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xl/webextensions/webextension5.xml" ContentType="application/vnd.ms-office.webextension+xml"/>
  <Override PartName="/xl/webextensions/webextension6.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mc:AlternateContent xmlns:mc="http://schemas.openxmlformats.org/markup-compatibility/2006">
    <mc:Choice Requires="x15">
      <x15ac:absPath xmlns:x15ac="http://schemas.microsoft.com/office/spreadsheetml/2010/11/ac" url="/Users/gauravjain/Desktop/Finance /Financial Model/"/>
    </mc:Choice>
  </mc:AlternateContent>
  <xr:revisionPtr revIDLastSave="0" documentId="13_ncr:1_{400A12DF-2E2E-C24D-8C22-E462166CE275}" xr6:coauthVersionLast="47" xr6:coauthVersionMax="47" xr10:uidLastSave="{00000000-0000-0000-0000-000000000000}"/>
  <bookViews>
    <workbookView xWindow="0" yWindow="740" windowWidth="29400" windowHeight="16740" firstSheet="14" activeTab="10" xr2:uid="{00000000-000D-0000-FFFF-FFFF00000000}"/>
  </bookViews>
  <sheets>
    <sheet name="One Page Profile" sheetId="30" r:id="rId1"/>
    <sheet name="DCF&gt;" sheetId="14" r:id="rId2"/>
    <sheet name="WACC" sheetId="5" r:id="rId3"/>
    <sheet name="VAR&gt;" sheetId="23" r:id="rId4"/>
    <sheet name="Historical Approach" sheetId="24" r:id="rId5"/>
    <sheet name="Monte Carlo Simulation" sheetId="25" r:id="rId6"/>
    <sheet name="Financials&gt;" sheetId="9" r:id="rId7"/>
    <sheet name="Dupont Analysis" sheetId="26" r:id="rId8"/>
    <sheet name="Alt Man Z score" sheetId="28" r:id="rId9"/>
    <sheet name="Forecasting" sheetId="13" r:id="rId10"/>
    <sheet name="COMMON SIZE STATEMENT" sheetId="16" r:id="rId11"/>
    <sheet name="Intrinsic Growth" sheetId="18" r:id="rId12"/>
    <sheet name="DCF" sheetId="19" r:id="rId13"/>
    <sheet name="Comps Valuation" sheetId="21" r:id="rId14"/>
    <sheet name="Relative Value" sheetId="20" r:id="rId15"/>
    <sheet name="Football Field Analysis" sheetId="22" r:id="rId16"/>
    <sheet name="Hitoricalfs" sheetId="7" r:id="rId17"/>
    <sheet name="Ratio Analysis" sheetId="11" r:id="rId18"/>
    <sheet name="Data&gt;" sheetId="8" r:id="rId19"/>
    <sheet name="List of stocks" sheetId="27" r:id="rId20"/>
    <sheet name="Sectoral Data" sheetId="33" r:id="rId21"/>
    <sheet name="Data Sheet" sheetId="6" r:id="rId22"/>
    <sheet name="Input sheet " sheetId="31" r:id="rId23"/>
    <sheet name="Share Price" sheetId="32" r:id="rId24"/>
    <sheet name="CASH FLOW DATA" sheetId="10" r:id="rId25"/>
    <sheet name="raw FS" sheetId="17" r:id="rId26"/>
  </sheets>
  <externalReferences>
    <externalReference r:id="rId27"/>
    <externalReference r:id="rId28"/>
  </externalReferences>
  <definedNames>
    <definedName name="_xlchart.v1.0" hidden="1">'Monte Carlo Simulation'!$G$3:$G$10002</definedName>
    <definedName name="UPDATE">'Data Sheet'!$E$1</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K46" i="30" l="1"/>
  <c r="K45" i="30"/>
  <c r="K44" i="30"/>
  <c r="K42" i="30"/>
  <c r="K43" i="30" s="1"/>
  <c r="K47" i="30" s="1"/>
  <c r="K41" i="30"/>
  <c r="C27" i="31"/>
  <c r="E29" i="30"/>
  <c r="E30" i="30"/>
  <c r="E31" i="30"/>
  <c r="E32" i="30"/>
  <c r="E33" i="30"/>
  <c r="E34" i="30"/>
  <c r="E35" i="30"/>
  <c r="E36" i="30"/>
  <c r="E37" i="30"/>
  <c r="F32" i="30"/>
  <c r="F34" i="30"/>
  <c r="E28" i="30"/>
  <c r="C29" i="30"/>
  <c r="C30" i="30"/>
  <c r="C31" i="30"/>
  <c r="C32" i="30"/>
  <c r="C33" i="30"/>
  <c r="C34" i="30"/>
  <c r="C35" i="30"/>
  <c r="C36" i="30"/>
  <c r="C37" i="30"/>
  <c r="C28" i="30"/>
  <c r="B29" i="30"/>
  <c r="B30" i="30"/>
  <c r="B31" i="30"/>
  <c r="B32" i="30"/>
  <c r="B33" i="30"/>
  <c r="B34" i="30"/>
  <c r="B35" i="30"/>
  <c r="B36" i="30"/>
  <c r="B37" i="30"/>
  <c r="B28" i="30"/>
  <c r="F27" i="30"/>
  <c r="E27" i="30"/>
  <c r="C27" i="30"/>
  <c r="E9" i="31"/>
  <c r="F29" i="30" s="1"/>
  <c r="E10" i="31"/>
  <c r="F30" i="30" s="1"/>
  <c r="E11" i="31"/>
  <c r="F31" i="30" s="1"/>
  <c r="E12" i="31"/>
  <c r="E13" i="31"/>
  <c r="F33" i="30" s="1"/>
  <c r="E14" i="31"/>
  <c r="E15" i="31"/>
  <c r="F35" i="30" s="1"/>
  <c r="E16" i="31"/>
  <c r="F36" i="30" s="1"/>
  <c r="E17" i="31"/>
  <c r="F37" i="30" s="1"/>
  <c r="E8" i="31"/>
  <c r="F28" i="30" s="1"/>
  <c r="D25" i="30"/>
  <c r="E25" i="30"/>
  <c r="F25" i="30"/>
  <c r="G25" i="30"/>
  <c r="C25" i="30"/>
  <c r="D24" i="30"/>
  <c r="E24" i="30"/>
  <c r="F24" i="30"/>
  <c r="G24" i="30"/>
  <c r="C24" i="30"/>
  <c r="D23" i="30"/>
  <c r="E23" i="30"/>
  <c r="F23" i="30"/>
  <c r="G23" i="30"/>
  <c r="C23" i="30"/>
  <c r="D21" i="30"/>
  <c r="E21" i="30"/>
  <c r="F21" i="30"/>
  <c r="G21" i="30"/>
  <c r="D22" i="30"/>
  <c r="E22" i="30"/>
  <c r="F22" i="30"/>
  <c r="G22" i="30"/>
  <c r="C22" i="30"/>
  <c r="C21" i="30"/>
  <c r="D20" i="30"/>
  <c r="E20" i="30"/>
  <c r="F20" i="30"/>
  <c r="G20" i="30"/>
  <c r="C20" i="30"/>
  <c r="C32" i="6"/>
  <c r="D32" i="6"/>
  <c r="E32" i="6"/>
  <c r="F32" i="6"/>
  <c r="G32" i="6"/>
  <c r="H32" i="6"/>
  <c r="I32" i="6"/>
  <c r="J32" i="6"/>
  <c r="K32" i="6"/>
  <c r="B32" i="6"/>
  <c r="C31" i="6"/>
  <c r="D31" i="6"/>
  <c r="E31" i="6"/>
  <c r="F31" i="6"/>
  <c r="G31" i="6"/>
  <c r="H31" i="6"/>
  <c r="I31" i="6"/>
  <c r="J31" i="6"/>
  <c r="K31" i="6"/>
  <c r="B31" i="6"/>
  <c r="C86" i="6"/>
  <c r="D86" i="6"/>
  <c r="E86" i="6"/>
  <c r="F86" i="6"/>
  <c r="G86" i="6"/>
  <c r="H86" i="6"/>
  <c r="I86" i="6"/>
  <c r="J86" i="6"/>
  <c r="K86" i="6"/>
  <c r="B86" i="6"/>
  <c r="C80" i="6"/>
  <c r="D80" i="6"/>
  <c r="E80" i="6"/>
  <c r="F80" i="6"/>
  <c r="G80" i="6"/>
  <c r="G81" i="6" s="1"/>
  <c r="G84" i="6" s="1"/>
  <c r="H80" i="6"/>
  <c r="I80" i="6"/>
  <c r="J80" i="6"/>
  <c r="K80" i="6"/>
  <c r="B80" i="6"/>
  <c r="I79" i="6"/>
  <c r="J79" i="6"/>
  <c r="K79" i="6"/>
  <c r="C79" i="6"/>
  <c r="D79" i="6"/>
  <c r="E79" i="6"/>
  <c r="F79" i="6"/>
  <c r="G79" i="6"/>
  <c r="H79" i="6"/>
  <c r="B79" i="6"/>
  <c r="C78" i="6"/>
  <c r="C87" i="6" s="1"/>
  <c r="D78" i="6"/>
  <c r="E78" i="6"/>
  <c r="E87" i="6" s="1"/>
  <c r="F78" i="6"/>
  <c r="F87" i="6" s="1"/>
  <c r="G78" i="6"/>
  <c r="H78" i="6"/>
  <c r="I78" i="6"/>
  <c r="J78" i="6"/>
  <c r="J87" i="6" s="1"/>
  <c r="K78" i="6"/>
  <c r="K81" i="6" s="1"/>
  <c r="K84" i="6" s="1"/>
  <c r="B78" i="6"/>
  <c r="J37" i="6"/>
  <c r="E37" i="6"/>
  <c r="F37" i="6"/>
  <c r="G37" i="6"/>
  <c r="H37" i="6"/>
  <c r="I37" i="6"/>
  <c r="K37" i="6"/>
  <c r="D37" i="6"/>
  <c r="C37" i="6"/>
  <c r="C4" i="30"/>
  <c r="B2" i="30"/>
  <c r="D63" i="26"/>
  <c r="K4" i="24"/>
  <c r="P10" i="21"/>
  <c r="P11" i="21"/>
  <c r="P12" i="21"/>
  <c r="P13" i="21"/>
  <c r="O10" i="21"/>
  <c r="O11" i="21"/>
  <c r="O12" i="21"/>
  <c r="O13" i="21"/>
  <c r="Q10" i="21"/>
  <c r="Q11" i="21"/>
  <c r="Q12" i="21"/>
  <c r="Q13" i="21"/>
  <c r="I87" i="6" l="1"/>
  <c r="H87" i="6"/>
  <c r="G87" i="6"/>
  <c r="B87" i="6"/>
  <c r="D87" i="6"/>
  <c r="K87" i="6"/>
  <c r="H81" i="6"/>
  <c r="H84" i="6" s="1"/>
  <c r="B81" i="6"/>
  <c r="B84" i="6" s="1"/>
  <c r="E81" i="6"/>
  <c r="E84" i="6" s="1"/>
  <c r="C81" i="6"/>
  <c r="C84" i="6" s="1"/>
  <c r="D81" i="6"/>
  <c r="D84" i="6" s="1"/>
  <c r="J81" i="6"/>
  <c r="J84" i="6" s="1"/>
  <c r="F81" i="6"/>
  <c r="F84" i="6" s="1"/>
  <c r="I81" i="6"/>
  <c r="I84" i="6" s="1"/>
  <c r="M9" i="21"/>
  <c r="L9" i="21"/>
  <c r="K9" i="21"/>
  <c r="E9" i="21"/>
  <c r="O32" i="21" s="1"/>
  <c r="D9" i="21"/>
  <c r="B9" i="21"/>
  <c r="F4" i="20"/>
  <c r="J4" i="20" s="1"/>
  <c r="F5" i="20"/>
  <c r="J5" i="20" s="1"/>
  <c r="F6" i="20"/>
  <c r="J6" i="20" s="1"/>
  <c r="F7" i="20"/>
  <c r="J7" i="20" s="1"/>
  <c r="F3" i="20"/>
  <c r="J3" i="20" s="1"/>
  <c r="H9" i="21" s="1"/>
  <c r="P9" i="21" s="1"/>
  <c r="I3" i="20"/>
  <c r="G9" i="21" s="1"/>
  <c r="I4" i="20"/>
  <c r="I5" i="20"/>
  <c r="I6" i="20"/>
  <c r="I7" i="20"/>
  <c r="O9" i="21" l="1"/>
  <c r="O23" i="21" s="1"/>
  <c r="O29" i="21" s="1"/>
  <c r="P25" i="21"/>
  <c r="P24" i="21"/>
  <c r="P23" i="21"/>
  <c r="P29" i="21" s="1"/>
  <c r="P20" i="21"/>
  <c r="P22" i="21"/>
  <c r="P21" i="21"/>
  <c r="O21" i="21"/>
  <c r="O20" i="21"/>
  <c r="O22" i="21"/>
  <c r="O24" i="21"/>
  <c r="Q32" i="21"/>
  <c r="O30" i="21"/>
  <c r="P30" i="21"/>
  <c r="Q30" i="21"/>
  <c r="F9" i="21"/>
  <c r="D47" i="19"/>
  <c r="H41" i="18"/>
  <c r="I41" i="18"/>
  <c r="J41" i="18"/>
  <c r="K41" i="18"/>
  <c r="G41" i="18"/>
  <c r="H31" i="18"/>
  <c r="I31" i="18"/>
  <c r="J31" i="18"/>
  <c r="K31" i="18"/>
  <c r="G31" i="18"/>
  <c r="H20" i="18"/>
  <c r="I20" i="18"/>
  <c r="J20" i="18"/>
  <c r="K20" i="18"/>
  <c r="H21" i="18"/>
  <c r="I21" i="18"/>
  <c r="J21" i="18"/>
  <c r="K21" i="18"/>
  <c r="H22" i="18"/>
  <c r="I22" i="18"/>
  <c r="J22" i="18"/>
  <c r="K22" i="18"/>
  <c r="H23" i="18"/>
  <c r="I23" i="18"/>
  <c r="J23" i="18"/>
  <c r="K23" i="18"/>
  <c r="H24" i="18"/>
  <c r="I24" i="18"/>
  <c r="J24" i="18"/>
  <c r="K24" i="18"/>
  <c r="H25" i="18"/>
  <c r="I25" i="18"/>
  <c r="J25" i="18"/>
  <c r="K25" i="18"/>
  <c r="H26" i="18"/>
  <c r="I26" i="18"/>
  <c r="J26" i="18"/>
  <c r="K26" i="18"/>
  <c r="H27" i="18"/>
  <c r="I27" i="18"/>
  <c r="J27" i="18"/>
  <c r="K27" i="18"/>
  <c r="H28" i="18"/>
  <c r="I28" i="18"/>
  <c r="J28" i="18"/>
  <c r="K28" i="18"/>
  <c r="G21" i="18"/>
  <c r="G22" i="18"/>
  <c r="G23" i="18"/>
  <c r="G24" i="18"/>
  <c r="G25" i="18"/>
  <c r="G26" i="18"/>
  <c r="G27" i="18"/>
  <c r="G28" i="18"/>
  <c r="G20" i="18"/>
  <c r="H12" i="18"/>
  <c r="I12" i="18"/>
  <c r="J12" i="18"/>
  <c r="K12" i="18"/>
  <c r="H13" i="18"/>
  <c r="I13" i="18"/>
  <c r="J13" i="18"/>
  <c r="K13" i="18"/>
  <c r="H14" i="18"/>
  <c r="I14" i="18"/>
  <c r="J14" i="18"/>
  <c r="K14" i="18"/>
  <c r="G13" i="18"/>
  <c r="G14" i="18"/>
  <c r="G12" i="18"/>
  <c r="H8" i="18"/>
  <c r="I8" i="18"/>
  <c r="J8" i="18"/>
  <c r="K8" i="18"/>
  <c r="G8" i="18"/>
  <c r="H7" i="18"/>
  <c r="I7" i="18"/>
  <c r="J7" i="18"/>
  <c r="K7" i="18"/>
  <c r="G7" i="18"/>
  <c r="H5" i="18"/>
  <c r="I5" i="18"/>
  <c r="J5" i="18"/>
  <c r="K5" i="18"/>
  <c r="H6" i="18"/>
  <c r="I6" i="18"/>
  <c r="J6" i="18"/>
  <c r="K6" i="18"/>
  <c r="G6" i="18"/>
  <c r="G5" i="18"/>
  <c r="D84" i="28"/>
  <c r="E84" i="28"/>
  <c r="F84" i="28"/>
  <c r="G84" i="28"/>
  <c r="H84" i="28"/>
  <c r="I84" i="28"/>
  <c r="C84" i="28"/>
  <c r="D79" i="28"/>
  <c r="E79" i="28"/>
  <c r="F79" i="28"/>
  <c r="G79" i="28"/>
  <c r="H79" i="28"/>
  <c r="I79" i="28"/>
  <c r="C79" i="28"/>
  <c r="D78" i="28"/>
  <c r="E78" i="28"/>
  <c r="F78" i="28"/>
  <c r="G78" i="28"/>
  <c r="H78" i="28"/>
  <c r="I78" i="28"/>
  <c r="C78" i="28"/>
  <c r="D63" i="28"/>
  <c r="D69" i="28" s="1"/>
  <c r="E63" i="28"/>
  <c r="E74" i="28" s="1"/>
  <c r="E85" i="28" s="1"/>
  <c r="F63" i="28"/>
  <c r="F74" i="28" s="1"/>
  <c r="F85" i="28" s="1"/>
  <c r="G63" i="28"/>
  <c r="G69" i="28" s="1"/>
  <c r="H63" i="28"/>
  <c r="H69" i="28" s="1"/>
  <c r="I63" i="28"/>
  <c r="I69" i="28" s="1"/>
  <c r="C63" i="28"/>
  <c r="C74" i="28" s="1"/>
  <c r="D62" i="28"/>
  <c r="E62" i="28"/>
  <c r="F62" i="28"/>
  <c r="G62" i="28"/>
  <c r="H62" i="28"/>
  <c r="I62" i="28"/>
  <c r="C62" i="28"/>
  <c r="B5" i="28"/>
  <c r="B3" i="28"/>
  <c r="B4" i="28" s="1"/>
  <c r="D80" i="28" l="1"/>
  <c r="I64" i="28"/>
  <c r="D64" i="28"/>
  <c r="F80" i="28"/>
  <c r="G80" i="28"/>
  <c r="C64" i="28"/>
  <c r="F69" i="28"/>
  <c r="E80" i="28"/>
  <c r="C80" i="28"/>
  <c r="C69" i="28"/>
  <c r="F64" i="28"/>
  <c r="H80" i="28"/>
  <c r="E64" i="28"/>
  <c r="I80" i="28"/>
  <c r="F86" i="28"/>
  <c r="D74" i="28"/>
  <c r="D85" i="28" s="1"/>
  <c r="D86" i="28" s="1"/>
  <c r="E69" i="28"/>
  <c r="G64" i="28"/>
  <c r="P31" i="21"/>
  <c r="O25" i="21"/>
  <c r="P32" i="21"/>
  <c r="Q9" i="21"/>
  <c r="O31" i="21"/>
  <c r="O34" i="21" s="1"/>
  <c r="O37" i="21" s="1"/>
  <c r="H64" i="28"/>
  <c r="C85" i="28"/>
  <c r="C86" i="28" s="1"/>
  <c r="E86" i="28"/>
  <c r="G74" i="28"/>
  <c r="H74" i="28"/>
  <c r="I74" i="28"/>
  <c r="P34" i="21" l="1"/>
  <c r="P37" i="21" s="1"/>
  <c r="Q23" i="21"/>
  <c r="Q29" i="21" s="1"/>
  <c r="Q31" i="21" s="1"/>
  <c r="Q34" i="21" s="1"/>
  <c r="Q37" i="21" s="1"/>
  <c r="Q20" i="21"/>
  <c r="Q25" i="21"/>
  <c r="Q22" i="21"/>
  <c r="Q24" i="21"/>
  <c r="Q21" i="21"/>
  <c r="H85" i="28"/>
  <c r="H86" i="28" s="1"/>
  <c r="G85" i="28"/>
  <c r="G86" i="28" s="1"/>
  <c r="I85" i="28"/>
  <c r="I86" i="28" s="1"/>
  <c r="D73" i="26" l="1"/>
  <c r="E73" i="26"/>
  <c r="F73" i="26"/>
  <c r="G73" i="26"/>
  <c r="H73" i="26"/>
  <c r="I73" i="26"/>
  <c r="C73" i="26"/>
  <c r="C76" i="26" s="1"/>
  <c r="D69" i="26"/>
  <c r="E69" i="26"/>
  <c r="F69" i="26"/>
  <c r="G69" i="26"/>
  <c r="H69" i="26"/>
  <c r="I69" i="26"/>
  <c r="C69" i="26"/>
  <c r="E63" i="26"/>
  <c r="F63" i="26"/>
  <c r="G63" i="26"/>
  <c r="H63" i="26"/>
  <c r="I63" i="26"/>
  <c r="C63" i="26"/>
  <c r="D62" i="26"/>
  <c r="E62" i="26"/>
  <c r="F62" i="26"/>
  <c r="G62" i="26"/>
  <c r="H62" i="26"/>
  <c r="I62" i="26"/>
  <c r="C62" i="26"/>
  <c r="C77" i="26"/>
  <c r="B5" i="26" l="1"/>
  <c r="B3" i="26"/>
  <c r="B4" i="26" s="1"/>
  <c r="B90" i="26"/>
  <c r="H77" i="26"/>
  <c r="B77" i="26"/>
  <c r="B76" i="26"/>
  <c r="B85" i="26" s="1"/>
  <c r="I85" i="26"/>
  <c r="I95" i="26" s="1"/>
  <c r="H85" i="26"/>
  <c r="H95" i="26" s="1"/>
  <c r="G85" i="26"/>
  <c r="G95" i="26" s="1"/>
  <c r="F85" i="26"/>
  <c r="F95" i="26" s="1"/>
  <c r="E76" i="26"/>
  <c r="D76" i="26"/>
  <c r="C85" i="26"/>
  <c r="C95" i="26" s="1"/>
  <c r="I72" i="26"/>
  <c r="H72" i="26"/>
  <c r="G72" i="26"/>
  <c r="F72" i="26"/>
  <c r="F91" i="26" s="1"/>
  <c r="F94" i="26" s="1"/>
  <c r="E72" i="26"/>
  <c r="D72" i="26"/>
  <c r="C72" i="26"/>
  <c r="C74" i="26" s="1"/>
  <c r="E68" i="26"/>
  <c r="E70" i="26" s="1"/>
  <c r="D68" i="26"/>
  <c r="D70" i="26" s="1"/>
  <c r="C68" i="26"/>
  <c r="C84" i="26" s="1"/>
  <c r="B68" i="26"/>
  <c r="D64" i="26"/>
  <c r="C64" i="26"/>
  <c r="I77" i="26"/>
  <c r="G77" i="26"/>
  <c r="F77" i="26"/>
  <c r="E77" i="26"/>
  <c r="D77" i="26"/>
  <c r="H68" i="26"/>
  <c r="F68" i="26"/>
  <c r="D78" i="26" l="1"/>
  <c r="E64" i="26"/>
  <c r="F96" i="26"/>
  <c r="E84" i="26"/>
  <c r="E90" i="26" s="1"/>
  <c r="D84" i="26"/>
  <c r="G74" i="26"/>
  <c r="G91" i="26"/>
  <c r="G94" i="26" s="1"/>
  <c r="G96" i="26" s="1"/>
  <c r="H91" i="26"/>
  <c r="H94" i="26" s="1"/>
  <c r="H96" i="26" s="1"/>
  <c r="H74" i="26"/>
  <c r="I74" i="26"/>
  <c r="I91" i="26"/>
  <c r="I94" i="26" s="1"/>
  <c r="I96" i="26" s="1"/>
  <c r="G64" i="26"/>
  <c r="I64" i="26"/>
  <c r="F76" i="26"/>
  <c r="F78" i="26" s="1"/>
  <c r="D85" i="26"/>
  <c r="D95" i="26" s="1"/>
  <c r="D86" i="26"/>
  <c r="C78" i="26"/>
  <c r="H76" i="26"/>
  <c r="H78" i="26" s="1"/>
  <c r="E85" i="26"/>
  <c r="E95" i="26" s="1"/>
  <c r="I76" i="26"/>
  <c r="I78" i="26" s="1"/>
  <c r="C91" i="26"/>
  <c r="C94" i="26" s="1"/>
  <c r="C96" i="26" s="1"/>
  <c r="E78" i="26"/>
  <c r="D91" i="26"/>
  <c r="D94" i="26" s="1"/>
  <c r="D74" i="26"/>
  <c r="F84" i="26"/>
  <c r="F70" i="26"/>
  <c r="E74" i="26"/>
  <c r="E91" i="26"/>
  <c r="E94" i="26" s="1"/>
  <c r="H70" i="26"/>
  <c r="H84" i="26"/>
  <c r="C90" i="26"/>
  <c r="C86" i="26"/>
  <c r="H64" i="26"/>
  <c r="I68" i="26"/>
  <c r="C70" i="26"/>
  <c r="F74" i="26"/>
  <c r="D90" i="26"/>
  <c r="G76" i="26"/>
  <c r="G78" i="26" s="1"/>
  <c r="F64" i="26"/>
  <c r="G68" i="26"/>
  <c r="E80" i="26" l="1"/>
  <c r="D80" i="26"/>
  <c r="H80" i="26"/>
  <c r="F80" i="26"/>
  <c r="D96" i="26"/>
  <c r="C80" i="26"/>
  <c r="E96" i="26"/>
  <c r="E86" i="26"/>
  <c r="C92" i="26"/>
  <c r="C98" i="26" s="1"/>
  <c r="H86" i="26"/>
  <c r="H90" i="26"/>
  <c r="H92" i="26" s="1"/>
  <c r="H98" i="26" s="1"/>
  <c r="E92" i="26"/>
  <c r="F90" i="26"/>
  <c r="F92" i="26" s="1"/>
  <c r="F98" i="26" s="1"/>
  <c r="F86" i="26"/>
  <c r="G84" i="26"/>
  <c r="G70" i="26"/>
  <c r="G80" i="26" s="1"/>
  <c r="D92" i="26"/>
  <c r="I84" i="26"/>
  <c r="I70" i="26"/>
  <c r="I80" i="26" s="1"/>
  <c r="D98" i="26" l="1"/>
  <c r="E98" i="26"/>
  <c r="I86" i="26"/>
  <c r="I90" i="26"/>
  <c r="I92" i="26" s="1"/>
  <c r="I98" i="26" s="1"/>
  <c r="G90" i="26"/>
  <c r="G92" i="26" s="1"/>
  <c r="G98" i="26" s="1"/>
  <c r="G86" i="26"/>
  <c r="N17" i="25" l="1"/>
  <c r="G3749" i="25"/>
  <c r="G4097" i="25"/>
  <c r="G4902" i="25"/>
  <c r="G5059" i="25"/>
  <c r="G5458" i="25"/>
  <c r="G5562" i="25"/>
  <c r="G5852" i="25"/>
  <c r="G5924" i="25"/>
  <c r="G6215" i="25"/>
  <c r="G6286" i="25"/>
  <c r="G6520" i="25"/>
  <c r="G6598" i="25"/>
  <c r="G6835" i="25"/>
  <c r="G6888" i="25"/>
  <c r="G7070" i="25"/>
  <c r="G7115" i="25"/>
  <c r="G7281" i="25"/>
  <c r="G7336" i="25"/>
  <c r="G7502" i="25"/>
  <c r="G7529" i="25"/>
  <c r="G7665" i="25"/>
  <c r="G7695" i="25"/>
  <c r="G7825" i="25"/>
  <c r="G7859" i="25"/>
  <c r="G7991" i="25"/>
  <c r="G8024" i="25"/>
  <c r="G8136" i="25"/>
  <c r="G8160" i="25"/>
  <c r="G8273" i="25"/>
  <c r="G8297" i="25"/>
  <c r="G8411" i="25"/>
  <c r="G8435" i="25"/>
  <c r="G8544" i="25"/>
  <c r="G8572" i="25"/>
  <c r="G8667" i="25"/>
  <c r="G8688" i="25"/>
  <c r="G8760" i="25"/>
  <c r="G8776" i="25"/>
  <c r="G8835" i="25"/>
  <c r="G8852" i="25"/>
  <c r="G8914" i="25"/>
  <c r="G8932" i="25"/>
  <c r="G8982" i="25"/>
  <c r="G8986" i="25"/>
  <c r="G9017" i="25"/>
  <c r="G9028" i="25"/>
  <c r="G9061" i="25"/>
  <c r="G9062" i="25"/>
  <c r="G9101" i="25"/>
  <c r="G9103" i="25"/>
  <c r="G9135" i="25"/>
  <c r="G9145" i="25"/>
  <c r="G9176" i="25"/>
  <c r="G9180" i="25"/>
  <c r="G9219" i="25"/>
  <c r="G9220" i="25"/>
  <c r="G9253" i="25"/>
  <c r="G9263" i="25"/>
  <c r="G9293" i="25"/>
  <c r="G9295" i="25"/>
  <c r="G9336" i="25"/>
  <c r="G9337" i="25"/>
  <c r="G9368" i="25"/>
  <c r="G9381" i="25"/>
  <c r="G9411" i="25"/>
  <c r="G9412" i="25"/>
  <c r="G9454" i="25"/>
  <c r="G9455" i="25"/>
  <c r="G9485" i="25"/>
  <c r="G9496" i="25"/>
  <c r="G9528" i="25"/>
  <c r="G9529" i="25"/>
  <c r="G9569" i="25"/>
  <c r="G9573" i="25"/>
  <c r="G9603" i="25"/>
  <c r="G9613" i="25"/>
  <c r="G9646" i="25"/>
  <c r="G9647" i="25"/>
  <c r="G9686" i="25"/>
  <c r="G9688" i="25"/>
  <c r="G9720" i="25"/>
  <c r="G9731" i="25"/>
  <c r="G9761" i="25"/>
  <c r="G9765" i="25"/>
  <c r="G9804" i="25"/>
  <c r="G9805" i="25"/>
  <c r="G9838" i="25"/>
  <c r="G9848" i="25"/>
  <c r="G9878" i="25"/>
  <c r="G9880" i="25"/>
  <c r="G9921" i="25"/>
  <c r="G9923" i="25"/>
  <c r="G9953" i="25"/>
  <c r="G9966" i="25"/>
  <c r="G9996" i="25"/>
  <c r="G9997" i="25"/>
  <c r="D7187" i="25"/>
  <c r="D7188" i="25"/>
  <c r="D7189" i="25"/>
  <c r="D7190" i="25"/>
  <c r="D7191" i="25"/>
  <c r="D7192" i="25"/>
  <c r="D7193" i="25"/>
  <c r="D7194" i="25"/>
  <c r="D7195" i="25"/>
  <c r="D7196" i="25"/>
  <c r="D7197" i="25"/>
  <c r="D7198" i="25"/>
  <c r="D7199" i="25"/>
  <c r="D7200" i="25"/>
  <c r="D7201" i="25"/>
  <c r="D7202" i="25"/>
  <c r="D7203" i="25"/>
  <c r="D7204" i="25"/>
  <c r="D7205" i="25"/>
  <c r="D7206" i="25"/>
  <c r="D7207" i="25"/>
  <c r="D7208" i="25"/>
  <c r="D7209" i="25"/>
  <c r="D7210" i="25"/>
  <c r="D7211" i="25"/>
  <c r="D7212" i="25"/>
  <c r="D7213" i="25"/>
  <c r="D7214" i="25"/>
  <c r="D7215" i="25"/>
  <c r="D7216" i="25"/>
  <c r="D7217" i="25"/>
  <c r="D7218" i="25"/>
  <c r="D7219" i="25"/>
  <c r="D7220" i="25"/>
  <c r="D7221" i="25"/>
  <c r="D7222" i="25"/>
  <c r="D7223" i="25"/>
  <c r="D7224" i="25"/>
  <c r="D7225" i="25"/>
  <c r="D7226" i="25"/>
  <c r="D7227" i="25"/>
  <c r="D7228" i="25"/>
  <c r="D7229" i="25"/>
  <c r="D7230" i="25"/>
  <c r="D7231" i="25"/>
  <c r="D7232" i="25"/>
  <c r="D7233" i="25"/>
  <c r="D7234" i="25"/>
  <c r="D7235" i="25"/>
  <c r="D7236" i="25"/>
  <c r="D7237" i="25"/>
  <c r="D7238" i="25"/>
  <c r="D7239" i="25"/>
  <c r="D7240" i="25"/>
  <c r="D7241" i="25"/>
  <c r="D7242" i="25"/>
  <c r="D7243" i="25"/>
  <c r="D7244" i="25"/>
  <c r="D7245" i="25"/>
  <c r="D7246" i="25"/>
  <c r="D7247" i="25"/>
  <c r="D7248" i="25"/>
  <c r="D7249" i="25"/>
  <c r="D7250" i="25"/>
  <c r="D7251" i="25"/>
  <c r="D7252" i="25"/>
  <c r="D7253" i="25"/>
  <c r="D7254" i="25"/>
  <c r="D7255" i="25"/>
  <c r="D7256" i="25"/>
  <c r="D7257" i="25"/>
  <c r="D7258" i="25"/>
  <c r="D7259" i="25"/>
  <c r="D7260" i="25"/>
  <c r="D7261" i="25"/>
  <c r="D7262" i="25"/>
  <c r="D7263" i="25"/>
  <c r="D7264" i="25"/>
  <c r="D7265" i="25"/>
  <c r="D7266" i="25"/>
  <c r="D7267" i="25"/>
  <c r="D7268" i="25"/>
  <c r="D7269" i="25"/>
  <c r="D7270" i="25"/>
  <c r="D7271" i="25"/>
  <c r="D7272" i="25"/>
  <c r="D7273" i="25"/>
  <c r="D7274" i="25"/>
  <c r="D7275" i="25"/>
  <c r="D7276" i="25"/>
  <c r="D7277" i="25"/>
  <c r="D7278" i="25"/>
  <c r="D7279" i="25"/>
  <c r="D7280" i="25"/>
  <c r="D7281" i="25"/>
  <c r="D7282" i="25"/>
  <c r="D7283" i="25"/>
  <c r="D7284" i="25"/>
  <c r="D7285" i="25"/>
  <c r="D7286" i="25"/>
  <c r="D7287" i="25"/>
  <c r="D7288" i="25"/>
  <c r="D7289" i="25"/>
  <c r="D7290" i="25"/>
  <c r="D7291" i="25"/>
  <c r="D7292" i="25"/>
  <c r="D7293" i="25"/>
  <c r="D7294" i="25"/>
  <c r="D7295" i="25"/>
  <c r="D7296" i="25"/>
  <c r="D7297" i="25"/>
  <c r="D7298" i="25"/>
  <c r="D7299" i="25"/>
  <c r="D7300" i="25"/>
  <c r="D7301" i="25"/>
  <c r="D7302" i="25"/>
  <c r="D7303" i="25"/>
  <c r="D7304" i="25"/>
  <c r="D7305" i="25"/>
  <c r="D7306" i="25"/>
  <c r="D7307" i="25"/>
  <c r="D7308" i="25"/>
  <c r="D7309" i="25"/>
  <c r="D7310" i="25"/>
  <c r="D7311" i="25"/>
  <c r="D7312" i="25"/>
  <c r="D7313" i="25"/>
  <c r="D7314" i="25"/>
  <c r="D7315" i="25"/>
  <c r="D7316" i="25"/>
  <c r="D7317" i="25"/>
  <c r="D7318" i="25"/>
  <c r="D7319" i="25"/>
  <c r="D7320" i="25"/>
  <c r="D7321" i="25"/>
  <c r="D7322" i="25"/>
  <c r="D7323" i="25"/>
  <c r="D7324" i="25"/>
  <c r="D7325" i="25"/>
  <c r="D7326" i="25"/>
  <c r="D7327" i="25"/>
  <c r="D7328" i="25"/>
  <c r="D7329" i="25"/>
  <c r="D7330" i="25"/>
  <c r="D7331" i="25"/>
  <c r="D7332" i="25"/>
  <c r="D7333" i="25"/>
  <c r="D7334" i="25"/>
  <c r="D7335" i="25"/>
  <c r="D7336" i="25"/>
  <c r="D7337" i="25"/>
  <c r="D7338" i="25"/>
  <c r="D7339" i="25"/>
  <c r="D7340" i="25"/>
  <c r="D7341" i="25"/>
  <c r="D7342" i="25"/>
  <c r="D7343" i="25"/>
  <c r="D7344" i="25"/>
  <c r="D7345" i="25"/>
  <c r="D7346" i="25"/>
  <c r="D7347" i="25"/>
  <c r="D7348" i="25"/>
  <c r="D7349" i="25"/>
  <c r="D7350" i="25"/>
  <c r="D7351" i="25"/>
  <c r="D7352" i="25"/>
  <c r="D7353" i="25"/>
  <c r="D7354" i="25"/>
  <c r="D7355" i="25"/>
  <c r="D7356" i="25"/>
  <c r="D7357" i="25"/>
  <c r="D7358" i="25"/>
  <c r="D7359" i="25"/>
  <c r="D7360" i="25"/>
  <c r="D7361" i="25"/>
  <c r="D7362" i="25"/>
  <c r="D7363" i="25"/>
  <c r="D7364" i="25"/>
  <c r="D7365" i="25"/>
  <c r="D7366" i="25"/>
  <c r="D7367" i="25"/>
  <c r="D7368" i="25"/>
  <c r="D7369" i="25"/>
  <c r="D7370" i="25"/>
  <c r="D7371" i="25"/>
  <c r="D7372" i="25"/>
  <c r="D7373" i="25"/>
  <c r="D7374" i="25"/>
  <c r="D7375" i="25"/>
  <c r="D7376" i="25"/>
  <c r="D7377" i="25"/>
  <c r="D7378" i="25"/>
  <c r="D7379" i="25"/>
  <c r="D7380" i="25"/>
  <c r="D7381" i="25"/>
  <c r="D7382" i="25"/>
  <c r="D7383" i="25"/>
  <c r="D7384" i="25"/>
  <c r="D7385" i="25"/>
  <c r="D7386" i="25"/>
  <c r="D7387" i="25"/>
  <c r="D7388" i="25"/>
  <c r="D7389" i="25"/>
  <c r="D7390" i="25"/>
  <c r="D7391" i="25"/>
  <c r="D7392" i="25"/>
  <c r="D7393" i="25"/>
  <c r="D7394" i="25"/>
  <c r="D7395" i="25"/>
  <c r="D7396" i="25"/>
  <c r="D7397" i="25"/>
  <c r="D7398" i="25"/>
  <c r="D7399" i="25"/>
  <c r="D7400" i="25"/>
  <c r="D7401" i="25"/>
  <c r="D7402" i="25"/>
  <c r="D7403" i="25"/>
  <c r="D7404" i="25"/>
  <c r="D7405" i="25"/>
  <c r="D7406" i="25"/>
  <c r="D7407" i="25"/>
  <c r="D7408" i="25"/>
  <c r="D7409" i="25"/>
  <c r="D7410" i="25"/>
  <c r="D7411" i="25"/>
  <c r="D7412" i="25"/>
  <c r="D7413" i="25"/>
  <c r="D7414" i="25"/>
  <c r="D7415" i="25"/>
  <c r="D7416" i="25"/>
  <c r="D7417" i="25"/>
  <c r="D7418" i="25"/>
  <c r="D7419" i="25"/>
  <c r="D7420" i="25"/>
  <c r="D7421" i="25"/>
  <c r="D7422" i="25"/>
  <c r="D7423" i="25"/>
  <c r="D7424" i="25"/>
  <c r="D7425" i="25"/>
  <c r="D7426" i="25"/>
  <c r="D7427" i="25"/>
  <c r="D7428" i="25"/>
  <c r="D7429" i="25"/>
  <c r="D7430" i="25"/>
  <c r="D7431" i="25"/>
  <c r="D7432" i="25"/>
  <c r="D7433" i="25"/>
  <c r="D7434" i="25"/>
  <c r="D7435" i="25"/>
  <c r="D7436" i="25"/>
  <c r="D7437" i="25"/>
  <c r="D7438" i="25"/>
  <c r="D7439" i="25"/>
  <c r="D7440" i="25"/>
  <c r="D7441" i="25"/>
  <c r="D7442" i="25"/>
  <c r="D7443" i="25"/>
  <c r="D7444" i="25"/>
  <c r="D7445" i="25"/>
  <c r="D7446" i="25"/>
  <c r="D7447" i="25"/>
  <c r="D7448" i="25"/>
  <c r="D7449" i="25"/>
  <c r="D7450" i="25"/>
  <c r="D7451" i="25"/>
  <c r="D7452" i="25"/>
  <c r="D7453" i="25"/>
  <c r="D7454" i="25"/>
  <c r="D7455" i="25"/>
  <c r="D7456" i="25"/>
  <c r="D7457" i="25"/>
  <c r="D7458" i="25"/>
  <c r="D7459" i="25"/>
  <c r="D7460" i="25"/>
  <c r="D7461" i="25"/>
  <c r="D7462" i="25"/>
  <c r="D7463" i="25"/>
  <c r="D7464" i="25"/>
  <c r="D7465" i="25"/>
  <c r="D7466" i="25"/>
  <c r="D7467" i="25"/>
  <c r="D7468" i="25"/>
  <c r="D7469" i="25"/>
  <c r="D7470" i="25"/>
  <c r="D7471" i="25"/>
  <c r="D7472" i="25"/>
  <c r="D7473" i="25"/>
  <c r="D7474" i="25"/>
  <c r="D7475" i="25"/>
  <c r="D7476" i="25"/>
  <c r="D7477" i="25"/>
  <c r="D7478" i="25"/>
  <c r="D7479" i="25"/>
  <c r="D7480" i="25"/>
  <c r="D7481" i="25"/>
  <c r="D7482" i="25"/>
  <c r="D7483" i="25"/>
  <c r="D7484" i="25"/>
  <c r="D7485" i="25"/>
  <c r="D7486" i="25"/>
  <c r="D7487" i="25"/>
  <c r="D7488" i="25"/>
  <c r="D7489" i="25"/>
  <c r="D7490" i="25"/>
  <c r="D7491" i="25"/>
  <c r="D7492" i="25"/>
  <c r="D7493" i="25"/>
  <c r="D7494" i="25"/>
  <c r="D7495" i="25"/>
  <c r="D7496" i="25"/>
  <c r="D7497" i="25"/>
  <c r="D7498" i="25"/>
  <c r="D7499" i="25"/>
  <c r="D7500" i="25"/>
  <c r="D7501" i="25"/>
  <c r="D7502" i="25"/>
  <c r="D7503" i="25"/>
  <c r="D7504" i="25"/>
  <c r="D7505" i="25"/>
  <c r="D7506" i="25"/>
  <c r="D7507" i="25"/>
  <c r="D7508" i="25"/>
  <c r="D7509" i="25"/>
  <c r="D7510" i="25"/>
  <c r="D7511" i="25"/>
  <c r="D7512" i="25"/>
  <c r="D7513" i="25"/>
  <c r="D7514" i="25"/>
  <c r="D7515" i="25"/>
  <c r="D7516" i="25"/>
  <c r="D7517" i="25"/>
  <c r="D7518" i="25"/>
  <c r="D7519" i="25"/>
  <c r="D7520" i="25"/>
  <c r="D7521" i="25"/>
  <c r="D7522" i="25"/>
  <c r="D7523" i="25"/>
  <c r="D7524" i="25"/>
  <c r="D7525" i="25"/>
  <c r="D7526" i="25"/>
  <c r="D7527" i="25"/>
  <c r="D7528" i="25"/>
  <c r="D7529" i="25"/>
  <c r="D7530" i="25"/>
  <c r="D7531" i="25"/>
  <c r="D7532" i="25"/>
  <c r="D7533" i="25"/>
  <c r="D7534" i="25"/>
  <c r="D7535" i="25"/>
  <c r="D7536" i="25"/>
  <c r="D7537" i="25"/>
  <c r="D7538" i="25"/>
  <c r="D7539" i="25"/>
  <c r="D7540" i="25"/>
  <c r="D7541" i="25"/>
  <c r="D7542" i="25"/>
  <c r="D7543" i="25"/>
  <c r="D7544" i="25"/>
  <c r="D7545" i="25"/>
  <c r="D7546" i="25"/>
  <c r="D7547" i="25"/>
  <c r="D7548" i="25"/>
  <c r="D7549" i="25"/>
  <c r="D7550" i="25"/>
  <c r="D7551" i="25"/>
  <c r="D7552" i="25"/>
  <c r="D7553" i="25"/>
  <c r="D7554" i="25"/>
  <c r="D7555" i="25"/>
  <c r="D7556" i="25"/>
  <c r="D7557" i="25"/>
  <c r="D7558" i="25"/>
  <c r="D7559" i="25"/>
  <c r="D7560" i="25"/>
  <c r="D7561" i="25"/>
  <c r="D7562" i="25"/>
  <c r="D7563" i="25"/>
  <c r="D7564" i="25"/>
  <c r="D7565" i="25"/>
  <c r="D7566" i="25"/>
  <c r="D7567" i="25"/>
  <c r="D7568" i="25"/>
  <c r="D7569" i="25"/>
  <c r="D7570" i="25"/>
  <c r="D7571" i="25"/>
  <c r="D7572" i="25"/>
  <c r="D7573" i="25"/>
  <c r="D7574" i="25"/>
  <c r="D7575" i="25"/>
  <c r="D7576" i="25"/>
  <c r="D7577" i="25"/>
  <c r="D7578" i="25"/>
  <c r="D7579" i="25"/>
  <c r="D7580" i="25"/>
  <c r="D7581" i="25"/>
  <c r="D7582" i="25"/>
  <c r="D7583" i="25"/>
  <c r="D7584" i="25"/>
  <c r="D7585" i="25"/>
  <c r="D7586" i="25"/>
  <c r="D7587" i="25"/>
  <c r="D7588" i="25"/>
  <c r="D7589" i="25"/>
  <c r="D7590" i="25"/>
  <c r="D7591" i="25"/>
  <c r="D7592" i="25"/>
  <c r="D7593" i="25"/>
  <c r="D7594" i="25"/>
  <c r="D7595" i="25"/>
  <c r="D7596" i="25"/>
  <c r="D7597" i="25"/>
  <c r="D7598" i="25"/>
  <c r="D7599" i="25"/>
  <c r="D7600" i="25"/>
  <c r="D7601" i="25"/>
  <c r="D7602" i="25"/>
  <c r="D7603" i="25"/>
  <c r="D7604" i="25"/>
  <c r="D7605" i="25"/>
  <c r="D7606" i="25"/>
  <c r="D7607" i="25"/>
  <c r="D7608" i="25"/>
  <c r="D7609" i="25"/>
  <c r="D7610" i="25"/>
  <c r="D7611" i="25"/>
  <c r="D7612" i="25"/>
  <c r="D7613" i="25"/>
  <c r="D7614" i="25"/>
  <c r="D7615" i="25"/>
  <c r="D7616" i="25"/>
  <c r="D7617" i="25"/>
  <c r="D7618" i="25"/>
  <c r="D7619" i="25"/>
  <c r="D7620" i="25"/>
  <c r="D7621" i="25"/>
  <c r="D7622" i="25"/>
  <c r="D7623" i="25"/>
  <c r="D7624" i="25"/>
  <c r="D7625" i="25"/>
  <c r="D7626" i="25"/>
  <c r="D7627" i="25"/>
  <c r="D7628" i="25"/>
  <c r="D7629" i="25"/>
  <c r="D7630" i="25"/>
  <c r="D7631" i="25"/>
  <c r="D7632" i="25"/>
  <c r="D7633" i="25"/>
  <c r="D7634" i="25"/>
  <c r="D7635" i="25"/>
  <c r="D7636" i="25"/>
  <c r="D7637" i="25"/>
  <c r="D7638" i="25"/>
  <c r="D7639" i="25"/>
  <c r="D7640" i="25"/>
  <c r="D7641" i="25"/>
  <c r="D7642" i="25"/>
  <c r="D7643" i="25"/>
  <c r="D7644" i="25"/>
  <c r="D7645" i="25"/>
  <c r="D7646" i="25"/>
  <c r="D7647" i="25"/>
  <c r="D7648" i="25"/>
  <c r="D7649" i="25"/>
  <c r="D7650" i="25"/>
  <c r="D7651" i="25"/>
  <c r="D7652" i="25"/>
  <c r="D7653" i="25"/>
  <c r="D7654" i="25"/>
  <c r="D7655" i="25"/>
  <c r="D7656" i="25"/>
  <c r="D7657" i="25"/>
  <c r="D7658" i="25"/>
  <c r="D7659" i="25"/>
  <c r="D7660" i="25"/>
  <c r="D7661" i="25"/>
  <c r="D7662" i="25"/>
  <c r="D7663" i="25"/>
  <c r="D7664" i="25"/>
  <c r="D7665" i="25"/>
  <c r="D7666" i="25"/>
  <c r="D7667" i="25"/>
  <c r="D7668" i="25"/>
  <c r="D7669" i="25"/>
  <c r="D7670" i="25"/>
  <c r="D7671" i="25"/>
  <c r="D7672" i="25"/>
  <c r="D7673" i="25"/>
  <c r="D7674" i="25"/>
  <c r="D7675" i="25"/>
  <c r="D7676" i="25"/>
  <c r="D7677" i="25"/>
  <c r="D7678" i="25"/>
  <c r="D7679" i="25"/>
  <c r="D7680" i="25"/>
  <c r="D7681" i="25"/>
  <c r="D7682" i="25"/>
  <c r="D7683" i="25"/>
  <c r="D7684" i="25"/>
  <c r="D7685" i="25"/>
  <c r="D7686" i="25"/>
  <c r="D7687" i="25"/>
  <c r="D7688" i="25"/>
  <c r="D7689" i="25"/>
  <c r="D7690" i="25"/>
  <c r="D7691" i="25"/>
  <c r="D7692" i="25"/>
  <c r="D7693" i="25"/>
  <c r="D7694" i="25"/>
  <c r="D7695" i="25"/>
  <c r="D7696" i="25"/>
  <c r="D7697" i="25"/>
  <c r="D7698" i="25"/>
  <c r="D7699" i="25"/>
  <c r="D7700" i="25"/>
  <c r="D7701" i="25"/>
  <c r="D7702" i="25"/>
  <c r="D7703" i="25"/>
  <c r="D7704" i="25"/>
  <c r="D7705" i="25"/>
  <c r="D7706" i="25"/>
  <c r="D7707" i="25"/>
  <c r="D7708" i="25"/>
  <c r="D7709" i="25"/>
  <c r="D7710" i="25"/>
  <c r="D7711" i="25"/>
  <c r="D7712" i="25"/>
  <c r="D7713" i="25"/>
  <c r="D7714" i="25"/>
  <c r="D7715" i="25"/>
  <c r="D7716" i="25"/>
  <c r="D7717" i="25"/>
  <c r="D7718" i="25"/>
  <c r="D7719" i="25"/>
  <c r="D7720" i="25"/>
  <c r="D7721" i="25"/>
  <c r="D7722" i="25"/>
  <c r="D7723" i="25"/>
  <c r="D7724" i="25"/>
  <c r="D7725" i="25"/>
  <c r="D7726" i="25"/>
  <c r="D7727" i="25"/>
  <c r="D7728" i="25"/>
  <c r="D7729" i="25"/>
  <c r="D7730" i="25"/>
  <c r="D7731" i="25"/>
  <c r="D7732" i="25"/>
  <c r="D7733" i="25"/>
  <c r="D7734" i="25"/>
  <c r="D7735" i="25"/>
  <c r="D7736" i="25"/>
  <c r="D7737" i="25"/>
  <c r="D7738" i="25"/>
  <c r="D7739" i="25"/>
  <c r="D7740" i="25"/>
  <c r="D7741" i="25"/>
  <c r="D7742" i="25"/>
  <c r="D7743" i="25"/>
  <c r="D7744" i="25"/>
  <c r="D7745" i="25"/>
  <c r="D7746" i="25"/>
  <c r="D7747" i="25"/>
  <c r="D7748" i="25"/>
  <c r="D7749" i="25"/>
  <c r="D7750" i="25"/>
  <c r="D7751" i="25"/>
  <c r="D7752" i="25"/>
  <c r="D7753" i="25"/>
  <c r="D7754" i="25"/>
  <c r="D7755" i="25"/>
  <c r="D7756" i="25"/>
  <c r="D7757" i="25"/>
  <c r="D7758" i="25"/>
  <c r="D7759" i="25"/>
  <c r="D7760" i="25"/>
  <c r="D7761" i="25"/>
  <c r="D7762" i="25"/>
  <c r="D7763" i="25"/>
  <c r="D7764" i="25"/>
  <c r="D7765" i="25"/>
  <c r="D7766" i="25"/>
  <c r="D7767" i="25"/>
  <c r="D7768" i="25"/>
  <c r="D7769" i="25"/>
  <c r="D7770" i="25"/>
  <c r="D7771" i="25"/>
  <c r="D7772" i="25"/>
  <c r="D7773" i="25"/>
  <c r="D7774" i="25"/>
  <c r="D7775" i="25"/>
  <c r="D7776" i="25"/>
  <c r="D7777" i="25"/>
  <c r="D7778" i="25"/>
  <c r="D7779" i="25"/>
  <c r="D7780" i="25"/>
  <c r="D7781" i="25"/>
  <c r="D7782" i="25"/>
  <c r="D7783" i="25"/>
  <c r="D7784" i="25"/>
  <c r="D7785" i="25"/>
  <c r="D7786" i="25"/>
  <c r="D7787" i="25"/>
  <c r="D7788" i="25"/>
  <c r="D7789" i="25"/>
  <c r="D7790" i="25"/>
  <c r="D7791" i="25"/>
  <c r="D7792" i="25"/>
  <c r="D7793" i="25"/>
  <c r="D7794" i="25"/>
  <c r="D7795" i="25"/>
  <c r="D7796" i="25"/>
  <c r="D7797" i="25"/>
  <c r="D7798" i="25"/>
  <c r="D7799" i="25"/>
  <c r="D7800" i="25"/>
  <c r="D7801" i="25"/>
  <c r="D7802" i="25"/>
  <c r="D7803" i="25"/>
  <c r="D7804" i="25"/>
  <c r="D7805" i="25"/>
  <c r="D7806" i="25"/>
  <c r="D7807" i="25"/>
  <c r="D7808" i="25"/>
  <c r="D7809" i="25"/>
  <c r="D7810" i="25"/>
  <c r="D7811" i="25"/>
  <c r="D7812" i="25"/>
  <c r="D7813" i="25"/>
  <c r="D7814" i="25"/>
  <c r="D7815" i="25"/>
  <c r="D7816" i="25"/>
  <c r="D7817" i="25"/>
  <c r="D7818" i="25"/>
  <c r="D7819" i="25"/>
  <c r="D7820" i="25"/>
  <c r="D7821" i="25"/>
  <c r="D7822" i="25"/>
  <c r="D7823" i="25"/>
  <c r="D7824" i="25"/>
  <c r="D7825" i="25"/>
  <c r="D7826" i="25"/>
  <c r="D7827" i="25"/>
  <c r="D7828" i="25"/>
  <c r="D7829" i="25"/>
  <c r="D7830" i="25"/>
  <c r="D7831" i="25"/>
  <c r="D7832" i="25"/>
  <c r="D7833" i="25"/>
  <c r="D7834" i="25"/>
  <c r="D7835" i="25"/>
  <c r="D7836" i="25"/>
  <c r="D7837" i="25"/>
  <c r="D7838" i="25"/>
  <c r="D7839" i="25"/>
  <c r="D7840" i="25"/>
  <c r="D7841" i="25"/>
  <c r="D7842" i="25"/>
  <c r="D7843" i="25"/>
  <c r="D7844" i="25"/>
  <c r="D7845" i="25"/>
  <c r="D7846" i="25"/>
  <c r="D7847" i="25"/>
  <c r="D7848" i="25"/>
  <c r="D7849" i="25"/>
  <c r="D7850" i="25"/>
  <c r="D7851" i="25"/>
  <c r="D7852" i="25"/>
  <c r="D7853" i="25"/>
  <c r="D7854" i="25"/>
  <c r="D7855" i="25"/>
  <c r="D7856" i="25"/>
  <c r="D7857" i="25"/>
  <c r="D7858" i="25"/>
  <c r="D7859" i="25"/>
  <c r="D7860" i="25"/>
  <c r="D7861" i="25"/>
  <c r="D7862" i="25"/>
  <c r="D7863" i="25"/>
  <c r="D7864" i="25"/>
  <c r="D7865" i="25"/>
  <c r="D7866" i="25"/>
  <c r="D7867" i="25"/>
  <c r="D7868" i="25"/>
  <c r="D7869" i="25"/>
  <c r="D7870" i="25"/>
  <c r="D7871" i="25"/>
  <c r="D7872" i="25"/>
  <c r="D7873" i="25"/>
  <c r="D7874" i="25"/>
  <c r="D7875" i="25"/>
  <c r="D7876" i="25"/>
  <c r="D7877" i="25"/>
  <c r="D7878" i="25"/>
  <c r="D7879" i="25"/>
  <c r="D7880" i="25"/>
  <c r="D7881" i="25"/>
  <c r="D7882" i="25"/>
  <c r="D7883" i="25"/>
  <c r="D7884" i="25"/>
  <c r="D7885" i="25"/>
  <c r="D7886" i="25"/>
  <c r="D7887" i="25"/>
  <c r="D7888" i="25"/>
  <c r="D7889" i="25"/>
  <c r="D7890" i="25"/>
  <c r="D7891" i="25"/>
  <c r="D7892" i="25"/>
  <c r="D7893" i="25"/>
  <c r="D7894" i="25"/>
  <c r="D7895" i="25"/>
  <c r="D7896" i="25"/>
  <c r="D7897" i="25"/>
  <c r="D7898" i="25"/>
  <c r="D7899" i="25"/>
  <c r="D7900" i="25"/>
  <c r="D7901" i="25"/>
  <c r="D7902" i="25"/>
  <c r="D7903" i="25"/>
  <c r="D7904" i="25"/>
  <c r="D7905" i="25"/>
  <c r="D7906" i="25"/>
  <c r="D7907" i="25"/>
  <c r="D7908" i="25"/>
  <c r="D7909" i="25"/>
  <c r="D7910" i="25"/>
  <c r="D7911" i="25"/>
  <c r="D7912" i="25"/>
  <c r="D7913" i="25"/>
  <c r="D7914" i="25"/>
  <c r="D7915" i="25"/>
  <c r="D7916" i="25"/>
  <c r="D7917" i="25"/>
  <c r="D7918" i="25"/>
  <c r="D7919" i="25"/>
  <c r="D7920" i="25"/>
  <c r="D7921" i="25"/>
  <c r="D7922" i="25"/>
  <c r="D7923" i="25"/>
  <c r="D7924" i="25"/>
  <c r="D7925" i="25"/>
  <c r="D7926" i="25"/>
  <c r="D7927" i="25"/>
  <c r="D7928" i="25"/>
  <c r="D7929" i="25"/>
  <c r="D7930" i="25"/>
  <c r="D7931" i="25"/>
  <c r="D7932" i="25"/>
  <c r="D7933" i="25"/>
  <c r="D7934" i="25"/>
  <c r="D7935" i="25"/>
  <c r="D7936" i="25"/>
  <c r="D7937" i="25"/>
  <c r="D7938" i="25"/>
  <c r="D7939" i="25"/>
  <c r="D7940" i="25"/>
  <c r="D7941" i="25"/>
  <c r="D7942" i="25"/>
  <c r="D7943" i="25"/>
  <c r="D7944" i="25"/>
  <c r="D7945" i="25"/>
  <c r="D7946" i="25"/>
  <c r="D7947" i="25"/>
  <c r="D7948" i="25"/>
  <c r="D7949" i="25"/>
  <c r="D7950" i="25"/>
  <c r="D7951" i="25"/>
  <c r="D7952" i="25"/>
  <c r="D7953" i="25"/>
  <c r="D7954" i="25"/>
  <c r="D7955" i="25"/>
  <c r="D7956" i="25"/>
  <c r="D7957" i="25"/>
  <c r="D7958" i="25"/>
  <c r="D7959" i="25"/>
  <c r="D7960" i="25"/>
  <c r="D7961" i="25"/>
  <c r="D7962" i="25"/>
  <c r="D7963" i="25"/>
  <c r="D7964" i="25"/>
  <c r="D7965" i="25"/>
  <c r="D7966" i="25"/>
  <c r="D7967" i="25"/>
  <c r="D7968" i="25"/>
  <c r="D7969" i="25"/>
  <c r="D7970" i="25"/>
  <c r="D7971" i="25"/>
  <c r="D7972" i="25"/>
  <c r="D7973" i="25"/>
  <c r="D7974" i="25"/>
  <c r="D7975" i="25"/>
  <c r="D7976" i="25"/>
  <c r="D7977" i="25"/>
  <c r="D7978" i="25"/>
  <c r="D7979" i="25"/>
  <c r="D7980" i="25"/>
  <c r="D7981" i="25"/>
  <c r="D7982" i="25"/>
  <c r="D7983" i="25"/>
  <c r="D7984" i="25"/>
  <c r="D7985" i="25"/>
  <c r="D7986" i="25"/>
  <c r="D7987" i="25"/>
  <c r="D7988" i="25"/>
  <c r="D7989" i="25"/>
  <c r="D7990" i="25"/>
  <c r="D7991" i="25"/>
  <c r="D7992" i="25"/>
  <c r="D7993" i="25"/>
  <c r="D7994" i="25"/>
  <c r="D7995" i="25"/>
  <c r="D7996" i="25"/>
  <c r="D7997" i="25"/>
  <c r="D7998" i="25"/>
  <c r="D7999" i="25"/>
  <c r="D8000" i="25"/>
  <c r="D8001" i="25"/>
  <c r="D8002" i="25"/>
  <c r="D8003" i="25"/>
  <c r="D8004" i="25"/>
  <c r="D8005" i="25"/>
  <c r="D8006" i="25"/>
  <c r="D8007" i="25"/>
  <c r="D8008" i="25"/>
  <c r="D8009" i="25"/>
  <c r="D8010" i="25"/>
  <c r="D8011" i="25"/>
  <c r="D8012" i="25"/>
  <c r="D8013" i="25"/>
  <c r="D8014" i="25"/>
  <c r="D8015" i="25"/>
  <c r="D8016" i="25"/>
  <c r="D8017" i="25"/>
  <c r="D8018" i="25"/>
  <c r="D8019" i="25"/>
  <c r="D8020" i="25"/>
  <c r="D8021" i="25"/>
  <c r="D8022" i="25"/>
  <c r="D8023" i="25"/>
  <c r="D8024" i="25"/>
  <c r="D8025" i="25"/>
  <c r="D8026" i="25"/>
  <c r="D8027" i="25"/>
  <c r="D8028" i="25"/>
  <c r="D8029" i="25"/>
  <c r="D8030" i="25"/>
  <c r="D8031" i="25"/>
  <c r="D8032" i="25"/>
  <c r="D8033" i="25"/>
  <c r="D8034" i="25"/>
  <c r="D8035" i="25"/>
  <c r="D8036" i="25"/>
  <c r="D8037" i="25"/>
  <c r="D8038" i="25"/>
  <c r="D8039" i="25"/>
  <c r="D8040" i="25"/>
  <c r="D8041" i="25"/>
  <c r="D8042" i="25"/>
  <c r="D8043" i="25"/>
  <c r="D8044" i="25"/>
  <c r="D8045" i="25"/>
  <c r="D8046" i="25"/>
  <c r="D8047" i="25"/>
  <c r="D8048" i="25"/>
  <c r="D8049" i="25"/>
  <c r="D8050" i="25"/>
  <c r="D8051" i="25"/>
  <c r="D8052" i="25"/>
  <c r="D8053" i="25"/>
  <c r="D8054" i="25"/>
  <c r="D8055" i="25"/>
  <c r="D8056" i="25"/>
  <c r="D8057" i="25"/>
  <c r="D8058" i="25"/>
  <c r="D8059" i="25"/>
  <c r="D8060" i="25"/>
  <c r="D8061" i="25"/>
  <c r="D8062" i="25"/>
  <c r="D8063" i="25"/>
  <c r="D8064" i="25"/>
  <c r="D8065" i="25"/>
  <c r="D8066" i="25"/>
  <c r="D8067" i="25"/>
  <c r="D8068" i="25"/>
  <c r="D8069" i="25"/>
  <c r="D8070" i="25"/>
  <c r="D8071" i="25"/>
  <c r="D8072" i="25"/>
  <c r="D8073" i="25"/>
  <c r="D8074" i="25"/>
  <c r="D8075" i="25"/>
  <c r="D8076" i="25"/>
  <c r="D8077" i="25"/>
  <c r="D8078" i="25"/>
  <c r="D8079" i="25"/>
  <c r="D8080" i="25"/>
  <c r="D8081" i="25"/>
  <c r="D8082" i="25"/>
  <c r="D8083" i="25"/>
  <c r="D8084" i="25"/>
  <c r="D8085" i="25"/>
  <c r="D8086" i="25"/>
  <c r="D8087" i="25"/>
  <c r="D8088" i="25"/>
  <c r="D8089" i="25"/>
  <c r="D8090" i="25"/>
  <c r="D8091" i="25"/>
  <c r="D8092" i="25"/>
  <c r="D8093" i="25"/>
  <c r="D8094" i="25"/>
  <c r="D8095" i="25"/>
  <c r="D8096" i="25"/>
  <c r="D8097" i="25"/>
  <c r="D8098" i="25"/>
  <c r="D8099" i="25"/>
  <c r="D8100" i="25"/>
  <c r="D8101" i="25"/>
  <c r="D8102" i="25"/>
  <c r="D8103" i="25"/>
  <c r="D8104" i="25"/>
  <c r="D8105" i="25"/>
  <c r="D8106" i="25"/>
  <c r="D8107" i="25"/>
  <c r="D8108" i="25"/>
  <c r="D8109" i="25"/>
  <c r="D8110" i="25"/>
  <c r="D8111" i="25"/>
  <c r="D8112" i="25"/>
  <c r="D8113" i="25"/>
  <c r="D8114" i="25"/>
  <c r="D8115" i="25"/>
  <c r="D8116" i="25"/>
  <c r="D8117" i="25"/>
  <c r="D8118" i="25"/>
  <c r="D8119" i="25"/>
  <c r="D8120" i="25"/>
  <c r="D8121" i="25"/>
  <c r="D8122" i="25"/>
  <c r="D8123" i="25"/>
  <c r="D8124" i="25"/>
  <c r="D8125" i="25"/>
  <c r="D8126" i="25"/>
  <c r="D8127" i="25"/>
  <c r="D8128" i="25"/>
  <c r="D8129" i="25"/>
  <c r="D8130" i="25"/>
  <c r="D8131" i="25"/>
  <c r="D8132" i="25"/>
  <c r="D8133" i="25"/>
  <c r="D8134" i="25"/>
  <c r="D8135" i="25"/>
  <c r="D8136" i="25"/>
  <c r="D8137" i="25"/>
  <c r="D8138" i="25"/>
  <c r="D8139" i="25"/>
  <c r="D8140" i="25"/>
  <c r="D8141" i="25"/>
  <c r="D8142" i="25"/>
  <c r="D8143" i="25"/>
  <c r="D8144" i="25"/>
  <c r="D8145" i="25"/>
  <c r="D8146" i="25"/>
  <c r="D8147" i="25"/>
  <c r="D8148" i="25"/>
  <c r="D8149" i="25"/>
  <c r="D8150" i="25"/>
  <c r="D8151" i="25"/>
  <c r="D8152" i="25"/>
  <c r="D8153" i="25"/>
  <c r="D8154" i="25"/>
  <c r="D8155" i="25"/>
  <c r="D8156" i="25"/>
  <c r="D8157" i="25"/>
  <c r="D8158" i="25"/>
  <c r="D8159" i="25"/>
  <c r="D8160" i="25"/>
  <c r="D8161" i="25"/>
  <c r="D8162" i="25"/>
  <c r="D8163" i="25"/>
  <c r="D8164" i="25"/>
  <c r="D8165" i="25"/>
  <c r="D8166" i="25"/>
  <c r="D8167" i="25"/>
  <c r="D8168" i="25"/>
  <c r="D8169" i="25"/>
  <c r="D8170" i="25"/>
  <c r="D8171" i="25"/>
  <c r="D8172" i="25"/>
  <c r="D8173" i="25"/>
  <c r="D8174" i="25"/>
  <c r="D8175" i="25"/>
  <c r="D8176" i="25"/>
  <c r="D8177" i="25"/>
  <c r="D8178" i="25"/>
  <c r="D8179" i="25"/>
  <c r="D8180" i="25"/>
  <c r="D8181" i="25"/>
  <c r="D8182" i="25"/>
  <c r="D8183" i="25"/>
  <c r="D8184" i="25"/>
  <c r="D8185" i="25"/>
  <c r="D8186" i="25"/>
  <c r="D8187" i="25"/>
  <c r="D8188" i="25"/>
  <c r="D8189" i="25"/>
  <c r="D8190" i="25"/>
  <c r="D8191" i="25"/>
  <c r="D8192" i="25"/>
  <c r="D8193" i="25"/>
  <c r="D8194" i="25"/>
  <c r="D8195" i="25"/>
  <c r="D8196" i="25"/>
  <c r="D8197" i="25"/>
  <c r="D8198" i="25"/>
  <c r="D8199" i="25"/>
  <c r="D8200" i="25"/>
  <c r="D8201" i="25"/>
  <c r="D8202" i="25"/>
  <c r="D8203" i="25"/>
  <c r="D8204" i="25"/>
  <c r="D8205" i="25"/>
  <c r="D8206" i="25"/>
  <c r="D8207" i="25"/>
  <c r="D8208" i="25"/>
  <c r="D8209" i="25"/>
  <c r="D8210" i="25"/>
  <c r="D8211" i="25"/>
  <c r="D8212" i="25"/>
  <c r="D8213" i="25"/>
  <c r="D8214" i="25"/>
  <c r="D8215" i="25"/>
  <c r="D8216" i="25"/>
  <c r="D8217" i="25"/>
  <c r="D8218" i="25"/>
  <c r="D8219" i="25"/>
  <c r="D8220" i="25"/>
  <c r="D8221" i="25"/>
  <c r="D8222" i="25"/>
  <c r="D8223" i="25"/>
  <c r="D8224" i="25"/>
  <c r="D8225" i="25"/>
  <c r="D8226" i="25"/>
  <c r="D8227" i="25"/>
  <c r="D8228" i="25"/>
  <c r="D8229" i="25"/>
  <c r="D8230" i="25"/>
  <c r="D8231" i="25"/>
  <c r="D8232" i="25"/>
  <c r="D8233" i="25"/>
  <c r="D8234" i="25"/>
  <c r="D8235" i="25"/>
  <c r="D8236" i="25"/>
  <c r="D8237" i="25"/>
  <c r="D8238" i="25"/>
  <c r="D8239" i="25"/>
  <c r="D8240" i="25"/>
  <c r="D8241" i="25"/>
  <c r="D8242" i="25"/>
  <c r="D8243" i="25"/>
  <c r="D8244" i="25"/>
  <c r="D8245" i="25"/>
  <c r="D8246" i="25"/>
  <c r="D8247" i="25"/>
  <c r="D8248" i="25"/>
  <c r="D8249" i="25"/>
  <c r="D8250" i="25"/>
  <c r="D8251" i="25"/>
  <c r="D8252" i="25"/>
  <c r="D8253" i="25"/>
  <c r="D8254" i="25"/>
  <c r="D8255" i="25"/>
  <c r="D8256" i="25"/>
  <c r="D8257" i="25"/>
  <c r="D8258" i="25"/>
  <c r="D8259" i="25"/>
  <c r="D8260" i="25"/>
  <c r="D8261" i="25"/>
  <c r="D8262" i="25"/>
  <c r="D8263" i="25"/>
  <c r="D8264" i="25"/>
  <c r="D8265" i="25"/>
  <c r="D8266" i="25"/>
  <c r="D8267" i="25"/>
  <c r="D8268" i="25"/>
  <c r="D8269" i="25"/>
  <c r="D8270" i="25"/>
  <c r="D8271" i="25"/>
  <c r="D8272" i="25"/>
  <c r="D8273" i="25"/>
  <c r="D8274" i="25"/>
  <c r="D8275" i="25"/>
  <c r="D8276" i="25"/>
  <c r="D8277" i="25"/>
  <c r="D8278" i="25"/>
  <c r="D8279" i="25"/>
  <c r="D8280" i="25"/>
  <c r="D8281" i="25"/>
  <c r="D8282" i="25"/>
  <c r="D8283" i="25"/>
  <c r="D8284" i="25"/>
  <c r="D8285" i="25"/>
  <c r="D8286" i="25"/>
  <c r="D8287" i="25"/>
  <c r="D8288" i="25"/>
  <c r="D8289" i="25"/>
  <c r="D8290" i="25"/>
  <c r="D8291" i="25"/>
  <c r="D8292" i="25"/>
  <c r="D8293" i="25"/>
  <c r="D8294" i="25"/>
  <c r="D8295" i="25"/>
  <c r="D8296" i="25"/>
  <c r="D8297" i="25"/>
  <c r="D8298" i="25"/>
  <c r="D8299" i="25"/>
  <c r="D8300" i="25"/>
  <c r="D8301" i="25"/>
  <c r="D8302" i="25"/>
  <c r="D8303" i="25"/>
  <c r="D8304" i="25"/>
  <c r="D8305" i="25"/>
  <c r="D8306" i="25"/>
  <c r="D8307" i="25"/>
  <c r="D8308" i="25"/>
  <c r="D8309" i="25"/>
  <c r="D8310" i="25"/>
  <c r="D8311" i="25"/>
  <c r="D8312" i="25"/>
  <c r="D8313" i="25"/>
  <c r="D8314" i="25"/>
  <c r="D8315" i="25"/>
  <c r="D8316" i="25"/>
  <c r="D8317" i="25"/>
  <c r="D8318" i="25"/>
  <c r="D8319" i="25"/>
  <c r="D8320" i="25"/>
  <c r="D8321" i="25"/>
  <c r="D8322" i="25"/>
  <c r="D8323" i="25"/>
  <c r="D8324" i="25"/>
  <c r="D8325" i="25"/>
  <c r="D8326" i="25"/>
  <c r="D8327" i="25"/>
  <c r="D8328" i="25"/>
  <c r="D8329" i="25"/>
  <c r="D8330" i="25"/>
  <c r="D8331" i="25"/>
  <c r="D8332" i="25"/>
  <c r="D8333" i="25"/>
  <c r="D8334" i="25"/>
  <c r="D8335" i="25"/>
  <c r="D8336" i="25"/>
  <c r="D8337" i="25"/>
  <c r="D8338" i="25"/>
  <c r="D8339" i="25"/>
  <c r="D8340" i="25"/>
  <c r="D8341" i="25"/>
  <c r="D8342" i="25"/>
  <c r="D8343" i="25"/>
  <c r="D8344" i="25"/>
  <c r="D8345" i="25"/>
  <c r="D8346" i="25"/>
  <c r="D8347" i="25"/>
  <c r="D8348" i="25"/>
  <c r="D8349" i="25"/>
  <c r="D8350" i="25"/>
  <c r="D8351" i="25"/>
  <c r="D8352" i="25"/>
  <c r="D8353" i="25"/>
  <c r="D8354" i="25"/>
  <c r="D8355" i="25"/>
  <c r="D8356" i="25"/>
  <c r="D8357" i="25"/>
  <c r="D8358" i="25"/>
  <c r="D8359" i="25"/>
  <c r="D8360" i="25"/>
  <c r="D8361" i="25"/>
  <c r="D8362" i="25"/>
  <c r="D8363" i="25"/>
  <c r="D8364" i="25"/>
  <c r="D8365" i="25"/>
  <c r="D8366" i="25"/>
  <c r="D8367" i="25"/>
  <c r="D8368" i="25"/>
  <c r="D8369" i="25"/>
  <c r="D8370" i="25"/>
  <c r="D8371" i="25"/>
  <c r="D8372" i="25"/>
  <c r="D8373" i="25"/>
  <c r="D8374" i="25"/>
  <c r="D8375" i="25"/>
  <c r="D8376" i="25"/>
  <c r="D8377" i="25"/>
  <c r="D8378" i="25"/>
  <c r="D8379" i="25"/>
  <c r="D8380" i="25"/>
  <c r="D8381" i="25"/>
  <c r="D8382" i="25"/>
  <c r="D8383" i="25"/>
  <c r="D8384" i="25"/>
  <c r="D8385" i="25"/>
  <c r="D8386" i="25"/>
  <c r="D8387" i="25"/>
  <c r="D8388" i="25"/>
  <c r="D8389" i="25"/>
  <c r="D8390" i="25"/>
  <c r="D8391" i="25"/>
  <c r="D8392" i="25"/>
  <c r="D8393" i="25"/>
  <c r="D8394" i="25"/>
  <c r="D8395" i="25"/>
  <c r="D8396" i="25"/>
  <c r="D8397" i="25"/>
  <c r="D8398" i="25"/>
  <c r="D8399" i="25"/>
  <c r="D8400" i="25"/>
  <c r="D8401" i="25"/>
  <c r="D8402" i="25"/>
  <c r="D8403" i="25"/>
  <c r="D8404" i="25"/>
  <c r="D8405" i="25"/>
  <c r="D8406" i="25"/>
  <c r="D8407" i="25"/>
  <c r="D8408" i="25"/>
  <c r="D8409" i="25"/>
  <c r="D8410" i="25"/>
  <c r="D8411" i="25"/>
  <c r="D8412" i="25"/>
  <c r="D8413" i="25"/>
  <c r="D8414" i="25"/>
  <c r="D8415" i="25"/>
  <c r="D8416" i="25"/>
  <c r="D8417" i="25"/>
  <c r="D8418" i="25"/>
  <c r="D8419" i="25"/>
  <c r="D8420" i="25"/>
  <c r="D8421" i="25"/>
  <c r="D8422" i="25"/>
  <c r="D8423" i="25"/>
  <c r="D8424" i="25"/>
  <c r="D8425" i="25"/>
  <c r="D8426" i="25"/>
  <c r="D8427" i="25"/>
  <c r="D8428" i="25"/>
  <c r="D8429" i="25"/>
  <c r="D8430" i="25"/>
  <c r="D8431" i="25"/>
  <c r="D8432" i="25"/>
  <c r="D8433" i="25"/>
  <c r="D8434" i="25"/>
  <c r="D8435" i="25"/>
  <c r="D8436" i="25"/>
  <c r="D8437" i="25"/>
  <c r="D8438" i="25"/>
  <c r="D8439" i="25"/>
  <c r="D8440" i="25"/>
  <c r="D8441" i="25"/>
  <c r="D8442" i="25"/>
  <c r="D8443" i="25"/>
  <c r="D8444" i="25"/>
  <c r="D8445" i="25"/>
  <c r="D8446" i="25"/>
  <c r="D8447" i="25"/>
  <c r="D8448" i="25"/>
  <c r="D8449" i="25"/>
  <c r="D8450" i="25"/>
  <c r="D8451" i="25"/>
  <c r="D8452" i="25"/>
  <c r="D8453" i="25"/>
  <c r="D8454" i="25"/>
  <c r="D8455" i="25"/>
  <c r="D8456" i="25"/>
  <c r="D8457" i="25"/>
  <c r="D8458" i="25"/>
  <c r="D8459" i="25"/>
  <c r="D8460" i="25"/>
  <c r="D8461" i="25"/>
  <c r="D8462" i="25"/>
  <c r="D8463" i="25"/>
  <c r="D8464" i="25"/>
  <c r="D8465" i="25"/>
  <c r="D8466" i="25"/>
  <c r="D8467" i="25"/>
  <c r="D8468" i="25"/>
  <c r="D8469" i="25"/>
  <c r="D8470" i="25"/>
  <c r="D8471" i="25"/>
  <c r="D8472" i="25"/>
  <c r="D8473" i="25"/>
  <c r="D8474" i="25"/>
  <c r="D8475" i="25"/>
  <c r="D8476" i="25"/>
  <c r="D8477" i="25"/>
  <c r="D8478" i="25"/>
  <c r="D8479" i="25"/>
  <c r="D8480" i="25"/>
  <c r="D8481" i="25"/>
  <c r="D8482" i="25"/>
  <c r="D8483" i="25"/>
  <c r="D8484" i="25"/>
  <c r="D8485" i="25"/>
  <c r="D8486" i="25"/>
  <c r="D8487" i="25"/>
  <c r="D8488" i="25"/>
  <c r="D8489" i="25"/>
  <c r="D8490" i="25"/>
  <c r="D8491" i="25"/>
  <c r="D8492" i="25"/>
  <c r="D8493" i="25"/>
  <c r="D8494" i="25"/>
  <c r="D8495" i="25"/>
  <c r="D8496" i="25"/>
  <c r="D8497" i="25"/>
  <c r="D8498" i="25"/>
  <c r="D8499" i="25"/>
  <c r="D8500" i="25"/>
  <c r="D8501" i="25"/>
  <c r="D8502" i="25"/>
  <c r="D8503" i="25"/>
  <c r="D8504" i="25"/>
  <c r="D8505" i="25"/>
  <c r="D8506" i="25"/>
  <c r="D8507" i="25"/>
  <c r="D8508" i="25"/>
  <c r="D8509" i="25"/>
  <c r="D8510" i="25"/>
  <c r="D8511" i="25"/>
  <c r="D8512" i="25"/>
  <c r="D8513" i="25"/>
  <c r="D8514" i="25"/>
  <c r="D8515" i="25"/>
  <c r="D8516" i="25"/>
  <c r="D8517" i="25"/>
  <c r="D8518" i="25"/>
  <c r="D8519" i="25"/>
  <c r="D8520" i="25"/>
  <c r="D8521" i="25"/>
  <c r="D8522" i="25"/>
  <c r="D8523" i="25"/>
  <c r="D8524" i="25"/>
  <c r="D8525" i="25"/>
  <c r="D8526" i="25"/>
  <c r="D8527" i="25"/>
  <c r="D8528" i="25"/>
  <c r="D8529" i="25"/>
  <c r="D8530" i="25"/>
  <c r="D8531" i="25"/>
  <c r="D8532" i="25"/>
  <c r="D8533" i="25"/>
  <c r="D8534" i="25"/>
  <c r="D8535" i="25"/>
  <c r="D8536" i="25"/>
  <c r="D8537" i="25"/>
  <c r="D8538" i="25"/>
  <c r="D8539" i="25"/>
  <c r="D8540" i="25"/>
  <c r="D8541" i="25"/>
  <c r="D8542" i="25"/>
  <c r="D8543" i="25"/>
  <c r="D8544" i="25"/>
  <c r="D8545" i="25"/>
  <c r="D8546" i="25"/>
  <c r="D8547" i="25"/>
  <c r="D8548" i="25"/>
  <c r="D8549" i="25"/>
  <c r="D8550" i="25"/>
  <c r="D8551" i="25"/>
  <c r="D8552" i="25"/>
  <c r="D8553" i="25"/>
  <c r="D8554" i="25"/>
  <c r="D8555" i="25"/>
  <c r="D8556" i="25"/>
  <c r="D8557" i="25"/>
  <c r="D8558" i="25"/>
  <c r="D8559" i="25"/>
  <c r="D8560" i="25"/>
  <c r="D8561" i="25"/>
  <c r="D8562" i="25"/>
  <c r="D8563" i="25"/>
  <c r="D8564" i="25"/>
  <c r="D8565" i="25"/>
  <c r="D8566" i="25"/>
  <c r="D8567" i="25"/>
  <c r="D8568" i="25"/>
  <c r="D8569" i="25"/>
  <c r="D8570" i="25"/>
  <c r="D8571" i="25"/>
  <c r="D8572" i="25"/>
  <c r="D8573" i="25"/>
  <c r="D8574" i="25"/>
  <c r="D8575" i="25"/>
  <c r="D8576" i="25"/>
  <c r="D8577" i="25"/>
  <c r="D8578" i="25"/>
  <c r="D8579" i="25"/>
  <c r="D8580" i="25"/>
  <c r="D8581" i="25"/>
  <c r="D8582" i="25"/>
  <c r="D8583" i="25"/>
  <c r="D8584" i="25"/>
  <c r="D8585" i="25"/>
  <c r="D8586" i="25"/>
  <c r="D8587" i="25"/>
  <c r="D8588" i="25"/>
  <c r="D8589" i="25"/>
  <c r="D8590" i="25"/>
  <c r="D8591" i="25"/>
  <c r="D8592" i="25"/>
  <c r="D8593" i="25"/>
  <c r="D8594" i="25"/>
  <c r="D8595" i="25"/>
  <c r="D8596" i="25"/>
  <c r="D8597" i="25"/>
  <c r="D8598" i="25"/>
  <c r="D8599" i="25"/>
  <c r="D8600" i="25"/>
  <c r="D8601" i="25"/>
  <c r="D8602" i="25"/>
  <c r="D8603" i="25"/>
  <c r="D8604" i="25"/>
  <c r="D8605" i="25"/>
  <c r="D8606" i="25"/>
  <c r="D8607" i="25"/>
  <c r="D8608" i="25"/>
  <c r="D8609" i="25"/>
  <c r="D8610" i="25"/>
  <c r="D8611" i="25"/>
  <c r="D8612" i="25"/>
  <c r="D8613" i="25"/>
  <c r="D8614" i="25"/>
  <c r="D8615" i="25"/>
  <c r="D8616" i="25"/>
  <c r="D8617" i="25"/>
  <c r="D8618" i="25"/>
  <c r="D8619" i="25"/>
  <c r="D8620" i="25"/>
  <c r="D8621" i="25"/>
  <c r="D8622" i="25"/>
  <c r="D8623" i="25"/>
  <c r="D8624" i="25"/>
  <c r="D8625" i="25"/>
  <c r="D8626" i="25"/>
  <c r="D8627" i="25"/>
  <c r="D8628" i="25"/>
  <c r="D8629" i="25"/>
  <c r="D8630" i="25"/>
  <c r="D8631" i="25"/>
  <c r="D8632" i="25"/>
  <c r="D8633" i="25"/>
  <c r="D8634" i="25"/>
  <c r="D8635" i="25"/>
  <c r="D8636" i="25"/>
  <c r="D8637" i="25"/>
  <c r="D8638" i="25"/>
  <c r="D8639" i="25"/>
  <c r="D8640" i="25"/>
  <c r="D8641" i="25"/>
  <c r="D8642" i="25"/>
  <c r="D8643" i="25"/>
  <c r="D8644" i="25"/>
  <c r="D8645" i="25"/>
  <c r="D8646" i="25"/>
  <c r="D8647" i="25"/>
  <c r="D8648" i="25"/>
  <c r="D8649" i="25"/>
  <c r="D8650" i="25"/>
  <c r="D8651" i="25"/>
  <c r="D8652" i="25"/>
  <c r="D8653" i="25"/>
  <c r="D8654" i="25"/>
  <c r="D8655" i="25"/>
  <c r="D8656" i="25"/>
  <c r="D8657" i="25"/>
  <c r="D8658" i="25"/>
  <c r="D8659" i="25"/>
  <c r="D8660" i="25"/>
  <c r="D8661" i="25"/>
  <c r="D8662" i="25"/>
  <c r="D8663" i="25"/>
  <c r="D8664" i="25"/>
  <c r="D8665" i="25"/>
  <c r="D8666" i="25"/>
  <c r="D8667" i="25"/>
  <c r="D8668" i="25"/>
  <c r="D8669" i="25"/>
  <c r="D8670" i="25"/>
  <c r="D8671" i="25"/>
  <c r="D8672" i="25"/>
  <c r="D8673" i="25"/>
  <c r="D8674" i="25"/>
  <c r="D8675" i="25"/>
  <c r="D8676" i="25"/>
  <c r="D8677" i="25"/>
  <c r="D8678" i="25"/>
  <c r="D8679" i="25"/>
  <c r="D8680" i="25"/>
  <c r="D8681" i="25"/>
  <c r="D8682" i="25"/>
  <c r="D8683" i="25"/>
  <c r="D8684" i="25"/>
  <c r="D8685" i="25"/>
  <c r="D8686" i="25"/>
  <c r="D8687" i="25"/>
  <c r="D8688" i="25"/>
  <c r="D8689" i="25"/>
  <c r="D8690" i="25"/>
  <c r="D8691" i="25"/>
  <c r="D8692" i="25"/>
  <c r="D8693" i="25"/>
  <c r="D8694" i="25"/>
  <c r="D8695" i="25"/>
  <c r="D8696" i="25"/>
  <c r="D8697" i="25"/>
  <c r="D8698" i="25"/>
  <c r="D8699" i="25"/>
  <c r="D8700" i="25"/>
  <c r="D8701" i="25"/>
  <c r="D8702" i="25"/>
  <c r="D8703" i="25"/>
  <c r="D8704" i="25"/>
  <c r="D8705" i="25"/>
  <c r="D8706" i="25"/>
  <c r="D8707" i="25"/>
  <c r="D8708" i="25"/>
  <c r="D8709" i="25"/>
  <c r="D8710" i="25"/>
  <c r="D8711" i="25"/>
  <c r="D8712" i="25"/>
  <c r="D8713" i="25"/>
  <c r="D8714" i="25"/>
  <c r="D8715" i="25"/>
  <c r="D8716" i="25"/>
  <c r="D8717" i="25"/>
  <c r="D8718" i="25"/>
  <c r="D8719" i="25"/>
  <c r="D8720" i="25"/>
  <c r="D8721" i="25"/>
  <c r="D8722" i="25"/>
  <c r="D8723" i="25"/>
  <c r="D8724" i="25"/>
  <c r="D8725" i="25"/>
  <c r="D8726" i="25"/>
  <c r="D8727" i="25"/>
  <c r="D8728" i="25"/>
  <c r="D8729" i="25"/>
  <c r="D8730" i="25"/>
  <c r="D8731" i="25"/>
  <c r="D8732" i="25"/>
  <c r="D8733" i="25"/>
  <c r="D8734" i="25"/>
  <c r="D8735" i="25"/>
  <c r="D8736" i="25"/>
  <c r="D8737" i="25"/>
  <c r="D8738" i="25"/>
  <c r="D8739" i="25"/>
  <c r="D8740" i="25"/>
  <c r="D8741" i="25"/>
  <c r="D8742" i="25"/>
  <c r="D8743" i="25"/>
  <c r="D8744" i="25"/>
  <c r="D8745" i="25"/>
  <c r="D8746" i="25"/>
  <c r="D8747" i="25"/>
  <c r="D8748" i="25"/>
  <c r="D8749" i="25"/>
  <c r="D8750" i="25"/>
  <c r="D8751" i="25"/>
  <c r="D8752" i="25"/>
  <c r="D8753" i="25"/>
  <c r="D8754" i="25"/>
  <c r="D8755" i="25"/>
  <c r="D8756" i="25"/>
  <c r="D8757" i="25"/>
  <c r="D8758" i="25"/>
  <c r="D8759" i="25"/>
  <c r="D8760" i="25"/>
  <c r="D8761" i="25"/>
  <c r="D8762" i="25"/>
  <c r="D8763" i="25"/>
  <c r="D8764" i="25"/>
  <c r="D8765" i="25"/>
  <c r="D8766" i="25"/>
  <c r="D8767" i="25"/>
  <c r="D8768" i="25"/>
  <c r="D8769" i="25"/>
  <c r="D8770" i="25"/>
  <c r="D8771" i="25"/>
  <c r="D8772" i="25"/>
  <c r="D8773" i="25"/>
  <c r="D8774" i="25"/>
  <c r="D8775" i="25"/>
  <c r="D8776" i="25"/>
  <c r="D8777" i="25"/>
  <c r="D8778" i="25"/>
  <c r="D8779" i="25"/>
  <c r="D8780" i="25"/>
  <c r="D8781" i="25"/>
  <c r="D8782" i="25"/>
  <c r="D8783" i="25"/>
  <c r="D8784" i="25"/>
  <c r="D8785" i="25"/>
  <c r="D8786" i="25"/>
  <c r="D8787" i="25"/>
  <c r="D8788" i="25"/>
  <c r="D8789" i="25"/>
  <c r="D8790" i="25"/>
  <c r="D8791" i="25"/>
  <c r="D8792" i="25"/>
  <c r="D8793" i="25"/>
  <c r="D8794" i="25"/>
  <c r="D8795" i="25"/>
  <c r="D8796" i="25"/>
  <c r="D8797" i="25"/>
  <c r="D8798" i="25"/>
  <c r="D8799" i="25"/>
  <c r="D8800" i="25"/>
  <c r="D8801" i="25"/>
  <c r="D8802" i="25"/>
  <c r="D8803" i="25"/>
  <c r="D8804" i="25"/>
  <c r="D8805" i="25"/>
  <c r="D8806" i="25"/>
  <c r="D8807" i="25"/>
  <c r="D8808" i="25"/>
  <c r="D8809" i="25"/>
  <c r="D8810" i="25"/>
  <c r="D8811" i="25"/>
  <c r="D8812" i="25"/>
  <c r="D8813" i="25"/>
  <c r="D8814" i="25"/>
  <c r="D8815" i="25"/>
  <c r="D8816" i="25"/>
  <c r="D8817" i="25"/>
  <c r="D8818" i="25"/>
  <c r="D8819" i="25"/>
  <c r="D8820" i="25"/>
  <c r="D8821" i="25"/>
  <c r="D8822" i="25"/>
  <c r="D8823" i="25"/>
  <c r="D8824" i="25"/>
  <c r="D8825" i="25"/>
  <c r="D8826" i="25"/>
  <c r="D8827" i="25"/>
  <c r="D8828" i="25"/>
  <c r="D8829" i="25"/>
  <c r="D8830" i="25"/>
  <c r="D8831" i="25"/>
  <c r="D8832" i="25"/>
  <c r="D8833" i="25"/>
  <c r="D8834" i="25"/>
  <c r="D8835" i="25"/>
  <c r="D8836" i="25"/>
  <c r="D8837" i="25"/>
  <c r="D8838" i="25"/>
  <c r="D8839" i="25"/>
  <c r="D8840" i="25"/>
  <c r="D8841" i="25"/>
  <c r="D8842" i="25"/>
  <c r="D8843" i="25"/>
  <c r="D8844" i="25"/>
  <c r="D8845" i="25"/>
  <c r="D8846" i="25"/>
  <c r="D8847" i="25"/>
  <c r="D8848" i="25"/>
  <c r="D8849" i="25"/>
  <c r="D8850" i="25"/>
  <c r="D8851" i="25"/>
  <c r="D8852" i="25"/>
  <c r="D8853" i="25"/>
  <c r="D8854" i="25"/>
  <c r="D8855" i="25"/>
  <c r="D8856" i="25"/>
  <c r="D8857" i="25"/>
  <c r="D8858" i="25"/>
  <c r="D8859" i="25"/>
  <c r="D8860" i="25"/>
  <c r="D8861" i="25"/>
  <c r="D8862" i="25"/>
  <c r="D8863" i="25"/>
  <c r="D8864" i="25"/>
  <c r="D8865" i="25"/>
  <c r="D8866" i="25"/>
  <c r="D8867" i="25"/>
  <c r="D8868" i="25"/>
  <c r="D8869" i="25"/>
  <c r="D8870" i="25"/>
  <c r="D8871" i="25"/>
  <c r="D8872" i="25"/>
  <c r="D8873" i="25"/>
  <c r="D8874" i="25"/>
  <c r="D8875" i="25"/>
  <c r="D8876" i="25"/>
  <c r="D8877" i="25"/>
  <c r="D8878" i="25"/>
  <c r="D8879" i="25"/>
  <c r="D8880" i="25"/>
  <c r="D8881" i="25"/>
  <c r="D8882" i="25"/>
  <c r="D8883" i="25"/>
  <c r="D8884" i="25"/>
  <c r="D8885" i="25"/>
  <c r="D8886" i="25"/>
  <c r="D8887" i="25"/>
  <c r="D8888" i="25"/>
  <c r="D8889" i="25"/>
  <c r="D8890" i="25"/>
  <c r="D8891" i="25"/>
  <c r="D8892" i="25"/>
  <c r="D8893" i="25"/>
  <c r="D8894" i="25"/>
  <c r="D8895" i="25"/>
  <c r="D8896" i="25"/>
  <c r="D8897" i="25"/>
  <c r="D8898" i="25"/>
  <c r="D8899" i="25"/>
  <c r="D8900" i="25"/>
  <c r="D8901" i="25"/>
  <c r="D8902" i="25"/>
  <c r="D8903" i="25"/>
  <c r="D8904" i="25"/>
  <c r="D8905" i="25"/>
  <c r="D8906" i="25"/>
  <c r="D8907" i="25"/>
  <c r="D8908" i="25"/>
  <c r="D8909" i="25"/>
  <c r="D8910" i="25"/>
  <c r="D8911" i="25"/>
  <c r="D8912" i="25"/>
  <c r="D8913" i="25"/>
  <c r="D8914" i="25"/>
  <c r="D8915" i="25"/>
  <c r="D8916" i="25"/>
  <c r="D8917" i="25"/>
  <c r="D8918" i="25"/>
  <c r="D8919" i="25"/>
  <c r="D8920" i="25"/>
  <c r="D8921" i="25"/>
  <c r="D8922" i="25"/>
  <c r="D8923" i="25"/>
  <c r="D8924" i="25"/>
  <c r="D8925" i="25"/>
  <c r="D8926" i="25"/>
  <c r="D8927" i="25"/>
  <c r="D8928" i="25"/>
  <c r="D8929" i="25"/>
  <c r="D8930" i="25"/>
  <c r="D8931" i="25"/>
  <c r="D8932" i="25"/>
  <c r="D8933" i="25"/>
  <c r="D8934" i="25"/>
  <c r="D8935" i="25"/>
  <c r="D8936" i="25"/>
  <c r="D8937" i="25"/>
  <c r="D8938" i="25"/>
  <c r="D8939" i="25"/>
  <c r="D8940" i="25"/>
  <c r="D8941" i="25"/>
  <c r="D8942" i="25"/>
  <c r="D8943" i="25"/>
  <c r="D8944" i="25"/>
  <c r="D8945" i="25"/>
  <c r="D8946" i="25"/>
  <c r="D8947" i="25"/>
  <c r="D8948" i="25"/>
  <c r="D8949" i="25"/>
  <c r="D8950" i="25"/>
  <c r="D8951" i="25"/>
  <c r="D8952" i="25"/>
  <c r="D8953" i="25"/>
  <c r="D8954" i="25"/>
  <c r="D8955" i="25"/>
  <c r="D8956" i="25"/>
  <c r="D8957" i="25"/>
  <c r="D8958" i="25"/>
  <c r="D8959" i="25"/>
  <c r="D8960" i="25"/>
  <c r="D8961" i="25"/>
  <c r="D8962" i="25"/>
  <c r="D8963" i="25"/>
  <c r="D8964" i="25"/>
  <c r="D8965" i="25"/>
  <c r="D8966" i="25"/>
  <c r="D8967" i="25"/>
  <c r="D8968" i="25"/>
  <c r="D8969" i="25"/>
  <c r="D8970" i="25"/>
  <c r="D8971" i="25"/>
  <c r="D8972" i="25"/>
  <c r="D8973" i="25"/>
  <c r="D8974" i="25"/>
  <c r="D8975" i="25"/>
  <c r="D8976" i="25"/>
  <c r="D8977" i="25"/>
  <c r="D8978" i="25"/>
  <c r="D8979" i="25"/>
  <c r="D8980" i="25"/>
  <c r="D8981" i="25"/>
  <c r="D8982" i="25"/>
  <c r="D8983" i="25"/>
  <c r="D8984" i="25"/>
  <c r="D8985" i="25"/>
  <c r="D8986" i="25"/>
  <c r="D8987" i="25"/>
  <c r="D8988" i="25"/>
  <c r="D8989" i="25"/>
  <c r="D8990" i="25"/>
  <c r="D8991" i="25"/>
  <c r="D8992" i="25"/>
  <c r="D8993" i="25"/>
  <c r="D8994" i="25"/>
  <c r="D8995" i="25"/>
  <c r="D8996" i="25"/>
  <c r="D8997" i="25"/>
  <c r="D8998" i="25"/>
  <c r="D8999" i="25"/>
  <c r="D9000" i="25"/>
  <c r="D9001" i="25"/>
  <c r="D9002" i="25"/>
  <c r="D9003" i="25"/>
  <c r="D9004" i="25"/>
  <c r="D9005" i="25"/>
  <c r="D9006" i="25"/>
  <c r="D9007" i="25"/>
  <c r="D9008" i="25"/>
  <c r="D9009" i="25"/>
  <c r="D9010" i="25"/>
  <c r="D9011" i="25"/>
  <c r="D9012" i="25"/>
  <c r="D9013" i="25"/>
  <c r="D9014" i="25"/>
  <c r="D9015" i="25"/>
  <c r="D9016" i="25"/>
  <c r="D9017" i="25"/>
  <c r="D9018" i="25"/>
  <c r="D9019" i="25"/>
  <c r="D9020" i="25"/>
  <c r="D9021" i="25"/>
  <c r="D9022" i="25"/>
  <c r="D9023" i="25"/>
  <c r="D9024" i="25"/>
  <c r="D9025" i="25"/>
  <c r="D9026" i="25"/>
  <c r="D9027" i="25"/>
  <c r="D9028" i="25"/>
  <c r="D9029" i="25"/>
  <c r="D9030" i="25"/>
  <c r="D9031" i="25"/>
  <c r="D9032" i="25"/>
  <c r="D9033" i="25"/>
  <c r="D9034" i="25"/>
  <c r="D9035" i="25"/>
  <c r="D9036" i="25"/>
  <c r="D9037" i="25"/>
  <c r="D9038" i="25"/>
  <c r="D9039" i="25"/>
  <c r="D9040" i="25"/>
  <c r="D9041" i="25"/>
  <c r="D9042" i="25"/>
  <c r="D9043" i="25"/>
  <c r="D9044" i="25"/>
  <c r="D9045" i="25"/>
  <c r="D9046" i="25"/>
  <c r="D9047" i="25"/>
  <c r="D9048" i="25"/>
  <c r="D9049" i="25"/>
  <c r="D9050" i="25"/>
  <c r="D9051" i="25"/>
  <c r="D9052" i="25"/>
  <c r="D9053" i="25"/>
  <c r="D9054" i="25"/>
  <c r="D9055" i="25"/>
  <c r="D9056" i="25"/>
  <c r="D9057" i="25"/>
  <c r="D9058" i="25"/>
  <c r="D9059" i="25"/>
  <c r="D9060" i="25"/>
  <c r="D9061" i="25"/>
  <c r="D9062" i="25"/>
  <c r="D9063" i="25"/>
  <c r="D9064" i="25"/>
  <c r="D9065" i="25"/>
  <c r="D9066" i="25"/>
  <c r="D9067" i="25"/>
  <c r="D9068" i="25"/>
  <c r="D9069" i="25"/>
  <c r="D9070" i="25"/>
  <c r="D9071" i="25"/>
  <c r="D9072" i="25"/>
  <c r="D9073" i="25"/>
  <c r="D9074" i="25"/>
  <c r="D9075" i="25"/>
  <c r="D9076" i="25"/>
  <c r="D9077" i="25"/>
  <c r="D9078" i="25"/>
  <c r="D9079" i="25"/>
  <c r="D9080" i="25"/>
  <c r="D9081" i="25"/>
  <c r="D9082" i="25"/>
  <c r="D9083" i="25"/>
  <c r="D9084" i="25"/>
  <c r="D9085" i="25"/>
  <c r="D9086" i="25"/>
  <c r="D9087" i="25"/>
  <c r="D9088" i="25"/>
  <c r="D9089" i="25"/>
  <c r="D9090" i="25"/>
  <c r="D9091" i="25"/>
  <c r="D9092" i="25"/>
  <c r="D9093" i="25"/>
  <c r="D9094" i="25"/>
  <c r="D9095" i="25"/>
  <c r="D9096" i="25"/>
  <c r="D9097" i="25"/>
  <c r="D9098" i="25"/>
  <c r="D9099" i="25"/>
  <c r="D9100" i="25"/>
  <c r="D9101" i="25"/>
  <c r="D9102" i="25"/>
  <c r="D9103" i="25"/>
  <c r="D9104" i="25"/>
  <c r="D9105" i="25"/>
  <c r="D9106" i="25"/>
  <c r="D9107" i="25"/>
  <c r="D9108" i="25"/>
  <c r="D9109" i="25"/>
  <c r="D9110" i="25"/>
  <c r="D9111" i="25"/>
  <c r="D9112" i="25"/>
  <c r="D9113" i="25"/>
  <c r="D9114" i="25"/>
  <c r="D9115" i="25"/>
  <c r="D9116" i="25"/>
  <c r="D9117" i="25"/>
  <c r="D9118" i="25"/>
  <c r="D9119" i="25"/>
  <c r="D9120" i="25"/>
  <c r="D9121" i="25"/>
  <c r="D9122" i="25"/>
  <c r="D9123" i="25"/>
  <c r="D9124" i="25"/>
  <c r="D9125" i="25"/>
  <c r="D9126" i="25"/>
  <c r="D9127" i="25"/>
  <c r="D9128" i="25"/>
  <c r="D9129" i="25"/>
  <c r="D9130" i="25"/>
  <c r="D9131" i="25"/>
  <c r="D9132" i="25"/>
  <c r="D9133" i="25"/>
  <c r="D9134" i="25"/>
  <c r="D9135" i="25"/>
  <c r="D9136" i="25"/>
  <c r="D9137" i="25"/>
  <c r="D9138" i="25"/>
  <c r="D9139" i="25"/>
  <c r="D9140" i="25"/>
  <c r="D9141" i="25"/>
  <c r="D9142" i="25"/>
  <c r="D9143" i="25"/>
  <c r="D9144" i="25"/>
  <c r="D9145" i="25"/>
  <c r="D9146" i="25"/>
  <c r="D9147" i="25"/>
  <c r="D9148" i="25"/>
  <c r="D9149" i="25"/>
  <c r="D9150" i="25"/>
  <c r="D9151" i="25"/>
  <c r="D9152" i="25"/>
  <c r="D9153" i="25"/>
  <c r="D9154" i="25"/>
  <c r="D9155" i="25"/>
  <c r="D9156" i="25"/>
  <c r="D9157" i="25"/>
  <c r="D9158" i="25"/>
  <c r="D9159" i="25"/>
  <c r="D9160" i="25"/>
  <c r="D9161" i="25"/>
  <c r="D9162" i="25"/>
  <c r="D9163" i="25"/>
  <c r="D9164" i="25"/>
  <c r="D9165" i="25"/>
  <c r="D9166" i="25"/>
  <c r="D9167" i="25"/>
  <c r="D9168" i="25"/>
  <c r="D9169" i="25"/>
  <c r="D9170" i="25"/>
  <c r="D9171" i="25"/>
  <c r="D9172" i="25"/>
  <c r="D9173" i="25"/>
  <c r="D9174" i="25"/>
  <c r="D9175" i="25"/>
  <c r="D9176" i="25"/>
  <c r="D9177" i="25"/>
  <c r="D9178" i="25"/>
  <c r="D9179" i="25"/>
  <c r="D9180" i="25"/>
  <c r="D9181" i="25"/>
  <c r="D9182" i="25"/>
  <c r="D9183" i="25"/>
  <c r="D9184" i="25"/>
  <c r="D9185" i="25"/>
  <c r="D9186" i="25"/>
  <c r="D9187" i="25"/>
  <c r="D9188" i="25"/>
  <c r="D9189" i="25"/>
  <c r="D9190" i="25"/>
  <c r="D9191" i="25"/>
  <c r="D9192" i="25"/>
  <c r="D9193" i="25"/>
  <c r="D9194" i="25"/>
  <c r="D9195" i="25"/>
  <c r="D9196" i="25"/>
  <c r="D9197" i="25"/>
  <c r="D9198" i="25"/>
  <c r="D9199" i="25"/>
  <c r="D9200" i="25"/>
  <c r="D9201" i="25"/>
  <c r="D9202" i="25"/>
  <c r="D9203" i="25"/>
  <c r="D9204" i="25"/>
  <c r="D9205" i="25"/>
  <c r="D9206" i="25"/>
  <c r="D9207" i="25"/>
  <c r="D9208" i="25"/>
  <c r="D9209" i="25"/>
  <c r="D9210" i="25"/>
  <c r="D9211" i="25"/>
  <c r="D9212" i="25"/>
  <c r="D9213" i="25"/>
  <c r="D9214" i="25"/>
  <c r="D9215" i="25"/>
  <c r="D9216" i="25"/>
  <c r="D9217" i="25"/>
  <c r="D9218" i="25"/>
  <c r="D9219" i="25"/>
  <c r="D9220" i="25"/>
  <c r="D9221" i="25"/>
  <c r="D9222" i="25"/>
  <c r="D9223" i="25"/>
  <c r="D9224" i="25"/>
  <c r="D9225" i="25"/>
  <c r="D9226" i="25"/>
  <c r="D9227" i="25"/>
  <c r="D9228" i="25"/>
  <c r="D9229" i="25"/>
  <c r="D9230" i="25"/>
  <c r="D9231" i="25"/>
  <c r="D9232" i="25"/>
  <c r="D9233" i="25"/>
  <c r="D9234" i="25"/>
  <c r="D9235" i="25"/>
  <c r="D9236" i="25"/>
  <c r="D9237" i="25"/>
  <c r="D9238" i="25"/>
  <c r="D9239" i="25"/>
  <c r="D9240" i="25"/>
  <c r="D9241" i="25"/>
  <c r="D9242" i="25"/>
  <c r="D9243" i="25"/>
  <c r="D9244" i="25"/>
  <c r="D9245" i="25"/>
  <c r="D9246" i="25"/>
  <c r="D9247" i="25"/>
  <c r="D9248" i="25"/>
  <c r="D9249" i="25"/>
  <c r="D9250" i="25"/>
  <c r="D9251" i="25"/>
  <c r="D9252" i="25"/>
  <c r="D9253" i="25"/>
  <c r="D9254" i="25"/>
  <c r="D9255" i="25"/>
  <c r="D9256" i="25"/>
  <c r="D9257" i="25"/>
  <c r="D9258" i="25"/>
  <c r="D9259" i="25"/>
  <c r="D9260" i="25"/>
  <c r="D9261" i="25"/>
  <c r="D9262" i="25"/>
  <c r="D9263" i="25"/>
  <c r="D9264" i="25"/>
  <c r="D9265" i="25"/>
  <c r="D9266" i="25"/>
  <c r="D9267" i="25"/>
  <c r="D9268" i="25"/>
  <c r="D9269" i="25"/>
  <c r="D9270" i="25"/>
  <c r="D9271" i="25"/>
  <c r="D9272" i="25"/>
  <c r="D9273" i="25"/>
  <c r="D9274" i="25"/>
  <c r="D9275" i="25"/>
  <c r="D9276" i="25"/>
  <c r="D9277" i="25"/>
  <c r="D9278" i="25"/>
  <c r="D9279" i="25"/>
  <c r="D9280" i="25"/>
  <c r="D9281" i="25"/>
  <c r="D9282" i="25"/>
  <c r="D9283" i="25"/>
  <c r="D9284" i="25"/>
  <c r="D9285" i="25"/>
  <c r="D9286" i="25"/>
  <c r="D9287" i="25"/>
  <c r="D9288" i="25"/>
  <c r="D9289" i="25"/>
  <c r="D9290" i="25"/>
  <c r="D9291" i="25"/>
  <c r="D9292" i="25"/>
  <c r="D9293" i="25"/>
  <c r="D9294" i="25"/>
  <c r="D9295" i="25"/>
  <c r="D9296" i="25"/>
  <c r="D9297" i="25"/>
  <c r="D9298" i="25"/>
  <c r="D9299" i="25"/>
  <c r="D9300" i="25"/>
  <c r="D9301" i="25"/>
  <c r="D9302" i="25"/>
  <c r="D9303" i="25"/>
  <c r="D9304" i="25"/>
  <c r="D9305" i="25"/>
  <c r="D9306" i="25"/>
  <c r="D9307" i="25"/>
  <c r="D9308" i="25"/>
  <c r="D9309" i="25"/>
  <c r="D9310" i="25"/>
  <c r="D9311" i="25"/>
  <c r="D9312" i="25"/>
  <c r="D9313" i="25"/>
  <c r="D9314" i="25"/>
  <c r="D9315" i="25"/>
  <c r="D9316" i="25"/>
  <c r="D9317" i="25"/>
  <c r="D9318" i="25"/>
  <c r="D9319" i="25"/>
  <c r="D9320" i="25"/>
  <c r="D9321" i="25"/>
  <c r="D9322" i="25"/>
  <c r="D9323" i="25"/>
  <c r="D9324" i="25"/>
  <c r="D9325" i="25"/>
  <c r="D9326" i="25"/>
  <c r="D9327" i="25"/>
  <c r="D9328" i="25"/>
  <c r="D9329" i="25"/>
  <c r="D9330" i="25"/>
  <c r="D9331" i="25"/>
  <c r="D9332" i="25"/>
  <c r="D9333" i="25"/>
  <c r="D9334" i="25"/>
  <c r="D9335" i="25"/>
  <c r="D9336" i="25"/>
  <c r="D9337" i="25"/>
  <c r="D9338" i="25"/>
  <c r="D9339" i="25"/>
  <c r="D9340" i="25"/>
  <c r="D9341" i="25"/>
  <c r="D9342" i="25"/>
  <c r="D9343" i="25"/>
  <c r="D9344" i="25"/>
  <c r="D9345" i="25"/>
  <c r="D9346" i="25"/>
  <c r="D9347" i="25"/>
  <c r="D9348" i="25"/>
  <c r="D9349" i="25"/>
  <c r="D9350" i="25"/>
  <c r="D9351" i="25"/>
  <c r="D9352" i="25"/>
  <c r="D9353" i="25"/>
  <c r="D9354" i="25"/>
  <c r="D9355" i="25"/>
  <c r="D9356" i="25"/>
  <c r="D9357" i="25"/>
  <c r="D9358" i="25"/>
  <c r="D9359" i="25"/>
  <c r="D9360" i="25"/>
  <c r="D9361" i="25"/>
  <c r="D9362" i="25"/>
  <c r="D9363" i="25"/>
  <c r="D9364" i="25"/>
  <c r="D9365" i="25"/>
  <c r="D9366" i="25"/>
  <c r="D9367" i="25"/>
  <c r="D9368" i="25"/>
  <c r="D9369" i="25"/>
  <c r="D9370" i="25"/>
  <c r="D9371" i="25"/>
  <c r="D9372" i="25"/>
  <c r="D9373" i="25"/>
  <c r="D9374" i="25"/>
  <c r="D9375" i="25"/>
  <c r="D9376" i="25"/>
  <c r="D9377" i="25"/>
  <c r="D9378" i="25"/>
  <c r="D9379" i="25"/>
  <c r="D9380" i="25"/>
  <c r="D9381" i="25"/>
  <c r="D9382" i="25"/>
  <c r="D9383" i="25"/>
  <c r="D9384" i="25"/>
  <c r="D9385" i="25"/>
  <c r="D9386" i="25"/>
  <c r="D9387" i="25"/>
  <c r="D9388" i="25"/>
  <c r="D9389" i="25"/>
  <c r="D9390" i="25"/>
  <c r="D9391" i="25"/>
  <c r="D9392" i="25"/>
  <c r="D9393" i="25"/>
  <c r="D9394" i="25"/>
  <c r="D9395" i="25"/>
  <c r="D9396" i="25"/>
  <c r="D9397" i="25"/>
  <c r="D9398" i="25"/>
  <c r="D9399" i="25"/>
  <c r="D9400" i="25"/>
  <c r="D9401" i="25"/>
  <c r="D9402" i="25"/>
  <c r="D9403" i="25"/>
  <c r="D9404" i="25"/>
  <c r="D9405" i="25"/>
  <c r="D9406" i="25"/>
  <c r="D9407" i="25"/>
  <c r="D9408" i="25"/>
  <c r="D9409" i="25"/>
  <c r="D9410" i="25"/>
  <c r="D9411" i="25"/>
  <c r="D9412" i="25"/>
  <c r="D9413" i="25"/>
  <c r="D9414" i="25"/>
  <c r="D9415" i="25"/>
  <c r="D9416" i="25"/>
  <c r="D9417" i="25"/>
  <c r="D9418" i="25"/>
  <c r="D9419" i="25"/>
  <c r="D9420" i="25"/>
  <c r="D9421" i="25"/>
  <c r="D9422" i="25"/>
  <c r="D9423" i="25"/>
  <c r="D9424" i="25"/>
  <c r="D9425" i="25"/>
  <c r="D9426" i="25"/>
  <c r="D9427" i="25"/>
  <c r="D9428" i="25"/>
  <c r="D9429" i="25"/>
  <c r="D9430" i="25"/>
  <c r="D9431" i="25"/>
  <c r="D9432" i="25"/>
  <c r="D9433" i="25"/>
  <c r="D9434" i="25"/>
  <c r="D9435" i="25"/>
  <c r="D9436" i="25"/>
  <c r="D9437" i="25"/>
  <c r="D9438" i="25"/>
  <c r="D9439" i="25"/>
  <c r="D9440" i="25"/>
  <c r="D9441" i="25"/>
  <c r="D9442" i="25"/>
  <c r="D9443" i="25"/>
  <c r="D9444" i="25"/>
  <c r="D9445" i="25"/>
  <c r="D9446" i="25"/>
  <c r="D9447" i="25"/>
  <c r="D9448" i="25"/>
  <c r="D9449" i="25"/>
  <c r="D9450" i="25"/>
  <c r="D9451" i="25"/>
  <c r="D9452" i="25"/>
  <c r="D9453" i="25"/>
  <c r="D9454" i="25"/>
  <c r="D9455" i="25"/>
  <c r="D9456" i="25"/>
  <c r="D9457" i="25"/>
  <c r="D9458" i="25"/>
  <c r="D9459" i="25"/>
  <c r="D9460" i="25"/>
  <c r="D9461" i="25"/>
  <c r="D9462" i="25"/>
  <c r="D9463" i="25"/>
  <c r="D9464" i="25"/>
  <c r="D9465" i="25"/>
  <c r="D9466" i="25"/>
  <c r="D9467" i="25"/>
  <c r="D9468" i="25"/>
  <c r="D9469" i="25"/>
  <c r="D9470" i="25"/>
  <c r="D9471" i="25"/>
  <c r="D9472" i="25"/>
  <c r="D9473" i="25"/>
  <c r="D9474" i="25"/>
  <c r="D9475" i="25"/>
  <c r="D9476" i="25"/>
  <c r="D9477" i="25"/>
  <c r="D9478" i="25"/>
  <c r="D9479" i="25"/>
  <c r="D9480" i="25"/>
  <c r="D9481" i="25"/>
  <c r="D9482" i="25"/>
  <c r="D9483" i="25"/>
  <c r="D9484" i="25"/>
  <c r="D9485" i="25"/>
  <c r="D9486" i="25"/>
  <c r="D9487" i="25"/>
  <c r="D9488" i="25"/>
  <c r="D9489" i="25"/>
  <c r="D9490" i="25"/>
  <c r="D9491" i="25"/>
  <c r="D9492" i="25"/>
  <c r="D9493" i="25"/>
  <c r="D9494" i="25"/>
  <c r="D9495" i="25"/>
  <c r="D9496" i="25"/>
  <c r="D9497" i="25"/>
  <c r="D9498" i="25"/>
  <c r="D9499" i="25"/>
  <c r="D9500" i="25"/>
  <c r="D9501" i="25"/>
  <c r="D9502" i="25"/>
  <c r="D9503" i="25"/>
  <c r="D9504" i="25"/>
  <c r="D9505" i="25"/>
  <c r="D9506" i="25"/>
  <c r="D9507" i="25"/>
  <c r="D9508" i="25"/>
  <c r="D9509" i="25"/>
  <c r="D9510" i="25"/>
  <c r="D9511" i="25"/>
  <c r="D9512" i="25"/>
  <c r="D9513" i="25"/>
  <c r="D9514" i="25"/>
  <c r="D9515" i="25"/>
  <c r="D9516" i="25"/>
  <c r="D9517" i="25"/>
  <c r="D9518" i="25"/>
  <c r="D9519" i="25"/>
  <c r="D9520" i="25"/>
  <c r="D9521" i="25"/>
  <c r="D9522" i="25"/>
  <c r="D9523" i="25"/>
  <c r="D9524" i="25"/>
  <c r="D9525" i="25"/>
  <c r="D9526" i="25"/>
  <c r="D9527" i="25"/>
  <c r="D9528" i="25"/>
  <c r="D9529" i="25"/>
  <c r="D9530" i="25"/>
  <c r="D9531" i="25"/>
  <c r="D9532" i="25"/>
  <c r="D9533" i="25"/>
  <c r="D9534" i="25"/>
  <c r="D9535" i="25"/>
  <c r="D9536" i="25"/>
  <c r="D9537" i="25"/>
  <c r="D9538" i="25"/>
  <c r="D9539" i="25"/>
  <c r="D9540" i="25"/>
  <c r="D9541" i="25"/>
  <c r="D9542" i="25"/>
  <c r="D9543" i="25"/>
  <c r="D9544" i="25"/>
  <c r="D9545" i="25"/>
  <c r="D9546" i="25"/>
  <c r="D9547" i="25"/>
  <c r="D9548" i="25"/>
  <c r="D9549" i="25"/>
  <c r="D9550" i="25"/>
  <c r="D9551" i="25"/>
  <c r="D9552" i="25"/>
  <c r="D9553" i="25"/>
  <c r="D9554" i="25"/>
  <c r="D9555" i="25"/>
  <c r="D9556" i="25"/>
  <c r="D9557" i="25"/>
  <c r="D9558" i="25"/>
  <c r="D9559" i="25"/>
  <c r="D9560" i="25"/>
  <c r="D9561" i="25"/>
  <c r="D9562" i="25"/>
  <c r="D9563" i="25"/>
  <c r="D9564" i="25"/>
  <c r="D9565" i="25"/>
  <c r="D9566" i="25"/>
  <c r="D9567" i="25"/>
  <c r="D9568" i="25"/>
  <c r="D9569" i="25"/>
  <c r="D9570" i="25"/>
  <c r="D9571" i="25"/>
  <c r="D9572" i="25"/>
  <c r="D9573" i="25"/>
  <c r="D9574" i="25"/>
  <c r="D9575" i="25"/>
  <c r="D9576" i="25"/>
  <c r="D9577" i="25"/>
  <c r="D9578" i="25"/>
  <c r="D9579" i="25"/>
  <c r="D9580" i="25"/>
  <c r="D9581" i="25"/>
  <c r="D9582" i="25"/>
  <c r="D9583" i="25"/>
  <c r="D9584" i="25"/>
  <c r="D9585" i="25"/>
  <c r="D9586" i="25"/>
  <c r="D9587" i="25"/>
  <c r="D9588" i="25"/>
  <c r="D9589" i="25"/>
  <c r="D9590" i="25"/>
  <c r="D9591" i="25"/>
  <c r="D9592" i="25"/>
  <c r="D9593" i="25"/>
  <c r="D9594" i="25"/>
  <c r="D9595" i="25"/>
  <c r="D9596" i="25"/>
  <c r="D9597" i="25"/>
  <c r="D9598" i="25"/>
  <c r="D9599" i="25"/>
  <c r="D9600" i="25"/>
  <c r="D9601" i="25"/>
  <c r="D9602" i="25"/>
  <c r="D9603" i="25"/>
  <c r="D9604" i="25"/>
  <c r="D9605" i="25"/>
  <c r="D9606" i="25"/>
  <c r="D9607" i="25"/>
  <c r="D9608" i="25"/>
  <c r="D9609" i="25"/>
  <c r="D9610" i="25"/>
  <c r="D9611" i="25"/>
  <c r="D9612" i="25"/>
  <c r="D9613" i="25"/>
  <c r="D9614" i="25"/>
  <c r="D9615" i="25"/>
  <c r="D9616" i="25"/>
  <c r="D9617" i="25"/>
  <c r="D9618" i="25"/>
  <c r="D9619" i="25"/>
  <c r="D9620" i="25"/>
  <c r="D9621" i="25"/>
  <c r="D9622" i="25"/>
  <c r="D9623" i="25"/>
  <c r="D9624" i="25"/>
  <c r="D9625" i="25"/>
  <c r="D9626" i="25"/>
  <c r="D9627" i="25"/>
  <c r="D9628" i="25"/>
  <c r="D9629" i="25"/>
  <c r="D9630" i="25"/>
  <c r="D9631" i="25"/>
  <c r="D9632" i="25"/>
  <c r="D9633" i="25"/>
  <c r="D9634" i="25"/>
  <c r="D9635" i="25"/>
  <c r="D9636" i="25"/>
  <c r="D9637" i="25"/>
  <c r="D9638" i="25"/>
  <c r="D9639" i="25"/>
  <c r="D9640" i="25"/>
  <c r="D9641" i="25"/>
  <c r="D9642" i="25"/>
  <c r="D9643" i="25"/>
  <c r="D9644" i="25"/>
  <c r="D9645" i="25"/>
  <c r="D9646" i="25"/>
  <c r="D9647" i="25"/>
  <c r="D9648" i="25"/>
  <c r="D9649" i="25"/>
  <c r="D9650" i="25"/>
  <c r="D9651" i="25"/>
  <c r="D9652" i="25"/>
  <c r="D9653" i="25"/>
  <c r="D9654" i="25"/>
  <c r="D9655" i="25"/>
  <c r="D9656" i="25"/>
  <c r="D9657" i="25"/>
  <c r="D9658" i="25"/>
  <c r="D9659" i="25"/>
  <c r="D9660" i="25"/>
  <c r="D9661" i="25"/>
  <c r="D9662" i="25"/>
  <c r="D9663" i="25"/>
  <c r="D9664" i="25"/>
  <c r="D9665" i="25"/>
  <c r="D9666" i="25"/>
  <c r="D9667" i="25"/>
  <c r="D9668" i="25"/>
  <c r="D9669" i="25"/>
  <c r="D9670" i="25"/>
  <c r="D9671" i="25"/>
  <c r="D9672" i="25"/>
  <c r="D9673" i="25"/>
  <c r="D9674" i="25"/>
  <c r="D9675" i="25"/>
  <c r="D9676" i="25"/>
  <c r="D9677" i="25"/>
  <c r="D9678" i="25"/>
  <c r="D9679" i="25"/>
  <c r="D9680" i="25"/>
  <c r="D9681" i="25"/>
  <c r="D9682" i="25"/>
  <c r="D9683" i="25"/>
  <c r="D9684" i="25"/>
  <c r="D9685" i="25"/>
  <c r="D9686" i="25"/>
  <c r="D9687" i="25"/>
  <c r="D9688" i="25"/>
  <c r="D9689" i="25"/>
  <c r="D9690" i="25"/>
  <c r="D9691" i="25"/>
  <c r="D9692" i="25"/>
  <c r="D9693" i="25"/>
  <c r="D9694" i="25"/>
  <c r="D9695" i="25"/>
  <c r="D9696" i="25"/>
  <c r="D9697" i="25"/>
  <c r="D9698" i="25"/>
  <c r="D9699" i="25"/>
  <c r="D9700" i="25"/>
  <c r="D9701" i="25"/>
  <c r="D9702" i="25"/>
  <c r="D9703" i="25"/>
  <c r="D9704" i="25"/>
  <c r="D9705" i="25"/>
  <c r="D9706" i="25"/>
  <c r="D9707" i="25"/>
  <c r="D9708" i="25"/>
  <c r="D9709" i="25"/>
  <c r="D9710" i="25"/>
  <c r="D9711" i="25"/>
  <c r="D9712" i="25"/>
  <c r="D9713" i="25"/>
  <c r="D9714" i="25"/>
  <c r="D9715" i="25"/>
  <c r="D9716" i="25"/>
  <c r="D9717" i="25"/>
  <c r="D9718" i="25"/>
  <c r="D9719" i="25"/>
  <c r="D9720" i="25"/>
  <c r="D9721" i="25"/>
  <c r="D9722" i="25"/>
  <c r="D9723" i="25"/>
  <c r="D9724" i="25"/>
  <c r="D9725" i="25"/>
  <c r="D9726" i="25"/>
  <c r="D9727" i="25"/>
  <c r="D9728" i="25"/>
  <c r="D9729" i="25"/>
  <c r="D9730" i="25"/>
  <c r="D9731" i="25"/>
  <c r="D9732" i="25"/>
  <c r="D9733" i="25"/>
  <c r="D9734" i="25"/>
  <c r="D9735" i="25"/>
  <c r="D9736" i="25"/>
  <c r="D9737" i="25"/>
  <c r="D9738" i="25"/>
  <c r="D9739" i="25"/>
  <c r="D9740" i="25"/>
  <c r="D9741" i="25"/>
  <c r="D9742" i="25"/>
  <c r="D9743" i="25"/>
  <c r="D9744" i="25"/>
  <c r="D9745" i="25"/>
  <c r="D9746" i="25"/>
  <c r="D9747" i="25"/>
  <c r="D9748" i="25"/>
  <c r="D9749" i="25"/>
  <c r="D9750" i="25"/>
  <c r="D9751" i="25"/>
  <c r="D9752" i="25"/>
  <c r="D9753" i="25"/>
  <c r="D9754" i="25"/>
  <c r="D9755" i="25"/>
  <c r="D9756" i="25"/>
  <c r="D9757" i="25"/>
  <c r="D9758" i="25"/>
  <c r="D9759" i="25"/>
  <c r="D9760" i="25"/>
  <c r="D9761" i="25"/>
  <c r="D9762" i="25"/>
  <c r="D9763" i="25"/>
  <c r="D9764" i="25"/>
  <c r="D9765" i="25"/>
  <c r="D9766" i="25"/>
  <c r="D9767" i="25"/>
  <c r="D9768" i="25"/>
  <c r="D9769" i="25"/>
  <c r="D9770" i="25"/>
  <c r="D9771" i="25"/>
  <c r="D9772" i="25"/>
  <c r="D9773" i="25"/>
  <c r="D9774" i="25"/>
  <c r="D9775" i="25"/>
  <c r="D9776" i="25"/>
  <c r="D9777" i="25"/>
  <c r="D9778" i="25"/>
  <c r="D9779" i="25"/>
  <c r="D9780" i="25"/>
  <c r="D9781" i="25"/>
  <c r="D9782" i="25"/>
  <c r="D9783" i="25"/>
  <c r="D9784" i="25"/>
  <c r="D9785" i="25"/>
  <c r="D9786" i="25"/>
  <c r="D9787" i="25"/>
  <c r="D9788" i="25"/>
  <c r="D9789" i="25"/>
  <c r="D9790" i="25"/>
  <c r="D9791" i="25"/>
  <c r="D9792" i="25"/>
  <c r="D9793" i="25"/>
  <c r="D9794" i="25"/>
  <c r="D9795" i="25"/>
  <c r="D9796" i="25"/>
  <c r="D9797" i="25"/>
  <c r="D9798" i="25"/>
  <c r="D9799" i="25"/>
  <c r="D9800" i="25"/>
  <c r="D9801" i="25"/>
  <c r="D9802" i="25"/>
  <c r="D9803" i="25"/>
  <c r="D9804" i="25"/>
  <c r="D9805" i="25"/>
  <c r="D9806" i="25"/>
  <c r="D9807" i="25"/>
  <c r="D9808" i="25"/>
  <c r="D9809" i="25"/>
  <c r="D9810" i="25"/>
  <c r="D9811" i="25"/>
  <c r="D9812" i="25"/>
  <c r="D9813" i="25"/>
  <c r="D9814" i="25"/>
  <c r="D9815" i="25"/>
  <c r="D9816" i="25"/>
  <c r="D9817" i="25"/>
  <c r="D9818" i="25"/>
  <c r="D9819" i="25"/>
  <c r="D9820" i="25"/>
  <c r="D9821" i="25"/>
  <c r="D9822" i="25"/>
  <c r="D9823" i="25"/>
  <c r="D9824" i="25"/>
  <c r="D9825" i="25"/>
  <c r="D9826" i="25"/>
  <c r="D9827" i="25"/>
  <c r="D9828" i="25"/>
  <c r="D9829" i="25"/>
  <c r="D9830" i="25"/>
  <c r="D9831" i="25"/>
  <c r="D9832" i="25"/>
  <c r="D9833" i="25"/>
  <c r="D9834" i="25"/>
  <c r="D9835" i="25"/>
  <c r="D9836" i="25"/>
  <c r="D9837" i="25"/>
  <c r="D9838" i="25"/>
  <c r="D9839" i="25"/>
  <c r="D9840" i="25"/>
  <c r="D9841" i="25"/>
  <c r="D9842" i="25"/>
  <c r="D9843" i="25"/>
  <c r="D9844" i="25"/>
  <c r="D9845" i="25"/>
  <c r="D9846" i="25"/>
  <c r="D9847" i="25"/>
  <c r="D9848" i="25"/>
  <c r="D9849" i="25"/>
  <c r="D9850" i="25"/>
  <c r="D9851" i="25"/>
  <c r="D9852" i="25"/>
  <c r="D9853" i="25"/>
  <c r="D9854" i="25"/>
  <c r="D9855" i="25"/>
  <c r="D9856" i="25"/>
  <c r="D9857" i="25"/>
  <c r="D9858" i="25"/>
  <c r="D9859" i="25"/>
  <c r="D9860" i="25"/>
  <c r="D9861" i="25"/>
  <c r="D9862" i="25"/>
  <c r="D9863" i="25"/>
  <c r="D9864" i="25"/>
  <c r="D9865" i="25"/>
  <c r="D9866" i="25"/>
  <c r="D9867" i="25"/>
  <c r="D9868" i="25"/>
  <c r="D9869" i="25"/>
  <c r="D9870" i="25"/>
  <c r="D9871" i="25"/>
  <c r="D9872" i="25"/>
  <c r="D9873" i="25"/>
  <c r="D9874" i="25"/>
  <c r="D9875" i="25"/>
  <c r="D9876" i="25"/>
  <c r="D9877" i="25"/>
  <c r="D9878" i="25"/>
  <c r="D9879" i="25"/>
  <c r="D9880" i="25"/>
  <c r="D9881" i="25"/>
  <c r="D9882" i="25"/>
  <c r="D9883" i="25"/>
  <c r="D9884" i="25"/>
  <c r="D9885" i="25"/>
  <c r="D9886" i="25"/>
  <c r="D9887" i="25"/>
  <c r="D9888" i="25"/>
  <c r="D9889" i="25"/>
  <c r="D9890" i="25"/>
  <c r="D9891" i="25"/>
  <c r="D9892" i="25"/>
  <c r="D9893" i="25"/>
  <c r="D9894" i="25"/>
  <c r="D9895" i="25"/>
  <c r="D9896" i="25"/>
  <c r="D9897" i="25"/>
  <c r="D9898" i="25"/>
  <c r="D9899" i="25"/>
  <c r="D9900" i="25"/>
  <c r="D9901" i="25"/>
  <c r="D9902" i="25"/>
  <c r="D9903" i="25"/>
  <c r="D9904" i="25"/>
  <c r="D9905" i="25"/>
  <c r="D9906" i="25"/>
  <c r="D9907" i="25"/>
  <c r="D9908" i="25"/>
  <c r="D9909" i="25"/>
  <c r="D9910" i="25"/>
  <c r="D9911" i="25"/>
  <c r="D9912" i="25"/>
  <c r="D9913" i="25"/>
  <c r="D9914" i="25"/>
  <c r="D9915" i="25"/>
  <c r="D9916" i="25"/>
  <c r="D9917" i="25"/>
  <c r="D9918" i="25"/>
  <c r="D9919" i="25"/>
  <c r="D9920" i="25"/>
  <c r="D9921" i="25"/>
  <c r="D9922" i="25"/>
  <c r="D9923" i="25"/>
  <c r="D9924" i="25"/>
  <c r="D9925" i="25"/>
  <c r="D9926" i="25"/>
  <c r="D9927" i="25"/>
  <c r="D9928" i="25"/>
  <c r="D9929" i="25"/>
  <c r="D9930" i="25"/>
  <c r="D9931" i="25"/>
  <c r="D9932" i="25"/>
  <c r="D9933" i="25"/>
  <c r="D9934" i="25"/>
  <c r="D9935" i="25"/>
  <c r="D9936" i="25"/>
  <c r="D9937" i="25"/>
  <c r="D9938" i="25"/>
  <c r="D9939" i="25"/>
  <c r="D9940" i="25"/>
  <c r="D9941" i="25"/>
  <c r="D9942" i="25"/>
  <c r="D9943" i="25"/>
  <c r="D9944" i="25"/>
  <c r="D9945" i="25"/>
  <c r="D9946" i="25"/>
  <c r="D9947" i="25"/>
  <c r="D9948" i="25"/>
  <c r="D9949" i="25"/>
  <c r="D9950" i="25"/>
  <c r="D9951" i="25"/>
  <c r="D9952" i="25"/>
  <c r="D9953" i="25"/>
  <c r="D9954" i="25"/>
  <c r="D9955" i="25"/>
  <c r="D9956" i="25"/>
  <c r="D9957" i="25"/>
  <c r="D9958" i="25"/>
  <c r="D9959" i="25"/>
  <c r="D9960" i="25"/>
  <c r="D9961" i="25"/>
  <c r="D9962" i="25"/>
  <c r="D9963" i="25"/>
  <c r="D9964" i="25"/>
  <c r="D9965" i="25"/>
  <c r="D9966" i="25"/>
  <c r="D9967" i="25"/>
  <c r="D9968" i="25"/>
  <c r="D9969" i="25"/>
  <c r="D9970" i="25"/>
  <c r="D9971" i="25"/>
  <c r="D9972" i="25"/>
  <c r="D9973" i="25"/>
  <c r="D9974" i="25"/>
  <c r="D9975" i="25"/>
  <c r="D9976" i="25"/>
  <c r="D9977" i="25"/>
  <c r="D9978" i="25"/>
  <c r="D9979" i="25"/>
  <c r="D9980" i="25"/>
  <c r="D9981" i="25"/>
  <c r="D9982" i="25"/>
  <c r="D9983" i="25"/>
  <c r="D9984" i="25"/>
  <c r="D9985" i="25"/>
  <c r="D9986" i="25"/>
  <c r="D9987" i="25"/>
  <c r="D9988" i="25"/>
  <c r="D9989" i="25"/>
  <c r="D9990" i="25"/>
  <c r="D9991" i="25"/>
  <c r="D9992" i="25"/>
  <c r="D9993" i="25"/>
  <c r="D9994" i="25"/>
  <c r="D9995" i="25"/>
  <c r="D9996" i="25"/>
  <c r="D9997" i="25"/>
  <c r="D9998" i="25"/>
  <c r="D9999" i="25"/>
  <c r="D10000" i="25"/>
  <c r="D10001" i="25"/>
  <c r="D10002" i="25"/>
  <c r="D6640" i="25"/>
  <c r="D1300" i="25"/>
  <c r="D2585" i="25"/>
  <c r="D6841" i="25"/>
  <c r="D4528" i="25"/>
  <c r="D2586" i="25"/>
  <c r="D1029" i="25"/>
  <c r="D2476" i="25"/>
  <c r="D2584" i="25"/>
  <c r="D6703" i="25"/>
  <c r="D2578" i="25"/>
  <c r="D1384" i="25"/>
  <c r="D1044" i="25"/>
  <c r="D2591" i="25"/>
  <c r="D4687" i="25"/>
  <c r="D1036" i="25"/>
  <c r="D6785" i="25"/>
  <c r="D6622" i="25"/>
  <c r="D549" i="25"/>
  <c r="D6779" i="25"/>
  <c r="D1004" i="25"/>
  <c r="D3697" i="25"/>
  <c r="D767" i="25"/>
  <c r="D5557" i="25"/>
  <c r="D1856" i="25"/>
  <c r="D3190" i="25"/>
  <c r="D4533" i="25"/>
  <c r="D1791" i="25"/>
  <c r="D2575" i="25"/>
  <c r="D4526" i="25"/>
  <c r="D4692" i="25"/>
  <c r="D1173" i="25"/>
  <c r="D1039" i="25"/>
  <c r="D2485" i="25"/>
  <c r="D2666" i="25"/>
  <c r="D6586" i="25"/>
  <c r="D842" i="25"/>
  <c r="D2573" i="25"/>
  <c r="D5237" i="25"/>
  <c r="D3192" i="25"/>
  <c r="D1671" i="25"/>
  <c r="D2773" i="25"/>
  <c r="D2546" i="25"/>
  <c r="D709" i="25"/>
  <c r="D6702" i="25"/>
  <c r="D4302" i="25"/>
  <c r="D6" i="25"/>
  <c r="D2687" i="25"/>
  <c r="D1240" i="25"/>
  <c r="D3779" i="25"/>
  <c r="D4831" i="25"/>
  <c r="D4882" i="25"/>
  <c r="D5154" i="25"/>
  <c r="D4822" i="25"/>
  <c r="D4771" i="25"/>
  <c r="D4819" i="25"/>
  <c r="D5032" i="25"/>
  <c r="D4796" i="25"/>
  <c r="D4821" i="25"/>
  <c r="D5217" i="25"/>
  <c r="D5153" i="25"/>
  <c r="D4793" i="25"/>
  <c r="D5017" i="25"/>
  <c r="D5213" i="25"/>
  <c r="D1950" i="25"/>
  <c r="D2587" i="25"/>
  <c r="D5202" i="25"/>
  <c r="D2975" i="25"/>
  <c r="D6852" i="25"/>
  <c r="D2425" i="25"/>
  <c r="D4761" i="25"/>
  <c r="D6592" i="25"/>
  <c r="D4538" i="25"/>
  <c r="D1034" i="25"/>
  <c r="D5124" i="25"/>
  <c r="D4960" i="25"/>
  <c r="D6679" i="25"/>
  <c r="D2433" i="25"/>
  <c r="D1038" i="25"/>
  <c r="D4934" i="25"/>
  <c r="D2354" i="25"/>
  <c r="D2424" i="25"/>
  <c r="D2521" i="25"/>
  <c r="D5216" i="25"/>
  <c r="D4803" i="25"/>
  <c r="D2154" i="25"/>
  <c r="D1062" i="25"/>
  <c r="D3711" i="25"/>
  <c r="D1012" i="25"/>
  <c r="D2547" i="25"/>
  <c r="D4365" i="25"/>
  <c r="D905" i="25"/>
  <c r="D4779" i="25"/>
  <c r="D2644" i="25"/>
  <c r="D4807" i="25"/>
  <c r="D1236" i="25"/>
  <c r="D5683" i="25"/>
  <c r="D4787" i="25"/>
  <c r="D5406" i="25"/>
  <c r="D2397" i="25"/>
  <c r="D6583" i="25"/>
  <c r="D3698" i="25"/>
  <c r="D5648" i="25"/>
  <c r="D5242" i="25"/>
  <c r="D5162" i="25"/>
  <c r="D4794" i="25"/>
  <c r="D2390" i="25"/>
  <c r="D5212" i="25"/>
  <c r="D1987" i="25"/>
  <c r="D4883" i="25"/>
  <c r="D5645" i="25"/>
  <c r="D1477" i="25"/>
  <c r="D4395" i="25"/>
  <c r="D4168" i="25"/>
  <c r="D2468" i="25"/>
  <c r="D5642" i="25"/>
  <c r="D612" i="25"/>
  <c r="D6835" i="25"/>
  <c r="D2538" i="25"/>
  <c r="D2282" i="25"/>
  <c r="D4800" i="25"/>
  <c r="D4512" i="25"/>
  <c r="D5109" i="25"/>
  <c r="D5077" i="25"/>
  <c r="D902" i="25"/>
  <c r="D1188" i="25"/>
  <c r="D5350" i="25"/>
  <c r="D4428" i="25"/>
  <c r="D6784" i="25"/>
  <c r="D4743" i="25"/>
  <c r="D3701" i="25"/>
  <c r="D1037" i="25"/>
  <c r="D6831" i="25"/>
  <c r="D2491" i="25"/>
  <c r="D4734" i="25"/>
  <c r="D4808" i="25"/>
  <c r="D4975" i="25"/>
  <c r="D2067" i="25"/>
  <c r="D2440" i="25"/>
  <c r="D2187" i="25"/>
  <c r="D2041" i="25"/>
  <c r="D2569" i="25"/>
  <c r="D2064" i="25"/>
  <c r="D2131" i="25"/>
  <c r="D2579" i="25"/>
  <c r="D405" i="25"/>
  <c r="D3780" i="25"/>
  <c r="D4583" i="25"/>
  <c r="D4774" i="25"/>
  <c r="D1455" i="25"/>
  <c r="D1033" i="25"/>
  <c r="D4788" i="25"/>
  <c r="D5316" i="25"/>
  <c r="D4588" i="25"/>
  <c r="D3165" i="25"/>
  <c r="D1150" i="25"/>
  <c r="D3150" i="25"/>
  <c r="D2420" i="25"/>
  <c r="D4547" i="25"/>
  <c r="D4885" i="25"/>
  <c r="D4824" i="25"/>
  <c r="D3688" i="25"/>
  <c r="D5028" i="25"/>
  <c r="D4513" i="25"/>
  <c r="D2449" i="25"/>
  <c r="D4893" i="25"/>
  <c r="D6577" i="25"/>
  <c r="D5434" i="25"/>
  <c r="D2796" i="25"/>
  <c r="D3111" i="25"/>
  <c r="D3182" i="25"/>
  <c r="D5214" i="25"/>
  <c r="D7155" i="25"/>
  <c r="D4159" i="25"/>
  <c r="D974" i="25"/>
  <c r="D5233" i="25"/>
  <c r="D5375" i="25"/>
  <c r="D2592" i="25"/>
  <c r="D5188" i="25"/>
  <c r="D5012" i="25"/>
  <c r="D4438" i="25"/>
  <c r="D2427" i="25"/>
  <c r="D5464" i="25"/>
  <c r="D543" i="25"/>
  <c r="D6769" i="25"/>
  <c r="D4271" i="25"/>
  <c r="D823" i="25"/>
  <c r="D2612" i="25"/>
  <c r="D557" i="25"/>
  <c r="D5127" i="25"/>
  <c r="D4570" i="25"/>
  <c r="D638" i="25"/>
  <c r="D743" i="25"/>
  <c r="D4627" i="25"/>
  <c r="D4795" i="25"/>
  <c r="D4393" i="25"/>
  <c r="D6361" i="25"/>
  <c r="D2602" i="25"/>
  <c r="D3755" i="25"/>
  <c r="D4941" i="25"/>
  <c r="D1183" i="25"/>
  <c r="D4427" i="25"/>
  <c r="D4914" i="25"/>
  <c r="D4947" i="25"/>
  <c r="D4998" i="25"/>
  <c r="D6262" i="25"/>
  <c r="D4907" i="25"/>
  <c r="D4333" i="25"/>
  <c r="D6876" i="25"/>
  <c r="D2596" i="25"/>
  <c r="D2662" i="25"/>
  <c r="D4956" i="25"/>
  <c r="D6585" i="25"/>
  <c r="D5151" i="25"/>
  <c r="D3687" i="25"/>
  <c r="D4600" i="25"/>
  <c r="D2040" i="25"/>
  <c r="D4259" i="25"/>
  <c r="D2606" i="25"/>
  <c r="D6955" i="25"/>
  <c r="D4211" i="25"/>
  <c r="D2217" i="25"/>
  <c r="D5238" i="25"/>
  <c r="D4527" i="25"/>
  <c r="D1063" i="25"/>
  <c r="D7062" i="25"/>
  <c r="D6659" i="25"/>
  <c r="D2683" i="25"/>
  <c r="D5152" i="25"/>
  <c r="D1549" i="25"/>
  <c r="D5062" i="25"/>
  <c r="D1156" i="25"/>
  <c r="D2473" i="25"/>
  <c r="D4612" i="25"/>
  <c r="D474" i="25"/>
  <c r="D6601" i="25"/>
  <c r="D2403" i="25"/>
  <c r="D5088" i="25"/>
  <c r="D2037" i="25"/>
  <c r="D4392" i="25"/>
  <c r="D3216" i="25"/>
  <c r="D1532" i="25"/>
  <c r="D3769" i="25"/>
  <c r="D1504" i="25"/>
  <c r="D2528" i="25"/>
  <c r="D6832" i="25"/>
  <c r="D931" i="25"/>
  <c r="D2598" i="25"/>
  <c r="D477" i="25"/>
  <c r="D1131" i="25"/>
  <c r="D2933" i="25"/>
  <c r="D1048" i="25"/>
  <c r="D2997" i="25"/>
  <c r="D4446" i="25"/>
  <c r="D1857" i="25"/>
  <c r="D5159" i="25"/>
  <c r="D596" i="25"/>
  <c r="D5245" i="25"/>
  <c r="D4412" i="25"/>
  <c r="D6358" i="25"/>
  <c r="D2829" i="25"/>
  <c r="D3173" i="25"/>
  <c r="D4215" i="25"/>
  <c r="D3737" i="25"/>
  <c r="D5252" i="25"/>
  <c r="D375" i="25"/>
  <c r="D4411" i="25"/>
  <c r="D4453" i="25"/>
  <c r="D2537" i="25"/>
  <c r="D3381" i="25"/>
  <c r="D7060" i="25"/>
  <c r="D3847" i="25"/>
  <c r="D2134" i="25"/>
  <c r="D4791" i="25"/>
  <c r="D4983" i="25"/>
  <c r="D1159" i="25"/>
  <c r="D6408" i="25"/>
  <c r="D6662" i="25"/>
  <c r="D6365" i="25"/>
  <c r="D914" i="25"/>
  <c r="D4256" i="25"/>
  <c r="D4325" i="25"/>
  <c r="D3851" i="25"/>
  <c r="D3195" i="25"/>
  <c r="D977" i="25"/>
  <c r="D4912" i="25"/>
  <c r="D1362" i="25"/>
  <c r="D4406" i="25"/>
  <c r="D2979" i="25"/>
  <c r="D3656" i="25"/>
  <c r="D3325" i="25"/>
  <c r="D5349" i="25"/>
  <c r="D571" i="25"/>
  <c r="D4613" i="25"/>
  <c r="D616" i="25"/>
  <c r="D5609" i="25"/>
  <c r="D4646" i="25"/>
  <c r="D2740" i="25"/>
  <c r="D4764" i="25"/>
  <c r="D5250" i="25"/>
  <c r="D5392" i="25"/>
  <c r="D3174" i="25"/>
  <c r="D5799" i="25"/>
  <c r="D2005" i="25"/>
  <c r="D1247" i="25"/>
  <c r="D1792" i="25"/>
  <c r="D1190" i="25"/>
  <c r="D2994" i="25"/>
  <c r="D2891" i="25"/>
  <c r="D5736" i="25"/>
  <c r="D975" i="25"/>
  <c r="D3757" i="25"/>
  <c r="D4995" i="25"/>
  <c r="D5842" i="25"/>
  <c r="D6775" i="25"/>
  <c r="D6558" i="25"/>
  <c r="D2554" i="25"/>
  <c r="D544" i="25"/>
  <c r="D3869" i="25"/>
  <c r="D4519" i="25"/>
  <c r="D5082" i="25"/>
  <c r="D2894" i="25"/>
  <c r="D5228" i="25"/>
  <c r="D1185" i="25"/>
  <c r="D4493" i="25"/>
  <c r="D3684" i="25"/>
  <c r="D3469" i="25"/>
  <c r="D1051" i="25"/>
  <c r="D2881" i="25"/>
  <c r="D2734" i="25"/>
  <c r="D1246" i="25"/>
  <c r="D2276" i="25"/>
  <c r="D1414" i="25"/>
  <c r="D783" i="25"/>
  <c r="D597" i="25"/>
  <c r="D6056" i="25"/>
  <c r="D3208" i="25"/>
  <c r="D994" i="25"/>
  <c r="D4329" i="25"/>
  <c r="D2978" i="25"/>
  <c r="D3912" i="25"/>
  <c r="D1022" i="25"/>
  <c r="D1440" i="25"/>
  <c r="D5123" i="25"/>
  <c r="D6379" i="25"/>
  <c r="D1454" i="25"/>
  <c r="D4458" i="25"/>
  <c r="D2544" i="25"/>
  <c r="D4456" i="25"/>
  <c r="D3148" i="25"/>
  <c r="D5049" i="25"/>
  <c r="D6902" i="25"/>
  <c r="D5222" i="25"/>
  <c r="D2347" i="25"/>
  <c r="D2163" i="25"/>
  <c r="D1868" i="25"/>
  <c r="D1282" i="25"/>
  <c r="D44" i="25"/>
  <c r="D1195" i="25"/>
  <c r="D3184" i="25"/>
  <c r="D2460" i="25"/>
  <c r="D5694" i="25"/>
  <c r="D5702" i="25"/>
  <c r="D5336" i="25"/>
  <c r="D3079" i="25"/>
  <c r="D746" i="25"/>
  <c r="D778" i="25"/>
  <c r="D5091" i="25"/>
  <c r="D5718" i="25"/>
  <c r="D1172" i="25"/>
  <c r="D3327" i="25"/>
  <c r="D817" i="25"/>
  <c r="D1484" i="25"/>
  <c r="D6780" i="25"/>
  <c r="D6695" i="25"/>
  <c r="D6676" i="25"/>
  <c r="D503" i="25"/>
  <c r="D1181" i="25"/>
  <c r="D790" i="25"/>
  <c r="D4677" i="25"/>
  <c r="D2664" i="25"/>
  <c r="D2665" i="25"/>
  <c r="D5597" i="25"/>
  <c r="D3717" i="25"/>
  <c r="D499" i="25"/>
  <c r="D4994" i="25"/>
  <c r="D344" i="25"/>
  <c r="D5598" i="25"/>
  <c r="D2435" i="25"/>
  <c r="D5254" i="25"/>
  <c r="D3582" i="25"/>
  <c r="D5067" i="25"/>
  <c r="D1394" i="25"/>
  <c r="D6756" i="25"/>
  <c r="D2043" i="25"/>
  <c r="D2692" i="25"/>
  <c r="D4690" i="25"/>
  <c r="D4464" i="25"/>
  <c r="D4581" i="25"/>
  <c r="D6642" i="25"/>
  <c r="D2183" i="25"/>
  <c r="D1152" i="25"/>
  <c r="D2529" i="25"/>
  <c r="D2054" i="25"/>
  <c r="D6698" i="25"/>
  <c r="D2511" i="25"/>
  <c r="D1609" i="25"/>
  <c r="D4744" i="25"/>
  <c r="D5482" i="25"/>
  <c r="D4297" i="25"/>
  <c r="D494" i="25"/>
  <c r="D2042" i="25"/>
  <c r="D2751" i="25"/>
  <c r="D3151" i="25"/>
  <c r="D4532" i="25"/>
  <c r="D5291" i="25"/>
  <c r="D2535" i="25"/>
  <c r="D6275" i="25"/>
  <c r="D6821" i="25"/>
  <c r="D7139" i="25"/>
  <c r="D4523" i="25"/>
  <c r="D4836" i="25"/>
  <c r="D2522" i="25"/>
  <c r="D1849" i="25"/>
  <c r="D3742" i="25"/>
  <c r="D396" i="25"/>
  <c r="D6951" i="25"/>
  <c r="D4270" i="25"/>
  <c r="D4991" i="25"/>
  <c r="D5352" i="25"/>
  <c r="D1021" i="25"/>
  <c r="D996" i="25"/>
  <c r="D3702" i="25"/>
  <c r="D5922" i="25"/>
  <c r="D3781" i="25"/>
  <c r="D3154" i="25"/>
  <c r="D1739" i="25"/>
  <c r="D4861" i="25"/>
  <c r="D1345" i="25"/>
  <c r="D6591" i="25"/>
  <c r="D3175" i="25"/>
  <c r="D5706" i="25"/>
  <c r="D617" i="25"/>
  <c r="D4261" i="25"/>
  <c r="D2031" i="25"/>
  <c r="D4949" i="25"/>
  <c r="D3218" i="25"/>
  <c r="D5145" i="25"/>
  <c r="D4938" i="25"/>
  <c r="D2987" i="25"/>
  <c r="D4172" i="25"/>
  <c r="D2659" i="25"/>
  <c r="D5022" i="25"/>
  <c r="D5287" i="25"/>
  <c r="D3191" i="25"/>
  <c r="D2680" i="25"/>
  <c r="D2929" i="25"/>
  <c r="D1523" i="25"/>
  <c r="D4220" i="25"/>
  <c r="D2162" i="25"/>
  <c r="D4693" i="25"/>
  <c r="D4452" i="25"/>
  <c r="D5251" i="25"/>
  <c r="D5669" i="25"/>
  <c r="D5248" i="25"/>
  <c r="D4266" i="25"/>
  <c r="D1346" i="25"/>
  <c r="D1134" i="25"/>
  <c r="D7058" i="25"/>
  <c r="D5229" i="25"/>
  <c r="D5729" i="25"/>
  <c r="D4886" i="25"/>
  <c r="D3670" i="25"/>
  <c r="D4842" i="25"/>
  <c r="D800" i="25"/>
  <c r="D6875" i="25"/>
  <c r="D6106" i="25"/>
  <c r="D6547" i="25"/>
  <c r="D4648" i="25"/>
  <c r="D1148" i="25"/>
  <c r="D2736" i="25"/>
  <c r="D3230" i="25"/>
  <c r="D4430" i="25"/>
  <c r="D2206" i="25"/>
  <c r="D1194" i="25"/>
  <c r="D4011" i="25"/>
  <c r="D2058" i="25"/>
  <c r="D6560" i="25"/>
  <c r="D2533" i="25"/>
  <c r="D5010" i="25"/>
  <c r="D2011" i="25"/>
  <c r="D4769" i="25"/>
  <c r="D1797" i="25"/>
  <c r="D3019" i="25"/>
  <c r="D4554" i="25"/>
  <c r="D5571" i="25"/>
  <c r="D2726" i="25"/>
  <c r="D5299" i="25"/>
  <c r="D5382" i="25"/>
  <c r="D3872" i="25"/>
  <c r="D5072" i="25"/>
  <c r="D1024" i="25"/>
  <c r="D4511" i="25"/>
  <c r="D3527" i="25"/>
  <c r="D5341" i="25"/>
  <c r="D3305" i="25"/>
  <c r="D6715" i="25"/>
  <c r="D3784" i="25"/>
  <c r="D4984" i="25"/>
  <c r="D4166" i="25"/>
  <c r="D2138" i="25"/>
  <c r="D1717" i="25"/>
  <c r="D3478" i="25"/>
  <c r="D5661" i="25"/>
  <c r="D1003" i="25"/>
  <c r="D2317" i="25"/>
  <c r="D6957" i="25"/>
  <c r="D6700" i="25"/>
  <c r="D1983" i="25"/>
  <c r="D1046" i="25"/>
  <c r="D3410" i="25"/>
  <c r="D2691" i="25"/>
  <c r="D6616" i="25"/>
  <c r="D3911" i="25"/>
  <c r="D4754" i="25"/>
  <c r="D4614" i="25"/>
  <c r="D5157" i="25"/>
  <c r="D5599" i="25"/>
  <c r="D6994" i="25"/>
  <c r="D5289" i="25"/>
  <c r="D1203" i="25"/>
  <c r="D818" i="25"/>
  <c r="D1361" i="25"/>
  <c r="D3043" i="25"/>
  <c r="D3238" i="25"/>
  <c r="D6704" i="25"/>
  <c r="D3744" i="25"/>
  <c r="D5650" i="25"/>
  <c r="D3759" i="25"/>
  <c r="D3628" i="25"/>
  <c r="D678" i="25"/>
  <c r="D5038" i="25"/>
  <c r="D5390" i="25"/>
  <c r="D4790" i="25"/>
  <c r="D429" i="25"/>
  <c r="D2259" i="25"/>
  <c r="D1253" i="25"/>
  <c r="D3691" i="25"/>
  <c r="D2430" i="25"/>
  <c r="D1391" i="25"/>
  <c r="D1165" i="25"/>
  <c r="D979" i="25"/>
  <c r="D1897" i="25"/>
  <c r="D4698" i="25"/>
  <c r="D3156" i="25"/>
  <c r="D2728" i="25"/>
  <c r="D1557" i="25"/>
  <c r="D5031" i="25"/>
  <c r="D7182" i="25"/>
  <c r="D4540" i="25"/>
  <c r="D5666" i="25"/>
  <c r="D2295" i="25"/>
  <c r="D1843" i="25"/>
  <c r="D3901" i="25"/>
  <c r="D4498" i="25"/>
  <c r="D4518" i="25"/>
  <c r="D4880" i="25"/>
  <c r="D5166" i="25"/>
  <c r="D3177" i="25"/>
  <c r="D958" i="25"/>
  <c r="D3251" i="25"/>
  <c r="D1141" i="25"/>
  <c r="D707" i="25"/>
  <c r="D631" i="25"/>
  <c r="D3350" i="25"/>
  <c r="D1031" i="25"/>
  <c r="D6953" i="25"/>
  <c r="D5572" i="25"/>
  <c r="D635" i="25"/>
  <c r="D1397" i="25"/>
  <c r="D2055" i="25"/>
  <c r="D3452" i="25"/>
  <c r="D3105" i="25"/>
  <c r="D1066" i="25"/>
  <c r="D3462" i="25"/>
  <c r="D5473" i="25"/>
  <c r="D4715" i="25"/>
  <c r="D4565" i="25"/>
  <c r="D4170" i="25"/>
  <c r="D1168" i="25"/>
  <c r="D1218" i="25"/>
  <c r="D3008" i="25"/>
  <c r="D4684" i="25"/>
  <c r="D5431" i="25"/>
  <c r="D411" i="25"/>
  <c r="D5532" i="25"/>
  <c r="D3601" i="25"/>
  <c r="D2174" i="25"/>
  <c r="D2821" i="25"/>
  <c r="D551" i="25"/>
  <c r="D2841" i="25"/>
  <c r="D2451" i="25"/>
  <c r="D1481" i="25"/>
  <c r="D1249" i="25"/>
  <c r="D4361" i="25"/>
  <c r="D1343" i="25"/>
  <c r="D3739" i="25"/>
  <c r="D194" i="25"/>
  <c r="D6675" i="25"/>
  <c r="D6373" i="25"/>
  <c r="D1864" i="25"/>
  <c r="D5717" i="25"/>
  <c r="D100" i="25"/>
  <c r="D2257" i="25"/>
  <c r="D808" i="25"/>
  <c r="D4177" i="25"/>
  <c r="D1672" i="25"/>
  <c r="D6089" i="25"/>
  <c r="D3090" i="25"/>
  <c r="D5621" i="25"/>
  <c r="D4272" i="25"/>
  <c r="D5046" i="25"/>
  <c r="D3336" i="25"/>
  <c r="D3880" i="25"/>
  <c r="D2436" i="25"/>
  <c r="D5549" i="25"/>
  <c r="D2519" i="25"/>
  <c r="D1888" i="25"/>
  <c r="D867" i="25"/>
  <c r="D6988" i="25"/>
  <c r="D2447" i="25"/>
  <c r="D863" i="25"/>
  <c r="D4970" i="25"/>
  <c r="D4851" i="25"/>
  <c r="D2145" i="25"/>
  <c r="D2646" i="25"/>
  <c r="D4720" i="25"/>
  <c r="D2738" i="25"/>
  <c r="D6550" i="25"/>
  <c r="D1041" i="25"/>
  <c r="D4653" i="25"/>
  <c r="D7157" i="25"/>
  <c r="D1378" i="25"/>
  <c r="D5239" i="25"/>
  <c r="D5387" i="25"/>
  <c r="D1191" i="25"/>
  <c r="D2931" i="25"/>
  <c r="D904" i="25"/>
  <c r="D5247" i="25"/>
  <c r="D3049" i="25"/>
  <c r="D4818" i="25"/>
  <c r="D1032" i="25"/>
  <c r="D810" i="25"/>
  <c r="D1386" i="25"/>
  <c r="D2417" i="25"/>
  <c r="D3254" i="25"/>
  <c r="D658" i="25"/>
  <c r="D5607" i="25"/>
  <c r="D6511" i="25"/>
  <c r="D4884" i="25"/>
  <c r="D3745" i="25"/>
  <c r="D511" i="25"/>
  <c r="D1351" i="25"/>
  <c r="D1373" i="25"/>
  <c r="D2562" i="25"/>
  <c r="D3530" i="25"/>
  <c r="D1392" i="25"/>
  <c r="D3384" i="25"/>
  <c r="D3502" i="25"/>
  <c r="D290" i="25"/>
  <c r="D7158" i="25"/>
  <c r="D3981" i="25"/>
  <c r="D2309" i="25"/>
  <c r="D1382" i="25"/>
  <c r="D2570" i="25"/>
  <c r="D1245" i="25"/>
  <c r="D795" i="25"/>
  <c r="D6689" i="25"/>
  <c r="D4240" i="25"/>
  <c r="D1877" i="25"/>
  <c r="D4324" i="25"/>
  <c r="D2561" i="25"/>
  <c r="D4657" i="25"/>
  <c r="D5057" i="25"/>
  <c r="D2228" i="25"/>
  <c r="D1401" i="25"/>
  <c r="D948" i="25"/>
  <c r="D518" i="25"/>
  <c r="D3332" i="25"/>
  <c r="D5865" i="25"/>
  <c r="D3017" i="25"/>
  <c r="D4952" i="25"/>
  <c r="D1852" i="25"/>
  <c r="D2774" i="25"/>
  <c r="D6211" i="25"/>
  <c r="D7168" i="25"/>
  <c r="D1070" i="25"/>
  <c r="D6677" i="25"/>
  <c r="D1204" i="25"/>
  <c r="D5453" i="25"/>
  <c r="D4038" i="25"/>
  <c r="D5099" i="25"/>
  <c r="D777" i="25"/>
  <c r="D4127" i="25"/>
  <c r="D1611" i="25"/>
  <c r="D1923" i="25"/>
  <c r="D501" i="25"/>
  <c r="D2601" i="25"/>
  <c r="D5019" i="25"/>
  <c r="D4138" i="25"/>
  <c r="D2148" i="25"/>
  <c r="D3634" i="25"/>
  <c r="D2590" i="25"/>
  <c r="D3678" i="25"/>
  <c r="D1421" i="25"/>
  <c r="D7047" i="25"/>
  <c r="D6502" i="25"/>
  <c r="D4076" i="25"/>
  <c r="D1094" i="25"/>
  <c r="D5059" i="25"/>
  <c r="D5378" i="25"/>
  <c r="D2082" i="25"/>
  <c r="D1349" i="25"/>
  <c r="D7159" i="25"/>
  <c r="D6582" i="25"/>
  <c r="D4644" i="25"/>
  <c r="D1187" i="25"/>
  <c r="D4950" i="25"/>
  <c r="D2671" i="25"/>
  <c r="D2642" i="25"/>
  <c r="D5381" i="25"/>
  <c r="D5036" i="25"/>
  <c r="D2457" i="25"/>
  <c r="D5425" i="25"/>
  <c r="D1924" i="25"/>
  <c r="D6610" i="25"/>
  <c r="D1058" i="25"/>
  <c r="D1320" i="25"/>
  <c r="D5083" i="25"/>
  <c r="D2880" i="25"/>
  <c r="D4285" i="25"/>
  <c r="D5284" i="25"/>
  <c r="D4930" i="25"/>
  <c r="D1768" i="25"/>
  <c r="D5090" i="25"/>
  <c r="D2415" i="25"/>
  <c r="D6970" i="25"/>
  <c r="D1377" i="25"/>
  <c r="D3487" i="25"/>
  <c r="D5029" i="25"/>
  <c r="D6170" i="25"/>
  <c r="D6966" i="25"/>
  <c r="D5100" i="25"/>
  <c r="D3749" i="25"/>
  <c r="D1288" i="25"/>
  <c r="D3050" i="25"/>
  <c r="D2530" i="25"/>
  <c r="D3042" i="25"/>
  <c r="D5852" i="25"/>
  <c r="D4473" i="25"/>
  <c r="D5654" i="25"/>
  <c r="D6587" i="25"/>
  <c r="D4900" i="25"/>
  <c r="D4388" i="25"/>
  <c r="D3951" i="25"/>
  <c r="D5073" i="25"/>
  <c r="D6177" i="25"/>
  <c r="D3422" i="25"/>
  <c r="D6750" i="25"/>
  <c r="D5365" i="25"/>
  <c r="D888" i="25"/>
  <c r="D4037" i="25"/>
  <c r="D2155" i="25"/>
  <c r="D4728" i="25"/>
  <c r="D7177" i="25"/>
  <c r="D6815" i="25"/>
  <c r="D1480" i="25"/>
  <c r="D5477" i="25"/>
  <c r="D1082" i="25"/>
  <c r="D430" i="25"/>
  <c r="D1452" i="25"/>
  <c r="D2246" i="25"/>
  <c r="D3326" i="25"/>
  <c r="D5193" i="25"/>
  <c r="D6012" i="25"/>
  <c r="D7180" i="25"/>
  <c r="D2358" i="25"/>
  <c r="D5533" i="25"/>
  <c r="D4539" i="25"/>
  <c r="D2760" i="25"/>
  <c r="D6632" i="25"/>
  <c r="D5259" i="25"/>
  <c r="D5449" i="25"/>
  <c r="D4357" i="25"/>
  <c r="D2059" i="25"/>
  <c r="D1327" i="25"/>
  <c r="D2896" i="25"/>
  <c r="D1251" i="25"/>
  <c r="D3178" i="25"/>
  <c r="D5376" i="25"/>
  <c r="D6588" i="25"/>
  <c r="D2046" i="25"/>
  <c r="D78" i="25"/>
  <c r="D4288" i="25"/>
  <c r="D4203" i="25"/>
  <c r="D3001" i="25"/>
  <c r="D4190" i="25"/>
  <c r="D2824" i="25"/>
  <c r="D1164" i="25"/>
  <c r="D849" i="25"/>
  <c r="D5267" i="25"/>
  <c r="D6279" i="25"/>
  <c r="D2200" i="25"/>
  <c r="D4843" i="25"/>
  <c r="D3372" i="25"/>
  <c r="D1959" i="25"/>
  <c r="D4469" i="25"/>
  <c r="D6569" i="25"/>
  <c r="D6567" i="25"/>
  <c r="D6783" i="25"/>
  <c r="D6737" i="25"/>
  <c r="D1443" i="25"/>
  <c r="D4567" i="25"/>
  <c r="D763" i="25"/>
  <c r="D1242" i="25"/>
  <c r="D1102" i="25"/>
  <c r="D3828" i="25"/>
  <c r="D2175" i="25"/>
  <c r="D4985" i="25"/>
  <c r="D5297" i="25"/>
  <c r="D4605" i="25"/>
  <c r="D2285" i="25"/>
  <c r="D927" i="25"/>
  <c r="D3904" i="25"/>
  <c r="D1043" i="25"/>
  <c r="D6180" i="25"/>
  <c r="D4925" i="25"/>
  <c r="D6017" i="25"/>
  <c r="D3340" i="25"/>
  <c r="D3635" i="25"/>
  <c r="D4195" i="25"/>
  <c r="D4506" i="25"/>
  <c r="D6942" i="25"/>
  <c r="D2780" i="25"/>
  <c r="D6989" i="25"/>
  <c r="D2382" i="25"/>
  <c r="D10" i="25"/>
  <c r="D4651" i="25"/>
  <c r="D1057" i="25"/>
  <c r="D1284" i="25"/>
  <c r="D575" i="25"/>
  <c r="D6738" i="25"/>
  <c r="D4902" i="25"/>
  <c r="D5616" i="25"/>
  <c r="D5344" i="25"/>
  <c r="D2599" i="25"/>
  <c r="D1311" i="25"/>
  <c r="D6058" i="25"/>
  <c r="D7097" i="25"/>
  <c r="D606" i="25"/>
  <c r="D572" i="25"/>
  <c r="D2140" i="25"/>
  <c r="D4303" i="25"/>
  <c r="D791" i="25"/>
  <c r="D3285" i="25"/>
  <c r="D5848" i="25"/>
  <c r="D916" i="25"/>
  <c r="D6743" i="25"/>
  <c r="D6537" i="25"/>
  <c r="D1059" i="25"/>
  <c r="D755" i="25"/>
  <c r="D728" i="25"/>
  <c r="D2492" i="25"/>
  <c r="D1273" i="25"/>
  <c r="D1201" i="25"/>
  <c r="D2690" i="25"/>
  <c r="D2030" i="25"/>
  <c r="D2047" i="25"/>
  <c r="D2833" i="25"/>
  <c r="D954" i="25"/>
  <c r="D3746" i="25"/>
  <c r="D5129" i="25"/>
  <c r="D2634" i="25"/>
  <c r="D2766" i="25"/>
  <c r="D5866" i="25"/>
  <c r="D2339" i="25"/>
  <c r="D2722" i="25"/>
  <c r="D5788" i="25"/>
  <c r="D2500" i="25"/>
  <c r="D2965" i="25"/>
  <c r="D5634" i="25"/>
  <c r="D2395" i="25"/>
  <c r="D3477" i="25"/>
  <c r="D6710" i="25"/>
  <c r="D4072" i="25"/>
  <c r="D2941" i="25"/>
  <c r="D3689" i="25"/>
  <c r="D2672" i="25"/>
  <c r="D1681" i="25"/>
  <c r="D418" i="25"/>
  <c r="D566" i="25"/>
  <c r="D7144" i="25"/>
  <c r="D6538" i="25"/>
  <c r="D2613" i="25"/>
  <c r="D6328" i="25"/>
  <c r="D894" i="25"/>
  <c r="D4483" i="25"/>
  <c r="D4103" i="25"/>
  <c r="D646" i="25"/>
  <c r="D5649" i="25"/>
  <c r="D4454" i="25"/>
  <c r="D6263" i="25"/>
  <c r="D2156" i="25"/>
  <c r="D5253" i="25"/>
  <c r="D3932" i="25"/>
  <c r="D6544" i="25"/>
  <c r="D2536" i="25"/>
  <c r="D4283" i="25"/>
  <c r="D2574" i="25"/>
  <c r="D7001" i="25"/>
  <c r="D2846" i="25"/>
  <c r="D4291" i="25"/>
  <c r="D2753" i="25"/>
  <c r="D4665" i="25"/>
  <c r="D2897" i="25"/>
  <c r="D4209" i="25"/>
  <c r="D2502" i="25"/>
  <c r="D3842" i="25"/>
  <c r="D5701" i="25"/>
  <c r="D1885" i="25"/>
  <c r="D279" i="25"/>
  <c r="D889" i="25"/>
  <c r="D5782" i="25"/>
  <c r="D2595" i="25"/>
  <c r="D3078" i="25"/>
  <c r="D4666" i="25"/>
  <c r="D1207" i="25"/>
  <c r="D2275" i="25"/>
  <c r="D4167" i="25"/>
  <c r="D1952" i="25"/>
  <c r="D424" i="25"/>
  <c r="D1551" i="25"/>
  <c r="D4237" i="25"/>
  <c r="D2503" i="25"/>
  <c r="D907" i="25"/>
  <c r="D4852" i="25"/>
  <c r="D5207" i="25"/>
  <c r="D4591" i="25"/>
  <c r="D3876" i="25"/>
  <c r="D5039" i="25"/>
  <c r="D5058" i="25"/>
  <c r="D2563" i="25"/>
  <c r="D5002" i="25"/>
  <c r="D5218" i="25"/>
  <c r="D4335" i="25"/>
  <c r="D5040" i="25"/>
  <c r="D5432" i="25"/>
  <c r="D5646" i="25"/>
  <c r="D1730" i="25"/>
  <c r="D4379" i="25"/>
  <c r="D2955" i="25"/>
  <c r="D2776" i="25"/>
  <c r="D4969" i="25"/>
  <c r="D4425" i="25"/>
  <c r="D4489" i="25"/>
  <c r="D3627" i="25"/>
  <c r="D1303" i="25"/>
  <c r="D2232" i="25"/>
  <c r="D5383" i="25"/>
  <c r="D3638" i="25"/>
  <c r="D4382" i="25"/>
  <c r="D2603" i="25"/>
  <c r="D6914" i="25"/>
  <c r="D5266" i="25"/>
  <c r="D4459" i="25"/>
  <c r="D5357" i="25"/>
  <c r="D4816" i="25"/>
  <c r="D5566" i="25"/>
  <c r="D2545" i="25"/>
  <c r="D1487" i="25"/>
  <c r="D2653" i="25"/>
  <c r="D6720" i="25"/>
  <c r="D2120" i="25"/>
  <c r="D3268" i="25"/>
  <c r="D2235" i="25"/>
  <c r="D3813" i="25"/>
  <c r="D2814" i="25"/>
  <c r="D4839" i="25"/>
  <c r="D1563" i="25"/>
  <c r="D1844" i="25"/>
  <c r="D2878" i="25"/>
  <c r="D1753" i="25"/>
  <c r="D6548" i="25"/>
  <c r="D5481" i="25"/>
  <c r="D881" i="25"/>
  <c r="D2346" i="25"/>
  <c r="D3179" i="25"/>
  <c r="D3474" i="25"/>
  <c r="D5474" i="25"/>
  <c r="D2516" i="25"/>
  <c r="D2797" i="25"/>
  <c r="D2463" i="25"/>
  <c r="D2761" i="25"/>
  <c r="D3836" i="25"/>
  <c r="D4911" i="25"/>
  <c r="D139" i="25"/>
  <c r="D5042" i="25"/>
  <c r="D5993" i="25"/>
  <c r="D4052" i="25"/>
  <c r="D4739" i="25"/>
  <c r="D5201" i="25"/>
  <c r="D1612" i="25"/>
  <c r="D721" i="25"/>
  <c r="D694" i="25"/>
  <c r="D3741" i="25"/>
  <c r="D1398" i="25"/>
  <c r="D5832" i="25"/>
  <c r="D6375" i="25"/>
  <c r="D6870" i="25"/>
  <c r="D2986" i="25"/>
  <c r="D4939" i="25"/>
  <c r="D2865" i="25"/>
  <c r="D4181" i="25"/>
  <c r="D6468" i="25"/>
  <c r="D4909" i="25"/>
  <c r="D1595" i="25"/>
  <c r="D1438" i="25"/>
  <c r="D6898" i="25"/>
  <c r="D4712" i="25"/>
  <c r="D4217" i="25"/>
  <c r="D5989" i="25"/>
  <c r="D799" i="25"/>
  <c r="D2280" i="25"/>
  <c r="D4352" i="25"/>
  <c r="D6820" i="25"/>
  <c r="D2388" i="25"/>
  <c r="D3016" i="25"/>
  <c r="D4658" i="25"/>
  <c r="D545" i="25"/>
  <c r="D3146" i="25"/>
  <c r="D4733" i="25"/>
  <c r="D5454" i="25"/>
  <c r="D4121" i="25"/>
  <c r="D2475" i="25"/>
  <c r="D1982" i="25"/>
  <c r="D1272" i="25"/>
  <c r="D2890" i="25"/>
  <c r="D4080" i="25"/>
  <c r="D4129" i="25"/>
  <c r="D6080" i="25"/>
  <c r="D6958" i="25"/>
  <c r="D6487" i="25"/>
  <c r="D5682" i="25"/>
  <c r="D1713" i="25"/>
  <c r="D2624" i="25"/>
  <c r="D3513" i="25"/>
  <c r="D5918" i="25"/>
  <c r="D4275" i="25"/>
  <c r="D5323" i="25"/>
  <c r="D6447" i="25"/>
  <c r="D697" i="25"/>
  <c r="D966" i="25"/>
  <c r="D2877" i="25"/>
  <c r="D6042" i="25"/>
  <c r="D2136" i="25"/>
  <c r="D1216" i="25"/>
  <c r="D1067" i="25"/>
  <c r="D4384" i="25"/>
  <c r="D299" i="25"/>
  <c r="D3048" i="25"/>
  <c r="D5165" i="25"/>
  <c r="D4631" i="25"/>
  <c r="D2065" i="25"/>
  <c r="D5404" i="25"/>
  <c r="D5407" i="25"/>
  <c r="D5910" i="25"/>
  <c r="D4862" i="25"/>
  <c r="D3595" i="25"/>
  <c r="D4903" i="25"/>
  <c r="D5112" i="25"/>
  <c r="D1967" i="25"/>
  <c r="D6488" i="25"/>
  <c r="D6799" i="25"/>
  <c r="D6390" i="25"/>
  <c r="D4521" i="25"/>
  <c r="D5353" i="25"/>
  <c r="D6062" i="25"/>
  <c r="D5051" i="25"/>
  <c r="D42" i="25"/>
  <c r="D5608" i="25"/>
  <c r="D1740" i="25"/>
  <c r="D1376" i="25"/>
  <c r="D3974" i="25"/>
  <c r="D4708" i="25"/>
  <c r="D2345" i="25"/>
  <c r="D6945" i="25"/>
  <c r="D5186" i="25"/>
  <c r="D5279" i="25"/>
  <c r="D2957" i="25"/>
  <c r="D6372" i="25"/>
  <c r="D1144" i="25"/>
  <c r="D4649" i="25"/>
  <c r="D1263" i="25"/>
  <c r="D634" i="25"/>
  <c r="D4847" i="25"/>
  <c r="D3479" i="25"/>
  <c r="D4541" i="25"/>
  <c r="D5911" i="25"/>
  <c r="D3493" i="25"/>
  <c r="D2489" i="25"/>
  <c r="D4987" i="25"/>
  <c r="D2132" i="25"/>
  <c r="D6453" i="25"/>
  <c r="D4572" i="25"/>
  <c r="D3455" i="25"/>
  <c r="D1472" i="25"/>
  <c r="D166" i="25"/>
  <c r="D5906" i="25"/>
  <c r="D7150" i="25"/>
  <c r="D5256" i="25"/>
  <c r="D1234" i="25"/>
  <c r="D3439" i="25"/>
  <c r="D2943" i="25"/>
  <c r="D5637" i="25"/>
  <c r="D6392" i="25"/>
  <c r="D6105" i="25"/>
  <c r="D1050" i="25"/>
  <c r="D2240" i="25"/>
  <c r="D2371" i="25"/>
  <c r="D4982" i="25"/>
  <c r="D3058" i="25"/>
  <c r="D5448" i="25"/>
  <c r="D1960" i="25"/>
  <c r="D3518" i="25"/>
  <c r="D1485" i="25"/>
  <c r="D3941" i="25"/>
  <c r="D4299" i="25"/>
  <c r="D3534" i="25"/>
  <c r="D6454" i="25"/>
  <c r="D6823" i="25"/>
  <c r="D6394" i="25"/>
  <c r="D6891" i="25"/>
  <c r="D4854" i="25"/>
  <c r="D1518" i="25"/>
  <c r="D4571" i="25"/>
  <c r="D677" i="25"/>
  <c r="D699" i="25"/>
  <c r="D946" i="25"/>
  <c r="D1230" i="25"/>
  <c r="D2212" i="25"/>
  <c r="D1706" i="25"/>
  <c r="D22" i="25"/>
  <c r="D505" i="25"/>
  <c r="D3591" i="25"/>
  <c r="D878" i="25"/>
  <c r="D7054" i="25"/>
  <c r="D6829" i="25"/>
  <c r="D4375" i="25"/>
  <c r="D4999" i="25"/>
  <c r="D742" i="25"/>
  <c r="D5128" i="25"/>
  <c r="D6561" i="25"/>
  <c r="D5582" i="25"/>
  <c r="D6216" i="25"/>
  <c r="D2194" i="25"/>
  <c r="D4639" i="25"/>
  <c r="D5079" i="25"/>
  <c r="D3000" i="25"/>
  <c r="D4694" i="25"/>
  <c r="D3630" i="25"/>
  <c r="D6578" i="25"/>
  <c r="D1333" i="25"/>
  <c r="D6345" i="25"/>
  <c r="D5440" i="25"/>
  <c r="D495" i="25"/>
  <c r="D3522" i="25"/>
  <c r="D5686" i="25"/>
  <c r="D4638" i="25"/>
  <c r="D3282" i="25"/>
  <c r="D2628" i="25"/>
  <c r="D632" i="25"/>
  <c r="D1704" i="25"/>
  <c r="D5263" i="25"/>
  <c r="D336" i="25"/>
  <c r="D2158" i="25"/>
  <c r="D406" i="25"/>
  <c r="D5897" i="25"/>
  <c r="D5192" i="25"/>
  <c r="D2084" i="25"/>
  <c r="D4662" i="25"/>
  <c r="D1453" i="25"/>
  <c r="D2223" i="25"/>
  <c r="D6217" i="25"/>
  <c r="D5132" i="25"/>
  <c r="D1837" i="25"/>
  <c r="D1644" i="25"/>
  <c r="D5856" i="25"/>
  <c r="D5487" i="25"/>
  <c r="D5412" i="25"/>
  <c r="D3529" i="25"/>
  <c r="D6863" i="25"/>
  <c r="D6346" i="25"/>
  <c r="D2117" i="25"/>
  <c r="D1118" i="25"/>
  <c r="D3206" i="25"/>
  <c r="D2762" i="25"/>
  <c r="D3771" i="25"/>
  <c r="D222" i="25"/>
  <c r="D5950" i="25"/>
  <c r="D7132" i="25"/>
  <c r="D4198" i="25"/>
  <c r="D4863" i="25"/>
  <c r="D5486" i="25"/>
  <c r="D6061" i="25"/>
  <c r="D3302" i="25"/>
  <c r="D1447" i="25"/>
  <c r="D490" i="25"/>
  <c r="D3432" i="25"/>
  <c r="D512" i="25"/>
  <c r="D1225" i="25"/>
  <c r="D4066" i="25"/>
  <c r="D3445" i="25"/>
  <c r="D3500" i="25"/>
  <c r="D2641" i="25"/>
  <c r="D1147" i="25"/>
  <c r="D3633" i="25"/>
  <c r="D2790" i="25"/>
  <c r="D6348" i="25"/>
  <c r="D7042" i="25"/>
  <c r="D6051" i="25"/>
  <c r="D5021" i="25"/>
  <c r="D515" i="25"/>
  <c r="D3986" i="25"/>
  <c r="D7021" i="25"/>
  <c r="D2052" i="25"/>
  <c r="D3873" i="25"/>
  <c r="D6136" i="25"/>
  <c r="D7137" i="25"/>
  <c r="D4346" i="25"/>
  <c r="D4688" i="25"/>
  <c r="D345" i="25"/>
  <c r="D3563" i="25"/>
  <c r="D5483" i="25"/>
  <c r="D1676" i="25"/>
  <c r="D5026" i="25"/>
  <c r="D6660" i="25"/>
  <c r="D4219" i="25"/>
  <c r="D2210" i="25"/>
  <c r="D1918" i="25"/>
  <c r="D6110" i="25"/>
  <c r="D3072" i="25"/>
  <c r="D3431" i="25"/>
  <c r="D4780" i="25"/>
  <c r="D1107" i="25"/>
  <c r="D6602" i="25"/>
  <c r="D6594" i="25"/>
  <c r="D5760" i="25"/>
  <c r="D4134" i="25"/>
  <c r="D4216" i="25"/>
  <c r="D4829" i="25"/>
  <c r="D2214" i="25"/>
  <c r="D4858" i="25"/>
  <c r="D6159" i="25"/>
  <c r="D1209" i="25"/>
  <c r="D6524" i="25"/>
  <c r="D2263" i="25"/>
  <c r="D942" i="25"/>
  <c r="D4251" i="25"/>
  <c r="D5337" i="25"/>
  <c r="D1800" i="25"/>
  <c r="D3209" i="25"/>
  <c r="D4071" i="25"/>
  <c r="D3550" i="25"/>
  <c r="D945" i="25"/>
  <c r="D680" i="25"/>
  <c r="D5356" i="25"/>
  <c r="D4568" i="25"/>
  <c r="D6138" i="25"/>
  <c r="D285" i="25"/>
  <c r="D4432" i="25"/>
  <c r="D4848" i="25"/>
  <c r="D3662" i="25"/>
  <c r="D2231" i="25"/>
  <c r="D135" i="25"/>
  <c r="D2164" i="25"/>
  <c r="D4765" i="25"/>
  <c r="D4926" i="25"/>
  <c r="D5732" i="25"/>
  <c r="D2685" i="25"/>
  <c r="D2205" i="25"/>
  <c r="D1473" i="25"/>
  <c r="D6277" i="25"/>
  <c r="D6238" i="25"/>
  <c r="D1103" i="25"/>
  <c r="D2173" i="25"/>
  <c r="D1223" i="25"/>
  <c r="D370" i="25"/>
  <c r="D4468" i="25"/>
  <c r="D2104" i="25"/>
  <c r="D4678" i="25"/>
  <c r="D6857" i="25"/>
  <c r="D6120" i="25"/>
  <c r="D1113" i="25"/>
  <c r="D2825" i="25"/>
  <c r="D3271" i="25"/>
  <c r="D1834" i="25"/>
  <c r="D2660" i="25"/>
  <c r="D6540" i="25"/>
  <c r="D3644" i="25"/>
  <c r="D24" i="25"/>
  <c r="D2837" i="25"/>
  <c r="D6139" i="25"/>
  <c r="D5268" i="25"/>
  <c r="D2980" i="25"/>
  <c r="D2998" i="25"/>
  <c r="D3011" i="25"/>
  <c r="D4069" i="25"/>
  <c r="D2863" i="25"/>
  <c r="D5331" i="25"/>
  <c r="D4682" i="25"/>
  <c r="D5395" i="25"/>
  <c r="D346" i="25"/>
  <c r="D2679" i="25"/>
  <c r="D965" i="25"/>
  <c r="D6359" i="25"/>
  <c r="D6542" i="25"/>
  <c r="D2168" i="25"/>
  <c r="D4319" i="25"/>
  <c r="D1009" i="25"/>
  <c r="D3197" i="25"/>
  <c r="D4218" i="25"/>
  <c r="D6306" i="25"/>
  <c r="D6278" i="25"/>
  <c r="D1630" i="25"/>
  <c r="D1219" i="25"/>
  <c r="D1387" i="25"/>
  <c r="D780" i="25"/>
  <c r="D3006" i="25"/>
  <c r="D4706" i="25"/>
  <c r="D6705" i="25"/>
  <c r="D801" i="25"/>
  <c r="D1656" i="25"/>
  <c r="D6291" i="25"/>
  <c r="D6171" i="25"/>
  <c r="D6486" i="25"/>
  <c r="D1948" i="25"/>
  <c r="D2359" i="25"/>
  <c r="D3844" i="25"/>
  <c r="D1135" i="25"/>
  <c r="D6382" i="25"/>
  <c r="D5797" i="25"/>
  <c r="D2377" i="25"/>
  <c r="D2607" i="25"/>
  <c r="D2845" i="25"/>
  <c r="D6998" i="25"/>
  <c r="D5043" i="25"/>
  <c r="D6178" i="25"/>
  <c r="D6360" i="25"/>
  <c r="D6470" i="25"/>
  <c r="D2916" i="25"/>
  <c r="D788" i="25"/>
  <c r="D3393" i="25"/>
  <c r="D5916" i="25"/>
  <c r="D1270" i="25"/>
  <c r="D1898" i="25"/>
  <c r="D3030" i="25"/>
  <c r="D325" i="25"/>
  <c r="D2668" i="25"/>
  <c r="D446" i="25"/>
  <c r="D1617" i="25"/>
  <c r="D2657" i="25"/>
  <c r="D5480" i="25"/>
  <c r="D2531" i="25"/>
  <c r="D2273" i="25"/>
  <c r="D4047" i="25"/>
  <c r="D4629" i="25"/>
  <c r="D953" i="25"/>
  <c r="D5765" i="25"/>
  <c r="D4465" i="25"/>
  <c r="D2438" i="25"/>
  <c r="D5917" i="25"/>
  <c r="D1071" i="25"/>
  <c r="D3279" i="25"/>
  <c r="D891" i="25"/>
  <c r="D5611" i="25"/>
  <c r="D5417" i="25"/>
  <c r="D2927" i="25"/>
  <c r="D640" i="25"/>
  <c r="D2179" i="25"/>
  <c r="D1400" i="25"/>
  <c r="D4957" i="25"/>
  <c r="D1943" i="25"/>
  <c r="D1146" i="25"/>
  <c r="D4260" i="25"/>
  <c r="D3592" i="25"/>
  <c r="D2873" i="25"/>
  <c r="D689" i="25"/>
  <c r="D2088" i="25"/>
  <c r="D249" i="25"/>
  <c r="D2191" i="25"/>
  <c r="D5400" i="25"/>
  <c r="D4598" i="25"/>
  <c r="D1016" i="25"/>
  <c r="D6188" i="25"/>
  <c r="D3483" i="25"/>
  <c r="D2219" i="25"/>
  <c r="D2620" i="25"/>
  <c r="D3417" i="25"/>
  <c r="D3470" i="25"/>
  <c r="D5847" i="25"/>
  <c r="D39" i="25"/>
  <c r="D1385" i="25"/>
  <c r="D5816" i="25"/>
  <c r="D3272" i="25"/>
  <c r="D6936" i="25"/>
  <c r="D6449" i="25"/>
  <c r="D3964" i="25"/>
  <c r="D5516" i="25"/>
  <c r="D4067" i="25"/>
  <c r="D4027" i="25"/>
  <c r="D4" i="25"/>
  <c r="D4467" i="25"/>
  <c r="D2007" i="25"/>
  <c r="D2993" i="25"/>
  <c r="D1143" i="25"/>
  <c r="D347" i="25"/>
  <c r="D160" i="25"/>
  <c r="D4953" i="25"/>
  <c r="D5731" i="25"/>
  <c r="D1092" i="25"/>
  <c r="D1803" i="25"/>
  <c r="D1915" i="25"/>
  <c r="D5455" i="25"/>
  <c r="D5793" i="25"/>
  <c r="D4696" i="25"/>
  <c r="D2469" i="25"/>
  <c r="D440" i="25"/>
  <c r="D5168" i="25"/>
  <c r="D892" i="25"/>
  <c r="D2775" i="25"/>
  <c r="D137" i="25"/>
  <c r="D2822" i="25"/>
  <c r="D6946" i="25"/>
  <c r="D1105" i="25"/>
  <c r="D2422" i="25"/>
  <c r="D2186" i="25"/>
  <c r="D1167" i="25"/>
  <c r="D3790" i="25"/>
  <c r="D4385" i="25"/>
  <c r="D1000" i="25"/>
  <c r="D2362" i="25"/>
  <c r="D6200" i="25"/>
  <c r="D3383" i="25"/>
  <c r="D6033" i="25"/>
  <c r="D2623" i="25"/>
  <c r="D3979" i="25"/>
  <c r="D3632" i="25"/>
  <c r="D1406" i="25"/>
  <c r="D2297" i="25"/>
  <c r="D5697" i="25"/>
  <c r="D2133" i="25"/>
  <c r="D4683" i="25"/>
  <c r="D2995" i="25"/>
  <c r="D5600" i="25"/>
  <c r="D3655" i="25"/>
  <c r="D3257" i="25"/>
  <c r="D6430" i="25"/>
  <c r="D3489" i="25"/>
  <c r="D4849" i="25"/>
  <c r="D4341" i="25"/>
  <c r="D3623" i="25"/>
  <c r="D1991" i="25"/>
  <c r="D1122" i="25"/>
  <c r="D400" i="25"/>
  <c r="D3075" i="25"/>
  <c r="D5586" i="25"/>
  <c r="D1574" i="25"/>
  <c r="D2555" i="25"/>
  <c r="D4437" i="25"/>
  <c r="D6853" i="25"/>
  <c r="D2322" i="25"/>
  <c r="D5489" i="25"/>
  <c r="D3306" i="25"/>
  <c r="D3239" i="25"/>
  <c r="D221" i="25"/>
  <c r="D1683" i="25"/>
  <c r="D1425" i="25"/>
  <c r="D2618" i="25"/>
  <c r="D5361" i="25"/>
  <c r="D3970" i="25"/>
  <c r="D6296" i="25"/>
  <c r="D2749" i="25"/>
  <c r="D558" i="25"/>
  <c r="D4874" i="25"/>
  <c r="D4322" i="25"/>
  <c r="D2236" i="25"/>
  <c r="D3726" i="25"/>
  <c r="D1690" i="25"/>
  <c r="D2838" i="25"/>
  <c r="D3346" i="25"/>
  <c r="D4719" i="25"/>
  <c r="D5369" i="25"/>
  <c r="D2081" i="25"/>
  <c r="D4559" i="25"/>
  <c r="D5994" i="25"/>
  <c r="D1279" i="25"/>
  <c r="D3690" i="25"/>
  <c r="D4997" i="25"/>
  <c r="D1827" i="25"/>
  <c r="D1799" i="25"/>
  <c r="D3672" i="25"/>
  <c r="D5045" i="25"/>
  <c r="D4669" i="25"/>
  <c r="D4622" i="25"/>
  <c r="D1742" i="25"/>
  <c r="D6822" i="25"/>
  <c r="D6019" i="25"/>
  <c r="D3476" i="25"/>
  <c r="D5876" i="25"/>
  <c r="D326" i="25"/>
  <c r="D5411" i="25"/>
  <c r="D2268" i="25"/>
  <c r="D3887" i="25"/>
  <c r="D4923" i="25"/>
  <c r="D3339" i="25"/>
  <c r="D517" i="25"/>
  <c r="D2147" i="25"/>
  <c r="D2018" i="25"/>
  <c r="D483" i="25"/>
  <c r="D3367" i="25"/>
  <c r="D5688" i="25"/>
  <c r="D7111" i="25"/>
  <c r="D5074" i="25"/>
  <c r="D5966" i="25"/>
  <c r="D1802" i="25"/>
  <c r="D4635" i="25"/>
  <c r="D479" i="25"/>
  <c r="D5913" i="25"/>
  <c r="D7069" i="25"/>
  <c r="D356" i="25"/>
  <c r="D2794" i="25"/>
  <c r="D3833" i="25"/>
  <c r="D2551" i="25"/>
  <c r="D2868" i="25"/>
  <c r="D2161" i="25"/>
  <c r="D1538" i="25"/>
  <c r="D4616" i="25"/>
  <c r="D1754" i="25"/>
  <c r="D7084" i="25"/>
  <c r="D6321" i="25"/>
  <c r="D410" i="25"/>
  <c r="D3703" i="25"/>
  <c r="D1125" i="25"/>
  <c r="D1546" i="25"/>
  <c r="D1110" i="25"/>
  <c r="D81" i="25"/>
  <c r="D6092" i="25"/>
  <c r="D5792" i="25"/>
  <c r="D5463" i="25"/>
  <c r="D4919" i="25"/>
  <c r="D292" i="25"/>
  <c r="D3675" i="25"/>
  <c r="D4573" i="25"/>
  <c r="D302" i="25"/>
  <c r="D5973" i="25"/>
  <c r="D3679" i="25"/>
  <c r="D1179" i="25"/>
  <c r="D4846" i="25"/>
  <c r="D585" i="25"/>
  <c r="D3773" i="25"/>
  <c r="D472" i="25"/>
  <c r="D5662" i="25"/>
  <c r="D2715" i="25"/>
  <c r="D2701" i="25"/>
  <c r="D3934" i="25"/>
  <c r="D2649" i="25"/>
  <c r="D1782" i="25"/>
  <c r="D2109" i="25"/>
  <c r="D2452" i="25"/>
  <c r="D2571" i="25"/>
  <c r="D5890" i="25"/>
  <c r="D1509" i="25"/>
  <c r="D671" i="25"/>
  <c r="D2092" i="25"/>
  <c r="D1665" i="25"/>
  <c r="D1894" i="25"/>
  <c r="D5531" i="25"/>
  <c r="D3003" i="25"/>
  <c r="D1622" i="25"/>
  <c r="D1427" i="25"/>
  <c r="D5270" i="25"/>
  <c r="D4312" i="25"/>
  <c r="D3619" i="25"/>
  <c r="D6060" i="25"/>
  <c r="D6615" i="25"/>
  <c r="D2523" i="25"/>
  <c r="D1531" i="25"/>
  <c r="D4085" i="25"/>
  <c r="D143" i="25"/>
  <c r="D2605" i="25"/>
  <c r="D243" i="25"/>
  <c r="D5354" i="25"/>
  <c r="D4729" i="25"/>
  <c r="D6422" i="25"/>
  <c r="D6107" i="25"/>
  <c r="D2835" i="25"/>
  <c r="D1701" i="25"/>
  <c r="D837" i="25"/>
  <c r="D6135" i="25"/>
  <c r="D5630" i="25"/>
  <c r="D1808" i="25"/>
  <c r="D2631" i="25"/>
  <c r="D1331" i="25"/>
  <c r="D5309" i="25"/>
  <c r="D153" i="25"/>
  <c r="D6271" i="25"/>
  <c r="D6357" i="25"/>
  <c r="D913" i="25"/>
  <c r="D990" i="25"/>
  <c r="D4615" i="25"/>
  <c r="D1639" i="25"/>
  <c r="D538" i="25"/>
  <c r="D4315" i="25"/>
  <c r="D6996" i="25"/>
  <c r="D2373" i="25"/>
  <c r="D1875" i="25"/>
  <c r="D3125" i="25"/>
  <c r="D815" i="25"/>
  <c r="D4042" i="25"/>
  <c r="D358" i="25"/>
  <c r="D3931" i="25"/>
  <c r="D4814" i="25"/>
  <c r="D5520" i="25"/>
  <c r="D3677" i="25"/>
  <c r="D2218" i="25"/>
  <c r="D6651" i="25"/>
  <c r="D2107" i="25"/>
  <c r="D408" i="25"/>
  <c r="D5651" i="25"/>
  <c r="D2515" i="25"/>
  <c r="D1867" i="25"/>
  <c r="D5172" i="25"/>
  <c r="D40" i="25"/>
  <c r="D5167" i="25"/>
  <c r="D1360" i="25"/>
  <c r="D7013" i="25"/>
  <c r="D6618" i="25"/>
  <c r="D6249" i="25"/>
  <c r="D1670" i="25"/>
  <c r="D3543" i="25"/>
  <c r="D4164" i="25"/>
  <c r="D7169" i="25"/>
  <c r="D1126" i="25"/>
  <c r="D3997" i="25"/>
  <c r="D2682" i="25"/>
  <c r="D456" i="25"/>
  <c r="D4759" i="25"/>
  <c r="D4823" i="25"/>
  <c r="D3520" i="25"/>
  <c r="D3380" i="25"/>
  <c r="D1326" i="25"/>
  <c r="D313" i="25"/>
  <c r="D6890" i="25"/>
  <c r="D5493" i="25"/>
  <c r="D4460" i="25"/>
  <c r="D2930" i="25"/>
  <c r="D3652" i="25"/>
  <c r="D3651" i="25"/>
  <c r="D3707" i="25"/>
  <c r="D6161" i="25"/>
  <c r="D7170" i="25"/>
  <c r="D2209" i="25"/>
  <c r="D4242" i="25"/>
  <c r="D1712" i="25"/>
  <c r="D4555" i="25"/>
  <c r="D138" i="25"/>
  <c r="D303" i="25"/>
  <c r="D4517" i="25"/>
  <c r="D1677" i="25"/>
  <c r="D811" i="25"/>
  <c r="D1880" i="25"/>
  <c r="D1552" i="25"/>
  <c r="D6286" i="25"/>
  <c r="D6115" i="25"/>
  <c r="D5507" i="25"/>
  <c r="D679" i="25"/>
  <c r="D1520" i="25"/>
  <c r="D4476" i="25"/>
  <c r="D3311" i="25"/>
  <c r="D521" i="25"/>
  <c r="D3766" i="25"/>
  <c r="D6303" i="25"/>
  <c r="D1228" i="25"/>
  <c r="D4342" i="25"/>
  <c r="D232" i="25"/>
  <c r="D2090" i="25"/>
  <c r="D4122" i="25"/>
  <c r="D3512" i="25"/>
  <c r="D1274" i="25"/>
  <c r="D5641" i="25"/>
  <c r="D3914" i="25"/>
  <c r="D2327" i="25"/>
  <c r="D413" i="25"/>
  <c r="D2278" i="25"/>
  <c r="D2061" i="25"/>
  <c r="D1624" i="25"/>
  <c r="D2498" i="25"/>
  <c r="D6117" i="25"/>
  <c r="D2968" i="25"/>
  <c r="D2827" i="25"/>
  <c r="D5499" i="25"/>
  <c r="D3864" i="25"/>
  <c r="D3403" i="25"/>
  <c r="D3399" i="25"/>
  <c r="D3334" i="25"/>
  <c r="D622" i="25"/>
  <c r="D4274" i="25"/>
  <c r="D6151" i="25"/>
  <c r="D7128" i="25"/>
  <c r="D1121" i="25"/>
  <c r="D3449" i="25"/>
  <c r="D330" i="25"/>
  <c r="D7035" i="25"/>
  <c r="D4106" i="25"/>
  <c r="D2758" i="25"/>
  <c r="D546" i="25"/>
  <c r="D2727" i="25"/>
  <c r="D6716" i="25"/>
  <c r="D2669" i="25"/>
  <c r="D939" i="25"/>
  <c r="D1508" i="25"/>
  <c r="D4487" i="25"/>
  <c r="D2902" i="25"/>
  <c r="D7130" i="25"/>
  <c r="D5617" i="25"/>
  <c r="D6731" i="25"/>
  <c r="D3139" i="25"/>
  <c r="D3593" i="25"/>
  <c r="D3295" i="25"/>
  <c r="D1654" i="25"/>
  <c r="D12" i="25"/>
  <c r="D4608" i="25"/>
  <c r="D4855" i="25"/>
  <c r="D379" i="25"/>
  <c r="D1074" i="25"/>
  <c r="D5675" i="25"/>
  <c r="D6633" i="25"/>
  <c r="D3394" i="25"/>
  <c r="D3276" i="25"/>
  <c r="D4656" i="25"/>
  <c r="D4178" i="25"/>
  <c r="D2087" i="25"/>
  <c r="D6724" i="25"/>
  <c r="D6722" i="25"/>
  <c r="D4809" i="25"/>
  <c r="D4679" i="25"/>
  <c r="D6944" i="25"/>
  <c r="D6492" i="25"/>
  <c r="D614" i="25"/>
  <c r="D1115" i="25"/>
  <c r="D4200" i="25"/>
  <c r="D340" i="25"/>
  <c r="D3916" i="25"/>
  <c r="D5811" i="25"/>
  <c r="D5700" i="25"/>
  <c r="D5197" i="25"/>
  <c r="D3102" i="25"/>
  <c r="D3141" i="25"/>
  <c r="D2251" i="25"/>
  <c r="D4005" i="25"/>
  <c r="D6726" i="25"/>
  <c r="D4105" i="25"/>
  <c r="D4180" i="25"/>
  <c r="D1083" i="25"/>
  <c r="D247" i="25"/>
  <c r="D4776" i="25"/>
  <c r="D3333" i="25"/>
  <c r="D5370" i="25"/>
  <c r="D1606" i="25"/>
  <c r="D1254" i="25"/>
  <c r="D289" i="25"/>
  <c r="D553" i="25"/>
  <c r="D3496" i="25"/>
  <c r="D6018" i="25"/>
  <c r="D3825" i="25"/>
  <c r="D3525" i="25"/>
  <c r="D4096" i="25"/>
  <c r="D534" i="25"/>
  <c r="D5721" i="25"/>
  <c r="D1542" i="25"/>
  <c r="D4241" i="25"/>
  <c r="D6400" i="25"/>
  <c r="D2718" i="25"/>
  <c r="D2782" i="25"/>
  <c r="D3020" i="25"/>
  <c r="D6739" i="25"/>
  <c r="D2744" i="25"/>
  <c r="D3085" i="25"/>
  <c r="D4462" i="25"/>
  <c r="D4505" i="25"/>
  <c r="D6527" i="25"/>
  <c r="D890" i="25"/>
  <c r="D6740" i="25"/>
  <c r="D6095" i="25"/>
  <c r="D1539" i="25"/>
  <c r="D5435" i="25"/>
  <c r="D2686" i="25"/>
  <c r="D3416" i="25"/>
  <c r="D3" i="25"/>
  <c r="D5750" i="25"/>
  <c r="D3338" i="25"/>
  <c r="D2696" i="25"/>
  <c r="D685" i="25"/>
  <c r="D756" i="25"/>
  <c r="D2329" i="25"/>
  <c r="D6528" i="25"/>
  <c r="D3460" i="25"/>
  <c r="D3136" i="25"/>
  <c r="D4867" i="25"/>
  <c r="D3548" i="25"/>
  <c r="D3556" i="25"/>
  <c r="D3708" i="25"/>
  <c r="D296" i="25"/>
  <c r="D5756" i="25"/>
  <c r="D3376" i="25"/>
  <c r="D2963" i="25"/>
  <c r="D1594" i="25"/>
  <c r="D6214" i="25"/>
  <c r="D5758" i="25"/>
  <c r="D1515" i="25"/>
  <c r="D5288" i="25"/>
  <c r="D4359" i="25"/>
  <c r="D1597" i="25"/>
  <c r="D1591" i="25"/>
  <c r="D2488" i="25"/>
  <c r="D3975" i="25"/>
  <c r="D2828" i="25"/>
  <c r="D389" i="25"/>
  <c r="D4040" i="25"/>
  <c r="D1674" i="25"/>
  <c r="D3169" i="25"/>
  <c r="D6532" i="25"/>
  <c r="D371" i="25"/>
  <c r="D5565" i="25"/>
  <c r="D3950" i="25"/>
  <c r="D1493" i="25"/>
  <c r="D903" i="25"/>
  <c r="D2636" i="25"/>
  <c r="D5762" i="25"/>
  <c r="D5612" i="25"/>
  <c r="D288" i="25"/>
  <c r="D1666" i="25"/>
  <c r="D1429" i="25"/>
  <c r="D4413" i="25"/>
  <c r="D950" i="25"/>
  <c r="D3301" i="25"/>
  <c r="D5699" i="25"/>
  <c r="D3061" i="25"/>
  <c r="D334" i="25"/>
  <c r="D1804" i="25"/>
  <c r="D2990" i="25"/>
  <c r="D5920" i="25"/>
  <c r="D1661" i="25"/>
  <c r="D5461" i="25"/>
  <c r="D6052" i="25"/>
  <c r="D300" i="25"/>
  <c r="D4398" i="25"/>
  <c r="D2784" i="25"/>
  <c r="D3098" i="25"/>
  <c r="D2737" i="25"/>
  <c r="D3228" i="25"/>
  <c r="D934" i="25"/>
  <c r="D5198" i="25"/>
  <c r="D1942" i="25"/>
  <c r="D803" i="25"/>
  <c r="D1977" i="25"/>
  <c r="D4399" i="25"/>
  <c r="D1859" i="25"/>
  <c r="D547" i="25"/>
  <c r="D3135" i="25"/>
  <c r="D2197" i="25"/>
  <c r="D3709" i="25"/>
  <c r="D5257" i="25"/>
  <c r="D2211" i="25"/>
  <c r="D2600" i="25"/>
  <c r="D1196" i="25"/>
  <c r="D464" i="25"/>
  <c r="D2507" i="25"/>
  <c r="D2818" i="25"/>
  <c r="D1572" i="25"/>
  <c r="D4264" i="25"/>
  <c r="D2077" i="25"/>
  <c r="D3993" i="25"/>
  <c r="D484" i="25"/>
  <c r="D1310" i="25"/>
  <c r="D1751" i="25"/>
  <c r="D3453" i="25"/>
  <c r="D1821" i="25"/>
  <c r="D3205" i="25"/>
  <c r="D3713" i="25"/>
  <c r="D4766" i="25"/>
  <c r="D4628" i="25"/>
  <c r="D3610" i="25"/>
  <c r="D1459" i="25"/>
  <c r="D786" i="25"/>
  <c r="D753" i="25"/>
  <c r="D2341" i="25"/>
  <c r="D2283" i="25"/>
  <c r="D964" i="25"/>
  <c r="D3796" i="25"/>
  <c r="D317" i="25"/>
  <c r="D6908" i="25"/>
  <c r="D6819" i="25"/>
  <c r="D1586" i="25"/>
  <c r="D600" i="25"/>
  <c r="D1765" i="25"/>
  <c r="D789" i="25"/>
  <c r="D562" i="25"/>
  <c r="D4163" i="25"/>
  <c r="D5189" i="25"/>
  <c r="D2461" i="25"/>
  <c r="D5627" i="25"/>
  <c r="D3673" i="25"/>
  <c r="D3398" i="25"/>
  <c r="D1522" i="25"/>
  <c r="D1865" i="25"/>
  <c r="D1653" i="25"/>
  <c r="D1911" i="25"/>
  <c r="D6982" i="25"/>
  <c r="D806" i="25"/>
  <c r="D5934" i="25"/>
  <c r="D1278" i="25"/>
  <c r="D3115" i="25"/>
  <c r="D2899" i="25"/>
  <c r="D588" i="25"/>
  <c r="D447" i="25"/>
  <c r="D3485" i="25"/>
  <c r="D3809" i="25"/>
  <c r="D265" i="25"/>
  <c r="D761" i="25"/>
  <c r="D2391" i="25"/>
  <c r="D2944" i="25"/>
  <c r="D5935" i="25"/>
  <c r="D4589" i="25"/>
  <c r="D5086" i="25"/>
  <c r="D1072" i="25"/>
  <c r="D3066" i="25"/>
  <c r="D3335" i="25"/>
  <c r="D5814" i="25"/>
  <c r="D1080" i="25"/>
  <c r="D6389" i="25"/>
  <c r="D1861" i="25"/>
  <c r="D2950" i="25"/>
  <c r="D4632" i="25"/>
  <c r="D4753" i="25"/>
  <c r="D4286" i="25"/>
  <c r="D5034" i="25"/>
  <c r="D681" i="25"/>
  <c r="D4030" i="25"/>
  <c r="D3879" i="25"/>
  <c r="D3585" i="25"/>
  <c r="D4654" i="25"/>
  <c r="D1994" i="25"/>
  <c r="D2888" i="25"/>
  <c r="D6081" i="25"/>
  <c r="D6371" i="25"/>
  <c r="D3834" i="25"/>
  <c r="D3365" i="25"/>
  <c r="D7011" i="25"/>
  <c r="D2167" i="25"/>
  <c r="D2262" i="25"/>
  <c r="D2247" i="25"/>
  <c r="D6378" i="25"/>
  <c r="D6082" i="25"/>
  <c r="D5311" i="25"/>
  <c r="D3646" i="25"/>
  <c r="D4481" i="25"/>
  <c r="D6961" i="25"/>
  <c r="D470" i="25"/>
  <c r="D4872" i="25"/>
  <c r="D5680" i="25"/>
  <c r="D1929" i="25"/>
  <c r="D7006" i="25"/>
  <c r="D502" i="25"/>
  <c r="D4490" i="25"/>
  <c r="D6083" i="25"/>
  <c r="D6391" i="25"/>
  <c r="D2364" i="25"/>
  <c r="D1735" i="25"/>
  <c r="D209" i="25"/>
  <c r="D1909" i="25"/>
  <c r="D2261" i="25"/>
  <c r="D45" i="25"/>
  <c r="D2678" i="25"/>
  <c r="D4149" i="25"/>
  <c r="D5282" i="25"/>
  <c r="D762" i="25"/>
  <c r="D7101" i="25"/>
  <c r="D5735" i="25"/>
  <c r="D2892" i="25"/>
  <c r="D4306" i="25"/>
  <c r="D2964" i="25"/>
  <c r="D5231" i="25"/>
  <c r="D654" i="25"/>
  <c r="D2083" i="25"/>
  <c r="D152" i="25"/>
  <c r="D421" i="25"/>
  <c r="D555" i="25"/>
  <c r="D5633" i="25"/>
  <c r="D6827" i="25"/>
  <c r="D6343" i="25"/>
  <c r="D7106" i="25"/>
  <c r="D7077" i="25"/>
  <c r="D1112" i="25"/>
  <c r="D5413" i="25"/>
  <c r="D7089" i="25"/>
  <c r="D6319" i="25"/>
  <c r="D2244" i="25"/>
  <c r="D4110" i="25"/>
  <c r="D2512" i="25"/>
  <c r="D2242" i="25"/>
  <c r="D46" i="25"/>
  <c r="D7092" i="25"/>
  <c r="D6344" i="25"/>
  <c r="D6324" i="25"/>
  <c r="D1626" i="25"/>
  <c r="D2915" i="25"/>
  <c r="D1564" i="25"/>
  <c r="D3106" i="25"/>
  <c r="D506" i="25"/>
  <c r="D248" i="25"/>
  <c r="D1892" i="25"/>
  <c r="D5629" i="25"/>
  <c r="D2213" i="25"/>
  <c r="D3663" i="25"/>
  <c r="D5241" i="25"/>
  <c r="D3614" i="25"/>
  <c r="D309" i="25"/>
  <c r="D5896" i="25"/>
  <c r="D6825" i="25"/>
  <c r="D6510" i="25"/>
  <c r="D6336" i="25"/>
  <c r="D6326" i="25"/>
  <c r="D3198" i="25"/>
  <c r="D3984" i="25"/>
  <c r="D3064" i="25"/>
  <c r="D5281" i="25"/>
  <c r="D1869" i="25"/>
  <c r="D1933" i="25"/>
  <c r="D1721" i="25"/>
  <c r="D6101" i="25"/>
  <c r="D509" i="25"/>
  <c r="D280" i="25"/>
  <c r="D3023" i="25"/>
  <c r="D3562" i="25"/>
  <c r="D4145" i="25"/>
  <c r="D4006" i="25"/>
  <c r="D6337" i="25"/>
  <c r="D6334" i="25"/>
  <c r="D6327" i="25"/>
  <c r="D7055" i="25"/>
  <c r="D121" i="25"/>
  <c r="D3082" i="25"/>
  <c r="D3891" i="25"/>
  <c r="D722" i="25"/>
  <c r="D1528" i="25"/>
  <c r="D4826" i="25"/>
  <c r="D4751" i="25"/>
  <c r="D5196" i="25"/>
  <c r="D1608" i="25"/>
  <c r="D5774" i="25"/>
  <c r="D6127" i="25"/>
  <c r="D6013" i="25"/>
  <c r="D159" i="25"/>
  <c r="D3352" i="25"/>
  <c r="D2802" i="25"/>
  <c r="D3841" i="25"/>
  <c r="D5310" i="25"/>
  <c r="D3571" i="25"/>
  <c r="D2102" i="25"/>
  <c r="D3963" i="25"/>
  <c r="D187" i="25"/>
  <c r="D6128" i="25"/>
  <c r="D6096" i="25"/>
  <c r="D6014" i="25"/>
  <c r="D6647" i="25"/>
  <c r="D5380" i="25"/>
  <c r="D1757" i="25"/>
  <c r="D5494" i="25"/>
  <c r="D205" i="25"/>
  <c r="D3497" i="25"/>
  <c r="D532" i="25"/>
  <c r="D5120" i="25"/>
  <c r="D5410" i="25"/>
  <c r="D1259" i="25"/>
  <c r="D6650" i="25"/>
  <c r="D6097" i="25"/>
  <c r="D1741" i="25"/>
  <c r="D2723" i="25"/>
  <c r="D462" i="25"/>
  <c r="D242" i="25"/>
  <c r="D3319" i="25"/>
  <c r="D4130" i="25"/>
  <c r="D6109" i="25"/>
  <c r="D6073" i="25"/>
  <c r="D108" i="25"/>
  <c r="D3032" i="25"/>
  <c r="D206" i="25"/>
  <c r="D2198" i="25"/>
  <c r="D6272" i="25"/>
  <c r="D457" i="25"/>
  <c r="D473" i="25"/>
  <c r="D67" i="25"/>
  <c r="D4132" i="25"/>
  <c r="D1777" i="25"/>
  <c r="D180" i="25"/>
  <c r="D5527" i="25"/>
  <c r="D1667" i="25"/>
  <c r="D6001" i="25"/>
  <c r="D2654" i="25"/>
  <c r="D5619" i="25"/>
  <c r="D4797" i="25"/>
  <c r="D5333" i="25"/>
  <c r="D5996" i="25"/>
  <c r="D1182" i="25"/>
  <c r="D6621" i="25"/>
  <c r="D3958" i="25"/>
  <c r="D1068" i="25"/>
  <c r="D2096" i="25"/>
  <c r="D2089" i="25"/>
  <c r="D66" i="25"/>
  <c r="D1705" i="25"/>
  <c r="D592" i="25"/>
  <c r="D921" i="25"/>
  <c r="D6355" i="25"/>
  <c r="D6137" i="25"/>
  <c r="D4966" i="25"/>
  <c r="D2789" i="25"/>
  <c r="D3220" i="25"/>
  <c r="D5111" i="25"/>
  <c r="D4636" i="25"/>
  <c r="D3408" i="25"/>
  <c r="D4864" i="25"/>
  <c r="D6671" i="25"/>
  <c r="D6661" i="25"/>
  <c r="D2002" i="25"/>
  <c r="D4736" i="25"/>
  <c r="D3846" i="25"/>
  <c r="D197" i="25"/>
  <c r="D1221" i="25"/>
  <c r="D6112" i="25"/>
  <c r="D2757" i="25"/>
  <c r="D4637" i="25"/>
  <c r="D1096" i="25"/>
  <c r="D6840" i="25"/>
  <c r="D6176" i="25"/>
  <c r="D5171" i="25"/>
  <c r="D573" i="25"/>
  <c r="D4054" i="25"/>
  <c r="D2903" i="25"/>
  <c r="D2266" i="25"/>
  <c r="D1784" i="25"/>
  <c r="D1064" i="25"/>
  <c r="D1623" i="25"/>
  <c r="D3521" i="25"/>
  <c r="D3118" i="25"/>
  <c r="D1830" i="25"/>
  <c r="D1314" i="25"/>
  <c r="D2270" i="25"/>
  <c r="D659" i="25"/>
  <c r="D1220" i="25"/>
  <c r="D155" i="25"/>
  <c r="D4841" i="25"/>
  <c r="D1567" i="25"/>
  <c r="D6631" i="25"/>
  <c r="D4873" i="25"/>
  <c r="D259" i="25"/>
  <c r="D2357" i="25"/>
  <c r="D5776" i="25"/>
  <c r="D1889" i="25"/>
  <c r="D6287" i="25"/>
  <c r="D6165" i="25"/>
  <c r="D2366" i="25"/>
  <c r="D1450" i="25"/>
  <c r="D1424" i="25"/>
  <c r="D1461" i="25"/>
  <c r="D4623" i="25"/>
  <c r="D5929" i="25"/>
  <c r="D1598" i="25"/>
  <c r="D5789" i="25"/>
  <c r="D2906" i="25"/>
  <c r="D6297" i="25"/>
  <c r="D3588" i="25"/>
  <c r="D666" i="25"/>
  <c r="D178" i="25"/>
  <c r="D6140" i="25"/>
  <c r="D3420" i="25"/>
  <c r="D5924" i="25"/>
  <c r="D967" i="25"/>
  <c r="D2281" i="25"/>
  <c r="D5826" i="25"/>
  <c r="D851" i="25"/>
  <c r="D5644" i="25"/>
  <c r="D4034" i="25"/>
  <c r="D723" i="25"/>
  <c r="D3031" i="25"/>
  <c r="D3007" i="25"/>
  <c r="D5178" i="25"/>
  <c r="D4466" i="25"/>
  <c r="D1561" i="25"/>
  <c r="D6292" i="25"/>
  <c r="D6152" i="25"/>
  <c r="D3370" i="25"/>
  <c r="D4281" i="25"/>
  <c r="D4036" i="25"/>
  <c r="D4673" i="25"/>
  <c r="D1441" i="25"/>
  <c r="D7036" i="25"/>
  <c r="D5180" i="25"/>
  <c r="D1352" i="25"/>
  <c r="D354" i="25"/>
  <c r="D5496" i="25"/>
  <c r="D3212" i="25"/>
  <c r="D6939" i="25"/>
  <c r="D3122" i="25"/>
  <c r="D2336" i="25"/>
  <c r="D1332" i="25"/>
  <c r="D2305" i="25"/>
  <c r="D6495" i="25"/>
  <c r="D6479" i="25"/>
  <c r="D6476" i="25"/>
  <c r="D3303" i="25"/>
  <c r="D1771" i="25"/>
  <c r="D1558" i="25"/>
  <c r="D3960" i="25"/>
  <c r="D4871" i="25"/>
  <c r="D3992" i="25"/>
  <c r="D5944" i="25"/>
  <c r="D4057" i="25"/>
  <c r="D3149" i="25"/>
  <c r="D1426" i="25"/>
  <c r="D117" i="25"/>
  <c r="D500" i="25"/>
  <c r="D720" i="25"/>
  <c r="D6496" i="25"/>
  <c r="D6480" i="25"/>
  <c r="D6448" i="25"/>
  <c r="D2100" i="25"/>
  <c r="D1752" i="25"/>
  <c r="D4323" i="25"/>
  <c r="D724" i="25"/>
  <c r="D1576" i="25"/>
  <c r="D1571" i="25"/>
  <c r="D6451" i="25"/>
  <c r="D1607" i="25"/>
  <c r="D432" i="25"/>
  <c r="D5044" i="25"/>
  <c r="D5949" i="25"/>
  <c r="D2604" i="25"/>
  <c r="D1908" i="25"/>
  <c r="D4155" i="25"/>
  <c r="D6189" i="25"/>
  <c r="D5276" i="25"/>
  <c r="D3294" i="25"/>
  <c r="D3351" i="25"/>
  <c r="D3465" i="25"/>
  <c r="D2918" i="25"/>
  <c r="D4025" i="25"/>
  <c r="D1409" i="25"/>
  <c r="D4015" i="25"/>
  <c r="D2798" i="25"/>
  <c r="D1489" i="25"/>
  <c r="D191" i="25"/>
  <c r="D6190" i="25"/>
  <c r="D2222" i="25"/>
  <c r="D422" i="25"/>
  <c r="D1395" i="25"/>
  <c r="D1448" i="25"/>
  <c r="D4016" i="25"/>
  <c r="D1497" i="25"/>
  <c r="D4094" i="25"/>
  <c r="D1206" i="25"/>
  <c r="D3806" i="25"/>
  <c r="D2396" i="25"/>
  <c r="D4196" i="25"/>
  <c r="D5559" i="25"/>
  <c r="D2419" i="25"/>
  <c r="D5141" i="25"/>
  <c r="D3160" i="25"/>
  <c r="D5366" i="25"/>
  <c r="D4039" i="25"/>
  <c r="D772" i="25"/>
  <c r="D6947" i="25"/>
  <c r="D2323" i="25"/>
  <c r="D1818" i="25"/>
  <c r="D589" i="25"/>
  <c r="D1641" i="25"/>
  <c r="D6370" i="25"/>
  <c r="D1354" i="25"/>
  <c r="D2312" i="25"/>
  <c r="D4439" i="25"/>
  <c r="D3938" i="25"/>
  <c r="D2269" i="25"/>
  <c r="D5346" i="25"/>
  <c r="D1137" i="25"/>
  <c r="D3369" i="25"/>
  <c r="D6919" i="25"/>
  <c r="D899" i="25"/>
  <c r="D1315" i="25"/>
  <c r="D1638" i="25"/>
  <c r="D426" i="25"/>
  <c r="D6921" i="25"/>
  <c r="D6455" i="25"/>
  <c r="D3523" i="25"/>
  <c r="D1177" i="25"/>
  <c r="D5054" i="25"/>
  <c r="D2101" i="25"/>
  <c r="D3081" i="25"/>
  <c r="D6221" i="25"/>
  <c r="D4051" i="25"/>
  <c r="D3555" i="25"/>
  <c r="D4514" i="25"/>
  <c r="D6922" i="25"/>
  <c r="D6431" i="25"/>
  <c r="D348" i="25"/>
  <c r="D1554" i="25"/>
  <c r="D1054" i="25"/>
  <c r="D6432" i="25"/>
  <c r="D2050" i="25"/>
  <c r="D4023" i="25"/>
  <c r="D1660" i="25"/>
  <c r="D2853" i="25"/>
  <c r="D930" i="25"/>
  <c r="D1001" i="25"/>
  <c r="D1828" i="25"/>
  <c r="D4104" i="25"/>
  <c r="D6912" i="25"/>
  <c r="D1486" i="25"/>
  <c r="D21" i="25"/>
  <c r="D2923" i="25"/>
  <c r="D3437" i="25"/>
  <c r="D140" i="25"/>
  <c r="D114" i="25"/>
  <c r="D5752" i="25"/>
  <c r="D1793" i="25"/>
  <c r="D6381" i="25"/>
  <c r="D6047" i="25"/>
  <c r="D5777" i="25"/>
  <c r="D3831" i="25"/>
  <c r="D1652" i="25"/>
  <c r="D3226" i="25"/>
  <c r="D52" i="25"/>
  <c r="D149" i="25"/>
  <c r="D417" i="25"/>
  <c r="D1556" i="25"/>
  <c r="D4062" i="25"/>
  <c r="D3235" i="25"/>
  <c r="D5794" i="25"/>
  <c r="D3290" i="25"/>
  <c r="D5156" i="25"/>
  <c r="D1119" i="25"/>
  <c r="D3900" i="25"/>
  <c r="D2708" i="25"/>
  <c r="D6907" i="25"/>
  <c r="D696" i="25"/>
  <c r="D1462" i="25"/>
  <c r="D184" i="25"/>
  <c r="D1710" i="25"/>
  <c r="D4713" i="25"/>
  <c r="D6985" i="25"/>
  <c r="D1587" i="25"/>
  <c r="D5703" i="25"/>
  <c r="D2704" i="25"/>
  <c r="D4192" i="25"/>
  <c r="D455" i="25"/>
  <c r="D976" i="25"/>
  <c r="D6094" i="25"/>
  <c r="D6767" i="25"/>
  <c r="D5249" i="25"/>
  <c r="D2630" i="25"/>
  <c r="D3481" i="25"/>
  <c r="D1997" i="25"/>
  <c r="D216" i="25"/>
  <c r="D1503" i="25"/>
  <c r="D4626" i="25"/>
  <c r="D1266" i="25"/>
  <c r="D6771" i="25"/>
  <c r="D3611" i="25"/>
  <c r="D3120" i="25"/>
  <c r="D4561" i="25"/>
  <c r="D718" i="25"/>
  <c r="D92" i="25"/>
  <c r="D2836" i="25"/>
  <c r="D5898" i="25"/>
  <c r="D1252" i="25"/>
  <c r="D5829" i="25"/>
  <c r="D2315" i="25"/>
  <c r="D6772" i="25"/>
  <c r="D1547" i="25"/>
  <c r="D1698" i="25"/>
  <c r="D438" i="25"/>
  <c r="D3087" i="25"/>
  <c r="D4621" i="25"/>
  <c r="D314" i="25"/>
  <c r="D563" i="25"/>
  <c r="D6991" i="25"/>
  <c r="D700" i="25"/>
  <c r="D1825" i="25"/>
  <c r="D3247" i="25"/>
  <c r="D1304" i="25"/>
  <c r="D5741" i="25"/>
  <c r="D256" i="25"/>
  <c r="D6959" i="25"/>
  <c r="D5277" i="25"/>
  <c r="D4916" i="25"/>
  <c r="D5919" i="25"/>
  <c r="D6992" i="25"/>
  <c r="D6755" i="25"/>
  <c r="D35" i="25"/>
  <c r="D1978" i="25"/>
  <c r="D6960" i="25"/>
  <c r="D1388" i="25"/>
  <c r="D1529" i="25"/>
  <c r="D311" i="25"/>
  <c r="D267" i="25"/>
  <c r="D1492" i="25"/>
  <c r="D5879" i="25"/>
  <c r="D1748" i="25"/>
  <c r="D5684" i="25"/>
  <c r="D7016" i="25"/>
  <c r="D7149" i="25"/>
  <c r="D174" i="25"/>
  <c r="D5698" i="25"/>
  <c r="D2743" i="25"/>
  <c r="D106" i="25"/>
  <c r="D7000" i="25"/>
  <c r="D1498" i="25"/>
  <c r="D4892" i="25"/>
  <c r="D1708" i="25"/>
  <c r="D2190" i="25"/>
  <c r="D5292" i="25"/>
  <c r="D3649" i="25"/>
  <c r="D2226" i="25"/>
  <c r="D2241" i="25"/>
  <c r="D5818" i="25"/>
  <c r="D5626" i="25"/>
  <c r="D6759" i="25"/>
  <c r="D5553" i="25"/>
  <c r="D2650" i="25"/>
  <c r="D321" i="25"/>
  <c r="D1157" i="25"/>
  <c r="D5064" i="25"/>
  <c r="D6419" i="25"/>
  <c r="D6011" i="25"/>
  <c r="D3731" i="25"/>
  <c r="D1990" i="25"/>
  <c r="D5720" i="25"/>
  <c r="D3666" i="25"/>
  <c r="D2901" i="25"/>
  <c r="D4232" i="25"/>
  <c r="D186" i="25"/>
  <c r="D797" i="25"/>
  <c r="D5314" i="25"/>
  <c r="D4745" i="25"/>
  <c r="D3618" i="25"/>
  <c r="D341" i="25"/>
  <c r="D5923" i="25"/>
  <c r="D4233" i="25"/>
  <c r="D1926" i="25"/>
  <c r="D7125" i="25"/>
  <c r="D5933" i="25"/>
  <c r="D1226" i="25"/>
  <c r="D2416" i="25"/>
  <c r="D4197" i="25"/>
  <c r="D7126" i="25"/>
  <c r="D5745" i="25"/>
  <c r="D3826" i="25"/>
  <c r="D1534" i="25"/>
  <c r="D669" i="25"/>
  <c r="D5306" i="25"/>
  <c r="D4377" i="25"/>
  <c r="D97" i="25"/>
  <c r="D5584" i="25"/>
  <c r="D4212" i="25"/>
  <c r="D1763" i="25"/>
  <c r="D652" i="25"/>
  <c r="D4546" i="25"/>
  <c r="D6016" i="25"/>
  <c r="D4009" i="25"/>
  <c r="D6579" i="25"/>
  <c r="D1138" i="25"/>
  <c r="D1974" i="25"/>
  <c r="D5173" i="25"/>
  <c r="D1700" i="25"/>
  <c r="D6027" i="25"/>
  <c r="D4778" i="25"/>
  <c r="D5230" i="25"/>
  <c r="D2028" i="25"/>
  <c r="D5693" i="25"/>
  <c r="D188" i="25"/>
  <c r="D1778" i="25"/>
  <c r="D355" i="25"/>
  <c r="D4093" i="25"/>
  <c r="D6584" i="25"/>
  <c r="D2066" i="25"/>
  <c r="D392" i="25"/>
  <c r="D5394" i="25"/>
  <c r="D1390" i="25"/>
  <c r="D2557" i="25"/>
  <c r="D5126" i="25"/>
  <c r="D4282" i="25"/>
  <c r="D3067" i="25"/>
  <c r="D1229" i="25"/>
  <c r="D6522" i="25"/>
  <c r="D5709" i="25"/>
  <c r="D1873" i="25"/>
  <c r="D2633" i="25"/>
  <c r="D4152" i="25"/>
  <c r="D6523" i="25"/>
  <c r="D3824" i="25"/>
  <c r="D5484" i="25"/>
  <c r="D3423" i="25"/>
  <c r="D847" i="25"/>
  <c r="D3685" i="25"/>
  <c r="D59" i="25"/>
  <c r="D3896" i="25"/>
  <c r="D2799" i="25"/>
  <c r="D2703" i="25"/>
  <c r="D1872" i="25"/>
  <c r="D1108" i="25"/>
  <c r="D4548" i="25"/>
  <c r="D3501" i="25"/>
  <c r="D1938" i="25"/>
  <c r="D3099" i="25"/>
  <c r="D225" i="25"/>
  <c r="D943" i="25"/>
  <c r="D926" i="25"/>
  <c r="D4358" i="25"/>
  <c r="D2961" i="25"/>
  <c r="D395" i="25"/>
  <c r="D1813" i="25"/>
  <c r="D3736" i="25"/>
  <c r="D1647" i="25"/>
  <c r="D412" i="25"/>
  <c r="D5528" i="25"/>
  <c r="D1615" i="25"/>
  <c r="D1716" i="25"/>
  <c r="D5802" i="25"/>
  <c r="D359" i="25"/>
  <c r="D686" i="25"/>
  <c r="D6529" i="25"/>
  <c r="D3971" i="25"/>
  <c r="D2321" i="25"/>
  <c r="D1878" i="25"/>
  <c r="D6530" i="25"/>
  <c r="D72" i="25"/>
  <c r="D4423" i="25"/>
  <c r="D1794" i="25"/>
  <c r="D5976" i="25"/>
  <c r="D4812" i="25"/>
  <c r="D4585" i="25"/>
  <c r="D5691" i="25"/>
  <c r="D2363" i="25"/>
  <c r="D60" i="25"/>
  <c r="D2862" i="25"/>
  <c r="D192" i="25"/>
  <c r="D5734" i="25"/>
  <c r="D4116" i="25"/>
  <c r="D1927" i="25"/>
  <c r="D368" i="25"/>
  <c r="D3722" i="25"/>
  <c r="D3086" i="25"/>
  <c r="D1442" i="25"/>
  <c r="D1975" i="25"/>
  <c r="D843" i="25"/>
  <c r="D281" i="25"/>
  <c r="D1464" i="25"/>
  <c r="D2408" i="25"/>
  <c r="D5677" i="25"/>
  <c r="D879" i="25"/>
  <c r="D1887" i="25"/>
  <c r="D3783" i="25"/>
  <c r="D1101" i="25"/>
  <c r="D610" i="25"/>
  <c r="D4278" i="25"/>
  <c r="D5755" i="25"/>
  <c r="D441" i="25"/>
  <c r="D4012" i="25"/>
  <c r="D1402" i="25"/>
  <c r="D68" i="25"/>
  <c r="D6818" i="25"/>
  <c r="D3010" i="25"/>
  <c r="D3874" i="25"/>
  <c r="D1231" i="25"/>
  <c r="D2781" i="25"/>
  <c r="D627" i="25"/>
  <c r="D1620" i="25"/>
  <c r="D1863" i="25"/>
  <c r="D89" i="25"/>
  <c r="D1250" i="25"/>
  <c r="D6515" i="25"/>
  <c r="D2621" i="25"/>
  <c r="D23" i="25"/>
  <c r="D2284" i="25"/>
  <c r="D257" i="25"/>
  <c r="D3802" i="25"/>
  <c r="D695" i="25"/>
  <c r="D5689" i="25"/>
  <c r="D531" i="25"/>
  <c r="D5053" i="25"/>
  <c r="D420" i="25"/>
  <c r="D2508" i="25"/>
  <c r="D193" i="25"/>
  <c r="D3604" i="25"/>
  <c r="D1469" i="25"/>
  <c r="D3920" i="25"/>
  <c r="D1255" i="25"/>
  <c r="D4059" i="25"/>
  <c r="D2271" i="25"/>
  <c r="D6078" i="25"/>
  <c r="D4369" i="25"/>
  <c r="D6041" i="25"/>
  <c r="D3870" i="25"/>
  <c r="D6812" i="25"/>
  <c r="D4400" i="25"/>
  <c r="D3924" i="25"/>
  <c r="D2619" i="25"/>
  <c r="D1499" i="25"/>
  <c r="D2759" i="25"/>
  <c r="D3985" i="25"/>
  <c r="D5872" i="25"/>
  <c r="D5881" i="25"/>
  <c r="D4703" i="25"/>
  <c r="D1932" i="25"/>
  <c r="D3108" i="25"/>
  <c r="D306" i="25"/>
  <c r="D4805" i="25"/>
  <c r="D58" i="25"/>
  <c r="D542" i="25"/>
  <c r="D713" i="25"/>
  <c r="D3995" i="25"/>
  <c r="D5687" i="25"/>
  <c r="D3355" i="25"/>
  <c r="D272" i="25"/>
  <c r="D43" i="25"/>
  <c r="D1420" i="25"/>
  <c r="D5521" i="25"/>
  <c r="D3725" i="25"/>
  <c r="D7109" i="25"/>
  <c r="D7074" i="25"/>
  <c r="D6084" i="25"/>
  <c r="D1755" i="25"/>
  <c r="D2215" i="25"/>
  <c r="D1474" i="25"/>
  <c r="D1298" i="25"/>
  <c r="D7079" i="25"/>
  <c r="D7075" i="25"/>
  <c r="D2313" i="25"/>
  <c r="D7082" i="25"/>
  <c r="D3927" i="25"/>
  <c r="D7094" i="25"/>
  <c r="D4888" i="25"/>
  <c r="D1309" i="25"/>
  <c r="D1600" i="25"/>
  <c r="D3510" i="25"/>
  <c r="D2069" i="25"/>
  <c r="D3457" i="25"/>
  <c r="D2071" i="25"/>
  <c r="D1413" i="25"/>
  <c r="D1899" i="25"/>
  <c r="D1761" i="25"/>
  <c r="D214" i="25"/>
  <c r="D5063" i="25"/>
  <c r="D1541" i="25"/>
  <c r="D1257" i="25"/>
  <c r="D2075" i="25"/>
  <c r="D5265" i="25"/>
  <c r="D4896" i="25"/>
  <c r="D6259" i="25"/>
  <c r="D6093" i="25"/>
  <c r="D6090" i="25"/>
  <c r="D5894" i="25"/>
  <c r="D5047" i="25"/>
  <c r="D6260" i="25"/>
  <c r="D6059" i="25"/>
  <c r="D4141" i="25"/>
  <c r="D5379" i="25"/>
  <c r="D1699" i="25"/>
  <c r="D3810" i="25"/>
  <c r="D1766" i="25"/>
  <c r="D5835" i="25"/>
  <c r="D1895" i="25"/>
  <c r="D3426" i="25"/>
  <c r="D6131" i="25"/>
  <c r="D1232" i="25"/>
  <c r="D6108" i="25"/>
  <c r="D64" i="25"/>
  <c r="D6638" i="25"/>
  <c r="D6330" i="25"/>
  <c r="D1658" i="25"/>
  <c r="D2008" i="25"/>
  <c r="D4633" i="25"/>
  <c r="D1811" i="25"/>
  <c r="D6066" i="25"/>
  <c r="D1089" i="25"/>
  <c r="D3180" i="25"/>
  <c r="D2287" i="25"/>
  <c r="D1081" i="25"/>
  <c r="D5097" i="25"/>
  <c r="D3163" i="25"/>
  <c r="D3068" i="25"/>
  <c r="D239" i="25"/>
  <c r="D7045" i="25"/>
  <c r="D6353" i="25"/>
  <c r="D3961" i="25"/>
  <c r="D6246" i="25"/>
  <c r="D6244" i="25"/>
  <c r="D5452" i="25"/>
  <c r="D2499" i="25"/>
  <c r="D2616" i="25"/>
  <c r="D3200" i="25"/>
  <c r="D4225" i="25"/>
  <c r="D6606" i="25"/>
  <c r="D1100" i="25"/>
  <c r="D1047" i="25"/>
  <c r="D6619" i="25"/>
  <c r="D6156" i="25"/>
  <c r="D6157" i="25"/>
  <c r="D6113" i="25"/>
  <c r="D6301" i="25"/>
  <c r="D4021" i="25"/>
  <c r="D4019" i="25"/>
  <c r="D6302" i="25"/>
  <c r="D3132" i="25"/>
  <c r="D4699" i="25"/>
  <c r="D1502" i="25"/>
  <c r="D83" i="25"/>
  <c r="D3535" i="25"/>
  <c r="D6162" i="25"/>
  <c r="D2292" i="25"/>
  <c r="D1336" i="25"/>
  <c r="D3040" i="25"/>
  <c r="D5065" i="25"/>
  <c r="D6290" i="25"/>
  <c r="D6163" i="25"/>
  <c r="D1264" i="25"/>
  <c r="D6150" i="25"/>
  <c r="D53" i="25"/>
  <c r="D5519" i="25"/>
  <c r="D4343" i="25"/>
  <c r="D5495" i="25"/>
  <c r="D1415" i="25"/>
  <c r="D1596" i="25"/>
  <c r="D179" i="25"/>
  <c r="D5385" i="25"/>
  <c r="D4951" i="25"/>
  <c r="D3612" i="25"/>
  <c r="D4448" i="25"/>
  <c r="D5130" i="25"/>
  <c r="D580" i="25"/>
  <c r="D6141" i="25"/>
  <c r="D3602" i="25"/>
  <c r="D2189" i="25"/>
  <c r="D5367" i="25"/>
  <c r="D1769" i="25"/>
  <c r="D5839" i="25"/>
  <c r="D397" i="25"/>
  <c r="D4137" i="25"/>
  <c r="D1631" i="25"/>
  <c r="D6473" i="25"/>
  <c r="D1017" i="25"/>
  <c r="D5725" i="25"/>
  <c r="D6475" i="25"/>
  <c r="D245" i="25"/>
  <c r="D3373" i="25"/>
  <c r="D4408" i="25"/>
  <c r="D844" i="25"/>
  <c r="D2919" i="25"/>
  <c r="D5940" i="25"/>
  <c r="D27" i="25"/>
  <c r="D2849" i="25"/>
  <c r="D6634" i="25"/>
  <c r="D6187" i="25"/>
  <c r="D1356" i="25"/>
  <c r="D4737" i="25"/>
  <c r="D2925" i="25"/>
  <c r="D3440" i="25"/>
  <c r="D6481" i="25"/>
  <c r="D5664" i="25"/>
  <c r="D1175" i="25"/>
  <c r="D4092" i="25"/>
  <c r="D5652" i="25"/>
  <c r="D5870" i="25"/>
  <c r="D1170" i="25"/>
  <c r="D703" i="25"/>
  <c r="D3584" i="25"/>
  <c r="D5343" i="25"/>
  <c r="D1642" i="25"/>
  <c r="D5176" i="25"/>
  <c r="D6209" i="25"/>
  <c r="D177" i="25"/>
  <c r="D29" i="25"/>
  <c r="D6194" i="25"/>
  <c r="D6192" i="25"/>
  <c r="D2115" i="25"/>
  <c r="D4077" i="25"/>
  <c r="D6226" i="25"/>
  <c r="D6195" i="25"/>
  <c r="D5804" i="25"/>
  <c r="D2698" i="25"/>
  <c r="D5325" i="25"/>
  <c r="D2952" i="25"/>
  <c r="D1353" i="25"/>
  <c r="D3434" i="25"/>
  <c r="D2977" i="25"/>
  <c r="D319" i="25"/>
  <c r="D2953" i="25"/>
  <c r="D6201" i="25"/>
  <c r="D526" i="25"/>
  <c r="D5567" i="25"/>
  <c r="D3946" i="25"/>
  <c r="D2504" i="25"/>
  <c r="D4709" i="25"/>
  <c r="D4193" i="25"/>
  <c r="D4475" i="25"/>
  <c r="D4175" i="25"/>
  <c r="D819" i="25"/>
  <c r="D4004" i="25"/>
  <c r="D1871" i="25"/>
  <c r="D3574" i="25"/>
  <c r="D5580" i="25"/>
  <c r="D3273" i="25"/>
  <c r="D4586" i="25"/>
  <c r="D1580" i="25"/>
  <c r="D376" i="25"/>
  <c r="D5339" i="25"/>
  <c r="D5537" i="25"/>
  <c r="D5438" i="25"/>
  <c r="D4477" i="25"/>
  <c r="D1691" i="25"/>
  <c r="D2808" i="25"/>
  <c r="D5757" i="25"/>
  <c r="D4434" i="25"/>
  <c r="D2178" i="25"/>
  <c r="D2772" i="25"/>
  <c r="D5851" i="25"/>
  <c r="D2609" i="25"/>
  <c r="D3065" i="25"/>
  <c r="D48" i="25"/>
  <c r="D522" i="25"/>
  <c r="D316" i="25"/>
  <c r="D3551" i="25"/>
  <c r="D1577" i="25"/>
  <c r="D5834" i="25"/>
  <c r="D451" i="25"/>
  <c r="D3640" i="25"/>
  <c r="D5560" i="25"/>
  <c r="D3037" i="25"/>
  <c r="D444" i="25"/>
  <c r="D3283" i="25"/>
  <c r="D6765" i="25"/>
  <c r="D2243" i="25"/>
  <c r="D4082" i="25"/>
  <c r="D577" i="25"/>
  <c r="D1912" i="25"/>
  <c r="D740" i="25"/>
  <c r="D3428" i="25"/>
  <c r="D4482" i="25"/>
  <c r="D2003" i="25"/>
  <c r="D4504" i="25"/>
  <c r="D2332" i="25"/>
  <c r="D4697" i="25"/>
  <c r="D3022" i="25"/>
  <c r="D5655" i="25"/>
  <c r="D4370" i="25"/>
  <c r="D2376" i="25"/>
  <c r="D5158" i="25"/>
  <c r="D6995" i="25"/>
  <c r="D6977" i="25"/>
  <c r="D6903" i="25"/>
  <c r="D2720" i="25"/>
  <c r="D3492" i="25"/>
  <c r="D7010" i="25"/>
  <c r="D6754" i="25"/>
  <c r="D4231" i="25"/>
  <c r="D305" i="25"/>
  <c r="D357" i="25"/>
  <c r="D6708" i="25"/>
  <c r="D3264" i="25"/>
  <c r="D6043" i="25"/>
  <c r="D6709" i="25"/>
  <c r="D476" i="25"/>
  <c r="D3157" i="25"/>
  <c r="D128" i="25"/>
  <c r="D1780" i="25"/>
  <c r="D5076" i="25"/>
  <c r="D853" i="25"/>
  <c r="D1085" i="25"/>
  <c r="D3402" i="25"/>
  <c r="D3331" i="25"/>
  <c r="D1505" i="25"/>
  <c r="D4700" i="25"/>
  <c r="D91" i="25"/>
  <c r="D6962" i="25"/>
  <c r="D564" i="25"/>
  <c r="D3671" i="25"/>
  <c r="D6963" i="25"/>
  <c r="D561" i="25"/>
  <c r="D65" i="25"/>
  <c r="D5330" i="25"/>
  <c r="D4100" i="25"/>
  <c r="D1433" i="25"/>
  <c r="D714" i="25"/>
  <c r="D2811" i="25"/>
  <c r="D3884" i="25"/>
  <c r="D4387" i="25"/>
  <c r="D3358" i="25"/>
  <c r="D5878" i="25"/>
  <c r="D1516" i="25"/>
  <c r="D190" i="25"/>
  <c r="D172" i="25"/>
  <c r="D5408" i="25"/>
  <c r="D6007" i="25"/>
  <c r="D928" i="25"/>
  <c r="D3237" i="25"/>
  <c r="D1313" i="25"/>
  <c r="D2290" i="25"/>
  <c r="D1040" i="25"/>
  <c r="D2234" i="25"/>
  <c r="D4107" i="25"/>
  <c r="D4108" i="25"/>
  <c r="D3287" i="25"/>
  <c r="D4247" i="25"/>
  <c r="D1192" i="25"/>
  <c r="D3495" i="25"/>
  <c r="D859" i="25"/>
  <c r="D4179" i="25"/>
  <c r="D263" i="25"/>
  <c r="D1592" i="25"/>
  <c r="D229" i="25"/>
  <c r="D539" i="25"/>
  <c r="D2121" i="25"/>
  <c r="D1998" i="25"/>
  <c r="D6000" i="25"/>
  <c r="D3792" i="25"/>
  <c r="D5261" i="25"/>
  <c r="D1853" i="25"/>
  <c r="D5987" i="25"/>
  <c r="D1407" i="25"/>
  <c r="D161" i="25"/>
  <c r="D5998" i="25"/>
  <c r="D3578" i="25"/>
  <c r="D3499" i="25"/>
  <c r="D4404" i="25"/>
  <c r="D856" i="25"/>
  <c r="D6020" i="25"/>
  <c r="D1312" i="25"/>
  <c r="D5982" i="25"/>
  <c r="D3921" i="25"/>
  <c r="D5880" i="25"/>
  <c r="D3819" i="25"/>
  <c r="D4445" i="25"/>
  <c r="D3943" i="25"/>
  <c r="D3867" i="25"/>
  <c r="D1010" i="25"/>
  <c r="D5972" i="25"/>
  <c r="D5968" i="25"/>
  <c r="D3665" i="25"/>
  <c r="D2673" i="25"/>
  <c r="D852" i="25"/>
  <c r="D2112" i="25"/>
  <c r="D227" i="25"/>
  <c r="D2057" i="25"/>
  <c r="D5956" i="25"/>
  <c r="D5958" i="25"/>
  <c r="D3882" i="25"/>
  <c r="D1128" i="25"/>
  <c r="D2983" i="25"/>
  <c r="D3344" i="25"/>
  <c r="D223" i="25"/>
  <c r="D2750" i="25"/>
  <c r="D620" i="25"/>
  <c r="D5614" i="25"/>
  <c r="D5605" i="25"/>
  <c r="D2151" i="25"/>
  <c r="D5592" i="25"/>
  <c r="D1090" i="25"/>
  <c r="D1920" i="25"/>
  <c r="D5674" i="25"/>
  <c r="D4090" i="25"/>
  <c r="D2098" i="25"/>
  <c r="D5530" i="25"/>
  <c r="D4714" i="25"/>
  <c r="D3605" i="25"/>
  <c r="D3754" i="25"/>
  <c r="D3547" i="25"/>
  <c r="D3454" i="25"/>
  <c r="D5232" i="25"/>
  <c r="D1316" i="25"/>
  <c r="D3248" i="25"/>
  <c r="D4078" i="25"/>
  <c r="D5568" i="25"/>
  <c r="D1945" i="25"/>
  <c r="D3536" i="25"/>
  <c r="D3029" i="25"/>
  <c r="D754" i="25"/>
  <c r="D350" i="25"/>
  <c r="D2094" i="25"/>
  <c r="D5510" i="25"/>
  <c r="D1832" i="25"/>
  <c r="D2249" i="25"/>
  <c r="D2128" i="25"/>
  <c r="D5313" i="25"/>
  <c r="D3996" i="25"/>
  <c r="D1217" i="25"/>
  <c r="D3374" i="25"/>
  <c r="D158" i="25"/>
  <c r="D2709" i="25"/>
  <c r="D1679" i="25"/>
  <c r="D1106" i="25"/>
  <c r="D1543" i="25"/>
  <c r="D2472" i="25"/>
  <c r="D5912" i="25"/>
  <c r="D1643" i="25"/>
  <c r="D2632" i="25"/>
  <c r="D4553" i="25"/>
  <c r="D5902" i="25"/>
  <c r="D5914" i="25"/>
  <c r="D419" i="25"/>
  <c r="D3036" i="25"/>
  <c r="D6374" i="25"/>
  <c r="D6257" i="25"/>
  <c r="D6258" i="25"/>
  <c r="D5840" i="25"/>
  <c r="D5488" i="25"/>
  <c r="D3832" i="25"/>
  <c r="D1524" i="25"/>
  <c r="D4002" i="25"/>
  <c r="D2817" i="25"/>
  <c r="D3718" i="25"/>
  <c r="D175" i="25"/>
  <c r="D5329" i="25"/>
  <c r="D1366" i="25"/>
  <c r="D1555" i="25"/>
  <c r="D360" i="25"/>
  <c r="D816" i="25"/>
  <c r="D550" i="25"/>
  <c r="D2350" i="25"/>
  <c r="D5781" i="25"/>
  <c r="D4150" i="25"/>
  <c r="D2265" i="25"/>
  <c r="D2409" i="25"/>
  <c r="D2702" i="25"/>
  <c r="D4146" i="25"/>
  <c r="D4010" i="25"/>
  <c r="D2951" i="25"/>
  <c r="D3568" i="25"/>
  <c r="D3277" i="25"/>
  <c r="D530" i="25"/>
  <c r="D982" i="25"/>
  <c r="D101" i="25"/>
  <c r="D6064" i="25"/>
  <c r="D5828" i="25"/>
  <c r="D6250" i="25"/>
  <c r="D6235" i="25"/>
  <c r="D5552" i="25"/>
  <c r="D4045" i="25"/>
  <c r="D2785" i="25"/>
  <c r="D3406" i="25"/>
  <c r="D5179" i="25"/>
  <c r="D5742" i="25"/>
  <c r="D1588" i="25"/>
  <c r="D3801" i="25"/>
  <c r="D1430" i="25"/>
  <c r="D952" i="25"/>
  <c r="D1243" i="25"/>
  <c r="D2747" i="25"/>
  <c r="D3438" i="25"/>
  <c r="D5601" i="25"/>
  <c r="D1810" i="25"/>
  <c r="D388" i="25"/>
  <c r="D1053" i="25"/>
  <c r="D2017" i="25"/>
  <c r="D5861" i="25"/>
  <c r="D88" i="25"/>
  <c r="D5937" i="25"/>
  <c r="D1935" i="25"/>
  <c r="D1783" i="25"/>
  <c r="D3577" i="25"/>
  <c r="D337" i="25"/>
  <c r="D4244" i="25"/>
  <c r="D2615" i="25"/>
  <c r="D5871" i="25"/>
  <c r="D5833" i="25"/>
  <c r="D130" i="25"/>
  <c r="D5258" i="25"/>
  <c r="D1900" i="25"/>
  <c r="D3848" i="25"/>
  <c r="D1214" i="25"/>
  <c r="D4457" i="25"/>
  <c r="D3262" i="25"/>
  <c r="D102" i="25"/>
  <c r="D2954" i="25"/>
  <c r="D2286" i="25"/>
  <c r="D5451" i="25"/>
  <c r="D4584" i="25"/>
  <c r="D1560" i="25"/>
  <c r="D3600" i="25"/>
  <c r="D3693" i="25"/>
  <c r="D2361" i="25"/>
  <c r="D2105" i="25"/>
  <c r="D5849" i="25"/>
  <c r="D1114" i="25"/>
  <c r="D164" i="25"/>
  <c r="D3442" i="25"/>
  <c r="D1155" i="25"/>
  <c r="D734" i="25"/>
  <c r="D1076" i="25"/>
  <c r="D5514" i="25"/>
  <c r="D2882" i="25"/>
  <c r="D1664" i="25"/>
  <c r="D2086" i="25"/>
  <c r="D5539" i="25"/>
  <c r="D2729" i="25"/>
  <c r="D1919" i="25"/>
  <c r="D3977" i="25"/>
  <c r="D1814" i="25"/>
  <c r="D2304" i="25"/>
  <c r="D1703" i="25"/>
  <c r="D1470" i="25"/>
  <c r="D3756" i="25"/>
  <c r="D2310" i="25"/>
  <c r="D2311" i="25"/>
  <c r="D760" i="25"/>
  <c r="D4070" i="25"/>
  <c r="D2387" i="25"/>
  <c r="D2095" i="25"/>
  <c r="D3201" i="25"/>
  <c r="D2625" i="25"/>
  <c r="D583" i="25"/>
  <c r="D118" i="25"/>
  <c r="D329" i="25"/>
  <c r="D293" i="25"/>
  <c r="D2860" i="25"/>
  <c r="D5576" i="25"/>
  <c r="D717" i="25"/>
  <c r="D3246" i="25"/>
  <c r="D2360" i="25"/>
  <c r="D3345" i="25"/>
  <c r="D5143" i="25"/>
  <c r="D1599" i="25"/>
  <c r="D3052" i="25"/>
  <c r="D16" i="25"/>
  <c r="D2291" i="25"/>
  <c r="D1358" i="25"/>
  <c r="D2483" i="25"/>
  <c r="D3224" i="25"/>
  <c r="D1501" i="25"/>
  <c r="D835" i="25"/>
  <c r="D129" i="25"/>
  <c r="D1989" i="25"/>
  <c r="D3503" i="25"/>
  <c r="D3983" i="25"/>
  <c r="D1344" i="25"/>
  <c r="D365" i="25"/>
  <c r="D366" i="25"/>
  <c r="D2380" i="25"/>
  <c r="D3761" i="25"/>
  <c r="D133" i="25"/>
  <c r="D5724" i="25"/>
  <c r="D4924" i="25"/>
  <c r="D5340" i="25"/>
  <c r="D5221" i="25"/>
  <c r="D4915" i="25"/>
  <c r="D170" i="25"/>
  <c r="D3312" i="25"/>
  <c r="D1750" i="25"/>
  <c r="D3645" i="25"/>
  <c r="D351" i="25"/>
  <c r="D1025" i="25"/>
  <c r="D1762" i="25"/>
  <c r="D2717" i="25"/>
  <c r="D5779" i="25"/>
  <c r="D2852" i="25"/>
  <c r="D144" i="25"/>
  <c r="D113" i="25"/>
  <c r="D4429" i="25"/>
  <c r="D1848" i="25"/>
  <c r="D4035" i="25"/>
  <c r="D2898" i="25"/>
  <c r="D5060" i="25"/>
  <c r="D1684" i="25"/>
  <c r="D208" i="25"/>
  <c r="D4876" i="25"/>
  <c r="D5470" i="25"/>
  <c r="D3800" i="25"/>
  <c r="D1073" i="25"/>
  <c r="D2948" i="25"/>
  <c r="D1718" i="25"/>
  <c r="D5119" i="25"/>
  <c r="D3531" i="25"/>
  <c r="D4018" i="25"/>
  <c r="D4889" i="25"/>
  <c r="D431" i="25"/>
  <c r="D5808" i="25"/>
  <c r="D3839" i="25"/>
  <c r="D5783" i="25"/>
  <c r="D1845" i="25"/>
  <c r="D1992" i="25"/>
  <c r="D2947" i="25"/>
  <c r="D1224" i="25"/>
  <c r="D1124" i="25"/>
  <c r="D5733" i="25"/>
  <c r="D2647" i="25"/>
  <c r="D308" i="25"/>
  <c r="D2801" i="25"/>
  <c r="D4169" i="25"/>
  <c r="D478" i="25"/>
  <c r="D1770" i="25"/>
  <c r="D909" i="25"/>
  <c r="D195" i="25"/>
  <c r="D4311" i="25"/>
  <c r="D1949" i="25"/>
  <c r="D3056" i="25"/>
  <c r="D1686" i="25"/>
  <c r="D660" i="25"/>
  <c r="D3486" i="25"/>
  <c r="D2032" i="25"/>
  <c r="D3909" i="25"/>
  <c r="D3528" i="25"/>
  <c r="D3083" i="25"/>
  <c r="D5466" i="25"/>
  <c r="D3791" i="25"/>
  <c r="D4856" i="25"/>
  <c r="D5321" i="25"/>
  <c r="D1334" i="25"/>
  <c r="D3114" i="25"/>
  <c r="D1178" i="25"/>
  <c r="D5052" i="25"/>
  <c r="D4731" i="25"/>
  <c r="D4252" i="25"/>
  <c r="D4502" i="25"/>
  <c r="D104" i="25"/>
  <c r="D119" i="25"/>
  <c r="D3508" i="25"/>
  <c r="D3183" i="25"/>
  <c r="D109" i="25"/>
  <c r="D3719" i="25"/>
  <c r="D3404" i="25"/>
  <c r="D4461" i="25"/>
  <c r="D5815" i="25"/>
  <c r="D5596" i="25"/>
  <c r="D4008" i="25"/>
  <c r="D1465" i="25"/>
  <c r="D1758" i="25"/>
  <c r="D1939" i="25"/>
  <c r="D5007" i="25"/>
  <c r="D3589" i="25"/>
  <c r="D4478" i="25"/>
  <c r="D1634" i="25"/>
  <c r="D3815" i="25"/>
  <c r="D1375" i="25"/>
  <c r="D1695" i="25"/>
  <c r="D3093" i="25"/>
  <c r="D3057" i="25"/>
  <c r="D33" i="25"/>
  <c r="D2012" i="25"/>
  <c r="D4655" i="25"/>
  <c r="D1077" i="25"/>
  <c r="D5508" i="25"/>
  <c r="D2932" i="25"/>
  <c r="D181" i="25"/>
  <c r="D55" i="25"/>
  <c r="D480" i="25"/>
  <c r="D2770" i="25"/>
  <c r="D3564" i="25"/>
  <c r="D978" i="25"/>
  <c r="D2374" i="25"/>
  <c r="D5324" i="25"/>
  <c r="D1722" i="25"/>
  <c r="D5460" i="25"/>
  <c r="D1917" i="25"/>
  <c r="D1795" i="25"/>
  <c r="D391" i="25"/>
  <c r="D2699" i="25"/>
  <c r="D465" i="25"/>
  <c r="D893" i="25"/>
  <c r="D674" i="25"/>
  <c r="D4044" i="25"/>
  <c r="D4013" i="25"/>
  <c r="D3540" i="25"/>
  <c r="D3537" i="25"/>
  <c r="D362" i="25"/>
  <c r="D3425" i="25"/>
  <c r="D5377" i="25"/>
  <c r="D706" i="25"/>
  <c r="D2144" i="25"/>
  <c r="D649" i="25"/>
  <c r="D2445" i="25"/>
  <c r="D2450" i="25"/>
  <c r="D3261" i="25"/>
  <c r="D3152" i="25"/>
  <c r="D387" i="25"/>
  <c r="D5663" i="25"/>
  <c r="D3694" i="25"/>
  <c r="D3361" i="25"/>
  <c r="D7184" i="25"/>
  <c r="D7183" i="25"/>
  <c r="D7181" i="25"/>
  <c r="D7179" i="25"/>
  <c r="D7176" i="25"/>
  <c r="D7175" i="25"/>
  <c r="D7174" i="25"/>
  <c r="D7173" i="25"/>
  <c r="D7172" i="25"/>
  <c r="D7171" i="25"/>
  <c r="D7167" i="25"/>
  <c r="D7166" i="25"/>
  <c r="D7165" i="25"/>
  <c r="D7161" i="25"/>
  <c r="D7160" i="25"/>
  <c r="D7156" i="25"/>
  <c r="D7152" i="25"/>
  <c r="D7147" i="25"/>
  <c r="D7143" i="25"/>
  <c r="D7142" i="25"/>
  <c r="D7140" i="25"/>
  <c r="D7136" i="25"/>
  <c r="D7135" i="25"/>
  <c r="D7134" i="25"/>
  <c r="D7133" i="25"/>
  <c r="D7131" i="25"/>
  <c r="D7129" i="25"/>
  <c r="D7124" i="25"/>
  <c r="D7123" i="25"/>
  <c r="D7116" i="25"/>
  <c r="D7115" i="25"/>
  <c r="D7110" i="25"/>
  <c r="D7105" i="25"/>
  <c r="D7104" i="25"/>
  <c r="D7103" i="25"/>
  <c r="D7102" i="25"/>
  <c r="D7100" i="25"/>
  <c r="D7099" i="25"/>
  <c r="D7096" i="25"/>
  <c r="D7090" i="25"/>
  <c r="D7088" i="25"/>
  <c r="D7087" i="25"/>
  <c r="D7085" i="25"/>
  <c r="D7083" i="25"/>
  <c r="D7081" i="25"/>
  <c r="D7080" i="25"/>
  <c r="D7076" i="25"/>
  <c r="D7073" i="25"/>
  <c r="D7072" i="25"/>
  <c r="D7068" i="25"/>
  <c r="D7065" i="25"/>
  <c r="D7063" i="25"/>
  <c r="D7057" i="25"/>
  <c r="D7052" i="25"/>
  <c r="D7048" i="25"/>
  <c r="D7044" i="25"/>
  <c r="D7043" i="25"/>
  <c r="D7041" i="25"/>
  <c r="D7033" i="25"/>
  <c r="D7031" i="25"/>
  <c r="D7029" i="25"/>
  <c r="D7024" i="25"/>
  <c r="D7022" i="25"/>
  <c r="D7014" i="25"/>
  <c r="D7012" i="25"/>
  <c r="D7007" i="25"/>
  <c r="D7005" i="25"/>
  <c r="D7004" i="25"/>
  <c r="D6999" i="25"/>
  <c r="D6997" i="25"/>
  <c r="D6990" i="25"/>
  <c r="D6986" i="25"/>
  <c r="D6983" i="25"/>
  <c r="D6979" i="25"/>
  <c r="D6978" i="25"/>
  <c r="D6976" i="25"/>
  <c r="D6973" i="25"/>
  <c r="D6972" i="25"/>
  <c r="D6967" i="25"/>
  <c r="D6965" i="25"/>
  <c r="D6964" i="25"/>
  <c r="D6954" i="25"/>
  <c r="D6952" i="25"/>
  <c r="D6949" i="25"/>
  <c r="D6940" i="25"/>
  <c r="D6938" i="25"/>
  <c r="D6930" i="25"/>
  <c r="D6929" i="25"/>
  <c r="D6928" i="25"/>
  <c r="D6927" i="25"/>
  <c r="D6926" i="25"/>
  <c r="D6924" i="25"/>
  <c r="D6918" i="25"/>
  <c r="D6913" i="25"/>
  <c r="D6906" i="25"/>
  <c r="D6896" i="25"/>
  <c r="D6893" i="25"/>
  <c r="D6886" i="25"/>
  <c r="D6880" i="25"/>
  <c r="D6879" i="25"/>
  <c r="D6878" i="25"/>
  <c r="D6877" i="25"/>
  <c r="D6871" i="25"/>
  <c r="D6869" i="25"/>
  <c r="D6867" i="25"/>
  <c r="D6864" i="25"/>
  <c r="D6860" i="25"/>
  <c r="D6858" i="25"/>
  <c r="D6854" i="25"/>
  <c r="D6851" i="25"/>
  <c r="D6850" i="25"/>
  <c r="D6849" i="25"/>
  <c r="D6848" i="25"/>
  <c r="D6847" i="25"/>
  <c r="D6846" i="25"/>
  <c r="D6844" i="25"/>
  <c r="D6843" i="25"/>
  <c r="D6842" i="25"/>
  <c r="D6838" i="25"/>
  <c r="D6837" i="25"/>
  <c r="D6836" i="25"/>
  <c r="D6833" i="25"/>
  <c r="D6828" i="25"/>
  <c r="D6824" i="25"/>
  <c r="D6814" i="25"/>
  <c r="D6809" i="25"/>
  <c r="D6808" i="25"/>
  <c r="D6807" i="25"/>
  <c r="D6806" i="25"/>
  <c r="D6805" i="25"/>
  <c r="D6804" i="25"/>
  <c r="D6803" i="25"/>
  <c r="D6802" i="25"/>
  <c r="D6801" i="25"/>
  <c r="D6800" i="25"/>
  <c r="D6798" i="25"/>
  <c r="D6797" i="25"/>
  <c r="D6796" i="25"/>
  <c r="D6795" i="25"/>
  <c r="D6794" i="25"/>
  <c r="D6793" i="25"/>
  <c r="D6792" i="25"/>
  <c r="D6791" i="25"/>
  <c r="D6790" i="25"/>
  <c r="D6789" i="25"/>
  <c r="D6788" i="25"/>
  <c r="D6787" i="25"/>
  <c r="D6786" i="25"/>
  <c r="D6782" i="25"/>
  <c r="D6778" i="25"/>
  <c r="D6774" i="25"/>
  <c r="D6770" i="25"/>
  <c r="D6764" i="25"/>
  <c r="D6758" i="25"/>
  <c r="D6752" i="25"/>
  <c r="D6746" i="25"/>
  <c r="D6744" i="25"/>
  <c r="D6735" i="25"/>
  <c r="D6734" i="25"/>
  <c r="D6733" i="25"/>
  <c r="D6732" i="25"/>
  <c r="D6728" i="25"/>
  <c r="D6727" i="25"/>
  <c r="D6725" i="25"/>
  <c r="D6718" i="25"/>
  <c r="D6717" i="25"/>
  <c r="D6714" i="25"/>
  <c r="D6713" i="25"/>
  <c r="D6712" i="25"/>
  <c r="D6711" i="25"/>
  <c r="D6707" i="25"/>
  <c r="D6701" i="25"/>
  <c r="D6697" i="25"/>
  <c r="D6696" i="25"/>
  <c r="D6694" i="25"/>
  <c r="D6687" i="25"/>
  <c r="D6683" i="25"/>
  <c r="D6682" i="25"/>
  <c r="D6681" i="25"/>
  <c r="D6680" i="25"/>
  <c r="D6678" i="25"/>
  <c r="D6668" i="25"/>
  <c r="D6667" i="25"/>
  <c r="D6666" i="25"/>
  <c r="D6665" i="25"/>
  <c r="D6664" i="25"/>
  <c r="D6663" i="25"/>
  <c r="D6657" i="25"/>
  <c r="D6656" i="25"/>
  <c r="D6655" i="25"/>
  <c r="D6649" i="25"/>
  <c r="D6648" i="25"/>
  <c r="D6646" i="25"/>
  <c r="D6629" i="25"/>
  <c r="D6628" i="25"/>
  <c r="D6617" i="25"/>
  <c r="D6609" i="25"/>
  <c r="D6607" i="25"/>
  <c r="D6605" i="25"/>
  <c r="D6604" i="25"/>
  <c r="D6599" i="25"/>
  <c r="D6598" i="25"/>
  <c r="D6597" i="25"/>
  <c r="D6596" i="25"/>
  <c r="D6593" i="25"/>
  <c r="D6590" i="25"/>
  <c r="D6574" i="25"/>
  <c r="D6573" i="25"/>
  <c r="D6566" i="25"/>
  <c r="D6565" i="25"/>
  <c r="D6564" i="25"/>
  <c r="D6563" i="25"/>
  <c r="D6562" i="25"/>
  <c r="D6559" i="25"/>
  <c r="D6556" i="25"/>
  <c r="D6546" i="25"/>
  <c r="D6545" i="25"/>
  <c r="D6534" i="25"/>
  <c r="D6521" i="25"/>
  <c r="D6518" i="25"/>
  <c r="D6512" i="25"/>
  <c r="D6509" i="25"/>
  <c r="D6507" i="25"/>
  <c r="D6505" i="25"/>
  <c r="D6497" i="25"/>
  <c r="D6493" i="25"/>
  <c r="D6491" i="25"/>
  <c r="D6490" i="25"/>
  <c r="D6485" i="25"/>
  <c r="D6477" i="25"/>
  <c r="D6474" i="25"/>
  <c r="D6472" i="25"/>
  <c r="D6471" i="25"/>
  <c r="D6466" i="25"/>
  <c r="D6465" i="25"/>
  <c r="D6462" i="25"/>
  <c r="D6461" i="25"/>
  <c r="D6460" i="25"/>
  <c r="D6459" i="25"/>
  <c r="D6458" i="25"/>
  <c r="D6457" i="25"/>
  <c r="D6452" i="25"/>
  <c r="D6446" i="25"/>
  <c r="D6439" i="25"/>
  <c r="D6438" i="25"/>
  <c r="D6437" i="25"/>
  <c r="D6435" i="25"/>
  <c r="D6429" i="25"/>
  <c r="D6427" i="25"/>
  <c r="D6426" i="25"/>
  <c r="D6423" i="25"/>
  <c r="D6416" i="25"/>
  <c r="D6415" i="25"/>
  <c r="D6414" i="25"/>
  <c r="D6413" i="25"/>
  <c r="D6412" i="25"/>
  <c r="D6411" i="25"/>
  <c r="D6410" i="25"/>
  <c r="D6409" i="25"/>
  <c r="D6407" i="25"/>
  <c r="D6406" i="25"/>
  <c r="D6405" i="25"/>
  <c r="D6404" i="25"/>
  <c r="D6403" i="25"/>
  <c r="D6388" i="25"/>
  <c r="D6385" i="25"/>
  <c r="D6384" i="25"/>
  <c r="D6354" i="25"/>
  <c r="D6352" i="25"/>
  <c r="D6351" i="25"/>
  <c r="D6350" i="25"/>
  <c r="D6349" i="25"/>
  <c r="D6347" i="25"/>
  <c r="D6339" i="25"/>
  <c r="D6338" i="25"/>
  <c r="D6332" i="25"/>
  <c r="D6329" i="25"/>
  <c r="D6325" i="25"/>
  <c r="D6309" i="25"/>
  <c r="D6304" i="25"/>
  <c r="D6300" i="25"/>
  <c r="D6295" i="25"/>
  <c r="D6288" i="25"/>
  <c r="D6281" i="25"/>
  <c r="D6280" i="25"/>
  <c r="D6269" i="25"/>
  <c r="D6266" i="25"/>
  <c r="D6265" i="25"/>
  <c r="D6264" i="25"/>
  <c r="D6248" i="25"/>
  <c r="D6242" i="25"/>
  <c r="D6241" i="25"/>
  <c r="D6237" i="25"/>
  <c r="D6236" i="25"/>
  <c r="D6233" i="25"/>
  <c r="D6231" i="25"/>
  <c r="D6223" i="25"/>
  <c r="D6212" i="25"/>
  <c r="D6210" i="25"/>
  <c r="D6208" i="25"/>
  <c r="D6205" i="25"/>
  <c r="D6202" i="25"/>
  <c r="D6199" i="25"/>
  <c r="D6197" i="25"/>
  <c r="D6196" i="25"/>
  <c r="D6191" i="25"/>
  <c r="D6186" i="25"/>
  <c r="D6185" i="25"/>
  <c r="D6183" i="25"/>
  <c r="D6181" i="25"/>
  <c r="D6179" i="25"/>
  <c r="D6173" i="25"/>
  <c r="D6172" i="25"/>
  <c r="D6167" i="25"/>
  <c r="D6160" i="25"/>
  <c r="D6147" i="25"/>
  <c r="D6146" i="25"/>
  <c r="D6145" i="25"/>
  <c r="D6144" i="25"/>
  <c r="D6143" i="25"/>
  <c r="D6142" i="25"/>
  <c r="D6134" i="25"/>
  <c r="D6133" i="25"/>
  <c r="D6126" i="25"/>
  <c r="D6124" i="25"/>
  <c r="D6123" i="25"/>
  <c r="D6116" i="25"/>
  <c r="D6114" i="25"/>
  <c r="D6111" i="25"/>
  <c r="D6102" i="25"/>
  <c r="D6088" i="25"/>
  <c r="D6087" i="25"/>
  <c r="D6086" i="25"/>
  <c r="D6085" i="25"/>
  <c r="D6072" i="25"/>
  <c r="D6071" i="25"/>
  <c r="D6070" i="25"/>
  <c r="D6069" i="25"/>
  <c r="D6068" i="25"/>
  <c r="D6057" i="25"/>
  <c r="D6049" i="25"/>
  <c r="D6039" i="25"/>
  <c r="D6029" i="25"/>
  <c r="D6026" i="25"/>
  <c r="D6024" i="25"/>
  <c r="D6021" i="25"/>
  <c r="D5997" i="25"/>
  <c r="D5984" i="25"/>
  <c r="D5981" i="25"/>
  <c r="D5978" i="25"/>
  <c r="D5975" i="25"/>
  <c r="D5971" i="25"/>
  <c r="D5970" i="25"/>
  <c r="D5967" i="25"/>
  <c r="D5964" i="25"/>
  <c r="D5961" i="25"/>
  <c r="D5957" i="25"/>
  <c r="D5947" i="25"/>
  <c r="D5946" i="25"/>
  <c r="D5943" i="25"/>
  <c r="D5942" i="25"/>
  <c r="D5941" i="25"/>
  <c r="D5939" i="25"/>
  <c r="D5938" i="25"/>
  <c r="D5936" i="25"/>
  <c r="D5931" i="25"/>
  <c r="D5930" i="25"/>
  <c r="D5927" i="25"/>
  <c r="D5921" i="25"/>
  <c r="D5907" i="25"/>
  <c r="D5900" i="25"/>
  <c r="D5893" i="25"/>
  <c r="D5887" i="25"/>
  <c r="D5886" i="25"/>
  <c r="D5885" i="25"/>
  <c r="D5884" i="25"/>
  <c r="D5883" i="25"/>
  <c r="D5882" i="25"/>
  <c r="D5863" i="25"/>
  <c r="D5845" i="25"/>
  <c r="D5836" i="25"/>
  <c r="D5825" i="25"/>
  <c r="D5813" i="25"/>
  <c r="D5719" i="25"/>
  <c r="D5685" i="25"/>
  <c r="D5672" i="25"/>
  <c r="D5665" i="25"/>
  <c r="D5656" i="25"/>
  <c r="D5625" i="25"/>
  <c r="D5623" i="25"/>
  <c r="D5622" i="25"/>
  <c r="D5604" i="25"/>
  <c r="D5573" i="25"/>
  <c r="D5562" i="25"/>
  <c r="D5558" i="25"/>
  <c r="D5551" i="25"/>
  <c r="D5547" i="25"/>
  <c r="D5545" i="25"/>
  <c r="D5543" i="25"/>
  <c r="D5534" i="25"/>
  <c r="D5478" i="25"/>
  <c r="D5458" i="25"/>
  <c r="D5424" i="25"/>
  <c r="D5423" i="25"/>
  <c r="D5422" i="25"/>
  <c r="D5421" i="25"/>
  <c r="D5420" i="25"/>
  <c r="D5403" i="25"/>
  <c r="D5393" i="25"/>
  <c r="D5364" i="25"/>
  <c r="D5342" i="25"/>
  <c r="D5327" i="25"/>
  <c r="D5308" i="25"/>
  <c r="D5290" i="25"/>
  <c r="D5286" i="25"/>
  <c r="D5273" i="25"/>
  <c r="D5269" i="25"/>
  <c r="D5244" i="25"/>
  <c r="D5190" i="25"/>
  <c r="D5164" i="25"/>
  <c r="D5163" i="25"/>
  <c r="D5150" i="25"/>
  <c r="D5140" i="25"/>
  <c r="D5125" i="25"/>
  <c r="D5103" i="25"/>
  <c r="D5085" i="25"/>
  <c r="D5081" i="25"/>
  <c r="D5075" i="25"/>
  <c r="D5056" i="25"/>
  <c r="D5037" i="25"/>
  <c r="D5033" i="25"/>
  <c r="D5025" i="25"/>
  <c r="D5016" i="25"/>
  <c r="D4917" i="25"/>
  <c r="D4891" i="25"/>
  <c r="D4877" i="25"/>
  <c r="D4866" i="25"/>
  <c r="D4838" i="25"/>
  <c r="D4820" i="25"/>
  <c r="D4783" i="25"/>
  <c r="D4782" i="25"/>
  <c r="D4763" i="25"/>
  <c r="D4758" i="25"/>
  <c r="D4752" i="25"/>
  <c r="D4695" i="25"/>
  <c r="D4676" i="25"/>
  <c r="D4663" i="25"/>
  <c r="D4642" i="25"/>
  <c r="D4582" i="25"/>
  <c r="D4558" i="25"/>
  <c r="D4531" i="25"/>
  <c r="D4509" i="25"/>
  <c r="D4503" i="25"/>
  <c r="D4499" i="25"/>
  <c r="D4491" i="25"/>
  <c r="D4415" i="25"/>
  <c r="D4410" i="25"/>
  <c r="D4381" i="25"/>
  <c r="D4376" i="25"/>
  <c r="D4363" i="25"/>
  <c r="D4348" i="25"/>
  <c r="D4338" i="25"/>
  <c r="D4327" i="25"/>
  <c r="D4321" i="25"/>
  <c r="D4257" i="25"/>
  <c r="D4253" i="25"/>
  <c r="D4230" i="25"/>
  <c r="D4154" i="25"/>
  <c r="D4136" i="25"/>
  <c r="D4120" i="25"/>
  <c r="D4111" i="25"/>
  <c r="D4095" i="25"/>
  <c r="D4086" i="25"/>
  <c r="D4060" i="25"/>
  <c r="D4024" i="25"/>
  <c r="D4003" i="25"/>
  <c r="D4001" i="25"/>
  <c r="D3982" i="25"/>
  <c r="D3978" i="25"/>
  <c r="D3969" i="25"/>
  <c r="D3893" i="25"/>
  <c r="D3859" i="25"/>
  <c r="D3820" i="25"/>
  <c r="D3799" i="25"/>
  <c r="D3777" i="25"/>
  <c r="D3772" i="25"/>
  <c r="D3751" i="25"/>
  <c r="D3723" i="25"/>
  <c r="D3720" i="25"/>
  <c r="D3712" i="25"/>
  <c r="D3590" i="25"/>
  <c r="D3583" i="25"/>
  <c r="D3567" i="25"/>
  <c r="D3558" i="25"/>
  <c r="D3388" i="25"/>
  <c r="D3322" i="25"/>
  <c r="D3316" i="25"/>
  <c r="D3121" i="25"/>
  <c r="D2564" i="25"/>
  <c r="D2466" i="25"/>
  <c r="D2352" i="25"/>
  <c r="D2272" i="25"/>
  <c r="D1673" i="25"/>
  <c r="D1374" i="25"/>
  <c r="D1052" i="25"/>
  <c r="D986" i="25"/>
  <c r="D735" i="25"/>
  <c r="D519" i="25"/>
  <c r="D2300" i="25"/>
  <c r="D3278" i="25"/>
  <c r="D1910" i="25"/>
  <c r="D5728" i="25"/>
  <c r="D603" i="25"/>
  <c r="D448" i="25"/>
  <c r="D363" i="25"/>
  <c r="D5459" i="25"/>
  <c r="D5457" i="25"/>
  <c r="D770" i="25"/>
  <c r="D1434" i="25"/>
  <c r="D112" i="25"/>
  <c r="D4868" i="25"/>
  <c r="D2645" i="25"/>
  <c r="D5823" i="25"/>
  <c r="D3575" i="25"/>
  <c r="D134" i="25"/>
  <c r="D1637" i="25"/>
  <c r="D5737" i="25"/>
  <c r="D71" i="25"/>
  <c r="D2149" i="25"/>
  <c r="D584" i="25"/>
  <c r="D4056" i="25"/>
  <c r="D5018" i="25"/>
  <c r="D5275" i="25"/>
  <c r="D4131" i="25"/>
  <c r="D1858" i="25"/>
  <c r="D4738" i="25"/>
  <c r="D4249" i="25"/>
  <c r="D1419" i="25"/>
  <c r="D5877" i="25"/>
  <c r="D5803" i="25"/>
  <c r="D2293" i="25"/>
  <c r="D5606" i="25"/>
  <c r="D141" i="25"/>
  <c r="D5399" i="25"/>
  <c r="D1702" i="25"/>
  <c r="D959" i="25"/>
  <c r="D4334" i="25"/>
  <c r="D736" i="25"/>
  <c r="D3814" i="25"/>
  <c r="D1483" i="25"/>
  <c r="D2184" i="25"/>
  <c r="D5538" i="25"/>
  <c r="D2593" i="25"/>
  <c r="D5462" i="25"/>
  <c r="D2356" i="25"/>
  <c r="D1317" i="25"/>
  <c r="D1287" i="25"/>
  <c r="D156" i="25"/>
  <c r="D1091" i="25"/>
  <c r="D3131" i="25"/>
  <c r="D3004" i="25"/>
  <c r="D5396" i="25"/>
  <c r="D1339" i="25"/>
  <c r="D3076" i="25"/>
  <c r="D598" i="25"/>
  <c r="D708" i="25"/>
  <c r="D2795" i="25"/>
  <c r="D4634" i="25"/>
  <c r="D3968" i="25"/>
  <c r="D1651" i="25"/>
  <c r="D4396" i="25"/>
  <c r="D5442" i="25"/>
  <c r="D211" i="25"/>
  <c r="D3074" i="25"/>
  <c r="D3053" i="25"/>
  <c r="D4777" i="25"/>
  <c r="D403" i="25"/>
  <c r="D3616" i="25"/>
  <c r="D4158" i="25"/>
  <c r="D738" i="25"/>
  <c r="D5722" i="25"/>
  <c r="D2700" i="25"/>
  <c r="D1723" i="25"/>
  <c r="D5673" i="25"/>
  <c r="D4726" i="25"/>
  <c r="D4869" i="25"/>
  <c r="D5738" i="25"/>
  <c r="D3506" i="25"/>
  <c r="D3542" i="25"/>
  <c r="D2074" i="25"/>
  <c r="D2348" i="25"/>
  <c r="D84" i="25"/>
  <c r="D3482" i="25"/>
  <c r="D1680" i="25"/>
  <c r="D602" i="25"/>
  <c r="D2670" i="25"/>
  <c r="D5020" i="25"/>
  <c r="D482" i="25"/>
  <c r="D2188" i="25"/>
  <c r="D1720" i="25"/>
  <c r="D3816" i="25"/>
  <c r="D4569" i="25"/>
  <c r="D6255" i="25"/>
  <c r="D4529" i="25"/>
  <c r="D3012" i="25"/>
  <c r="D215" i="25"/>
  <c r="D15" i="25"/>
  <c r="D1965" i="25"/>
  <c r="D1585" i="25"/>
  <c r="D2177" i="25"/>
  <c r="D998" i="25"/>
  <c r="D687" i="25"/>
  <c r="D76" i="25"/>
  <c r="D3624" i="25"/>
  <c r="D2823" i="25"/>
  <c r="D4355" i="25"/>
  <c r="D805" i="25"/>
  <c r="D4183" i="25"/>
  <c r="D4053" i="25"/>
  <c r="D5260" i="25"/>
  <c r="D2238" i="25"/>
  <c r="D2331" i="25"/>
  <c r="D5723" i="25"/>
  <c r="D236" i="25"/>
  <c r="D3071" i="25"/>
  <c r="D698" i="25"/>
  <c r="D5759" i="25"/>
  <c r="D1535" i="25"/>
  <c r="D3387" i="25"/>
  <c r="D5355" i="25"/>
  <c r="D1774" i="25"/>
  <c r="D529" i="25"/>
  <c r="D2859" i="25"/>
  <c r="D315" i="25"/>
  <c r="D5809" i="25"/>
  <c r="D970" i="25"/>
  <c r="D2514" i="25"/>
  <c r="D2245" i="25"/>
  <c r="D1540" i="25"/>
  <c r="D897" i="25"/>
  <c r="D876" i="25"/>
  <c r="D4075" i="25"/>
  <c r="D2928" i="25"/>
  <c r="D369" i="25"/>
  <c r="D2224" i="25"/>
  <c r="D2296" i="25"/>
  <c r="D3466" i="25"/>
  <c r="D5773" i="25"/>
  <c r="D1432" i="25"/>
  <c r="D4870" i="25"/>
  <c r="D1526" i="25"/>
  <c r="D2869" i="25"/>
  <c r="D4710" i="25"/>
  <c r="D2577" i="25"/>
  <c r="D2920" i="25"/>
  <c r="D2367" i="25"/>
  <c r="D5468" i="25"/>
  <c r="D868" i="25"/>
  <c r="D2936" i="25"/>
  <c r="D122" i="25"/>
  <c r="D3077" i="25"/>
  <c r="D203" i="25"/>
  <c r="D906" i="25"/>
  <c r="D1347" i="25"/>
  <c r="D2097" i="25"/>
  <c r="D1583" i="25"/>
  <c r="D5868" i="25"/>
  <c r="D2969" i="25"/>
  <c r="D2949" i="25"/>
  <c r="D2656" i="25"/>
  <c r="D5821" i="25"/>
  <c r="D3359" i="25"/>
  <c r="D1632" i="25"/>
  <c r="D2716" i="25"/>
  <c r="D157" i="25"/>
  <c r="D5220" i="25"/>
  <c r="D3371" i="25"/>
  <c r="D6032" i="25"/>
  <c r="D5518" i="25"/>
  <c r="D268" i="25"/>
  <c r="D1458" i="25"/>
  <c r="D601" i="25"/>
  <c r="D4954" i="25"/>
  <c r="D4643" i="25"/>
  <c r="D5479" i="25"/>
  <c r="D4026" i="25"/>
  <c r="D434" i="25"/>
  <c r="D711" i="25"/>
  <c r="D1727" i="25"/>
  <c r="D380" i="25"/>
  <c r="D5513" i="25"/>
  <c r="D2886" i="25"/>
  <c r="D4609" i="25"/>
  <c r="D6037" i="25"/>
  <c r="D2858" i="25"/>
  <c r="D1463" i="25"/>
  <c r="D1368" i="25"/>
  <c r="D3436" i="25"/>
  <c r="D5667" i="25"/>
  <c r="D5647" i="25"/>
  <c r="D4206" i="25"/>
  <c r="D5712" i="25"/>
  <c r="D1749" i="25"/>
  <c r="D3631" i="25"/>
  <c r="D5583" i="25"/>
  <c r="D2033" i="25"/>
  <c r="D2250" i="25"/>
  <c r="D1363" i="25"/>
  <c r="D2973" i="25"/>
  <c r="D353" i="25"/>
  <c r="D2458" i="25"/>
  <c r="D3112" i="25"/>
  <c r="D2942" i="25"/>
  <c r="D6048" i="25"/>
  <c r="D2202" i="25"/>
  <c r="D1625" i="25"/>
  <c r="D2809" i="25"/>
  <c r="D607" i="25"/>
  <c r="D2876" i="25"/>
  <c r="D4389" i="25"/>
  <c r="D5546" i="25"/>
  <c r="D3219" i="25"/>
  <c r="D1961" i="25"/>
  <c r="D765" i="25"/>
  <c r="D3613" i="25"/>
  <c r="D623" i="25"/>
  <c r="D3812" i="25"/>
  <c r="D4530" i="25"/>
  <c r="D1355" i="25"/>
  <c r="D463" i="25"/>
  <c r="D6203" i="25"/>
  <c r="D3382" i="25"/>
  <c r="D6204" i="25"/>
  <c r="D775" i="25"/>
  <c r="D4280" i="25"/>
  <c r="D3084" i="25"/>
  <c r="D3430" i="25"/>
  <c r="D665" i="25"/>
  <c r="D5643" i="25"/>
  <c r="D748" i="25"/>
  <c r="D454" i="25"/>
  <c r="D1490" i="25"/>
  <c r="D2567" i="25"/>
  <c r="D2589" i="25"/>
  <c r="D702" i="25"/>
  <c r="D4007" i="25"/>
  <c r="D6229" i="25"/>
  <c r="D1855" i="25"/>
  <c r="D1533" i="25"/>
  <c r="D4173" i="25"/>
  <c r="D2021" i="25"/>
  <c r="D3124" i="25"/>
  <c r="D528" i="25"/>
  <c r="D435" i="25"/>
  <c r="D2909" i="25"/>
  <c r="D4443" i="25"/>
  <c r="D5187" i="25"/>
  <c r="D1823" i="25"/>
  <c r="D4126" i="25"/>
  <c r="D5791" i="25"/>
  <c r="D5001" i="25"/>
  <c r="D1829" i="25"/>
  <c r="D439" i="25"/>
  <c r="D485" i="25"/>
  <c r="D226" i="25"/>
  <c r="D5345" i="25"/>
  <c r="D2159" i="25"/>
  <c r="D1669" i="25"/>
  <c r="D5529" i="25"/>
  <c r="D2181" i="25"/>
  <c r="D5926" i="25"/>
  <c r="D5932" i="25"/>
  <c r="D4746" i="25"/>
  <c r="D30" i="25"/>
  <c r="D841" i="25"/>
  <c r="D1733" i="25"/>
  <c r="D5743" i="25"/>
  <c r="D62" i="25"/>
  <c r="D3637" i="25"/>
  <c r="D4298" i="25"/>
  <c r="D925" i="25"/>
  <c r="D1305" i="25"/>
  <c r="D6299" i="25"/>
  <c r="D1562" i="25"/>
  <c r="D6234" i="25"/>
  <c r="D1393" i="25"/>
  <c r="D2079" i="25"/>
  <c r="D1277" i="25"/>
  <c r="D4224" i="25"/>
  <c r="D5506" i="25"/>
  <c r="D1213" i="25"/>
  <c r="D4727" i="25"/>
  <c r="D6063" i="25"/>
  <c r="D5869" i="25"/>
  <c r="D1525" i="25"/>
  <c r="D5433" i="25"/>
  <c r="D5589" i="25"/>
  <c r="D199" i="25"/>
  <c r="D1437" i="25"/>
  <c r="D497" i="25"/>
  <c r="D486" i="25"/>
  <c r="D5061" i="25"/>
  <c r="D126" i="25"/>
  <c r="D4973" i="25"/>
  <c r="D1682" i="25"/>
  <c r="D5115" i="25"/>
  <c r="D552" i="25"/>
  <c r="D1891" i="25"/>
  <c r="D1283" i="25"/>
  <c r="D2171" i="25"/>
  <c r="D3829" i="25"/>
  <c r="D4397" i="25"/>
  <c r="D3444" i="25"/>
  <c r="D3669" i="25"/>
  <c r="D1491" i="25"/>
  <c r="D611" i="25"/>
  <c r="D6383" i="25"/>
  <c r="D6315" i="25"/>
  <c r="D3274" i="25"/>
  <c r="D5692" i="25"/>
  <c r="D4239" i="25"/>
  <c r="D6316" i="25"/>
  <c r="D2745" i="25"/>
  <c r="D11" i="25"/>
  <c r="D3787" i="25"/>
  <c r="D5660" i="25"/>
  <c r="D920" i="25"/>
  <c r="D3747" i="25"/>
  <c r="D3421" i="25"/>
  <c r="D5838" i="25"/>
  <c r="D1603" i="25"/>
  <c r="D1049" i="25"/>
  <c r="D1579" i="25"/>
  <c r="D4065" i="25"/>
  <c r="D1831" i="25"/>
  <c r="D4140" i="25"/>
  <c r="D651" i="25"/>
  <c r="D802" i="25"/>
  <c r="D5710" i="25"/>
  <c r="D3203" i="25"/>
  <c r="D4659" i="25"/>
  <c r="D1602" i="25"/>
  <c r="D3213" i="25"/>
  <c r="D896" i="25"/>
  <c r="D554" i="25"/>
  <c r="D3375" i="25"/>
  <c r="D2830" i="25"/>
  <c r="D1786" i="25"/>
  <c r="D2839" i="25"/>
  <c r="D2741" i="25"/>
  <c r="D4641" i="25"/>
  <c r="D449" i="25"/>
  <c r="D5142" i="25"/>
  <c r="D5603" i="25"/>
  <c r="D785" i="25"/>
  <c r="D5846" i="25"/>
  <c r="D3923" i="25"/>
  <c r="D4349" i="25"/>
  <c r="D2956" i="25"/>
  <c r="D1775" i="25"/>
  <c r="D2418" i="25"/>
  <c r="D701" i="25"/>
  <c r="D5977" i="25"/>
  <c r="D3538" i="25"/>
  <c r="D1913" i="25"/>
  <c r="D5974" i="25"/>
  <c r="D5960" i="25"/>
  <c r="D2768" i="25"/>
  <c r="D5962" i="25"/>
  <c r="D1456" i="25"/>
  <c r="D1380" i="25"/>
  <c r="D404" i="25"/>
  <c r="D5191" i="25"/>
  <c r="D2778" i="25"/>
  <c r="D5969" i="25"/>
  <c r="D230" i="25"/>
  <c r="D1275" i="25"/>
  <c r="D3073" i="25"/>
  <c r="D4208" i="25"/>
  <c r="D3245" i="25"/>
  <c r="D4176" i="25"/>
  <c r="D5983" i="25"/>
  <c r="D3002" i="25"/>
  <c r="D5985" i="25"/>
  <c r="D183" i="25"/>
  <c r="D1566" i="25"/>
  <c r="D2405" i="25"/>
  <c r="D335" i="25"/>
  <c r="D125" i="25"/>
  <c r="D6002" i="25"/>
  <c r="D2719" i="25"/>
  <c r="D4332" i="25"/>
  <c r="D5780" i="25"/>
  <c r="D3788" i="25"/>
  <c r="D4185" i="25"/>
  <c r="D4064" i="25"/>
  <c r="D710" i="25"/>
  <c r="D5992" i="25"/>
  <c r="D6028" i="25"/>
  <c r="D4592" i="25"/>
  <c r="D171" i="25"/>
  <c r="D3728" i="25"/>
  <c r="D1930" i="25"/>
  <c r="D507" i="25"/>
  <c r="D1436" i="25"/>
  <c r="D582" i="25"/>
  <c r="D692" i="25"/>
  <c r="D2765" i="25"/>
  <c r="D1281" i="25"/>
  <c r="D5491" i="25"/>
  <c r="D3256" i="25"/>
  <c r="D1428" i="25"/>
  <c r="D6006" i="25"/>
  <c r="D1649" i="25"/>
  <c r="D1835" i="25"/>
  <c r="D989" i="25"/>
  <c r="D4133" i="25"/>
  <c r="D328" i="25"/>
  <c r="D1633" i="25"/>
  <c r="D6010" i="25"/>
  <c r="D3231" i="25"/>
  <c r="D4556" i="25"/>
  <c r="D6887" i="25"/>
  <c r="D3059" i="25"/>
  <c r="D5753" i="25"/>
  <c r="D955" i="25"/>
  <c r="D1176" i="25"/>
  <c r="D2307" i="25"/>
  <c r="D4171" i="25"/>
  <c r="D1530" i="25"/>
  <c r="D705" i="25"/>
  <c r="D2016" i="25"/>
  <c r="D4148" i="25"/>
  <c r="D7008" i="25"/>
  <c r="D3603" i="25"/>
  <c r="D3803" i="25"/>
  <c r="D3818" i="25"/>
  <c r="D836" i="25"/>
  <c r="D2697" i="25"/>
  <c r="D3060" i="25"/>
  <c r="D968" i="25"/>
  <c r="D1570" i="25"/>
  <c r="D3014" i="25"/>
  <c r="D3227" i="25"/>
  <c r="D2316" i="25"/>
  <c r="D3940" i="25"/>
  <c r="D5000" i="25"/>
  <c r="D886" i="25"/>
  <c r="D782" i="25"/>
  <c r="D3625" i="25"/>
  <c r="D593" i="25"/>
  <c r="D5636" i="25"/>
  <c r="D4223" i="25"/>
  <c r="D2803" i="25"/>
  <c r="D4959" i="25"/>
  <c r="D4940" i="25"/>
  <c r="D3621" i="25"/>
  <c r="D6981" i="25"/>
  <c r="D2324" i="25"/>
  <c r="D5416" i="25"/>
  <c r="D5536" i="25"/>
  <c r="D6766" i="25"/>
  <c r="D5864" i="25"/>
  <c r="D4214" i="25"/>
  <c r="D5746" i="25"/>
  <c r="D1211" i="25"/>
  <c r="D1746" i="25"/>
  <c r="D198" i="25"/>
  <c r="D2114" i="25"/>
  <c r="D5271" i="25"/>
  <c r="D5467" i="25"/>
  <c r="D727" i="25"/>
  <c r="D5524" i="25"/>
  <c r="D2070" i="25"/>
  <c r="D682" i="25"/>
  <c r="D1841" i="25"/>
  <c r="D6910" i="25"/>
  <c r="D3225" i="25"/>
  <c r="D1862" i="25"/>
  <c r="D1269" i="25"/>
  <c r="D252" i="25"/>
  <c r="D3377" i="25"/>
  <c r="D3427" i="25"/>
  <c r="D629" i="25"/>
  <c r="D565" i="25"/>
  <c r="D4128" i="25"/>
  <c r="D2113" i="25"/>
  <c r="D2196" i="25"/>
  <c r="D2711" i="25"/>
  <c r="D919" i="25"/>
  <c r="D5812" i="25"/>
  <c r="D3366" i="25"/>
  <c r="D3341" i="25"/>
  <c r="D5554" i="25"/>
  <c r="D3391" i="25"/>
  <c r="D4124" i="25"/>
  <c r="D684" i="25"/>
  <c r="D3642" i="25"/>
  <c r="D6433" i="25"/>
  <c r="D4235" i="25"/>
  <c r="D5078" i="25"/>
  <c r="D2767" i="25"/>
  <c r="D3793" i="25"/>
  <c r="D5456" i="25"/>
  <c r="D3215" i="25"/>
  <c r="D1328" i="25"/>
  <c r="D6256" i="25"/>
  <c r="D6920" i="25"/>
  <c r="D3906" i="25"/>
  <c r="D1381" i="25"/>
  <c r="D1396" i="25"/>
  <c r="D284" i="25"/>
  <c r="D3509" i="25"/>
  <c r="D2135" i="25"/>
  <c r="D784" i="25"/>
  <c r="D4563" i="25"/>
  <c r="D1688" i="25"/>
  <c r="D3888" i="25"/>
  <c r="D1719" i="25"/>
  <c r="D6931" i="25"/>
  <c r="D628" i="25"/>
  <c r="D2640" i="25"/>
  <c r="D2777" i="25"/>
  <c r="D3328" i="25"/>
  <c r="D6225" i="25"/>
  <c r="D3475" i="25"/>
  <c r="D1610" i="25"/>
  <c r="D3835" i="25"/>
  <c r="D6193" i="25"/>
  <c r="D2739" i="25"/>
  <c r="D31" i="25"/>
  <c r="D6933" i="25"/>
  <c r="D527" i="25"/>
  <c r="D3158" i="25"/>
  <c r="D1569" i="25"/>
  <c r="D5590" i="25"/>
  <c r="D1517" i="25"/>
  <c r="D3976" i="25"/>
  <c r="D6623" i="25"/>
  <c r="D3188" i="25"/>
  <c r="D5862" i="25"/>
  <c r="D1457" i="25"/>
  <c r="D6935" i="25"/>
  <c r="D4048" i="25"/>
  <c r="D599" i="25"/>
  <c r="D1337" i="25"/>
  <c r="D150" i="25"/>
  <c r="D3389" i="25"/>
  <c r="D3650" i="25"/>
  <c r="D4265" i="25"/>
  <c r="D884" i="25"/>
  <c r="D2813" i="25"/>
  <c r="D6443" i="25"/>
  <c r="D4402" i="25"/>
  <c r="D1411" i="25"/>
  <c r="D231" i="25"/>
  <c r="D6184" i="25"/>
  <c r="D146" i="25"/>
  <c r="D6941" i="25"/>
  <c r="D4419" i="25"/>
  <c r="D3253" i="25"/>
  <c r="D3516" i="25"/>
  <c r="D537" i="25"/>
  <c r="D6445" i="25"/>
  <c r="D1537" i="25"/>
  <c r="D111" i="25"/>
  <c r="D2048" i="25"/>
  <c r="D4711" i="25"/>
  <c r="D759" i="25"/>
  <c r="D4946" i="25"/>
  <c r="D2022" i="25"/>
  <c r="D5429" i="25"/>
  <c r="D3464" i="25"/>
  <c r="D1988" i="25"/>
  <c r="D2783" i="25"/>
  <c r="D5295" i="25"/>
  <c r="D1817" i="25"/>
  <c r="D2972" i="25"/>
  <c r="D4716" i="25"/>
  <c r="D1045" i="25"/>
  <c r="D6467" i="25"/>
  <c r="D6166" i="25"/>
  <c r="D2353" i="25"/>
  <c r="D6164" i="25"/>
  <c r="D6305" i="25"/>
  <c r="D3448" i="25"/>
  <c r="D5744" i="25"/>
  <c r="D2248" i="25"/>
  <c r="D5827" i="25"/>
  <c r="D4102" i="25"/>
  <c r="D6611" i="25"/>
  <c r="D25" i="25"/>
  <c r="D5502" i="25"/>
  <c r="D850" i="25"/>
  <c r="D6285" i="25"/>
  <c r="D26" i="25"/>
  <c r="D18" i="25"/>
  <c r="D3659" i="25"/>
  <c r="D3948" i="25"/>
  <c r="D6276" i="25"/>
  <c r="D1956" i="25"/>
  <c r="D750" i="25"/>
  <c r="D4853" i="25"/>
  <c r="D5209" i="25"/>
  <c r="D1785" i="25"/>
  <c r="D6240" i="25"/>
  <c r="D3764" i="25"/>
  <c r="D1496" i="25"/>
  <c r="D2076" i="25"/>
  <c r="D6311" i="25"/>
  <c r="D6603" i="25"/>
  <c r="D1056" i="25"/>
  <c r="D4063" i="25"/>
  <c r="D3318" i="25"/>
  <c r="D5618" i="25"/>
  <c r="D6643" i="25"/>
  <c r="D2806" i="25"/>
  <c r="D4238" i="25"/>
  <c r="D6247" i="25"/>
  <c r="D6245" i="25"/>
  <c r="D2905" i="25"/>
  <c r="D3553" i="25"/>
  <c r="D673" i="25"/>
  <c r="D99" i="25"/>
  <c r="D5" i="25"/>
  <c r="D3411" i="25"/>
  <c r="D4279" i="25"/>
  <c r="D4536" i="25"/>
  <c r="D6273" i="25"/>
  <c r="D3107" i="25"/>
  <c r="D6274" i="25"/>
  <c r="D468" i="25"/>
  <c r="D3424" i="25"/>
  <c r="D1678" i="25"/>
  <c r="D6267" i="25"/>
  <c r="D6098" i="25"/>
  <c r="D3704" i="25"/>
  <c r="D3855" i="25"/>
  <c r="D1847" i="25"/>
  <c r="D688" i="25"/>
  <c r="D1019" i="25"/>
  <c r="D6268" i="25"/>
  <c r="D6099" i="25"/>
  <c r="D7040" i="25"/>
  <c r="D1578" i="25"/>
  <c r="D1294" i="25"/>
  <c r="D1500" i="25"/>
  <c r="D6270" i="25"/>
  <c r="D6129" i="25"/>
  <c r="D1510" i="25"/>
  <c r="D2831" i="25"/>
  <c r="D3620" i="25"/>
  <c r="D2746" i="25"/>
  <c r="D6132" i="25"/>
  <c r="D6130" i="25"/>
  <c r="D3168" i="25"/>
  <c r="D5319" i="25"/>
  <c r="D3552" i="25"/>
  <c r="D3794" i="25"/>
  <c r="D5857" i="25"/>
  <c r="D339" i="25"/>
  <c r="D1976" i="25"/>
  <c r="D5472" i="25"/>
  <c r="D1711" i="25"/>
  <c r="D2912" i="25"/>
  <c r="D1161" i="25"/>
  <c r="D5174" i="25"/>
  <c r="D6333" i="25"/>
  <c r="D3861" i="25"/>
  <c r="D383" i="25"/>
  <c r="D5892" i="25"/>
  <c r="D6254" i="25"/>
  <c r="D1565" i="25"/>
  <c r="D3484" i="25"/>
  <c r="D275" i="25"/>
  <c r="D5787" i="25"/>
  <c r="D6658" i="25"/>
  <c r="D6322" i="25"/>
  <c r="D56" i="25"/>
  <c r="D147" i="25"/>
  <c r="D2294" i="25"/>
  <c r="D5915" i="25"/>
  <c r="D6323" i="25"/>
  <c r="D6317" i="25"/>
  <c r="D7091" i="25"/>
  <c r="D79" i="25"/>
  <c r="D630" i="25"/>
  <c r="D5903" i="25"/>
  <c r="D3234" i="25"/>
  <c r="D1914" i="25"/>
  <c r="D1788" i="25"/>
  <c r="D6318" i="25"/>
  <c r="D7095" i="25"/>
  <c r="D1838" i="25"/>
  <c r="D1963" i="25"/>
  <c r="D3917" i="25"/>
  <c r="D2026" i="25"/>
  <c r="D2124" i="25"/>
  <c r="D327" i="25"/>
  <c r="D3362" i="25"/>
  <c r="D201" i="25"/>
  <c r="D2402" i="25"/>
  <c r="D4351" i="25"/>
  <c r="D5436" i="25"/>
  <c r="D4449" i="25"/>
  <c r="D5786" i="25"/>
  <c r="D5300" i="25"/>
  <c r="D269" i="25"/>
  <c r="D3743" i="25"/>
  <c r="D1971" i="25"/>
  <c r="D520" i="25"/>
  <c r="D877" i="25"/>
  <c r="D1478" i="25"/>
  <c r="D3569" i="25"/>
  <c r="D5771" i="25"/>
  <c r="D6810" i="25"/>
  <c r="D4320" i="25"/>
  <c r="D3937" i="25"/>
  <c r="D1307" i="25"/>
  <c r="D5397" i="25"/>
  <c r="D240" i="25"/>
  <c r="D4560" i="25"/>
  <c r="D2674" i="25"/>
  <c r="D1815" i="25"/>
  <c r="D5801" i="25"/>
  <c r="D4125" i="25"/>
  <c r="D401" i="25"/>
  <c r="D568" i="25"/>
  <c r="D5087" i="25"/>
  <c r="D6881" i="25"/>
  <c r="D6813" i="25"/>
  <c r="D4020" i="25"/>
  <c r="D4046" i="25"/>
  <c r="D1953" i="25"/>
  <c r="D6040" i="25"/>
  <c r="D1581" i="25"/>
  <c r="D6079" i="25"/>
  <c r="D4844" i="25"/>
  <c r="D3594" i="25"/>
  <c r="D427" i="25"/>
  <c r="D3288" i="25"/>
  <c r="D324" i="25"/>
  <c r="D5136" i="25"/>
  <c r="D4664" i="25"/>
  <c r="D4606" i="25"/>
  <c r="D28" i="25"/>
  <c r="D956" i="25"/>
  <c r="D5798" i="25"/>
  <c r="D3472" i="25"/>
  <c r="D4904" i="25"/>
  <c r="D3897" i="25"/>
  <c r="D3407" i="25"/>
  <c r="D5445" i="25"/>
  <c r="D1715" i="25"/>
  <c r="D4767" i="25"/>
  <c r="D4228" i="25"/>
  <c r="D3103" i="25"/>
  <c r="D393" i="25"/>
  <c r="D3419" i="25"/>
  <c r="D4474" i="25"/>
  <c r="D3840" i="25"/>
  <c r="D1798" i="25"/>
  <c r="D2926" i="25"/>
  <c r="D6050" i="25"/>
  <c r="D1548" i="25"/>
  <c r="D466" i="25"/>
  <c r="D254" i="25"/>
  <c r="D887" i="25"/>
  <c r="D1689" i="25"/>
  <c r="D5850" i="25"/>
  <c r="D781" i="25"/>
  <c r="D2714" i="25"/>
  <c r="D1342" i="25"/>
  <c r="D516" i="25"/>
  <c r="D1659" i="25"/>
  <c r="D2139" i="25"/>
  <c r="D2225" i="25"/>
  <c r="D4647" i="25"/>
  <c r="D5024" i="25"/>
  <c r="D3947" i="25"/>
  <c r="D1132" i="25"/>
  <c r="D1293" i="25"/>
  <c r="D667" i="25"/>
  <c r="D5492" i="25"/>
  <c r="D4028" i="25"/>
  <c r="D437" i="25"/>
  <c r="D4142" i="25"/>
  <c r="D5959" i="25"/>
  <c r="D5318" i="25"/>
  <c r="D3196" i="25"/>
  <c r="D6552" i="25"/>
  <c r="D6531" i="25"/>
  <c r="D36" i="25"/>
  <c r="D3354" i="25"/>
  <c r="D1410" i="25"/>
  <c r="D3292" i="25"/>
  <c r="D4681" i="25"/>
  <c r="D995" i="25"/>
  <c r="D5155" i="25"/>
  <c r="D5223" i="25"/>
  <c r="D2078" i="25"/>
  <c r="D2688" i="25"/>
  <c r="D445" i="25"/>
  <c r="D7119" i="25"/>
  <c r="D298" i="25"/>
  <c r="D5476" i="25"/>
  <c r="D3641" i="25"/>
  <c r="D1759" i="25"/>
  <c r="D4735" i="25"/>
  <c r="D202" i="25"/>
  <c r="D5509" i="25"/>
  <c r="D504" i="25"/>
  <c r="D2940" i="25"/>
  <c r="D6525" i="25"/>
  <c r="D2013" i="25"/>
  <c r="D4630" i="25"/>
  <c r="D3945" i="25"/>
  <c r="D3606" i="25"/>
  <c r="D1962" i="25"/>
  <c r="D4362" i="25"/>
  <c r="D1584" i="25"/>
  <c r="D5504" i="25"/>
  <c r="D6526" i="25"/>
  <c r="D3933" i="25"/>
  <c r="D2220" i="25"/>
  <c r="D1244" i="25"/>
  <c r="D2629" i="25"/>
  <c r="D5727" i="25"/>
  <c r="D854" i="25"/>
  <c r="D3890" i="25"/>
  <c r="D3573" i="25"/>
  <c r="D1133" i="25"/>
  <c r="D862" i="25"/>
  <c r="D207" i="25"/>
  <c r="D105" i="25"/>
  <c r="D4718" i="25"/>
  <c r="D3710" i="25"/>
  <c r="D973" i="25"/>
  <c r="D6729" i="25"/>
  <c r="D4920" i="25"/>
  <c r="D830" i="25"/>
  <c r="D4972" i="25"/>
  <c r="D5593" i="25"/>
  <c r="D2299" i="25"/>
  <c r="D382" i="25"/>
  <c r="D4921" i="25"/>
  <c r="D260" i="25"/>
  <c r="D5563" i="25"/>
  <c r="D4119" i="25"/>
  <c r="D4313" i="25"/>
  <c r="D5991" i="25"/>
  <c r="D911" i="25"/>
  <c r="D2885" i="25"/>
  <c r="D2889" i="25"/>
  <c r="D241" i="25"/>
  <c r="D6570" i="25"/>
  <c r="D3488" i="25"/>
  <c r="D2805" i="25"/>
  <c r="D1787" i="25"/>
  <c r="D2260" i="25"/>
  <c r="D846" i="25"/>
  <c r="D848" i="25"/>
  <c r="D6025" i="25"/>
  <c r="D1905" i="25"/>
  <c r="D304" i="25"/>
  <c r="D1979" i="25"/>
  <c r="D6034" i="25"/>
  <c r="D6030" i="25"/>
  <c r="D1055" i="25"/>
  <c r="D752" i="25"/>
  <c r="D2180" i="25"/>
  <c r="D5770" i="25"/>
  <c r="D261" i="25"/>
  <c r="D829" i="25"/>
  <c r="D4330" i="25"/>
  <c r="D4055" i="25"/>
  <c r="D1444" i="25"/>
  <c r="D6719" i="25"/>
  <c r="D4740" i="25"/>
  <c r="D621" i="25"/>
  <c r="D2908" i="25"/>
  <c r="D258" i="25"/>
  <c r="D4089" i="25"/>
  <c r="D5925" i="25"/>
  <c r="D1507" i="25"/>
  <c r="D1212" i="25"/>
  <c r="D6008" i="25"/>
  <c r="D3368" i="25"/>
  <c r="D6572" i="25"/>
  <c r="D1738" i="25"/>
  <c r="D3505" i="25"/>
  <c r="D14" i="25"/>
  <c r="D6575" i="25"/>
  <c r="D1506" i="25"/>
  <c r="D1475" i="25"/>
  <c r="D282" i="25"/>
  <c r="D2677" i="25"/>
  <c r="D4971" i="25"/>
  <c r="D385" i="25"/>
  <c r="D1747" i="25"/>
  <c r="D5278" i="25"/>
  <c r="D6757" i="25"/>
  <c r="D6749" i="25"/>
  <c r="D2023" i="25"/>
  <c r="D4144" i="25"/>
  <c r="D6888" i="25"/>
  <c r="D5581" i="25"/>
  <c r="D4599" i="25"/>
  <c r="D2713" i="25"/>
  <c r="D4109" i="25"/>
  <c r="D1640" i="25"/>
  <c r="D3110" i="25"/>
  <c r="D1980" i="25"/>
  <c r="D4160" i="25"/>
  <c r="D3760" i="25"/>
  <c r="D3024" i="25"/>
  <c r="D663" i="25"/>
  <c r="D2326" i="25"/>
  <c r="D6251" i="25"/>
  <c r="D1308" i="25"/>
  <c r="D5837" i="25"/>
  <c r="D5048" i="25"/>
  <c r="D5469" i="25"/>
  <c r="D3587" i="25"/>
  <c r="D7015" i="25"/>
  <c r="D591" i="25"/>
  <c r="D2157" i="25"/>
  <c r="D2815" i="25"/>
  <c r="D5360" i="25"/>
  <c r="D169" i="25"/>
  <c r="D182" i="25"/>
  <c r="D5208" i="25"/>
  <c r="D4652" i="25"/>
  <c r="D5444" i="25"/>
  <c r="D6036" i="25"/>
  <c r="D2111" i="25"/>
  <c r="D3956" i="25"/>
  <c r="D1295" i="25"/>
  <c r="D3186" i="25"/>
  <c r="D3223" i="25"/>
  <c r="D5713" i="25"/>
  <c r="D3026" i="25"/>
  <c r="D5515" i="25"/>
  <c r="D5184" i="25"/>
  <c r="D384" i="25"/>
  <c r="D991" i="25"/>
  <c r="D2108" i="25"/>
  <c r="D1743" i="25"/>
  <c r="D3353" i="25"/>
  <c r="D1026" i="25"/>
  <c r="D569" i="25"/>
  <c r="D5748" i="25"/>
  <c r="D1773" i="25"/>
  <c r="D82" i="25"/>
  <c r="D176" i="25"/>
  <c r="D402" i="25"/>
  <c r="D1086" i="25"/>
  <c r="D2233" i="25"/>
  <c r="D860" i="25"/>
  <c r="D4750" i="25"/>
  <c r="D6899" i="25"/>
  <c r="D286" i="25"/>
  <c r="D962" i="25"/>
  <c r="D792" i="25"/>
  <c r="D1734" i="25"/>
  <c r="D372" i="25"/>
  <c r="D1646" i="25"/>
  <c r="D2938" i="25"/>
  <c r="D3962" i="25"/>
  <c r="D6900" i="25"/>
  <c r="D2301" i="25"/>
  <c r="D3609" i="25"/>
  <c r="D2378" i="25"/>
  <c r="D2895" i="25"/>
  <c r="D2534" i="25"/>
  <c r="D6897" i="25"/>
  <c r="D3463" i="25"/>
  <c r="D2439" i="25"/>
  <c r="D2049" i="25"/>
  <c r="D1202" i="25"/>
  <c r="D3473" i="25"/>
  <c r="D3805" i="25"/>
  <c r="D481" i="25"/>
  <c r="D608" i="25"/>
  <c r="D5428" i="25"/>
  <c r="D5653" i="25"/>
  <c r="D394" i="25"/>
  <c r="D1379" i="25"/>
  <c r="D2085" i="25"/>
  <c r="D307" i="25"/>
  <c r="D3990" i="25"/>
  <c r="D668" i="25"/>
  <c r="D7023" i="25"/>
  <c r="D276" i="25"/>
  <c r="D2239" i="25"/>
  <c r="D732" i="25"/>
  <c r="D4590" i="25"/>
  <c r="D165" i="25"/>
  <c r="D5512" i="25"/>
  <c r="D2996" i="25"/>
  <c r="D4074" i="25"/>
  <c r="D1957" i="25"/>
  <c r="D492" i="25"/>
  <c r="D6915" i="25"/>
  <c r="D1238" i="25"/>
  <c r="D3955" i="25"/>
  <c r="D1545" i="25"/>
  <c r="D1364" i="25"/>
  <c r="D2597" i="25"/>
  <c r="D7020" i="25"/>
  <c r="D5668" i="25"/>
  <c r="D1290" i="25"/>
  <c r="D6916" i="25"/>
  <c r="D3092" i="25"/>
  <c r="D4470" i="25"/>
  <c r="D5446" i="25"/>
  <c r="D2854" i="25"/>
  <c r="D416" i="25"/>
  <c r="D613" i="25"/>
  <c r="D4566" i="25"/>
  <c r="D5359" i="25"/>
  <c r="D2369" i="25"/>
  <c r="D6218" i="25"/>
  <c r="D3952" i="25"/>
  <c r="D291" i="25"/>
  <c r="D5874" i="25"/>
  <c r="D3905" i="25"/>
  <c r="D5905" i="25"/>
  <c r="D4433" i="25"/>
  <c r="D264" i="25"/>
  <c r="D251" i="25"/>
  <c r="D3716" i="25"/>
  <c r="D5388" i="25"/>
  <c r="D2982" i="25"/>
  <c r="D5511" i="25"/>
  <c r="D3504" i="25"/>
  <c r="D7153" i="25"/>
  <c r="D367" i="25"/>
  <c r="D5386" i="25"/>
  <c r="D947" i="25"/>
  <c r="D3299" i="25"/>
  <c r="D6434" i="25"/>
  <c r="D4186" i="25"/>
  <c r="D4087" i="25"/>
  <c r="D270" i="25"/>
  <c r="D283" i="25"/>
  <c r="D2816" i="25"/>
  <c r="D5322" i="25"/>
  <c r="D647" i="25"/>
  <c r="D3275" i="25"/>
  <c r="D2325" i="25"/>
  <c r="D3808" i="25"/>
  <c r="D5105" i="25"/>
  <c r="D3980" i="25"/>
  <c r="D6220" i="25"/>
  <c r="D3576" i="25"/>
  <c r="D4403" i="25"/>
  <c r="D2255" i="25"/>
  <c r="D4948" i="25"/>
  <c r="D461" i="25"/>
  <c r="D6368" i="25"/>
  <c r="D6456" i="25"/>
  <c r="D3415" i="25"/>
  <c r="D4292" i="25"/>
  <c r="D5225" i="25"/>
  <c r="D2914" i="25"/>
  <c r="D301" i="25"/>
  <c r="D6215" i="25"/>
  <c r="D3046" i="25"/>
  <c r="D2426" i="25"/>
  <c r="D5909" i="25"/>
  <c r="D107" i="25"/>
  <c r="D489" i="25"/>
  <c r="D5690" i="25"/>
  <c r="D5867" i="25"/>
  <c r="D3954" i="25"/>
  <c r="D6925" i="25"/>
  <c r="D2501" i="25"/>
  <c r="D2884" i="25"/>
  <c r="D4830" i="25"/>
  <c r="D3570" i="25"/>
  <c r="D2725" i="25"/>
  <c r="D5778" i="25"/>
  <c r="D6224" i="25"/>
  <c r="D6206" i="25"/>
  <c r="D771" i="25"/>
  <c r="D1692" i="25"/>
  <c r="D1184" i="25"/>
  <c r="D1088" i="25"/>
  <c r="D2710" i="25"/>
  <c r="D85" i="25"/>
  <c r="D386" i="25"/>
  <c r="D6227" i="25"/>
  <c r="D6198" i="25"/>
  <c r="D6932" i="25"/>
  <c r="D2337" i="25"/>
  <c r="D2381" i="25"/>
  <c r="D1117" i="25"/>
  <c r="D4895" i="25"/>
  <c r="D4316" i="25"/>
  <c r="D4813" i="25"/>
  <c r="D3724" i="25"/>
  <c r="D3987" i="25"/>
  <c r="D2707" i="25"/>
  <c r="D5274" i="25"/>
  <c r="D3965" i="25"/>
  <c r="D4804" i="25"/>
  <c r="D5658" i="25"/>
  <c r="D3412" i="25"/>
  <c r="D1116" i="25"/>
  <c r="D3009" i="25"/>
  <c r="D1559" i="25"/>
  <c r="D2386" i="25"/>
  <c r="D5409" i="25"/>
  <c r="D6442" i="25"/>
  <c r="D1553" i="25"/>
  <c r="D3281" i="25"/>
  <c r="D1568" i="25"/>
  <c r="D1521" i="25"/>
  <c r="D4981" i="25"/>
  <c r="D5754" i="25"/>
  <c r="D219" i="25"/>
  <c r="D6182" i="25"/>
  <c r="D578" i="25"/>
  <c r="D715" i="25"/>
  <c r="D5505" i="25"/>
  <c r="D5101" i="25"/>
  <c r="D4742" i="25"/>
  <c r="D5763" i="25"/>
  <c r="D5471" i="25"/>
  <c r="D1958" i="25"/>
  <c r="D6478" i="25"/>
  <c r="D3973" i="25"/>
  <c r="D2509" i="25"/>
  <c r="D650" i="25"/>
  <c r="D4660" i="25"/>
  <c r="D875" i="25"/>
  <c r="D3034" i="25"/>
  <c r="D3033" i="25"/>
  <c r="D3096" i="25"/>
  <c r="D1966" i="25"/>
  <c r="D861" i="25"/>
  <c r="D4153" i="25"/>
  <c r="D2752" i="25"/>
  <c r="D3390" i="25"/>
  <c r="D5363" i="25"/>
  <c r="D2917" i="25"/>
  <c r="D6626" i="25"/>
  <c r="D3025" i="25"/>
  <c r="D5389" i="25"/>
  <c r="D3443" i="25"/>
  <c r="D3926" i="25"/>
  <c r="D6627" i="25"/>
  <c r="D6174" i="25"/>
  <c r="D6148" i="25"/>
  <c r="D1675" i="25"/>
  <c r="D1840" i="25"/>
  <c r="D941" i="25"/>
  <c r="D1685" i="25"/>
  <c r="D5955" i="25"/>
  <c r="D17" i="25"/>
  <c r="D6149" i="25"/>
  <c r="D5928" i="25"/>
  <c r="D3329" i="25"/>
  <c r="D1687" i="25"/>
  <c r="D6289" i="25"/>
  <c r="D1760" i="25"/>
  <c r="D151" i="25"/>
  <c r="D1445" i="25"/>
  <c r="D2934" i="25"/>
  <c r="D2871" i="25"/>
  <c r="D3918" i="25"/>
  <c r="D3357" i="25"/>
  <c r="D450" i="25"/>
  <c r="D6859" i="25"/>
  <c r="D872" i="25"/>
  <c r="D1737" i="25"/>
  <c r="D262" i="25"/>
  <c r="D5419" i="25"/>
  <c r="D737" i="25"/>
  <c r="D4161" i="25"/>
  <c r="D6284" i="25"/>
  <c r="D691" i="25"/>
  <c r="D5441" i="25"/>
  <c r="D626" i="25"/>
  <c r="D6856" i="25"/>
  <c r="D832" i="25"/>
  <c r="D5200" i="25"/>
  <c r="D2958" i="25"/>
  <c r="D1260" i="25"/>
  <c r="D4455" i="25"/>
  <c r="D4435" i="25"/>
  <c r="D972" i="25"/>
  <c r="D2989" i="25"/>
  <c r="D3895" i="25"/>
  <c r="D5334" i="25"/>
  <c r="D6169" i="25"/>
  <c r="D3807" i="25"/>
  <c r="D50" i="25"/>
  <c r="D5965" i="25"/>
  <c r="D657" i="25"/>
  <c r="D1925" i="25"/>
  <c r="D2694" i="25"/>
  <c r="D1418" i="25"/>
  <c r="D4674" i="25"/>
  <c r="D5638" i="25"/>
  <c r="D2372" i="25"/>
  <c r="D4295" i="25"/>
  <c r="D5747" i="25"/>
  <c r="D4825" i="25"/>
  <c r="D162" i="25"/>
  <c r="D1744" i="25"/>
  <c r="D4263" i="25"/>
  <c r="D2389" i="25"/>
  <c r="D6834" i="25"/>
  <c r="D6670" i="25"/>
  <c r="D6608" i="25"/>
  <c r="D6500" i="25"/>
  <c r="D3013" i="25"/>
  <c r="D4267" i="25"/>
  <c r="D3126" i="25"/>
  <c r="D491" i="25"/>
  <c r="D2742" i="25"/>
  <c r="D2208" i="25"/>
  <c r="D3396" i="25"/>
  <c r="D4258" i="25"/>
  <c r="D1601" i="25"/>
  <c r="D676" i="25"/>
  <c r="D825" i="25"/>
  <c r="D5822" i="25"/>
  <c r="D2185" i="25"/>
  <c r="D6690" i="25"/>
  <c r="D1449" i="25"/>
  <c r="D917" i="25"/>
  <c r="D1198" i="25"/>
  <c r="D6067" i="25"/>
  <c r="D1248" i="25"/>
  <c r="D1776" i="25"/>
  <c r="D637" i="25"/>
  <c r="D5133" i="25"/>
  <c r="D1494" i="25"/>
  <c r="D1937" i="25"/>
  <c r="D5704" i="25"/>
  <c r="D3202" i="25"/>
  <c r="D5161" i="25"/>
  <c r="D2073" i="25"/>
  <c r="D1369" i="25"/>
  <c r="D3699" i="25"/>
  <c r="D3119" i="25"/>
  <c r="D1893" i="25"/>
  <c r="D4775" i="25"/>
  <c r="D4549" i="25"/>
  <c r="D352" i="25"/>
  <c r="D3738" i="25"/>
  <c r="D1271" i="25"/>
  <c r="D2826" i="25"/>
  <c r="D5541" i="25"/>
  <c r="D6688" i="25"/>
  <c r="D6645" i="25"/>
  <c r="D3091" i="25"/>
  <c r="D2349" i="25"/>
  <c r="D5899" i="25"/>
  <c r="D460" i="25"/>
  <c r="D6721" i="25"/>
  <c r="D287" i="25"/>
  <c r="D1422" i="25"/>
  <c r="D127" i="25"/>
  <c r="D4905" i="25"/>
  <c r="D2684" i="25"/>
  <c r="D6692" i="25"/>
  <c r="D6506" i="25"/>
  <c r="D2513" i="25"/>
  <c r="D5888" i="25"/>
  <c r="D407" i="25"/>
  <c r="D5501" i="25"/>
  <c r="D312" i="25"/>
  <c r="D6366" i="25"/>
  <c r="D5351" i="25"/>
  <c r="D1724" i="25"/>
  <c r="D20" i="25"/>
  <c r="D5891" i="25"/>
  <c r="D719" i="25"/>
  <c r="D4577" i="25"/>
  <c r="D2204" i="25"/>
  <c r="D4293" i="25"/>
  <c r="D6974" i="25"/>
  <c r="D3315" i="25"/>
  <c r="D4420" i="25"/>
  <c r="D86" i="25"/>
  <c r="D915" i="25"/>
  <c r="D1329" i="25"/>
  <c r="D1370" i="25"/>
  <c r="D3889" i="25"/>
  <c r="D4927" i="25"/>
  <c r="D3526" i="25"/>
  <c r="D2614" i="25"/>
  <c r="D2867" i="25"/>
  <c r="D2864" i="25"/>
  <c r="D5895" i="25"/>
  <c r="D5817" i="25"/>
  <c r="D3546" i="25"/>
  <c r="D3028" i="25"/>
  <c r="D739" i="25"/>
  <c r="D4097" i="25"/>
  <c r="D885" i="25"/>
  <c r="D5772" i="25"/>
  <c r="D4520" i="25"/>
  <c r="D5726" i="25"/>
  <c r="D120" i="25"/>
  <c r="D2988" i="25"/>
  <c r="D3309" i="25"/>
  <c r="D1227" i="25"/>
  <c r="D5280" i="25"/>
  <c r="D6968" i="25"/>
  <c r="D4857" i="25"/>
  <c r="D3667" i="25"/>
  <c r="D6320" i="25"/>
  <c r="D1662" i="25"/>
  <c r="D2937" i="25"/>
  <c r="D5437" i="25"/>
  <c r="D1903" i="25"/>
  <c r="D2137" i="25"/>
  <c r="D1628" i="25"/>
  <c r="D7107" i="25"/>
  <c r="D6393" i="25"/>
  <c r="D6342" i="25"/>
  <c r="D4191" i="25"/>
  <c r="D3418" i="25"/>
  <c r="D1883" i="25"/>
  <c r="D3088" i="25"/>
  <c r="D1629" i="25"/>
  <c r="D5711" i="25"/>
  <c r="D4229" i="25"/>
  <c r="D7108" i="25"/>
  <c r="D7071" i="25"/>
  <c r="D6674" i="25"/>
  <c r="D2810" i="25"/>
  <c r="D5569" i="25"/>
  <c r="D1296" i="25"/>
  <c r="D6889" i="25"/>
  <c r="D3762" i="25"/>
  <c r="D5831" i="25"/>
  <c r="D1061" i="25"/>
  <c r="D4906" i="25"/>
  <c r="D1846" i="25"/>
  <c r="D2169" i="25"/>
  <c r="D1697" i="25"/>
  <c r="D3597" i="25"/>
  <c r="D3250" i="25"/>
  <c r="D704" i="25"/>
  <c r="D831" i="25"/>
  <c r="D1902" i="25"/>
  <c r="D4944" i="25"/>
  <c r="D2800" i="25"/>
  <c r="D4910" i="25"/>
  <c r="D415" i="25"/>
  <c r="D244" i="25"/>
  <c r="D4017" i="25"/>
  <c r="D3229" i="25"/>
  <c r="D1820" i="25"/>
  <c r="D3045" i="25"/>
  <c r="D1745" i="25"/>
  <c r="D6706" i="25"/>
  <c r="D2893" i="25"/>
  <c r="D997" i="25"/>
  <c r="D4610" i="25"/>
  <c r="D253" i="25"/>
  <c r="D5640" i="25"/>
  <c r="D2663" i="25"/>
  <c r="D3998" i="25"/>
  <c r="D1970" i="25"/>
  <c r="D1513" i="25"/>
  <c r="D1319" i="25"/>
  <c r="D1984" i="25"/>
  <c r="D2910" i="25"/>
  <c r="D5439" i="25"/>
  <c r="D6369" i="25"/>
  <c r="D1605" i="25"/>
  <c r="D2116" i="25"/>
  <c r="D349" i="25"/>
  <c r="D3994" i="25"/>
  <c r="D2221" i="25"/>
  <c r="D1149" i="25"/>
  <c r="D4875" i="25"/>
  <c r="D5696" i="25"/>
  <c r="D3095" i="25"/>
  <c r="D807" i="25"/>
  <c r="D579" i="25"/>
  <c r="D4118" i="25"/>
  <c r="D4187" i="25"/>
  <c r="D1593" i="25"/>
  <c r="D6153" i="25"/>
  <c r="D4174" i="25"/>
  <c r="D5398" i="25"/>
  <c r="D5951" i="25"/>
  <c r="D5830" i="25"/>
  <c r="D3447" i="25"/>
  <c r="D2446" i="25"/>
  <c r="D2724" i="25"/>
  <c r="D2195" i="25"/>
  <c r="D6872" i="25"/>
  <c r="D2029" i="25"/>
  <c r="D167" i="25"/>
  <c r="D5873" i="25"/>
  <c r="D937" i="25"/>
  <c r="D4117" i="25"/>
  <c r="D898" i="25"/>
  <c r="D3100" i="25"/>
  <c r="D3185" i="25"/>
  <c r="D5338" i="25"/>
  <c r="D5790" i="25"/>
  <c r="D6868" i="25"/>
  <c r="D2771" i="25"/>
  <c r="D57" i="25"/>
  <c r="D4730" i="25"/>
  <c r="D1874" i="25"/>
  <c r="D3429" i="25"/>
  <c r="D642" i="25"/>
  <c r="D6817" i="25"/>
  <c r="D1193" i="25"/>
  <c r="D1729" i="25"/>
  <c r="D1796" i="25"/>
  <c r="D3494" i="25"/>
  <c r="D5006" i="25"/>
  <c r="D5347" i="25"/>
  <c r="D559" i="25"/>
  <c r="D1732" i="25"/>
  <c r="D1655" i="25"/>
  <c r="D1696" i="25"/>
  <c r="D3565" i="25"/>
  <c r="D2035" i="25"/>
  <c r="D4284" i="25"/>
  <c r="D4383" i="25"/>
  <c r="D1590" i="25"/>
  <c r="D32" i="25"/>
  <c r="D4993" i="25"/>
  <c r="D1276" i="25"/>
  <c r="D1158" i="25"/>
  <c r="D5215" i="25"/>
  <c r="D664" i="25"/>
  <c r="D3682" i="25"/>
  <c r="D4624" i="25"/>
  <c r="D63" i="25"/>
  <c r="D297" i="25"/>
  <c r="D3159" i="25"/>
  <c r="D3018" i="25"/>
  <c r="D2110" i="25"/>
  <c r="D2924" i="25"/>
  <c r="D4416" i="25"/>
  <c r="D524" i="25"/>
  <c r="D3451" i="25"/>
  <c r="D467" i="25"/>
  <c r="D4595" i="25"/>
  <c r="D4897" i="25"/>
  <c r="D1896" i="25"/>
  <c r="D425" i="25"/>
  <c r="D3051" i="25"/>
  <c r="D3289" i="25"/>
  <c r="D331" i="25"/>
  <c r="D5587" i="25"/>
  <c r="D414" i="25"/>
  <c r="D428" i="25"/>
  <c r="D873" i="25"/>
  <c r="D1736" i="25"/>
  <c r="D3166" i="25"/>
  <c r="D6551" i="25"/>
  <c r="D1412" i="25"/>
  <c r="D3862" i="25"/>
  <c r="D3293" i="25"/>
  <c r="D1299" i="25"/>
  <c r="D1404" i="25"/>
  <c r="D6533" i="25"/>
  <c r="D1235" i="25"/>
  <c r="D323" i="25"/>
  <c r="D1519" i="25"/>
  <c r="D3104" i="25"/>
  <c r="D4424" i="25"/>
  <c r="D77" i="25"/>
  <c r="D6541" i="25"/>
  <c r="D2820" i="25"/>
  <c r="D4799" i="25"/>
  <c r="D4098" i="25"/>
  <c r="D3544" i="25"/>
  <c r="D1099" i="25"/>
  <c r="D6539" i="25"/>
  <c r="D2130" i="25"/>
  <c r="D6213" i="25"/>
  <c r="D123" i="25"/>
  <c r="D3607" i="25"/>
  <c r="D3498" i="25"/>
  <c r="D5544" i="25"/>
  <c r="D2843" i="25"/>
  <c r="D3021" i="25"/>
  <c r="D3450" i="25"/>
  <c r="D5335" i="25"/>
  <c r="D4061" i="25"/>
  <c r="D5980" i="25"/>
  <c r="D5204" i="25"/>
  <c r="D3113" i="25"/>
  <c r="D7141" i="25"/>
  <c r="D7120" i="25"/>
  <c r="D4557" i="25"/>
  <c r="D2855" i="25"/>
  <c r="D3549" i="25"/>
  <c r="D4701" i="25"/>
  <c r="D5585" i="25"/>
  <c r="D1995" i="25"/>
  <c r="D4250" i="25"/>
  <c r="D2034" i="25"/>
  <c r="D2051" i="25"/>
  <c r="D5121" i="25"/>
  <c r="D1934" i="25"/>
  <c r="D5234" i="25"/>
  <c r="D3902" i="25"/>
  <c r="D858" i="25"/>
  <c r="D874" i="25"/>
  <c r="D2227" i="25"/>
  <c r="D6207" i="25"/>
  <c r="D5705" i="25"/>
  <c r="D6022" i="25"/>
  <c r="D508" i="25"/>
  <c r="D2681" i="25"/>
  <c r="D3942" i="25"/>
  <c r="D5986" i="25"/>
  <c r="D768" i="25"/>
  <c r="D19" i="25"/>
  <c r="D87" i="25"/>
  <c r="D2879" i="25"/>
  <c r="D1805" i="25"/>
  <c r="D1544" i="25"/>
  <c r="D5995" i="25"/>
  <c r="D4314" i="25"/>
  <c r="D3130" i="25"/>
  <c r="D1928" i="25"/>
  <c r="D2540" i="25"/>
  <c r="D5784" i="25"/>
  <c r="D3142" i="25"/>
  <c r="D93" i="25"/>
  <c r="D1714" i="25"/>
  <c r="D712" i="25"/>
  <c r="D7138" i="25"/>
  <c r="D6742" i="25"/>
  <c r="D3539" i="25"/>
  <c r="D2887" i="25"/>
  <c r="D1725" i="25"/>
  <c r="D2962" i="25"/>
  <c r="D69" i="25"/>
  <c r="D5761" i="25"/>
  <c r="D4484" i="25"/>
  <c r="D2193" i="25"/>
  <c r="D4368" i="25"/>
  <c r="D204" i="25"/>
  <c r="D6482" i="25"/>
  <c r="D3680" i="25"/>
  <c r="D4756" i="25"/>
  <c r="D5283" i="25"/>
  <c r="D132" i="25"/>
  <c r="D3137" i="25"/>
  <c r="D2091" i="25"/>
  <c r="D6494" i="25"/>
  <c r="D2748" i="25"/>
  <c r="D6723" i="25"/>
  <c r="D1756" i="25"/>
  <c r="D1423" i="25"/>
  <c r="D5548" i="25"/>
  <c r="D6004" i="25"/>
  <c r="D5068" i="25"/>
  <c r="D6625" i="25"/>
  <c r="D1008" i="25"/>
  <c r="D3732" i="25"/>
  <c r="D5676" i="25"/>
  <c r="D196" i="25"/>
  <c r="D3194" i="25"/>
  <c r="D4494" i="25"/>
  <c r="D3101" i="25"/>
  <c r="D1621" i="25"/>
  <c r="D1728" i="25"/>
  <c r="D6684" i="25"/>
  <c r="D3580" i="25"/>
  <c r="D993" i="25"/>
  <c r="D2015" i="25"/>
  <c r="D6736" i="25"/>
  <c r="D2118" i="25"/>
  <c r="D1850" i="25"/>
  <c r="D6005" i="25"/>
  <c r="D779" i="25"/>
  <c r="D1335" i="25"/>
  <c r="D871" i="25"/>
  <c r="D4578" i="25"/>
  <c r="D3468" i="25"/>
  <c r="D2847" i="25"/>
  <c r="D228" i="25"/>
  <c r="D834" i="25"/>
  <c r="D6469" i="25"/>
  <c r="D1964" i="25"/>
  <c r="D361" i="25"/>
  <c r="D238" i="25"/>
  <c r="D34" i="25"/>
  <c r="D4901" i="25"/>
  <c r="D7127" i="25"/>
  <c r="D3849" i="25"/>
  <c r="D4401" i="25"/>
  <c r="D1123" i="25"/>
  <c r="D2479" i="25"/>
  <c r="D6307" i="25"/>
  <c r="D2558" i="25"/>
  <c r="D880" i="25"/>
  <c r="D757" i="25"/>
  <c r="D6751" i="25"/>
  <c r="D2454" i="25"/>
  <c r="D5450" i="25"/>
  <c r="D6118" i="25"/>
  <c r="D595" i="25"/>
  <c r="D220" i="25"/>
  <c r="D6009" i="25"/>
  <c r="D4115" i="25"/>
  <c r="D5426" i="25"/>
  <c r="D1321" i="25"/>
  <c r="D3249" i="25"/>
  <c r="D6308" i="25"/>
  <c r="D1842" i="25"/>
  <c r="D3775" i="25"/>
  <c r="D4974" i="25"/>
  <c r="D271" i="25"/>
  <c r="D725" i="25"/>
  <c r="D4958" i="25"/>
  <c r="D6119" i="25"/>
  <c r="D2626" i="25"/>
  <c r="D4668" i="25"/>
  <c r="D3127" i="25"/>
  <c r="D2207" i="25"/>
  <c r="D2398" i="25"/>
  <c r="D1466" i="25"/>
  <c r="D5373" i="25"/>
  <c r="D6760" i="25"/>
  <c r="D5628" i="25"/>
  <c r="D3735" i="25"/>
  <c r="D716" i="25"/>
  <c r="D2861" i="25"/>
  <c r="D3545" i="25"/>
  <c r="D1482" i="25"/>
  <c r="D6310" i="25"/>
  <c r="D5535" i="25"/>
  <c r="D5594" i="25"/>
  <c r="D4394" i="25"/>
  <c r="D4928" i="25"/>
  <c r="D2856" i="25"/>
  <c r="D4672" i="25"/>
  <c r="D1069" i="25"/>
  <c r="D2693" i="25"/>
  <c r="D3123" i="25"/>
  <c r="D3433" i="25"/>
  <c r="D4182" i="25"/>
  <c r="D2203" i="25"/>
  <c r="D1886" i="25"/>
  <c r="D7162" i="25"/>
  <c r="D5855" i="25"/>
  <c r="D217" i="25"/>
  <c r="D957" i="25"/>
  <c r="D398" i="25"/>
  <c r="D6243" i="25"/>
  <c r="D4515" i="25"/>
  <c r="D5739" i="25"/>
  <c r="D3291" i="25"/>
  <c r="D4931" i="25"/>
  <c r="D3758" i="25"/>
  <c r="D2532" i="25"/>
  <c r="D4828" i="25"/>
  <c r="D5796" i="25"/>
  <c r="D1109" i="25"/>
  <c r="D6312" i="25"/>
  <c r="D3765" i="25"/>
  <c r="D1302" i="25"/>
  <c r="D2588" i="25"/>
  <c r="D7163" i="25"/>
  <c r="D6776" i="25"/>
  <c r="D4671" i="25"/>
  <c r="D3094" i="25"/>
  <c r="D733" i="25"/>
  <c r="D2851" i="25"/>
  <c r="D37" i="25"/>
  <c r="D4234" i="25"/>
  <c r="D163" i="25"/>
  <c r="D1330" i="25"/>
  <c r="D7046" i="25"/>
  <c r="D6652" i="25"/>
  <c r="D1618" i="25"/>
  <c r="D5443" i="25"/>
  <c r="D3348" i="25"/>
  <c r="D3507" i="25"/>
  <c r="D1890" i="25"/>
  <c r="D1947" i="25"/>
  <c r="D3875" i="25"/>
  <c r="D5574" i="25"/>
  <c r="D4580" i="25"/>
  <c r="D1789" i="25"/>
  <c r="D5098" i="25"/>
  <c r="D436" i="25"/>
  <c r="D1006" i="25"/>
  <c r="D3356" i="25"/>
  <c r="D7164" i="25"/>
  <c r="D6686" i="25"/>
  <c r="D2974" i="25"/>
  <c r="D4913" i="25"/>
  <c r="D4811" i="25"/>
  <c r="D3511" i="25"/>
  <c r="D266" i="25"/>
  <c r="D3458" i="25"/>
  <c r="D1772" i="25"/>
  <c r="D5415" i="25"/>
  <c r="D3929" i="25"/>
  <c r="D7" i="25"/>
  <c r="D6228" i="25"/>
  <c r="D6557" i="25"/>
  <c r="D6773" i="25"/>
  <c r="D210" i="25"/>
  <c r="D1199" i="25"/>
  <c r="D774" i="25"/>
  <c r="D4691" i="25"/>
  <c r="D6895" i="25"/>
  <c r="D1399" i="25"/>
  <c r="D5824" i="25"/>
  <c r="D6031" i="25"/>
  <c r="D1350" i="25"/>
  <c r="D1286" i="25"/>
  <c r="D3653" i="25"/>
  <c r="D5490" i="25"/>
  <c r="D5875" i="25"/>
  <c r="D1186" i="25"/>
  <c r="D7051" i="25"/>
  <c r="D1318" i="25"/>
  <c r="D2527" i="25"/>
  <c r="D200" i="25"/>
  <c r="D6654" i="25"/>
  <c r="D6340" i="25"/>
  <c r="D5889" i="25"/>
  <c r="D1280" i="25"/>
  <c r="D3705" i="25"/>
  <c r="D2045" i="25"/>
  <c r="D1884" i="25"/>
  <c r="D4717" i="25"/>
  <c r="D1936" i="25"/>
  <c r="D4273" i="25"/>
  <c r="D662" i="25"/>
  <c r="D5806" i="25"/>
  <c r="D4702" i="25"/>
  <c r="D5027" i="25"/>
  <c r="D1824" i="25"/>
  <c r="D6103" i="25"/>
  <c r="D7061" i="25"/>
  <c r="D6909" i="25"/>
  <c r="D5206" i="25"/>
  <c r="D3260" i="25"/>
  <c r="D5659" i="25"/>
  <c r="D4645" i="25"/>
  <c r="D5979" i="25"/>
  <c r="D6905" i="25"/>
  <c r="D2976" i="25"/>
  <c r="D4373" i="25"/>
  <c r="D4918" i="25"/>
  <c r="D675" i="25"/>
  <c r="D1904" i="25"/>
  <c r="D2635" i="25"/>
  <c r="D624" i="25"/>
  <c r="D1764" i="25"/>
  <c r="D6975" i="25"/>
  <c r="D3456" i="25"/>
  <c r="D6341" i="25"/>
  <c r="D2733" i="25"/>
  <c r="D2020" i="25"/>
  <c r="D2992" i="25"/>
  <c r="D3989" i="25"/>
  <c r="D3320" i="25"/>
  <c r="D2252" i="25"/>
  <c r="D2676" i="25"/>
  <c r="D2122" i="25"/>
  <c r="D794" i="25"/>
  <c r="D5243" i="25"/>
  <c r="D5615" i="25"/>
  <c r="D7093" i="25"/>
  <c r="D7086" i="25"/>
  <c r="D929" i="25"/>
  <c r="D2343" i="25"/>
  <c r="D3858" i="25"/>
  <c r="D1806" i="25"/>
  <c r="D1993" i="25"/>
  <c r="D1709" i="25"/>
  <c r="D443" i="25"/>
  <c r="D1471" i="25"/>
  <c r="D7070" i="25"/>
  <c r="D7067" i="25"/>
  <c r="D7025" i="25"/>
  <c r="D3533" i="25"/>
  <c r="D3845" i="25"/>
  <c r="D2004" i="25"/>
  <c r="D2872" i="25"/>
  <c r="D2160" i="25"/>
  <c r="D1011" i="25"/>
  <c r="D1340" i="25"/>
  <c r="D80" i="25"/>
  <c r="D7112" i="25"/>
  <c r="D7078" i="25"/>
  <c r="D5904" i="25"/>
  <c r="D3830" i="25"/>
  <c r="D3885" i="25"/>
  <c r="D3988" i="25"/>
  <c r="D4810" i="25"/>
  <c r="D2520" i="25"/>
  <c r="D237" i="25"/>
  <c r="D1882" i="25"/>
  <c r="D5302" i="25"/>
  <c r="D2170" i="25"/>
  <c r="D4184" i="25"/>
  <c r="D173" i="25"/>
  <c r="D5080" i="25"/>
  <c r="D4840" i="25"/>
  <c r="D1663" i="25"/>
  <c r="D3364" i="25"/>
  <c r="D513" i="25"/>
  <c r="D5751" i="25"/>
  <c r="D343" i="25"/>
  <c r="D969" i="25"/>
  <c r="D2277" i="25"/>
  <c r="D525" i="25"/>
  <c r="D866" i="25"/>
  <c r="D5707" i="25"/>
  <c r="D3480" i="25"/>
  <c r="D2288" i="25"/>
  <c r="D644" i="25"/>
  <c r="D4770" i="25"/>
  <c r="D3856" i="25"/>
  <c r="D5540" i="25"/>
  <c r="D2172" i="25"/>
  <c r="D6219" i="25"/>
  <c r="D5766" i="25"/>
  <c r="D2199" i="25"/>
  <c r="D2788" i="25"/>
  <c r="D4033" i="25"/>
  <c r="D1809" i="25"/>
  <c r="D1322" i="25"/>
  <c r="D5595" i="25"/>
  <c r="D560" i="25"/>
  <c r="D5810" i="25"/>
  <c r="D5716" i="25"/>
  <c r="D2712" i="25"/>
  <c r="D1851" i="25"/>
  <c r="D2432" i="25"/>
  <c r="D2689" i="25"/>
  <c r="D3490" i="25"/>
  <c r="D3080" i="25"/>
  <c r="D5497" i="25"/>
  <c r="D3636" i="25"/>
  <c r="D131" i="25"/>
  <c r="D1405" i="25"/>
  <c r="D234" i="25"/>
  <c r="D7154" i="25"/>
  <c r="D726" i="25"/>
  <c r="D2608" i="25"/>
  <c r="D4135" i="25"/>
  <c r="D988" i="25"/>
  <c r="D1120" i="25"/>
  <c r="D5326" i="25"/>
  <c r="D4114" i="25"/>
  <c r="D3395" i="25"/>
  <c r="D4922" i="25"/>
  <c r="D5768" i="25"/>
  <c r="D95" i="25"/>
  <c r="D741" i="25"/>
  <c r="D4083" i="25"/>
  <c r="D103" i="25"/>
  <c r="D4409" i="25"/>
  <c r="D4246" i="25"/>
  <c r="D5542" i="25"/>
  <c r="D1881" i="25"/>
  <c r="D7114" i="25"/>
  <c r="D5749" i="25"/>
  <c r="D338" i="25"/>
  <c r="D3798" i="25"/>
  <c r="D2166" i="25"/>
  <c r="D5272" i="25"/>
  <c r="D4707" i="25"/>
  <c r="D5368" i="25"/>
  <c r="D3822" i="25"/>
  <c r="D3615" i="25"/>
  <c r="D6948" i="25"/>
  <c r="D1205" i="25"/>
  <c r="D3967" i="25"/>
  <c r="D2913" i="25"/>
  <c r="D3145" i="25"/>
  <c r="D6440" i="25"/>
  <c r="D2695" i="25"/>
  <c r="D295" i="25"/>
  <c r="D2150" i="25"/>
  <c r="D4418" i="25"/>
  <c r="D3153" i="25"/>
  <c r="D8" i="25"/>
  <c r="D5570" i="25"/>
  <c r="D2258" i="25"/>
  <c r="D5517" i="25"/>
  <c r="D5681" i="25"/>
  <c r="D7028" i="25"/>
  <c r="D2099" i="25"/>
  <c r="D1635" i="25"/>
  <c r="D1807" i="25"/>
  <c r="D1365" i="25"/>
  <c r="D6950" i="25"/>
  <c r="D5564" i="25"/>
  <c r="D4139" i="25"/>
  <c r="D3729" i="25"/>
  <c r="D3397" i="25"/>
  <c r="D6934" i="25"/>
  <c r="D6441" i="25"/>
  <c r="D5948" i="25"/>
  <c r="D90" i="25"/>
  <c r="D1996" i="25"/>
  <c r="D2935" i="25"/>
  <c r="D6450" i="25"/>
  <c r="D2580" i="25"/>
  <c r="D4472" i="25"/>
  <c r="D3740" i="25"/>
  <c r="D5307" i="25"/>
  <c r="D4680" i="25"/>
  <c r="D4165" i="25"/>
  <c r="D3140" i="25"/>
  <c r="D3063" i="25"/>
  <c r="D3266" i="25"/>
  <c r="D3323" i="25"/>
  <c r="D3070" i="25"/>
  <c r="D2779" i="25"/>
  <c r="D5860" i="25"/>
  <c r="D4222" i="25"/>
  <c r="D1511" i="25"/>
  <c r="D7002" i="25"/>
  <c r="D2840" i="25"/>
  <c r="D4112" i="25"/>
  <c r="D2442" i="25"/>
  <c r="D4485" i="25"/>
  <c r="D961" i="25"/>
  <c r="D5071" i="25"/>
  <c r="D5953" i="25"/>
  <c r="D185" i="25"/>
  <c r="D3811" i="25"/>
  <c r="D2335" i="25"/>
  <c r="D7032" i="25"/>
  <c r="D6483" i="25"/>
  <c r="D6444" i="25"/>
  <c r="D2866" i="25"/>
  <c r="D2254" i="25"/>
  <c r="D4151" i="25"/>
  <c r="D278" i="25"/>
  <c r="D3661" i="25"/>
  <c r="D3069" i="25"/>
  <c r="D1981" i="25"/>
  <c r="D3767" i="25"/>
  <c r="D2152" i="25"/>
  <c r="D3414" i="25"/>
  <c r="D110" i="25"/>
  <c r="D318" i="25"/>
  <c r="D1372" i="25"/>
  <c r="D1476" i="25"/>
  <c r="D4486" i="25"/>
  <c r="D2383" i="25"/>
  <c r="D2344" i="25"/>
  <c r="D3559" i="25"/>
  <c r="D661" i="25"/>
  <c r="D5293" i="25"/>
  <c r="D2510" i="25"/>
  <c r="D2566" i="25"/>
  <c r="D7037" i="25"/>
  <c r="D2848" i="25"/>
  <c r="D4156" i="25"/>
  <c r="D3109" i="25"/>
  <c r="D3860" i="25"/>
  <c r="D3298" i="25"/>
  <c r="D590" i="25"/>
  <c r="D1359" i="25"/>
  <c r="D7034" i="25"/>
  <c r="D2289" i="25"/>
  <c r="D1973" i="25"/>
  <c r="D3892" i="25"/>
  <c r="D2731" i="25"/>
  <c r="D1985" i="25"/>
  <c r="D1460" i="25"/>
  <c r="D235" i="25"/>
  <c r="D4000" i="25"/>
  <c r="D1097" i="25"/>
  <c r="D3706" i="25"/>
  <c r="D615" i="25"/>
  <c r="D2062" i="25"/>
  <c r="D333" i="25"/>
  <c r="D2967" i="25"/>
  <c r="D6283" i="25"/>
  <c r="D142" i="25"/>
  <c r="D3062" i="25"/>
  <c r="D3541" i="25"/>
  <c r="D6044" i="25"/>
  <c r="D4339" i="25"/>
  <c r="D4091" i="25"/>
  <c r="D4650" i="25"/>
  <c r="D4050" i="25"/>
  <c r="D4310" i="25"/>
  <c r="D61" i="25"/>
  <c r="D6630" i="25"/>
  <c r="D5358" i="25"/>
  <c r="D574" i="25"/>
  <c r="D4014" i="25"/>
  <c r="D936" i="25"/>
  <c r="D4725" i="25"/>
  <c r="D773" i="25"/>
  <c r="D13" i="25"/>
  <c r="D5135" i="25"/>
  <c r="D1189" i="25"/>
  <c r="D6168" i="25"/>
  <c r="D787" i="25"/>
  <c r="D2807" i="25"/>
  <c r="D4364" i="25"/>
  <c r="D6535" i="25"/>
  <c r="D5963" i="25"/>
  <c r="D5301" i="25"/>
  <c r="D3660" i="25"/>
  <c r="D1826" i="25"/>
  <c r="D1035" i="25"/>
  <c r="D6239" i="25"/>
  <c r="D6980" i="25"/>
  <c r="D769" i="25"/>
  <c r="D3599" i="25"/>
  <c r="D2939" i="25"/>
  <c r="D6861" i="25"/>
  <c r="D7018" i="25"/>
  <c r="D4447" i="25"/>
  <c r="D1907" i="25"/>
  <c r="D168" i="25"/>
  <c r="D3117" i="25"/>
  <c r="D6612" i="25"/>
  <c r="D4524" i="25"/>
  <c r="D1154" i="25"/>
  <c r="D1495" i="25"/>
  <c r="D992" i="25"/>
  <c r="D826" i="25"/>
  <c r="D5714" i="25"/>
  <c r="D3164" i="25"/>
  <c r="D1604" i="25"/>
  <c r="D2024" i="25"/>
  <c r="D5767" i="25"/>
  <c r="D3379" i="25"/>
  <c r="D4881" i="25"/>
  <c r="D5236" i="25"/>
  <c r="D4596" i="25"/>
  <c r="D1972" i="25"/>
  <c r="D1348" i="25"/>
  <c r="D4194" i="25"/>
  <c r="D845" i="25"/>
  <c r="D6503" i="25"/>
  <c r="D4722" i="25"/>
  <c r="D5134" i="25"/>
  <c r="D4113" i="25"/>
  <c r="D3232" i="25"/>
  <c r="D5312" i="25"/>
  <c r="D5999" i="25"/>
  <c r="D6401" i="25"/>
  <c r="D908" i="25"/>
  <c r="D390" i="25"/>
  <c r="D3959" i="25"/>
  <c r="D4860" i="25"/>
  <c r="D6501" i="25"/>
  <c r="D4318" i="25"/>
  <c r="D1876" i="25"/>
  <c r="D758" i="25"/>
  <c r="D409" i="25"/>
  <c r="D2819" i="25"/>
  <c r="D4741" i="25"/>
  <c r="D3648" i="25"/>
  <c r="D6637" i="25"/>
  <c r="D1241" i="25"/>
  <c r="D4041" i="25"/>
  <c r="D3898" i="25"/>
  <c r="D2456" i="25"/>
  <c r="D6046" i="25"/>
  <c r="D310" i="25"/>
  <c r="D381" i="25"/>
  <c r="D3774" i="25"/>
  <c r="D6641" i="25"/>
  <c r="D535" i="25"/>
  <c r="D4296" i="25"/>
  <c r="D4463" i="25"/>
  <c r="D3797" i="25"/>
  <c r="D729" i="25"/>
  <c r="D1166" i="25"/>
  <c r="D5730" i="25"/>
  <c r="D3155" i="25"/>
  <c r="D6691" i="25"/>
  <c r="D4436" i="25"/>
  <c r="D4602" i="25"/>
  <c r="D3129" i="25"/>
  <c r="D1435" i="25"/>
  <c r="D5427" i="25"/>
  <c r="D4084" i="25"/>
  <c r="D2434" i="25"/>
  <c r="D3242" i="25"/>
  <c r="D4032" i="25"/>
  <c r="D2256" i="25"/>
  <c r="D74" i="25"/>
  <c r="D2080" i="25"/>
  <c r="D47" i="25"/>
  <c r="D5106" i="25"/>
  <c r="D488" i="25"/>
  <c r="D115" i="25"/>
  <c r="D3259" i="25"/>
  <c r="D3280" i="25"/>
  <c r="D213" i="25"/>
  <c r="D4031" i="25"/>
  <c r="D3617" i="25"/>
  <c r="D148" i="25"/>
  <c r="D618" i="25"/>
  <c r="D3300" i="25"/>
  <c r="D764" i="25"/>
  <c r="D855" i="25"/>
  <c r="D4022" i="25"/>
  <c r="D4101" i="25"/>
  <c r="D5708" i="25"/>
  <c r="D1833" i="25"/>
  <c r="D2611" i="25"/>
  <c r="D4337" i="25"/>
  <c r="D3865" i="25"/>
  <c r="D6747" i="25"/>
  <c r="D3939" i="25"/>
  <c r="D2340" i="25"/>
  <c r="D5526" i="25"/>
  <c r="D2182" i="25"/>
  <c r="D3572" i="25"/>
  <c r="D4058" i="25"/>
  <c r="D672" i="25"/>
  <c r="D4762" i="25"/>
  <c r="D5170" i="25"/>
  <c r="D2945" i="25"/>
  <c r="D2437" i="25"/>
  <c r="D3566" i="25"/>
  <c r="D6693" i="25"/>
  <c r="D6508" i="25"/>
  <c r="D6335" i="25"/>
  <c r="D3854" i="25"/>
  <c r="D3795" i="25"/>
  <c r="D3330" i="25"/>
  <c r="D1616" i="25"/>
  <c r="D6923" i="25"/>
  <c r="D5185" i="25"/>
  <c r="D3991" i="25"/>
  <c r="D378" i="25"/>
  <c r="D1790" i="25"/>
  <c r="D7178" i="25"/>
  <c r="D4254" i="25"/>
  <c r="D2763" i="25"/>
  <c r="D3668" i="25"/>
  <c r="D2421" i="25"/>
  <c r="D5116" i="25"/>
  <c r="D6222" i="25"/>
  <c r="D4550" i="25"/>
  <c r="D4488" i="25"/>
  <c r="D6154" i="25"/>
  <c r="D233" i="25"/>
  <c r="D3284" i="25"/>
  <c r="D7053" i="25"/>
  <c r="D6091" i="25"/>
  <c r="D6748" i="25"/>
  <c r="D3868" i="25"/>
  <c r="D475" i="25"/>
  <c r="D1955" i="25"/>
  <c r="D3265" i="25"/>
  <c r="D4073" i="25"/>
  <c r="D4345" i="25"/>
  <c r="D2334" i="25"/>
  <c r="D2661" i="25"/>
  <c r="D3748" i="25"/>
  <c r="D3579" i="25"/>
  <c r="D5561" i="25"/>
  <c r="D3392" i="25"/>
  <c r="D4245" i="25"/>
  <c r="D98" i="25"/>
  <c r="D5954" i="25"/>
  <c r="D1693" i="25"/>
  <c r="D6420" i="25"/>
  <c r="D4879" i="25"/>
  <c r="D3307" i="25"/>
  <c r="D3554" i="25"/>
  <c r="D1812" i="25"/>
  <c r="D3676" i="25"/>
  <c r="D3005" i="25"/>
  <c r="D3236" i="25"/>
  <c r="D5843" i="25"/>
  <c r="D5764" i="25"/>
  <c r="D3324" i="25"/>
  <c r="D4378" i="25"/>
  <c r="D6969" i="25"/>
  <c r="D4213" i="25"/>
  <c r="D3189" i="25"/>
  <c r="D1007" i="25"/>
  <c r="D1451" i="25"/>
  <c r="D2911" i="25"/>
  <c r="D3654" i="25"/>
  <c r="D3314" i="25"/>
  <c r="D1078" i="25"/>
  <c r="D377" i="25"/>
  <c r="D2542" i="25"/>
  <c r="D3721" i="25"/>
  <c r="D1589" i="25"/>
  <c r="D5556" i="25"/>
  <c r="D7003" i="25"/>
  <c r="D4227" i="25"/>
  <c r="D912" i="25"/>
  <c r="D3972" i="25"/>
  <c r="D4147" i="25"/>
  <c r="D3919" i="25"/>
  <c r="D6761" i="25"/>
  <c r="D2125" i="25"/>
  <c r="D510" i="25"/>
  <c r="D1075" i="25"/>
  <c r="D6589" i="25"/>
  <c r="D3222" i="25"/>
  <c r="D2006" i="25"/>
  <c r="D690" i="25"/>
  <c r="D1111" i="25"/>
  <c r="D4199" i="25"/>
  <c r="D1694" i="25"/>
  <c r="D136" i="25"/>
  <c r="D364" i="25"/>
  <c r="D7030" i="25"/>
  <c r="D5769" i="25"/>
  <c r="D6065" i="25"/>
  <c r="D1439" i="25"/>
  <c r="D3657" i="25"/>
  <c r="D6624" i="25"/>
  <c r="D983" i="25"/>
  <c r="D3626" i="25"/>
  <c r="D3804" i="25"/>
  <c r="D4747" i="25"/>
  <c r="D3881" i="25"/>
  <c r="D4545" i="25"/>
  <c r="D4236" i="25"/>
  <c r="D5447" i="25"/>
  <c r="D6762" i="25"/>
  <c r="D1151" i="25"/>
  <c r="D3639" i="25"/>
  <c r="D4495" i="25"/>
  <c r="D3199" i="25"/>
  <c r="D2959" i="25"/>
  <c r="D5522" i="25"/>
  <c r="D3134" i="25"/>
  <c r="D4248" i="25"/>
  <c r="D1779" i="25"/>
  <c r="D2267" i="25"/>
  <c r="D2655" i="25"/>
  <c r="D6038" i="25"/>
  <c r="D6894" i="25"/>
  <c r="D2014" i="25"/>
  <c r="D3877" i="25"/>
  <c r="D218" i="25"/>
  <c r="D4328" i="25"/>
  <c r="D3763" i="25"/>
  <c r="D2000" i="25"/>
  <c r="D4344" i="25"/>
  <c r="D3515" i="25"/>
  <c r="D3167" i="25"/>
  <c r="D3467" i="25"/>
  <c r="D2594" i="25"/>
  <c r="D9" i="25"/>
  <c r="D4760" i="25"/>
  <c r="D1265" i="25"/>
  <c r="D2192" i="25"/>
  <c r="D1383" i="25"/>
  <c r="D3097" i="25"/>
  <c r="D625" i="25"/>
  <c r="D4978" i="25"/>
  <c r="D5113" i="25"/>
  <c r="D1015" i="25"/>
  <c r="D2330" i="25"/>
  <c r="D373" i="25"/>
  <c r="D639" i="25"/>
  <c r="D5670" i="25"/>
  <c r="D5988" i="25"/>
  <c r="D4579" i="25"/>
  <c r="D3664" i="25"/>
  <c r="D3936" i="25"/>
  <c r="D5118" i="25"/>
  <c r="D4835" i="25"/>
  <c r="D3310" i="25"/>
  <c r="D342" i="25"/>
  <c r="D452" i="25"/>
  <c r="D4705" i="25"/>
  <c r="D3647" i="25"/>
  <c r="D1301" i="25"/>
  <c r="D5210" i="25"/>
  <c r="D3128" i="25"/>
  <c r="D3089" i="25"/>
  <c r="D804" i="25"/>
  <c r="D4757" i="25"/>
  <c r="D1986" i="25"/>
  <c r="D4721" i="25"/>
  <c r="D3349" i="25"/>
  <c r="D1941" i="25"/>
  <c r="D3519" i="25"/>
  <c r="D4340" i="25"/>
  <c r="D5418" i="25"/>
  <c r="D5952" i="25"/>
  <c r="D3240" i="25"/>
  <c r="D6901" i="25"/>
  <c r="D4689" i="25"/>
  <c r="D6294" i="25"/>
  <c r="D4522" i="25"/>
  <c r="D6873" i="25"/>
  <c r="D5013" i="25"/>
  <c r="D3714" i="25"/>
  <c r="D6987" i="25"/>
  <c r="D5414" i="25"/>
  <c r="D1027" i="25"/>
  <c r="D3214" i="25"/>
  <c r="D458" i="25"/>
  <c r="D5255" i="25"/>
  <c r="D4686" i="25"/>
  <c r="D4507" i="25"/>
  <c r="D3027" i="25"/>
  <c r="D1093" i="25"/>
  <c r="D4374" i="25"/>
  <c r="D5219" i="25"/>
  <c r="D6015" i="25"/>
  <c r="D2365" i="25"/>
  <c r="D2143" i="25"/>
  <c r="D933" i="25"/>
  <c r="D1256" i="25"/>
  <c r="D883" i="25"/>
  <c r="D3753" i="25"/>
  <c r="D2342" i="25"/>
  <c r="D6155" i="25"/>
  <c r="D1619" i="25"/>
  <c r="D6380" i="25"/>
  <c r="D3038" i="25"/>
  <c r="D189" i="25"/>
  <c r="D604" i="25"/>
  <c r="D4391" i="25"/>
  <c r="D2237" i="25"/>
  <c r="D5588" i="25"/>
  <c r="D2010" i="25"/>
  <c r="D3144" i="25"/>
  <c r="D3514" i="25"/>
  <c r="D5296" i="25"/>
  <c r="D3910" i="25"/>
  <c r="D5015" i="25"/>
  <c r="D1174" i="25"/>
  <c r="D1389" i="25"/>
  <c r="D570" i="25"/>
  <c r="D523" i="25"/>
  <c r="D4516" i="25"/>
  <c r="D1944" i="25"/>
  <c r="D5144" i="25"/>
  <c r="D2970" i="25"/>
  <c r="D4965" i="25"/>
  <c r="D6158" i="25"/>
  <c r="D3047" i="25"/>
  <c r="D2370" i="25"/>
  <c r="D963" i="25"/>
  <c r="D6517" i="25"/>
  <c r="D2730" i="25"/>
  <c r="D4326" i="25"/>
  <c r="D2754" i="25"/>
  <c r="D587" i="25"/>
  <c r="D6620" i="25"/>
  <c r="D3734" i="25"/>
  <c r="D3894" i="25"/>
  <c r="D3217" i="25"/>
  <c r="D3586" i="25"/>
  <c r="D2971" i="25"/>
  <c r="D2755" i="25"/>
  <c r="D4817" i="25"/>
  <c r="D3321" i="25"/>
  <c r="D833" i="25"/>
  <c r="D1324" i="25"/>
  <c r="D4269" i="25"/>
  <c r="D433" i="25"/>
  <c r="D840" i="25"/>
  <c r="D6613" i="25"/>
  <c r="D6252" i="25"/>
  <c r="D399" i="25"/>
  <c r="D3727" i="25"/>
  <c r="D4933" i="25"/>
  <c r="D5613" i="25"/>
  <c r="D1879" i="25"/>
  <c r="D3461" i="25"/>
  <c r="D38" i="25"/>
  <c r="D274" i="25"/>
  <c r="D5235" i="25"/>
  <c r="D4407" i="25"/>
  <c r="D5555" i="25"/>
  <c r="D648" i="25"/>
  <c r="D3883" i="25"/>
  <c r="D1357" i="25"/>
  <c r="D2493" i="25"/>
  <c r="D5226" i="25"/>
  <c r="D882" i="25"/>
  <c r="D154" i="25"/>
  <c r="D1323" i="25"/>
  <c r="D2735" i="25"/>
  <c r="D4593" i="25"/>
  <c r="D3629" i="25"/>
  <c r="D2264" i="25"/>
  <c r="D6543" i="25"/>
  <c r="D6074" i="25"/>
  <c r="D3581" i="25"/>
  <c r="D5402" i="25"/>
  <c r="D4968" i="25"/>
  <c r="D6436" i="25"/>
  <c r="D7064" i="25"/>
  <c r="D7050" i="25"/>
  <c r="D4943" i="25"/>
  <c r="D2429" i="25"/>
  <c r="D5820" i="25"/>
  <c r="D4366" i="25"/>
  <c r="D5169" i="25"/>
  <c r="D4405" i="25"/>
  <c r="D7027" i="25"/>
  <c r="D2141" i="25"/>
  <c r="D1262" i="25"/>
  <c r="D581" i="25"/>
  <c r="D2216" i="25"/>
  <c r="D2253" i="25"/>
  <c r="D2462" i="25"/>
  <c r="D1946" i="25"/>
  <c r="D5844" i="25"/>
  <c r="D3750" i="25"/>
  <c r="D2165" i="25"/>
  <c r="D2651" i="25"/>
  <c r="D619" i="25"/>
  <c r="D1916" i="25"/>
  <c r="D656" i="25"/>
  <c r="D3925" i="25"/>
  <c r="D4202" i="25"/>
  <c r="D4792" i="25"/>
  <c r="D6741" i="25"/>
  <c r="D5348" i="25"/>
  <c r="D2060" i="25"/>
  <c r="D5475" i="25"/>
  <c r="D2068" i="25"/>
  <c r="D2201" i="25"/>
  <c r="D1731" i="25"/>
  <c r="D1291" i="25"/>
  <c r="D1162" i="25"/>
  <c r="D7009" i="25"/>
  <c r="D6293" i="25"/>
  <c r="D4617" i="25"/>
  <c r="D5372" i="25"/>
  <c r="D6314" i="25"/>
  <c r="D4451" i="25"/>
  <c r="D5795" i="25"/>
  <c r="D536" i="25"/>
  <c r="D3297" i="25"/>
  <c r="D1781" i="25"/>
  <c r="D2572" i="25"/>
  <c r="D1222" i="25"/>
  <c r="D4815" i="25"/>
  <c r="D4587" i="25"/>
  <c r="D6520" i="25"/>
  <c r="D374" i="25"/>
  <c r="D5465" i="25"/>
  <c r="D54" i="25"/>
  <c r="D5775" i="25"/>
  <c r="D6362" i="25"/>
  <c r="D3681" i="25"/>
  <c r="D4243" i="25"/>
  <c r="D2787" i="25"/>
  <c r="D2399" i="25"/>
  <c r="D1403" i="25"/>
  <c r="D2999" i="25"/>
  <c r="D3446" i="25"/>
  <c r="D3700" i="25"/>
  <c r="D1417" i="25"/>
  <c r="D670" i="25"/>
  <c r="D4049" i="25"/>
  <c r="D5990" i="25"/>
  <c r="D2314" i="25"/>
  <c r="D4704" i="25"/>
  <c r="D4497" i="25"/>
  <c r="D3752" i="25"/>
  <c r="D4597" i="25"/>
  <c r="D3342" i="25"/>
  <c r="D3838" i="25"/>
  <c r="D6003" i="25"/>
  <c r="D4749" i="25"/>
  <c r="D2627" i="25"/>
  <c r="D4601" i="25"/>
  <c r="D6395" i="25"/>
  <c r="D812" i="25"/>
  <c r="D124" i="25"/>
  <c r="D6943" i="25"/>
  <c r="D6489" i="25"/>
  <c r="D3210" i="25"/>
  <c r="D2146" i="25"/>
  <c r="D3823" i="25"/>
  <c r="D1870" i="25"/>
  <c r="D41" i="25"/>
  <c r="D4675" i="25"/>
  <c r="D2793" i="25"/>
  <c r="D4300" i="25"/>
  <c r="D2412" i="25"/>
  <c r="D3313" i="25"/>
  <c r="D1767" i="25"/>
  <c r="D294" i="25"/>
  <c r="D5160" i="25"/>
  <c r="D4331" i="25"/>
  <c r="D745" i="25"/>
  <c r="D277" i="25"/>
  <c r="D4143" i="25"/>
  <c r="D453" i="25"/>
  <c r="D5859" i="25"/>
  <c r="D2946" i="25"/>
  <c r="D3039" i="25"/>
  <c r="D1002" i="25"/>
  <c r="D6984" i="25"/>
  <c r="D5678" i="25"/>
  <c r="D4929" i="25"/>
  <c r="D3233" i="25"/>
  <c r="D2792" i="25"/>
  <c r="D2303" i="25"/>
  <c r="D2063" i="25"/>
  <c r="D4781" i="25"/>
  <c r="D731" i="25"/>
  <c r="D6781" i="25"/>
  <c r="D6568" i="25"/>
  <c r="D2812" i="25"/>
  <c r="D3930" i="25"/>
  <c r="D51" i="25"/>
  <c r="D2874" i="25"/>
  <c r="D5317" i="25"/>
  <c r="D6282" i="25"/>
  <c r="D4221" i="25"/>
  <c r="D1866" i="25"/>
  <c r="D2922" i="25"/>
  <c r="D6571" i="25"/>
  <c r="D7019" i="25"/>
  <c r="D6956" i="25"/>
  <c r="D3524" i="25"/>
  <c r="D1627" i="25"/>
  <c r="D4989" i="25"/>
  <c r="D3435" i="25"/>
  <c r="D250" i="25"/>
  <c r="D3949" i="25"/>
  <c r="D1142" i="25"/>
  <c r="D4537" i="25"/>
  <c r="D212" i="25"/>
  <c r="D5005" i="25"/>
  <c r="D533" i="25"/>
  <c r="D987" i="25"/>
  <c r="D6580" i="25"/>
  <c r="D3768" i="25"/>
  <c r="D4029" i="25"/>
  <c r="D3267" i="25"/>
  <c r="D4356" i="25"/>
  <c r="D3915" i="25"/>
  <c r="D6484" i="25"/>
  <c r="D2667" i="25"/>
  <c r="D3409" i="25"/>
  <c r="D985" i="25"/>
  <c r="D2639" i="25"/>
  <c r="D5175" i="25"/>
  <c r="D2834" i="25"/>
  <c r="D4043" i="25"/>
  <c r="D5095" i="25"/>
  <c r="D5391" i="25"/>
  <c r="D6811" i="25"/>
  <c r="D6418" i="25"/>
  <c r="D1614" i="25"/>
  <c r="D910" i="25"/>
  <c r="D1014" i="25"/>
  <c r="D4189" i="25"/>
  <c r="D1210" i="25"/>
  <c r="D3263" i="25"/>
  <c r="D1488" i="25"/>
  <c r="D1325" i="25"/>
  <c r="D73" i="25"/>
  <c r="D5374" i="25"/>
  <c r="D2842" i="25"/>
  <c r="D4289" i="25"/>
  <c r="D576" i="25"/>
  <c r="D96" i="25"/>
  <c r="D693" i="25"/>
  <c r="D2791" i="25"/>
  <c r="D1292" i="25"/>
  <c r="D1215" i="25"/>
  <c r="D487" i="25"/>
  <c r="D5807" i="25"/>
  <c r="D3561" i="25"/>
  <c r="D2517" i="25"/>
  <c r="D1020" i="25"/>
  <c r="D2036" i="25"/>
  <c r="D4157" i="25"/>
  <c r="D6121" i="25"/>
  <c r="D1095" i="25"/>
  <c r="D4417" i="25"/>
  <c r="D3532" i="25"/>
  <c r="D2756" i="25"/>
  <c r="D5069" i="25"/>
  <c r="D3785" i="25"/>
  <c r="D3317" i="25"/>
  <c r="D2308" i="25"/>
  <c r="D5315" i="25"/>
  <c r="D2176" i="25"/>
  <c r="D2072" i="25"/>
  <c r="D224" i="25"/>
  <c r="D5523" i="25"/>
  <c r="D5177" i="25"/>
  <c r="D2549" i="25"/>
  <c r="D5525" i="25"/>
  <c r="D2306" i="25"/>
  <c r="D3850" i="25"/>
  <c r="D3907" i="25"/>
  <c r="D3304" i="25"/>
  <c r="D2423" i="25"/>
  <c r="D5199" i="25"/>
  <c r="D2985" i="25"/>
  <c r="D2870" i="25"/>
  <c r="D3211" i="25"/>
  <c r="D4268" i="25"/>
  <c r="D2495" i="25"/>
  <c r="D6122" i="25"/>
  <c r="D7049" i="25"/>
  <c r="D3269" i="25"/>
  <c r="D5328" i="25"/>
  <c r="D6516" i="25"/>
  <c r="D1171" i="25"/>
  <c r="D4661" i="25"/>
  <c r="D2229" i="25"/>
  <c r="D4640" i="25"/>
  <c r="D2494" i="25"/>
  <c r="D2675" i="25"/>
  <c r="D6644" i="25"/>
  <c r="D605" i="25"/>
  <c r="D3401" i="25"/>
  <c r="D3308" i="25"/>
  <c r="D2553" i="25"/>
  <c r="D2984" i="25"/>
  <c r="D1550" i="25"/>
  <c r="D5500" i="25"/>
  <c r="D1854" i="25"/>
  <c r="D1408" i="25"/>
  <c r="D2481" i="25"/>
  <c r="D4450" i="25"/>
  <c r="D4604" i="25"/>
  <c r="D730" i="25"/>
  <c r="D586" i="25"/>
  <c r="D3957" i="25"/>
  <c r="D6504" i="25"/>
  <c r="D2721" i="25"/>
  <c r="D5430" i="25"/>
  <c r="D1575" i="25"/>
  <c r="D4422" i="25"/>
  <c r="D2328" i="25"/>
  <c r="D4277" i="25"/>
  <c r="D3674" i="25"/>
  <c r="D1819" i="25"/>
  <c r="D3187" i="25"/>
  <c r="D1822" i="25"/>
  <c r="D3162" i="25"/>
  <c r="D6653" i="25"/>
  <c r="D6125" i="25"/>
  <c r="D3015" i="25"/>
  <c r="D4611" i="25"/>
  <c r="D3622" i="25"/>
  <c r="D3560" i="25"/>
  <c r="D3360" i="25"/>
  <c r="D4534" i="25"/>
  <c r="D3035" i="25"/>
  <c r="D1816" i="25"/>
  <c r="D6904" i="25"/>
  <c r="D6763" i="25"/>
  <c r="D6600" i="25"/>
  <c r="D1951" i="25"/>
  <c r="D2338" i="25"/>
  <c r="D5066" i="25"/>
  <c r="D3204" i="25"/>
  <c r="D949" i="25"/>
  <c r="D5841" i="25"/>
  <c r="D246" i="25"/>
  <c r="D5498" i="25"/>
  <c r="D1527" i="25"/>
  <c r="D6075" i="25"/>
  <c r="D2490" i="25"/>
  <c r="D2960" i="25"/>
  <c r="D5631" i="25"/>
  <c r="D1999" i="25"/>
  <c r="D7066" i="25"/>
  <c r="D1921" i="25"/>
  <c r="D1931" i="25"/>
  <c r="D1536" i="25"/>
  <c r="D5575" i="25"/>
  <c r="D3922" i="25"/>
  <c r="D2966" i="25"/>
  <c r="D1467" i="25"/>
  <c r="D5203" i="25"/>
  <c r="D747" i="25"/>
  <c r="D5671" i="25"/>
  <c r="D4542" i="25"/>
  <c r="D2470" i="25"/>
  <c r="D1707" i="25"/>
  <c r="D3041" i="25"/>
  <c r="D2053" i="25"/>
  <c r="D6826" i="25"/>
  <c r="D3878" i="25"/>
  <c r="D751" i="25"/>
  <c r="D4123" i="25"/>
  <c r="D2565" i="25"/>
  <c r="D951" i="25"/>
  <c r="D4421" i="25"/>
  <c r="D1208" i="25"/>
  <c r="D3413" i="25"/>
  <c r="D3491" i="25"/>
  <c r="D7145" i="25"/>
  <c r="D5679" i="25"/>
  <c r="D2832" i="25"/>
  <c r="D5148" i="25"/>
  <c r="D322" i="25"/>
  <c r="D6104" i="25"/>
  <c r="D4955" i="25"/>
  <c r="D1127" i="25"/>
  <c r="D540" i="25"/>
  <c r="D5800" i="25"/>
  <c r="D4207" i="25"/>
  <c r="D5819" i="25"/>
  <c r="D3378" i="25"/>
  <c r="D6911" i="25"/>
  <c r="D6425" i="25"/>
  <c r="D869" i="25"/>
  <c r="D5183" i="25"/>
  <c r="D1613" i="25"/>
  <c r="D3193" i="25"/>
  <c r="D1200" i="25"/>
  <c r="D4081" i="25"/>
  <c r="D2850" i="25"/>
  <c r="D2129" i="25"/>
  <c r="D3133" i="25"/>
  <c r="D4386" i="25"/>
  <c r="D6536" i="25"/>
  <c r="D3953" i="25"/>
  <c r="D2019" i="25"/>
  <c r="D1650" i="25"/>
  <c r="D2921" i="25"/>
  <c r="D94" i="25"/>
  <c r="D2883" i="25"/>
  <c r="D5122" i="25"/>
  <c r="D7038" i="25"/>
  <c r="D7113" i="25"/>
  <c r="D6396" i="25"/>
  <c r="D4317" i="25"/>
  <c r="D6298" i="25"/>
  <c r="D4898" i="25"/>
  <c r="D3730" i="25"/>
  <c r="D459" i="25"/>
  <c r="D3517" i="25"/>
  <c r="D2857" i="25"/>
  <c r="D4732" i="25"/>
  <c r="D4188" i="25"/>
  <c r="D1573" i="25"/>
  <c r="D5182" i="25"/>
  <c r="D6428" i="25"/>
  <c r="D1239" i="25"/>
  <c r="D3863" i="25"/>
  <c r="D49" i="25"/>
  <c r="D4301" i="25"/>
  <c r="D5102" i="25"/>
  <c r="D5624" i="25"/>
  <c r="D3598" i="25"/>
  <c r="D3286" i="25"/>
  <c r="D1582" i="25"/>
  <c r="D3596" i="25"/>
  <c r="D6387" i="25"/>
  <c r="D116" i="25"/>
  <c r="D744" i="25"/>
  <c r="D4574" i="25"/>
  <c r="D938" i="25"/>
  <c r="D870" i="25"/>
  <c r="D1028" i="25"/>
  <c r="D1446" i="25"/>
  <c r="D2044" i="25"/>
  <c r="D4859" i="25"/>
  <c r="D683" i="25"/>
  <c r="D4414" i="25"/>
  <c r="D6730" i="25"/>
  <c r="D6077" i="25"/>
  <c r="D1801" i="25"/>
  <c r="D796" i="25"/>
  <c r="D1836" i="25"/>
  <c r="D3913" i="25"/>
  <c r="D4372" i="25"/>
  <c r="D3343" i="25"/>
  <c r="D469" i="25"/>
  <c r="D75" i="25"/>
  <c r="D5305" i="25"/>
  <c r="D5853" i="25"/>
  <c r="D1636" i="25"/>
  <c r="D541" i="25"/>
  <c r="D5332" i="25"/>
  <c r="D2560" i="25"/>
  <c r="D5579" i="25"/>
  <c r="D5384" i="25"/>
  <c r="D901" i="25"/>
  <c r="D609" i="25"/>
  <c r="D1839" i="25"/>
  <c r="D1512" i="25"/>
  <c r="D3337" i="25"/>
  <c r="D3138" i="25"/>
  <c r="D4336" i="25"/>
  <c r="D3243" i="25"/>
  <c r="D514" i="25"/>
  <c r="D2279" i="25"/>
  <c r="D2414" i="25"/>
  <c r="D5285" i="25"/>
  <c r="D655" i="25"/>
  <c r="D2904" i="25"/>
  <c r="D2443" i="25"/>
  <c r="D2524" i="25"/>
  <c r="D4210" i="25"/>
  <c r="D1668" i="25"/>
  <c r="D4685" i="25"/>
  <c r="D6313" i="25"/>
  <c r="D594" i="25"/>
  <c r="D4371" i="25"/>
  <c r="D4670" i="25"/>
  <c r="D5108" i="25"/>
  <c r="D5227" i="25"/>
  <c r="D6614" i="25"/>
  <c r="D6331" i="25"/>
  <c r="D3441" i="25"/>
  <c r="D1468" i="25"/>
  <c r="D2444" i="25"/>
  <c r="D3733" i="25"/>
  <c r="D2907" i="25"/>
  <c r="D1514" i="25"/>
  <c r="D2400" i="25"/>
  <c r="D5740" i="25"/>
  <c r="D3821" i="25"/>
  <c r="D4294" i="25"/>
  <c r="D2981" i="25"/>
  <c r="D1306" i="25"/>
  <c r="D3244" i="25"/>
  <c r="D6100" i="25"/>
  <c r="D1648" i="25"/>
  <c r="D1341" i="25"/>
  <c r="D1657" i="25"/>
  <c r="D857" i="25"/>
  <c r="D776" i="25"/>
  <c r="D1954" i="25"/>
  <c r="D4440" i="25"/>
  <c r="D2991" i="25"/>
  <c r="D4543" i="25"/>
  <c r="D2652" i="25"/>
  <c r="D1431" i="25"/>
  <c r="D3405" i="25"/>
  <c r="D2123" i="25"/>
  <c r="D6376" i="25"/>
  <c r="D6874" i="25"/>
  <c r="D6635" i="25"/>
  <c r="D6023" i="25"/>
  <c r="D2410" i="25"/>
  <c r="D2459" i="25"/>
  <c r="D2706" i="25"/>
  <c r="D1140" i="25"/>
  <c r="D3143" i="25"/>
  <c r="D3270" i="25"/>
  <c r="D7056" i="25"/>
  <c r="D5657" i="25"/>
  <c r="D3161" i="25"/>
  <c r="D5304" i="25"/>
  <c r="D471" i="25"/>
  <c r="D7026" i="25"/>
  <c r="D2617" i="25"/>
  <c r="D3966" i="25"/>
  <c r="D3852" i="25"/>
  <c r="D423" i="25"/>
  <c r="D3817" i="25"/>
  <c r="D3252" i="25"/>
  <c r="D2526" i="25"/>
  <c r="D1940" i="25"/>
  <c r="D1289" i="25"/>
  <c r="D5181" i="25"/>
  <c r="D3899" i="25"/>
  <c r="D4544" i="25"/>
  <c r="D2103" i="25"/>
  <c r="D1042" i="25"/>
  <c r="D5945" i="25"/>
  <c r="D3999" i="25"/>
  <c r="D5401" i="25"/>
  <c r="D5715" i="25"/>
  <c r="D4276" i="25"/>
  <c r="D3928" i="25"/>
  <c r="D6232" i="25"/>
  <c r="D3116" i="25"/>
  <c r="D4894" i="25"/>
  <c r="D4890" i="25"/>
  <c r="D1479" i="25"/>
  <c r="D935" i="25"/>
  <c r="D839" i="25"/>
  <c r="D2637" i="25"/>
  <c r="D5194" i="25"/>
  <c r="D749" i="25"/>
  <c r="D6175" i="25"/>
  <c r="D6499" i="25"/>
  <c r="D4785" i="25"/>
  <c r="D3044" i="25"/>
  <c r="D4079" i="25"/>
  <c r="D5591" i="25"/>
  <c r="D4990" i="25"/>
  <c r="D4068" i="25"/>
  <c r="D1371" i="25"/>
  <c r="D2705" i="25"/>
  <c r="D1233" i="25"/>
  <c r="D4850" i="25"/>
  <c r="D5578" i="25"/>
  <c r="D2001" i="25"/>
  <c r="D2786" i="25"/>
  <c r="D3789" i="25"/>
  <c r="D2056" i="25"/>
  <c r="D567" i="25"/>
  <c r="D3843" i="25"/>
  <c r="D5901" i="25"/>
  <c r="D2393" i="25"/>
  <c r="D4226" i="25"/>
  <c r="D3715" i="25"/>
  <c r="D4834" i="25"/>
  <c r="D2844" i="25"/>
  <c r="D3055" i="25"/>
  <c r="D7121" i="25"/>
  <c r="D6595" i="25"/>
  <c r="D6356" i="25"/>
  <c r="D5094" i="25"/>
  <c r="D3386" i="25"/>
  <c r="D3459" i="25"/>
  <c r="D1338" i="25"/>
  <c r="D2804" i="25"/>
  <c r="D5639" i="25"/>
  <c r="D4899" i="25"/>
  <c r="D3683" i="25"/>
  <c r="D6397" i="25"/>
  <c r="D6937" i="25"/>
  <c r="D3258" i="25"/>
  <c r="D1726" i="25"/>
  <c r="D2142" i="25"/>
  <c r="D3400" i="25"/>
  <c r="D3171" i="25"/>
  <c r="D980" i="25"/>
  <c r="D1023" i="25"/>
  <c r="D4996" i="25"/>
  <c r="D3782" i="25"/>
  <c r="D2318" i="25"/>
  <c r="D1906" i="25"/>
  <c r="D3608" i="25"/>
  <c r="D2474" i="25"/>
  <c r="D6402" i="25"/>
  <c r="D1087" i="25"/>
  <c r="D4979" i="25"/>
  <c r="D1969" i="25"/>
  <c r="D2552" i="25"/>
  <c r="D6253" i="25"/>
  <c r="D653" i="25"/>
  <c r="D7017" i="25"/>
  <c r="D636" i="25"/>
  <c r="D2009" i="25"/>
  <c r="D2428" i="25"/>
  <c r="D4442" i="25"/>
  <c r="D3221" i="25"/>
  <c r="D6865" i="25"/>
  <c r="D6513" i="25"/>
  <c r="D7122" i="25"/>
  <c r="D6554" i="25"/>
  <c r="D3837" i="25"/>
  <c r="D3853" i="25"/>
  <c r="D4564" i="25"/>
  <c r="D4501" i="25"/>
  <c r="D3643" i="25"/>
  <c r="D4508" i="25"/>
  <c r="D4354" i="25"/>
  <c r="D4723" i="25"/>
  <c r="D5030" i="25"/>
  <c r="D3871" i="25"/>
  <c r="D900" i="25"/>
  <c r="D2298" i="25"/>
  <c r="D4479" i="25"/>
  <c r="D4878" i="25"/>
  <c r="D5303" i="25"/>
  <c r="D3908" i="25"/>
  <c r="D5805" i="25"/>
  <c r="D4908" i="25"/>
  <c r="D3147" i="25"/>
  <c r="D2302" i="25"/>
  <c r="D6261" i="25"/>
  <c r="D6053" i="25"/>
  <c r="D2539" i="25"/>
  <c r="D4471" i="25"/>
  <c r="D3935" i="25"/>
  <c r="D2525" i="25"/>
  <c r="D6045" i="25"/>
  <c r="D2900" i="25"/>
  <c r="D7098" i="25"/>
  <c r="D6830" i="25"/>
  <c r="D1922" i="25"/>
  <c r="D918" i="25"/>
  <c r="D3207" i="25"/>
  <c r="D7148" i="25"/>
  <c r="D6386" i="25"/>
  <c r="D4308" i="25"/>
  <c r="D5858" i="25"/>
  <c r="D4204" i="25"/>
  <c r="D4986" i="25"/>
  <c r="D6971" i="25"/>
  <c r="D1416" i="25"/>
  <c r="D5035" i="25"/>
  <c r="D4625" i="25"/>
  <c r="D6377" i="25"/>
  <c r="D922" i="25"/>
  <c r="D5138" i="25"/>
  <c r="D1645" i="25"/>
  <c r="D5908" i="25"/>
  <c r="D6055" i="25"/>
  <c r="D932" i="25"/>
  <c r="D496" i="25"/>
  <c r="D5785" i="25"/>
  <c r="D4977" i="25"/>
  <c r="D4562" i="25"/>
  <c r="D7039" i="25"/>
  <c r="D6519" i="25"/>
  <c r="D944" i="25"/>
  <c r="D4380" i="25"/>
  <c r="D4350" i="25"/>
  <c r="D1013" i="25"/>
  <c r="D3054" i="25"/>
  <c r="D4772" i="25"/>
  <c r="D2407" i="25"/>
  <c r="D3471" i="25"/>
  <c r="D2333" i="25"/>
  <c r="D4535" i="25"/>
  <c r="D145" i="25"/>
  <c r="D4619" i="25"/>
  <c r="D3241" i="25"/>
  <c r="D2610" i="25"/>
  <c r="D6399" i="25"/>
  <c r="D5114" i="25"/>
  <c r="D5246" i="25"/>
  <c r="D5371" i="25"/>
  <c r="D6917" i="25"/>
  <c r="D6498" i="25"/>
  <c r="D2351" i="25"/>
  <c r="D2484" i="25"/>
  <c r="D3886" i="25"/>
  <c r="D6777" i="25"/>
  <c r="D4510" i="25"/>
  <c r="D4827" i="25"/>
  <c r="D493" i="25"/>
  <c r="D2467" i="25"/>
  <c r="D924" i="25"/>
  <c r="D5262" i="25"/>
  <c r="D2431" i="25"/>
  <c r="D2518" i="25"/>
  <c r="D4262" i="25"/>
  <c r="D5503" i="25"/>
  <c r="D3695" i="25"/>
  <c r="D4603" i="25"/>
  <c r="D255" i="25"/>
  <c r="D2643" i="25"/>
  <c r="D6424" i="25"/>
  <c r="D3557" i="25"/>
  <c r="D1261" i="25"/>
  <c r="D2543" i="25"/>
  <c r="D6882" i="25"/>
  <c r="D3255" i="25"/>
  <c r="D3347" i="25"/>
  <c r="D4887" i="25"/>
  <c r="D6054" i="25"/>
  <c r="D2548" i="25"/>
  <c r="D4255" i="25"/>
  <c r="D3363" i="25"/>
  <c r="D6669" i="25"/>
  <c r="D6417" i="25"/>
  <c r="D4936" i="25"/>
  <c r="D2464" i="25"/>
  <c r="D2732" i="25"/>
  <c r="D2638" i="25"/>
  <c r="D1084" i="25"/>
  <c r="D6768" i="25"/>
  <c r="D4980" i="25"/>
  <c r="D3944" i="25"/>
  <c r="D4304" i="25"/>
  <c r="D4806" i="25"/>
  <c r="D4309" i="25"/>
  <c r="D5137" i="25"/>
  <c r="D4500" i="25"/>
  <c r="D4755" i="25"/>
  <c r="D4353" i="25"/>
  <c r="D4307" i="25"/>
  <c r="D3385" i="25"/>
  <c r="D3176" i="25"/>
  <c r="D822" i="25"/>
  <c r="D1079" i="25"/>
  <c r="D6883" i="25"/>
  <c r="D5149" i="25"/>
  <c r="D2027" i="25"/>
  <c r="D7118" i="25"/>
  <c r="D2230" i="25"/>
  <c r="D3172" i="25"/>
  <c r="D6230" i="25"/>
  <c r="D6672" i="25"/>
  <c r="D4620" i="25"/>
  <c r="D4576" i="25"/>
  <c r="D4492" i="25"/>
  <c r="D1297" i="25"/>
  <c r="D3658" i="25"/>
  <c r="D6464" i="25"/>
  <c r="D793" i="25"/>
  <c r="D5320" i="25"/>
  <c r="D960" i="25"/>
  <c r="D2379" i="25"/>
  <c r="D6576" i="25"/>
  <c r="D2320" i="25"/>
  <c r="D2568" i="25"/>
  <c r="D1139" i="25"/>
  <c r="D273" i="25"/>
  <c r="D2441" i="25"/>
  <c r="D70" i="25"/>
  <c r="D2471" i="25"/>
  <c r="D5264" i="25"/>
  <c r="D5110" i="25"/>
  <c r="D6463" i="25"/>
  <c r="D2392" i="25"/>
  <c r="D4496" i="25"/>
  <c r="D2355" i="25"/>
  <c r="D6673" i="25"/>
  <c r="D5055" i="25"/>
  <c r="D6636" i="25"/>
  <c r="D7117" i="25"/>
  <c r="D5550" i="25"/>
  <c r="D4976" i="25"/>
  <c r="D2448" i="25"/>
  <c r="D7059" i="25"/>
  <c r="D3903" i="25"/>
  <c r="D1197" i="25"/>
  <c r="D3786" i="25"/>
  <c r="D6745" i="25"/>
  <c r="D5602" i="25"/>
  <c r="D1180" i="25"/>
  <c r="D5298" i="25"/>
  <c r="D5104" i="25"/>
  <c r="D766" i="25"/>
  <c r="D3296" i="25"/>
  <c r="D5146" i="25"/>
  <c r="D820" i="25"/>
  <c r="D6076" i="25"/>
  <c r="D5014" i="25"/>
  <c r="D2875" i="25"/>
  <c r="D3827" i="25"/>
  <c r="D4988" i="25"/>
  <c r="D6699" i="25"/>
  <c r="D5195" i="25"/>
  <c r="D2127" i="25"/>
  <c r="D2093" i="25"/>
  <c r="D4937" i="25"/>
  <c r="D6885" i="25"/>
  <c r="D2126" i="25"/>
  <c r="D3692" i="25"/>
  <c r="D838" i="25"/>
  <c r="D4551" i="25"/>
  <c r="D4594" i="25"/>
  <c r="D4724" i="25"/>
  <c r="D1030" i="25"/>
  <c r="D2413" i="25"/>
  <c r="D2106" i="25"/>
  <c r="D2465" i="25"/>
  <c r="D633" i="25"/>
  <c r="D3170" i="25"/>
  <c r="D6839" i="25"/>
  <c r="D4360" i="25"/>
  <c r="D2622" i="25"/>
  <c r="D2385" i="25"/>
  <c r="D2319" i="25"/>
  <c r="D332" i="25"/>
  <c r="D5485" i="25"/>
  <c r="D1367" i="25"/>
  <c r="D2506" i="25"/>
  <c r="D6816" i="25"/>
  <c r="D5117" i="25"/>
  <c r="D6993" i="25"/>
  <c r="D2582" i="25"/>
  <c r="D865" i="25"/>
  <c r="D6581" i="25"/>
  <c r="D6892" i="25"/>
  <c r="D1145" i="25"/>
  <c r="D2025" i="25"/>
  <c r="D5131" i="25"/>
  <c r="D824" i="25"/>
  <c r="D6753" i="25"/>
  <c r="D999" i="25"/>
  <c r="D5695" i="25"/>
  <c r="D4967" i="25"/>
  <c r="D2368" i="25"/>
  <c r="D821" i="25"/>
  <c r="D2038" i="25"/>
  <c r="D320" i="25"/>
  <c r="D809" i="25"/>
  <c r="D6421" i="25"/>
  <c r="D3181" i="25"/>
  <c r="D971" i="25"/>
  <c r="D6862" i="25"/>
  <c r="D5205" i="25"/>
  <c r="D798" i="25"/>
  <c r="D2480" i="25"/>
  <c r="D814" i="25"/>
  <c r="D2411" i="25"/>
  <c r="D3866" i="25"/>
  <c r="D442" i="25"/>
  <c r="D2394" i="25"/>
  <c r="D2401" i="25"/>
  <c r="D2153" i="25"/>
  <c r="D1860" i="25"/>
  <c r="D4480" i="25"/>
  <c r="D5635" i="25"/>
  <c r="D1065" i="25"/>
  <c r="D4162" i="25"/>
  <c r="D4444" i="25"/>
  <c r="D5008" i="25"/>
  <c r="D3770" i="25"/>
  <c r="D5620" i="25"/>
  <c r="D2384" i="25"/>
  <c r="D2497" i="25"/>
  <c r="D556" i="25"/>
  <c r="D6553" i="25"/>
  <c r="D6884" i="25"/>
  <c r="D5632" i="25"/>
  <c r="D4607" i="25"/>
  <c r="D2648" i="25"/>
  <c r="D5610" i="25"/>
  <c r="D5147" i="25"/>
  <c r="D2550" i="25"/>
  <c r="D2505" i="25"/>
  <c r="D4441" i="25"/>
  <c r="D1901" i="25"/>
  <c r="D1104" i="25"/>
  <c r="D4099" i="25"/>
  <c r="D5577" i="25"/>
  <c r="D3857" i="25"/>
  <c r="D1098" i="25"/>
  <c r="D4088" i="25"/>
  <c r="D4552" i="25"/>
  <c r="D4426" i="25"/>
  <c r="D4935" i="25"/>
  <c r="D1153" i="25"/>
  <c r="D4305" i="25"/>
  <c r="D1258" i="25"/>
  <c r="D4347" i="25"/>
  <c r="D2486" i="25"/>
  <c r="D4798" i="25"/>
  <c r="D548" i="25"/>
  <c r="D4205" i="25"/>
  <c r="D2556" i="25"/>
  <c r="D6367" i="25"/>
  <c r="D4961" i="25"/>
  <c r="D4837" i="25"/>
  <c r="D1237" i="25"/>
  <c r="D4773" i="25"/>
  <c r="D4784" i="25"/>
  <c r="D3696" i="25"/>
  <c r="D5070" i="25"/>
  <c r="D1285" i="25"/>
  <c r="D4942" i="25"/>
  <c r="D4865" i="25"/>
  <c r="D4945" i="25"/>
  <c r="D2764" i="25"/>
  <c r="D984" i="25"/>
  <c r="D827" i="25"/>
  <c r="D3686" i="25"/>
  <c r="D6398" i="25"/>
  <c r="D1163" i="25"/>
  <c r="D6555" i="25"/>
  <c r="D5405" i="25"/>
  <c r="D2658" i="25"/>
  <c r="D4768" i="25"/>
  <c r="D4748" i="25"/>
  <c r="D2769" i="25"/>
  <c r="D4832" i="25"/>
  <c r="D6363" i="25"/>
  <c r="D4845" i="25"/>
  <c r="D2039" i="25"/>
  <c r="D7146" i="25"/>
  <c r="D5854" i="25"/>
  <c r="D5224" i="25"/>
  <c r="D6035" i="25"/>
  <c r="D5011" i="25"/>
  <c r="D5004" i="25"/>
  <c r="D5041" i="25"/>
  <c r="D4789" i="25"/>
  <c r="D4962" i="25"/>
  <c r="D5092" i="25"/>
  <c r="D5084" i="25"/>
  <c r="D5009" i="25"/>
  <c r="D4964" i="25"/>
  <c r="D4932" i="25"/>
  <c r="D4802" i="25"/>
  <c r="D5139" i="25"/>
  <c r="D5003" i="25"/>
  <c r="D5050" i="25"/>
  <c r="D4833" i="25"/>
  <c r="D5089" i="25"/>
  <c r="D4801" i="25"/>
  <c r="D5093" i="25"/>
  <c r="D5096" i="25"/>
  <c r="D4963" i="25"/>
  <c r="D4786" i="25"/>
  <c r="D5023" i="25"/>
  <c r="D4992" i="25"/>
  <c r="D940" i="25"/>
  <c r="D5107" i="25"/>
  <c r="D5211" i="25"/>
  <c r="D2576" i="25"/>
  <c r="D895" i="25"/>
  <c r="D6685" i="25"/>
  <c r="D2119" i="25"/>
  <c r="D1267" i="25"/>
  <c r="D5294" i="25"/>
  <c r="D4575" i="25"/>
  <c r="D923" i="25"/>
  <c r="D4390" i="25"/>
  <c r="D643" i="25"/>
  <c r="D498" i="25"/>
  <c r="D4287" i="25"/>
  <c r="D4290" i="25"/>
  <c r="D1169" i="25"/>
  <c r="D5362" i="25"/>
  <c r="D5240" i="25"/>
  <c r="D1968" i="25"/>
  <c r="D6549" i="25"/>
  <c r="D3776" i="25"/>
  <c r="D2406" i="25"/>
  <c r="D4667" i="25"/>
  <c r="D2487" i="25"/>
  <c r="D864" i="25"/>
  <c r="D1268" i="25"/>
  <c r="D4367" i="25"/>
  <c r="D2541" i="25"/>
  <c r="D1160" i="25"/>
  <c r="D1018" i="25"/>
  <c r="D3778" i="25"/>
  <c r="D4525" i="25"/>
  <c r="D4201" i="25"/>
  <c r="D2496" i="25"/>
  <c r="D2404" i="25"/>
  <c r="D4431" i="25"/>
  <c r="D6866" i="25"/>
  <c r="D1136" i="25"/>
  <c r="D1060" i="25"/>
  <c r="D2478" i="25"/>
  <c r="D2375" i="25"/>
  <c r="D828" i="25"/>
  <c r="D6514" i="25"/>
  <c r="D2477" i="25"/>
  <c r="D4618" i="25"/>
  <c r="D645" i="25"/>
  <c r="D6364" i="25"/>
  <c r="D6845" i="25"/>
  <c r="D2581" i="25"/>
  <c r="D981" i="25"/>
  <c r="K25" i="25"/>
  <c r="D2482" i="25"/>
  <c r="K24" i="25"/>
  <c r="D2559" i="25"/>
  <c r="K23" i="25"/>
  <c r="D2455" i="25"/>
  <c r="K22" i="25"/>
  <c r="D2583" i="25"/>
  <c r="K21" i="25"/>
  <c r="D6855" i="25"/>
  <c r="D813" i="25"/>
  <c r="D7151" i="25"/>
  <c r="D1130" i="25"/>
  <c r="N9" i="25"/>
  <c r="D1129" i="25"/>
  <c r="N8" i="25"/>
  <c r="D2453" i="25"/>
  <c r="N7" i="25"/>
  <c r="D1005" i="25"/>
  <c r="N6" i="25"/>
  <c r="D641" i="25"/>
  <c r="N5" i="25"/>
  <c r="G3201" i="25" s="1"/>
  <c r="D6639" i="25"/>
  <c r="D2274" i="25"/>
  <c r="H13" i="24"/>
  <c r="H14" i="24"/>
  <c r="H15" i="24"/>
  <c r="H16" i="24"/>
  <c r="H12" i="24"/>
  <c r="I16" i="24"/>
  <c r="I15" i="24"/>
  <c r="K8" i="24"/>
  <c r="I13" i="24"/>
  <c r="I14" i="24"/>
  <c r="I12" i="24"/>
  <c r="K7" i="24"/>
  <c r="K6" i="24"/>
  <c r="K5" i="24"/>
  <c r="D5376" i="24"/>
  <c r="D5764" i="24"/>
  <c r="D2754" i="24"/>
  <c r="D7138" i="24"/>
  <c r="D1667" i="24"/>
  <c r="D1483" i="24"/>
  <c r="D1114" i="24"/>
  <c r="D6338" i="24"/>
  <c r="D3055" i="24"/>
  <c r="D5444" i="24"/>
  <c r="D1369" i="24"/>
  <c r="D2487" i="24"/>
  <c r="D3272" i="24"/>
  <c r="D4032" i="24"/>
  <c r="D2218" i="24"/>
  <c r="D2782" i="24"/>
  <c r="D1853" i="24"/>
  <c r="D2099" i="24"/>
  <c r="D4846" i="24"/>
  <c r="D6033" i="24"/>
  <c r="D4582" i="24"/>
  <c r="D5875" i="24"/>
  <c r="D2787" i="24"/>
  <c r="D2783" i="24"/>
  <c r="D4405" i="24"/>
  <c r="D2633" i="24"/>
  <c r="D4383" i="24"/>
  <c r="D3105" i="24"/>
  <c r="D2848" i="24"/>
  <c r="D1944" i="24"/>
  <c r="D3919" i="24"/>
  <c r="D1781" i="24"/>
  <c r="D4766" i="24"/>
  <c r="D2586" i="24"/>
  <c r="D1698" i="24"/>
  <c r="D992" i="24"/>
  <c r="D5774" i="24"/>
  <c r="D5542" i="24"/>
  <c r="D882" i="24"/>
  <c r="D6096" i="24"/>
  <c r="D4540" i="24"/>
  <c r="D6827" i="24"/>
  <c r="D5192" i="24"/>
  <c r="D5163" i="24"/>
  <c r="D1275" i="24"/>
  <c r="D4336" i="24"/>
  <c r="D616" i="24"/>
  <c r="D2180" i="24"/>
  <c r="D851" i="24"/>
  <c r="D4833" i="24"/>
  <c r="D4437" i="24"/>
  <c r="D917" i="24"/>
  <c r="D3912" i="24"/>
  <c r="D2700" i="24"/>
  <c r="D1965" i="24"/>
  <c r="D4547" i="24"/>
  <c r="D4660" i="24"/>
  <c r="D4621" i="24"/>
  <c r="D1377" i="24"/>
  <c r="D3101" i="24"/>
  <c r="D1936" i="24"/>
  <c r="D4488" i="24"/>
  <c r="D4276" i="24"/>
  <c r="D5054" i="24"/>
  <c r="D5072" i="24"/>
  <c r="D4595" i="24"/>
  <c r="D1832" i="24"/>
  <c r="D257" i="24"/>
  <c r="D3351" i="24"/>
  <c r="D4629" i="24"/>
  <c r="D803" i="24"/>
  <c r="D1277" i="24"/>
  <c r="D587" i="24"/>
  <c r="D3266" i="24"/>
  <c r="D1901" i="24"/>
  <c r="D6382" i="24"/>
  <c r="D2693" i="24"/>
  <c r="D1579" i="24"/>
  <c r="D5629" i="24"/>
  <c r="D2425" i="24"/>
  <c r="D4448" i="24"/>
  <c r="D3287" i="24"/>
  <c r="D2288" i="24"/>
  <c r="D2090" i="24"/>
  <c r="D1852" i="24"/>
  <c r="D4100" i="24"/>
  <c r="D4586" i="24"/>
  <c r="D1465" i="24"/>
  <c r="D4282" i="24"/>
  <c r="D4793" i="24"/>
  <c r="D1841" i="24"/>
  <c r="D636" i="24"/>
  <c r="D1512" i="24"/>
  <c r="D798" i="24"/>
  <c r="D4703" i="24"/>
  <c r="D1201" i="24"/>
  <c r="D2755" i="24"/>
  <c r="D6572" i="24"/>
  <c r="D4124" i="24"/>
  <c r="D4083" i="24"/>
  <c r="D1509" i="24"/>
  <c r="D3942" i="24"/>
  <c r="D2544" i="24"/>
  <c r="D4750" i="24"/>
  <c r="D2307" i="24"/>
  <c r="D5079" i="24"/>
  <c r="D3938" i="24"/>
  <c r="D1422" i="24"/>
  <c r="D2813" i="24"/>
  <c r="D3359" i="24"/>
  <c r="D3999" i="24"/>
  <c r="D4842" i="24"/>
  <c r="D1272" i="24"/>
  <c r="D607" i="24"/>
  <c r="D4943" i="24"/>
  <c r="D4044" i="24"/>
  <c r="D3941" i="24"/>
  <c r="D2070" i="24"/>
  <c r="D5123" i="24"/>
  <c r="D3219" i="24"/>
  <c r="D1891" i="24"/>
  <c r="D889" i="24"/>
  <c r="D2990" i="24"/>
  <c r="D3076" i="24"/>
  <c r="D2112" i="24"/>
  <c r="D4291" i="24"/>
  <c r="D4025" i="24"/>
  <c r="D4090" i="24"/>
  <c r="D1526" i="24"/>
  <c r="D1822" i="24"/>
  <c r="D4016" i="24"/>
  <c r="D3354" i="24"/>
  <c r="D5901" i="24"/>
  <c r="D1155" i="24"/>
  <c r="D5744" i="24"/>
  <c r="D5509" i="24"/>
  <c r="D6179" i="24"/>
  <c r="D4843" i="24"/>
  <c r="D3336" i="24"/>
  <c r="D1386" i="24"/>
  <c r="D5586" i="24"/>
  <c r="D4000" i="24"/>
  <c r="D343" i="24"/>
  <c r="D2821" i="24"/>
  <c r="D2699" i="24"/>
  <c r="D1266" i="24"/>
  <c r="D4832" i="24"/>
  <c r="D2832" i="24"/>
  <c r="D2211" i="24"/>
  <c r="D5179" i="24"/>
  <c r="D5570" i="24"/>
  <c r="D981" i="24"/>
  <c r="D5013" i="24"/>
  <c r="D3321" i="24"/>
  <c r="D3204" i="24"/>
  <c r="D4168" i="24"/>
  <c r="D5111" i="24"/>
  <c r="D5758" i="24"/>
  <c r="D4235" i="24"/>
  <c r="D2168" i="24"/>
  <c r="D1696" i="24"/>
  <c r="D4071" i="24"/>
  <c r="D2381" i="24"/>
  <c r="D6068" i="24"/>
  <c r="D1976" i="24"/>
  <c r="D1347" i="24"/>
  <c r="D2449" i="24"/>
  <c r="D4010" i="24"/>
  <c r="D2978" i="24"/>
  <c r="D4264" i="24"/>
  <c r="D1565" i="24"/>
  <c r="D4753" i="24"/>
  <c r="D4144" i="24"/>
  <c r="D2424" i="24"/>
  <c r="D4384" i="24"/>
  <c r="D4990" i="24"/>
  <c r="D4431" i="24"/>
  <c r="D5069" i="24"/>
  <c r="D3913" i="24"/>
  <c r="D2448" i="24"/>
  <c r="D2994" i="24"/>
  <c r="D4818" i="24"/>
  <c r="D1438" i="24"/>
  <c r="D4724" i="24"/>
  <c r="D5103" i="24"/>
  <c r="D4685" i="24"/>
  <c r="D1043" i="24"/>
  <c r="D4265" i="24"/>
  <c r="D4912" i="24"/>
  <c r="D4619" i="24"/>
  <c r="D4572" i="24"/>
  <c r="D6577" i="24"/>
  <c r="D3964" i="24"/>
  <c r="D1807" i="24"/>
  <c r="D5036" i="24"/>
  <c r="D2911" i="24"/>
  <c r="D3081" i="24"/>
  <c r="D1646" i="24"/>
  <c r="D2678" i="24"/>
  <c r="D2569" i="24"/>
  <c r="D3217" i="24"/>
  <c r="D1827" i="24"/>
  <c r="D5095" i="24"/>
  <c r="D5077" i="24"/>
  <c r="D2545" i="24"/>
  <c r="D3992" i="24"/>
  <c r="D5195" i="24"/>
  <c r="D1663" i="24"/>
  <c r="D3306" i="24"/>
  <c r="D833" i="24"/>
  <c r="D1269" i="24"/>
  <c r="D4513" i="24"/>
  <c r="D3273" i="24"/>
  <c r="D4802" i="24"/>
  <c r="D1721" i="24"/>
  <c r="D1123" i="24"/>
  <c r="D2257" i="24"/>
  <c r="D1765" i="24"/>
  <c r="D5700" i="24"/>
  <c r="D5977" i="24"/>
  <c r="D4205" i="24"/>
  <c r="D774" i="24"/>
  <c r="D4650" i="24"/>
  <c r="D3114" i="24"/>
  <c r="D4213" i="24"/>
  <c r="D1787" i="24"/>
  <c r="D4245" i="24"/>
  <c r="D3003" i="24"/>
  <c r="D2823" i="24"/>
  <c r="D5490" i="24"/>
  <c r="D1219" i="24"/>
  <c r="D1524" i="24"/>
  <c r="D1395" i="24"/>
  <c r="D3255" i="24"/>
  <c r="D1570" i="24"/>
  <c r="D1782" i="24"/>
  <c r="D4473" i="24"/>
  <c r="D2658" i="24"/>
  <c r="D2524" i="24"/>
  <c r="D5084" i="24"/>
  <c r="D5584" i="24"/>
  <c r="D2022" i="24"/>
  <c r="D4411" i="24"/>
  <c r="D700" i="24"/>
  <c r="D5410" i="24"/>
  <c r="D5154" i="24"/>
  <c r="D5786" i="24"/>
  <c r="D837" i="24"/>
  <c r="D2348" i="24"/>
  <c r="D2898" i="24"/>
  <c r="D2012" i="24"/>
  <c r="D2612" i="24"/>
  <c r="D317" i="24"/>
  <c r="D4773" i="24"/>
  <c r="D4580" i="24"/>
  <c r="D2497" i="24"/>
  <c r="D5008" i="24"/>
  <c r="D2532" i="24"/>
  <c r="D2506" i="24"/>
  <c r="D2201" i="24"/>
  <c r="D4247" i="24"/>
  <c r="D2349" i="24"/>
  <c r="D5246" i="24"/>
  <c r="D1672" i="24"/>
  <c r="D4760" i="24"/>
  <c r="D3199" i="24"/>
  <c r="D2671" i="24"/>
  <c r="D2334" i="24"/>
  <c r="D1755" i="24"/>
  <c r="D4541" i="24"/>
  <c r="D259" i="24"/>
  <c r="D991" i="24"/>
  <c r="D2704" i="24"/>
  <c r="D2385" i="24"/>
  <c r="D871" i="24"/>
  <c r="D1429" i="24"/>
  <c r="D6254" i="24"/>
  <c r="D5132" i="24"/>
  <c r="D4609" i="24"/>
  <c r="D2483" i="24"/>
  <c r="D2333" i="24"/>
  <c r="D2867" i="24"/>
  <c r="D5906" i="24"/>
  <c r="D2417" i="24"/>
  <c r="D2114" i="24"/>
  <c r="D5334" i="24"/>
  <c r="D5404" i="24"/>
  <c r="D6515" i="24"/>
  <c r="D2354" i="24"/>
  <c r="D5624" i="24"/>
  <c r="D4042" i="24"/>
  <c r="D875" i="24"/>
  <c r="D1487" i="24"/>
  <c r="D5362" i="24"/>
  <c r="D1935" i="24"/>
  <c r="D2574" i="24"/>
  <c r="D6116" i="24"/>
  <c r="D5319" i="24"/>
  <c r="D2312" i="24"/>
  <c r="D5621" i="24"/>
  <c r="D5508" i="24"/>
  <c r="D2514" i="24"/>
  <c r="D4299" i="24"/>
  <c r="D4549" i="24"/>
  <c r="D2389" i="24"/>
  <c r="D3970" i="24"/>
  <c r="D5147" i="24"/>
  <c r="D1300" i="24"/>
  <c r="D4761" i="24"/>
  <c r="D2103" i="24"/>
  <c r="D5523" i="24"/>
  <c r="D4781" i="24"/>
  <c r="D3245" i="24"/>
  <c r="D4334" i="24"/>
  <c r="D5274" i="24"/>
  <c r="D1421" i="24"/>
  <c r="D4369" i="24"/>
  <c r="D179" i="24"/>
  <c r="D4735" i="24"/>
  <c r="D662" i="24"/>
  <c r="D1905" i="24"/>
  <c r="D2637" i="24"/>
  <c r="D5818" i="24"/>
  <c r="D5665" i="24"/>
  <c r="D2680" i="24"/>
  <c r="D2961" i="24"/>
  <c r="D4043" i="24"/>
  <c r="D5463" i="24"/>
  <c r="D1920" i="24"/>
  <c r="D201" i="24"/>
  <c r="D1389" i="24"/>
  <c r="D5326" i="24"/>
  <c r="D2991" i="24"/>
  <c r="D6001" i="24"/>
  <c r="D4095" i="24"/>
  <c r="D1502" i="24"/>
  <c r="D2718" i="24"/>
  <c r="D5423" i="24"/>
  <c r="D4719" i="24"/>
  <c r="D1093" i="24"/>
  <c r="D1558" i="24"/>
  <c r="D6798" i="24"/>
  <c r="D5944" i="24"/>
  <c r="D5863" i="24"/>
  <c r="D5759" i="24"/>
  <c r="D4860" i="24"/>
  <c r="D1999" i="24"/>
  <c r="D4178" i="24"/>
  <c r="D4006" i="24"/>
  <c r="D2126" i="24"/>
  <c r="D3169" i="24"/>
  <c r="D4964" i="24"/>
  <c r="D4683" i="24"/>
  <c r="D5645" i="24"/>
  <c r="D4298" i="24"/>
  <c r="D5555" i="24"/>
  <c r="D4636" i="24"/>
  <c r="D4140" i="24"/>
  <c r="D1783" i="24"/>
  <c r="D3892" i="24"/>
  <c r="D3364" i="24"/>
  <c r="D1154" i="24"/>
  <c r="D4020" i="24"/>
  <c r="D4019" i="24"/>
  <c r="D2341" i="24"/>
  <c r="D4615" i="24"/>
  <c r="D3235" i="24"/>
  <c r="D5888" i="24"/>
  <c r="D5342" i="24"/>
  <c r="D2413" i="24"/>
  <c r="D1103" i="24"/>
  <c r="D919" i="24"/>
  <c r="D6919" i="24"/>
  <c r="D4350" i="24"/>
  <c r="D1177" i="24"/>
  <c r="D1231" i="24"/>
  <c r="D5441" i="24"/>
  <c r="D3189" i="24"/>
  <c r="D1299" i="24"/>
  <c r="D2534" i="24"/>
  <c r="D2709" i="24"/>
  <c r="D2434" i="24"/>
  <c r="D2480" i="24"/>
  <c r="D2287" i="24"/>
  <c r="D3882" i="24"/>
  <c r="D4104" i="24"/>
  <c r="D5347" i="24"/>
  <c r="D1317" i="24"/>
  <c r="D3901" i="24"/>
  <c r="D4679" i="24"/>
  <c r="D2621" i="24"/>
  <c r="D2392" i="24"/>
  <c r="D4645" i="24"/>
  <c r="D6759" i="24"/>
  <c r="D4418" i="24"/>
  <c r="D1719" i="24"/>
  <c r="D998" i="24"/>
  <c r="D5711" i="24"/>
  <c r="D2652" i="24"/>
  <c r="D2423" i="24"/>
  <c r="D3302" i="24"/>
  <c r="D3007" i="24"/>
  <c r="D7039" i="24"/>
  <c r="D5999" i="24"/>
  <c r="D2105" i="24"/>
  <c r="D5547" i="24"/>
  <c r="D1310" i="24"/>
  <c r="D5634" i="24"/>
  <c r="D6590" i="24"/>
  <c r="D4641" i="24"/>
  <c r="D5482" i="24"/>
  <c r="D1918" i="24"/>
  <c r="D2023" i="24"/>
  <c r="D2361" i="24"/>
  <c r="D4831" i="24"/>
  <c r="D6285" i="24"/>
  <c r="D4156" i="24"/>
  <c r="D4574" i="24"/>
  <c r="D5178" i="24"/>
  <c r="D4909" i="24"/>
  <c r="D505" i="24"/>
  <c r="D6244" i="24"/>
  <c r="D1923" i="24"/>
  <c r="D4874" i="24"/>
  <c r="D2639" i="24"/>
  <c r="D1917" i="24"/>
  <c r="D6640" i="24"/>
  <c r="D6405" i="24"/>
  <c r="D3981" i="24"/>
  <c r="D4929" i="24"/>
  <c r="D1002" i="24"/>
  <c r="D3192" i="24"/>
  <c r="D3125" i="24"/>
  <c r="D1681" i="24"/>
  <c r="D2593" i="24"/>
  <c r="D4784" i="24"/>
  <c r="D3116" i="24"/>
  <c r="D5748" i="24"/>
  <c r="D4598" i="24"/>
  <c r="D167" i="24"/>
  <c r="D1591" i="24"/>
  <c r="D4326" i="24"/>
  <c r="D2576" i="24"/>
  <c r="D5816" i="24"/>
  <c r="D5249" i="24"/>
  <c r="D3365" i="24"/>
  <c r="D3027" i="24"/>
  <c r="D2205" i="24"/>
  <c r="D4330" i="24"/>
  <c r="D1092" i="24"/>
  <c r="D869" i="24"/>
  <c r="D3138" i="24"/>
  <c r="D4810" i="24"/>
  <c r="D5529" i="24"/>
  <c r="D5074" i="24"/>
  <c r="D1063" i="24"/>
  <c r="D626" i="24"/>
  <c r="D2116" i="24"/>
  <c r="D2319" i="24"/>
  <c r="D5085" i="24"/>
  <c r="D3149" i="24"/>
  <c r="D5298" i="24"/>
  <c r="D3899" i="24"/>
  <c r="D2613" i="24"/>
  <c r="D1927" i="24"/>
  <c r="D2747" i="24"/>
  <c r="D588" i="24"/>
  <c r="D5206" i="24"/>
  <c r="D510" i="24"/>
  <c r="D5614" i="24"/>
  <c r="D5073" i="24"/>
  <c r="D6950" i="24"/>
  <c r="D1213" i="24"/>
  <c r="D4293" i="24"/>
  <c r="D6936" i="24"/>
  <c r="D3967" i="24"/>
  <c r="D5648" i="24"/>
  <c r="D3911" i="24"/>
  <c r="D2396" i="24"/>
  <c r="D3281" i="24"/>
  <c r="D5656" i="24"/>
  <c r="D5291" i="24"/>
  <c r="D3115" i="24"/>
  <c r="D3078" i="24"/>
  <c r="D793" i="24"/>
  <c r="D1273" i="24"/>
  <c r="D2306" i="24"/>
  <c r="D5968" i="24"/>
  <c r="D2157" i="24"/>
  <c r="D2376" i="24"/>
  <c r="D327" i="24"/>
  <c r="D6774" i="24"/>
  <c r="D6010" i="24"/>
  <c r="D359" i="24"/>
  <c r="D3079" i="24"/>
  <c r="D54" i="24"/>
  <c r="D6800" i="24"/>
  <c r="D4942" i="24"/>
  <c r="D6478" i="24"/>
  <c r="D5201" i="24"/>
  <c r="D6808" i="24"/>
  <c r="D2567" i="24"/>
  <c r="D6032" i="24"/>
  <c r="D5155" i="24"/>
  <c r="D2975" i="24"/>
  <c r="D1858" i="24"/>
  <c r="D5133" i="24"/>
  <c r="D1164" i="24"/>
  <c r="D6523" i="24"/>
  <c r="D5966" i="24"/>
  <c r="D1560" i="24"/>
  <c r="D570" i="24"/>
  <c r="D5953" i="24"/>
  <c r="D2605" i="24"/>
  <c r="D5659" i="24"/>
  <c r="D6497" i="24"/>
  <c r="D3378" i="24"/>
  <c r="D2668" i="24"/>
  <c r="D5495" i="24"/>
  <c r="D4335" i="24"/>
  <c r="D1029" i="24"/>
  <c r="D1929" i="24"/>
  <c r="D1555" i="24"/>
  <c r="D4366" i="24"/>
  <c r="D2846" i="24"/>
  <c r="D3126" i="24"/>
  <c r="D3247" i="24"/>
  <c r="D4126" i="24"/>
  <c r="D4576" i="24"/>
  <c r="D5093" i="24"/>
  <c r="D831" i="24"/>
  <c r="D5397" i="24"/>
  <c r="D1296" i="24"/>
  <c r="D927" i="24"/>
  <c r="D2816" i="24"/>
  <c r="D5563" i="24"/>
  <c r="D4244" i="24"/>
  <c r="D658" i="24"/>
  <c r="D583" i="24"/>
  <c r="D4546" i="24"/>
  <c r="D7001" i="24"/>
  <c r="D6867" i="24"/>
  <c r="D6146" i="24"/>
  <c r="D5459" i="24"/>
  <c r="D5306" i="24"/>
  <c r="D125" i="24"/>
  <c r="D7166" i="24"/>
  <c r="D4138" i="24"/>
  <c r="D6585" i="24"/>
  <c r="D3072" i="24"/>
  <c r="D5403" i="24"/>
  <c r="D3034" i="24"/>
  <c r="D5177" i="24"/>
  <c r="D152" i="24"/>
  <c r="D6996" i="24"/>
  <c r="D5692" i="24"/>
  <c r="D1953" i="24"/>
  <c r="D1537" i="24"/>
  <c r="D4277" i="24"/>
  <c r="D5267" i="24"/>
  <c r="D4780" i="24"/>
  <c r="D4280" i="24"/>
  <c r="D2894" i="24"/>
  <c r="D6284" i="24"/>
  <c r="D461" i="24"/>
  <c r="D2651" i="24"/>
  <c r="D2428" i="24"/>
  <c r="D1030" i="24"/>
  <c r="D6892" i="24"/>
  <c r="D6324" i="24"/>
  <c r="D5027" i="24"/>
  <c r="D1374" i="24"/>
  <c r="D6334" i="24"/>
  <c r="D799" i="24"/>
  <c r="D4321" i="24"/>
  <c r="D2255" i="24"/>
  <c r="D1991" i="24"/>
  <c r="D4425" i="24"/>
  <c r="D958" i="24"/>
  <c r="D2973" i="24"/>
  <c r="D4045" i="24"/>
  <c r="D3349" i="24"/>
  <c r="D5616" i="24"/>
  <c r="D733" i="24"/>
  <c r="D1015" i="24"/>
  <c r="D5250" i="24"/>
  <c r="D4889" i="24"/>
  <c r="D1404" i="24"/>
  <c r="D2453" i="24"/>
  <c r="D5052" i="24"/>
  <c r="D2928" i="24"/>
  <c r="D558" i="24"/>
  <c r="D1766" i="24"/>
  <c r="D6928" i="24"/>
  <c r="D6850" i="24"/>
  <c r="D3314" i="24"/>
  <c r="D2834" i="24"/>
  <c r="D5270" i="24"/>
  <c r="D3197" i="24"/>
  <c r="D3284" i="24"/>
  <c r="D3366" i="24"/>
  <c r="D1042" i="24"/>
  <c r="D746" i="24"/>
  <c r="D6325" i="24"/>
  <c r="D3161" i="24"/>
  <c r="D2395" i="24"/>
  <c r="D577" i="24"/>
  <c r="D4601" i="24"/>
  <c r="D3063" i="24"/>
  <c r="D7068" i="24"/>
  <c r="D2360" i="24"/>
  <c r="D5426" i="24"/>
  <c r="D1391" i="24"/>
  <c r="D6890" i="24"/>
  <c r="D6742" i="24"/>
  <c r="D1265" i="24"/>
  <c r="D949" i="24"/>
  <c r="D4203" i="24"/>
  <c r="D2499" i="24"/>
  <c r="D5469" i="24"/>
  <c r="D3153" i="24"/>
  <c r="D1615" i="24"/>
  <c r="D1108" i="24"/>
  <c r="D2194" i="24"/>
  <c r="D4589" i="24"/>
  <c r="D2858" i="24"/>
  <c r="D2895" i="24"/>
  <c r="D2692" i="24"/>
  <c r="D6611" i="24"/>
  <c r="D6004" i="24"/>
  <c r="D208" i="24"/>
  <c r="D6081" i="24"/>
  <c r="D6606" i="24"/>
  <c r="D418" i="24"/>
  <c r="D2140" i="24"/>
  <c r="D6993" i="24"/>
  <c r="D1102" i="24"/>
  <c r="D5797" i="24"/>
  <c r="D5" i="24"/>
  <c r="D1961" i="24"/>
  <c r="D55" i="24"/>
  <c r="D1550" i="24"/>
  <c r="D21" i="24"/>
  <c r="D6276" i="24"/>
  <c r="D2330" i="24"/>
  <c r="D987" i="24"/>
  <c r="D3887" i="24"/>
  <c r="D2244" i="24"/>
  <c r="D3042" i="24"/>
  <c r="D4699" i="24"/>
  <c r="D420" i="24"/>
  <c r="D5181" i="24"/>
  <c r="D566" i="24"/>
  <c r="D947" i="24"/>
  <c r="D2178" i="24"/>
  <c r="D6528" i="24"/>
  <c r="D5015" i="24"/>
  <c r="D3959" i="24"/>
  <c r="D1414" i="24"/>
  <c r="D1635" i="24"/>
  <c r="D2462" i="24"/>
  <c r="D1939" i="24"/>
  <c r="D3141" i="24"/>
  <c r="D4991" i="24"/>
  <c r="D2596" i="24"/>
  <c r="D2387" i="24"/>
  <c r="D4706" i="24"/>
  <c r="D905" i="24"/>
  <c r="D5602" i="24"/>
  <c r="D1247" i="24"/>
  <c r="D2756" i="24"/>
  <c r="D3897" i="24"/>
  <c r="D1618" i="24"/>
  <c r="D2151" i="24"/>
  <c r="D6039" i="24"/>
  <c r="D6644" i="24"/>
  <c r="D5499" i="24"/>
  <c r="D5910" i="24"/>
  <c r="D5227" i="24"/>
  <c r="D2904" i="24"/>
  <c r="D598" i="24"/>
  <c r="D2882" i="24"/>
  <c r="D5372" i="24"/>
  <c r="D4635" i="24"/>
  <c r="D3267" i="24"/>
  <c r="D2739" i="24"/>
  <c r="D5788" i="24"/>
  <c r="D1159" i="24"/>
  <c r="D2196" i="24"/>
  <c r="D2972" i="24"/>
  <c r="D797" i="24"/>
  <c r="D6171" i="24"/>
  <c r="D4578" i="24"/>
  <c r="D4820" i="24"/>
  <c r="D6124" i="24"/>
  <c r="D3253" i="24"/>
  <c r="D6038" i="24"/>
  <c r="D4778" i="24"/>
  <c r="D3017" i="24"/>
  <c r="D3134" i="24"/>
  <c r="D4390" i="24"/>
  <c r="D2029" i="24"/>
  <c r="D2948" i="24"/>
  <c r="D3889" i="24"/>
  <c r="D6612" i="24"/>
  <c r="D3313" i="24"/>
  <c r="D7141" i="24"/>
  <c r="D2982" i="24"/>
  <c r="D3191" i="24"/>
  <c r="D1839" i="24"/>
  <c r="D4545" i="24"/>
  <c r="D4272" i="24"/>
  <c r="D2254" i="24"/>
  <c r="D1741" i="24"/>
  <c r="D4039" i="24"/>
  <c r="D4794" i="24"/>
  <c r="D2097" i="24"/>
  <c r="D4941" i="24"/>
  <c r="D6172" i="24"/>
  <c r="D5120" i="24"/>
  <c r="D4980" i="24"/>
  <c r="D4934" i="24"/>
  <c r="D1754" i="24"/>
  <c r="D1522" i="24"/>
  <c r="D2907" i="24"/>
  <c r="D6313" i="24"/>
  <c r="D1292" i="24"/>
  <c r="D734" i="24"/>
  <c r="D856" i="24"/>
  <c r="D2383" i="24"/>
  <c r="D1700" i="24"/>
  <c r="D4068" i="24"/>
  <c r="D3372" i="24"/>
  <c r="D3331" i="24"/>
  <c r="D2199" i="24"/>
  <c r="D3299" i="24"/>
  <c r="D2076" i="24"/>
  <c r="D4319" i="24"/>
  <c r="D1511" i="24"/>
  <c r="D6025" i="24"/>
  <c r="D6992" i="24"/>
  <c r="D606" i="24"/>
  <c r="D872" i="24"/>
  <c r="D6819" i="24"/>
  <c r="D683" i="24"/>
  <c r="D3139" i="24"/>
  <c r="D479" i="24"/>
  <c r="D2777" i="24"/>
  <c r="D674" i="24"/>
  <c r="D2509" i="24"/>
  <c r="D5279" i="24"/>
  <c r="D4179" i="24"/>
  <c r="D6314" i="24"/>
  <c r="D5371" i="24"/>
  <c r="D1771" i="24"/>
  <c r="D1311" i="24"/>
  <c r="D2810" i="24"/>
  <c r="D4051" i="24"/>
  <c r="D5245" i="24"/>
  <c r="D5188" i="24"/>
  <c r="D6361" i="24"/>
  <c r="D1263" i="24"/>
  <c r="D3155" i="24"/>
  <c r="D233" i="24"/>
  <c r="D7162" i="24"/>
  <c r="D1854" i="24"/>
  <c r="D1354" i="24"/>
  <c r="D3361" i="24"/>
  <c r="D2293" i="24"/>
  <c r="D4893" i="24"/>
  <c r="D1370" i="24"/>
  <c r="D1661" i="24"/>
  <c r="D3145" i="24"/>
  <c r="D533" i="24"/>
  <c r="D6482" i="24"/>
  <c r="D6818" i="24"/>
  <c r="D1793" i="24"/>
  <c r="D5848" i="24"/>
  <c r="D2608" i="24"/>
  <c r="D2930" i="24"/>
  <c r="D6851" i="24"/>
  <c r="D2864" i="24"/>
  <c r="D3024" i="24"/>
  <c r="D5280" i="24"/>
  <c r="D1365" i="24"/>
  <c r="D5824" i="24"/>
  <c r="D5268" i="24"/>
  <c r="D6806" i="24"/>
  <c r="D6321" i="24"/>
  <c r="D2415" i="24"/>
  <c r="D267" i="24"/>
  <c r="D1602" i="24"/>
  <c r="D6508" i="24"/>
  <c r="D593" i="24"/>
  <c r="D4723" i="24"/>
  <c r="D172" i="24"/>
  <c r="D6153" i="24"/>
  <c r="D6710" i="24"/>
  <c r="D5844" i="24"/>
  <c r="D3041" i="24"/>
  <c r="D5310" i="24"/>
  <c r="D1085" i="24"/>
  <c r="D3262" i="24"/>
  <c r="D5255" i="24"/>
  <c r="D1992" i="24"/>
  <c r="D6570" i="24"/>
  <c r="D178" i="24"/>
  <c r="D6532" i="24"/>
  <c r="D5505" i="24"/>
  <c r="D890" i="24"/>
  <c r="D11" i="24"/>
  <c r="D170" i="24"/>
  <c r="D5557" i="24"/>
  <c r="D4139" i="24"/>
  <c r="D6813" i="24"/>
  <c r="D6653" i="24"/>
  <c r="D4358" i="24"/>
  <c r="D230" i="24"/>
  <c r="D181" i="24"/>
  <c r="D283" i="24"/>
  <c r="D6998" i="24"/>
  <c r="D187" i="24"/>
  <c r="D2150" i="24"/>
  <c r="D1340" i="24"/>
  <c r="D108" i="24"/>
  <c r="D25" i="24"/>
  <c r="D2505" i="24"/>
  <c r="D2538" i="24"/>
  <c r="D2028" i="24"/>
  <c r="D2192" i="24"/>
  <c r="D1005" i="24"/>
  <c r="D1786" i="24"/>
  <c r="D4026" i="24"/>
  <c r="D2941" i="24"/>
  <c r="D5577" i="24"/>
  <c r="D216" i="24"/>
  <c r="D482" i="24"/>
  <c r="D1001" i="24"/>
  <c r="D3104" i="24"/>
  <c r="D7148" i="24"/>
  <c r="D4610" i="24"/>
  <c r="D4408" i="24"/>
  <c r="D1327" i="24"/>
  <c r="D2518" i="24"/>
  <c r="D4662" i="24"/>
  <c r="D2517" i="24"/>
  <c r="D6375" i="24"/>
  <c r="D2785" i="24"/>
  <c r="D4983" i="24"/>
  <c r="D4215" i="24"/>
  <c r="D4288" i="24"/>
  <c r="D2550" i="24"/>
  <c r="D1262" i="24"/>
  <c r="D4230" i="24"/>
  <c r="D534" i="24"/>
  <c r="D1864" i="24"/>
  <c r="D4249" i="24"/>
  <c r="D2420" i="24"/>
  <c r="D2237" i="24"/>
  <c r="D2546" i="24"/>
  <c r="D6553" i="24"/>
  <c r="D42" i="24"/>
  <c r="D193" i="24"/>
  <c r="D1554" i="24"/>
  <c r="D6556" i="24"/>
  <c r="D3221" i="24"/>
  <c r="D651" i="24"/>
  <c r="D603" i="24"/>
  <c r="D1791" i="24"/>
  <c r="D2203" i="24"/>
  <c r="D1916" i="24"/>
  <c r="D1863" i="24"/>
  <c r="D2242" i="24"/>
  <c r="D3238" i="24"/>
  <c r="D2667" i="24"/>
  <c r="D6030" i="24"/>
  <c r="D4605" i="24"/>
  <c r="D1772" i="24"/>
  <c r="D6190" i="24"/>
  <c r="D982" i="24"/>
  <c r="D1050" i="24"/>
  <c r="D2828" i="24"/>
  <c r="D2074" i="24"/>
  <c r="D2931" i="24"/>
  <c r="D2611" i="24"/>
  <c r="D6414" i="24"/>
  <c r="D6253" i="24"/>
  <c r="D5383" i="24"/>
  <c r="D5801" i="24"/>
  <c r="D5746" i="24"/>
  <c r="D3898" i="24"/>
  <c r="D6279" i="24"/>
  <c r="D63" i="24"/>
  <c r="D3035" i="24"/>
  <c r="D3239" i="24"/>
  <c r="D1972" i="24"/>
  <c r="D4877" i="24"/>
  <c r="D399" i="24"/>
  <c r="D578" i="24"/>
  <c r="D7060" i="24"/>
  <c r="D5338" i="24"/>
  <c r="D6537" i="24"/>
  <c r="D7093" i="24"/>
  <c r="D3216" i="24"/>
  <c r="D6240" i="24"/>
  <c r="D1318" i="24"/>
  <c r="D3965" i="24"/>
  <c r="D810" i="24"/>
  <c r="D2527" i="24"/>
  <c r="D1170" i="24"/>
  <c r="D5567" i="24"/>
  <c r="D6905" i="24"/>
  <c r="D2089" i="24"/>
  <c r="D6318" i="24"/>
  <c r="D2145" i="24"/>
  <c r="D378" i="24"/>
  <c r="D2889" i="24"/>
  <c r="D3052" i="24"/>
  <c r="D5051" i="24"/>
  <c r="D365" i="24"/>
  <c r="D57" i="24"/>
  <c r="D325" i="24"/>
  <c r="D3098" i="24"/>
  <c r="D4648" i="24"/>
  <c r="D6352" i="24"/>
  <c r="D4261" i="24"/>
  <c r="D1597" i="24"/>
  <c r="D4852" i="24"/>
  <c r="D6938" i="24"/>
  <c r="D360" i="24"/>
  <c r="D1052" i="24"/>
  <c r="D5313" i="24"/>
  <c r="D483" i="24"/>
  <c r="D1372" i="24"/>
  <c r="D1974" i="24"/>
  <c r="D604" i="24"/>
  <c r="D5455" i="24"/>
  <c r="D67" i="24"/>
  <c r="D2221" i="24"/>
  <c r="D5918" i="24"/>
  <c r="D4649" i="24"/>
  <c r="D353" i="24"/>
  <c r="D5911" i="24"/>
  <c r="D6037" i="24"/>
  <c r="D2339" i="24"/>
  <c r="D6498" i="24"/>
  <c r="D702" i="24"/>
  <c r="D5330" i="24"/>
  <c r="D671" i="24"/>
  <c r="D4110" i="24"/>
  <c r="D5808" i="24"/>
  <c r="D6305" i="24"/>
  <c r="D2953" i="24"/>
  <c r="D2632" i="24"/>
  <c r="D1720" i="24"/>
  <c r="D6615" i="24"/>
  <c r="D3333" i="24"/>
  <c r="D265" i="24"/>
  <c r="D1441" i="24"/>
  <c r="D2416" i="24"/>
  <c r="D1020" i="24"/>
  <c r="D5276" i="24"/>
  <c r="D5861" i="24"/>
  <c r="D6123" i="24"/>
  <c r="D4986" i="24"/>
  <c r="D2938" i="24"/>
  <c r="D1557" i="24"/>
  <c r="D3243" i="24"/>
  <c r="D175" i="24"/>
  <c r="D2186" i="24"/>
  <c r="D2541" i="24"/>
  <c r="D7010" i="24"/>
  <c r="D6874" i="24"/>
  <c r="D4809" i="24"/>
  <c r="D6900" i="24"/>
  <c r="D3908" i="24"/>
  <c r="D6633" i="24"/>
  <c r="D434" i="24"/>
  <c r="D17" i="24"/>
  <c r="D4125" i="24"/>
  <c r="D1147" i="24"/>
  <c r="D109" i="24"/>
  <c r="D820" i="24"/>
  <c r="D3875" i="24"/>
  <c r="D830" i="24"/>
  <c r="D1519" i="24"/>
  <c r="D2963" i="24"/>
  <c r="D5566" i="24"/>
  <c r="D2433" i="24"/>
  <c r="D1341" i="24"/>
  <c r="D1799" i="24"/>
  <c r="D6847" i="24"/>
  <c r="D2581" i="24"/>
  <c r="D6753" i="24"/>
  <c r="D2014" i="24"/>
  <c r="D3268" i="24"/>
  <c r="D185" i="24"/>
  <c r="D5735" i="24"/>
  <c r="D4851" i="24"/>
  <c r="D865" i="24"/>
  <c r="D6670" i="24"/>
  <c r="D7164" i="24"/>
  <c r="D6" i="24"/>
  <c r="D1680" i="24"/>
  <c r="D1183" i="24"/>
  <c r="D1810" i="24"/>
  <c r="D5856" i="24"/>
  <c r="D4220" i="24"/>
  <c r="D1581" i="24"/>
  <c r="D7096" i="24"/>
  <c r="D350" i="24"/>
  <c r="D809" i="24"/>
  <c r="D1105" i="24"/>
  <c r="D5782" i="24"/>
  <c r="D4414" i="24"/>
  <c r="D37" i="24"/>
  <c r="D2738" i="24"/>
  <c r="D789" i="24"/>
  <c r="D6754" i="24"/>
  <c r="D6843" i="24"/>
  <c r="D433" i="24"/>
  <c r="D6683" i="24"/>
  <c r="D4005" i="24"/>
  <c r="D2429" i="24"/>
  <c r="D1065" i="24"/>
  <c r="D602" i="24"/>
  <c r="D7178" i="24"/>
  <c r="D212" i="24"/>
  <c r="D6609" i="24"/>
  <c r="D6533" i="24"/>
  <c r="D7034" i="24"/>
  <c r="D7111" i="24"/>
  <c r="D1357" i="24"/>
  <c r="D7169" i="24"/>
  <c r="D7053" i="24"/>
  <c r="D7106" i="24"/>
  <c r="D7152" i="24"/>
  <c r="D4257" i="24"/>
  <c r="D6545" i="24"/>
  <c r="D495" i="24"/>
  <c r="D6350" i="24"/>
  <c r="D7172" i="24"/>
  <c r="D2799" i="24"/>
  <c r="D6665" i="24"/>
  <c r="D4460" i="24"/>
  <c r="D6933" i="24"/>
  <c r="D3047" i="24"/>
  <c r="D6058" i="24"/>
  <c r="D6857" i="24"/>
  <c r="D3737" i="24"/>
  <c r="D4103" i="24"/>
  <c r="D4858" i="24"/>
  <c r="D2510" i="24"/>
  <c r="D2767" i="24"/>
  <c r="D6336" i="24"/>
  <c r="D6448" i="24"/>
  <c r="D6315" i="24"/>
  <c r="D28" i="24"/>
  <c r="D2036" i="24"/>
  <c r="D7098" i="24"/>
  <c r="D6960" i="24"/>
  <c r="D5022" i="24"/>
  <c r="D160" i="24"/>
  <c r="D6601" i="24"/>
  <c r="D6118" i="24"/>
  <c r="D5057" i="24"/>
  <c r="D1730" i="24"/>
  <c r="D6488" i="24"/>
  <c r="D5803" i="24"/>
  <c r="D5239" i="24"/>
  <c r="D3988" i="24"/>
  <c r="D5440" i="24"/>
  <c r="D1163" i="24"/>
  <c r="D4067" i="24"/>
  <c r="D3916" i="24"/>
  <c r="D1178" i="24"/>
  <c r="D282" i="24"/>
  <c r="D5235" i="24"/>
  <c r="D4477" i="24"/>
  <c r="D6406" i="24"/>
  <c r="D5411" i="24"/>
  <c r="D297" i="24"/>
  <c r="D4287" i="24"/>
  <c r="D2422" i="24"/>
  <c r="D425" i="24"/>
  <c r="D2290" i="24"/>
  <c r="D4480" i="24"/>
  <c r="D4198" i="24"/>
  <c r="D3320" i="24"/>
  <c r="D5755" i="24"/>
  <c r="D1058" i="24"/>
  <c r="D6466" i="24"/>
  <c r="D785" i="24"/>
  <c r="D5031" i="24"/>
  <c r="D1393" i="24"/>
  <c r="D136" i="24"/>
  <c r="D1895" i="24"/>
  <c r="D4461" i="24"/>
  <c r="D4602" i="24"/>
  <c r="D6359" i="24"/>
  <c r="D5891" i="24"/>
  <c r="D140" i="24"/>
  <c r="D5741" i="24"/>
  <c r="D4165" i="24"/>
  <c r="D5931" i="24"/>
  <c r="D4655" i="24"/>
  <c r="D1709" i="24"/>
  <c r="D5630" i="24"/>
  <c r="D1158" i="24"/>
  <c r="D5171" i="24"/>
  <c r="D5882" i="24"/>
  <c r="D4072" i="24"/>
  <c r="D5425" i="24"/>
  <c r="D2269" i="24"/>
  <c r="D2281" i="24"/>
  <c r="D5981" i="24"/>
  <c r="D4824" i="24"/>
  <c r="D1518" i="24"/>
  <c r="D5465" i="24"/>
  <c r="D5712" i="24"/>
  <c r="D1776" i="24"/>
  <c r="D3973" i="24"/>
  <c r="D5632" i="24"/>
  <c r="D5532" i="24"/>
  <c r="D659" i="24"/>
  <c r="D4208" i="24"/>
  <c r="D8" i="24"/>
  <c r="D9" i="24"/>
  <c r="D6935" i="24"/>
  <c r="D2598" i="24"/>
  <c r="D2547" i="24"/>
  <c r="D6717" i="24"/>
  <c r="D5836" i="24"/>
  <c r="D29" i="24"/>
  <c r="D4880" i="24"/>
  <c r="D4694" i="24"/>
  <c r="D260" i="24"/>
  <c r="D517" i="24"/>
  <c r="D6613" i="24"/>
  <c r="D835" i="24"/>
  <c r="D5760" i="24"/>
  <c r="D6084" i="24"/>
  <c r="D190" i="24"/>
  <c r="D5792" i="24"/>
  <c r="D5960" i="24"/>
  <c r="D6705" i="24"/>
  <c r="D1996" i="24"/>
  <c r="D7029" i="24"/>
  <c r="D1138" i="24"/>
  <c r="D6783" i="24"/>
  <c r="D131" i="24"/>
  <c r="D1343" i="24"/>
  <c r="D4069" i="24"/>
  <c r="D6953" i="24"/>
  <c r="D4734" i="24"/>
  <c r="D1941" i="24"/>
  <c r="D6909" i="24"/>
  <c r="D38" i="24"/>
  <c r="D2713" i="24"/>
  <c r="D935" i="24"/>
  <c r="D105" i="24"/>
  <c r="D6376" i="24"/>
  <c r="D6634" i="24"/>
  <c r="D1291" i="24"/>
  <c r="D5738" i="24"/>
  <c r="D6595" i="24"/>
  <c r="D51" i="24"/>
  <c r="D4391" i="24"/>
  <c r="D753" i="24"/>
  <c r="D6815" i="24"/>
  <c r="D7153" i="24"/>
  <c r="D1032" i="24"/>
  <c r="D4395" i="24"/>
  <c r="D2952" i="24"/>
  <c r="D4870" i="24"/>
  <c r="D3947" i="24"/>
  <c r="D5618" i="24"/>
  <c r="D236" i="24"/>
  <c r="D6807" i="24"/>
  <c r="D5060" i="24"/>
  <c r="D6984" i="24"/>
  <c r="D2291" i="24"/>
  <c r="D6861" i="24"/>
  <c r="D1650" i="24"/>
  <c r="D6458" i="24"/>
  <c r="D7059" i="24"/>
  <c r="D1367" i="24"/>
  <c r="D6878" i="24"/>
  <c r="D6539" i="24"/>
  <c r="D4251" i="24"/>
  <c r="D1959" i="24"/>
  <c r="D6700" i="24"/>
  <c r="D6826" i="24"/>
  <c r="D5299" i="24"/>
  <c r="D240" i="24"/>
  <c r="D2144" i="24"/>
  <c r="D1662" i="24"/>
  <c r="D647" i="24"/>
  <c r="D6310" i="24"/>
  <c r="D2399" i="24"/>
  <c r="D6654" i="24"/>
  <c r="D6486" i="24"/>
  <c r="D1493" i="24"/>
  <c r="D4903" i="24"/>
  <c r="D6248" i="24"/>
  <c r="D669" i="24"/>
  <c r="D5921" i="24"/>
  <c r="D807" i="24"/>
  <c r="D2913" i="24"/>
  <c r="D2493" i="24"/>
  <c r="D3088" i="24"/>
  <c r="D4086" i="24"/>
  <c r="D794" i="24"/>
  <c r="D6119" i="24"/>
  <c r="D4170" i="24"/>
  <c r="D6594" i="24"/>
  <c r="D5850" i="24"/>
  <c r="D5014" i="24"/>
  <c r="D5035" i="24"/>
  <c r="D923" i="24"/>
  <c r="D5889" i="24"/>
  <c r="D3974" i="24"/>
  <c r="D5965" i="24"/>
  <c r="D4713" i="24"/>
  <c r="D2067" i="24"/>
  <c r="D5492" i="24"/>
  <c r="D4672" i="24"/>
  <c r="D6036" i="24"/>
  <c r="D4591" i="24"/>
  <c r="D4490" i="24"/>
  <c r="D468" i="24"/>
  <c r="D6064" i="24"/>
  <c r="D1906" i="24"/>
  <c r="D7089" i="24"/>
  <c r="D119" i="24"/>
  <c r="D2374" i="24"/>
  <c r="D618" i="24"/>
  <c r="D7136" i="24"/>
  <c r="D1305" i="24"/>
  <c r="D6360" i="24"/>
  <c r="D4109" i="24"/>
  <c r="D2553" i="24"/>
  <c r="D6509" i="24"/>
  <c r="D6854" i="24"/>
  <c r="D6880" i="24"/>
  <c r="D2142" i="24"/>
  <c r="D6581" i="24"/>
  <c r="D4585" i="24"/>
  <c r="D6387" i="24"/>
  <c r="D4790" i="24"/>
  <c r="D6638" i="24"/>
  <c r="D5405" i="24"/>
  <c r="D4568" i="24"/>
  <c r="D1051" i="24"/>
  <c r="D4510" i="24"/>
  <c r="D129" i="24"/>
  <c r="D5090" i="24"/>
  <c r="D2189" i="24"/>
  <c r="D313" i="24"/>
  <c r="D959" i="24"/>
  <c r="D6082" i="24"/>
  <c r="D4439" i="24"/>
  <c r="D1112" i="24"/>
  <c r="D4799" i="24"/>
  <c r="D60" i="24"/>
  <c r="D41" i="24"/>
  <c r="D2899" i="24"/>
  <c r="D5821" i="24"/>
  <c r="D2124" i="24"/>
  <c r="D6139" i="24"/>
  <c r="D6311" i="24"/>
  <c r="D5486" i="24"/>
  <c r="D3002" i="24"/>
  <c r="D1942" i="24"/>
  <c r="D3091" i="24"/>
  <c r="D5253" i="24"/>
  <c r="D5679" i="24"/>
  <c r="D1642" i="24"/>
  <c r="D2970" i="24"/>
  <c r="D6828" i="24"/>
  <c r="D3070" i="24"/>
  <c r="D6335" i="24"/>
  <c r="D114" i="24"/>
  <c r="D1654" i="24"/>
  <c r="D3322" i="24"/>
  <c r="D6430" i="24"/>
  <c r="D500" i="24"/>
  <c r="D2367" i="24"/>
  <c r="D936" i="24"/>
  <c r="D795" i="24"/>
  <c r="D2597" i="24"/>
  <c r="D2733" i="24"/>
  <c r="D2441" i="24"/>
  <c r="D2040" i="24"/>
  <c r="D270" i="24"/>
  <c r="D4530" i="24"/>
  <c r="D1909" i="24"/>
  <c r="D7183" i="24"/>
  <c r="D1089" i="24"/>
  <c r="D1706" i="24"/>
  <c r="D6218" i="24"/>
  <c r="D4775" i="24"/>
  <c r="D3097" i="24"/>
  <c r="D540" i="24"/>
  <c r="D2660" i="24"/>
  <c r="D2459" i="24"/>
  <c r="D4522" i="24"/>
  <c r="D5290" i="24"/>
  <c r="D6328" i="24"/>
  <c r="D4228" i="24"/>
  <c r="D4259" i="24"/>
  <c r="D5017" i="24"/>
  <c r="D4876" i="24"/>
  <c r="D4186" i="24"/>
  <c r="D3323" i="24"/>
  <c r="D1648" i="24"/>
  <c r="D2006" i="24"/>
  <c r="D6447" i="24"/>
  <c r="D1761" i="24"/>
  <c r="D1539" i="24"/>
  <c r="D980" i="24"/>
  <c r="D1004" i="24"/>
  <c r="D804" i="24"/>
  <c r="D5524" i="24"/>
  <c r="D6389" i="24"/>
  <c r="D2873" i="24"/>
  <c r="D2088" i="24"/>
  <c r="D1695" i="24"/>
  <c r="D5572" i="24"/>
  <c r="D4958" i="24"/>
  <c r="D6013" i="24"/>
  <c r="D3949" i="24"/>
  <c r="D1792" i="24"/>
  <c r="D4444" i="24"/>
  <c r="D2833" i="24"/>
  <c r="D446" i="24"/>
  <c r="D3316" i="24"/>
  <c r="D1580" i="24"/>
  <c r="D536" i="24"/>
  <c r="D2606" i="24"/>
  <c r="D6579" i="24"/>
  <c r="D4021" i="24"/>
  <c r="D6746" i="24"/>
  <c r="D6718" i="24"/>
  <c r="D3215" i="24"/>
  <c r="D1329" i="24"/>
  <c r="D6462" i="24"/>
  <c r="D1655" i="24"/>
  <c r="D6522" i="24"/>
  <c r="D4965" i="24"/>
  <c r="D4372" i="24"/>
  <c r="D4886" i="24"/>
  <c r="D3150" i="24"/>
  <c r="D4401" i="24"/>
  <c r="D985" i="24"/>
  <c r="D4030" i="24"/>
  <c r="D1403" i="24"/>
  <c r="D5540" i="24"/>
  <c r="D6652" i="24"/>
  <c r="D6898" i="24"/>
  <c r="D3171" i="24"/>
  <c r="D2371" i="24"/>
  <c r="D1474" i="24"/>
  <c r="D4142" i="24"/>
  <c r="D199" i="24"/>
  <c r="D3182" i="24"/>
  <c r="D2132" i="24"/>
  <c r="D2087" i="24"/>
  <c r="D470" i="24"/>
  <c r="D1420" i="24"/>
  <c r="D6521" i="24"/>
  <c r="D3876" i="24"/>
  <c r="D3923" i="24"/>
  <c r="D6093" i="24"/>
  <c r="D6437" i="24"/>
  <c r="D6542" i="24"/>
  <c r="D2391" i="24"/>
  <c r="D3008" i="24"/>
  <c r="D2869" i="24"/>
  <c r="D6511" i="24"/>
  <c r="D1110" i="24"/>
  <c r="D7173" i="24"/>
  <c r="D5773" i="24"/>
  <c r="D6531" i="24"/>
  <c r="D5849" i="24"/>
  <c r="D4763" i="24"/>
  <c r="D1031" i="24"/>
  <c r="D4677" i="24"/>
  <c r="D6635" i="24"/>
  <c r="D6518" i="24"/>
  <c r="D3093" i="24"/>
  <c r="D6792" i="24"/>
  <c r="D4908" i="24"/>
  <c r="D2868" i="24"/>
  <c r="D6605" i="24"/>
  <c r="D6169" i="24"/>
  <c r="D1658" i="24"/>
  <c r="D5795" i="24"/>
  <c r="D6499" i="24"/>
  <c r="D4596" i="24"/>
  <c r="D910" i="24"/>
  <c r="D1908" i="24"/>
  <c r="D1525" i="24"/>
  <c r="D5727" i="24"/>
  <c r="D4236" i="24"/>
  <c r="D738" i="24"/>
  <c r="D4916" i="24"/>
  <c r="D2584" i="24"/>
  <c r="D2824" i="24"/>
  <c r="D1912" i="24"/>
  <c r="D4516" i="24"/>
  <c r="D6852" i="24"/>
  <c r="D4433" i="24"/>
  <c r="D369" i="24"/>
  <c r="D906" i="24"/>
  <c r="D2175" i="24"/>
  <c r="D3341" i="24"/>
  <c r="D4539" i="24"/>
  <c r="D6470" i="24"/>
  <c r="D2113" i="24"/>
  <c r="D1815" i="24"/>
  <c r="D5000" i="24"/>
  <c r="D5698" i="24"/>
  <c r="D4944" i="24"/>
  <c r="D5595" i="24"/>
  <c r="D2967" i="24"/>
  <c r="D5332" i="24"/>
  <c r="D4111" i="24"/>
  <c r="D527" i="24"/>
  <c r="D3230" i="24"/>
  <c r="D4273" i="24"/>
  <c r="D3360" i="24"/>
  <c r="D1284" i="24"/>
  <c r="D2974" i="24"/>
  <c r="D3080" i="24"/>
  <c r="D6158" i="24"/>
  <c r="D1150" i="24"/>
  <c r="D6842" i="24"/>
  <c r="D4968" i="24"/>
  <c r="D4612" i="24"/>
  <c r="D6363" i="24"/>
  <c r="D2502" i="24"/>
  <c r="D2210" i="24"/>
  <c r="D601" i="24"/>
  <c r="D5969" i="24"/>
  <c r="D4907" i="24"/>
  <c r="D2146" i="24"/>
  <c r="D5001" i="24"/>
  <c r="D1182" i="24"/>
  <c r="D6404" i="24"/>
  <c r="D5994" i="24"/>
  <c r="D6839" i="24"/>
  <c r="D7035" i="24"/>
  <c r="D3009" i="24"/>
  <c r="D2837" i="24"/>
  <c r="D3198" i="24"/>
  <c r="D5281" i="24"/>
  <c r="D1396" i="24"/>
  <c r="D4999" i="24"/>
  <c r="D4819" i="24"/>
  <c r="D3183" i="24"/>
  <c r="D4608" i="24"/>
  <c r="D3931" i="24"/>
  <c r="D1746" i="24"/>
  <c r="D685" i="24"/>
  <c r="D550" i="24"/>
  <c r="D4570" i="24"/>
  <c r="D4055" i="24"/>
  <c r="D1590" i="24"/>
  <c r="D6069" i="24"/>
  <c r="D5894" i="24"/>
  <c r="D4531" i="24"/>
  <c r="D2484" i="24"/>
  <c r="D1419" i="24"/>
  <c r="D7073" i="24"/>
  <c r="D2666" i="24"/>
  <c r="D484" i="24"/>
  <c r="D6408" i="24"/>
  <c r="D6582" i="24"/>
  <c r="D1738" i="24"/>
  <c r="D3329" i="24"/>
  <c r="D6812" i="24"/>
  <c r="D6050" i="24"/>
  <c r="D4847" i="24"/>
  <c r="D6205" i="24"/>
  <c r="D805" i="24"/>
  <c r="D4913" i="24"/>
  <c r="D3137" i="24"/>
  <c r="D3064" i="24"/>
  <c r="D4759" i="24"/>
  <c r="D5339" i="24"/>
  <c r="D2138" i="24"/>
  <c r="D1342" i="24"/>
  <c r="D2771" i="24"/>
  <c r="D4905" i="24"/>
  <c r="D4748" i="24"/>
  <c r="D4557" i="24"/>
  <c r="D2732" i="24"/>
  <c r="D4027" i="24"/>
  <c r="D4449" i="24"/>
  <c r="D4801" i="24"/>
  <c r="D6941" i="24"/>
  <c r="D4284" i="24"/>
  <c r="D2485" i="24"/>
  <c r="D2494" i="24"/>
  <c r="D5454" i="24"/>
  <c r="D5603" i="24"/>
  <c r="D2729" i="24"/>
  <c r="D1447" i="24"/>
  <c r="D575" i="24"/>
  <c r="D2007" i="24"/>
  <c r="D546" i="24"/>
  <c r="D5355" i="24"/>
  <c r="D4266" i="24"/>
  <c r="D2842" i="24"/>
  <c r="D6041" i="24"/>
  <c r="D1904" i="24"/>
  <c r="D5498" i="24"/>
  <c r="D2260" i="24"/>
  <c r="D5260" i="24"/>
  <c r="D6727" i="24"/>
  <c r="D4148" i="24"/>
  <c r="D3084" i="24"/>
  <c r="D3228" i="24"/>
  <c r="D698" i="24"/>
  <c r="D5119" i="24"/>
  <c r="D4762" i="24"/>
  <c r="D2949" i="24"/>
  <c r="D5588" i="24"/>
  <c r="D6943" i="24"/>
  <c r="D3130" i="24"/>
  <c r="D4707" i="24"/>
  <c r="D3251" i="24"/>
  <c r="D689" i="24"/>
  <c r="D2814" i="24"/>
  <c r="D5639" i="24"/>
  <c r="D5380" i="24"/>
  <c r="D3240" i="24"/>
  <c r="D4511" i="24"/>
  <c r="D5395" i="24"/>
  <c r="D4164" i="24"/>
  <c r="D1849" i="24"/>
  <c r="D2372" i="24"/>
  <c r="D5631" i="24"/>
  <c r="D4786" i="24"/>
  <c r="D2614" i="24"/>
  <c r="D6955" i="24"/>
  <c r="D741" i="24"/>
  <c r="D6243" i="24"/>
  <c r="D5503" i="24"/>
  <c r="D2263" i="24"/>
  <c r="D4859" i="24"/>
  <c r="D4141" i="24"/>
  <c r="D4830" i="24"/>
  <c r="D6628" i="24"/>
  <c r="D4951" i="24"/>
  <c r="D2267" i="24"/>
  <c r="D4078" i="24"/>
  <c r="D4975" i="24"/>
  <c r="D3095" i="24"/>
  <c r="D6196" i="24"/>
  <c r="D5157" i="24"/>
  <c r="D2706" i="24"/>
  <c r="D2993" i="24"/>
  <c r="D5011" i="24"/>
  <c r="D2261" i="24"/>
  <c r="D2844" i="24"/>
  <c r="D2937" i="24"/>
  <c r="D4932" i="24"/>
  <c r="D5295" i="24"/>
  <c r="D621" i="24"/>
  <c r="D5708" i="24"/>
  <c r="D728" i="24"/>
  <c r="D4933" i="24"/>
  <c r="D4332" i="24"/>
  <c r="D2734" i="24"/>
  <c r="D3046" i="24"/>
  <c r="D4351" i="24"/>
  <c r="D2643" i="24"/>
  <c r="D610" i="24"/>
  <c r="D3213" i="24"/>
  <c r="D2558" i="24"/>
  <c r="D3270" i="24"/>
  <c r="D5271" i="24"/>
  <c r="D4814" i="24"/>
  <c r="D4113" i="24"/>
  <c r="D1174" i="24"/>
  <c r="D1945" i="24"/>
  <c r="D5351" i="24"/>
  <c r="D4246" i="24"/>
  <c r="D1988" i="24"/>
  <c r="D5358" i="24"/>
  <c r="D6159" i="24"/>
  <c r="D4432" i="24"/>
  <c r="D5352" i="24"/>
  <c r="D4996" i="24"/>
  <c r="D4034" i="24"/>
  <c r="D4521" i="24"/>
  <c r="D2152" i="24"/>
  <c r="D3037" i="24"/>
  <c r="D3048" i="24"/>
  <c r="D1337" i="24"/>
  <c r="D2001" i="24"/>
  <c r="D5406" i="24"/>
  <c r="D4930" i="24"/>
  <c r="D5115" i="24"/>
  <c r="D6778" i="24"/>
  <c r="D2852" i="24"/>
  <c r="D6480" i="24"/>
  <c r="D6173" i="24"/>
  <c r="D649" i="24"/>
  <c r="D811" i="24"/>
  <c r="D4639" i="24"/>
  <c r="D1235" i="24"/>
  <c r="D5815" i="24"/>
  <c r="D1692" i="24"/>
  <c r="D1046" i="24"/>
  <c r="D4588" i="24"/>
  <c r="D1803" i="24"/>
  <c r="D5596" i="24"/>
  <c r="D5021" i="24"/>
  <c r="D5479" i="24"/>
  <c r="D3163" i="24"/>
  <c r="D5159" i="24"/>
  <c r="D840" i="24"/>
  <c r="D2056" i="24"/>
  <c r="D2048" i="24"/>
  <c r="D5851" i="24"/>
  <c r="D4416" i="24"/>
  <c r="D3206" i="24"/>
  <c r="D2960" i="24"/>
  <c r="D3925" i="24"/>
  <c r="D1476" i="24"/>
  <c r="D584" i="24"/>
  <c r="D3353" i="24"/>
  <c r="D4875" i="24"/>
  <c r="D5564" i="24"/>
  <c r="D2468" i="24"/>
  <c r="D4888" i="24"/>
  <c r="D4387" i="24"/>
  <c r="D4161" i="24"/>
  <c r="D5989" i="24"/>
  <c r="D363" i="24"/>
  <c r="D2412" i="24"/>
  <c r="D4642" i="24"/>
  <c r="D537" i="24"/>
  <c r="D2965" i="24"/>
  <c r="D638" i="24"/>
  <c r="D3309" i="24"/>
  <c r="D4835" i="24"/>
  <c r="D5258" i="24"/>
  <c r="D5445" i="24"/>
  <c r="D1951" i="24"/>
  <c r="D5843" i="24"/>
  <c r="D535" i="24"/>
  <c r="D4485" i="24"/>
  <c r="D2604" i="24"/>
  <c r="D4854" i="24"/>
  <c r="D5322" i="24"/>
  <c r="D2061" i="24"/>
  <c r="D1562" i="24"/>
  <c r="D4064" i="24"/>
  <c r="D5600" i="24"/>
  <c r="D5333" i="24"/>
  <c r="D5067" i="24"/>
  <c r="D561" i="24"/>
  <c r="D3111" i="24"/>
  <c r="D5536" i="24"/>
  <c r="D7144" i="24"/>
  <c r="D6568" i="24"/>
  <c r="D3867" i="24"/>
  <c r="D5345" i="24"/>
  <c r="D2223" i="24"/>
  <c r="D5941" i="24"/>
  <c r="D5506" i="24"/>
  <c r="D2745" i="24"/>
  <c r="D4166" i="24"/>
  <c r="D3285" i="24"/>
  <c r="D6286" i="24"/>
  <c r="D3074" i="24"/>
  <c r="D5699" i="24"/>
  <c r="D3993" i="24"/>
  <c r="D2220" i="24"/>
  <c r="D3960" i="24"/>
  <c r="D2214" i="24"/>
  <c r="D2862" i="24"/>
  <c r="D2610" i="24"/>
  <c r="D5687" i="24"/>
  <c r="D4345" i="24"/>
  <c r="D2292" i="24"/>
  <c r="D1199" i="24"/>
  <c r="D1156" i="24"/>
  <c r="D3922" i="24"/>
  <c r="D1950" i="24"/>
  <c r="D2032" i="24"/>
  <c r="D4785" i="24"/>
  <c r="D4497" i="24"/>
  <c r="D4691" i="24"/>
  <c r="D5578" i="24"/>
  <c r="D3334" i="24"/>
  <c r="D4056" i="24"/>
  <c r="D6003" i="24"/>
  <c r="D5053" i="24"/>
  <c r="D6034" i="24"/>
  <c r="D679" i="24"/>
  <c r="D4746" i="24"/>
  <c r="D1592" i="24"/>
  <c r="D4817" i="24"/>
  <c r="D2715" i="24"/>
  <c r="D5511" i="24"/>
  <c r="D6131" i="24"/>
  <c r="D1840" i="24"/>
  <c r="D2625" i="24"/>
  <c r="D4638" i="24"/>
  <c r="D6673" i="24"/>
  <c r="D3986" i="24"/>
  <c r="D2860" i="24"/>
  <c r="D3279" i="24"/>
  <c r="D5135" i="24"/>
  <c r="D3905" i="24"/>
  <c r="D3296" i="24"/>
  <c r="D2100" i="24"/>
  <c r="D1834" i="24"/>
  <c r="D438" i="24"/>
  <c r="D3190" i="24"/>
  <c r="D1802" i="24"/>
  <c r="D1958" i="24"/>
  <c r="D6226" i="24"/>
  <c r="D937" i="24"/>
  <c r="D1952" i="24"/>
  <c r="D3103" i="24"/>
  <c r="D2414" i="24"/>
  <c r="D5196" i="24"/>
  <c r="D1915" i="24"/>
  <c r="D2202" i="24"/>
  <c r="D2489" i="24"/>
  <c r="D6748" i="24"/>
  <c r="D6094" i="24"/>
  <c r="D5087" i="24"/>
  <c r="D5670" i="24"/>
  <c r="D2431" i="24"/>
  <c r="D2167" i="24"/>
  <c r="D2017" i="24"/>
  <c r="D2912" i="24"/>
  <c r="D2479" i="24"/>
  <c r="D4757" i="24"/>
  <c r="D3176" i="24"/>
  <c r="D4008" i="24"/>
  <c r="D5289" i="24"/>
  <c r="D4936" i="24"/>
  <c r="D6193" i="24"/>
  <c r="D5637" i="24"/>
  <c r="D4533" i="24"/>
  <c r="D1816" i="24"/>
  <c r="D5097" i="24"/>
  <c r="D3930" i="24"/>
  <c r="D2571" i="24"/>
  <c r="D2212" i="24"/>
  <c r="D4514" i="24"/>
  <c r="D4004" i="24"/>
  <c r="D4700" i="24"/>
  <c r="D1614" i="24"/>
  <c r="D5269" i="24"/>
  <c r="D4495" i="24"/>
  <c r="D876" i="24"/>
  <c r="D6441" i="24"/>
  <c r="D4420" i="24"/>
  <c r="D3966" i="24"/>
  <c r="D4952" i="24"/>
  <c r="D1670" i="24"/>
  <c r="D2426" i="24"/>
  <c r="D3248" i="24"/>
  <c r="D3019" i="24"/>
  <c r="D2141" i="24"/>
  <c r="D5070" i="24"/>
  <c r="D4684" i="24"/>
  <c r="D1130" i="24"/>
  <c r="D4290" i="24"/>
  <c r="D925" i="24"/>
  <c r="D5608" i="24"/>
  <c r="D4097" i="24"/>
  <c r="D5023" i="24"/>
  <c r="D2774" i="24"/>
  <c r="D3031" i="24"/>
  <c r="D2520" i="24"/>
  <c r="D2688" i="24"/>
  <c r="D1683" i="24"/>
  <c r="D1230" i="24"/>
  <c r="D7157" i="24"/>
  <c r="D6879" i="24"/>
  <c r="D4840" i="24"/>
  <c r="D4627" i="24"/>
  <c r="D3902" i="24"/>
  <c r="D1957" i="24"/>
  <c r="D6692" i="24"/>
  <c r="D2617" i="24"/>
  <c r="D5675" i="24"/>
  <c r="D5915" i="24"/>
  <c r="D594" i="24"/>
  <c r="D5650" i="24"/>
  <c r="D5754" i="24"/>
  <c r="D5325" i="24"/>
  <c r="D1850" i="24"/>
  <c r="D1594" i="24"/>
  <c r="D1475" i="24"/>
  <c r="D5574" i="24"/>
  <c r="D1540" i="24"/>
  <c r="D4105" i="24"/>
  <c r="D4482" i="24"/>
  <c r="D1194" i="24"/>
  <c r="D4644" i="24"/>
  <c r="D4058" i="24"/>
  <c r="D2655" i="24"/>
  <c r="D710" i="24"/>
  <c r="D2802" i="24"/>
  <c r="D4890" i="24"/>
  <c r="D723" i="24"/>
  <c r="D2019" i="24"/>
  <c r="D5287" i="24"/>
  <c r="D721" i="24"/>
  <c r="D3121" i="24"/>
  <c r="D1631" i="24"/>
  <c r="D4777" i="24"/>
  <c r="D1358" i="24"/>
  <c r="D5676" i="24"/>
  <c r="D4850" i="24"/>
  <c r="D3117" i="24"/>
  <c r="D5018" i="24"/>
  <c r="D3044" i="24"/>
  <c r="D4175" i="24"/>
  <c r="D1258" i="24"/>
  <c r="D5879" i="24"/>
  <c r="D2964" i="24"/>
  <c r="D592" i="24"/>
  <c r="D5990" i="24"/>
  <c r="D2685" i="24"/>
  <c r="D576" i="24"/>
  <c r="D2222" i="24"/>
  <c r="D2903" i="24"/>
  <c r="D1758" i="24"/>
  <c r="D6622" i="24"/>
  <c r="D6195" i="24"/>
  <c r="D3977" i="24"/>
  <c r="D2034" i="24"/>
  <c r="D2740" i="24"/>
  <c r="D3997" i="24"/>
  <c r="D6761" i="24"/>
  <c r="D1795" i="24"/>
  <c r="D1533" i="24"/>
  <c r="D6492" i="24"/>
  <c r="D4238" i="24"/>
  <c r="D739" i="24"/>
  <c r="D3131" i="24"/>
  <c r="D7160" i="24"/>
  <c r="D6930" i="24"/>
  <c r="D3344" i="24"/>
  <c r="D5307" i="24"/>
  <c r="D163" i="24"/>
  <c r="D5233" i="24"/>
  <c r="D2900" i="24"/>
  <c r="D4587" i="24"/>
  <c r="D6574" i="24"/>
  <c r="D5259" i="24"/>
  <c r="D846" i="24"/>
  <c r="D5544" i="24"/>
  <c r="D6829" i="24"/>
  <c r="D5137" i="24"/>
  <c r="D883" i="24"/>
  <c r="D4356" i="24"/>
  <c r="D4656" i="24"/>
  <c r="D4669" i="24"/>
  <c r="D1963" i="24"/>
  <c r="D5559" i="24"/>
  <c r="D1312" i="24"/>
  <c r="D6505" i="24"/>
  <c r="D4631" i="24"/>
  <c r="D994" i="24"/>
  <c r="D5504" i="24"/>
  <c r="D1505" i="24"/>
  <c r="D1569" i="24"/>
  <c r="D2050" i="24"/>
  <c r="D1639" i="24"/>
  <c r="D6255" i="24"/>
  <c r="D1724" i="24"/>
  <c r="D4604" i="24"/>
  <c r="D6557" i="24"/>
  <c r="D5005" i="24"/>
  <c r="D1688" i="24"/>
  <c r="D3071" i="24"/>
  <c r="D5153" i="24"/>
  <c r="D2129" i="24"/>
  <c r="D5599" i="24"/>
  <c r="D4493" i="24"/>
  <c r="D1924" i="24"/>
  <c r="D6632" i="24"/>
  <c r="D5820" i="24"/>
  <c r="D4515" i="24"/>
  <c r="D4088" i="24"/>
  <c r="D141" i="24"/>
  <c r="D2027" i="24"/>
  <c r="D2058" i="24"/>
  <c r="D1617" i="24"/>
  <c r="D2515" i="24"/>
  <c r="D429" i="24"/>
  <c r="D1348" i="24"/>
  <c r="D4925" i="24"/>
  <c r="D5194" i="24"/>
  <c r="D3368" i="24"/>
  <c r="D5257" i="24"/>
  <c r="D4320" i="24"/>
  <c r="D3014" i="24"/>
  <c r="D2689" i="24"/>
  <c r="D5753" i="24"/>
  <c r="D948" i="24"/>
  <c r="D3903" i="24"/>
  <c r="D5936" i="24"/>
  <c r="D4060" i="24"/>
  <c r="D4197" i="24"/>
  <c r="D691" i="24"/>
  <c r="D379" i="24"/>
  <c r="D6479" i="24"/>
  <c r="D6450" i="24"/>
  <c r="D2177" i="24"/>
  <c r="D4716" i="24"/>
  <c r="D4616" i="24"/>
  <c r="D1845" i="24"/>
  <c r="D5203" i="24"/>
  <c r="D2976" i="24"/>
  <c r="D690" i="24"/>
  <c r="D4551" i="24"/>
  <c r="D5136" i="24"/>
  <c r="D1867" i="24"/>
  <c r="D4098" i="24"/>
  <c r="D1637" i="24"/>
  <c r="D2137" i="24"/>
  <c r="D4652" i="24"/>
  <c r="D3929" i="24"/>
  <c r="D501" i="24"/>
  <c r="D1080" i="24"/>
  <c r="D5311" i="24"/>
  <c r="D5793" i="24"/>
  <c r="D1027" i="24"/>
  <c r="D4182" i="24"/>
  <c r="D954" i="24"/>
  <c r="D1687" i="24"/>
  <c r="D5839" i="24"/>
  <c r="D3962" i="24"/>
  <c r="D7120" i="24"/>
  <c r="D706" i="24"/>
  <c r="D6245" i="24"/>
  <c r="D2645" i="24"/>
  <c r="D532" i="24"/>
  <c r="D1212" i="24"/>
  <c r="D2778" i="24"/>
  <c r="D2377" i="24"/>
  <c r="D2248" i="24"/>
  <c r="D6369" i="24"/>
  <c r="D6052" i="24"/>
  <c r="D3156" i="24"/>
  <c r="D2560" i="24"/>
  <c r="D2684" i="24"/>
  <c r="D1784" i="24"/>
  <c r="D3271" i="24"/>
  <c r="D2238" i="24"/>
  <c r="D6104" i="24"/>
  <c r="D48" i="24"/>
  <c r="D423" i="24"/>
  <c r="D2008" i="24"/>
  <c r="D2669" i="24"/>
  <c r="D1330" i="24"/>
  <c r="D1400" i="24"/>
  <c r="D4693" i="24"/>
  <c r="D4611" i="24"/>
  <c r="D2717" i="24"/>
  <c r="D5309" i="24"/>
  <c r="D4765" i="24"/>
  <c r="D2513" i="24"/>
  <c r="D2466" i="24"/>
  <c r="D1426" i="24"/>
  <c r="D6140" i="24"/>
  <c r="D6666" i="24"/>
  <c r="D2005" i="24"/>
  <c r="D1397" i="24"/>
  <c r="D1083" i="24"/>
  <c r="D7076" i="24"/>
  <c r="D2805" i="24"/>
  <c r="D4024" i="24"/>
  <c r="D4729" i="24"/>
  <c r="D5713" i="24"/>
  <c r="D3976" i="24"/>
  <c r="D1593" i="24"/>
  <c r="D5222" i="24"/>
  <c r="D1872" i="24"/>
  <c r="D1464" i="24"/>
  <c r="D4803" i="24"/>
  <c r="D4242" i="24"/>
  <c r="D693" i="24"/>
  <c r="D1120" i="24"/>
  <c r="D465" i="24"/>
  <c r="D5039" i="24"/>
  <c r="D4316" i="24"/>
  <c r="D1584" i="24"/>
  <c r="D6881" i="24"/>
  <c r="D1160" i="24"/>
  <c r="D5762" i="24"/>
  <c r="D4484" i="24"/>
  <c r="D417" i="24"/>
  <c r="D1038" i="24"/>
  <c r="D6694" i="24"/>
  <c r="D3918" i="24"/>
  <c r="D2564" i="24"/>
  <c r="D1125" i="24"/>
  <c r="D1798" i="24"/>
  <c r="D2947" i="24"/>
  <c r="D4102" i="24"/>
  <c r="D5657" i="24"/>
  <c r="D639" i="24"/>
  <c r="D1609" i="24"/>
  <c r="D3128" i="24"/>
  <c r="D2808" i="24"/>
  <c r="D2475" i="24"/>
  <c r="D1336" i="24"/>
  <c r="D189" i="24"/>
  <c r="D2682" i="24"/>
  <c r="D279" i="24"/>
  <c r="D4687" i="24"/>
  <c r="D1977" i="24"/>
  <c r="D6308" i="24"/>
  <c r="D6740" i="24"/>
  <c r="D3957" i="24"/>
  <c r="D3173" i="24"/>
  <c r="D1870" i="24"/>
  <c r="D1948" i="24"/>
  <c r="D788" i="24"/>
  <c r="D6946" i="24"/>
  <c r="D180" i="24"/>
  <c r="D95" i="24"/>
  <c r="D6968" i="24"/>
  <c r="D7044" i="24"/>
  <c r="D6773" i="24"/>
  <c r="D6790" i="24"/>
  <c r="D600" i="24"/>
  <c r="D1640" i="24"/>
  <c r="D6383" i="24"/>
  <c r="D6307" i="24"/>
  <c r="D2812" i="24"/>
  <c r="D2400" i="24"/>
  <c r="D4856" i="24"/>
  <c r="D1869" i="24"/>
  <c r="D5950" i="24"/>
  <c r="D677" i="24"/>
  <c r="D6781" i="24"/>
  <c r="D6604" i="24"/>
  <c r="D462" i="24"/>
  <c r="D4212" i="24"/>
  <c r="D6698" i="24"/>
  <c r="D6390" i="24"/>
  <c r="D941" i="24"/>
  <c r="D5480" i="24"/>
  <c r="D1390" i="24"/>
  <c r="D858" i="24"/>
  <c r="D7042" i="24"/>
  <c r="D6112" i="24"/>
  <c r="D4680" i="24"/>
  <c r="D7047" i="24"/>
  <c r="D939" i="24"/>
  <c r="D4519" i="24"/>
  <c r="D2905" i="24"/>
  <c r="D4517" i="24"/>
  <c r="D775" i="24"/>
  <c r="D2133" i="24"/>
  <c r="D3289" i="24"/>
  <c r="D4509" i="24"/>
  <c r="D2770" i="24"/>
  <c r="D5293" i="24"/>
  <c r="D2578" i="24"/>
  <c r="D3092" i="24"/>
  <c r="D1276" i="24"/>
  <c r="D5682" i="24"/>
  <c r="D6463" i="24"/>
  <c r="D5180" i="24"/>
  <c r="D5996" i="24"/>
  <c r="D2390" i="24"/>
  <c r="D4063" i="24"/>
  <c r="D5433" i="24"/>
  <c r="D5787" i="24"/>
  <c r="D5055" i="24"/>
  <c r="D5489" i="24"/>
  <c r="D1820" i="24"/>
  <c r="D5601" i="24"/>
  <c r="D221" i="24"/>
  <c r="D4177" i="24"/>
  <c r="D4048" i="24"/>
  <c r="D5056" i="24"/>
  <c r="D3214" i="24"/>
  <c r="D4194" i="24"/>
  <c r="D1477" i="24"/>
  <c r="D4937" i="24"/>
  <c r="D4868" i="24"/>
  <c r="D5105" i="24"/>
  <c r="D496" i="24"/>
  <c r="D5886" i="24"/>
  <c r="D4074" i="24"/>
  <c r="D210" i="24"/>
  <c r="D5548" i="24"/>
  <c r="D2432" i="24"/>
  <c r="D5607" i="24"/>
  <c r="D1932" i="24"/>
  <c r="D2443" i="24"/>
  <c r="D4214" i="24"/>
  <c r="D2892" i="24"/>
  <c r="D2910" i="24"/>
  <c r="D4380" i="24"/>
  <c r="D2000" i="24"/>
  <c r="D5982" i="24"/>
  <c r="D1796" i="24"/>
  <c r="D61" i="24"/>
  <c r="D6202" i="24"/>
  <c r="D4243" i="24"/>
  <c r="D1603" i="24"/>
  <c r="D525" i="24"/>
  <c r="D2681" i="24"/>
  <c r="D1165" i="24"/>
  <c r="D218" i="24"/>
  <c r="D222" i="24"/>
  <c r="D4173" i="24"/>
  <c r="D644" i="24"/>
  <c r="D1893" i="24"/>
  <c r="D7041" i="24"/>
  <c r="D6073" i="24"/>
  <c r="D5724" i="24"/>
  <c r="D6912" i="24"/>
  <c r="D2865" i="24"/>
  <c r="D6120" i="24"/>
  <c r="D2057" i="24"/>
  <c r="D6674" i="24"/>
  <c r="D2603" i="24"/>
  <c r="D6323" i="24"/>
  <c r="D960" i="24"/>
  <c r="D437" i="24"/>
  <c r="D1053" i="24"/>
  <c r="D3888" i="24"/>
  <c r="D6550" i="24"/>
  <c r="D885" i="24"/>
  <c r="D5658" i="24"/>
  <c r="D6474" i="24"/>
  <c r="D3350" i="24"/>
  <c r="D1486" i="24"/>
  <c r="D4200" i="24"/>
  <c r="D1424" i="24"/>
  <c r="D164" i="24"/>
  <c r="D7099" i="24"/>
  <c r="D6412" i="24"/>
  <c r="D6272" i="24"/>
  <c r="D2452" i="24"/>
  <c r="D6000" i="24"/>
  <c r="D3112" i="24"/>
  <c r="D1582" i="24"/>
  <c r="D5640" i="24"/>
  <c r="D6725" i="24"/>
  <c r="D6830" i="24"/>
  <c r="D5900" i="24"/>
  <c r="D951" i="24"/>
  <c r="D1500" i="24"/>
  <c r="D5215" i="24"/>
  <c r="D5858" i="24"/>
  <c r="D2033" i="24"/>
  <c r="D1567" i="24"/>
  <c r="D3069" i="24"/>
  <c r="D1546" i="24"/>
  <c r="D5890" i="24"/>
  <c r="D6587" i="24"/>
  <c r="D6357" i="24"/>
  <c r="D776" i="24"/>
  <c r="D3269" i="24"/>
  <c r="D4341" i="24"/>
  <c r="D5796" i="24"/>
  <c r="D2508" i="24"/>
  <c r="D3109" i="24"/>
  <c r="D1250" i="24"/>
  <c r="D6784" i="24"/>
  <c r="D3328" i="24"/>
  <c r="D2148" i="24"/>
  <c r="D5739" i="24"/>
  <c r="D7045" i="24"/>
  <c r="D3280" i="24"/>
  <c r="D4422" i="24"/>
  <c r="D4745" i="24"/>
  <c r="D5785" i="24"/>
  <c r="D1111" i="24"/>
  <c r="D1829" i="24"/>
  <c r="D6020" i="24"/>
  <c r="D1979" i="24"/>
  <c r="D2891" i="24"/>
  <c r="D5304" i="24"/>
  <c r="D5076" i="24"/>
  <c r="D1543" i="24"/>
  <c r="D6372" i="24"/>
  <c r="D938" i="24"/>
  <c r="D3164" i="24"/>
  <c r="D1725" i="24"/>
  <c r="D2095" i="24"/>
  <c r="D5895" i="24"/>
  <c r="D6701" i="24"/>
  <c r="D1748" i="24"/>
  <c r="D2155" i="24"/>
  <c r="D5513" i="24"/>
  <c r="D5937" i="24"/>
  <c r="D5301" i="24"/>
  <c r="D6035" i="24"/>
  <c r="D5151" i="24"/>
  <c r="D5924" i="24"/>
  <c r="D4532" i="24"/>
  <c r="D957" i="24"/>
  <c r="D6963" i="24"/>
  <c r="D5550" i="24"/>
  <c r="D5779" i="24"/>
  <c r="D2554" i="24"/>
  <c r="D1997" i="24"/>
  <c r="D4910" i="24"/>
  <c r="D5993" i="24"/>
  <c r="D3234" i="24"/>
  <c r="D2602" i="24"/>
  <c r="D4742" i="24"/>
  <c r="D1862" i="24"/>
  <c r="D6500" i="24"/>
  <c r="D751" i="24"/>
  <c r="D277" i="24"/>
  <c r="D5902" i="24"/>
  <c r="D6217" i="24"/>
  <c r="D2421" i="24"/>
  <c r="D4256" i="24"/>
  <c r="D6200" i="24"/>
  <c r="D5689" i="24"/>
  <c r="D1040" i="24"/>
  <c r="D3258" i="24"/>
  <c r="D2384" i="24"/>
  <c r="D6057" i="24"/>
  <c r="D4741" i="24"/>
  <c r="D5164" i="24"/>
  <c r="D4323" i="24"/>
  <c r="D5167" i="24"/>
  <c r="D3241" i="24"/>
  <c r="D6403" i="24"/>
  <c r="D5213" i="24"/>
  <c r="D2791" i="24"/>
  <c r="D4174" i="24"/>
  <c r="D3172" i="24"/>
  <c r="D5416" i="24"/>
  <c r="D1605" i="24"/>
  <c r="D956" i="24"/>
  <c r="D1431" i="24"/>
  <c r="D2321" i="24"/>
  <c r="D1278" i="24"/>
  <c r="D6571" i="24"/>
  <c r="D1481" i="24"/>
  <c r="D6639" i="24"/>
  <c r="D2519" i="24"/>
  <c r="D5193" i="24"/>
  <c r="D5214" i="24"/>
  <c r="D5919" i="24"/>
  <c r="D976" i="24"/>
  <c r="D4134" i="24"/>
  <c r="D5024" i="24"/>
  <c r="D1129" i="24"/>
  <c r="D5663" i="24"/>
  <c r="D4882" i="24"/>
  <c r="D5016" i="24"/>
  <c r="D4566" i="24"/>
  <c r="D3371" i="24"/>
  <c r="D5811" i="24"/>
  <c r="D3" i="24"/>
  <c r="D6247" i="24"/>
  <c r="D6853" i="24"/>
  <c r="D1556" i="24"/>
  <c r="D5481" i="24"/>
  <c r="D569" i="24"/>
  <c r="D6152" i="24"/>
  <c r="D4985" i="24"/>
  <c r="D7065" i="24"/>
  <c r="D5277" i="24"/>
  <c r="D4581" i="24"/>
  <c r="D6353" i="24"/>
  <c r="D4081" i="24"/>
  <c r="D4478" i="24"/>
  <c r="D1551" i="24"/>
  <c r="D1401" i="24"/>
  <c r="D4258" i="24"/>
  <c r="D4031" i="24"/>
  <c r="D4445" i="24"/>
  <c r="D3338" i="24"/>
  <c r="D2698" i="24"/>
  <c r="D6623" i="24"/>
  <c r="D3233" i="24"/>
  <c r="D5726" i="24"/>
  <c r="D398" i="24"/>
  <c r="D2535" i="24"/>
  <c r="D3370" i="24"/>
  <c r="D2408" i="24"/>
  <c r="D390" i="24"/>
  <c r="D859" i="24"/>
  <c r="D4057" i="24"/>
  <c r="D4957" i="24"/>
  <c r="D769" i="24"/>
  <c r="D2951" i="24"/>
  <c r="D778" i="24"/>
  <c r="D6512" i="24"/>
  <c r="D4053" i="24"/>
  <c r="D4052" i="24"/>
  <c r="D4885" i="24"/>
  <c r="D4527" i="24"/>
  <c r="D902" i="24"/>
  <c r="D4788" i="24"/>
  <c r="D2934" i="24"/>
  <c r="D6669" i="24"/>
  <c r="D430" i="24"/>
  <c r="D202" i="24"/>
  <c r="D262" i="24"/>
  <c r="D4632" i="24"/>
  <c r="D5704" i="24"/>
  <c r="D4891" i="24"/>
  <c r="D2920" i="24"/>
  <c r="D2328" i="24"/>
  <c r="D2461" i="24"/>
  <c r="D5483" i="24"/>
  <c r="D726" i="24"/>
  <c r="D5370" i="24"/>
  <c r="D1104" i="24"/>
  <c r="D3257" i="24"/>
  <c r="D4314" i="24"/>
  <c r="D345" i="24"/>
  <c r="D1208" i="24"/>
  <c r="D1436" i="24"/>
  <c r="D4959" i="24"/>
  <c r="D2283" i="24"/>
  <c r="D705" i="24"/>
  <c r="D6299" i="24"/>
  <c r="D1252" i="24"/>
  <c r="D5278" i="24"/>
  <c r="D1048" i="24"/>
  <c r="D1596" i="24"/>
  <c r="D1416" i="24"/>
  <c r="D6090" i="24"/>
  <c r="D6189" i="24"/>
  <c r="D6831" i="24"/>
  <c r="D3288" i="24"/>
  <c r="D2118" i="24"/>
  <c r="D4137" i="24"/>
  <c r="D333" i="24"/>
  <c r="D3374" i="24"/>
  <c r="D2796" i="24"/>
  <c r="D7104" i="24"/>
  <c r="D250" i="24"/>
  <c r="D3324" i="24"/>
  <c r="D5007" i="24"/>
  <c r="D6398" i="24"/>
  <c r="D5838" i="24"/>
  <c r="D4037" i="24"/>
  <c r="D4075" i="24"/>
  <c r="D5734" i="24"/>
  <c r="D4622" i="24"/>
  <c r="D5197" i="24"/>
  <c r="D1054" i="24"/>
  <c r="D5002" i="24"/>
  <c r="D3223" i="24"/>
  <c r="D182" i="24"/>
  <c r="D2357" i="24"/>
  <c r="D1021" i="24"/>
  <c r="D6056" i="24"/>
  <c r="D2172" i="24"/>
  <c r="D5560" i="24"/>
  <c r="D3907" i="24"/>
  <c r="D26" i="24"/>
  <c r="D4309" i="24"/>
  <c r="D5833" i="24"/>
  <c r="D2406" i="24"/>
  <c r="D264" i="24"/>
  <c r="D4018" i="24"/>
  <c r="D2282" i="24"/>
  <c r="D6339" i="24"/>
  <c r="D1417" i="24"/>
  <c r="D154" i="24"/>
  <c r="D203" i="24"/>
  <c r="D2266" i="24"/>
  <c r="D4049" i="24"/>
  <c r="D6149" i="24"/>
  <c r="D2165" i="24"/>
  <c r="D7078" i="24"/>
  <c r="D5244" i="24"/>
  <c r="D252" i="24"/>
  <c r="D458" i="24"/>
  <c r="D166" i="24"/>
  <c r="D6293" i="24"/>
  <c r="D4901" i="24"/>
  <c r="D7085" i="24"/>
  <c r="D1747" i="24"/>
  <c r="D911" i="24"/>
  <c r="D545" i="24"/>
  <c r="D165" i="24"/>
  <c r="D2677" i="24"/>
  <c r="D6948" i="24"/>
  <c r="D32" i="24"/>
  <c r="D2992" i="24"/>
  <c r="D45" i="24"/>
  <c r="D347" i="24"/>
  <c r="D4607" i="24"/>
  <c r="D4133" i="24"/>
  <c r="D520" i="24"/>
  <c r="D169" i="24"/>
  <c r="D878" i="24"/>
  <c r="D211" i="24"/>
  <c r="D568" i="24"/>
  <c r="D6439" i="24"/>
  <c r="D4712" i="24"/>
  <c r="D6530" i="24"/>
  <c r="D3018" i="24"/>
  <c r="D4898" i="24"/>
  <c r="D7027" i="24"/>
  <c r="D1225" i="24"/>
  <c r="D5740" i="24"/>
  <c r="D765" i="24"/>
  <c r="D7103" i="24"/>
  <c r="D7115" i="24"/>
  <c r="D2309" i="24"/>
  <c r="D7003" i="24"/>
  <c r="D416" i="24"/>
  <c r="D966" i="24"/>
  <c r="D6636" i="24"/>
  <c r="D323" i="24"/>
  <c r="D1532" i="24"/>
  <c r="D7107" i="24"/>
  <c r="D1281" i="24"/>
  <c r="D6796" i="24"/>
  <c r="D6560" i="24"/>
  <c r="D1243" i="24"/>
  <c r="D5805" i="24"/>
  <c r="D2401" i="24"/>
  <c r="D7046" i="24"/>
  <c r="D258" i="24"/>
  <c r="D1443" i="24"/>
  <c r="D564" i="24"/>
  <c r="D549" i="24"/>
  <c r="D3886" i="24"/>
  <c r="D1981" i="24"/>
  <c r="D6554" i="24"/>
  <c r="D243" i="24"/>
  <c r="D7020" i="24"/>
  <c r="D3885" i="24"/>
  <c r="D6583" i="24"/>
  <c r="D5606" i="24"/>
  <c r="D7" i="24"/>
  <c r="D1769" i="24"/>
  <c r="D14" i="24"/>
  <c r="D1302" i="24"/>
  <c r="D6452" i="24"/>
  <c r="D3168" i="24"/>
  <c r="D519" i="24"/>
  <c r="D6824" i="24"/>
  <c r="D5264" i="24"/>
  <c r="D955" i="24"/>
  <c r="D6183" i="24"/>
  <c r="D300" i="24"/>
  <c r="D209" i="24"/>
  <c r="D3375" i="24"/>
  <c r="D326" i="24"/>
  <c r="D7070" i="24"/>
  <c r="D5749" i="24"/>
  <c r="D680" i="24"/>
  <c r="D256" i="24"/>
  <c r="D4163" i="24"/>
  <c r="D6952" i="24"/>
  <c r="D427" i="24"/>
  <c r="D6141" i="24"/>
  <c r="D7177" i="24"/>
  <c r="D23" i="24"/>
  <c r="D27" i="24"/>
  <c r="D1775" i="24"/>
  <c r="D171" i="24"/>
  <c r="D737" i="24"/>
  <c r="D16" i="24"/>
  <c r="D4029" i="24"/>
  <c r="D332" i="24"/>
  <c r="D7151" i="24"/>
  <c r="D127" i="24"/>
  <c r="D43" i="24"/>
  <c r="D5350" i="24"/>
  <c r="D6075" i="24"/>
  <c r="D696" i="24"/>
  <c r="D7051" i="24"/>
  <c r="D6312" i="24"/>
  <c r="D984" i="24"/>
  <c r="D749" i="24"/>
  <c r="D759" i="24"/>
  <c r="D33" i="24"/>
  <c r="D153" i="24"/>
  <c r="D5478" i="24"/>
  <c r="D4466" i="24"/>
  <c r="D6296" i="24"/>
  <c r="D2301" i="24"/>
  <c r="D6258" i="24"/>
  <c r="D6241" i="24"/>
  <c r="D4363" i="24"/>
  <c r="D143" i="24"/>
  <c r="D198" i="24"/>
  <c r="D5297" i="24"/>
  <c r="D4573" i="24"/>
  <c r="D2245" i="24"/>
  <c r="D1412" i="24"/>
  <c r="D6779" i="24"/>
  <c r="D5165" i="24"/>
  <c r="D2107" i="24"/>
  <c r="D3242" i="24"/>
  <c r="D5545" i="24"/>
  <c r="D6185" i="24"/>
  <c r="D790" i="24"/>
  <c r="D322" i="24"/>
  <c r="D6558" i="24"/>
  <c r="D1571" i="24"/>
  <c r="D7102" i="24"/>
  <c r="D6762" i="24"/>
  <c r="D5589" i="24"/>
  <c r="D563" i="24"/>
  <c r="D384" i="24"/>
  <c r="D502" i="24"/>
  <c r="D1647" i="24"/>
  <c r="D6940" i="24"/>
  <c r="D6782" i="24"/>
  <c r="D6428" i="24"/>
  <c r="D5812" i="24"/>
  <c r="D1712" i="24"/>
  <c r="D6696" i="24"/>
  <c r="D2404" i="24"/>
  <c r="D6768" i="24"/>
  <c r="D6268" i="24"/>
  <c r="D6916" i="24"/>
  <c r="D7066" i="24"/>
  <c r="D387" i="24"/>
  <c r="D1844" i="24"/>
  <c r="D39" i="24"/>
  <c r="D1176" i="24"/>
  <c r="D312" i="24"/>
  <c r="D6837" i="24"/>
  <c r="D6206" i="24"/>
  <c r="D7142" i="24"/>
  <c r="D7095" i="24"/>
  <c r="D306" i="24"/>
  <c r="D771" i="24"/>
  <c r="D144" i="24"/>
  <c r="D5642" i="24"/>
  <c r="D422" i="24"/>
  <c r="D743" i="24"/>
  <c r="D6868" i="24"/>
  <c r="D5707" i="24"/>
  <c r="D123" i="24"/>
  <c r="D4676" i="24"/>
  <c r="D1773" i="24"/>
  <c r="D15" i="24"/>
  <c r="D581" i="24"/>
  <c r="D6503" i="24"/>
  <c r="D6520" i="24"/>
  <c r="D6233" i="24"/>
  <c r="D3878" i="24"/>
  <c r="D672" i="24"/>
  <c r="D1411" i="24"/>
  <c r="D3136" i="24"/>
  <c r="D261" i="24"/>
  <c r="D7043" i="24"/>
  <c r="D6510" i="24"/>
  <c r="D5605" i="24"/>
  <c r="D924" i="24"/>
  <c r="D7147" i="24"/>
  <c r="D6266" i="24"/>
  <c r="D7156" i="24"/>
  <c r="D64" i="24"/>
  <c r="D3225" i="24"/>
  <c r="D7174" i="24"/>
  <c r="D7040" i="24"/>
  <c r="D1461" i="24"/>
  <c r="D18" i="24"/>
  <c r="D194" i="24"/>
  <c r="D13" i="24"/>
  <c r="D7176" i="24"/>
  <c r="D7182" i="24"/>
  <c r="D7179" i="24"/>
  <c r="D7119" i="24"/>
  <c r="D1705" i="24"/>
  <c r="D3135" i="24"/>
  <c r="D6472" i="24"/>
  <c r="D7171" i="24"/>
  <c r="D7007" i="24"/>
  <c r="D3326" i="24"/>
  <c r="D1115" i="24"/>
  <c r="D6251" i="24"/>
  <c r="D6975" i="24"/>
  <c r="D2370" i="24"/>
  <c r="D6937" i="24"/>
  <c r="D6329" i="24"/>
  <c r="D5300" i="24"/>
  <c r="D6477" i="24"/>
  <c r="D6987" i="24"/>
  <c r="D6213" i="24"/>
  <c r="D4926" i="24"/>
  <c r="D5585" i="24"/>
  <c r="D6966" i="24"/>
  <c r="D5832" i="24"/>
  <c r="D1521" i="24"/>
  <c r="D4338" i="24"/>
  <c r="D340" i="24"/>
  <c r="D1257" i="24"/>
  <c r="D6997" i="24"/>
  <c r="D6281" i="24"/>
  <c r="D2083" i="24"/>
  <c r="D4093" i="24"/>
  <c r="D4465" i="24"/>
  <c r="D508" i="24"/>
  <c r="D5697" i="24"/>
  <c r="D4558" i="24"/>
  <c r="D5778" i="24"/>
  <c r="D4583" i="24"/>
  <c r="D204" i="24"/>
  <c r="D5730" i="24"/>
  <c r="D6130" i="24"/>
  <c r="D4046" i="24"/>
  <c r="D1751" i="24"/>
  <c r="D893" i="24"/>
  <c r="D6005" i="24"/>
  <c r="D2552" i="24"/>
  <c r="D4805" i="24"/>
  <c r="D5573" i="24"/>
  <c r="D4160" i="24"/>
  <c r="D4668" i="24"/>
  <c r="D6302" i="24"/>
  <c r="D1616" i="24"/>
  <c r="D5337" i="24"/>
  <c r="D481" i="24"/>
  <c r="D298" i="24"/>
  <c r="D819" i="24"/>
  <c r="D2857" i="24"/>
  <c r="D5961" i="24"/>
  <c r="D6455" i="24"/>
  <c r="D316" i="24"/>
  <c r="D7091" i="24"/>
  <c r="D3357" i="24"/>
  <c r="D6549" i="24"/>
  <c r="D3971" i="24"/>
  <c r="D147" i="24"/>
  <c r="D5609" i="24"/>
  <c r="D4736" i="24"/>
  <c r="D950" i="24"/>
  <c r="D528" i="24"/>
  <c r="D6204" i="24"/>
  <c r="D5065" i="24"/>
  <c r="D1128" i="24"/>
  <c r="D3209" i="24"/>
  <c r="D5814" i="24"/>
  <c r="D102" i="24"/>
  <c r="D6733" i="24"/>
  <c r="D5878" i="24"/>
  <c r="D1207" i="24"/>
  <c r="D6974" i="24"/>
  <c r="D2010" i="24"/>
  <c r="D6804" i="24"/>
  <c r="D6803" i="24"/>
  <c r="D7150" i="24"/>
  <c r="D822" i="24"/>
  <c r="D5817" i="24"/>
  <c r="D5456" i="24"/>
  <c r="D3283" i="24"/>
  <c r="D6456" i="24"/>
  <c r="D6287" i="24"/>
  <c r="D4216" i="24"/>
  <c r="D2656" i="24"/>
  <c r="D748" i="24"/>
  <c r="D1604" i="24"/>
  <c r="D2482" i="24"/>
  <c r="D5191" i="24"/>
  <c r="D5862" i="24"/>
  <c r="D6729" i="24"/>
  <c r="D1857" i="24"/>
  <c r="D5530" i="24"/>
  <c r="D6957" i="24"/>
  <c r="D2110" i="24"/>
  <c r="D5896" i="24"/>
  <c r="D5378" i="24"/>
  <c r="D7137" i="24"/>
  <c r="D2577" i="24"/>
  <c r="D1531" i="24"/>
  <c r="D6309" i="24"/>
  <c r="D6663" i="24"/>
  <c r="D6789" i="24"/>
  <c r="D1729" i="24"/>
  <c r="D2176" i="24"/>
  <c r="D1488" i="24"/>
  <c r="D5373" i="24"/>
  <c r="D2940" i="24"/>
  <c r="D4375" i="24"/>
  <c r="D3900" i="24"/>
  <c r="D3297" i="24"/>
  <c r="D5611" i="24"/>
  <c r="D4132" i="24"/>
  <c r="D4657" i="24"/>
  <c r="D4812" i="24"/>
  <c r="D469" i="24"/>
  <c r="D518" i="24"/>
  <c r="D2275" i="24"/>
  <c r="D4822" i="24"/>
  <c r="D4167" i="24"/>
  <c r="D2289" i="24"/>
  <c r="D2890" i="24"/>
  <c r="D1534" i="24"/>
  <c r="D2470" i="24"/>
  <c r="D2607" i="24"/>
  <c r="D5612" i="24"/>
  <c r="D3205" i="24"/>
  <c r="D4003" i="24"/>
  <c r="D5392" i="24"/>
  <c r="D2988" i="24"/>
  <c r="D4304" i="24"/>
  <c r="D730" i="24"/>
  <c r="D6298" i="24"/>
  <c r="D5086" i="24"/>
  <c r="D1980" i="24"/>
  <c r="D2297" i="24"/>
  <c r="D6688" i="24"/>
  <c r="D5458" i="24"/>
  <c r="D6629" i="24"/>
  <c r="D4061" i="24"/>
  <c r="D1018" i="24"/>
  <c r="D1398" i="24"/>
  <c r="D299" i="24"/>
  <c r="D1610" i="24"/>
  <c r="D6855" i="24"/>
  <c r="D979" i="24"/>
  <c r="D6704" i="24"/>
  <c r="D5315" i="24"/>
  <c r="D6547" i="24"/>
  <c r="D2849" i="24"/>
  <c r="D6887" i="24"/>
  <c r="D3029" i="24"/>
  <c r="D2156" i="24"/>
  <c r="D4751" i="24"/>
  <c r="D5388" i="24"/>
  <c r="D3056" i="24"/>
  <c r="D2726" i="24"/>
  <c r="D4108" i="24"/>
  <c r="D1818" i="24"/>
  <c r="D5693" i="24"/>
  <c r="D4204" i="24"/>
  <c r="D6772" i="24"/>
  <c r="D2235" i="24"/>
  <c r="D6262" i="24"/>
  <c r="D1016" i="24"/>
  <c r="D1008" i="24"/>
  <c r="D782" i="24"/>
  <c r="D5033" i="24"/>
  <c r="D5460" i="24"/>
  <c r="D4556" i="24"/>
  <c r="D6395" i="24"/>
  <c r="D6182" i="24"/>
  <c r="D5979" i="24"/>
  <c r="D1227" i="24"/>
  <c r="D110" i="24"/>
  <c r="D2971" i="24"/>
  <c r="D6301" i="24"/>
  <c r="D2877" i="24"/>
  <c r="D3011" i="24"/>
  <c r="D99" i="24"/>
  <c r="D3910" i="24"/>
  <c r="D1966" i="24"/>
  <c r="D4340" i="24"/>
  <c r="D7143" i="24"/>
  <c r="D6491" i="24"/>
  <c r="D5745" i="24"/>
  <c r="D6223" i="24"/>
  <c r="D2856" i="24"/>
  <c r="D3005" i="24"/>
  <c r="D1450" i="24"/>
  <c r="D6341" i="24"/>
  <c r="D4590" i="24"/>
  <c r="D5391" i="24"/>
  <c r="D2804" i="24"/>
  <c r="D5317" i="24"/>
  <c r="D4117" i="24"/>
  <c r="D464" i="24"/>
  <c r="D912" i="24"/>
  <c r="D1542" i="24"/>
  <c r="D5047" i="24"/>
  <c r="D5958" i="24"/>
  <c r="D796" i="24"/>
  <c r="D860" i="24"/>
  <c r="D880" i="24"/>
  <c r="D5644" i="24"/>
  <c r="D3312" i="24"/>
  <c r="D7016" i="24"/>
  <c r="D6184" i="24"/>
  <c r="D4914" i="24"/>
  <c r="D4658" i="24"/>
  <c r="D2025" i="24"/>
  <c r="D3969" i="24"/>
  <c r="D5109" i="24"/>
  <c r="D2925" i="24"/>
  <c r="D445" i="24"/>
  <c r="D2521" i="24"/>
  <c r="D2762" i="24"/>
  <c r="D1364" i="24"/>
  <c r="D4344" i="24"/>
  <c r="D3162" i="24"/>
  <c r="D2042" i="24"/>
  <c r="D4271" i="24"/>
  <c r="D853" i="24"/>
  <c r="D2827" i="24"/>
  <c r="D6198" i="24"/>
  <c r="D2451" i="24"/>
  <c r="D2332" i="24"/>
  <c r="D4146" i="24"/>
  <c r="D5296" i="24"/>
  <c r="D1309" i="24"/>
  <c r="D1899" i="24"/>
  <c r="D6586" i="24"/>
  <c r="D5743" i="24"/>
  <c r="D3264" i="24"/>
  <c r="D6377" i="24"/>
  <c r="D5881" i="24"/>
  <c r="D2123" i="24"/>
  <c r="D5475" i="24"/>
  <c r="D5348" i="24"/>
  <c r="D6924" i="24"/>
  <c r="D3032" i="24"/>
  <c r="D2728" i="24"/>
  <c r="D664" i="24"/>
  <c r="D6306" i="24"/>
  <c r="D817" i="24"/>
  <c r="D5579" i="24"/>
  <c r="D4792" i="24"/>
  <c r="D5874" i="24"/>
  <c r="D5686" i="24"/>
  <c r="D3030" i="24"/>
  <c r="D1445" i="24"/>
  <c r="D6584" i="24"/>
  <c r="D801" i="24"/>
  <c r="D1887" i="24"/>
  <c r="D454" i="24"/>
  <c r="D5831" i="24"/>
  <c r="D6264" i="24"/>
  <c r="D1788" i="24"/>
  <c r="D1409" i="24"/>
  <c r="D4404" i="24"/>
  <c r="D645" i="24"/>
  <c r="D1699" i="24"/>
  <c r="D4001" i="24"/>
  <c r="D4853" i="24"/>
  <c r="D2362" i="24"/>
  <c r="D1876" i="24"/>
  <c r="D1732" i="24"/>
  <c r="D624" i="24"/>
  <c r="D3184" i="24"/>
  <c r="D3246" i="24"/>
  <c r="D4041" i="24"/>
  <c r="D1740" i="24"/>
  <c r="D4620" i="24"/>
  <c r="D5867" i="24"/>
  <c r="D2081" i="24"/>
  <c r="D6163" i="24"/>
  <c r="D1432" i="24"/>
  <c r="D2082" i="24"/>
  <c r="D5641" i="24"/>
  <c r="D3227" i="24"/>
  <c r="D762" i="24"/>
  <c r="D2208" i="24"/>
  <c r="D1583" i="24"/>
  <c r="D5789" i="24"/>
  <c r="D850" i="24"/>
  <c r="D227" i="24"/>
  <c r="D3160" i="24"/>
  <c r="D6122" i="24"/>
  <c r="D6194" i="24"/>
  <c r="D1851" i="24"/>
  <c r="D6445" i="24"/>
  <c r="D6856" i="24"/>
  <c r="D4065" i="24"/>
  <c r="D635" i="24"/>
  <c r="D2300" i="24"/>
  <c r="D2526" i="24"/>
  <c r="D3187" i="24"/>
  <c r="D1835" i="24"/>
  <c r="D5221" i="24"/>
  <c r="D2525" i="24"/>
  <c r="D6138" i="24"/>
  <c r="D6876" i="24"/>
  <c r="D5185" i="24"/>
  <c r="D2015" i="24"/>
  <c r="D6863" i="24"/>
  <c r="D2405" i="24"/>
  <c r="D6388" i="24"/>
  <c r="D6260" i="24"/>
  <c r="D3995" i="24"/>
  <c r="D5251" i="24"/>
  <c r="D382" i="24"/>
  <c r="D4726" i="24"/>
  <c r="D5452" i="24"/>
  <c r="D5025" i="24"/>
  <c r="D565" i="24"/>
  <c r="D2758" i="24"/>
  <c r="D4994" i="24"/>
  <c r="D547" i="24"/>
  <c r="D2498" i="24"/>
  <c r="D3124" i="24"/>
  <c r="D2004" i="24"/>
  <c r="D1181" i="24"/>
  <c r="D2714" i="24"/>
  <c r="D1491" i="24"/>
  <c r="D2313" i="24"/>
  <c r="D5158" i="24"/>
  <c r="D5825" i="24"/>
  <c r="D2232" i="24"/>
  <c r="D4918" i="24"/>
  <c r="D4407" i="24"/>
  <c r="D3224" i="24"/>
  <c r="D637" i="24"/>
  <c r="D845" i="24"/>
  <c r="D4845" i="24"/>
  <c r="D1931" i="24"/>
  <c r="D4399" i="24"/>
  <c r="D2616" i="24"/>
  <c r="D5798" i="24"/>
  <c r="D3236" i="24"/>
  <c r="D6728" i="24"/>
  <c r="D5519" i="24"/>
  <c r="D6538" i="24"/>
  <c r="D3914" i="24"/>
  <c r="D6934" i="24"/>
  <c r="D2209" i="24"/>
  <c r="D1463" i="24"/>
  <c r="D3220" i="24"/>
  <c r="D2060" i="24"/>
  <c r="D2411" i="24"/>
  <c r="D1352" i="24"/>
  <c r="D2566" i="24"/>
  <c r="D6289" i="24"/>
  <c r="D3166" i="24"/>
  <c r="D6062" i="24"/>
  <c r="D5243" i="24"/>
  <c r="D1244" i="24"/>
  <c r="D867" i="24"/>
  <c r="D3975" i="24"/>
  <c r="D3987" i="24"/>
  <c r="D3210" i="24"/>
  <c r="D5232" i="24"/>
  <c r="D4129" i="24"/>
  <c r="D4373" i="24"/>
  <c r="D4368" i="24"/>
  <c r="D4082" i="24"/>
  <c r="D6224" i="24"/>
  <c r="D3020" i="24"/>
  <c r="D6086" i="24"/>
  <c r="D2190" i="24"/>
  <c r="D1134" i="24"/>
  <c r="D695" i="24"/>
  <c r="D4646" i="24"/>
  <c r="D1833" i="24"/>
  <c r="D5359" i="24"/>
  <c r="D5183" i="24"/>
  <c r="D6295" i="24"/>
  <c r="D686" i="24"/>
  <c r="D1388" i="24"/>
  <c r="D5476" i="24"/>
  <c r="D3211" i="24"/>
  <c r="D1025" i="24"/>
  <c r="D1009" i="24"/>
  <c r="D2801" i="24"/>
  <c r="D3170" i="24"/>
  <c r="D1676" i="24"/>
  <c r="D7117" i="24"/>
  <c r="D1621" i="24"/>
  <c r="D4370" i="24"/>
  <c r="D6845" i="24"/>
  <c r="D6896" i="24"/>
  <c r="D5871" i="24"/>
  <c r="D541" i="24"/>
  <c r="D2345" i="24"/>
  <c r="D4207" i="24"/>
  <c r="D742" i="24"/>
  <c r="D763" i="24"/>
  <c r="D6165" i="24"/>
  <c r="D6735" i="24"/>
  <c r="D2069" i="24"/>
  <c r="D2185" i="24"/>
  <c r="D5324" i="24"/>
  <c r="D530" i="24"/>
  <c r="D1608" i="24"/>
  <c r="D5761" i="24"/>
  <c r="D6877" i="24"/>
  <c r="D5722" i="24"/>
  <c r="D2379" i="24"/>
  <c r="D6932" i="24"/>
  <c r="D5870" i="24"/>
  <c r="D909" i="24"/>
  <c r="D6017" i="24"/>
  <c r="D6379" i="24"/>
  <c r="D2996" i="24"/>
  <c r="D5597" i="24"/>
  <c r="D3318" i="24"/>
  <c r="D1192" i="24"/>
  <c r="D5847" i="24"/>
  <c r="D4978" i="24"/>
  <c r="D6593" i="24"/>
  <c r="D2268" i="24"/>
  <c r="D4593" i="24"/>
  <c r="D5869" i="24"/>
  <c r="D3274" i="24"/>
  <c r="D2160" i="24"/>
  <c r="D2936" i="24"/>
  <c r="D717" i="24"/>
  <c r="D6148" i="24"/>
  <c r="D6494" i="24"/>
  <c r="D1933" i="24"/>
  <c r="D6691" i="24"/>
  <c r="D5390" i="24"/>
  <c r="D1886" i="24"/>
  <c r="D4312" i="24"/>
  <c r="D5131" i="24"/>
  <c r="D2463" i="24"/>
  <c r="D2230" i="24"/>
  <c r="D2437" i="24"/>
  <c r="D1059" i="24"/>
  <c r="D2077" i="24"/>
  <c r="D4180" i="24"/>
  <c r="D5819" i="24"/>
  <c r="D4979" i="24"/>
  <c r="D5078" i="24"/>
  <c r="D2240" i="24"/>
  <c r="D2241" i="24"/>
  <c r="D711" i="24"/>
  <c r="D4155" i="24"/>
  <c r="D4327" i="24"/>
  <c r="D1044" i="24"/>
  <c r="D866" i="24"/>
  <c r="D4443" i="24"/>
  <c r="D678" i="24"/>
  <c r="D6427" i="24"/>
  <c r="D6651" i="24"/>
  <c r="D475" i="24"/>
  <c r="D2018" i="24"/>
  <c r="D2310" i="24"/>
  <c r="D1022" i="24"/>
  <c r="D6115" i="24"/>
  <c r="D6535" i="24"/>
  <c r="D6429" i="24"/>
  <c r="D1922" i="24"/>
  <c r="D4033" i="24"/>
  <c r="D3304" i="24"/>
  <c r="D349" i="24"/>
  <c r="D453" i="24"/>
  <c r="D3961" i="24"/>
  <c r="D3920" i="24"/>
  <c r="D6054" i="24"/>
  <c r="D2955" i="24"/>
  <c r="D2939" i="24"/>
  <c r="D5327" i="24"/>
  <c r="D1385" i="24"/>
  <c r="D1454" i="24"/>
  <c r="D5139" i="24"/>
  <c r="D4337" i="24"/>
  <c r="D5238" i="24"/>
  <c r="D4673" i="24"/>
  <c r="D4474" i="24"/>
  <c r="D1427" i="24"/>
  <c r="D1451" i="24"/>
  <c r="D3254" i="24"/>
  <c r="D5934" i="24"/>
  <c r="D3001" i="24"/>
  <c r="D3305" i="24"/>
  <c r="D5710" i="24"/>
  <c r="D3315" i="24"/>
  <c r="D3218" i="24"/>
  <c r="D6250" i="24"/>
  <c r="D6820" i="24"/>
  <c r="D1529" i="24"/>
  <c r="D4867" i="24"/>
  <c r="D5122" i="24"/>
  <c r="D3954" i="24"/>
  <c r="D3143" i="24"/>
  <c r="D5387" i="24"/>
  <c r="D4613" i="24"/>
  <c r="D4783" i="24"/>
  <c r="D2049" i="24"/>
  <c r="D1086" i="24"/>
  <c r="D6566" i="24"/>
  <c r="D2119" i="24"/>
  <c r="D2365" i="24"/>
  <c r="D3921" i="24"/>
  <c r="D1701" i="24"/>
  <c r="D1993" i="24"/>
  <c r="D2239" i="24"/>
  <c r="D1109" i="24"/>
  <c r="D5316" i="24"/>
  <c r="D4651" i="24"/>
  <c r="D1971" i="24"/>
  <c r="D1804" i="24"/>
  <c r="D5418" i="24"/>
  <c r="D2622" i="24"/>
  <c r="D1903" i="24"/>
  <c r="D6602" i="24"/>
  <c r="D5156" i="24"/>
  <c r="D2749" i="24"/>
  <c r="D4550" i="24"/>
  <c r="D1407" i="24"/>
  <c r="D2467" i="24"/>
  <c r="D7015" i="24"/>
  <c r="D3167" i="24"/>
  <c r="D1880" i="24"/>
  <c r="D3948" i="24"/>
  <c r="D5252" i="24"/>
  <c r="D487" i="24"/>
  <c r="D1346" i="24"/>
  <c r="D5019" i="24"/>
  <c r="D2130" i="24"/>
  <c r="D4796" i="24"/>
  <c r="D3377" i="24"/>
  <c r="D4960" i="24"/>
  <c r="D1728" i="24"/>
  <c r="D3127" i="24"/>
  <c r="D5558" i="24"/>
  <c r="D2158" i="24"/>
  <c r="D1749" i="24"/>
  <c r="D1087" i="24"/>
  <c r="D1285" i="24"/>
  <c r="D1846" i="24"/>
  <c r="D3319" i="24"/>
  <c r="D4451" i="24"/>
  <c r="D643" i="24"/>
  <c r="D1132" i="24"/>
  <c r="D5305" i="24"/>
  <c r="D5367" i="24"/>
  <c r="D1821" i="24"/>
  <c r="D573" i="24"/>
  <c r="D5448" i="24"/>
  <c r="D1455" i="24"/>
  <c r="D5417" i="24"/>
  <c r="D1842" i="24"/>
  <c r="D516" i="24"/>
  <c r="D1037" i="24"/>
  <c r="D1490" i="24"/>
  <c r="D6145" i="24"/>
  <c r="D391" i="24"/>
  <c r="D6835" i="24"/>
  <c r="D4945" i="24"/>
  <c r="D7028" i="24"/>
  <c r="D6771" i="24"/>
  <c r="D3883" i="24"/>
  <c r="D1484" i="24"/>
  <c r="D6749" i="24"/>
  <c r="D1289" i="24"/>
  <c r="D6630" i="24"/>
  <c r="D4292" i="24"/>
  <c r="D2845" i="24"/>
  <c r="D1934" i="24"/>
  <c r="D4896" i="24"/>
  <c r="D512" i="24"/>
  <c r="D720" i="24"/>
  <c r="D4475" i="24"/>
  <c r="D1338" i="24"/>
  <c r="D7030" i="24"/>
  <c r="D1914" i="24"/>
  <c r="D1117" i="24"/>
  <c r="D2723" i="24"/>
  <c r="D5344" i="24"/>
  <c r="D207" i="24"/>
  <c r="D435" i="24"/>
  <c r="D276" i="24"/>
  <c r="D6923" i="24"/>
  <c r="D6883" i="24"/>
  <c r="D6744" i="24"/>
  <c r="D284" i="24"/>
  <c r="D6616" i="24"/>
  <c r="D6386" i="24"/>
  <c r="D6188" i="24"/>
  <c r="D4479" i="24"/>
  <c r="D176" i="24"/>
  <c r="D7014" i="24"/>
  <c r="D3939" i="24"/>
  <c r="D6825" i="24"/>
  <c r="D1970" i="24"/>
  <c r="D2440" i="24"/>
  <c r="D722" i="24"/>
  <c r="D2839" i="24"/>
  <c r="D1184" i="24"/>
  <c r="D7159" i="24"/>
  <c r="D6730" i="24"/>
  <c r="D7145" i="24"/>
  <c r="D648" i="24"/>
  <c r="D1806" i="24"/>
  <c r="D6901" i="24"/>
  <c r="D2589" i="24"/>
  <c r="D5855" i="24"/>
  <c r="D5141" i="24"/>
  <c r="D1135" i="24"/>
  <c r="D4464" i="24"/>
  <c r="D4047" i="24"/>
  <c r="D2135" i="24"/>
  <c r="D3039" i="24"/>
  <c r="D703" i="24"/>
  <c r="D5286" i="24"/>
  <c r="D5980" i="24"/>
  <c r="D377" i="24"/>
  <c r="D6848" i="24"/>
  <c r="D5914" i="24"/>
  <c r="D886" i="24"/>
  <c r="D761" i="24"/>
  <c r="D4962" i="24"/>
  <c r="D3036" i="24"/>
  <c r="D1064" i="24"/>
  <c r="D2874" i="24"/>
  <c r="D6944" i="24"/>
  <c r="D1011" i="24"/>
  <c r="D6738" i="24"/>
  <c r="D3157" i="24"/>
  <c r="D5046" i="24"/>
  <c r="D414" i="24"/>
  <c r="D1161" i="24"/>
  <c r="D2439" i="24"/>
  <c r="D4028" i="24"/>
  <c r="D2901" i="24"/>
  <c r="D4834" i="24"/>
  <c r="D2935" i="24"/>
  <c r="D5314" i="24"/>
  <c r="D2020" i="24"/>
  <c r="D6703" i="24"/>
  <c r="D2958" i="24"/>
  <c r="D1322" i="24"/>
  <c r="D861" i="24"/>
  <c r="D2690" i="24"/>
  <c r="D4828" i="24"/>
  <c r="D1191" i="24"/>
  <c r="D4260" i="24"/>
  <c r="D6650" i="24"/>
  <c r="D5701" i="24"/>
  <c r="D1075" i="24"/>
  <c r="D341" i="24"/>
  <c r="D1280" i="24"/>
  <c r="D571" i="24"/>
  <c r="D539" i="24"/>
  <c r="D2999" i="24"/>
  <c r="D4038" i="24"/>
  <c r="D4776" i="24"/>
  <c r="D4185" i="24"/>
  <c r="D1760" i="24"/>
  <c r="D2030" i="24"/>
  <c r="D6614" i="24"/>
  <c r="D503" i="24"/>
  <c r="D2818" i="24"/>
  <c r="D6529" i="24"/>
  <c r="D310" i="24"/>
  <c r="D2968" i="24"/>
  <c r="D5719" i="24"/>
  <c r="D439" i="24"/>
  <c r="D1271" i="24"/>
  <c r="D1626" i="24"/>
  <c r="D3884" i="24"/>
  <c r="D4084" i="24"/>
  <c r="D806" i="24"/>
  <c r="D4296" i="24"/>
  <c r="D1211" i="24"/>
  <c r="D1453" i="24"/>
  <c r="D826" i="24"/>
  <c r="D6201" i="24"/>
  <c r="D756" i="24"/>
  <c r="D515" i="24"/>
  <c r="D5880" i="24"/>
  <c r="D5771" i="24"/>
  <c r="D4353" i="24"/>
  <c r="D3060" i="24"/>
  <c r="D2329" i="24"/>
  <c r="D5436" i="24"/>
  <c r="D4127" i="24"/>
  <c r="D3369" i="24"/>
  <c r="D5802" i="24"/>
  <c r="D1270" i="24"/>
  <c r="D2262" i="24"/>
  <c r="D6006" i="24"/>
  <c r="D4325" i="24"/>
  <c r="D1218" i="24"/>
  <c r="D6320" i="24"/>
  <c r="D611" i="24"/>
  <c r="D4253" i="24"/>
  <c r="D2638" i="24"/>
  <c r="D1921" i="24"/>
  <c r="D4826" i="24"/>
  <c r="D1715" i="24"/>
  <c r="D2583" i="24"/>
  <c r="D1910" i="24"/>
  <c r="D4921" i="24"/>
  <c r="D5446" i="24"/>
  <c r="D232" i="24"/>
  <c r="D926" i="24"/>
  <c r="D1405" i="24"/>
  <c r="D2338" i="24"/>
  <c r="D1264" i="24"/>
  <c r="D5329" i="24"/>
  <c r="D5970" i="24"/>
  <c r="D4953" i="24"/>
  <c r="D766" i="24"/>
  <c r="D6679" i="24"/>
  <c r="D5702" i="24"/>
  <c r="D1196" i="24"/>
  <c r="D744" i="24"/>
  <c r="D2068" i="24"/>
  <c r="D1094" i="24"/>
  <c r="D5496" i="24"/>
  <c r="D4009" i="24"/>
  <c r="D877" i="24"/>
  <c r="D1179" i="24"/>
  <c r="D2092" i="24"/>
  <c r="D3433" i="24"/>
  <c r="D779" i="24"/>
  <c r="D2765" i="24"/>
  <c r="D5083" i="24"/>
  <c r="D1606" i="24"/>
  <c r="D1006" i="24"/>
  <c r="D3547" i="24"/>
  <c r="D1452" i="24"/>
  <c r="D1188" i="24"/>
  <c r="D6894" i="24"/>
  <c r="D6402" i="24"/>
  <c r="D6814" i="24"/>
  <c r="D2855" i="24"/>
  <c r="D2215" i="24"/>
  <c r="D1236" i="24"/>
  <c r="D4285" i="24"/>
  <c r="D6496" i="24"/>
  <c r="D5408" i="24"/>
  <c r="D5470" i="24"/>
  <c r="D5237" i="24"/>
  <c r="D6562" i="24"/>
  <c r="D574" i="24"/>
  <c r="D5374" i="24"/>
  <c r="D5660" i="24"/>
  <c r="D6346" i="24"/>
  <c r="D2886" i="24"/>
  <c r="D897" i="24"/>
  <c r="D589" i="24"/>
  <c r="D4206" i="24"/>
  <c r="D4036" i="24"/>
  <c r="D5685" i="24"/>
  <c r="D309" i="24"/>
  <c r="D1690" i="24"/>
  <c r="D1081" i="24"/>
  <c r="D6610" i="24"/>
  <c r="D4920" i="24"/>
  <c r="D5110" i="24"/>
  <c r="D2430" i="24"/>
  <c r="D2585" i="24"/>
  <c r="D4542" i="24"/>
  <c r="D1679" i="24"/>
  <c r="D2206" i="24"/>
  <c r="D4268" i="24"/>
  <c r="D3207" i="24"/>
  <c r="D713" i="24"/>
  <c r="D3879" i="24"/>
  <c r="D2679" i="24"/>
  <c r="D304" i="24"/>
  <c r="D1561" i="24"/>
  <c r="D5217" i="24"/>
  <c r="D2887" i="24"/>
  <c r="D5655" i="24"/>
  <c r="D2491" i="24"/>
  <c r="D4879" i="24"/>
  <c r="D4972" i="24"/>
  <c r="D3202" i="24"/>
  <c r="D6370" i="24"/>
  <c r="D4410" i="24"/>
  <c r="D4169" i="24"/>
  <c r="D3033" i="24"/>
  <c r="D5360" i="24"/>
  <c r="D2897" i="24"/>
  <c r="D654" i="24"/>
  <c r="D1334" i="24"/>
  <c r="D5525" i="24"/>
  <c r="D6915" i="24"/>
  <c r="D3147" i="24"/>
  <c r="D5732" i="24"/>
  <c r="D6517" i="24"/>
  <c r="D285" i="24"/>
  <c r="D448" i="24"/>
  <c r="D3250" i="24"/>
  <c r="D3441" i="24"/>
  <c r="D2831" i="24"/>
  <c r="D2234" i="24"/>
  <c r="D2884" i="24"/>
  <c r="D1203" i="24"/>
  <c r="D5823" i="24"/>
  <c r="D5437" i="24"/>
  <c r="D1515" i="24"/>
  <c r="D2154" i="24"/>
  <c r="D1469" i="24"/>
  <c r="D5261" i="24"/>
  <c r="D5471" i="24"/>
  <c r="D436" i="24"/>
  <c r="D745" i="24"/>
  <c r="D4286" i="24"/>
  <c r="D5472" i="24"/>
  <c r="D3936" i="24"/>
  <c r="D526" i="24"/>
  <c r="D4116" i="24"/>
  <c r="D2627" i="24"/>
  <c r="D5043" i="24"/>
  <c r="D821" i="24"/>
  <c r="D6664" i="24"/>
  <c r="D2753" i="24"/>
  <c r="D2270" i="24"/>
  <c r="D668" i="24"/>
  <c r="D1423" i="24"/>
  <c r="D2316" i="24"/>
  <c r="D5377" i="24"/>
  <c r="D5777" i="24"/>
  <c r="D2051" i="24"/>
  <c r="D2620" i="24"/>
  <c r="D4988" i="24"/>
  <c r="D3050" i="24"/>
  <c r="D6417" i="24"/>
  <c r="D4663" i="24"/>
  <c r="D2746" i="24"/>
  <c r="D3891" i="24"/>
  <c r="D4492" i="24"/>
  <c r="D2896" i="24"/>
  <c r="D4318" i="24"/>
  <c r="D1962" i="24"/>
  <c r="D3142" i="24"/>
  <c r="D5933" i="24"/>
  <c r="D5967" i="24"/>
  <c r="D1727" i="24"/>
  <c r="D4371" i="24"/>
  <c r="D838" i="24"/>
  <c r="D3181" i="24"/>
  <c r="D4844" i="24"/>
  <c r="D4107" i="24"/>
  <c r="D6063" i="24"/>
  <c r="D4398" i="24"/>
  <c r="D551" i="24"/>
  <c r="D4070" i="24"/>
  <c r="D2228" i="24"/>
  <c r="D3066" i="24"/>
  <c r="D5963" i="24"/>
  <c r="D908" i="24"/>
  <c r="D1982" i="24"/>
  <c r="D2793" i="24"/>
  <c r="D5464" i="24"/>
  <c r="D1885" i="24"/>
  <c r="D1928" i="24"/>
  <c r="D6603" i="24"/>
  <c r="D5288" i="24"/>
  <c r="D4188" i="24"/>
  <c r="D6070" i="24"/>
  <c r="D1612" i="24"/>
  <c r="D4518" i="24"/>
  <c r="D1671" i="24"/>
  <c r="D447" i="24"/>
  <c r="D5368" i="24"/>
  <c r="D993" i="24"/>
  <c r="D6600" i="24"/>
  <c r="D2402" i="24"/>
  <c r="D2806" i="24"/>
  <c r="D4919" i="24"/>
  <c r="D3232" i="24"/>
  <c r="D1116" i="24"/>
  <c r="D1789" i="24"/>
  <c r="D6858" i="24"/>
  <c r="D5776" i="24"/>
  <c r="D346" i="24"/>
  <c r="D2630" i="24"/>
  <c r="D2398" i="24"/>
  <c r="D6187" i="24"/>
  <c r="D2853" i="24"/>
  <c r="D5667" i="24"/>
  <c r="D6292" i="24"/>
  <c r="D6672" i="24"/>
  <c r="D6079" i="24"/>
  <c r="D1552" i="24"/>
  <c r="D4804" i="24"/>
  <c r="D3286" i="24"/>
  <c r="D5780" i="24"/>
  <c r="D2705" i="24"/>
  <c r="D5248" i="24"/>
  <c r="D3958" i="24"/>
  <c r="D6436" i="24"/>
  <c r="D2522" i="24"/>
  <c r="D5717" i="24"/>
  <c r="D1530" i="24"/>
  <c r="D667" i="24"/>
  <c r="D4303" i="24"/>
  <c r="D6076" i="24"/>
  <c r="D1956" i="24"/>
  <c r="D4250" i="24"/>
  <c r="D5402" i="24"/>
  <c r="D5094" i="24"/>
  <c r="D1889" i="24"/>
  <c r="D4232" i="24"/>
  <c r="D5962" i="24"/>
  <c r="D4653" i="24"/>
  <c r="D6516" i="24"/>
  <c r="D4023" i="24"/>
  <c r="D2343" i="24"/>
  <c r="D2488" i="24"/>
  <c r="D3291" i="24"/>
  <c r="D1689" i="24"/>
  <c r="D3940" i="24"/>
  <c r="D2866" i="24"/>
  <c r="D4520" i="24"/>
  <c r="D1673" i="24"/>
  <c r="D5487" i="24"/>
  <c r="D6129" i="24"/>
  <c r="D1036" i="24"/>
  <c r="D1118" i="24"/>
  <c r="D2817" i="24"/>
  <c r="D625" i="24"/>
  <c r="D6051" i="24"/>
  <c r="D1079" i="24"/>
  <c r="D5526" i="24"/>
  <c r="D5020" i="24"/>
  <c r="D6009" i="24"/>
  <c r="D4871" i="24"/>
  <c r="D841" i="24"/>
  <c r="D5399" i="24"/>
  <c r="D2084" i="24"/>
  <c r="D6681" i="24"/>
  <c r="D3955" i="24"/>
  <c r="D5985" i="24"/>
  <c r="D6519" i="24"/>
  <c r="D3984" i="24"/>
  <c r="D783" i="24"/>
  <c r="D1586" i="24"/>
  <c r="D6047" i="24"/>
  <c r="D4447" i="24"/>
  <c r="D4181" i="24"/>
  <c r="D3893" i="24"/>
  <c r="D3015" i="24"/>
  <c r="D1836" i="24"/>
  <c r="D3894" i="24"/>
  <c r="D1384" i="24"/>
  <c r="D3290" i="24"/>
  <c r="D5535" i="24"/>
  <c r="D1896" i="24"/>
  <c r="D1739" i="24"/>
  <c r="D2078" i="24"/>
  <c r="D4189" i="24"/>
  <c r="D5365" i="24"/>
  <c r="D1875" i="24"/>
  <c r="D5912" i="24"/>
  <c r="D4333" i="24"/>
  <c r="D2721" i="24"/>
  <c r="D2757" i="24"/>
  <c r="D1195" i="24"/>
  <c r="D4864" i="24"/>
  <c r="D5364" i="24"/>
  <c r="D314" i="24"/>
  <c r="D3419" i="24"/>
  <c r="D1415" i="24"/>
  <c r="D714" i="24"/>
  <c r="D791" i="24"/>
  <c r="D5130" i="24"/>
  <c r="D5943" i="24"/>
  <c r="D3909" i="24"/>
  <c r="D1949" i="24"/>
  <c r="D1242" i="24"/>
  <c r="D3449" i="24"/>
  <c r="D4128" i="24"/>
  <c r="D2665" i="24"/>
  <c r="D2298" i="24"/>
  <c r="D5106" i="24"/>
  <c r="D1249" i="24"/>
  <c r="D2548" i="24"/>
  <c r="D4355" i="24"/>
  <c r="D3355" i="24"/>
  <c r="D2323" i="24"/>
  <c r="D4096" i="24"/>
  <c r="D4233" i="24"/>
  <c r="D1205" i="24"/>
  <c r="D1800" i="24"/>
  <c r="D973" i="24"/>
  <c r="D6794" i="24"/>
  <c r="D3536" i="24"/>
  <c r="D4389" i="24"/>
  <c r="D5224" i="24"/>
  <c r="D1010" i="24"/>
  <c r="D2455" i="24"/>
  <c r="D4992" i="24"/>
  <c r="D3927" i="24"/>
  <c r="D3866" i="24"/>
  <c r="D6031" i="24"/>
  <c r="D5790" i="24"/>
  <c r="D5447" i="24"/>
  <c r="D2640" i="24"/>
  <c r="D6107" i="24"/>
  <c r="D609" i="24"/>
  <c r="D2031" i="24"/>
  <c r="D612" i="24"/>
  <c r="D1353" i="24"/>
  <c r="D4077" i="24"/>
  <c r="D6588" i="24"/>
  <c r="D4423" i="24"/>
  <c r="D2944" i="24"/>
  <c r="D4571" i="24"/>
  <c r="D4191" i="24"/>
  <c r="D2561" i="24"/>
  <c r="D1890" i="24"/>
  <c r="D428" i="24"/>
  <c r="D2407" i="24"/>
  <c r="D5282" i="24"/>
  <c r="D4797" i="24"/>
  <c r="D4428" i="24"/>
  <c r="D3154" i="24"/>
  <c r="D5148" i="24"/>
  <c r="D1495" i="24"/>
  <c r="D3301" i="24"/>
  <c r="D1267" i="24"/>
  <c r="D4720" i="24"/>
  <c r="D5592" i="24"/>
  <c r="D2727" i="24"/>
  <c r="D2922" i="24"/>
  <c r="D715" i="24"/>
  <c r="D5714" i="24"/>
  <c r="D3265" i="24"/>
  <c r="D2929" i="24"/>
  <c r="D1146" i="24"/>
  <c r="D6219" i="24"/>
  <c r="D6645" i="24"/>
  <c r="D977" i="24"/>
  <c r="D6015" i="24"/>
  <c r="D3175" i="24"/>
  <c r="D5728" i="24"/>
  <c r="D5959" i="24"/>
  <c r="D6473" i="24"/>
  <c r="D6345" i="24"/>
  <c r="D1527" i="24"/>
  <c r="D3100" i="24"/>
  <c r="D6215" i="24"/>
  <c r="D1137" i="24"/>
  <c r="D4329" i="24"/>
  <c r="D2572" i="24"/>
  <c r="D2881" i="24"/>
  <c r="D405" i="24"/>
  <c r="D5876" i="24"/>
  <c r="D4007" i="24"/>
  <c r="D5209" i="24"/>
  <c r="D1090" i="24"/>
  <c r="D1307" i="24"/>
  <c r="D4743" i="24"/>
  <c r="D2830" i="24"/>
  <c r="D5517" i="24"/>
  <c r="D5518" i="24"/>
  <c r="D1653" i="24"/>
  <c r="D1180" i="24"/>
  <c r="D5720" i="24"/>
  <c r="D6895" i="24"/>
  <c r="D1149" i="24"/>
  <c r="D269" i="24"/>
  <c r="D2781" i="24"/>
  <c r="D1359" i="24"/>
  <c r="D1428" i="24"/>
  <c r="D5903" i="24"/>
  <c r="D5150" i="24"/>
  <c r="D1098" i="24"/>
  <c r="D4217" i="24"/>
  <c r="D4727" i="24"/>
  <c r="D2063" i="24"/>
  <c r="D1226" i="24"/>
  <c r="D3065" i="24"/>
  <c r="D6712" i="24"/>
  <c r="D4279" i="24"/>
  <c r="D5674" i="24"/>
  <c r="D5262" i="24"/>
  <c r="D724" i="24"/>
  <c r="D5623" i="24"/>
  <c r="D1193" i="24"/>
  <c r="D5551" i="24"/>
  <c r="D6471" i="24"/>
  <c r="D5619" i="24"/>
  <c r="D1825" i="24"/>
  <c r="D914" i="24"/>
  <c r="D1938" i="24"/>
  <c r="D442" i="24"/>
  <c r="D6859" i="24"/>
  <c r="D4661" i="24"/>
  <c r="D107" i="24"/>
  <c r="D6970" i="24"/>
  <c r="D7023" i="24"/>
  <c r="D6288" i="24"/>
  <c r="D5678" i="24"/>
  <c r="D6637" i="24"/>
  <c r="D217" i="24"/>
  <c r="D4076" i="24"/>
  <c r="D3880" i="24"/>
  <c r="D319" i="24"/>
  <c r="D116" i="24"/>
  <c r="D7163" i="24"/>
  <c r="D7083" i="24"/>
  <c r="D2131" i="24"/>
  <c r="D907" i="24"/>
  <c r="D7054" i="24"/>
  <c r="D6752" i="24"/>
  <c r="D5633" i="24"/>
  <c r="D2742" i="24"/>
  <c r="D1641" i="24"/>
  <c r="D1392" i="24"/>
  <c r="D5516" i="24"/>
  <c r="D5363" i="24"/>
  <c r="D5303" i="24"/>
  <c r="D2542" i="24"/>
  <c r="D7097" i="24"/>
  <c r="D3502" i="24"/>
  <c r="D5285" i="24"/>
  <c r="D1068" i="24"/>
  <c r="D456" i="24"/>
  <c r="D2347" i="24"/>
  <c r="D6801" i="24"/>
  <c r="D4145" i="24"/>
  <c r="D3937" i="24"/>
  <c r="D3503" i="24"/>
  <c r="D1175" i="24"/>
  <c r="D4614" i="24"/>
  <c r="D3799" i="24"/>
  <c r="D2277" i="24"/>
  <c r="D4537" i="24"/>
  <c r="D5688" i="24"/>
  <c r="D997" i="24"/>
  <c r="D2977" i="24"/>
  <c r="D1470" i="24"/>
  <c r="D627" i="24"/>
  <c r="D4730" i="24"/>
  <c r="D1809" i="24"/>
  <c r="D548" i="24"/>
  <c r="D1013" i="24"/>
  <c r="D1742" i="24"/>
  <c r="D4643" i="24"/>
  <c r="D6921" i="24"/>
  <c r="D2125" i="24"/>
  <c r="D6578" i="24"/>
  <c r="D1459" i="24"/>
  <c r="D6170" i="24"/>
  <c r="D6760" i="24"/>
  <c r="D2670" i="24"/>
  <c r="D6648" i="24"/>
  <c r="D6524" i="24"/>
  <c r="D6304" i="24"/>
  <c r="D3051" i="24"/>
  <c r="D1206" i="24"/>
  <c r="D6431" i="24"/>
  <c r="D952" i="24"/>
  <c r="D3515" i="24"/>
  <c r="D899" i="24"/>
  <c r="D1049" i="24"/>
  <c r="D4190" i="24"/>
  <c r="D6986" i="24"/>
  <c r="D4054" i="24"/>
  <c r="D6873" i="24"/>
  <c r="D1713" i="24"/>
  <c r="D6646" i="24"/>
  <c r="D2464" i="24"/>
  <c r="D4017" i="24"/>
  <c r="D2038" i="24"/>
  <c r="D1121" i="24"/>
  <c r="D2772" i="24"/>
  <c r="D1707" i="24"/>
  <c r="D5494" i="24"/>
  <c r="D1425" i="24"/>
  <c r="D828" i="24"/>
  <c r="D6942" i="24"/>
  <c r="D156" i="24"/>
  <c r="D5978" i="24"/>
  <c r="D3405" i="24"/>
  <c r="D5615" i="24"/>
  <c r="D1298" i="24"/>
  <c r="D1757" i="24"/>
  <c r="D46" i="24"/>
  <c r="D3423" i="24"/>
  <c r="D36" i="24"/>
  <c r="D7135" i="24"/>
  <c r="D7038" i="24"/>
  <c r="D6750" i="24"/>
  <c r="D431" i="24"/>
  <c r="D4603" i="24"/>
  <c r="D6677" i="24"/>
  <c r="D780" i="24"/>
  <c r="D239" i="24"/>
  <c r="D3054" i="24"/>
  <c r="D2985" i="24"/>
  <c r="D463" i="24"/>
  <c r="D5737" i="24"/>
  <c r="D3952" i="24"/>
  <c r="D4240" i="24"/>
  <c r="D2876" i="24"/>
  <c r="D2720" i="24"/>
  <c r="D1237" i="24"/>
  <c r="D5275" i="24"/>
  <c r="D1293" i="24"/>
  <c r="D1501" i="24"/>
  <c r="D3445" i="24"/>
  <c r="D3989" i="24"/>
  <c r="D4112" i="24"/>
  <c r="D4579" i="24"/>
  <c r="D2943" i="24"/>
  <c r="D1145" i="24"/>
  <c r="D2397" i="24"/>
  <c r="D4902" i="24"/>
  <c r="D2181" i="24"/>
  <c r="D2327" i="24"/>
  <c r="D5247" i="24"/>
  <c r="D4496" i="24"/>
  <c r="D1437" i="24"/>
  <c r="D3152" i="24"/>
  <c r="D6199" i="24"/>
  <c r="D3330" i="24"/>
  <c r="D3924" i="24"/>
  <c r="D3278" i="24"/>
  <c r="D504" i="24"/>
  <c r="D2942" i="24"/>
  <c r="D4224" i="24"/>
  <c r="D3379" i="24"/>
  <c r="D543" i="24"/>
  <c r="D1496" i="24"/>
  <c r="D884" i="24"/>
  <c r="D4665" i="24"/>
  <c r="D5400" i="24"/>
  <c r="D4708" i="24"/>
  <c r="D226" i="24"/>
  <c r="D6358" i="24"/>
  <c r="D3068" i="24"/>
  <c r="D1575" i="24"/>
  <c r="D4836" i="24"/>
  <c r="D4149" i="24"/>
  <c r="D5643" i="24"/>
  <c r="D5218" i="24"/>
  <c r="D2851" i="24"/>
  <c r="D6181" i="24"/>
  <c r="D409" i="24"/>
  <c r="D896" i="24"/>
  <c r="D3979" i="24"/>
  <c r="D2618" i="24"/>
  <c r="D5108" i="24"/>
  <c r="D6257" i="24"/>
  <c r="D460" i="24"/>
  <c r="D5837" i="24"/>
  <c r="D1585" i="24"/>
  <c r="D5037" i="24"/>
  <c r="D6913" i="24"/>
  <c r="D4087" i="24"/>
  <c r="D1778" i="24"/>
  <c r="D768" i="24"/>
  <c r="D6902" i="24"/>
  <c r="D506" i="24"/>
  <c r="D408" i="24"/>
  <c r="D1238" i="24"/>
  <c r="D2741" i="24"/>
  <c r="D1548" i="24"/>
  <c r="D137" i="24"/>
  <c r="D1595" i="24"/>
  <c r="D3386" i="24"/>
  <c r="D1406" i="24"/>
  <c r="D2710" i="24"/>
  <c r="D1911" i="24"/>
  <c r="D617" i="24"/>
  <c r="D5473" i="24"/>
  <c r="D1255" i="24"/>
  <c r="D168" i="24"/>
  <c r="D4221" i="24"/>
  <c r="D1214" i="24"/>
  <c r="D6866" i="24"/>
  <c r="D4562" i="24"/>
  <c r="D400" i="24"/>
  <c r="D6685" i="24"/>
  <c r="D5949" i="24"/>
  <c r="D4592" i="24"/>
  <c r="D1686" i="24"/>
  <c r="D6236" i="24"/>
  <c r="D1124" i="24"/>
  <c r="D675" i="24"/>
  <c r="D5225" i="24"/>
  <c r="D6561" i="24"/>
  <c r="D1143" i="24"/>
  <c r="D4209" i="24"/>
  <c r="D986" i="24"/>
  <c r="D4270" i="24"/>
  <c r="D1574" i="24"/>
  <c r="D331" i="24"/>
  <c r="D5662" i="24"/>
  <c r="D2861" i="24"/>
  <c r="D2086" i="24"/>
  <c r="D2549" i="24"/>
  <c r="D5121" i="24"/>
  <c r="D1399" i="24"/>
  <c r="D3376" i="24"/>
  <c r="D1012" i="24"/>
  <c r="D2184" i="24"/>
  <c r="D4659" i="24"/>
  <c r="D2628" i="24"/>
  <c r="D1303" i="24"/>
  <c r="D498" i="24"/>
  <c r="D4823" i="24"/>
  <c r="D6621" i="24"/>
  <c r="D1865" i="24"/>
  <c r="D241" i="24"/>
  <c r="D6351" i="24"/>
  <c r="D2352" i="24"/>
  <c r="D2870" i="24"/>
  <c r="D767" i="24"/>
  <c r="D394" i="24"/>
  <c r="D3956" i="24"/>
  <c r="D1034" i="24"/>
  <c r="D6661" i="24"/>
  <c r="D6844" i="24"/>
  <c r="D591" i="24"/>
  <c r="D5484" i="24"/>
  <c r="D824" i="24"/>
  <c r="D5422" i="24"/>
  <c r="D2683" i="24"/>
  <c r="D2207" i="24"/>
  <c r="D1167" i="24"/>
  <c r="D4569" i="24"/>
  <c r="D4226" i="24"/>
  <c r="D687" i="24"/>
  <c r="D3022" i="24"/>
  <c r="D4559" i="24"/>
  <c r="D946" i="24"/>
  <c r="D2227" i="24"/>
  <c r="D4525" i="24"/>
  <c r="D489" i="24"/>
  <c r="D1668" i="24"/>
  <c r="D852" i="24"/>
  <c r="D5554" i="24"/>
  <c r="D6270" i="24"/>
  <c r="D2555" i="24"/>
  <c r="D5610" i="24"/>
  <c r="D385" i="24"/>
  <c r="D1097" i="24"/>
  <c r="D2661" i="24"/>
  <c r="D4883" i="24"/>
  <c r="D1253" i="24"/>
  <c r="D2933" i="24"/>
  <c r="D6049" i="24"/>
  <c r="D1856" i="24"/>
  <c r="D4222" i="24"/>
  <c r="D294" i="24"/>
  <c r="D2562" i="24"/>
  <c r="D4364" i="24"/>
  <c r="D2599" i="24"/>
  <c r="D2780" i="24"/>
  <c r="D836" i="24"/>
  <c r="D5340" i="24"/>
  <c r="D6420" i="24"/>
  <c r="D2355" i="24"/>
  <c r="D640" i="24"/>
  <c r="D2303" i="24"/>
  <c r="D2373" i="24"/>
  <c r="D2442" i="24"/>
  <c r="D732" i="24"/>
  <c r="D5058" i="24"/>
  <c r="D1316" i="24"/>
  <c r="D4950" i="24"/>
  <c r="D4470" i="24"/>
  <c r="D2410" i="24"/>
  <c r="D5104" i="24"/>
  <c r="D5768" i="24"/>
  <c r="D2273" i="24"/>
  <c r="D507" i="24"/>
  <c r="D1492" i="24"/>
  <c r="D3310" i="24"/>
  <c r="D3781" i="24"/>
  <c r="D5695" i="24"/>
  <c r="D4633" i="24"/>
  <c r="D1169" i="24"/>
  <c r="D2246" i="24"/>
  <c r="D6092" i="24"/>
  <c r="D5349" i="24"/>
  <c r="D2841" i="24"/>
  <c r="D4059" i="24"/>
  <c r="D3798" i="24"/>
  <c r="D5729" i="24"/>
  <c r="D2325" i="24"/>
  <c r="D6513" i="24"/>
  <c r="D3431" i="24"/>
  <c r="D4022" i="24"/>
  <c r="D5140" i="24"/>
  <c r="D4555" i="24"/>
  <c r="D5952" i="24"/>
  <c r="D2276" i="24"/>
  <c r="D1573" i="24"/>
  <c r="D1607" i="24"/>
  <c r="D2388" i="24"/>
  <c r="D1232" i="24"/>
  <c r="D4948" i="24"/>
  <c r="D5292" i="24"/>
  <c r="D1998" i="24"/>
  <c r="D4544" i="24"/>
  <c r="D4171" i="24"/>
  <c r="D5531" i="24"/>
  <c r="D2009" i="24"/>
  <c r="D493" i="24"/>
  <c r="D1394" i="24"/>
  <c r="D3718" i="24"/>
  <c r="D4147" i="24"/>
  <c r="D3824" i="24"/>
  <c r="D4357" i="24"/>
  <c r="D5415" i="24"/>
  <c r="D5128" i="24"/>
  <c r="D3133" i="24"/>
  <c r="D3932" i="24"/>
  <c r="D4696" i="24"/>
  <c r="D4130" i="24"/>
  <c r="D6699" i="24"/>
  <c r="D4597" i="24"/>
  <c r="D3895" i="24"/>
  <c r="D1373" i="24"/>
  <c r="D4915" i="24"/>
  <c r="D4906" i="24"/>
  <c r="D2021" i="24"/>
  <c r="D3983" i="24"/>
  <c r="D4453" i="24"/>
  <c r="D2647" i="24"/>
  <c r="D4454" i="24"/>
  <c r="D1261" i="24"/>
  <c r="D4855" i="24"/>
  <c r="D3719" i="24"/>
  <c r="D4917" i="24"/>
  <c r="D3193" i="24"/>
  <c r="D5765" i="24"/>
  <c r="D2594" i="24"/>
  <c r="D827" i="24"/>
  <c r="D5226" i="24"/>
  <c r="D1268" i="24"/>
  <c r="D1279" i="24"/>
  <c r="D1541" i="24"/>
  <c r="D4981" i="24"/>
  <c r="D3996" i="24"/>
  <c r="D4970" i="24"/>
  <c r="D6413" i="24"/>
  <c r="D6484" i="24"/>
  <c r="D4894" i="24"/>
  <c r="D5346" i="24"/>
  <c r="D1304" i="24"/>
  <c r="D5556" i="24"/>
  <c r="D816" i="24"/>
  <c r="D3896" i="24"/>
  <c r="D4118" i="24"/>
  <c r="D2646" i="24"/>
  <c r="D5810" i="24"/>
  <c r="D2835" i="24"/>
  <c r="D904" i="24"/>
  <c r="D1379" i="24"/>
  <c r="D4865" i="24"/>
  <c r="D6176" i="24"/>
  <c r="D3260" i="24"/>
  <c r="D5026" i="24"/>
  <c r="D2503" i="24"/>
  <c r="D3348" i="24"/>
  <c r="D4946" i="24"/>
  <c r="D1248" i="24"/>
  <c r="D4567" i="24"/>
  <c r="D3520" i="24"/>
  <c r="D1883" i="24"/>
  <c r="D4829" i="24"/>
  <c r="D2766" i="24"/>
  <c r="D2983" i="24"/>
  <c r="D3045" i="24"/>
  <c r="D5964" i="24"/>
  <c r="D5766" i="24"/>
  <c r="D471" i="24"/>
  <c r="D5868" i="24"/>
  <c r="D4050" i="24"/>
  <c r="D5913" i="24"/>
  <c r="D6290" i="24"/>
  <c r="D1210" i="24"/>
  <c r="D2378" i="24"/>
  <c r="D3237" i="24"/>
  <c r="D6467" i="24"/>
  <c r="D4379" i="24"/>
  <c r="D4184" i="24"/>
  <c r="D474" i="24"/>
  <c r="D6137" i="24"/>
  <c r="D646" i="24"/>
  <c r="D4322" i="24"/>
  <c r="D1510" i="24"/>
  <c r="D1282" i="24"/>
  <c r="D5587" i="24"/>
  <c r="D3421" i="24"/>
  <c r="D2335" i="24"/>
  <c r="D135" i="24"/>
  <c r="D2496" i="24"/>
  <c r="D4195" i="24"/>
  <c r="D1381" i="24"/>
  <c r="D4394" i="24"/>
  <c r="D4682" i="24"/>
  <c r="D4904" i="24"/>
  <c r="D3478" i="24"/>
  <c r="D5398" i="24"/>
  <c r="D2075" i="24"/>
  <c r="D1897" i="24"/>
  <c r="D139" i="24"/>
  <c r="D4274" i="24"/>
  <c r="D1260" i="24"/>
  <c r="D2789" i="24"/>
  <c r="D6277" i="24"/>
  <c r="D4849" i="24"/>
  <c r="D5413" i="24"/>
  <c r="D5461" i="24"/>
  <c r="D4255" i="24"/>
  <c r="D4254" i="24"/>
  <c r="D2469" i="24"/>
  <c r="D5166" i="24"/>
  <c r="D3412" i="24"/>
  <c r="D1444" i="24"/>
  <c r="D1323" i="24"/>
  <c r="D1516" i="24"/>
  <c r="D1763" i="24"/>
  <c r="D4617" i="24"/>
  <c r="D1973" i="24"/>
  <c r="D1990" i="24"/>
  <c r="D2530" i="24"/>
  <c r="D3829" i="24"/>
  <c r="D6142" i="24"/>
  <c r="D5488" i="24"/>
  <c r="D673" i="24"/>
  <c r="D2883" i="24"/>
  <c r="D2653" i="24"/>
  <c r="D3120" i="24"/>
  <c r="D6481" i="24"/>
  <c r="D2893" i="24"/>
  <c r="D6136" i="24"/>
  <c r="D5082" i="24"/>
  <c r="D3345" i="24"/>
  <c r="D5071" i="24"/>
  <c r="D2962" i="24"/>
  <c r="D5927" i="24"/>
  <c r="D1520" i="24"/>
  <c r="D3457" i="24"/>
  <c r="D4417" i="24"/>
  <c r="D6475" i="24"/>
  <c r="D1471" i="24"/>
  <c r="D3043" i="24"/>
  <c r="D4499" i="24"/>
  <c r="D2592" i="24"/>
  <c r="D870" i="24"/>
  <c r="D2474" i="24"/>
  <c r="D5129" i="24"/>
  <c r="D4131" i="24"/>
  <c r="D1168" i="24"/>
  <c r="D2946" i="24"/>
  <c r="D5190" i="24"/>
  <c r="D4135" i="24"/>
  <c r="D1430" i="24"/>
  <c r="D4667" i="24"/>
  <c r="D2236" i="24"/>
  <c r="D3496" i="24"/>
  <c r="D4924" i="24"/>
  <c r="D1408" i="24"/>
  <c r="D787" i="24"/>
  <c r="D3300" i="24"/>
  <c r="D7011" i="24"/>
  <c r="D2465" i="24"/>
  <c r="D2198" i="24"/>
  <c r="D159" i="24"/>
  <c r="D5266" i="24"/>
  <c r="D5534" i="24"/>
  <c r="D1456" i="24"/>
  <c r="D6675" i="24"/>
  <c r="D6246" i="24"/>
  <c r="D7071" i="24"/>
  <c r="D3968" i="24"/>
  <c r="D6596" i="24"/>
  <c r="D2950" i="24"/>
  <c r="D6734" i="24"/>
  <c r="D3129" i="24"/>
  <c r="D1986" i="24"/>
  <c r="D4359" i="24"/>
  <c r="D2998" i="24"/>
  <c r="D6569" i="24"/>
  <c r="D5434" i="24"/>
  <c r="D4248" i="24"/>
  <c r="D5412" i="24"/>
  <c r="D6162" i="24"/>
  <c r="D1726" i="24"/>
  <c r="D3261" i="24"/>
  <c r="D1566" i="24"/>
  <c r="D2984" i="24"/>
  <c r="D2336" i="24"/>
  <c r="D1989" i="24"/>
  <c r="D622" i="24"/>
  <c r="D808" i="24"/>
  <c r="D6378" i="24"/>
  <c r="D2052" i="24"/>
  <c r="D4811" i="24"/>
  <c r="D4361" i="24"/>
  <c r="D1328" i="24"/>
  <c r="D6344" i="24"/>
  <c r="D4900" i="24"/>
  <c r="D4711" i="24"/>
  <c r="D5974" i="24"/>
  <c r="D1157" i="24"/>
  <c r="D5424" i="24"/>
  <c r="D34" i="24"/>
  <c r="D945" i="24"/>
  <c r="D6380" i="24"/>
  <c r="D372" i="24"/>
  <c r="D124" i="24"/>
  <c r="D3178" i="24"/>
  <c r="D656" i="24"/>
  <c r="D3000" i="24"/>
  <c r="D6259" i="24"/>
  <c r="D562" i="24"/>
  <c r="D6964" i="24"/>
  <c r="D4701" i="24"/>
  <c r="D1185" i="24"/>
  <c r="D2915" i="24"/>
  <c r="D6922" i="24"/>
  <c r="D5926" i="24"/>
  <c r="D6155" i="24"/>
  <c r="D5854" i="24"/>
  <c r="D5938" i="24"/>
  <c r="D6726" i="24"/>
  <c r="D847" i="24"/>
  <c r="D1448" i="24"/>
  <c r="D2926" i="24"/>
  <c r="D3090" i="24"/>
  <c r="D4463" i="24"/>
  <c r="D457" i="24"/>
  <c r="D1171" i="24"/>
  <c r="D2623" i="24"/>
  <c r="D2046" i="24"/>
  <c r="D3487" i="24"/>
  <c r="D4300" i="24"/>
  <c r="D4725" i="24"/>
  <c r="D4717" i="24"/>
  <c r="D1697" i="24"/>
  <c r="D2879" i="24"/>
  <c r="D1141" i="24"/>
  <c r="D6242" i="24"/>
  <c r="D2761" i="24"/>
  <c r="D3058" i="24"/>
  <c r="D6506" i="24"/>
  <c r="D5394" i="24"/>
  <c r="D5512" i="24"/>
  <c r="D913" i="24"/>
  <c r="D4094" i="24"/>
  <c r="D1202" i="24"/>
  <c r="D1507" i="24"/>
  <c r="D4252" i="24"/>
  <c r="D1131" i="24"/>
  <c r="D3342" i="24"/>
  <c r="D1871" i="24"/>
  <c r="D5917" i="24"/>
  <c r="D3944" i="24"/>
  <c r="D3494" i="24"/>
  <c r="D1228" i="24"/>
  <c r="D305" i="24"/>
  <c r="D6904" i="24"/>
  <c r="D3380" i="24"/>
  <c r="D2153" i="24"/>
  <c r="D6967" i="24"/>
  <c r="D5791" i="24"/>
  <c r="D6741" i="24"/>
  <c r="D321" i="24"/>
  <c r="D2166" i="24"/>
  <c r="D5294" i="24"/>
  <c r="D2829" i="24"/>
  <c r="D6719" i="24"/>
  <c r="D2159" i="24"/>
  <c r="D760" i="24"/>
  <c r="D1003" i="24"/>
  <c r="D6757" i="24"/>
  <c r="D6999" i="24"/>
  <c r="D6564" i="24"/>
  <c r="D1636" i="24"/>
  <c r="D5468" i="24"/>
  <c r="D6127" i="24"/>
  <c r="D490" i="24"/>
  <c r="D725" i="24"/>
  <c r="D4600" i="24"/>
  <c r="D2752" i="24"/>
  <c r="D3144" i="24"/>
  <c r="D4971" i="24"/>
  <c r="D4674" i="24"/>
  <c r="D6267" i="24"/>
  <c r="D1947" i="24"/>
  <c r="D6444" i="24"/>
  <c r="D5229" i="24"/>
  <c r="D53" i="24"/>
  <c r="D6381" i="24"/>
  <c r="D800" i="24"/>
  <c r="D52" i="24"/>
  <c r="D6263" i="24"/>
  <c r="D2315" i="24"/>
  <c r="D2094" i="24"/>
  <c r="D542" i="24"/>
  <c r="D2171" i="24"/>
  <c r="D1295" i="24"/>
  <c r="D6775" i="24"/>
  <c r="D3099" i="24"/>
  <c r="D6048" i="24"/>
  <c r="D879" i="24"/>
  <c r="D615" i="24"/>
  <c r="D7139" i="24"/>
  <c r="D6322" i="24"/>
  <c r="D293" i="24"/>
  <c r="D130" i="24"/>
  <c r="D5184" i="24"/>
  <c r="D286" i="24"/>
  <c r="D374" i="24"/>
  <c r="D291" i="24"/>
  <c r="D1378" i="24"/>
  <c r="D3963" i="24"/>
  <c r="D5593" i="24"/>
  <c r="D2529" i="24"/>
  <c r="D1847" i="24"/>
  <c r="D5562" i="24"/>
  <c r="D2279" i="24"/>
  <c r="D630" i="24"/>
  <c r="D1313" i="24"/>
  <c r="D5857" i="24"/>
  <c r="D2662" i="24"/>
  <c r="D3836" i="24"/>
  <c r="D5690" i="24"/>
  <c r="D4935" i="24"/>
  <c r="D6504" i="24"/>
  <c r="D6903" i="24"/>
  <c r="D1017" i="24"/>
  <c r="D3727" i="24"/>
  <c r="D1122" i="24"/>
  <c r="D6846" i="24"/>
  <c r="D2504" i="24"/>
  <c r="D873" i="24"/>
  <c r="D2987" i="24"/>
  <c r="D6977" i="24"/>
  <c r="D3332" i="24"/>
  <c r="D6230" i="24"/>
  <c r="D572" i="24"/>
  <c r="D1256" i="24"/>
  <c r="D3408" i="24"/>
  <c r="D1382" i="24"/>
  <c r="D1078" i="24"/>
  <c r="D5715" i="24"/>
  <c r="D5491" i="24"/>
  <c r="D4435" i="24"/>
  <c r="D1119" i="24"/>
  <c r="D1209" i="24"/>
  <c r="D5946" i="24"/>
  <c r="D128" i="24"/>
  <c r="D3399" i="24"/>
  <c r="D3021" i="24"/>
  <c r="D351" i="24"/>
  <c r="D2676" i="24"/>
  <c r="D6151" i="24"/>
  <c r="D287" i="24"/>
  <c r="D403" i="24"/>
  <c r="D3263" i="24"/>
  <c r="D825" i="24"/>
  <c r="D6391" i="24"/>
  <c r="D4647" i="24"/>
  <c r="D5353" i="24"/>
  <c r="D205" i="24"/>
  <c r="D6580" i="24"/>
  <c r="D2559" i="24"/>
  <c r="D3392" i="24"/>
  <c r="D1363" i="24"/>
  <c r="D7094" i="24"/>
  <c r="D964" i="24"/>
  <c r="D40" i="24"/>
  <c r="D1828" i="24"/>
  <c r="D4564" i="24"/>
  <c r="D4310" i="24"/>
  <c r="D557" i="24"/>
  <c r="D590" i="24"/>
  <c r="D1620" i="24"/>
  <c r="D1057" i="24"/>
  <c r="D6027" i="24"/>
  <c r="D3469" i="24"/>
  <c r="D4704" i="24"/>
  <c r="D1187" i="24"/>
  <c r="D6225" i="24"/>
  <c r="D352" i="24"/>
  <c r="D3841" i="24"/>
  <c r="D6214" i="24"/>
  <c r="D1946" i="24"/>
  <c r="D6117" i="24"/>
  <c r="D5736" i="24"/>
  <c r="D642" i="24"/>
  <c r="D4269" i="24"/>
  <c r="D6421" i="24"/>
  <c r="D3159" i="24"/>
  <c r="D56" i="24"/>
  <c r="D1041" i="24"/>
  <c r="D6945" i="24"/>
  <c r="D6989" i="24"/>
  <c r="D1734" i="24"/>
  <c r="D7072" i="24"/>
  <c r="D3308" i="24"/>
  <c r="D3067" i="24"/>
  <c r="D5318" i="24"/>
  <c r="D5308" i="24"/>
  <c r="D4560" i="24"/>
  <c r="D1777" i="24"/>
  <c r="D2825" i="24"/>
  <c r="D2322" i="24"/>
  <c r="D4231" i="24"/>
  <c r="D962" i="24"/>
  <c r="D6897" i="24"/>
  <c r="D989" i="24"/>
  <c r="D4409" i="24"/>
  <c r="D1508" i="24"/>
  <c r="D3833" i="24"/>
  <c r="D6918" i="24"/>
  <c r="D6926" i="24"/>
  <c r="D5331" i="24"/>
  <c r="D597" i="24"/>
  <c r="D3444" i="24"/>
  <c r="D1930" i="24"/>
  <c r="D784" i="24"/>
  <c r="D1485" i="24"/>
  <c r="D2819" i="24"/>
  <c r="D2091" i="24"/>
  <c r="D670" i="24"/>
  <c r="D727" i="24"/>
  <c r="D4628" i="24"/>
  <c r="D1902" i="24"/>
  <c r="D6221" i="24"/>
  <c r="D133" i="24"/>
  <c r="D6983" i="24"/>
  <c r="D7057" i="24"/>
  <c r="D3998" i="24"/>
  <c r="D6702" i="24"/>
  <c r="D31" i="24"/>
  <c r="D5905" i="24"/>
  <c r="D2350" i="24"/>
  <c r="D4342" i="24"/>
  <c r="D2187" i="24"/>
  <c r="D1287" i="24"/>
  <c r="D5706" i="24"/>
  <c r="D7004" i="24"/>
  <c r="D4884" i="24"/>
  <c r="D531" i="24"/>
  <c r="D142" i="24"/>
  <c r="D415" i="24"/>
  <c r="D3123" i="24"/>
  <c r="D158" i="24"/>
  <c r="D4223" i="24"/>
  <c r="D6931" i="24"/>
  <c r="D1349" i="24"/>
  <c r="D4427" i="24"/>
  <c r="D2674" i="24"/>
  <c r="D736" i="24"/>
  <c r="D929" i="24"/>
  <c r="D6723" i="24"/>
  <c r="D6917" i="24"/>
  <c r="D6274" i="24"/>
  <c r="D2188" i="24"/>
  <c r="D6836" i="24"/>
  <c r="D4085" i="24"/>
  <c r="D6838" i="24"/>
  <c r="D6210" i="24"/>
  <c r="D5520" i="24"/>
  <c r="D3935" i="24"/>
  <c r="D5386" i="24"/>
  <c r="D1294" i="24"/>
  <c r="D6787" i="24"/>
  <c r="D5806" i="24"/>
  <c r="D4976" i="24"/>
  <c r="D5763" i="24"/>
  <c r="D5887" i="24"/>
  <c r="D6368" i="24"/>
  <c r="D2364" i="24"/>
  <c r="D386" i="24"/>
  <c r="D1460" i="24"/>
  <c r="D6425" i="24"/>
  <c r="D2619" i="24"/>
  <c r="D4360" i="24"/>
  <c r="D5497" i="24"/>
  <c r="D4346" i="24"/>
  <c r="D3926" i="24"/>
  <c r="D397" i="24"/>
  <c r="D162" i="24"/>
  <c r="D5208" i="24"/>
  <c r="D4317" i="24"/>
  <c r="D6278" i="24"/>
  <c r="D1830" i="24"/>
  <c r="D1442" i="24"/>
  <c r="D1418" i="24"/>
  <c r="D5453" i="24"/>
  <c r="D1221" i="24"/>
  <c r="D6220" i="24"/>
  <c r="D5200" i="24"/>
  <c r="D3415" i="24"/>
  <c r="D271" i="24"/>
  <c r="D6860" i="24"/>
  <c r="D1805" i="24"/>
  <c r="D1136" i="24"/>
  <c r="D251" i="24"/>
  <c r="D900" i="24"/>
  <c r="D6620" i="24"/>
  <c r="D3413" i="24"/>
  <c r="D289" i="24"/>
  <c r="D406" i="24"/>
  <c r="D3943" i="24"/>
  <c r="D3492" i="24"/>
  <c r="D4315" i="24"/>
  <c r="D5385" i="24"/>
  <c r="D6343" i="24"/>
  <c r="D1060" i="24"/>
  <c r="D404" i="24"/>
  <c r="D3874" i="24"/>
  <c r="D329" i="24"/>
  <c r="D6682" i="24"/>
  <c r="D7063" i="24"/>
  <c r="D7021" i="24"/>
  <c r="D4863" i="24"/>
  <c r="D1717" i="24"/>
  <c r="D1028" i="24"/>
  <c r="D5507" i="24"/>
  <c r="D6619" i="24"/>
  <c r="D6865" i="24"/>
  <c r="D2072" i="24"/>
  <c r="D6100" i="24"/>
  <c r="D1071" i="24"/>
  <c r="D6764" i="24"/>
  <c r="D1344" i="24"/>
  <c r="D35" i="24"/>
  <c r="D7155" i="24"/>
  <c r="D6961" i="24"/>
  <c r="D7180" i="24"/>
  <c r="D3275" i="24"/>
  <c r="D3151" i="24"/>
  <c r="D3762" i="24"/>
  <c r="D6770" i="24"/>
  <c r="D7158" i="24"/>
  <c r="D712" i="24"/>
  <c r="D344" i="24"/>
  <c r="D2751" i="24"/>
  <c r="D834" i="24"/>
  <c r="D7112" i="24"/>
  <c r="D6396" i="24"/>
  <c r="D6625" i="24"/>
  <c r="D6078" i="24"/>
  <c r="D681" i="24"/>
  <c r="D529" i="24"/>
  <c r="D497" i="24"/>
  <c r="D1142" i="24"/>
  <c r="D4698" i="24"/>
  <c r="D7026" i="24"/>
  <c r="D4654" i="24"/>
  <c r="D2127" i="24"/>
  <c r="D1222" i="24"/>
  <c r="D215" i="24"/>
  <c r="D134" i="24"/>
  <c r="D4159" i="24"/>
  <c r="D6690" i="24"/>
  <c r="D5510" i="24"/>
  <c r="D2957" i="24"/>
  <c r="D1877" i="24"/>
  <c r="D3426" i="24"/>
  <c r="D5681" i="24"/>
  <c r="D2657" i="24"/>
  <c r="D4795" i="24"/>
  <c r="D356" i="24"/>
  <c r="D2863" i="24"/>
  <c r="D407" i="24"/>
  <c r="D6597" i="24"/>
  <c r="D2359" i="24"/>
  <c r="D6362" i="24"/>
  <c r="D5908" i="24"/>
  <c r="D3277" i="24"/>
  <c r="D6994" i="24"/>
  <c r="D6040" i="24"/>
  <c r="D6071" i="24"/>
  <c r="D5622" i="24"/>
  <c r="D605" i="24"/>
  <c r="D58" i="24"/>
  <c r="D272" i="24"/>
  <c r="D2096" i="24"/>
  <c r="D1790" i="24"/>
  <c r="D1099" i="24"/>
  <c r="D1684" i="24"/>
  <c r="D6786" i="24"/>
  <c r="D3434" i="24"/>
  <c r="D7037" i="24"/>
  <c r="D4079" i="24"/>
  <c r="D4624" i="24"/>
  <c r="D4352" i="24"/>
  <c r="D921" i="24"/>
  <c r="D7031" i="24"/>
  <c r="D5241" i="24"/>
  <c r="D2382" i="24"/>
  <c r="D6237" i="24"/>
  <c r="D2979" i="24"/>
  <c r="D978" i="24"/>
  <c r="D214" i="24"/>
  <c r="D1926" i="24"/>
  <c r="D1331" i="24"/>
  <c r="D898" i="24"/>
  <c r="D5783" i="24"/>
  <c r="D2471" i="24"/>
  <c r="D6969" i="24"/>
  <c r="D892" i="24"/>
  <c r="D1286" i="24"/>
  <c r="D318" i="24"/>
  <c r="D735" i="24"/>
  <c r="D6354" i="24"/>
  <c r="D2634" i="24"/>
  <c r="D148" i="24"/>
  <c r="D5443" i="24"/>
  <c r="D3186" i="24"/>
  <c r="D2013" i="24"/>
  <c r="D716" i="24"/>
  <c r="D6951" i="24"/>
  <c r="D6891" i="24"/>
  <c r="D6659" i="24"/>
  <c r="D5565" i="24"/>
  <c r="D5638" i="24"/>
  <c r="D932" i="24"/>
  <c r="D22" i="24"/>
  <c r="D342" i="24"/>
  <c r="D273" i="24"/>
  <c r="D4782" i="24"/>
  <c r="D5671" i="24"/>
  <c r="D4998" i="24"/>
  <c r="D1937" i="24"/>
  <c r="D367" i="24"/>
  <c r="D4800" i="24"/>
  <c r="D6991" i="24"/>
  <c r="D5283" i="24"/>
  <c r="D5809" i="24"/>
  <c r="D2563" i="24"/>
  <c r="D6113" i="24"/>
  <c r="D5231" i="24"/>
  <c r="D4483" i="24"/>
  <c r="D3311" i="24"/>
  <c r="D5649" i="24"/>
  <c r="D5044" i="24"/>
  <c r="D5032" i="24"/>
  <c r="D6007" i="24"/>
  <c r="D6019" i="24"/>
  <c r="D750" i="24"/>
  <c r="D3028" i="24"/>
  <c r="D3862" i="24"/>
  <c r="D3195" i="24"/>
  <c r="D6459" i="24"/>
  <c r="D1624" i="24"/>
  <c r="D6888" i="24"/>
  <c r="D2601" i="24"/>
  <c r="D6706" i="24"/>
  <c r="D6083" i="24"/>
  <c r="D1380" i="24"/>
  <c r="D6337" i="24"/>
  <c r="D2446" i="24"/>
  <c r="D6544" i="24"/>
  <c r="D5223" i="24"/>
  <c r="D3917" i="24"/>
  <c r="D5435" i="24"/>
  <c r="D6502" i="24"/>
  <c r="D6147" i="24"/>
  <c r="D3038" i="24"/>
  <c r="D2243" i="24"/>
  <c r="D752" i="24"/>
  <c r="D5995" i="24"/>
  <c r="D3396" i="24"/>
  <c r="D2635" i="24"/>
  <c r="D6261" i="24"/>
  <c r="D6249" i="24"/>
  <c r="D44" i="24"/>
  <c r="D1750" i="24"/>
  <c r="D5672" i="24"/>
  <c r="D556" i="24"/>
  <c r="D1702" i="24"/>
  <c r="D1731" i="24"/>
  <c r="D4969" i="24"/>
  <c r="D2174" i="24"/>
  <c r="D881" i="24"/>
  <c r="D3872" i="24"/>
  <c r="D6805" i="24"/>
  <c r="D5885" i="24"/>
  <c r="D5429" i="24"/>
  <c r="D1457" i="24"/>
  <c r="D2582" i="24"/>
  <c r="D5865" i="24"/>
  <c r="D5723" i="24"/>
  <c r="D6592" i="24"/>
  <c r="D560" i="24"/>
  <c r="D1061" i="24"/>
  <c r="D7170" i="24"/>
  <c r="D5945" i="24"/>
  <c r="D1073" i="24"/>
  <c r="D6788" i="24"/>
  <c r="D1660" i="24"/>
  <c r="D7154" i="24"/>
  <c r="D6724" i="24"/>
  <c r="D6016" i="24"/>
  <c r="D3735" i="24"/>
  <c r="D5750" i="24"/>
  <c r="D4313" i="24"/>
  <c r="D6631" i="24"/>
  <c r="D4450" i="24"/>
  <c r="D4283" i="24"/>
  <c r="D1874" i="24"/>
  <c r="D1633" i="24"/>
  <c r="D4552" i="24"/>
  <c r="D901" i="24"/>
  <c r="D1091" i="24"/>
  <c r="D5846" i="24"/>
  <c r="D1498" i="24"/>
  <c r="D6091" i="24"/>
  <c r="D4362" i="24"/>
  <c r="D3226" i="24"/>
  <c r="D2811" i="24"/>
  <c r="D6156" i="24"/>
  <c r="D4816" i="24"/>
  <c r="D4192" i="24"/>
  <c r="D6598" i="24"/>
  <c r="D2800" i="24"/>
  <c r="D1638" i="24"/>
  <c r="D2543" i="24"/>
  <c r="D5684" i="24"/>
  <c r="D6548" i="24"/>
  <c r="D1082" i="24"/>
  <c r="D1325" i="24"/>
  <c r="D402" i="24"/>
  <c r="D213" i="24"/>
  <c r="D1371" i="24"/>
  <c r="D3294" i="24"/>
  <c r="D3087" i="24"/>
  <c r="D6411" i="24"/>
  <c r="D5582" i="24"/>
  <c r="D1964" i="24"/>
  <c r="D3945" i="24"/>
  <c r="D623" i="24"/>
  <c r="D6144" i="24"/>
  <c r="D7050" i="24"/>
  <c r="D2570" i="24"/>
  <c r="D5038" i="24"/>
  <c r="D4400" i="24"/>
  <c r="D3343" i="24"/>
  <c r="D6175" i="24"/>
  <c r="D2500" i="24"/>
  <c r="D1308" i="24"/>
  <c r="D2251" i="24"/>
  <c r="D7055" i="24"/>
  <c r="D6777" i="24"/>
  <c r="D4721" i="24"/>
  <c r="D3106" i="24"/>
  <c r="D1144" i="24"/>
  <c r="D100" i="24"/>
  <c r="D894" i="24"/>
  <c r="D2419" i="24"/>
  <c r="D5117" i="24"/>
  <c r="D3459" i="24"/>
  <c r="D5230" i="24"/>
  <c r="D6660" i="24"/>
  <c r="D288" i="24"/>
  <c r="D1824" i="24"/>
  <c r="D1084" i="24"/>
  <c r="D3815" i="24"/>
  <c r="D5528" i="24"/>
  <c r="D1113" i="24"/>
  <c r="D7114" i="24"/>
  <c r="D1246" i="24"/>
  <c r="D3856" i="24"/>
  <c r="D6886" i="24"/>
  <c r="D5899" i="24"/>
  <c r="D5284" i="24"/>
  <c r="D2624" i="24"/>
  <c r="D101" i="24"/>
  <c r="D6693" i="24"/>
  <c r="D1549" i="24"/>
  <c r="D7130" i="24"/>
  <c r="D348" i="24"/>
  <c r="D118" i="24"/>
  <c r="D7036" i="24"/>
  <c r="D2128" i="24"/>
  <c r="D5409" i="24"/>
  <c r="D3303" i="24"/>
  <c r="D4689" i="24"/>
  <c r="D7092" i="24"/>
  <c r="D5932" i="24"/>
  <c r="D857" i="24"/>
  <c r="D3548" i="24"/>
  <c r="D3869" i="24"/>
  <c r="D117" i="24"/>
  <c r="D476" i="24"/>
  <c r="D70" i="24"/>
  <c r="D7087" i="24"/>
  <c r="D7033" i="24"/>
  <c r="D87" i="24"/>
  <c r="D6641" i="24"/>
  <c r="D6911" i="24"/>
  <c r="D944" i="24"/>
  <c r="D7123" i="24"/>
  <c r="D7079" i="24"/>
  <c r="D6990" i="24"/>
  <c r="D7127" i="24"/>
  <c r="D5063" i="24"/>
  <c r="D126" i="24"/>
  <c r="D1898" i="24"/>
  <c r="D7064" i="24"/>
  <c r="D74" i="24"/>
  <c r="D80" i="24"/>
  <c r="D7100" i="24"/>
  <c r="D2272" i="24"/>
  <c r="D4548" i="24"/>
  <c r="D292" i="24"/>
  <c r="D7090" i="24"/>
  <c r="D7049" i="24"/>
  <c r="D5430" i="24"/>
  <c r="D1572" i="24"/>
  <c r="D1674" i="24"/>
  <c r="D4625" i="24"/>
  <c r="D2278" i="24"/>
  <c r="D5553" i="24"/>
  <c r="D922" i="24"/>
  <c r="D6208" i="24"/>
  <c r="D1007" i="24"/>
  <c r="D6534" i="24"/>
  <c r="D7129" i="24"/>
  <c r="D3782" i="24"/>
  <c r="D7126" i="24"/>
  <c r="D7131" i="24"/>
  <c r="D5527" i="24"/>
  <c r="D7024" i="24"/>
  <c r="D2169" i="24"/>
  <c r="D5118" i="24"/>
  <c r="D328" i="24"/>
  <c r="D1711" i="24"/>
  <c r="D5925" i="24"/>
  <c r="D2299" i="24"/>
  <c r="D7134" i="24"/>
  <c r="D98" i="24"/>
  <c r="D76" i="24"/>
  <c r="D455" i="24"/>
  <c r="D1095" i="24"/>
  <c r="D6763" i="24"/>
  <c r="D120" i="24"/>
  <c r="D3845" i="24"/>
  <c r="D6197" i="24"/>
  <c r="D1563" i="24"/>
  <c r="D5012" i="24"/>
  <c r="D6711" i="24"/>
  <c r="D6371" i="24"/>
  <c r="D2641" i="24"/>
  <c r="D96" i="24"/>
  <c r="D5617" i="24"/>
  <c r="D6080" i="24"/>
  <c r="D5904" i="24"/>
  <c r="D5716" i="24"/>
  <c r="D467" i="24"/>
  <c r="D6551" i="24"/>
  <c r="D6239" i="24"/>
  <c r="D2776" i="24"/>
  <c r="D6042" i="24"/>
  <c r="D5442" i="24"/>
  <c r="D3951" i="24"/>
  <c r="D2064" i="24"/>
  <c r="D5923" i="24"/>
  <c r="D599" i="24"/>
  <c r="D1315" i="24"/>
  <c r="D6747" i="24"/>
  <c r="D6108" i="24"/>
  <c r="D5973" i="24"/>
  <c r="D5042" i="24"/>
  <c r="D112" i="24"/>
  <c r="D3812" i="24"/>
  <c r="D5366" i="24"/>
  <c r="D3358" i="24"/>
  <c r="D3293" i="24"/>
  <c r="D3229" i="24"/>
  <c r="D4949" i="24"/>
  <c r="D5205" i="24"/>
  <c r="D5009" i="24"/>
  <c r="D5691" i="24"/>
  <c r="D1995" i="24"/>
  <c r="D3991" i="24"/>
  <c r="D3859" i="24"/>
  <c r="D396" i="24"/>
  <c r="D1197" i="24"/>
  <c r="D6618" i="24"/>
  <c r="D1333" i="24"/>
  <c r="D7133" i="24"/>
  <c r="D7075" i="24"/>
  <c r="D6525" i="24"/>
  <c r="D7025" i="24"/>
  <c r="D6713" i="24"/>
  <c r="D308" i="24"/>
  <c r="D4523" i="24"/>
  <c r="D3982" i="24"/>
  <c r="D485" i="24"/>
  <c r="D3853" i="24"/>
  <c r="D4747" i="24"/>
  <c r="D7019" i="24"/>
  <c r="D486" i="24"/>
  <c r="D2280" i="24"/>
  <c r="D4507" i="24"/>
  <c r="D1925" i="24"/>
  <c r="D628" i="24"/>
  <c r="D443" i="24"/>
  <c r="D6422" i="24"/>
  <c r="D1780" i="24"/>
  <c r="D6332" i="24"/>
  <c r="D6106" i="24"/>
  <c r="D2629" i="24"/>
  <c r="D2111" i="24"/>
  <c r="D2035" i="24"/>
  <c r="D6978" i="24"/>
  <c r="D392" i="24"/>
  <c r="D6160" i="24"/>
  <c r="D2024" i="24"/>
  <c r="D6180" i="24"/>
  <c r="D6899" i="24"/>
  <c r="D1675" i="24"/>
  <c r="D6982" i="24"/>
  <c r="D4011" i="24"/>
  <c r="D4770" i="24"/>
  <c r="D3373" i="24"/>
  <c r="D1619" i="24"/>
  <c r="D5625" i="24"/>
  <c r="D2539" i="24"/>
  <c r="D2533" i="24"/>
  <c r="D1514" i="24"/>
  <c r="D5661" i="24"/>
  <c r="D4014" i="24"/>
  <c r="D6348" i="24"/>
  <c r="D5898" i="24"/>
  <c r="D2085" i="24"/>
  <c r="D1733" i="24"/>
  <c r="D862" i="24"/>
  <c r="D6442" i="24"/>
  <c r="D1714" i="24"/>
  <c r="D81" i="24"/>
  <c r="D996" i="24"/>
  <c r="D7105" i="24"/>
  <c r="D132" i="24"/>
  <c r="D301" i="24"/>
  <c r="D220" i="24"/>
  <c r="D6736" i="24"/>
  <c r="D6164" i="24"/>
  <c r="D2923" i="24"/>
  <c r="D6985" i="24"/>
  <c r="D113" i="24"/>
  <c r="D967" i="24"/>
  <c r="D2026" i="24"/>
  <c r="D111" i="24"/>
  <c r="D2809" i="24"/>
  <c r="D6981" i="24"/>
  <c r="D2320" i="24"/>
  <c r="D6739" i="24"/>
  <c r="D6457" i="24"/>
  <c r="D4429" i="24"/>
  <c r="D6493" i="24"/>
  <c r="D5757" i="24"/>
  <c r="D3196" i="24"/>
  <c r="D660" i="24"/>
  <c r="D6973" i="24"/>
  <c r="D5794" i="24"/>
  <c r="D1753" i="24"/>
  <c r="D2924" i="24"/>
  <c r="D7109" i="24"/>
  <c r="D121" i="24"/>
  <c r="D86" i="24"/>
  <c r="D71" i="24"/>
  <c r="D82" i="24"/>
  <c r="D1024" i="24"/>
  <c r="D5048" i="24"/>
  <c r="D183" i="24"/>
  <c r="D971" i="24"/>
  <c r="D6222" i="24"/>
  <c r="D6552" i="24"/>
  <c r="D2481" i="24"/>
  <c r="D2537" i="24"/>
  <c r="D3075" i="24"/>
  <c r="D1756" i="24"/>
  <c r="D7048" i="24"/>
  <c r="D244" i="24"/>
  <c r="D357" i="24"/>
  <c r="D1107" i="24"/>
  <c r="D424" i="24"/>
  <c r="D295" i="24"/>
  <c r="D2259" i="24"/>
  <c r="D6055" i="24"/>
  <c r="D6910" i="24"/>
  <c r="D6676" i="24"/>
  <c r="D6356" i="24"/>
  <c r="D371" i="24"/>
  <c r="D6074" i="24"/>
  <c r="D225" i="24"/>
  <c r="D839" i="24"/>
  <c r="D472" i="24"/>
  <c r="D6756" i="24"/>
  <c r="D68" i="24"/>
  <c r="D1943" i="24"/>
  <c r="D6799" i="24"/>
  <c r="D6872" i="24"/>
  <c r="D432" i="24"/>
  <c r="D5677" i="24"/>
  <c r="D6980" i="24"/>
  <c r="D6026" i="24"/>
  <c r="D2932" i="24"/>
  <c r="D3118" i="24"/>
  <c r="D6232" i="24"/>
  <c r="D78" i="24"/>
  <c r="D89" i="24"/>
  <c r="D832" i="24"/>
  <c r="D1955" i="24"/>
  <c r="D3928" i="24"/>
  <c r="D157" i="24"/>
  <c r="D83" i="24"/>
  <c r="D6695" i="24"/>
  <c r="D90" i="24"/>
  <c r="D7005" i="24"/>
  <c r="D1069" i="24"/>
  <c r="D228" i="24"/>
  <c r="D1033" i="24"/>
  <c r="D3839" i="24"/>
  <c r="D7122" i="24"/>
  <c r="D3347" i="24"/>
  <c r="D6476" i="24"/>
  <c r="D3282" i="24"/>
  <c r="D5954" i="24"/>
  <c r="D6732" i="24"/>
  <c r="D69" i="24"/>
  <c r="D2600" i="24"/>
  <c r="D3860" i="24"/>
  <c r="D5940" i="24"/>
  <c r="D1632" i="24"/>
  <c r="D7022" i="24"/>
  <c r="D6435" i="24"/>
  <c r="D401" i="24"/>
  <c r="D6627" i="24"/>
  <c r="D7128" i="24"/>
  <c r="D3544" i="24"/>
  <c r="D5228" i="24"/>
  <c r="D368" i="24"/>
  <c r="D6453" i="24"/>
  <c r="D3823" i="24"/>
  <c r="D6643" i="24"/>
  <c r="D6235" i="24"/>
  <c r="D6229" i="24"/>
  <c r="D88" i="24"/>
  <c r="D6178" i="24"/>
  <c r="D5829" i="24"/>
  <c r="D4928" i="24"/>
  <c r="D5673" i="24"/>
  <c r="D6563" i="24"/>
  <c r="D4502" i="24"/>
  <c r="D2457" i="24"/>
  <c r="D6834" i="24"/>
  <c r="D77" i="24"/>
  <c r="D6097" i="24"/>
  <c r="D3946" i="24"/>
  <c r="D4575" i="24"/>
  <c r="D4869" i="24"/>
  <c r="D248" i="24"/>
  <c r="D3848" i="24"/>
  <c r="D6501" i="24"/>
  <c r="D6234" i="24"/>
  <c r="D6465" i="24"/>
  <c r="D3994" i="24"/>
  <c r="D3077" i="24"/>
  <c r="D6954" i="24"/>
  <c r="D4512" i="24"/>
  <c r="D4733" i="24"/>
  <c r="D4442" i="24"/>
  <c r="D704" i="24"/>
  <c r="D6793" i="24"/>
  <c r="D1812" i="24"/>
  <c r="D781" i="24"/>
  <c r="D115" i="24"/>
  <c r="D1440" i="24"/>
  <c r="D6684" i="24"/>
  <c r="D6419" i="24"/>
  <c r="D5652" i="24"/>
  <c r="D3832" i="24"/>
  <c r="D4289" i="24"/>
  <c r="D7061" i="24"/>
  <c r="D2878" i="24"/>
  <c r="D6018" i="24"/>
  <c r="D1564" i="24"/>
  <c r="D3546" i="24"/>
  <c r="D6864" i="24"/>
  <c r="D6446" i="24"/>
  <c r="D84" i="24"/>
  <c r="D3382" i="24"/>
  <c r="D5240" i="24"/>
  <c r="D2650" i="24"/>
  <c r="D6947" i="24"/>
  <c r="D75" i="24"/>
  <c r="D6440" i="24"/>
  <c r="D6817" i="24"/>
  <c r="D85" i="24"/>
  <c r="D73" i="24"/>
  <c r="D449" i="24"/>
  <c r="D815" i="24"/>
  <c r="D72" i="24"/>
  <c r="D4476" i="24"/>
  <c r="D1682" i="24"/>
  <c r="D6483" i="24"/>
  <c r="D6432" i="24"/>
  <c r="D2252" i="24"/>
  <c r="D614" i="24"/>
  <c r="D3381" i="24"/>
  <c r="D234" i="24"/>
  <c r="D2326" i="24"/>
  <c r="D1274" i="24"/>
  <c r="D66" i="24"/>
  <c r="D555" i="24"/>
  <c r="D7062" i="24"/>
  <c r="D254" i="24"/>
  <c r="D5045" i="24"/>
  <c r="D6105" i="24"/>
  <c r="D1106" i="24"/>
  <c r="D338" i="24"/>
  <c r="D3073" i="24"/>
  <c r="D1224" i="24"/>
  <c r="D196" i="24"/>
  <c r="D1096" i="24"/>
  <c r="D3985" i="24"/>
  <c r="D5092" i="24"/>
  <c r="D1868" i="24"/>
  <c r="D634" i="24"/>
  <c r="D6841" i="24"/>
  <c r="D7110" i="24"/>
  <c r="D3394" i="24"/>
  <c r="D4675" i="24"/>
  <c r="D6995" i="24"/>
  <c r="D6024" i="24"/>
  <c r="D6303" i="24"/>
  <c r="D4426" i="24"/>
  <c r="D188" i="24"/>
  <c r="D5991" i="24"/>
  <c r="D2139" i="24"/>
  <c r="D1324" i="24"/>
  <c r="D1368" i="24"/>
  <c r="D2636" i="24"/>
  <c r="D290" i="24"/>
  <c r="D364" i="24"/>
  <c r="D79" i="24"/>
  <c r="D3391" i="24"/>
  <c r="D4897" i="24"/>
  <c r="D3026" i="24"/>
  <c r="D4035" i="24"/>
  <c r="D1026" i="24"/>
  <c r="D6737" i="24"/>
  <c r="D231" i="24"/>
  <c r="D145" i="24"/>
  <c r="D663" i="24"/>
  <c r="D280" i="24"/>
  <c r="D3873" i="24"/>
  <c r="D6971" i="24"/>
  <c r="D6956" i="24"/>
  <c r="D7124" i="24"/>
  <c r="D7132" i="24"/>
  <c r="D2580" i="24"/>
  <c r="D4825" i="24"/>
  <c r="D6658" i="24"/>
  <c r="D4308" i="24"/>
  <c r="D6929" i="24"/>
  <c r="D874" i="24"/>
  <c r="D2134" i="24"/>
  <c r="D7080" i="24"/>
  <c r="D3549" i="24"/>
  <c r="D3532" i="24"/>
  <c r="D6114" i="24"/>
  <c r="D6617" i="24"/>
  <c r="D5541" i="24"/>
  <c r="D5747" i="24"/>
  <c r="D963" i="24"/>
  <c r="D1245" i="24"/>
  <c r="D5028" i="24"/>
  <c r="D5543" i="24"/>
  <c r="D4692" i="24"/>
  <c r="D2712" i="24"/>
  <c r="D818" i="24"/>
  <c r="D4386" i="24"/>
  <c r="D772" i="24"/>
  <c r="D4977" i="24"/>
  <c r="D4115" i="24"/>
  <c r="D4966" i="24"/>
  <c r="D499" i="24"/>
  <c r="D620" i="24"/>
  <c r="D650" i="24"/>
  <c r="D2435" i="24"/>
  <c r="D1233" i="24"/>
  <c r="D6088" i="24"/>
  <c r="D3122" i="24"/>
  <c r="D7006" i="24"/>
  <c r="D5265" i="24"/>
  <c r="D3871" i="24"/>
  <c r="D3006" i="24"/>
  <c r="D5997" i="24"/>
  <c r="D6401" i="24"/>
  <c r="D480" i="24"/>
  <c r="D223" i="24"/>
  <c r="D5116" i="24"/>
  <c r="D5419" i="24"/>
  <c r="D5312" i="24"/>
  <c r="D764" i="24"/>
  <c r="D2191" i="24"/>
  <c r="D6174" i="24"/>
  <c r="D7118" i="24"/>
  <c r="D684" i="24"/>
  <c r="D1881" i="24"/>
  <c r="D173" i="24"/>
  <c r="D1627" i="24"/>
  <c r="D6238" i="24"/>
  <c r="D2447" i="24"/>
  <c r="D2775" i="24"/>
  <c r="D1088" i="24"/>
  <c r="D65" i="24"/>
  <c r="D7077" i="24"/>
  <c r="D7121" i="24"/>
  <c r="D7013" i="24"/>
  <c r="D1940" i="24"/>
  <c r="D7101" i="24"/>
  <c r="D7125" i="24"/>
  <c r="D6231" i="24"/>
  <c r="D1056" i="24"/>
  <c r="D3203" i="24"/>
  <c r="D4012" i="24"/>
  <c r="D6832" i="24"/>
  <c r="D2579" i="24"/>
  <c r="D92" i="24"/>
  <c r="D2314" i="24"/>
  <c r="D983" i="24"/>
  <c r="D554" i="24"/>
  <c r="D6862" i="24"/>
  <c r="D6715" i="24"/>
  <c r="D4688" i="24"/>
  <c r="D5182" i="24"/>
  <c r="D4187" i="24"/>
  <c r="D7009" i="24"/>
  <c r="D1866" i="24"/>
  <c r="D990" i="24"/>
  <c r="D1332" i="24"/>
  <c r="D7146" i="24"/>
  <c r="D6962" i="24"/>
  <c r="D6541" i="24"/>
  <c r="D49" i="24"/>
  <c r="D5149" i="24"/>
  <c r="D7081" i="24"/>
  <c r="D1601" i="24"/>
  <c r="D3870" i="24"/>
  <c r="D6927" i="24"/>
  <c r="D337" i="24"/>
  <c r="D6536" i="24"/>
  <c r="D6720" i="24"/>
  <c r="D4806" i="24"/>
  <c r="D6885" i="24"/>
  <c r="D6722" i="24"/>
  <c r="D6920" i="24"/>
  <c r="D6271" i="24"/>
  <c r="D6795" i="24"/>
  <c r="D1062" i="24"/>
  <c r="D6065" i="24"/>
  <c r="D5302" i="24"/>
  <c r="D4089" i="24"/>
  <c r="D6393" i="24"/>
  <c r="D3259" i="24"/>
  <c r="D4239" i="24"/>
  <c r="D324" i="24"/>
  <c r="D6002" i="24"/>
  <c r="D255" i="24"/>
  <c r="D4508" i="24"/>
  <c r="D6211" i="24"/>
  <c r="D6374" i="24"/>
  <c r="D5872" i="24"/>
  <c r="D3538" i="24"/>
  <c r="D5594" i="24"/>
  <c r="D2909" i="24"/>
  <c r="D1499" i="24"/>
  <c r="D3749" i="24"/>
  <c r="D2274" i="24"/>
  <c r="D3346" i="24"/>
  <c r="D4922" i="24"/>
  <c r="D4771" i="24"/>
  <c r="D2478" i="24"/>
  <c r="D6087" i="24"/>
  <c r="D2066" i="24"/>
  <c r="D5138" i="24"/>
  <c r="D5189" i="24"/>
  <c r="D1823" i="24"/>
  <c r="D6443" i="24"/>
  <c r="D567" i="24"/>
  <c r="D3838" i="24"/>
  <c r="D6731" i="24"/>
  <c r="D5354" i="24"/>
  <c r="D6655" i="24"/>
  <c r="D3383" i="24"/>
  <c r="D6769" i="24"/>
  <c r="D4744" i="24"/>
  <c r="D1413" i="24"/>
  <c r="D59" i="24"/>
  <c r="D2803" i="24"/>
  <c r="D1035" i="24"/>
  <c r="D6355" i="24"/>
  <c r="D235" i="24"/>
  <c r="D6687" i="24"/>
  <c r="D2672" i="24"/>
  <c r="D1360" i="24"/>
  <c r="D1568" i="24"/>
  <c r="D395" i="24"/>
  <c r="D511" i="24"/>
  <c r="D586" i="24"/>
  <c r="D4705" i="24"/>
  <c r="D1458" i="24"/>
  <c r="D3477" i="24"/>
  <c r="D5571" i="24"/>
  <c r="D5107" i="24"/>
  <c r="D5210" i="24"/>
  <c r="D1321" i="24"/>
  <c r="D4172" i="24"/>
  <c r="D4722" i="24"/>
  <c r="D777" i="24"/>
  <c r="D7032" i="24"/>
  <c r="D849" i="24"/>
  <c r="D2590" i="24"/>
  <c r="D2722" i="24"/>
  <c r="D266" i="24"/>
  <c r="D3950" i="24"/>
  <c r="D2331" i="24"/>
  <c r="D6126" i="24"/>
  <c r="D3906" i="24"/>
  <c r="D4374" i="24"/>
  <c r="D1517" i="24"/>
  <c r="D3800" i="24"/>
  <c r="D755" i="24"/>
  <c r="D4143" i="24"/>
  <c r="D4275" i="24"/>
  <c r="D5866" i="24"/>
  <c r="D582" i="24"/>
  <c r="D5062" i="24"/>
  <c r="D2183" i="24"/>
  <c r="D1884" i="24"/>
  <c r="D6821" i="24"/>
  <c r="D5916" i="24"/>
  <c r="D1969" i="24"/>
  <c r="D4349" i="24"/>
  <c r="D4013" i="24"/>
  <c r="D6680" i="24"/>
  <c r="D3849" i="24"/>
  <c r="D4388" i="24"/>
  <c r="D6330" i="24"/>
  <c r="D3113" i="24"/>
  <c r="D4881" i="24"/>
  <c r="D1954" i="24"/>
  <c r="D942" i="24"/>
  <c r="D6893" i="24"/>
  <c r="D7058" i="24"/>
  <c r="D2101" i="24"/>
  <c r="D6755" i="24"/>
  <c r="D6099" i="24"/>
  <c r="D5583" i="24"/>
  <c r="D3249" i="24"/>
  <c r="D5909" i="24"/>
  <c r="D6209" i="24"/>
  <c r="D1375" i="24"/>
  <c r="D2358" i="24"/>
  <c r="D2450" i="24"/>
  <c r="D5696" i="24"/>
  <c r="D50" i="24"/>
  <c r="D2233" i="24"/>
  <c r="D3861" i="24"/>
  <c r="D6415" i="24"/>
  <c r="D4895" i="24"/>
  <c r="D4421" i="24"/>
  <c r="D1497" i="24"/>
  <c r="D5683" i="24"/>
  <c r="D5407" i="24"/>
  <c r="D336" i="24"/>
  <c r="D931" i="24"/>
  <c r="D1745" i="24"/>
  <c r="D802" i="24"/>
  <c r="D7008" i="24"/>
  <c r="D6385" i="24"/>
  <c r="D3890" i="24"/>
  <c r="D6464" i="24"/>
  <c r="D4498" i="24"/>
  <c r="D5098" i="24"/>
  <c r="D6454" i="24"/>
  <c r="D6686" i="24"/>
  <c r="D6216" i="24"/>
  <c r="D579" i="24"/>
  <c r="D4430" i="24"/>
  <c r="D2340" i="24"/>
  <c r="D6540" i="24"/>
  <c r="D2346" i="24"/>
  <c r="D2229" i="24"/>
  <c r="D6642" i="24"/>
  <c r="D814" i="24"/>
  <c r="D6884" i="24"/>
  <c r="D3462" i="24"/>
  <c r="D4678" i="24"/>
  <c r="D5864" i="24"/>
  <c r="D3317" i="24"/>
  <c r="D2659" i="24"/>
  <c r="D1985" i="24"/>
  <c r="D3335" i="24"/>
  <c r="D5784" i="24"/>
  <c r="D492" i="24"/>
  <c r="D972" i="24"/>
  <c r="D3796" i="24"/>
  <c r="D6111" i="24"/>
  <c r="D103" i="24"/>
  <c r="D7086" i="24"/>
  <c r="D6110" i="24"/>
  <c r="D4263" i="24"/>
  <c r="D2265" i="24"/>
  <c r="D5091" i="24"/>
  <c r="D5664" i="24"/>
  <c r="D5986" i="24"/>
  <c r="D5170" i="24"/>
  <c r="D1066" i="24"/>
  <c r="D1669" i="24"/>
  <c r="D2919" i="24"/>
  <c r="D5799" i="24"/>
  <c r="D1077" i="24"/>
  <c r="D2200" i="24"/>
  <c r="D3550" i="24"/>
  <c r="D3551" i="24"/>
  <c r="D3552" i="24"/>
  <c r="D3553" i="24"/>
  <c r="D3852" i="24"/>
  <c r="D6451" i="24"/>
  <c r="D1762" i="24"/>
  <c r="D1283" i="24"/>
  <c r="D2394" i="24"/>
  <c r="D2807" i="24"/>
  <c r="D729" i="24"/>
  <c r="D6591" i="24"/>
  <c r="D6228" i="24"/>
  <c r="D3083" i="24"/>
  <c r="D7017" i="24"/>
  <c r="D5379" i="24"/>
  <c r="D2675" i="24"/>
  <c r="D2059" i="24"/>
  <c r="D4347" i="24"/>
  <c r="D2003" i="24"/>
  <c r="D6011" i="24"/>
  <c r="D2195" i="24"/>
  <c r="D3307" i="24"/>
  <c r="D1691" i="24"/>
  <c r="D2445" i="24"/>
  <c r="D2626" i="24"/>
  <c r="D2363" i="24"/>
  <c r="D1140" i="24"/>
  <c r="D6053" i="24"/>
  <c r="D6392" i="24"/>
  <c r="D1768" i="24"/>
  <c r="D4080" i="24"/>
  <c r="D4467" i="24"/>
  <c r="D6485" i="24"/>
  <c r="D6143" i="24"/>
  <c r="D5752" i="24"/>
  <c r="D2875" i="24"/>
  <c r="D3362" i="24"/>
  <c r="D3837" i="24"/>
  <c r="D3363" i="24"/>
  <c r="D3904" i="24"/>
  <c r="D5321" i="24"/>
  <c r="D3325" i="24"/>
  <c r="D5626" i="24"/>
  <c r="D7002" i="24"/>
  <c r="D918" i="24"/>
  <c r="D3953" i="24"/>
  <c r="D2908" i="24"/>
  <c r="D3222" i="24"/>
  <c r="D2456" i="24"/>
  <c r="D3990" i="24"/>
  <c r="D2249" i="24"/>
  <c r="D2716" i="24"/>
  <c r="D6599" i="24"/>
  <c r="D6186" i="24"/>
  <c r="D940" i="24"/>
  <c r="D2573" i="24"/>
  <c r="D6407" i="24"/>
  <c r="D3491" i="24"/>
  <c r="D3194" i="24"/>
  <c r="D5813" i="24"/>
  <c r="D6191" i="24"/>
  <c r="D6776" i="24"/>
  <c r="D5942" i="24"/>
  <c r="D4664" i="24"/>
  <c r="D200" i="24"/>
  <c r="D5972" i="24"/>
  <c r="D5987" i="24"/>
  <c r="D4150" i="24"/>
  <c r="D5703" i="24"/>
  <c r="D1652" i="24"/>
  <c r="D2969" i="24"/>
  <c r="D2595" i="24"/>
  <c r="D5521" i="24"/>
  <c r="D5096" i="24"/>
  <c r="D4434" i="24"/>
  <c r="D4963" i="24"/>
  <c r="D1528" i="24"/>
  <c r="D699" i="24"/>
  <c r="D5474" i="24"/>
  <c r="D740" i="24"/>
  <c r="D2104" i="24"/>
  <c r="D2786" i="24"/>
  <c r="D320" i="24"/>
  <c r="D2557" i="24"/>
  <c r="D2253" i="24"/>
  <c r="D3089" i="24"/>
  <c r="D5500" i="24"/>
  <c r="D3915" i="24"/>
  <c r="D2568" i="24"/>
  <c r="D4176" i="24"/>
  <c r="D2344" i="24"/>
  <c r="D2380" i="24"/>
  <c r="D3188" i="24"/>
  <c r="D4066" i="24"/>
  <c r="D2436" i="24"/>
  <c r="D5767" i="24"/>
  <c r="D1480" i="24"/>
  <c r="D3200" i="24"/>
  <c r="D4436" i="24"/>
  <c r="D5552" i="24"/>
  <c r="D4538" i="24"/>
  <c r="D1133" i="24"/>
  <c r="D773" i="24"/>
  <c r="D2906" i="24"/>
  <c r="D770" i="24"/>
  <c r="D1251" i="24"/>
  <c r="D5068" i="24"/>
  <c r="D4640" i="24"/>
  <c r="D3110" i="24"/>
  <c r="D4193" i="24"/>
  <c r="D5598" i="24"/>
  <c r="D6589" i="24"/>
  <c r="D6397" i="24"/>
  <c r="D3440" i="24"/>
  <c r="D1736" i="24"/>
  <c r="D2918" i="24"/>
  <c r="D4348" i="24"/>
  <c r="D3327" i="24"/>
  <c r="D4062" i="24"/>
  <c r="D1547" i="24"/>
  <c r="D2122" i="24"/>
  <c r="D1506" i="24"/>
  <c r="D3513" i="24"/>
  <c r="D1888" i="24"/>
  <c r="D3545" i="24"/>
  <c r="D3158" i="24"/>
  <c r="D3468" i="24"/>
  <c r="D1814" i="24"/>
  <c r="D6559" i="24"/>
  <c r="D245" i="24"/>
  <c r="D3826" i="24"/>
  <c r="D4119" i="24"/>
  <c r="D4737" i="24"/>
  <c r="D2885" i="24"/>
  <c r="D988" i="24"/>
  <c r="D1173" i="24"/>
  <c r="D7161" i="24"/>
  <c r="D3528" i="24"/>
  <c r="D4899" i="24"/>
  <c r="D4328" i="24"/>
  <c r="D1204" i="24"/>
  <c r="D3827" i="24"/>
  <c r="D2531" i="24"/>
  <c r="D1472" i="24"/>
  <c r="D5341" i="24"/>
  <c r="D6207" i="24"/>
  <c r="D4365" i="24"/>
  <c r="D4183" i="24"/>
  <c r="D2041" i="24"/>
  <c r="D1482" i="24"/>
  <c r="D6689" i="24"/>
  <c r="D6607" i="24"/>
  <c r="D3388" i="24"/>
  <c r="D1685" i="24"/>
  <c r="D688" i="24"/>
  <c r="D4040" i="24"/>
  <c r="D138" i="24"/>
  <c r="D466" i="24"/>
  <c r="D580" i="24"/>
  <c r="D4354" i="24"/>
  <c r="D2472" i="24"/>
  <c r="D6022" i="24"/>
  <c r="D3174" i="24"/>
  <c r="D4702" i="24"/>
  <c r="D1873" i="24"/>
  <c r="D5709" i="24"/>
  <c r="D1919" i="24"/>
  <c r="D1039" i="24"/>
  <c r="D3082" i="24"/>
  <c r="D2843" i="24"/>
  <c r="D473" i="24"/>
  <c r="D4199" i="24"/>
  <c r="D2536" i="24"/>
  <c r="D1735" i="24"/>
  <c r="D1538" i="24"/>
  <c r="D3933" i="24"/>
  <c r="D6802" i="24"/>
  <c r="D6797" i="24"/>
  <c r="D6657" i="24"/>
  <c r="D5721" i="24"/>
  <c r="D4106" i="24"/>
  <c r="D237" i="24"/>
  <c r="D3025" i="24"/>
  <c r="D3806" i="24"/>
  <c r="D4201" i="24"/>
  <c r="D3337" i="24"/>
  <c r="D6527" i="24"/>
  <c r="D6095" i="24"/>
  <c r="D6889" i="24"/>
  <c r="D146" i="24"/>
  <c r="D5800" i="24"/>
  <c r="D5335" i="24"/>
  <c r="D995" i="24"/>
  <c r="D4202" i="24"/>
  <c r="D1600" i="24"/>
  <c r="D6331" i="24"/>
  <c r="D5450" i="24"/>
  <c r="D2764" i="24"/>
  <c r="D5064" i="24"/>
  <c r="D155" i="24"/>
  <c r="D6565" i="24"/>
  <c r="D3554" i="24"/>
  <c r="D3471" i="24"/>
  <c r="D613" i="24"/>
  <c r="D3864" i="24"/>
  <c r="D4739" i="24"/>
  <c r="D5263" i="24"/>
  <c r="D1743" i="24"/>
  <c r="D5152" i="24"/>
  <c r="D5575" i="24"/>
  <c r="D694" i="24"/>
  <c r="D149" i="24"/>
  <c r="D5176" i="24"/>
  <c r="D6294" i="24"/>
  <c r="D161" i="24"/>
  <c r="D2927" i="24"/>
  <c r="D6061" i="24"/>
  <c r="D2173" i="24"/>
  <c r="D444" i="24"/>
  <c r="D2011" i="24"/>
  <c r="D5485" i="24"/>
  <c r="D7069" i="24"/>
  <c r="D3140" i="24"/>
  <c r="D4982" i="24"/>
  <c r="D7074" i="24"/>
  <c r="D6227" i="24"/>
  <c r="D3179" i="24"/>
  <c r="D7082" i="24"/>
  <c r="D6275" i="24"/>
  <c r="D6647" i="24"/>
  <c r="D5546" i="24"/>
  <c r="D4393" i="24"/>
  <c r="D2393" i="24"/>
  <c r="D6424" i="24"/>
  <c r="D4311" i="24"/>
  <c r="D3531" i="24"/>
  <c r="D513" i="24"/>
  <c r="D2271" i="24"/>
  <c r="D1625" i="24"/>
  <c r="D3053" i="24"/>
  <c r="D6671" i="24"/>
  <c r="D5613" i="24"/>
  <c r="D3881" i="24"/>
  <c r="D4396" i="24"/>
  <c r="D3732" i="24"/>
  <c r="D6624" i="24"/>
  <c r="D3180" i="24"/>
  <c r="D2368" i="24"/>
  <c r="D6721" i="24"/>
  <c r="D1101" i="24"/>
  <c r="D682" i="24"/>
  <c r="D3809" i="24"/>
  <c r="D3295" i="24"/>
  <c r="D4196" i="24"/>
  <c r="D5439" i="24"/>
  <c r="D1808" i="24"/>
  <c r="D4606" i="24"/>
  <c r="D863" i="24"/>
  <c r="D665" i="24"/>
  <c r="D5204" i="24"/>
  <c r="D1479" i="24"/>
  <c r="D6132" i="24"/>
  <c r="D7088" i="24"/>
  <c r="D4756" i="24"/>
  <c r="D3847" i="24"/>
  <c r="D6008" i="24"/>
  <c r="D4543" i="24"/>
  <c r="D5654" i="24"/>
  <c r="D4577" i="24"/>
  <c r="D2305" i="24"/>
  <c r="D4623" i="24"/>
  <c r="D3059" i="24"/>
  <c r="D4686" i="24"/>
  <c r="D6823" i="24"/>
  <c r="D184" i="24"/>
  <c r="D1994" i="24"/>
  <c r="D5725" i="24"/>
  <c r="D4752" i="24"/>
  <c r="D5328" i="24"/>
  <c r="D5420" i="24"/>
  <c r="D6256" i="24"/>
  <c r="D6822" i="24"/>
  <c r="D4813" i="24"/>
  <c r="D2136" i="24"/>
  <c r="D1860" i="24"/>
  <c r="D6743" i="24"/>
  <c r="D1553" i="24"/>
  <c r="D1259" i="24"/>
  <c r="D4670" i="24"/>
  <c r="D3040" i="24"/>
  <c r="D2047" i="24"/>
  <c r="D3177" i="24"/>
  <c r="D2438" i="24"/>
  <c r="D1339" i="24"/>
  <c r="D491" i="24"/>
  <c r="D1535" i="24"/>
  <c r="D6573" i="24"/>
  <c r="D6816" i="24"/>
  <c r="D3403" i="24"/>
  <c r="D4728" i="24"/>
  <c r="D5396" i="24"/>
  <c r="D3298" i="24"/>
  <c r="D3256" i="24"/>
  <c r="D4015" i="24"/>
  <c r="D4413" i="24"/>
  <c r="D2071" i="24"/>
  <c r="D2551" i="24"/>
  <c r="D3367" i="24"/>
  <c r="D6714" i="24"/>
  <c r="D1290" i="24"/>
  <c r="D5756" i="24"/>
  <c r="D5897" i="24"/>
  <c r="D3972" i="24"/>
  <c r="D4618" i="24"/>
  <c r="D5186" i="24"/>
  <c r="D6875" i="24"/>
  <c r="D3352" i="24"/>
  <c r="D3292" i="24"/>
  <c r="D1716" i="24"/>
  <c r="D544" i="24"/>
  <c r="D4774" i="24"/>
  <c r="D4114" i="24"/>
  <c r="D3102" i="24"/>
  <c r="D2792" i="24"/>
  <c r="D4709" i="24"/>
  <c r="D2914" i="24"/>
  <c r="D2170" i="24"/>
  <c r="D2427" i="24"/>
  <c r="D1503" i="24"/>
  <c r="D5375" i="24"/>
  <c r="D1559" i="24"/>
  <c r="D4841" i="24"/>
  <c r="D2954" i="24"/>
  <c r="D2258" i="24"/>
  <c r="D4599" i="24"/>
  <c r="D5361" i="24"/>
  <c r="D4343" i="24"/>
  <c r="D5356" i="24"/>
  <c r="D3252" i="24"/>
  <c r="D5928" i="24"/>
  <c r="D1831" i="24"/>
  <c r="D5336" i="24"/>
  <c r="D2250" i="24"/>
  <c r="D1189" i="24"/>
  <c r="D5807" i="24"/>
  <c r="D1544" i="24"/>
  <c r="D1335" i="24"/>
  <c r="D1513" i="24"/>
  <c r="D1152" i="24"/>
  <c r="D2507" i="24"/>
  <c r="D2664" i="24"/>
  <c r="D2073" i="24"/>
  <c r="D3231" i="24"/>
  <c r="D5114" i="24"/>
  <c r="D916" i="24"/>
  <c r="D5006" i="24"/>
  <c r="D4837" i="24"/>
  <c r="D2296" i="24"/>
  <c r="D4002" i="24"/>
  <c r="D2986" i="24"/>
  <c r="D4136" i="24"/>
  <c r="D6252" i="24"/>
  <c r="D3978" i="24"/>
  <c r="D1843" i="24"/>
  <c r="D358" i="24"/>
  <c r="D2673" i="24"/>
  <c r="D2703" i="24"/>
  <c r="D6297" i="24"/>
  <c r="D4995" i="24"/>
  <c r="D1968" i="24"/>
  <c r="D3119" i="24"/>
  <c r="D5627" i="24"/>
  <c r="D5751" i="24"/>
  <c r="D4827" i="24"/>
  <c r="D928" i="24"/>
  <c r="D1710" i="24"/>
  <c r="D5834" i="24"/>
  <c r="D2631" i="24"/>
  <c r="D6882" i="24"/>
  <c r="D657" i="24"/>
  <c r="D2654" i="24"/>
  <c r="D4637" i="24"/>
  <c r="D3339" i="24"/>
  <c r="D4376" i="24"/>
  <c r="D393" i="24"/>
  <c r="D1634" i="24"/>
  <c r="D792" i="24"/>
  <c r="D3980" i="24"/>
  <c r="D3244" i="24"/>
  <c r="D1536" i="24"/>
  <c r="D5421" i="24"/>
  <c r="D2888" i="24"/>
  <c r="D3438" i="24"/>
  <c r="D5236" i="24"/>
  <c r="D3934" i="24"/>
  <c r="D5772" i="24"/>
  <c r="D2079" i="24"/>
  <c r="D4740" i="24"/>
  <c r="D655" i="24"/>
  <c r="D965" i="24"/>
  <c r="D3208" i="24"/>
  <c r="D2149" i="24"/>
  <c r="D3356" i="24"/>
  <c r="D1657" i="24"/>
  <c r="D3783" i="24"/>
  <c r="D4984" i="24"/>
  <c r="D2790" i="24"/>
  <c r="D4122" i="24"/>
  <c r="D4789" i="24"/>
  <c r="D1983" i="24"/>
  <c r="D2037" i="24"/>
  <c r="D6168" i="24"/>
  <c r="D4091" i="24"/>
  <c r="D4331" i="24"/>
  <c r="D4494" i="24"/>
  <c r="D3466" i="24"/>
  <c r="D2458" i="24"/>
  <c r="D3049" i="24"/>
  <c r="D4419" i="24"/>
  <c r="D4151" i="24"/>
  <c r="D701" i="24"/>
  <c r="D6871" i="24"/>
  <c r="D1190" i="24"/>
  <c r="D953" i="24"/>
  <c r="D3400" i="24"/>
  <c r="D3023" i="24"/>
  <c r="D5775" i="24"/>
  <c r="D6319" i="24"/>
  <c r="D4073" i="24"/>
  <c r="D2609" i="24"/>
  <c r="D4339" i="24"/>
  <c r="D6426" i="24"/>
  <c r="D585" i="24"/>
  <c r="D93" i="24"/>
  <c r="D1722" i="24"/>
  <c r="D5988" i="24"/>
  <c r="D2719" i="24"/>
  <c r="D373" i="24"/>
  <c r="D868" i="24"/>
  <c r="D1449" i="24"/>
  <c r="D4101" i="24"/>
  <c r="D2838" i="24"/>
  <c r="D3818" i="24"/>
  <c r="D2916" i="24"/>
  <c r="D6495" i="24"/>
  <c r="D6300" i="24"/>
  <c r="D2304" i="24"/>
  <c r="D3212" i="24"/>
  <c r="D3085" i="24"/>
  <c r="D4392" i="24"/>
  <c r="D4092" i="24"/>
  <c r="D4554" i="24"/>
  <c r="D1975" i="24"/>
  <c r="D2353" i="24"/>
  <c r="D1651" i="24"/>
  <c r="D5666" i="24"/>
  <c r="D3340" i="24"/>
  <c r="D4267" i="24"/>
  <c r="D4758" i="24"/>
  <c r="D4225" i="24"/>
  <c r="D4553" i="24"/>
  <c r="D3555" i="24"/>
  <c r="D3556" i="24"/>
  <c r="D3557" i="24"/>
  <c r="D3558" i="24"/>
  <c r="D3559" i="24"/>
  <c r="D3483" i="24"/>
  <c r="D2106" i="24"/>
  <c r="D1643" i="24"/>
  <c r="D5604" i="24"/>
  <c r="D2098" i="24"/>
  <c r="D2708" i="24"/>
  <c r="D3777" i="24"/>
  <c r="D4503" i="24"/>
  <c r="D2080" i="24"/>
  <c r="D5146" i="24"/>
  <c r="D5998" i="24"/>
  <c r="D4791" i="24"/>
  <c r="D2117" i="24"/>
  <c r="D3453" i="24"/>
  <c r="D459" i="24"/>
  <c r="D4158" i="24"/>
  <c r="D2691" i="24"/>
  <c r="D1576" i="24"/>
  <c r="D2351" i="24"/>
  <c r="D6067" i="24"/>
  <c r="D3840" i="24"/>
  <c r="D362" i="24"/>
  <c r="D2308" i="24"/>
  <c r="D6109" i="24"/>
  <c r="D6077" i="24"/>
  <c r="D4162" i="24"/>
  <c r="D5647" i="24"/>
  <c r="D4157" i="24"/>
  <c r="D2697" i="24"/>
  <c r="D5822" i="24"/>
  <c r="D5804" i="24"/>
  <c r="D6128" i="24"/>
  <c r="D4769" i="24"/>
  <c r="D5323" i="24"/>
  <c r="D3810" i="24"/>
  <c r="D6751" i="24"/>
  <c r="D4718" i="24"/>
  <c r="D4987" i="24"/>
  <c r="D2495" i="24"/>
  <c r="D3108" i="24"/>
  <c r="D3560" i="24"/>
  <c r="D2216" i="24"/>
  <c r="D4997" i="24"/>
  <c r="D3561" i="24"/>
  <c r="D3785" i="24"/>
  <c r="D3107" i="24"/>
  <c r="D4714" i="24"/>
  <c r="D5254" i="24"/>
  <c r="D5242" i="24"/>
  <c r="D3717" i="24"/>
  <c r="D4099" i="24"/>
  <c r="D3562" i="24"/>
  <c r="D3725" i="24"/>
  <c r="D4406" i="24"/>
  <c r="D3563" i="24"/>
  <c r="D3564" i="24"/>
  <c r="D3475" i="24"/>
  <c r="D4947" i="24"/>
  <c r="D494" i="24"/>
  <c r="D3565" i="24"/>
  <c r="D3430" i="24"/>
  <c r="D1466" i="24"/>
  <c r="D4927" i="24"/>
  <c r="D5976" i="24"/>
  <c r="D1984" i="24"/>
  <c r="D1076" i="24"/>
  <c r="D1439" i="24"/>
  <c r="D1200" i="24"/>
  <c r="D2219" i="24"/>
  <c r="D4211" i="24"/>
  <c r="D3537" i="24"/>
  <c r="D4210" i="24"/>
  <c r="D2591" i="24"/>
  <c r="D3012" i="24"/>
  <c r="D3489" i="24"/>
  <c r="D3010" i="24"/>
  <c r="D1361" i="24"/>
  <c r="D3733" i="24"/>
  <c r="D2179" i="24"/>
  <c r="D5651" i="24"/>
  <c r="D3566" i="24"/>
  <c r="D4218" i="24"/>
  <c r="D3004" i="24"/>
  <c r="D3567" i="24"/>
  <c r="D3759" i="24"/>
  <c r="D4219" i="24"/>
  <c r="D5620" i="24"/>
  <c r="D3013" i="24"/>
  <c r="D3720" i="24"/>
  <c r="D4626" i="24"/>
  <c r="D3016" i="24"/>
  <c r="D3476" i="24"/>
  <c r="D1623" i="24"/>
  <c r="D1882" i="24"/>
  <c r="D3568" i="24"/>
  <c r="D4227" i="24"/>
  <c r="D2997" i="24"/>
  <c r="D3511" i="24"/>
  <c r="D2995" i="24"/>
  <c r="D1855" i="24"/>
  <c r="D4237" i="24"/>
  <c r="D1100" i="24"/>
  <c r="D6154" i="24"/>
  <c r="D903" i="24"/>
  <c r="D2528" i="24"/>
  <c r="D2981" i="24"/>
  <c r="D6177" i="24"/>
  <c r="D5680" i="24"/>
  <c r="D1848" i="24"/>
  <c r="D5061" i="24"/>
  <c r="D3748" i="24"/>
  <c r="D4234" i="24"/>
  <c r="D1320" i="24"/>
  <c r="D4241" i="24"/>
  <c r="D5066" i="24"/>
  <c r="D2989" i="24"/>
  <c r="D895" i="24"/>
  <c r="D1813" i="24"/>
  <c r="D1794" i="24"/>
  <c r="D2966" i="24"/>
  <c r="D4262" i="24"/>
  <c r="D2492" i="24"/>
  <c r="D1764" i="24"/>
  <c r="D2959" i="24"/>
  <c r="D4731" i="24"/>
  <c r="D6400" i="24"/>
  <c r="D5112" i="24"/>
  <c r="D5100" i="24"/>
  <c r="D1055" i="24"/>
  <c r="D4697" i="24"/>
  <c r="D6347" i="24"/>
  <c r="D5401" i="24"/>
  <c r="D5668" i="24"/>
  <c r="D4229" i="24"/>
  <c r="D3447" i="24"/>
  <c r="D1859" i="24"/>
  <c r="D521" i="24"/>
  <c r="D3535" i="24"/>
  <c r="D2516" i="24"/>
  <c r="D3721" i="24"/>
  <c r="D4690" i="24"/>
  <c r="D2980" i="24"/>
  <c r="D3402" i="24"/>
  <c r="D2511" i="24"/>
  <c r="D1656" i="24"/>
  <c r="D3201" i="24"/>
  <c r="D5731" i="24"/>
  <c r="D2512" i="24"/>
  <c r="D91" i="24"/>
  <c r="D2444" i="24"/>
  <c r="D3185" i="24"/>
  <c r="D1127" i="24"/>
  <c r="D3448" i="24"/>
  <c r="D2644" i="24"/>
  <c r="D4563" i="24"/>
  <c r="D6121" i="24"/>
  <c r="D4295" i="24"/>
  <c r="D1383" i="24"/>
  <c r="D383" i="24"/>
  <c r="D1301" i="24"/>
  <c r="D4838" i="24"/>
  <c r="D3165" i="24"/>
  <c r="D3435" i="24"/>
  <c r="D2615" i="24"/>
  <c r="D5955" i="24"/>
  <c r="D5320" i="24"/>
  <c r="D388" i="24"/>
  <c r="D307" i="24"/>
  <c r="D361" i="24"/>
  <c r="D6849" i="24"/>
  <c r="D3830" i="24"/>
  <c r="D6327" i="24"/>
  <c r="D4501" i="24"/>
  <c r="D5591" i="24"/>
  <c r="D5971" i="24"/>
  <c r="D6098" i="24"/>
  <c r="D3086" i="24"/>
  <c r="D4123" i="24"/>
  <c r="D1151" i="24"/>
  <c r="D4481" i="24"/>
  <c r="D2143" i="24"/>
  <c r="D3569" i="24"/>
  <c r="D3570" i="24"/>
  <c r="D3571" i="24"/>
  <c r="D3572" i="24"/>
  <c r="D3425" i="24"/>
  <c r="D5081" i="24"/>
  <c r="D974" i="24"/>
  <c r="D697" i="24"/>
  <c r="D229" i="24"/>
  <c r="D595" i="24"/>
  <c r="D4565" i="24"/>
  <c r="D2642" i="24"/>
  <c r="D6135" i="24"/>
  <c r="D5220" i="24"/>
  <c r="D5211" i="24"/>
  <c r="D5199" i="24"/>
  <c r="D4534" i="24"/>
  <c r="D3573" i="24"/>
  <c r="D3574" i="24"/>
  <c r="D3575" i="24"/>
  <c r="D3807" i="24"/>
  <c r="D6567" i="24"/>
  <c r="D4504" i="24"/>
  <c r="D1216" i="24"/>
  <c r="D5628" i="24"/>
  <c r="D4505" i="24"/>
  <c r="D4808" i="24"/>
  <c r="D5381" i="24"/>
  <c r="D5101" i="24"/>
  <c r="D5088" i="24"/>
  <c r="D2743" i="24"/>
  <c r="D2736" i="24"/>
  <c r="D538" i="24"/>
  <c r="D5134" i="24"/>
  <c r="D3828" i="24"/>
  <c r="D1630" i="24"/>
  <c r="D661" i="24"/>
  <c r="D6059" i="24"/>
  <c r="D6708" i="24"/>
  <c r="D5580" i="24"/>
  <c r="D4489" i="24"/>
  <c r="D5080" i="24"/>
  <c r="D5935" i="24"/>
  <c r="D3756" i="24"/>
  <c r="D5034" i="24"/>
  <c r="D4457" i="24"/>
  <c r="D3755" i="24"/>
  <c r="D5501" i="24"/>
  <c r="D3442" i="24"/>
  <c r="D5477" i="24"/>
  <c r="D1767" i="24"/>
  <c r="D1752" i="24"/>
  <c r="D5883" i="24"/>
  <c r="D786" i="24"/>
  <c r="D758" i="24"/>
  <c r="D3576" i="24"/>
  <c r="D3474" i="24"/>
  <c r="D718" i="24"/>
  <c r="D3741" i="24"/>
  <c r="D5113" i="24"/>
  <c r="D5102" i="24"/>
  <c r="D2730" i="24"/>
  <c r="D2724" i="24"/>
  <c r="D4491" i="24"/>
  <c r="D2725" i="24"/>
  <c r="D3577" i="24"/>
  <c r="D3846" i="24"/>
  <c r="D5576" i="24"/>
  <c r="D5948" i="24"/>
  <c r="D5049" i="24"/>
  <c r="D5907" i="24"/>
  <c r="D5873" i="24"/>
  <c r="D4989" i="24"/>
  <c r="D4424" i="24"/>
  <c r="D3578" i="24"/>
  <c r="D3579" i="24"/>
  <c r="D3580" i="24"/>
  <c r="D3581" i="24"/>
  <c r="D3582" i="24"/>
  <c r="D3456" i="24"/>
  <c r="D2225" i="24"/>
  <c r="D2217" i="24"/>
  <c r="D4438" i="24"/>
  <c r="D5467" i="24"/>
  <c r="D4973" i="24"/>
  <c r="D1987" i="24"/>
  <c r="D1220" i="24"/>
  <c r="D1047" i="24"/>
  <c r="D4458" i="24"/>
  <c r="D4456" i="24"/>
  <c r="D1023" i="24"/>
  <c r="D5922" i="24"/>
  <c r="D3780" i="24"/>
  <c r="D5515" i="24"/>
  <c r="D4446" i="24"/>
  <c r="D4441" i="24"/>
  <c r="D2795" i="24"/>
  <c r="D5003" i="24"/>
  <c r="D2797" i="24"/>
  <c r="D3764" i="24"/>
  <c r="D1366" i="24"/>
  <c r="D2182" i="24"/>
  <c r="D6434" i="24"/>
  <c r="D5841" i="24"/>
  <c r="D3583" i="24"/>
  <c r="D3739" i="24"/>
  <c r="D2224" i="24"/>
  <c r="D478" i="24"/>
  <c r="D5029" i="24"/>
  <c r="D6418" i="24"/>
  <c r="D5828" i="24"/>
  <c r="D3784" i="24"/>
  <c r="D6349" i="24"/>
  <c r="D3527" i="24"/>
  <c r="D2256" i="24"/>
  <c r="D3542" i="24"/>
  <c r="D2822" i="24"/>
  <c r="D3584" i="24"/>
  <c r="D3801" i="24"/>
  <c r="D4402" i="24"/>
  <c r="D5781" i="24"/>
  <c r="D4923" i="24"/>
  <c r="D4911" i="24"/>
  <c r="D3736" i="24"/>
  <c r="D4381" i="24"/>
  <c r="D2850" i="24"/>
  <c r="D4382" i="24"/>
  <c r="D4378" i="24"/>
  <c r="D3585" i="24"/>
  <c r="D3529" i="24"/>
  <c r="D2285" i="24"/>
  <c r="D3774" i="24"/>
  <c r="D5733" i="24"/>
  <c r="D4367" i="24"/>
  <c r="D3543" i="24"/>
  <c r="D3148" i="24"/>
  <c r="D3146" i="24"/>
  <c r="D3493" i="24"/>
  <c r="D2294" i="24"/>
  <c r="D1861" i="24"/>
  <c r="D3723" i="24"/>
  <c r="D4385" i="24"/>
  <c r="D3789" i="24"/>
  <c r="D6490" i="24"/>
  <c r="D3514" i="24"/>
  <c r="D1892" i="24"/>
  <c r="D5357" i="24"/>
  <c r="D2311" i="24"/>
  <c r="D6021" i="24"/>
  <c r="D5992" i="24"/>
  <c r="D2356" i="24"/>
  <c r="D1545" i="24"/>
  <c r="D2324" i="24"/>
  <c r="D4866" i="24"/>
  <c r="D1223" i="24"/>
  <c r="D3416" i="24"/>
  <c r="D2295" i="24"/>
  <c r="D2854" i="24"/>
  <c r="D4377" i="24"/>
  <c r="D2286" i="24"/>
  <c r="D1666" i="24"/>
  <c r="D3132" i="24"/>
  <c r="D275" i="24"/>
  <c r="D3461" i="24"/>
  <c r="D488" i="24"/>
  <c r="D3586" i="24"/>
  <c r="D3094" i="24"/>
  <c r="D4120" i="24"/>
  <c r="D3587" i="24"/>
  <c r="D3541" i="24"/>
  <c r="D5892" i="24"/>
  <c r="D1356" i="24"/>
  <c r="D2773" i="24"/>
  <c r="D3588" i="24"/>
  <c r="D3507" i="24"/>
  <c r="D1718" i="24"/>
  <c r="D4469" i="24"/>
  <c r="D2760" i="24"/>
  <c r="D4468" i="24"/>
  <c r="D2759" i="24"/>
  <c r="D3505" i="24"/>
  <c r="D5537" i="24"/>
  <c r="D4121" i="24"/>
  <c r="D2460" i="24"/>
  <c r="D999" i="24"/>
  <c r="D421" i="24"/>
  <c r="D2707" i="24"/>
  <c r="D3276" i="24"/>
  <c r="D2872" i="24"/>
  <c r="D4153" i="24"/>
  <c r="D4152" i="24"/>
  <c r="D4506" i="24"/>
  <c r="D4500" i="24"/>
  <c r="D389" i="24"/>
  <c r="D6979" i="24"/>
  <c r="D6273" i="24"/>
  <c r="D3589" i="24"/>
  <c r="D3590" i="24"/>
  <c r="D3523" i="24"/>
  <c r="D2744" i="24"/>
  <c r="D2737" i="24"/>
  <c r="D3850" i="24"/>
  <c r="D2731" i="24"/>
  <c r="D5569" i="24"/>
  <c r="D5075" i="24"/>
  <c r="D2750" i="24"/>
  <c r="D2748" i="24"/>
  <c r="D6767" i="24"/>
  <c r="D2779" i="24"/>
  <c r="D5893" i="24"/>
  <c r="D5852" i="24"/>
  <c r="D6373" i="24"/>
  <c r="D3591" i="24"/>
  <c r="D3464" i="24"/>
  <c r="D848" i="24"/>
  <c r="D1387" i="24"/>
  <c r="D2197" i="24"/>
  <c r="D2784" i="24"/>
  <c r="D5502" i="24"/>
  <c r="D5004" i="24"/>
  <c r="D3481" i="24"/>
  <c r="D2213" i="24"/>
  <c r="D4440" i="24"/>
  <c r="D5842" i="24"/>
  <c r="D4974" i="24"/>
  <c r="D933" i="24"/>
  <c r="D1072" i="24"/>
  <c r="D3525" i="24"/>
  <c r="D5694" i="24"/>
  <c r="D4993" i="24"/>
  <c r="D629" i="24"/>
  <c r="D3096" i="24"/>
  <c r="D3779" i="24"/>
  <c r="D4455" i="24"/>
  <c r="D4452" i="24"/>
  <c r="D5493" i="24"/>
  <c r="D3509" i="24"/>
  <c r="D2794" i="24"/>
  <c r="D5853" i="24"/>
  <c r="D1774" i="24"/>
  <c r="D1759" i="24"/>
  <c r="D3411" i="24"/>
  <c r="D1737" i="24"/>
  <c r="D2769" i="24"/>
  <c r="D1708" i="24"/>
  <c r="D559" i="24"/>
  <c r="D930" i="24"/>
  <c r="D3061" i="24"/>
  <c r="D3057" i="24"/>
  <c r="D2695" i="24"/>
  <c r="D2687" i="24"/>
  <c r="D5168" i="24"/>
  <c r="D2062" i="24"/>
  <c r="D5635" i="24"/>
  <c r="D2701" i="24"/>
  <c r="D2696" i="24"/>
  <c r="D5161" i="24"/>
  <c r="D3813" i="24"/>
  <c r="D5143" i="24"/>
  <c r="D5126" i="24"/>
  <c r="D6280" i="24"/>
  <c r="D3473" i="24"/>
  <c r="D4486" i="24"/>
  <c r="D552" i="24"/>
  <c r="D3730" i="24"/>
  <c r="D2711" i="24"/>
  <c r="D5127" i="24"/>
  <c r="D1239" i="24"/>
  <c r="D5142" i="24"/>
  <c r="D5125" i="24"/>
  <c r="D3592" i="24"/>
  <c r="D3771" i="24"/>
  <c r="D1644" i="24"/>
  <c r="D1611" i="24"/>
  <c r="D2054" i="24"/>
  <c r="D5174" i="24"/>
  <c r="D5160" i="24"/>
  <c r="D6012" i="24"/>
  <c r="D5983" i="24"/>
  <c r="D3768" i="24"/>
  <c r="D5957" i="24"/>
  <c r="D3593" i="24"/>
  <c r="D3594" i="24"/>
  <c r="D3595" i="24"/>
  <c r="D3729" i="24"/>
  <c r="D4471" i="24"/>
  <c r="D3432" i="24"/>
  <c r="D5050" i="24"/>
  <c r="D450" i="24"/>
  <c r="D5568" i="24"/>
  <c r="D6925" i="24"/>
  <c r="D5860" i="24"/>
  <c r="D5827" i="24"/>
  <c r="D6988" i="24"/>
  <c r="D915" i="24"/>
  <c r="D97" i="24"/>
  <c r="D20" i="24"/>
  <c r="D6906" i="24"/>
  <c r="D2102" i="24"/>
  <c r="D122" i="24"/>
  <c r="D2318" i="24"/>
  <c r="D2002" i="24"/>
  <c r="D4887" i="24"/>
  <c r="D5219" i="24"/>
  <c r="D6085" i="24"/>
  <c r="D6575" i="24"/>
  <c r="D4154" i="24"/>
  <c r="D6167" i="24"/>
  <c r="D524" i="24"/>
  <c r="D366" i="24"/>
  <c r="D5212" i="24"/>
  <c r="D6840" i="24"/>
  <c r="D1045" i="24"/>
  <c r="D4839" i="24"/>
  <c r="D5835" i="24"/>
  <c r="D3062" i="24"/>
  <c r="D3596" i="24"/>
  <c r="D3422" i="24"/>
  <c r="D375" i="24"/>
  <c r="D608" i="24"/>
  <c r="D3390" i="24"/>
  <c r="D5234" i="24"/>
  <c r="D6102" i="24"/>
  <c r="D5198" i="24"/>
  <c r="D6060" i="24"/>
  <c r="D2053" i="24"/>
  <c r="D6045" i="24"/>
  <c r="D891" i="24"/>
  <c r="D631" i="24"/>
  <c r="D441" i="24"/>
  <c r="D106" i="24"/>
  <c r="D339" i="24"/>
  <c r="D5393" i="24"/>
  <c r="D1319" i="24"/>
  <c r="D426" i="24"/>
  <c r="D3597" i="24"/>
  <c r="D3598" i="24"/>
  <c r="D3599" i="24"/>
  <c r="D3600" i="24"/>
  <c r="D3814" i="24"/>
  <c r="D6908" i="24"/>
  <c r="D3601" i="24"/>
  <c r="D3602" i="24"/>
  <c r="D3603" i="24"/>
  <c r="D3604" i="24"/>
  <c r="D3605" i="24"/>
  <c r="D3606" i="24"/>
  <c r="D3607" i="24"/>
  <c r="D3397" i="24"/>
  <c r="D302" i="24"/>
  <c r="D812" i="24"/>
  <c r="D4732" i="24"/>
  <c r="D1198" i="24"/>
  <c r="D177" i="24"/>
  <c r="D5581" i="24"/>
  <c r="D3420" i="24"/>
  <c r="D315" i="24"/>
  <c r="D652" i="24"/>
  <c r="D3608" i="24"/>
  <c r="D3472" i="24"/>
  <c r="D619" i="24"/>
  <c r="D3772" i="24"/>
  <c r="D5718" i="24"/>
  <c r="D4862" i="24"/>
  <c r="D4857" i="24"/>
  <c r="D2880" i="24"/>
  <c r="D2337" i="24"/>
  <c r="D3485" i="24"/>
  <c r="D970" i="24"/>
  <c r="D3609" i="24"/>
  <c r="D3610" i="24"/>
  <c r="D3427" i="24"/>
  <c r="D1489" i="24"/>
  <c r="D1467" i="24"/>
  <c r="D2264" i="24"/>
  <c r="D2826" i="24"/>
  <c r="D1433" i="24"/>
  <c r="D2815" i="24"/>
  <c r="D3803" i="24"/>
  <c r="D6125" i="24"/>
  <c r="D4938" i="24"/>
  <c r="D5769" i="24"/>
  <c r="D1462" i="24"/>
  <c r="D4931" i="24"/>
  <c r="D3808" i="24"/>
  <c r="D6072" i="24"/>
  <c r="D6046" i="24"/>
  <c r="D4872" i="24"/>
  <c r="D2317" i="24"/>
  <c r="D3611" i="24"/>
  <c r="D3612" i="24"/>
  <c r="D3613" i="24"/>
  <c r="D3614" i="24"/>
  <c r="D3615" i="24"/>
  <c r="D3407" i="24"/>
  <c r="D253" i="24"/>
  <c r="D268" i="24"/>
  <c r="D3616" i="24"/>
  <c r="D3776" i="24"/>
  <c r="D2798" i="24"/>
  <c r="D6161" i="24"/>
  <c r="D1785" i="24"/>
  <c r="D5826" i="24"/>
  <c r="D3617" i="24"/>
  <c r="D3726" i="24"/>
  <c r="D4415" i="24"/>
  <c r="D3752" i="24"/>
  <c r="D4412" i="24"/>
  <c r="D4954" i="24"/>
  <c r="D3452" i="24"/>
  <c r="D2247" i="24"/>
  <c r="D4955" i="24"/>
  <c r="D4939" i="24"/>
  <c r="D4397" i="24"/>
  <c r="D1826" i="24"/>
  <c r="D1434" i="24"/>
  <c r="D823" i="24"/>
  <c r="D3797" i="24"/>
  <c r="D5840" i="24"/>
  <c r="D6133" i="24"/>
  <c r="D6103" i="24"/>
  <c r="D887" i="24"/>
  <c r="D3618" i="24"/>
  <c r="D3751" i="24"/>
  <c r="D5428" i="24"/>
  <c r="D3724" i="24"/>
  <c r="D1819" i="24"/>
  <c r="D4956" i="24"/>
  <c r="D4940" i="24"/>
  <c r="D3398" i="24"/>
  <c r="D334" i="24"/>
  <c r="D477" i="24"/>
  <c r="D2161" i="24"/>
  <c r="D1314" i="24"/>
  <c r="D6468" i="24"/>
  <c r="D1326" i="24"/>
  <c r="D731" i="24"/>
  <c r="D3522" i="24"/>
  <c r="D2108" i="24"/>
  <c r="D3495" i="24"/>
  <c r="D1240" i="24"/>
  <c r="D3804" i="24"/>
  <c r="D5145" i="24"/>
  <c r="D6526" i="24"/>
  <c r="D3387" i="24"/>
  <c r="D412" i="24"/>
  <c r="D24" i="24"/>
  <c r="D4584" i="24"/>
  <c r="D754" i="24"/>
  <c r="D1019" i="24"/>
  <c r="D3428" i="24"/>
  <c r="D354" i="24"/>
  <c r="D920" i="24"/>
  <c r="D3817" i="24"/>
  <c r="D4671" i="24"/>
  <c r="D4666" i="24"/>
  <c r="D5920" i="24"/>
  <c r="D2565" i="24"/>
  <c r="D2556" i="24"/>
  <c r="D5384" i="24"/>
  <c r="D5369" i="24"/>
  <c r="D4634" i="24"/>
  <c r="D4630" i="24"/>
  <c r="D2587" i="24"/>
  <c r="D5343" i="24"/>
  <c r="D1907" i="24"/>
  <c r="D3747" i="24"/>
  <c r="D1362" i="24"/>
  <c r="D641" i="24"/>
  <c r="D6316" i="24"/>
  <c r="D6282" i="24"/>
  <c r="D1894" i="24"/>
  <c r="D5877" i="24"/>
  <c r="D1900" i="24"/>
  <c r="D5859" i="24"/>
  <c r="D975" i="24"/>
  <c r="D6269" i="24"/>
  <c r="D3619" i="24"/>
  <c r="D3389" i="24"/>
  <c r="D6707" i="24"/>
  <c r="D6192" i="24"/>
  <c r="D47" i="24"/>
  <c r="D6546" i="24"/>
  <c r="D1913" i="24"/>
  <c r="D2588" i="24"/>
  <c r="D151" i="24"/>
  <c r="D410" i="24"/>
  <c r="D104" i="24"/>
  <c r="D3788" i="24"/>
  <c r="D1665" i="24"/>
  <c r="D6869" i="24"/>
  <c r="D3822" i="24"/>
  <c r="D6697" i="24"/>
  <c r="D6023" i="24"/>
  <c r="D3620" i="24"/>
  <c r="D3621" i="24"/>
  <c r="D3622" i="24"/>
  <c r="D3623" i="24"/>
  <c r="D3510" i="24"/>
  <c r="D6367" i="24"/>
  <c r="D854" i="24"/>
  <c r="D6366" i="24"/>
  <c r="D2523" i="24"/>
  <c r="D844" i="24"/>
  <c r="D2490" i="24"/>
  <c r="D3624" i="24"/>
  <c r="D3865" i="24"/>
  <c r="D2486" i="24"/>
  <c r="D263" i="24"/>
  <c r="D7018" i="24"/>
  <c r="D6014" i="24"/>
  <c r="D4695" i="24"/>
  <c r="D829" i="24"/>
  <c r="D192" i="24"/>
  <c r="D6460" i="24"/>
  <c r="D7084" i="24"/>
  <c r="D4681" i="24"/>
  <c r="D6972" i="24"/>
  <c r="D7149" i="24"/>
  <c r="D6423" i="24"/>
  <c r="D6384" i="24"/>
  <c r="D1162" i="24"/>
  <c r="D3854" i="24"/>
  <c r="D6745" i="24"/>
  <c r="D7113" i="24"/>
  <c r="D3497" i="24"/>
  <c r="D5929" i="24"/>
  <c r="D451" i="24"/>
  <c r="D3625" i="24"/>
  <c r="D3626" i="24"/>
  <c r="D3627" i="24"/>
  <c r="D3795" i="24"/>
  <c r="D707" i="24"/>
  <c r="D6949" i="24"/>
  <c r="D5930" i="24"/>
  <c r="D2768" i="24"/>
  <c r="D3628" i="24"/>
  <c r="D3728" i="24"/>
  <c r="D4462" i="24"/>
  <c r="D3524" i="24"/>
  <c r="D2162" i="24"/>
  <c r="D3540" i="24"/>
  <c r="D6449" i="24"/>
  <c r="D2788" i="24"/>
  <c r="D1345" i="24"/>
  <c r="D1000" i="24"/>
  <c r="D553" i="24"/>
  <c r="D5590" i="24"/>
  <c r="D6662" i="24"/>
  <c r="D3819" i="24"/>
  <c r="D5538" i="24"/>
  <c r="D4459" i="24"/>
  <c r="D1014" i="24"/>
  <c r="D5059" i="24"/>
  <c r="D7167" i="24"/>
  <c r="D2840" i="24"/>
  <c r="D1148" i="24"/>
  <c r="D1811" i="24"/>
  <c r="D2231" i="24"/>
  <c r="D2226" i="24"/>
  <c r="D3629" i="24"/>
  <c r="D3414" i="24"/>
  <c r="D1376" i="24"/>
  <c r="D5010" i="24"/>
  <c r="D6394" i="24"/>
  <c r="D5438" i="24"/>
  <c r="D4403" i="24"/>
  <c r="D522" i="24"/>
  <c r="D247" i="24"/>
  <c r="D1306" i="24"/>
  <c r="D4487" i="24"/>
  <c r="D4" i="24"/>
  <c r="D7184" i="24"/>
  <c r="D1297" i="24"/>
  <c r="D6785" i="24"/>
  <c r="D2763" i="24"/>
  <c r="D747" i="24"/>
  <c r="D2120" i="24"/>
  <c r="D3740" i="24"/>
  <c r="D5099" i="24"/>
  <c r="D3630" i="24"/>
  <c r="D3465" i="24"/>
  <c r="D5089" i="24"/>
  <c r="D5549" i="24"/>
  <c r="D1693" i="24"/>
  <c r="D719" i="24"/>
  <c r="D1645" i="24"/>
  <c r="D3631" i="24"/>
  <c r="D3632" i="24"/>
  <c r="D3858" i="24"/>
  <c r="D2702" i="24"/>
  <c r="D6958" i="24"/>
  <c r="D5939" i="24"/>
  <c r="D5040" i="24"/>
  <c r="D6907" i="24"/>
  <c r="D3633" i="24"/>
  <c r="D3634" i="24"/>
  <c r="D3635" i="24"/>
  <c r="D3636" i="24"/>
  <c r="D3637" i="24"/>
  <c r="D3439" i="24"/>
  <c r="D303" i="24"/>
  <c r="D2164" i="24"/>
  <c r="D5041" i="24"/>
  <c r="D274" i="24"/>
  <c r="D249" i="24"/>
  <c r="D2043" i="24"/>
  <c r="D6576" i="24"/>
  <c r="D6809" i="24"/>
  <c r="D6487" i="24"/>
  <c r="D3834" i="24"/>
  <c r="D7108" i="24"/>
  <c r="D3638" i="24"/>
  <c r="D3639" i="24"/>
  <c r="D3640" i="24"/>
  <c r="D3406" i="24"/>
  <c r="D1801" i="24"/>
  <c r="D62" i="24"/>
  <c r="D1677" i="24"/>
  <c r="D3458" i="24"/>
  <c r="D2121" i="24"/>
  <c r="D6507" i="24"/>
  <c r="D2147" i="24"/>
  <c r="D1288" i="24"/>
  <c r="D2109" i="24"/>
  <c r="D1241" i="24"/>
  <c r="D3805" i="24"/>
  <c r="D6810" i="24"/>
  <c r="D3641" i="24"/>
  <c r="D3766" i="24"/>
  <c r="D6780" i="24"/>
  <c r="D224" i="24"/>
  <c r="D6667" i="24"/>
  <c r="D3868" i="24"/>
  <c r="D7140" i="24"/>
  <c r="D7175" i="24"/>
  <c r="D6649" i="24"/>
  <c r="D5845" i="24"/>
  <c r="D2016" i="24"/>
  <c r="D3791" i="24"/>
  <c r="D4297" i="24"/>
  <c r="D4294" i="24"/>
  <c r="D6291" i="24"/>
  <c r="D3642" i="24"/>
  <c r="D3643" i="24"/>
  <c r="D3644" i="24"/>
  <c r="D3816" i="24"/>
  <c r="D6678" i="24"/>
  <c r="D5457" i="24"/>
  <c r="D3645" i="24"/>
  <c r="D3770" i="24"/>
  <c r="D2501" i="24"/>
  <c r="D6203" i="24"/>
  <c r="D2115" i="24"/>
  <c r="D5431" i="24"/>
  <c r="D1817" i="24"/>
  <c r="D5432" i="24"/>
  <c r="D3750" i="24"/>
  <c r="D5414" i="24"/>
  <c r="D3646" i="24"/>
  <c r="D3479" i="24"/>
  <c r="D2540" i="24"/>
  <c r="D596" i="24"/>
  <c r="D5449" i="24"/>
  <c r="D3647" i="24"/>
  <c r="D3648" i="24"/>
  <c r="D3649" i="24"/>
  <c r="D3820" i="24"/>
  <c r="D1797" i="24"/>
  <c r="D6365" i="24"/>
  <c r="D6333" i="24"/>
  <c r="D5389" i="24"/>
  <c r="D5382" i="24"/>
  <c r="D943" i="24"/>
  <c r="D1837" i="24"/>
  <c r="D6317" i="24"/>
  <c r="D3443" i="24"/>
  <c r="D238" i="24"/>
  <c r="D3467" i="24"/>
  <c r="D1254" i="24"/>
  <c r="D1215" i="24"/>
  <c r="D2476" i="24"/>
  <c r="D6416" i="24"/>
  <c r="D1770" i="24"/>
  <c r="D3508" i="24"/>
  <c r="D186" i="24"/>
  <c r="D4301" i="24"/>
  <c r="D4767" i="24"/>
  <c r="D6791" i="24"/>
  <c r="D2477" i="24"/>
  <c r="D3417" i="24"/>
  <c r="D4738" i="24"/>
  <c r="D1744" i="24"/>
  <c r="D1166" i="24"/>
  <c r="D1139" i="24"/>
  <c r="D708" i="24"/>
  <c r="D3758" i="24"/>
  <c r="D4324" i="24"/>
  <c r="D2917" i="24"/>
  <c r="D4807" i="24"/>
  <c r="D296" i="24"/>
  <c r="D7000" i="24"/>
  <c r="D3650" i="24"/>
  <c r="D4798" i="24"/>
  <c r="D4787" i="24"/>
  <c r="D1664" i="24"/>
  <c r="D3504" i="24"/>
  <c r="D6870" i="24"/>
  <c r="D1703" i="24"/>
  <c r="D330" i="24"/>
  <c r="D3857" i="24"/>
  <c r="D7165" i="24"/>
  <c r="D6811" i="24"/>
  <c r="D855" i="24"/>
  <c r="D3863" i="24"/>
  <c r="D6364" i="24"/>
  <c r="D7056" i="24"/>
  <c r="D7168" i="24"/>
  <c r="D3651" i="24"/>
  <c r="D3652" i="24"/>
  <c r="D3653" i="24"/>
  <c r="D3654" i="24"/>
  <c r="D3655" i="24"/>
  <c r="D3656" i="24"/>
  <c r="D3657" i="24"/>
  <c r="D3658" i="24"/>
  <c r="D3659" i="24"/>
  <c r="D3660" i="24"/>
  <c r="D3661" i="24"/>
  <c r="D3662" i="24"/>
  <c r="D3775" i="24"/>
  <c r="D6101" i="24"/>
  <c r="D3663" i="24"/>
  <c r="D3664" i="24"/>
  <c r="D3665" i="24"/>
  <c r="D3666" i="24"/>
  <c r="D3667" i="24"/>
  <c r="D3668" i="24"/>
  <c r="D3669" i="24"/>
  <c r="D3670" i="24"/>
  <c r="D3671" i="24"/>
  <c r="D3470" i="24"/>
  <c r="D2663" i="24"/>
  <c r="D813" i="24"/>
  <c r="D4561" i="24"/>
  <c r="D2649" i="24"/>
  <c r="D3835" i="24"/>
  <c r="D6409" i="24"/>
  <c r="D197" i="24"/>
  <c r="D1960" i="24"/>
  <c r="D4594" i="24"/>
  <c r="D5272" i="24"/>
  <c r="D6150" i="24"/>
  <c r="D6766" i="24"/>
  <c r="D5669" i="24"/>
  <c r="D6044" i="24"/>
  <c r="D3521" i="24"/>
  <c r="D5144" i="24"/>
  <c r="D676" i="24"/>
  <c r="D5175" i="24"/>
  <c r="D3843" i="24"/>
  <c r="D6028" i="24"/>
  <c r="D380" i="24"/>
  <c r="D7052" i="24"/>
  <c r="D6939" i="24"/>
  <c r="D3821" i="24"/>
  <c r="D2163" i="24"/>
  <c r="D7067" i="24"/>
  <c r="D3672" i="24"/>
  <c r="D3673" i="24"/>
  <c r="D3851" i="24"/>
  <c r="D206" i="24"/>
  <c r="D5030" i="24"/>
  <c r="D7181" i="24"/>
  <c r="D3674" i="24"/>
  <c r="D3675" i="24"/>
  <c r="D3404" i="24"/>
  <c r="D19" i="24"/>
  <c r="D3676" i="24"/>
  <c r="D3677" i="24"/>
  <c r="D3678" i="24"/>
  <c r="D3679" i="24"/>
  <c r="D3680" i="24"/>
  <c r="D3844" i="24"/>
  <c r="D7116" i="24"/>
  <c r="D5705" i="24"/>
  <c r="D3401" i="24"/>
  <c r="D12" i="24"/>
  <c r="D2193" i="24"/>
  <c r="D5884" i="24"/>
  <c r="D3526" i="24"/>
  <c r="D2204" i="24"/>
  <c r="D3437" i="24"/>
  <c r="D1351" i="24"/>
  <c r="D174" i="24"/>
  <c r="D5984" i="24"/>
  <c r="D3395" i="24"/>
  <c r="D413" i="24"/>
  <c r="D30" i="24"/>
  <c r="D3516" i="24"/>
  <c r="D1967" i="24"/>
  <c r="D3778" i="24"/>
  <c r="D6166" i="24"/>
  <c r="D3761" i="24"/>
  <c r="D1978" i="24"/>
  <c r="D1070" i="24"/>
  <c r="D523" i="24"/>
  <c r="D6709" i="24"/>
  <c r="D6976" i="24"/>
  <c r="D3681" i="24"/>
  <c r="D3682" i="24"/>
  <c r="D3683" i="24"/>
  <c r="D3384" i="24"/>
  <c r="D2648" i="24"/>
  <c r="D311" i="24"/>
  <c r="D281" i="24"/>
  <c r="D150" i="24"/>
  <c r="D219" i="24"/>
  <c r="D3455" i="24"/>
  <c r="D2956" i="24"/>
  <c r="D2473" i="24"/>
  <c r="D2039" i="24"/>
  <c r="D5522" i="24"/>
  <c r="D6043" i="24"/>
  <c r="D191" i="24"/>
  <c r="D3460" i="24"/>
  <c r="D1126" i="24"/>
  <c r="D1659" i="24"/>
  <c r="D3488" i="24"/>
  <c r="D2403" i="24"/>
  <c r="D6157" i="24"/>
  <c r="D2418" i="24"/>
  <c r="D2409" i="24"/>
  <c r="D1074" i="24"/>
  <c r="D6833" i="24"/>
  <c r="D4306" i="24"/>
  <c r="D709" i="24"/>
  <c r="D1622" i="24"/>
  <c r="D3486" i="24"/>
  <c r="D4821" i="24"/>
  <c r="D5273" i="24"/>
  <c r="D1628" i="24"/>
  <c r="D2902" i="24"/>
  <c r="D653" i="24"/>
  <c r="D4848" i="24"/>
  <c r="D3463" i="24"/>
  <c r="D6212" i="24"/>
  <c r="D2375" i="24"/>
  <c r="D2366" i="24"/>
  <c r="D335" i="24"/>
  <c r="D3684" i="24"/>
  <c r="D4878" i="24"/>
  <c r="D2871" i="24"/>
  <c r="D4873" i="24"/>
  <c r="D4861" i="24"/>
  <c r="D1234" i="24"/>
  <c r="D3530" i="24"/>
  <c r="D2302" i="24"/>
  <c r="D3685" i="24"/>
  <c r="D3686" i="24"/>
  <c r="D3687" i="24"/>
  <c r="D3688" i="24"/>
  <c r="D3436" i="24"/>
  <c r="D2859" i="24"/>
  <c r="D2284" i="24"/>
  <c r="D2847" i="24"/>
  <c r="D1468" i="24"/>
  <c r="D2836" i="24"/>
  <c r="D5770" i="24"/>
  <c r="D440" i="24"/>
  <c r="D3738" i="24"/>
  <c r="D4961" i="24"/>
  <c r="D3802" i="24"/>
  <c r="D2820" i="24"/>
  <c r="D6342" i="24"/>
  <c r="D888" i="24"/>
  <c r="D5427" i="24"/>
  <c r="D6089" i="24"/>
  <c r="D5742" i="24"/>
  <c r="D4892" i="24"/>
  <c r="D1494" i="24"/>
  <c r="D3773" i="24"/>
  <c r="D1473" i="24"/>
  <c r="D6758" i="24"/>
  <c r="D3792" i="24"/>
  <c r="D6608" i="24"/>
  <c r="D3855" i="24"/>
  <c r="D6965" i="24"/>
  <c r="D843" i="24"/>
  <c r="D6668" i="24"/>
  <c r="D6134" i="24"/>
  <c r="D4772" i="24"/>
  <c r="D4764" i="24"/>
  <c r="D5207" i="24"/>
  <c r="D4281" i="24"/>
  <c r="D4278" i="24"/>
  <c r="D3689" i="24"/>
  <c r="D3787" i="24"/>
  <c r="D6433" i="24"/>
  <c r="D3451" i="24"/>
  <c r="D2065" i="24"/>
  <c r="D1186" i="24"/>
  <c r="D6438" i="24"/>
  <c r="D370" i="24"/>
  <c r="D3690" i="24"/>
  <c r="D3482" i="24"/>
  <c r="D2093" i="24"/>
  <c r="D1613" i="24"/>
  <c r="D3722" i="24"/>
  <c r="D4307" i="24"/>
  <c r="D3691" i="24"/>
  <c r="D3517" i="24"/>
  <c r="D1355" i="24"/>
  <c r="D2921" i="24"/>
  <c r="D5256" i="24"/>
  <c r="D3498" i="24"/>
  <c r="D864" i="24"/>
  <c r="D4815" i="24"/>
  <c r="D3794" i="24"/>
  <c r="D1067" i="24"/>
  <c r="D6555" i="24"/>
  <c r="D6340" i="24"/>
  <c r="D3746" i="24"/>
  <c r="D4779" i="24"/>
  <c r="D4768" i="24"/>
  <c r="D195" i="24"/>
  <c r="D6656" i="24"/>
  <c r="D4305" i="24"/>
  <c r="D5561" i="24"/>
  <c r="D3763" i="24"/>
  <c r="D5830" i="24"/>
  <c r="D3534" i="24"/>
  <c r="D4749" i="24"/>
  <c r="D6265" i="24"/>
  <c r="D1446" i="24"/>
  <c r="D1172" i="24"/>
  <c r="D3692" i="24"/>
  <c r="D3745" i="24"/>
  <c r="D5202" i="24"/>
  <c r="D3506" i="24"/>
  <c r="D2945" i="24"/>
  <c r="D934" i="24"/>
  <c r="D4302" i="24"/>
  <c r="D5216" i="24"/>
  <c r="D3757" i="24"/>
  <c r="D5539" i="24"/>
  <c r="D3424" i="24"/>
  <c r="D2454" i="24"/>
  <c r="D4755" i="24"/>
  <c r="D419" i="24"/>
  <c r="D1350" i="24"/>
  <c r="D842" i="24"/>
  <c r="D2369" i="24"/>
  <c r="D5951" i="24"/>
  <c r="D3533" i="24"/>
  <c r="D2386" i="24"/>
  <c r="D3410" i="24"/>
  <c r="D1587" i="24"/>
  <c r="D509" i="24"/>
  <c r="D961" i="24"/>
  <c r="D1478" i="24"/>
  <c r="D3490" i="24"/>
  <c r="D1153" i="24"/>
  <c r="D3499" i="24"/>
  <c r="D1435" i="24"/>
  <c r="D3409" i="24"/>
  <c r="D1402" i="24"/>
  <c r="D5462" i="24"/>
  <c r="D4967" i="24"/>
  <c r="D1410" i="24"/>
  <c r="D633" i="24"/>
  <c r="D355" i="24"/>
  <c r="D2735" i="24"/>
  <c r="D3767" i="24"/>
  <c r="D5956" i="24"/>
  <c r="D3693" i="24"/>
  <c r="D3765" i="24"/>
  <c r="D4472" i="24"/>
  <c r="D1694" i="24"/>
  <c r="D6469" i="24"/>
  <c r="D3429" i="24"/>
  <c r="D757" i="24"/>
  <c r="D968" i="24"/>
  <c r="D1649" i="24"/>
  <c r="D3480" i="24"/>
  <c r="D1217" i="24"/>
  <c r="D6029" i="24"/>
  <c r="D5124" i="24"/>
  <c r="D514" i="24"/>
  <c r="D3831" i="24"/>
  <c r="D6716" i="24"/>
  <c r="D242" i="24"/>
  <c r="D6914" i="24"/>
  <c r="D1629" i="24"/>
  <c r="D6959" i="24"/>
  <c r="D3484" i="24"/>
  <c r="D969" i="24"/>
  <c r="D3450" i="24"/>
  <c r="D692" i="24"/>
  <c r="D1588" i="24"/>
  <c r="D3518" i="24"/>
  <c r="D5646" i="24"/>
  <c r="D1589" i="24"/>
  <c r="D2044" i="24"/>
  <c r="D3694" i="24"/>
  <c r="D3743" i="24"/>
  <c r="D4535" i="24"/>
  <c r="D4528" i="24"/>
  <c r="D3695" i="24"/>
  <c r="D5172" i="24"/>
  <c r="D1577" i="24"/>
  <c r="D4529" i="24"/>
  <c r="D3696" i="24"/>
  <c r="D3731" i="24"/>
  <c r="D4526" i="24"/>
  <c r="D3760" i="24"/>
  <c r="D5636" i="24"/>
  <c r="D3501" i="24"/>
  <c r="D1598" i="24"/>
  <c r="D3697" i="24"/>
  <c r="D3742" i="24"/>
  <c r="D5169" i="24"/>
  <c r="D3519" i="24"/>
  <c r="D2694" i="24"/>
  <c r="D5162" i="24"/>
  <c r="D1599" i="24"/>
  <c r="D4524" i="24"/>
  <c r="D2686" i="24"/>
  <c r="D3500" i="24"/>
  <c r="D6326" i="24"/>
  <c r="D381" i="24"/>
  <c r="D3698" i="24"/>
  <c r="D3744" i="24"/>
  <c r="D5187" i="24"/>
  <c r="D3699" i="24"/>
  <c r="D3700" i="24"/>
  <c r="D3701" i="24"/>
  <c r="D3539" i="24"/>
  <c r="D5173" i="24"/>
  <c r="D2055" i="24"/>
  <c r="D2045" i="24"/>
  <c r="D4536" i="24"/>
  <c r="D3446" i="24"/>
  <c r="D5653" i="24"/>
  <c r="D1578" i="24"/>
  <c r="D632" i="24"/>
  <c r="D1504" i="24"/>
  <c r="D3702" i="24"/>
  <c r="D3385" i="24"/>
  <c r="D246" i="24"/>
  <c r="D278" i="24"/>
  <c r="D2575" i="24"/>
  <c r="D1878" i="24"/>
  <c r="D452" i="24"/>
  <c r="D411" i="24"/>
  <c r="D3703" i="24"/>
  <c r="D3754" i="24"/>
  <c r="D4715" i="24"/>
  <c r="D4710" i="24"/>
  <c r="D1779" i="24"/>
  <c r="D5466" i="24"/>
  <c r="D3753" i="24"/>
  <c r="D5451" i="24"/>
  <c r="D3769" i="24"/>
  <c r="D5975" i="24"/>
  <c r="D3704" i="24"/>
  <c r="D3705" i="24"/>
  <c r="D3706" i="24"/>
  <c r="D3811" i="24"/>
  <c r="D5947" i="24"/>
  <c r="D1838" i="24"/>
  <c r="D6765" i="24"/>
  <c r="D3512" i="24"/>
  <c r="D1879" i="24"/>
  <c r="D3707" i="24"/>
  <c r="D3418" i="24"/>
  <c r="D6283" i="24"/>
  <c r="D666" i="24"/>
  <c r="D94" i="24"/>
  <c r="D3393" i="24"/>
  <c r="D376" i="24"/>
  <c r="D4754" i="24"/>
  <c r="D6066" i="24"/>
  <c r="D10" i="24"/>
  <c r="D3790" i="24"/>
  <c r="D2342" i="24"/>
  <c r="D1523" i="24"/>
  <c r="D7012" i="24"/>
  <c r="D3842" i="24"/>
  <c r="D6543" i="24"/>
  <c r="D6514" i="24"/>
  <c r="D6461" i="24"/>
  <c r="D3708" i="24"/>
  <c r="D3454" i="24"/>
  <c r="D1723" i="24"/>
  <c r="D1704" i="24"/>
  <c r="D1678" i="24"/>
  <c r="D3709" i="24"/>
  <c r="D3710" i="24"/>
  <c r="D3825" i="24"/>
  <c r="D6489" i="24"/>
  <c r="D5533" i="24"/>
  <c r="D5514" i="24"/>
  <c r="D3711" i="24"/>
  <c r="D3712" i="24"/>
  <c r="D3713" i="24"/>
  <c r="D3714" i="24"/>
  <c r="D3715" i="24"/>
  <c r="D3734" i="24"/>
  <c r="D6410" i="24"/>
  <c r="D1229" i="24"/>
  <c r="D3786" i="24"/>
  <c r="D6399" i="24"/>
  <c r="D3793" i="24"/>
  <c r="D6626" i="24"/>
  <c r="D3716" i="24"/>
  <c r="D3877" i="24"/>
  <c r="C7186" i="24"/>
  <c r="C35" i="6"/>
  <c r="C83" i="6" s="1"/>
  <c r="D35" i="6"/>
  <c r="D83" i="6" s="1"/>
  <c r="E35" i="6"/>
  <c r="E83" i="6" s="1"/>
  <c r="F35" i="6"/>
  <c r="F83" i="6" s="1"/>
  <c r="G35" i="6"/>
  <c r="G83" i="6" s="1"/>
  <c r="H35" i="6"/>
  <c r="H83" i="6" s="1"/>
  <c r="I35" i="6"/>
  <c r="I83" i="6" s="1"/>
  <c r="J35" i="6"/>
  <c r="J83" i="6" s="1"/>
  <c r="K35" i="6"/>
  <c r="K83" i="6" s="1"/>
  <c r="B35" i="6"/>
  <c r="B83" i="6" s="1"/>
  <c r="C32" i="5"/>
  <c r="C31" i="5"/>
  <c r="D44" i="19"/>
  <c r="D42" i="19"/>
  <c r="D41" i="19"/>
  <c r="D30" i="19"/>
  <c r="H15" i="19"/>
  <c r="I15" i="19" s="1"/>
  <c r="J15" i="19" s="1"/>
  <c r="F3" i="19"/>
  <c r="G3" i="19" s="1"/>
  <c r="H3" i="19" s="1"/>
  <c r="I3" i="19" s="1"/>
  <c r="J3" i="19" s="1"/>
  <c r="K3" i="19" s="1"/>
  <c r="D7185" i="24" l="1"/>
  <c r="G9995" i="25"/>
  <c r="G9951" i="25"/>
  <c r="G9911" i="25"/>
  <c r="G9877" i="25"/>
  <c r="G9835" i="25"/>
  <c r="G9793" i="25"/>
  <c r="G9759" i="25"/>
  <c r="G9719" i="25"/>
  <c r="G9676" i="25"/>
  <c r="G9643" i="25"/>
  <c r="G9601" i="25"/>
  <c r="G9558" i="25"/>
  <c r="G9527" i="25"/>
  <c r="G9484" i="25"/>
  <c r="G9441" i="25"/>
  <c r="G9409" i="25"/>
  <c r="G9366" i="25"/>
  <c r="G9326" i="25"/>
  <c r="G9292" i="25"/>
  <c r="G9249" i="25"/>
  <c r="G9208" i="25"/>
  <c r="G9174" i="25"/>
  <c r="G9134" i="25"/>
  <c r="G9091" i="25"/>
  <c r="G9057" i="25"/>
  <c r="G9016" i="25"/>
  <c r="G8969" i="25"/>
  <c r="G8910" i="25"/>
  <c r="G8834" i="25"/>
  <c r="G8754" i="25"/>
  <c r="G8659" i="25"/>
  <c r="G8539" i="25"/>
  <c r="G8401" i="25"/>
  <c r="G8264" i="25"/>
  <c r="G8127" i="25"/>
  <c r="G7979" i="25"/>
  <c r="G7819" i="25"/>
  <c r="G7655" i="25"/>
  <c r="G7489" i="25"/>
  <c r="G7275" i="25"/>
  <c r="G7055" i="25"/>
  <c r="G6827" i="25"/>
  <c r="G6518" i="25"/>
  <c r="G6194" i="25"/>
  <c r="G5840" i="25"/>
  <c r="G5450" i="25"/>
  <c r="G4838" i="25"/>
  <c r="G3730" i="25"/>
  <c r="G9984" i="25"/>
  <c r="G9950" i="25"/>
  <c r="G9908" i="25"/>
  <c r="G9867" i="25"/>
  <c r="G9832" i="25"/>
  <c r="G9792" i="25"/>
  <c r="G9749" i="25"/>
  <c r="G9716" i="25"/>
  <c r="G9675" i="25"/>
  <c r="G9631" i="25"/>
  <c r="G9600" i="25"/>
  <c r="G9557" i="25"/>
  <c r="G9515" i="25"/>
  <c r="G9483" i="25"/>
  <c r="G9439" i="25"/>
  <c r="G9399" i="25"/>
  <c r="G9365" i="25"/>
  <c r="G9323" i="25"/>
  <c r="G9281" i="25"/>
  <c r="G9247" i="25"/>
  <c r="G9207" i="25"/>
  <c r="G9164" i="25"/>
  <c r="G9131" i="25"/>
  <c r="G9089" i="25"/>
  <c r="G9046" i="25"/>
  <c r="G9015" i="25"/>
  <c r="G8968" i="25"/>
  <c r="G8896" i="25"/>
  <c r="G8816" i="25"/>
  <c r="G8739" i="25"/>
  <c r="G8638" i="25"/>
  <c r="G8511" i="25"/>
  <c r="G8374" i="25"/>
  <c r="G8240" i="25"/>
  <c r="G8103" i="25"/>
  <c r="G7951" i="25"/>
  <c r="G7785" i="25"/>
  <c r="G7622" i="25"/>
  <c r="G7441" i="25"/>
  <c r="G7233" i="25"/>
  <c r="G7014" i="25"/>
  <c r="G6755" i="25"/>
  <c r="G6452" i="25"/>
  <c r="G6126" i="25"/>
  <c r="G5752" i="25"/>
  <c r="G5339" i="25"/>
  <c r="G4644" i="25"/>
  <c r="G3218" i="25"/>
  <c r="G9981" i="25"/>
  <c r="G9940" i="25"/>
  <c r="G9905" i="25"/>
  <c r="G9865" i="25"/>
  <c r="G9822" i="25"/>
  <c r="G9789" i="25"/>
  <c r="G9748" i="25"/>
  <c r="G9704" i="25"/>
  <c r="G9673" i="25"/>
  <c r="G9630" i="25"/>
  <c r="G9588" i="25"/>
  <c r="G9556" i="25"/>
  <c r="G9512" i="25"/>
  <c r="G9472" i="25"/>
  <c r="G9438" i="25"/>
  <c r="G9396" i="25"/>
  <c r="G9355" i="25"/>
  <c r="G9320" i="25"/>
  <c r="G9280" i="25"/>
  <c r="G9237" i="25"/>
  <c r="G9204" i="25"/>
  <c r="G9163" i="25"/>
  <c r="G9119" i="25"/>
  <c r="G9088" i="25"/>
  <c r="G9045" i="25"/>
  <c r="G9003" i="25"/>
  <c r="G8967" i="25"/>
  <c r="G8895" i="25"/>
  <c r="G8814" i="25"/>
  <c r="G8736" i="25"/>
  <c r="G8630" i="25"/>
  <c r="G8502" i="25"/>
  <c r="G8368" i="25"/>
  <c r="G8231" i="25"/>
  <c r="G8094" i="25"/>
  <c r="G7939" i="25"/>
  <c r="G7775" i="25"/>
  <c r="G7615" i="25"/>
  <c r="G7440" i="25"/>
  <c r="G7219" i="25"/>
  <c r="G7007" i="25"/>
  <c r="G6754" i="25"/>
  <c r="G6434" i="25"/>
  <c r="G6116" i="25"/>
  <c r="G5749" i="25"/>
  <c r="G5312" i="25"/>
  <c r="G4643" i="25"/>
  <c r="G10" i="25"/>
  <c r="G3" i="25"/>
  <c r="G4" i="25"/>
  <c r="G12" i="25"/>
  <c r="G20" i="25"/>
  <c r="G28" i="25"/>
  <c r="G36" i="25"/>
  <c r="G44" i="25"/>
  <c r="G52" i="25"/>
  <c r="G60" i="25"/>
  <c r="G68" i="25"/>
  <c r="G76" i="25"/>
  <c r="G84" i="25"/>
  <c r="G92" i="25"/>
  <c r="G100" i="25"/>
  <c r="G108" i="25"/>
  <c r="G116" i="25"/>
  <c r="G124" i="25"/>
  <c r="G132" i="25"/>
  <c r="G140" i="25"/>
  <c r="G148" i="25"/>
  <c r="G156" i="25"/>
  <c r="G164" i="25"/>
  <c r="G172" i="25"/>
  <c r="G180" i="25"/>
  <c r="G188" i="25"/>
  <c r="G196" i="25"/>
  <c r="G204" i="25"/>
  <c r="G212" i="25"/>
  <c r="G220" i="25"/>
  <c r="G228" i="25"/>
  <c r="G236" i="25"/>
  <c r="G244" i="25"/>
  <c r="G252" i="25"/>
  <c r="G260" i="25"/>
  <c r="G268" i="25"/>
  <c r="G276" i="25"/>
  <c r="G284" i="25"/>
  <c r="G292" i="25"/>
  <c r="G300" i="25"/>
  <c r="G308" i="25"/>
  <c r="G316" i="25"/>
  <c r="G324" i="25"/>
  <c r="G332" i="25"/>
  <c r="G340" i="25"/>
  <c r="G348" i="25"/>
  <c r="G356" i="25"/>
  <c r="G364" i="25"/>
  <c r="G372" i="25"/>
  <c r="G380" i="25"/>
  <c r="G388" i="25"/>
  <c r="G396" i="25"/>
  <c r="G404" i="25"/>
  <c r="G412" i="25"/>
  <c r="G420" i="25"/>
  <c r="G428" i="25"/>
  <c r="G436" i="25"/>
  <c r="G444" i="25"/>
  <c r="G452" i="25"/>
  <c r="G460" i="25"/>
  <c r="G468" i="25"/>
  <c r="G476" i="25"/>
  <c r="G484" i="25"/>
  <c r="G492" i="25"/>
  <c r="G500" i="25"/>
  <c r="G508" i="25"/>
  <c r="G516" i="25"/>
  <c r="G524" i="25"/>
  <c r="G532" i="25"/>
  <c r="G540" i="25"/>
  <c r="G548" i="25"/>
  <c r="G556" i="25"/>
  <c r="G564" i="25"/>
  <c r="G572" i="25"/>
  <c r="G580" i="25"/>
  <c r="G588" i="25"/>
  <c r="G596" i="25"/>
  <c r="G604" i="25"/>
  <c r="G612" i="25"/>
  <c r="G620" i="25"/>
  <c r="G628" i="25"/>
  <c r="G636" i="25"/>
  <c r="G644" i="25"/>
  <c r="G652" i="25"/>
  <c r="G660" i="25"/>
  <c r="G668" i="25"/>
  <c r="G676" i="25"/>
  <c r="G5" i="25"/>
  <c r="G6" i="25"/>
  <c r="G14" i="25"/>
  <c r="G22" i="25"/>
  <c r="G30" i="25"/>
  <c r="G38" i="25"/>
  <c r="G46" i="25"/>
  <c r="G54" i="25"/>
  <c r="G62" i="25"/>
  <c r="G70" i="25"/>
  <c r="G78" i="25"/>
  <c r="G86" i="25"/>
  <c r="G94" i="25"/>
  <c r="G102" i="25"/>
  <c r="G110" i="25"/>
  <c r="G118" i="25"/>
  <c r="G126" i="25"/>
  <c r="G134" i="25"/>
  <c r="G142" i="25"/>
  <c r="G150" i="25"/>
  <c r="G158" i="25"/>
  <c r="G166" i="25"/>
  <c r="G174" i="25"/>
  <c r="G182" i="25"/>
  <c r="G190" i="25"/>
  <c r="G198" i="25"/>
  <c r="G7" i="25"/>
  <c r="G8" i="25"/>
  <c r="G9" i="25"/>
  <c r="G21" i="25"/>
  <c r="G32" i="25"/>
  <c r="G42" i="25"/>
  <c r="G53" i="25"/>
  <c r="G64" i="25"/>
  <c r="G74" i="25"/>
  <c r="G85" i="25"/>
  <c r="G96" i="25"/>
  <c r="G106" i="25"/>
  <c r="G117" i="25"/>
  <c r="G128" i="25"/>
  <c r="G138" i="25"/>
  <c r="G149" i="25"/>
  <c r="G160" i="25"/>
  <c r="G170" i="25"/>
  <c r="G181" i="25"/>
  <c r="G192" i="25"/>
  <c r="G202" i="25"/>
  <c r="G211" i="25"/>
  <c r="G221" i="25"/>
  <c r="G230" i="25"/>
  <c r="G239" i="25"/>
  <c r="G248" i="25"/>
  <c r="G257" i="25"/>
  <c r="G266" i="25"/>
  <c r="G275" i="25"/>
  <c r="G285" i="25"/>
  <c r="G294" i="25"/>
  <c r="G303" i="25"/>
  <c r="G312" i="25"/>
  <c r="G321" i="25"/>
  <c r="G330" i="25"/>
  <c r="G339" i="25"/>
  <c r="G349" i="25"/>
  <c r="G358" i="25"/>
  <c r="G367" i="25"/>
  <c r="G376" i="25"/>
  <c r="G385" i="25"/>
  <c r="G394" i="25"/>
  <c r="G403" i="25"/>
  <c r="G413" i="25"/>
  <c r="G422" i="25"/>
  <c r="G431" i="25"/>
  <c r="G440" i="25"/>
  <c r="G449" i="25"/>
  <c r="G458" i="25"/>
  <c r="G467" i="25"/>
  <c r="G477" i="25"/>
  <c r="G486" i="25"/>
  <c r="G495" i="25"/>
  <c r="G504" i="25"/>
  <c r="G513" i="25"/>
  <c r="G522" i="25"/>
  <c r="G531" i="25"/>
  <c r="G541" i="25"/>
  <c r="G550" i="25"/>
  <c r="G559" i="25"/>
  <c r="G568" i="25"/>
  <c r="G577" i="25"/>
  <c r="G586" i="25"/>
  <c r="G595" i="25"/>
  <c r="G605" i="25"/>
  <c r="G614" i="25"/>
  <c r="G15" i="25"/>
  <c r="G25" i="25"/>
  <c r="G35" i="25"/>
  <c r="G47" i="25"/>
  <c r="G57" i="25"/>
  <c r="G67" i="25"/>
  <c r="G79" i="25"/>
  <c r="G89" i="25"/>
  <c r="G99" i="25"/>
  <c r="G111" i="25"/>
  <c r="G121" i="25"/>
  <c r="G131" i="25"/>
  <c r="G143" i="25"/>
  <c r="G153" i="25"/>
  <c r="G163" i="25"/>
  <c r="G175" i="25"/>
  <c r="G185" i="25"/>
  <c r="G195" i="25"/>
  <c r="G206" i="25"/>
  <c r="G215" i="25"/>
  <c r="G224" i="25"/>
  <c r="G233" i="25"/>
  <c r="G242" i="25"/>
  <c r="G251" i="25"/>
  <c r="G261" i="25"/>
  <c r="G270" i="25"/>
  <c r="G279" i="25"/>
  <c r="G288" i="25"/>
  <c r="G297" i="25"/>
  <c r="G306" i="25"/>
  <c r="G315" i="25"/>
  <c r="G325" i="25"/>
  <c r="G334" i="25"/>
  <c r="G343" i="25"/>
  <c r="G352" i="25"/>
  <c r="G361" i="25"/>
  <c r="G370" i="25"/>
  <c r="G379" i="25"/>
  <c r="G389" i="25"/>
  <c r="G398" i="25"/>
  <c r="G407" i="25"/>
  <c r="G416" i="25"/>
  <c r="G425" i="25"/>
  <c r="G434" i="25"/>
  <c r="G443" i="25"/>
  <c r="G453" i="25"/>
  <c r="G462" i="25"/>
  <c r="G471" i="25"/>
  <c r="G480" i="25"/>
  <c r="G489" i="25"/>
  <c r="G498" i="25"/>
  <c r="G507" i="25"/>
  <c r="G517" i="25"/>
  <c r="G526" i="25"/>
  <c r="G535" i="25"/>
  <c r="G544" i="25"/>
  <c r="G553" i="25"/>
  <c r="G562" i="25"/>
  <c r="G571" i="25"/>
  <c r="G581" i="25"/>
  <c r="G590" i="25"/>
  <c r="G599" i="25"/>
  <c r="G608" i="25"/>
  <c r="G617" i="25"/>
  <c r="G626" i="25"/>
  <c r="G635" i="25"/>
  <c r="G645" i="25"/>
  <c r="G654" i="25"/>
  <c r="G663" i="25"/>
  <c r="G672" i="25"/>
  <c r="G681" i="25"/>
  <c r="G689" i="25"/>
  <c r="G697" i="25"/>
  <c r="G705" i="25"/>
  <c r="G713" i="25"/>
  <c r="G721" i="25"/>
  <c r="G729" i="25"/>
  <c r="G737" i="25"/>
  <c r="G745" i="25"/>
  <c r="G753" i="25"/>
  <c r="G761" i="25"/>
  <c r="G769" i="25"/>
  <c r="G777" i="25"/>
  <c r="G785" i="25"/>
  <c r="G793" i="25"/>
  <c r="G24" i="25"/>
  <c r="G39" i="25"/>
  <c r="G51" i="25"/>
  <c r="G66" i="25"/>
  <c r="G81" i="25"/>
  <c r="G95" i="25"/>
  <c r="G109" i="25"/>
  <c r="G123" i="25"/>
  <c r="G137" i="25"/>
  <c r="G152" i="25"/>
  <c r="G167" i="25"/>
  <c r="G179" i="25"/>
  <c r="G194" i="25"/>
  <c r="G208" i="25"/>
  <c r="G219" i="25"/>
  <c r="G232" i="25"/>
  <c r="G245" i="25"/>
  <c r="G256" i="25"/>
  <c r="G269" i="25"/>
  <c r="G281" i="25"/>
  <c r="G293" i="25"/>
  <c r="G305" i="25"/>
  <c r="G318" i="25"/>
  <c r="G329" i="25"/>
  <c r="G342" i="25"/>
  <c r="G354" i="25"/>
  <c r="G366" i="25"/>
  <c r="G378" i="25"/>
  <c r="G391" i="25"/>
  <c r="G402" i="25"/>
  <c r="G415" i="25"/>
  <c r="G427" i="25"/>
  <c r="G439" i="25"/>
  <c r="G451" i="25"/>
  <c r="G464" i="25"/>
  <c r="G475" i="25"/>
  <c r="G488" i="25"/>
  <c r="G501" i="25"/>
  <c r="G512" i="25"/>
  <c r="G525" i="25"/>
  <c r="G537" i="25"/>
  <c r="G549" i="25"/>
  <c r="G561" i="25"/>
  <c r="G574" i="25"/>
  <c r="G585" i="25"/>
  <c r="G598" i="25"/>
  <c r="G610" i="25"/>
  <c r="G622" i="25"/>
  <c r="G632" i="25"/>
  <c r="G642" i="25"/>
  <c r="G653" i="25"/>
  <c r="G664" i="25"/>
  <c r="G674" i="25"/>
  <c r="G684" i="25"/>
  <c r="G693" i="25"/>
  <c r="G702" i="25"/>
  <c r="G711" i="25"/>
  <c r="G720" i="25"/>
  <c r="G730" i="25"/>
  <c r="G739" i="25"/>
  <c r="G748" i="25"/>
  <c r="G757" i="25"/>
  <c r="G766" i="25"/>
  <c r="G775" i="25"/>
  <c r="G784" i="25"/>
  <c r="G794" i="25"/>
  <c r="G802" i="25"/>
  <c r="G810" i="25"/>
  <c r="G818" i="25"/>
  <c r="G826" i="25"/>
  <c r="G834" i="25"/>
  <c r="G842" i="25"/>
  <c r="G850" i="25"/>
  <c r="G858" i="25"/>
  <c r="G866" i="25"/>
  <c r="G874" i="25"/>
  <c r="G882" i="25"/>
  <c r="G890" i="25"/>
  <c r="G898" i="25"/>
  <c r="G906" i="25"/>
  <c r="G914" i="25"/>
  <c r="G922" i="25"/>
  <c r="G930" i="25"/>
  <c r="G938" i="25"/>
  <c r="G946" i="25"/>
  <c r="G17" i="25"/>
  <c r="G31" i="25"/>
  <c r="G45" i="25"/>
  <c r="G59" i="25"/>
  <c r="G73" i="25"/>
  <c r="G88" i="25"/>
  <c r="G103" i="25"/>
  <c r="G115" i="25"/>
  <c r="G130" i="25"/>
  <c r="G145" i="25"/>
  <c r="G159" i="25"/>
  <c r="G173" i="25"/>
  <c r="G187" i="25"/>
  <c r="G201" i="25"/>
  <c r="G214" i="25"/>
  <c r="G226" i="25"/>
  <c r="G238" i="25"/>
  <c r="G250" i="25"/>
  <c r="G263" i="25"/>
  <c r="G274" i="25"/>
  <c r="G287" i="25"/>
  <c r="G299" i="25"/>
  <c r="G311" i="25"/>
  <c r="G323" i="25"/>
  <c r="G336" i="25"/>
  <c r="G347" i="25"/>
  <c r="G360" i="25"/>
  <c r="G373" i="25"/>
  <c r="G384" i="25"/>
  <c r="G397" i="25"/>
  <c r="G409" i="25"/>
  <c r="G421" i="25"/>
  <c r="G433" i="25"/>
  <c r="G446" i="25"/>
  <c r="G457" i="25"/>
  <c r="G470" i="25"/>
  <c r="G482" i="25"/>
  <c r="G494" i="25"/>
  <c r="G506" i="25"/>
  <c r="G519" i="25"/>
  <c r="G530" i="25"/>
  <c r="G543" i="25"/>
  <c r="G555" i="25"/>
  <c r="G567" i="25"/>
  <c r="G579" i="25"/>
  <c r="G592" i="25"/>
  <c r="G603" i="25"/>
  <c r="G616" i="25"/>
  <c r="G627" i="25"/>
  <c r="G27" i="25"/>
  <c r="G48" i="25"/>
  <c r="G65" i="25"/>
  <c r="G83" i="25"/>
  <c r="G104" i="25"/>
  <c r="G122" i="25"/>
  <c r="G141" i="25"/>
  <c r="G161" i="25"/>
  <c r="G178" i="25"/>
  <c r="G199" i="25"/>
  <c r="G216" i="25"/>
  <c r="G231" i="25"/>
  <c r="G247" i="25"/>
  <c r="G264" i="25"/>
  <c r="G280" i="25"/>
  <c r="G296" i="25"/>
  <c r="G313" i="25"/>
  <c r="G328" i="25"/>
  <c r="G345" i="25"/>
  <c r="G362" i="25"/>
  <c r="G377" i="25"/>
  <c r="G393" i="25"/>
  <c r="G410" i="25"/>
  <c r="G426" i="25"/>
  <c r="G442" i="25"/>
  <c r="G459" i="25"/>
  <c r="G474" i="25"/>
  <c r="G491" i="25"/>
  <c r="G509" i="25"/>
  <c r="G523" i="25"/>
  <c r="G539" i="25"/>
  <c r="G557" i="25"/>
  <c r="G573" i="25"/>
  <c r="G589" i="25"/>
  <c r="G606" i="25"/>
  <c r="G621" i="25"/>
  <c r="G634" i="25"/>
  <c r="G647" i="25"/>
  <c r="G658" i="25"/>
  <c r="G670" i="25"/>
  <c r="G682" i="25"/>
  <c r="G692" i="25"/>
  <c r="G703" i="25"/>
  <c r="G714" i="25"/>
  <c r="G724" i="25"/>
  <c r="G734" i="25"/>
  <c r="G744" i="25"/>
  <c r="G755" i="25"/>
  <c r="G765" i="25"/>
  <c r="G776" i="25"/>
  <c r="G787" i="25"/>
  <c r="G797" i="25"/>
  <c r="G806" i="25"/>
  <c r="G815" i="25"/>
  <c r="G824" i="25"/>
  <c r="G833" i="25"/>
  <c r="G843" i="25"/>
  <c r="G852" i="25"/>
  <c r="G861" i="25"/>
  <c r="G870" i="25"/>
  <c r="G879" i="25"/>
  <c r="G888" i="25"/>
  <c r="G897" i="25"/>
  <c r="G907" i="25"/>
  <c r="G916" i="25"/>
  <c r="G925" i="25"/>
  <c r="G934" i="25"/>
  <c r="G943" i="25"/>
  <c r="G952" i="25"/>
  <c r="G960" i="25"/>
  <c r="G968" i="25"/>
  <c r="G976" i="25"/>
  <c r="G984" i="25"/>
  <c r="G992" i="25"/>
  <c r="G1000" i="25"/>
  <c r="G1008" i="25"/>
  <c r="G1016" i="25"/>
  <c r="G1024" i="25"/>
  <c r="G1032" i="25"/>
  <c r="G1040" i="25"/>
  <c r="G1048" i="25"/>
  <c r="G1056" i="25"/>
  <c r="G1064" i="25"/>
  <c r="G1072" i="25"/>
  <c r="G1080" i="25"/>
  <c r="G1088" i="25"/>
  <c r="G1096" i="25"/>
  <c r="G1104" i="25"/>
  <c r="G1112" i="25"/>
  <c r="G1120" i="25"/>
  <c r="G1128" i="25"/>
  <c r="G1136" i="25"/>
  <c r="G1144" i="25"/>
  <c r="G1152" i="25"/>
  <c r="G1160" i="25"/>
  <c r="G1168" i="25"/>
  <c r="G1176" i="25"/>
  <c r="G1184" i="25"/>
  <c r="G1192" i="25"/>
  <c r="G1200" i="25"/>
  <c r="G1208" i="25"/>
  <c r="G1216" i="25"/>
  <c r="G1224" i="25"/>
  <c r="G1232" i="25"/>
  <c r="G1240" i="25"/>
  <c r="G1248" i="25"/>
  <c r="G1256" i="25"/>
  <c r="G1264" i="25"/>
  <c r="G1272" i="25"/>
  <c r="G1280" i="25"/>
  <c r="G1288" i="25"/>
  <c r="G1296" i="25"/>
  <c r="G1304" i="25"/>
  <c r="G1312" i="25"/>
  <c r="G1320" i="25"/>
  <c r="G1328" i="25"/>
  <c r="G1336" i="25"/>
  <c r="G1344" i="25"/>
  <c r="G1352" i="25"/>
  <c r="G1360" i="25"/>
  <c r="G1368" i="25"/>
  <c r="G1376" i="25"/>
  <c r="G1384" i="25"/>
  <c r="G1392" i="25"/>
  <c r="G1400" i="25"/>
  <c r="G1408" i="25"/>
  <c r="G1416" i="25"/>
  <c r="G1424" i="25"/>
  <c r="G1432" i="25"/>
  <c r="G1440" i="25"/>
  <c r="G1448" i="25"/>
  <c r="G1456" i="25"/>
  <c r="G1464" i="25"/>
  <c r="G1472" i="25"/>
  <c r="G1480" i="25"/>
  <c r="G1488" i="25"/>
  <c r="G1496" i="25"/>
  <c r="G1504" i="25"/>
  <c r="G1512" i="25"/>
  <c r="G1520" i="25"/>
  <c r="G1528" i="25"/>
  <c r="G1536" i="25"/>
  <c r="G11" i="25"/>
  <c r="G29" i="25"/>
  <c r="G49" i="25"/>
  <c r="G69" i="25"/>
  <c r="G87" i="25"/>
  <c r="G105" i="25"/>
  <c r="G125" i="25"/>
  <c r="G144" i="25"/>
  <c r="G162" i="25"/>
  <c r="G183" i="25"/>
  <c r="G200" i="25"/>
  <c r="G217" i="25"/>
  <c r="G234" i="25"/>
  <c r="G249" i="25"/>
  <c r="G265" i="25"/>
  <c r="G282" i="25"/>
  <c r="G298" i="25"/>
  <c r="G314" i="25"/>
  <c r="G331" i="25"/>
  <c r="G346" i="25"/>
  <c r="G363" i="25"/>
  <c r="G381" i="25"/>
  <c r="G395" i="25"/>
  <c r="G411" i="25"/>
  <c r="G429" i="25"/>
  <c r="G445" i="25"/>
  <c r="G461" i="25"/>
  <c r="G478" i="25"/>
  <c r="G493" i="25"/>
  <c r="G510" i="25"/>
  <c r="G527" i="25"/>
  <c r="G542" i="25"/>
  <c r="G558" i="25"/>
  <c r="G575" i="25"/>
  <c r="G591" i="25"/>
  <c r="G607" i="25"/>
  <c r="G623" i="25"/>
  <c r="G637" i="25"/>
  <c r="G18" i="25"/>
  <c r="G37" i="25"/>
  <c r="G56" i="25"/>
  <c r="G75" i="25"/>
  <c r="G93" i="25"/>
  <c r="G113" i="25"/>
  <c r="G133" i="25"/>
  <c r="G151" i="25"/>
  <c r="G169" i="25"/>
  <c r="G189" i="25"/>
  <c r="G207" i="25"/>
  <c r="G223" i="25"/>
  <c r="G240" i="25"/>
  <c r="G255" i="25"/>
  <c r="G272" i="25"/>
  <c r="G289" i="25"/>
  <c r="G304" i="25"/>
  <c r="G320" i="25"/>
  <c r="G337" i="25"/>
  <c r="G353" i="25"/>
  <c r="G369" i="25"/>
  <c r="G386" i="25"/>
  <c r="G401" i="25"/>
  <c r="G418" i="25"/>
  <c r="G435" i="25"/>
  <c r="G450" i="25"/>
  <c r="G466" i="25"/>
  <c r="G483" i="25"/>
  <c r="G499" i="25"/>
  <c r="G515" i="25"/>
  <c r="G533" i="25"/>
  <c r="G547" i="25"/>
  <c r="G565" i="25"/>
  <c r="G582" i="25"/>
  <c r="G597" i="25"/>
  <c r="G613" i="25"/>
  <c r="G629" i="25"/>
  <c r="G640" i="25"/>
  <c r="G651" i="25"/>
  <c r="G665" i="25"/>
  <c r="G677" i="25"/>
  <c r="G687" i="25"/>
  <c r="G698" i="25"/>
  <c r="G708" i="25"/>
  <c r="G718" i="25"/>
  <c r="G728" i="25"/>
  <c r="G740" i="25"/>
  <c r="G750" i="25"/>
  <c r="G760" i="25"/>
  <c r="G771" i="25"/>
  <c r="G781" i="25"/>
  <c r="G791" i="25"/>
  <c r="G801" i="25"/>
  <c r="G811" i="25"/>
  <c r="G820" i="25"/>
  <c r="G829" i="25"/>
  <c r="G838" i="25"/>
  <c r="G847" i="25"/>
  <c r="G856" i="25"/>
  <c r="G865" i="25"/>
  <c r="G875" i="25"/>
  <c r="G884" i="25"/>
  <c r="G893" i="25"/>
  <c r="G902" i="25"/>
  <c r="G911" i="25"/>
  <c r="G920" i="25"/>
  <c r="G929" i="25"/>
  <c r="G939" i="25"/>
  <c r="G948" i="25"/>
  <c r="G956" i="25"/>
  <c r="G964" i="25"/>
  <c r="G972" i="25"/>
  <c r="G980" i="25"/>
  <c r="G988" i="25"/>
  <c r="G996" i="25"/>
  <c r="G1004" i="25"/>
  <c r="G1012" i="25"/>
  <c r="G1020" i="25"/>
  <c r="G1028" i="25"/>
  <c r="G1036" i="25"/>
  <c r="G1044" i="25"/>
  <c r="G1052" i="25"/>
  <c r="G1060" i="25"/>
  <c r="G1068" i="25"/>
  <c r="G1076" i="25"/>
  <c r="G40" i="25"/>
  <c r="G71" i="25"/>
  <c r="G98" i="25"/>
  <c r="G129" i="25"/>
  <c r="G157" i="25"/>
  <c r="G191" i="25"/>
  <c r="G218" i="25"/>
  <c r="G243" i="25"/>
  <c r="G271" i="25"/>
  <c r="G295" i="25"/>
  <c r="G322" i="25"/>
  <c r="G350" i="25"/>
  <c r="G374" i="25"/>
  <c r="G400" i="25"/>
  <c r="G424" i="25"/>
  <c r="G454" i="25"/>
  <c r="G479" i="25"/>
  <c r="G503" i="25"/>
  <c r="G529" i="25"/>
  <c r="G554" i="25"/>
  <c r="G583" i="25"/>
  <c r="G609" i="25"/>
  <c r="G631" i="25"/>
  <c r="G649" i="25"/>
  <c r="G666" i="25"/>
  <c r="G680" i="25"/>
  <c r="G695" i="25"/>
  <c r="G709" i="25"/>
  <c r="G723" i="25"/>
  <c r="G736" i="25"/>
  <c r="G751" i="25"/>
  <c r="G764" i="25"/>
  <c r="G779" i="25"/>
  <c r="G792" i="25"/>
  <c r="G805" i="25"/>
  <c r="G817" i="25"/>
  <c r="G830" i="25"/>
  <c r="G841" i="25"/>
  <c r="G854" i="25"/>
  <c r="G867" i="25"/>
  <c r="G878" i="25"/>
  <c r="G891" i="25"/>
  <c r="G903" i="25"/>
  <c r="G915" i="25"/>
  <c r="G927" i="25"/>
  <c r="G940" i="25"/>
  <c r="G951" i="25"/>
  <c r="G962" i="25"/>
  <c r="G973" i="25"/>
  <c r="G983" i="25"/>
  <c r="G994" i="25"/>
  <c r="G1005" i="25"/>
  <c r="G1015" i="25"/>
  <c r="G1026" i="25"/>
  <c r="G1037" i="25"/>
  <c r="G1047" i="25"/>
  <c r="G1058" i="25"/>
  <c r="G1069" i="25"/>
  <c r="G1079" i="25"/>
  <c r="G1089" i="25"/>
  <c r="G1098" i="25"/>
  <c r="G1107" i="25"/>
  <c r="G1116" i="25"/>
  <c r="G1125" i="25"/>
  <c r="G1134" i="25"/>
  <c r="G1143" i="25"/>
  <c r="G1153" i="25"/>
  <c r="G1162" i="25"/>
  <c r="G1171" i="25"/>
  <c r="G1180" i="25"/>
  <c r="G1189" i="25"/>
  <c r="G1198" i="25"/>
  <c r="G1207" i="25"/>
  <c r="G1217" i="25"/>
  <c r="G1226" i="25"/>
  <c r="G1235" i="25"/>
  <c r="G1244" i="25"/>
  <c r="G1253" i="25"/>
  <c r="G1262" i="25"/>
  <c r="G1271" i="25"/>
  <c r="G1281" i="25"/>
  <c r="G1290" i="25"/>
  <c r="G1299" i="25"/>
  <c r="G1308" i="25"/>
  <c r="G1317" i="25"/>
  <c r="G1326" i="25"/>
  <c r="G1335" i="25"/>
  <c r="G1345" i="25"/>
  <c r="G1354" i="25"/>
  <c r="G1363" i="25"/>
  <c r="G1372" i="25"/>
  <c r="G1381" i="25"/>
  <c r="G1390" i="25"/>
  <c r="G1399" i="25"/>
  <c r="G1409" i="25"/>
  <c r="G1418" i="25"/>
  <c r="G1427" i="25"/>
  <c r="G1436" i="25"/>
  <c r="G1445" i="25"/>
  <c r="G1454" i="25"/>
  <c r="G1463" i="25"/>
  <c r="G1473" i="25"/>
  <c r="G1482" i="25"/>
  <c r="G1491" i="25"/>
  <c r="G1500" i="25"/>
  <c r="G1509" i="25"/>
  <c r="G1518" i="25"/>
  <c r="G1527" i="25"/>
  <c r="G1537" i="25"/>
  <c r="G1545" i="25"/>
  <c r="G1553" i="25"/>
  <c r="G1561" i="25"/>
  <c r="G1569" i="25"/>
  <c r="G1577" i="25"/>
  <c r="G1585" i="25"/>
  <c r="G1593" i="25"/>
  <c r="G1601" i="25"/>
  <c r="G1609" i="25"/>
  <c r="G1617" i="25"/>
  <c r="G1625" i="25"/>
  <c r="G1633" i="25"/>
  <c r="G1641" i="25"/>
  <c r="G1649" i="25"/>
  <c r="G1657" i="25"/>
  <c r="G1665" i="25"/>
  <c r="G1673" i="25"/>
  <c r="G1681" i="25"/>
  <c r="G1689" i="25"/>
  <c r="G1697" i="25"/>
  <c r="G1705" i="25"/>
  <c r="G1713" i="25"/>
  <c r="G1721" i="25"/>
  <c r="G1729" i="25"/>
  <c r="G1737" i="25"/>
  <c r="G1745" i="25"/>
  <c r="G1753" i="25"/>
  <c r="G1761" i="25"/>
  <c r="G1769" i="25"/>
  <c r="G1777" i="25"/>
  <c r="G1785" i="25"/>
  <c r="G1793" i="25"/>
  <c r="G1801" i="25"/>
  <c r="G1809" i="25"/>
  <c r="G1817" i="25"/>
  <c r="G1825" i="25"/>
  <c r="G1833" i="25"/>
  <c r="G1841" i="25"/>
  <c r="G1849" i="25"/>
  <c r="G1857" i="25"/>
  <c r="G1865" i="25"/>
  <c r="G1873" i="25"/>
  <c r="G1881" i="25"/>
  <c r="G1889" i="25"/>
  <c r="G1897" i="25"/>
  <c r="G1905" i="25"/>
  <c r="G1913" i="25"/>
  <c r="G1921" i="25"/>
  <c r="G1929" i="25"/>
  <c r="G1937" i="25"/>
  <c r="G1945" i="25"/>
  <c r="G1953" i="25"/>
  <c r="G1961" i="25"/>
  <c r="G1969" i="25"/>
  <c r="G1977" i="25"/>
  <c r="G1985" i="25"/>
  <c r="G1993" i="25"/>
  <c r="G2001" i="25"/>
  <c r="G2009" i="25"/>
  <c r="G2017" i="25"/>
  <c r="G2025" i="25"/>
  <c r="G16" i="25"/>
  <c r="G43" i="25"/>
  <c r="G77" i="25"/>
  <c r="G107" i="25"/>
  <c r="G136" i="25"/>
  <c r="G168" i="25"/>
  <c r="G197" i="25"/>
  <c r="G225" i="25"/>
  <c r="G253" i="25"/>
  <c r="G277" i="25"/>
  <c r="G302" i="25"/>
  <c r="G327" i="25"/>
  <c r="G355" i="25"/>
  <c r="G382" i="25"/>
  <c r="G406" i="25"/>
  <c r="G432" i="25"/>
  <c r="G456" i="25"/>
  <c r="G485" i="25"/>
  <c r="G511" i="25"/>
  <c r="G536" i="25"/>
  <c r="G563" i="25"/>
  <c r="G19" i="25"/>
  <c r="G50" i="25"/>
  <c r="G80" i="25"/>
  <c r="G112" i="25"/>
  <c r="G139" i="25"/>
  <c r="G171" i="25"/>
  <c r="G203" i="25"/>
  <c r="G227" i="25"/>
  <c r="G254" i="25"/>
  <c r="G278" i="25"/>
  <c r="G307" i="25"/>
  <c r="G333" i="25"/>
  <c r="G357" i="25"/>
  <c r="G383" i="25"/>
  <c r="G408" i="25"/>
  <c r="G437" i="25"/>
  <c r="G463" i="25"/>
  <c r="G487" i="25"/>
  <c r="G514" i="25"/>
  <c r="G538" i="25"/>
  <c r="G566" i="25"/>
  <c r="G593" i="25"/>
  <c r="G618" i="25"/>
  <c r="G639" i="25"/>
  <c r="G656" i="25"/>
  <c r="G671" i="25"/>
  <c r="G686" i="25"/>
  <c r="G700" i="25"/>
  <c r="G715" i="25"/>
  <c r="G727" i="25"/>
  <c r="G742" i="25"/>
  <c r="G756" i="25"/>
  <c r="G770" i="25"/>
  <c r="G783" i="25"/>
  <c r="G798" i="25"/>
  <c r="G809" i="25"/>
  <c r="G822" i="25"/>
  <c r="G835" i="25"/>
  <c r="G846" i="25"/>
  <c r="G859" i="25"/>
  <c r="G871" i="25"/>
  <c r="G883" i="25"/>
  <c r="G895" i="25"/>
  <c r="G908" i="25"/>
  <c r="G919" i="25"/>
  <c r="G932" i="25"/>
  <c r="G944" i="25"/>
  <c r="G955" i="25"/>
  <c r="G966" i="25"/>
  <c r="G977" i="25"/>
  <c r="G987" i="25"/>
  <c r="G998" i="25"/>
  <c r="G1009" i="25"/>
  <c r="G1019" i="25"/>
  <c r="G1030" i="25"/>
  <c r="G1041" i="25"/>
  <c r="G1051" i="25"/>
  <c r="G1062" i="25"/>
  <c r="G1073" i="25"/>
  <c r="G1083" i="25"/>
  <c r="G1092" i="25"/>
  <c r="G1101" i="25"/>
  <c r="G1110" i="25"/>
  <c r="G1119" i="25"/>
  <c r="G1129" i="25"/>
  <c r="G1138" i="25"/>
  <c r="G1147" i="25"/>
  <c r="G1156" i="25"/>
  <c r="G1165" i="25"/>
  <c r="G1174" i="25"/>
  <c r="G1183" i="25"/>
  <c r="G1193" i="25"/>
  <c r="G1202" i="25"/>
  <c r="G1211" i="25"/>
  <c r="G1220" i="25"/>
  <c r="G1229" i="25"/>
  <c r="G1238" i="25"/>
  <c r="G1247" i="25"/>
  <c r="G1257" i="25"/>
  <c r="G1266" i="25"/>
  <c r="G1275" i="25"/>
  <c r="G1284" i="25"/>
  <c r="G1293" i="25"/>
  <c r="G1302" i="25"/>
  <c r="G1311" i="25"/>
  <c r="G1321" i="25"/>
  <c r="G1330" i="25"/>
  <c r="G1339" i="25"/>
  <c r="G1348" i="25"/>
  <c r="G1357" i="25"/>
  <c r="G1366" i="25"/>
  <c r="G1375" i="25"/>
  <c r="G1385" i="25"/>
  <c r="G1394" i="25"/>
  <c r="G1403" i="25"/>
  <c r="G1412" i="25"/>
  <c r="G1421" i="25"/>
  <c r="G1430" i="25"/>
  <c r="G1439" i="25"/>
  <c r="G1449" i="25"/>
  <c r="G1458" i="25"/>
  <c r="G1467" i="25"/>
  <c r="G1476" i="25"/>
  <c r="G1485" i="25"/>
  <c r="G1494" i="25"/>
  <c r="G1503" i="25"/>
  <c r="G1513" i="25"/>
  <c r="G1522" i="25"/>
  <c r="G1531" i="25"/>
  <c r="G1540" i="25"/>
  <c r="G1548" i="25"/>
  <c r="G1556" i="25"/>
  <c r="G33" i="25"/>
  <c r="G61" i="25"/>
  <c r="G91" i="25"/>
  <c r="G120" i="25"/>
  <c r="G154" i="25"/>
  <c r="G184" i="25"/>
  <c r="G210" i="25"/>
  <c r="G237" i="25"/>
  <c r="G262" i="25"/>
  <c r="G290" i="25"/>
  <c r="G317" i="25"/>
  <c r="G341" i="25"/>
  <c r="G368" i="25"/>
  <c r="G392" i="25"/>
  <c r="G419" i="25"/>
  <c r="G447" i="25"/>
  <c r="G472" i="25"/>
  <c r="G497" i="25"/>
  <c r="G521" i="25"/>
  <c r="G551" i="25"/>
  <c r="G576" i="25"/>
  <c r="G601" i="25"/>
  <c r="G625" i="25"/>
  <c r="G646" i="25"/>
  <c r="G661" i="25"/>
  <c r="G678" i="25"/>
  <c r="G691" i="25"/>
  <c r="G706" i="25"/>
  <c r="G719" i="25"/>
  <c r="G733" i="25"/>
  <c r="G747" i="25"/>
  <c r="G762" i="25"/>
  <c r="G774" i="25"/>
  <c r="G789" i="25"/>
  <c r="G803" i="25"/>
  <c r="G814" i="25"/>
  <c r="G827" i="25"/>
  <c r="G839" i="25"/>
  <c r="G851" i="25"/>
  <c r="G863" i="25"/>
  <c r="G876" i="25"/>
  <c r="G887" i="25"/>
  <c r="G900" i="25"/>
  <c r="G912" i="25"/>
  <c r="G924" i="25"/>
  <c r="G936" i="25"/>
  <c r="G949" i="25"/>
  <c r="G959" i="25"/>
  <c r="G970" i="25"/>
  <c r="G63" i="25"/>
  <c r="G127" i="25"/>
  <c r="G186" i="25"/>
  <c r="G241" i="25"/>
  <c r="G291" i="25"/>
  <c r="G344" i="25"/>
  <c r="G399" i="25"/>
  <c r="G448" i="25"/>
  <c r="G502" i="25"/>
  <c r="G552" i="25"/>
  <c r="G600" i="25"/>
  <c r="G638" i="25"/>
  <c r="G662" i="25"/>
  <c r="G688" i="25"/>
  <c r="G710" i="25"/>
  <c r="G732" i="25"/>
  <c r="G754" i="25"/>
  <c r="G778" i="25"/>
  <c r="G799" i="25"/>
  <c r="G819" i="25"/>
  <c r="G837" i="25"/>
  <c r="G857" i="25"/>
  <c r="G877" i="25"/>
  <c r="G896" i="25"/>
  <c r="G917" i="25"/>
  <c r="G935" i="25"/>
  <c r="G954" i="25"/>
  <c r="G971" i="25"/>
  <c r="G986" i="25"/>
  <c r="G1001" i="25"/>
  <c r="G1014" i="25"/>
  <c r="G1029" i="25"/>
  <c r="G1043" i="25"/>
  <c r="G1057" i="25"/>
  <c r="G1071" i="25"/>
  <c r="G1085" i="25"/>
  <c r="G1097" i="25"/>
  <c r="G1109" i="25"/>
  <c r="G1122" i="25"/>
  <c r="G1133" i="25"/>
  <c r="G1146" i="25"/>
  <c r="G1158" i="25"/>
  <c r="G1170" i="25"/>
  <c r="G1182" i="25"/>
  <c r="G1195" i="25"/>
  <c r="G1206" i="25"/>
  <c r="G1219" i="25"/>
  <c r="G1231" i="25"/>
  <c r="G1243" i="25"/>
  <c r="G1255" i="25"/>
  <c r="G1268" i="25"/>
  <c r="G1279" i="25"/>
  <c r="G1292" i="25"/>
  <c r="G1305" i="25"/>
  <c r="G1316" i="25"/>
  <c r="G1329" i="25"/>
  <c r="G1341" i="25"/>
  <c r="G1353" i="25"/>
  <c r="G1365" i="25"/>
  <c r="G1378" i="25"/>
  <c r="G1389" i="25"/>
  <c r="G1402" i="25"/>
  <c r="G1414" i="25"/>
  <c r="G1426" i="25"/>
  <c r="G1438" i="25"/>
  <c r="G1451" i="25"/>
  <c r="G1462" i="25"/>
  <c r="G1475" i="25"/>
  <c r="G1487" i="25"/>
  <c r="G1499" i="25"/>
  <c r="G1511" i="25"/>
  <c r="G1524" i="25"/>
  <c r="G1535" i="25"/>
  <c r="G1547" i="25"/>
  <c r="G1558" i="25"/>
  <c r="G1567" i="25"/>
  <c r="G1576" i="25"/>
  <c r="G1586" i="25"/>
  <c r="G1595" i="25"/>
  <c r="G1604" i="25"/>
  <c r="G1613" i="25"/>
  <c r="G1622" i="25"/>
  <c r="G1631" i="25"/>
  <c r="G1640" i="25"/>
  <c r="G1650" i="25"/>
  <c r="G1659" i="25"/>
  <c r="G1668" i="25"/>
  <c r="G1677" i="25"/>
  <c r="G1686" i="25"/>
  <c r="G1695" i="25"/>
  <c r="G1704" i="25"/>
  <c r="G1714" i="25"/>
  <c r="G1723" i="25"/>
  <c r="G1732" i="25"/>
  <c r="G1741" i="25"/>
  <c r="G1750" i="25"/>
  <c r="G1759" i="25"/>
  <c r="G1768" i="25"/>
  <c r="G1778" i="25"/>
  <c r="G1787" i="25"/>
  <c r="G1796" i="25"/>
  <c r="G1805" i="25"/>
  <c r="G1814" i="25"/>
  <c r="G1823" i="25"/>
  <c r="G1832" i="25"/>
  <c r="G1842" i="25"/>
  <c r="G1851" i="25"/>
  <c r="G1860" i="25"/>
  <c r="G1869" i="25"/>
  <c r="G1878" i="25"/>
  <c r="G1887" i="25"/>
  <c r="G1896" i="25"/>
  <c r="G1906" i="25"/>
  <c r="G1915" i="25"/>
  <c r="G1924" i="25"/>
  <c r="G1933" i="25"/>
  <c r="G1942" i="25"/>
  <c r="G1951" i="25"/>
  <c r="G1960" i="25"/>
  <c r="G1970" i="25"/>
  <c r="G1979" i="25"/>
  <c r="G1988" i="25"/>
  <c r="G1997" i="25"/>
  <c r="G2006" i="25"/>
  <c r="G2015" i="25"/>
  <c r="G2024" i="25"/>
  <c r="G2033" i="25"/>
  <c r="G2041" i="25"/>
  <c r="G2049" i="25"/>
  <c r="G2057" i="25"/>
  <c r="G2065" i="25"/>
  <c r="G2073" i="25"/>
  <c r="G2081" i="25"/>
  <c r="G2089" i="25"/>
  <c r="G2097" i="25"/>
  <c r="G2105" i="25"/>
  <c r="G2113" i="25"/>
  <c r="G2121" i="25"/>
  <c r="G2129" i="25"/>
  <c r="G2137" i="25"/>
  <c r="G2145" i="25"/>
  <c r="G2153" i="25"/>
  <c r="G2161" i="25"/>
  <c r="G2169" i="25"/>
  <c r="G2177" i="25"/>
  <c r="G2185" i="25"/>
  <c r="G2193" i="25"/>
  <c r="G2201" i="25"/>
  <c r="G2209" i="25"/>
  <c r="G2217" i="25"/>
  <c r="G2225" i="25"/>
  <c r="G2233" i="25"/>
  <c r="G2241" i="25"/>
  <c r="G2249" i="25"/>
  <c r="G2257" i="25"/>
  <c r="G2265" i="25"/>
  <c r="G2273" i="25"/>
  <c r="G2281" i="25"/>
  <c r="G2289" i="25"/>
  <c r="G2297" i="25"/>
  <c r="G2305" i="25"/>
  <c r="G2313" i="25"/>
  <c r="G2321" i="25"/>
  <c r="G2329" i="25"/>
  <c r="G2337" i="25"/>
  <c r="G2345" i="25"/>
  <c r="G2353" i="25"/>
  <c r="G2361" i="25"/>
  <c r="G2369" i="25"/>
  <c r="G2377" i="25"/>
  <c r="G2385" i="25"/>
  <c r="G2393" i="25"/>
  <c r="G2401" i="25"/>
  <c r="G2409" i="25"/>
  <c r="G2417" i="25"/>
  <c r="G2425" i="25"/>
  <c r="G2433" i="25"/>
  <c r="G2441" i="25"/>
  <c r="G2449" i="25"/>
  <c r="G2457" i="25"/>
  <c r="G2465" i="25"/>
  <c r="G2473" i="25"/>
  <c r="G2481" i="25"/>
  <c r="G2489" i="25"/>
  <c r="G2497" i="25"/>
  <c r="G2505" i="25"/>
  <c r="G2513" i="25"/>
  <c r="G2521" i="25"/>
  <c r="G2529" i="25"/>
  <c r="G2537" i="25"/>
  <c r="G2545" i="25"/>
  <c r="G2553" i="25"/>
  <c r="G2561" i="25"/>
  <c r="G2569" i="25"/>
  <c r="G2577" i="25"/>
  <c r="G2585" i="25"/>
  <c r="G2593" i="25"/>
  <c r="G2601" i="25"/>
  <c r="G2609" i="25"/>
  <c r="G2617" i="25"/>
  <c r="G26" i="25"/>
  <c r="G90" i="25"/>
  <c r="G147" i="25"/>
  <c r="G209" i="25"/>
  <c r="G259" i="25"/>
  <c r="G310" i="25"/>
  <c r="G365" i="25"/>
  <c r="G417" i="25"/>
  <c r="G469" i="25"/>
  <c r="G520" i="25"/>
  <c r="G570" i="25"/>
  <c r="G615" i="25"/>
  <c r="G648" i="25"/>
  <c r="G673" i="25"/>
  <c r="G696" i="25"/>
  <c r="G717" i="25"/>
  <c r="G741" i="25"/>
  <c r="G763" i="25"/>
  <c r="G786" i="25"/>
  <c r="G807" i="25"/>
  <c r="G825" i="25"/>
  <c r="G845" i="25"/>
  <c r="G864" i="25"/>
  <c r="G885" i="25"/>
  <c r="G904" i="25"/>
  <c r="G923" i="25"/>
  <c r="G942" i="25"/>
  <c r="G961" i="25"/>
  <c r="G978" i="25"/>
  <c r="G991" i="25"/>
  <c r="G1006" i="25"/>
  <c r="G1021" i="25"/>
  <c r="G1034" i="25"/>
  <c r="G1049" i="25"/>
  <c r="G1063" i="25"/>
  <c r="G1077" i="25"/>
  <c r="G1090" i="25"/>
  <c r="G1102" i="25"/>
  <c r="G1114" i="25"/>
  <c r="G1126" i="25"/>
  <c r="G1139" i="25"/>
  <c r="G1150" i="25"/>
  <c r="G1163" i="25"/>
  <c r="G1175" i="25"/>
  <c r="G1187" i="25"/>
  <c r="G1199" i="25"/>
  <c r="G1212" i="25"/>
  <c r="G1223" i="25"/>
  <c r="G1236" i="25"/>
  <c r="G1249" i="25"/>
  <c r="G1260" i="25"/>
  <c r="G1273" i="25"/>
  <c r="G1285" i="25"/>
  <c r="G1297" i="25"/>
  <c r="G1309" i="25"/>
  <c r="G1322" i="25"/>
  <c r="G1333" i="25"/>
  <c r="G1346" i="25"/>
  <c r="G1358" i="25"/>
  <c r="G1370" i="25"/>
  <c r="G1382" i="25"/>
  <c r="G1395" i="25"/>
  <c r="G1406" i="25"/>
  <c r="G1419" i="25"/>
  <c r="G1431" i="25"/>
  <c r="G1443" i="25"/>
  <c r="G1455" i="25"/>
  <c r="G1468" i="25"/>
  <c r="G1479" i="25"/>
  <c r="G1492" i="25"/>
  <c r="G1505" i="25"/>
  <c r="G1516" i="25"/>
  <c r="G1529" i="25"/>
  <c r="G1541" i="25"/>
  <c r="G1551" i="25"/>
  <c r="G1562" i="25"/>
  <c r="G1571" i="25"/>
  <c r="G1580" i="25"/>
  <c r="G1589" i="25"/>
  <c r="G1598" i="25"/>
  <c r="G1607" i="25"/>
  <c r="G1616" i="25"/>
  <c r="G1626" i="25"/>
  <c r="G1635" i="25"/>
  <c r="G1644" i="25"/>
  <c r="G1653" i="25"/>
  <c r="G1662" i="25"/>
  <c r="G1671" i="25"/>
  <c r="G1680" i="25"/>
  <c r="G1690" i="25"/>
  <c r="G1699" i="25"/>
  <c r="G1708" i="25"/>
  <c r="G1717" i="25"/>
  <c r="G1726" i="25"/>
  <c r="G1735" i="25"/>
  <c r="G1744" i="25"/>
  <c r="G1754" i="25"/>
  <c r="G1763" i="25"/>
  <c r="G1772" i="25"/>
  <c r="G1781" i="25"/>
  <c r="G1790" i="25"/>
  <c r="G1799" i="25"/>
  <c r="G1808" i="25"/>
  <c r="G1818" i="25"/>
  <c r="G1827" i="25"/>
  <c r="G1836" i="25"/>
  <c r="G1845" i="25"/>
  <c r="G1854" i="25"/>
  <c r="G1863" i="25"/>
  <c r="G1872" i="25"/>
  <c r="G1882" i="25"/>
  <c r="G1891" i="25"/>
  <c r="G1900" i="25"/>
  <c r="G1909" i="25"/>
  <c r="G1918" i="25"/>
  <c r="G1927" i="25"/>
  <c r="G1936" i="25"/>
  <c r="G1946" i="25"/>
  <c r="G1955" i="25"/>
  <c r="G1964" i="25"/>
  <c r="G1973" i="25"/>
  <c r="G1982" i="25"/>
  <c r="G1991" i="25"/>
  <c r="G2000" i="25"/>
  <c r="G2010" i="25"/>
  <c r="G2019" i="25"/>
  <c r="G2028" i="25"/>
  <c r="G2036" i="25"/>
  <c r="G2044" i="25"/>
  <c r="G2052" i="25"/>
  <c r="G2060" i="25"/>
  <c r="G2068" i="25"/>
  <c r="G2076" i="25"/>
  <c r="G2084" i="25"/>
  <c r="G2092" i="25"/>
  <c r="G2100" i="25"/>
  <c r="G2108" i="25"/>
  <c r="G2116" i="25"/>
  <c r="G2124" i="25"/>
  <c r="G2132" i="25"/>
  <c r="G2140" i="25"/>
  <c r="G2148" i="25"/>
  <c r="G2156" i="25"/>
  <c r="G2164" i="25"/>
  <c r="G2172" i="25"/>
  <c r="G2180" i="25"/>
  <c r="G2188" i="25"/>
  <c r="G2196" i="25"/>
  <c r="G2204" i="25"/>
  <c r="G2212" i="25"/>
  <c r="G2220" i="25"/>
  <c r="G2228" i="25"/>
  <c r="G2236" i="25"/>
  <c r="G2244" i="25"/>
  <c r="G2252" i="25"/>
  <c r="G2260" i="25"/>
  <c r="G2268" i="25"/>
  <c r="G2276" i="25"/>
  <c r="G2284" i="25"/>
  <c r="G2292" i="25"/>
  <c r="G2300" i="25"/>
  <c r="G2308" i="25"/>
  <c r="G2316" i="25"/>
  <c r="G2324" i="25"/>
  <c r="G2332" i="25"/>
  <c r="G2340" i="25"/>
  <c r="G2348" i="25"/>
  <c r="G2356" i="25"/>
  <c r="G2364" i="25"/>
  <c r="G2372" i="25"/>
  <c r="G82" i="25"/>
  <c r="G165" i="25"/>
  <c r="G235" i="25"/>
  <c r="G309" i="25"/>
  <c r="G375" i="25"/>
  <c r="G441" i="25"/>
  <c r="G518" i="25"/>
  <c r="G584" i="25"/>
  <c r="G633" i="25"/>
  <c r="G669" i="25"/>
  <c r="G701" i="25"/>
  <c r="G731" i="25"/>
  <c r="G759" i="25"/>
  <c r="G790" i="25"/>
  <c r="G816" i="25"/>
  <c r="G844" i="25"/>
  <c r="G869" i="25"/>
  <c r="G894" i="25"/>
  <c r="G921" i="25"/>
  <c r="G947" i="25"/>
  <c r="G969" i="25"/>
  <c r="G990" i="25"/>
  <c r="G1010" i="25"/>
  <c r="G1027" i="25"/>
  <c r="G1046" i="25"/>
  <c r="G1066" i="25"/>
  <c r="G1084" i="25"/>
  <c r="G1100" i="25"/>
  <c r="G1117" i="25"/>
  <c r="G1132" i="25"/>
  <c r="G1149" i="25"/>
  <c r="G1166" i="25"/>
  <c r="G1181" i="25"/>
  <c r="G1197" i="25"/>
  <c r="G1214" i="25"/>
  <c r="G1230" i="25"/>
  <c r="G1246" i="25"/>
  <c r="G1263" i="25"/>
  <c r="G1278" i="25"/>
  <c r="G1295" i="25"/>
  <c r="G1313" i="25"/>
  <c r="G1327" i="25"/>
  <c r="G1343" i="25"/>
  <c r="G1361" i="25"/>
  <c r="G1377" i="25"/>
  <c r="G1393" i="25"/>
  <c r="G1410" i="25"/>
  <c r="G1425" i="25"/>
  <c r="G1442" i="25"/>
  <c r="G1459" i="25"/>
  <c r="G1474" i="25"/>
  <c r="G1490" i="25"/>
  <c r="G1507" i="25"/>
  <c r="G1523" i="25"/>
  <c r="G1539" i="25"/>
  <c r="G1554" i="25"/>
  <c r="G1566" i="25"/>
  <c r="G1579" i="25"/>
  <c r="G1591" i="25"/>
  <c r="G1603" i="25"/>
  <c r="G1615" i="25"/>
  <c r="G1628" i="25"/>
  <c r="G1639" i="25"/>
  <c r="G1652" i="25"/>
  <c r="G1664" i="25"/>
  <c r="G1676" i="25"/>
  <c r="G1688" i="25"/>
  <c r="G1701" i="25"/>
  <c r="G1712" i="25"/>
  <c r="G1725" i="25"/>
  <c r="G1738" i="25"/>
  <c r="G1749" i="25"/>
  <c r="G1762" i="25"/>
  <c r="G1774" i="25"/>
  <c r="G1786" i="25"/>
  <c r="G1798" i="25"/>
  <c r="G1811" i="25"/>
  <c r="G1822" i="25"/>
  <c r="G1835" i="25"/>
  <c r="G1847" i="25"/>
  <c r="G1859" i="25"/>
  <c r="G1871" i="25"/>
  <c r="G1884" i="25"/>
  <c r="G1895" i="25"/>
  <c r="G1908" i="25"/>
  <c r="G1920" i="25"/>
  <c r="G1932" i="25"/>
  <c r="G1944" i="25"/>
  <c r="G1957" i="25"/>
  <c r="G1968" i="25"/>
  <c r="G1981" i="25"/>
  <c r="G1994" i="25"/>
  <c r="G2005" i="25"/>
  <c r="G2018" i="25"/>
  <c r="G2030" i="25"/>
  <c r="G2040" i="25"/>
  <c r="G2051" i="25"/>
  <c r="G2062" i="25"/>
  <c r="G2072" i="25"/>
  <c r="G2083" i="25"/>
  <c r="G2094" i="25"/>
  <c r="G2104" i="25"/>
  <c r="G2115" i="25"/>
  <c r="G2126" i="25"/>
  <c r="G2136" i="25"/>
  <c r="G2147" i="25"/>
  <c r="G2158" i="25"/>
  <c r="G2168" i="25"/>
  <c r="G2179" i="25"/>
  <c r="G2190" i="25"/>
  <c r="G2200" i="25"/>
  <c r="G2211" i="25"/>
  <c r="G2222" i="25"/>
  <c r="G2232" i="25"/>
  <c r="G2243" i="25"/>
  <c r="G2254" i="25"/>
  <c r="G2264" i="25"/>
  <c r="G2275" i="25"/>
  <c r="G2286" i="25"/>
  <c r="G2296" i="25"/>
  <c r="G2307" i="25"/>
  <c r="G2318" i="25"/>
  <c r="G2328" i="25"/>
  <c r="G13" i="25"/>
  <c r="G97" i="25"/>
  <c r="G176" i="25"/>
  <c r="G246" i="25"/>
  <c r="G319" i="25"/>
  <c r="G387" i="25"/>
  <c r="G455" i="25"/>
  <c r="G528" i="25"/>
  <c r="G587" i="25"/>
  <c r="G641" i="25"/>
  <c r="G675" i="25"/>
  <c r="G704" i="25"/>
  <c r="G735" i="25"/>
  <c r="G767" i="25"/>
  <c r="G795" i="25"/>
  <c r="G821" i="25"/>
  <c r="G848" i="25"/>
  <c r="G872" i="25"/>
  <c r="G899" i="25"/>
  <c r="G926" i="25"/>
  <c r="G950" i="25"/>
  <c r="G974" i="25"/>
  <c r="G993" i="25"/>
  <c r="G1011" i="25"/>
  <c r="G1031" i="25"/>
  <c r="G1050" i="25"/>
  <c r="G1067" i="25"/>
  <c r="G1086" i="25"/>
  <c r="G1103" i="25"/>
  <c r="G1118" i="25"/>
  <c r="G1135" i="25"/>
  <c r="G1151" i="25"/>
  <c r="G1167" i="25"/>
  <c r="G1185" i="25"/>
  <c r="G1201" i="25"/>
  <c r="G1215" i="25"/>
  <c r="G1233" i="25"/>
  <c r="G1250" i="25"/>
  <c r="G1265" i="25"/>
  <c r="G1282" i="25"/>
  <c r="G1298" i="25"/>
  <c r="G1314" i="25"/>
  <c r="G1331" i="25"/>
  <c r="G1347" i="25"/>
  <c r="G1362" i="25"/>
  <c r="G1379" i="25"/>
  <c r="G1396" i="25"/>
  <c r="G1411" i="25"/>
  <c r="G1428" i="25"/>
  <c r="G1444" i="25"/>
  <c r="G1460" i="25"/>
  <c r="G1477" i="25"/>
  <c r="G1493" i="25"/>
  <c r="G1508" i="25"/>
  <c r="G1525" i="25"/>
  <c r="G1542" i="25"/>
  <c r="G1555" i="25"/>
  <c r="G1568" i="25"/>
  <c r="G1581" i="25"/>
  <c r="G1592" i="25"/>
  <c r="G1605" i="25"/>
  <c r="G1618" i="25"/>
  <c r="G1629" i="25"/>
  <c r="G1642" i="25"/>
  <c r="G1654" i="25"/>
  <c r="G1666" i="25"/>
  <c r="G1678" i="25"/>
  <c r="G1691" i="25"/>
  <c r="G1702" i="25"/>
  <c r="G1715" i="25"/>
  <c r="G1727" i="25"/>
  <c r="G1739" i="25"/>
  <c r="G1751" i="25"/>
  <c r="G1764" i="25"/>
  <c r="G1775" i="25"/>
  <c r="G1788" i="25"/>
  <c r="G1800" i="25"/>
  <c r="G1812" i="25"/>
  <c r="G1824" i="25"/>
  <c r="G1837" i="25"/>
  <c r="G1848" i="25"/>
  <c r="G1861" i="25"/>
  <c r="G1874" i="25"/>
  <c r="G1885" i="25"/>
  <c r="G1898" i="25"/>
  <c r="G114" i="25"/>
  <c r="G213" i="25"/>
  <c r="G301" i="25"/>
  <c r="G405" i="25"/>
  <c r="G490" i="25"/>
  <c r="G578" i="25"/>
  <c r="G650" i="25"/>
  <c r="G690" i="25"/>
  <c r="G726" i="25"/>
  <c r="G772" i="25"/>
  <c r="G808" i="25"/>
  <c r="G840" i="25"/>
  <c r="G880" i="25"/>
  <c r="G910" i="25"/>
  <c r="G945" i="25"/>
  <c r="G979" i="25"/>
  <c r="G1002" i="25"/>
  <c r="G1025" i="25"/>
  <c r="G1054" i="25"/>
  <c r="G1078" i="25"/>
  <c r="G1099" i="25"/>
  <c r="G1123" i="25"/>
  <c r="G1142" i="25"/>
  <c r="G1164" i="25"/>
  <c r="G1188" i="25"/>
  <c r="G1209" i="25"/>
  <c r="G1228" i="25"/>
  <c r="G1252" i="25"/>
  <c r="G1274" i="25"/>
  <c r="G1294" i="25"/>
  <c r="G1318" i="25"/>
  <c r="G1338" i="25"/>
  <c r="G1359" i="25"/>
  <c r="G1383" i="25"/>
  <c r="G1404" i="25"/>
  <c r="G1423" i="25"/>
  <c r="G1447" i="25"/>
  <c r="G1469" i="25"/>
  <c r="G1489" i="25"/>
  <c r="G1514" i="25"/>
  <c r="G1533" i="25"/>
  <c r="G1552" i="25"/>
  <c r="G1572" i="25"/>
  <c r="G1587" i="25"/>
  <c r="G1602" i="25"/>
  <c r="G1620" i="25"/>
  <c r="G1636" i="25"/>
  <c r="G1651" i="25"/>
  <c r="G1669" i="25"/>
  <c r="G1684" i="25"/>
  <c r="G1700" i="25"/>
  <c r="G1718" i="25"/>
  <c r="G1733" i="25"/>
  <c r="G1748" i="25"/>
  <c r="G1766" i="25"/>
  <c r="G1782" i="25"/>
  <c r="G1797" i="25"/>
  <c r="G1815" i="25"/>
  <c r="G1830" i="25"/>
  <c r="G1846" i="25"/>
  <c r="G1864" i="25"/>
  <c r="G1879" i="25"/>
  <c r="G1894" i="25"/>
  <c r="G1911" i="25"/>
  <c r="G1925" i="25"/>
  <c r="G1939" i="25"/>
  <c r="G1952" i="25"/>
  <c r="G1966" i="25"/>
  <c r="G1980" i="25"/>
  <c r="G1995" i="25"/>
  <c r="G2008" i="25"/>
  <c r="G2022" i="25"/>
  <c r="G2035" i="25"/>
  <c r="G2047" i="25"/>
  <c r="G2059" i="25"/>
  <c r="G2071" i="25"/>
  <c r="G2085" i="25"/>
  <c r="G2096" i="25"/>
  <c r="G2109" i="25"/>
  <c r="G2120" i="25"/>
  <c r="G2133" i="25"/>
  <c r="G2144" i="25"/>
  <c r="G2157" i="25"/>
  <c r="G2170" i="25"/>
  <c r="G2182" i="25"/>
  <c r="G2194" i="25"/>
  <c r="G2206" i="25"/>
  <c r="G2218" i="25"/>
  <c r="G2230" i="25"/>
  <c r="G2242" i="25"/>
  <c r="G2255" i="25"/>
  <c r="G2267" i="25"/>
  <c r="G2279" i="25"/>
  <c r="G2291" i="25"/>
  <c r="G2303" i="25"/>
  <c r="G2315" i="25"/>
  <c r="G2327" i="25"/>
  <c r="G2339" i="25"/>
  <c r="G2350" i="25"/>
  <c r="G2360" i="25"/>
  <c r="G2371" i="25"/>
  <c r="G2381" i="25"/>
  <c r="G2390" i="25"/>
  <c r="G2399" i="25"/>
  <c r="G2408" i="25"/>
  <c r="G2418" i="25"/>
  <c r="G2427" i="25"/>
  <c r="G2436" i="25"/>
  <c r="G2445" i="25"/>
  <c r="G2454" i="25"/>
  <c r="G2463" i="25"/>
  <c r="G2472" i="25"/>
  <c r="G2482" i="25"/>
  <c r="G2491" i="25"/>
  <c r="G2500" i="25"/>
  <c r="G2509" i="25"/>
  <c r="G2518" i="25"/>
  <c r="G2527" i="25"/>
  <c r="G2536" i="25"/>
  <c r="G2546" i="25"/>
  <c r="G2555" i="25"/>
  <c r="G2564" i="25"/>
  <c r="G2573" i="25"/>
  <c r="G2582" i="25"/>
  <c r="G2591" i="25"/>
  <c r="G2600" i="25"/>
  <c r="G2610" i="25"/>
  <c r="G2619" i="25"/>
  <c r="G2627" i="25"/>
  <c r="G2635" i="25"/>
  <c r="G2643" i="25"/>
  <c r="G2651" i="25"/>
  <c r="G2659" i="25"/>
  <c r="G2667" i="25"/>
  <c r="G2675" i="25"/>
  <c r="G2683" i="25"/>
  <c r="G2691" i="25"/>
  <c r="G2699" i="25"/>
  <c r="G2707" i="25"/>
  <c r="G2715" i="25"/>
  <c r="G2723" i="25"/>
  <c r="G2731" i="25"/>
  <c r="G2739" i="25"/>
  <c r="G2747" i="25"/>
  <c r="G2755" i="25"/>
  <c r="G2763" i="25"/>
  <c r="G2771" i="25"/>
  <c r="G2779" i="25"/>
  <c r="G2787" i="25"/>
  <c r="G2795" i="25"/>
  <c r="G2803" i="25"/>
  <c r="G2811" i="25"/>
  <c r="G2819" i="25"/>
  <c r="G2827" i="25"/>
  <c r="G2835" i="25"/>
  <c r="G2843" i="25"/>
  <c r="G2851" i="25"/>
  <c r="G2859" i="25"/>
  <c r="G2867" i="25"/>
  <c r="G2875" i="25"/>
  <c r="G2883" i="25"/>
  <c r="G2891" i="25"/>
  <c r="G2899" i="25"/>
  <c r="G2907" i="25"/>
  <c r="G2915" i="25"/>
  <c r="G2923" i="25"/>
  <c r="G2931" i="25"/>
  <c r="G2939" i="25"/>
  <c r="G2947" i="25"/>
  <c r="G2955" i="25"/>
  <c r="G2963" i="25"/>
  <c r="G2971" i="25"/>
  <c r="G2979" i="25"/>
  <c r="G2987" i="25"/>
  <c r="G2995" i="25"/>
  <c r="G3003" i="25"/>
  <c r="G3011" i="25"/>
  <c r="G3019" i="25"/>
  <c r="G3027" i="25"/>
  <c r="G3035" i="25"/>
  <c r="G3043" i="25"/>
  <c r="G3051" i="25"/>
  <c r="G3059" i="25"/>
  <c r="G3067" i="25"/>
  <c r="G3075" i="25"/>
  <c r="G3083" i="25"/>
  <c r="G3091" i="25"/>
  <c r="G3099" i="25"/>
  <c r="G3107" i="25"/>
  <c r="G3115" i="25"/>
  <c r="G3123" i="25"/>
  <c r="G3131" i="25"/>
  <c r="G3139" i="25"/>
  <c r="G3147" i="25"/>
  <c r="G3155" i="25"/>
  <c r="G3163" i="25"/>
  <c r="G3171" i="25"/>
  <c r="G3179" i="25"/>
  <c r="G3187" i="25"/>
  <c r="G3195" i="25"/>
  <c r="G3203" i="25"/>
  <c r="G3211" i="25"/>
  <c r="G3219" i="25"/>
  <c r="G3227" i="25"/>
  <c r="G3235" i="25"/>
  <c r="G3243" i="25"/>
  <c r="G3251" i="25"/>
  <c r="G3259" i="25"/>
  <c r="G3267" i="25"/>
  <c r="G3275" i="25"/>
  <c r="G3283" i="25"/>
  <c r="G3291" i="25"/>
  <c r="G3299" i="25"/>
  <c r="G3307" i="25"/>
  <c r="G3315" i="25"/>
  <c r="G3323" i="25"/>
  <c r="G3331" i="25"/>
  <c r="G3339" i="25"/>
  <c r="G3347" i="25"/>
  <c r="G3355" i="25"/>
  <c r="G3363" i="25"/>
  <c r="G3371" i="25"/>
  <c r="G3379" i="25"/>
  <c r="G3387" i="25"/>
  <c r="G3395" i="25"/>
  <c r="G3403" i="25"/>
  <c r="G3411" i="25"/>
  <c r="G3419" i="25"/>
  <c r="G3427" i="25"/>
  <c r="G3435" i="25"/>
  <c r="G3443" i="25"/>
  <c r="G3451" i="25"/>
  <c r="G3459" i="25"/>
  <c r="G3467" i="25"/>
  <c r="G3475" i="25"/>
  <c r="G3483" i="25"/>
  <c r="G3491" i="25"/>
  <c r="G3499" i="25"/>
  <c r="G3507" i="25"/>
  <c r="G3515" i="25"/>
  <c r="G3523" i="25"/>
  <c r="G3531" i="25"/>
  <c r="G3539" i="25"/>
  <c r="G3547" i="25"/>
  <c r="G3555" i="25"/>
  <c r="G3563" i="25"/>
  <c r="G3571" i="25"/>
  <c r="G3579" i="25"/>
  <c r="G3587" i="25"/>
  <c r="G3595" i="25"/>
  <c r="G3603" i="25"/>
  <c r="G3611" i="25"/>
  <c r="G3619" i="25"/>
  <c r="G3627" i="25"/>
  <c r="G3635" i="25"/>
  <c r="G3643" i="25"/>
  <c r="G3651" i="25"/>
  <c r="G3659" i="25"/>
  <c r="G3667" i="25"/>
  <c r="G3675" i="25"/>
  <c r="G3683" i="25"/>
  <c r="G3691" i="25"/>
  <c r="G3699" i="25"/>
  <c r="G3707" i="25"/>
  <c r="G3715" i="25"/>
  <c r="G3723" i="25"/>
  <c r="G3731" i="25"/>
  <c r="G3739" i="25"/>
  <c r="G3747" i="25"/>
  <c r="G3755" i="25"/>
  <c r="G3763" i="25"/>
  <c r="G3771" i="25"/>
  <c r="G3779" i="25"/>
  <c r="G3787" i="25"/>
  <c r="G3795" i="25"/>
  <c r="G3803" i="25"/>
  <c r="G3811" i="25"/>
  <c r="G3819" i="25"/>
  <c r="G3827" i="25"/>
  <c r="G3835" i="25"/>
  <c r="G3843" i="25"/>
  <c r="G3851" i="25"/>
  <c r="G3859" i="25"/>
  <c r="G3867" i="25"/>
  <c r="G3875" i="25"/>
  <c r="G3883" i="25"/>
  <c r="G3891" i="25"/>
  <c r="G3899" i="25"/>
  <c r="G3907" i="25"/>
  <c r="G3915" i="25"/>
  <c r="G3923" i="25"/>
  <c r="G3931" i="25"/>
  <c r="G3939" i="25"/>
  <c r="G3947" i="25"/>
  <c r="G3955" i="25"/>
  <c r="G3963" i="25"/>
  <c r="G3971" i="25"/>
  <c r="G3979" i="25"/>
  <c r="G3987" i="25"/>
  <c r="G3995" i="25"/>
  <c r="G4003" i="25"/>
  <c r="G4011" i="25"/>
  <c r="G4019" i="25"/>
  <c r="G4027" i="25"/>
  <c r="G4035" i="25"/>
  <c r="G4043" i="25"/>
  <c r="G4051" i="25"/>
  <c r="G4059" i="25"/>
  <c r="G4067" i="25"/>
  <c r="G4075" i="25"/>
  <c r="G4083" i="25"/>
  <c r="G4091" i="25"/>
  <c r="G4099" i="25"/>
  <c r="G4107" i="25"/>
  <c r="G4115" i="25"/>
  <c r="G4123" i="25"/>
  <c r="G4131" i="25"/>
  <c r="G4139" i="25"/>
  <c r="G4147" i="25"/>
  <c r="G4155" i="25"/>
  <c r="G4163" i="25"/>
  <c r="G4171" i="25"/>
  <c r="G4179" i="25"/>
  <c r="G4187" i="25"/>
  <c r="G4195" i="25"/>
  <c r="G4203" i="25"/>
  <c r="G4211" i="25"/>
  <c r="G4219" i="25"/>
  <c r="G4227" i="25"/>
  <c r="G4235" i="25"/>
  <c r="G4243" i="25"/>
  <c r="G4251" i="25"/>
  <c r="G4259" i="25"/>
  <c r="G4267" i="25"/>
  <c r="G4275" i="25"/>
  <c r="G4283" i="25"/>
  <c r="G4291" i="25"/>
  <c r="G4299" i="25"/>
  <c r="G4307" i="25"/>
  <c r="G4315" i="25"/>
  <c r="G4323" i="25"/>
  <c r="G23" i="25"/>
  <c r="G119" i="25"/>
  <c r="G222" i="25"/>
  <c r="G326" i="25"/>
  <c r="G414" i="25"/>
  <c r="G496" i="25"/>
  <c r="G594" i="25"/>
  <c r="G655" i="25"/>
  <c r="G694" i="25"/>
  <c r="G738" i="25"/>
  <c r="G773" i="25"/>
  <c r="G812" i="25"/>
  <c r="G849" i="25"/>
  <c r="G881" i="25"/>
  <c r="G913" i="25"/>
  <c r="G953" i="25"/>
  <c r="G981" i="25"/>
  <c r="G41" i="25"/>
  <c r="G146" i="25"/>
  <c r="G258" i="25"/>
  <c r="G338" i="25"/>
  <c r="G430" i="25"/>
  <c r="G534" i="25"/>
  <c r="G611" i="25"/>
  <c r="G659" i="25"/>
  <c r="G707" i="25"/>
  <c r="G746" i="25"/>
  <c r="G782" i="25"/>
  <c r="G823" i="25"/>
  <c r="G855" i="25"/>
  <c r="G889" i="25"/>
  <c r="G928" i="25"/>
  <c r="G958" i="25"/>
  <c r="G985" i="25"/>
  <c r="G1013" i="25"/>
  <c r="G1038" i="25"/>
  <c r="G1061" i="25"/>
  <c r="G1087" i="25"/>
  <c r="G1108" i="25"/>
  <c r="G1130" i="25"/>
  <c r="G1154" i="25"/>
  <c r="G1173" i="25"/>
  <c r="G1194" i="25"/>
  <c r="G1218" i="25"/>
  <c r="G1239" i="25"/>
  <c r="G1259" i="25"/>
  <c r="G1283" i="25"/>
  <c r="G1303" i="25"/>
  <c r="G1324" i="25"/>
  <c r="G1349" i="25"/>
  <c r="G1369" i="25"/>
  <c r="G1388" i="25"/>
  <c r="G1413" i="25"/>
  <c r="G1434" i="25"/>
  <c r="G1453" i="25"/>
  <c r="G1478" i="25"/>
  <c r="G1498" i="25"/>
  <c r="G1519" i="25"/>
  <c r="G1543" i="25"/>
  <c r="G1560" i="25"/>
  <c r="G1575" i="25"/>
  <c r="G1594" i="25"/>
  <c r="G1610" i="25"/>
  <c r="G1624" i="25"/>
  <c r="G1643" i="25"/>
  <c r="G1658" i="25"/>
  <c r="G1674" i="25"/>
  <c r="G1692" i="25"/>
  <c r="G1707" i="25"/>
  <c r="G1722" i="25"/>
  <c r="G1740" i="25"/>
  <c r="G1756" i="25"/>
  <c r="G1771" i="25"/>
  <c r="G1789" i="25"/>
  <c r="G1804" i="25"/>
  <c r="G1820" i="25"/>
  <c r="G1838" i="25"/>
  <c r="G1853" i="25"/>
  <c r="G1868" i="25"/>
  <c r="G1886" i="25"/>
  <c r="G1902" i="25"/>
  <c r="G1916" i="25"/>
  <c r="G1930" i="25"/>
  <c r="G1943" i="25"/>
  <c r="G1958" i="25"/>
  <c r="G1972" i="25"/>
  <c r="G1986" i="25"/>
  <c r="G1999" i="25"/>
  <c r="G2013" i="25"/>
  <c r="G2027" i="25"/>
  <c r="G2039" i="25"/>
  <c r="G2053" i="25"/>
  <c r="G2064" i="25"/>
  <c r="G2077" i="25"/>
  <c r="G2088" i="25"/>
  <c r="G2101" i="25"/>
  <c r="G2112" i="25"/>
  <c r="G2125" i="25"/>
  <c r="G2138" i="25"/>
  <c r="G2150" i="25"/>
  <c r="G2162" i="25"/>
  <c r="G2174" i="25"/>
  <c r="G2186" i="25"/>
  <c r="G2198" i="25"/>
  <c r="G2210" i="25"/>
  <c r="G2223" i="25"/>
  <c r="G2235" i="25"/>
  <c r="G2247" i="25"/>
  <c r="G2259" i="25"/>
  <c r="G2271" i="25"/>
  <c r="G2283" i="25"/>
  <c r="G2295" i="25"/>
  <c r="G2309" i="25"/>
  <c r="G2320" i="25"/>
  <c r="G2333" i="25"/>
  <c r="G2343" i="25"/>
  <c r="G2354" i="25"/>
  <c r="G2365" i="25"/>
  <c r="G2375" i="25"/>
  <c r="G2384" i="25"/>
  <c r="G2394" i="25"/>
  <c r="G2403" i="25"/>
  <c r="G2412" i="25"/>
  <c r="G2421" i="25"/>
  <c r="G2430" i="25"/>
  <c r="G2439" i="25"/>
  <c r="G2448" i="25"/>
  <c r="G2458" i="25"/>
  <c r="G2467" i="25"/>
  <c r="G2476" i="25"/>
  <c r="G2485" i="25"/>
  <c r="G2494" i="25"/>
  <c r="G2503" i="25"/>
  <c r="G2512" i="25"/>
  <c r="G2522" i="25"/>
  <c r="G2531" i="25"/>
  <c r="G2540" i="25"/>
  <c r="G2549" i="25"/>
  <c r="G2558" i="25"/>
  <c r="G2567" i="25"/>
  <c r="G2576" i="25"/>
  <c r="G2586" i="25"/>
  <c r="G2595" i="25"/>
  <c r="G2604" i="25"/>
  <c r="G2613" i="25"/>
  <c r="G2622" i="25"/>
  <c r="G2630" i="25"/>
  <c r="G2638" i="25"/>
  <c r="G2646" i="25"/>
  <c r="G2654" i="25"/>
  <c r="G2662" i="25"/>
  <c r="G2670" i="25"/>
  <c r="G2678" i="25"/>
  <c r="G2686" i="25"/>
  <c r="G2694" i="25"/>
  <c r="G2702" i="25"/>
  <c r="G2710" i="25"/>
  <c r="G2718" i="25"/>
  <c r="G2726" i="25"/>
  <c r="G2734" i="25"/>
  <c r="G2742" i="25"/>
  <c r="G2750" i="25"/>
  <c r="G2758" i="25"/>
  <c r="G2766" i="25"/>
  <c r="G2774" i="25"/>
  <c r="G2782" i="25"/>
  <c r="G2790" i="25"/>
  <c r="G2798" i="25"/>
  <c r="G2806" i="25"/>
  <c r="G2814" i="25"/>
  <c r="G2822" i="25"/>
  <c r="G2830" i="25"/>
  <c r="G2838" i="25"/>
  <c r="G2846" i="25"/>
  <c r="G2854" i="25"/>
  <c r="G2862" i="25"/>
  <c r="G2870" i="25"/>
  <c r="G2878" i="25"/>
  <c r="G2886" i="25"/>
  <c r="G2894" i="25"/>
  <c r="G2902" i="25"/>
  <c r="G2910" i="25"/>
  <c r="G2918" i="25"/>
  <c r="G2926" i="25"/>
  <c r="G2934" i="25"/>
  <c r="G2942" i="25"/>
  <c r="G2950" i="25"/>
  <c r="G2958" i="25"/>
  <c r="G2966" i="25"/>
  <c r="G2974" i="25"/>
  <c r="G2982" i="25"/>
  <c r="G2990" i="25"/>
  <c r="G2998" i="25"/>
  <c r="G3006" i="25"/>
  <c r="G3014" i="25"/>
  <c r="G3022" i="25"/>
  <c r="G3030" i="25"/>
  <c r="G3038" i="25"/>
  <c r="G3046" i="25"/>
  <c r="G3054" i="25"/>
  <c r="G3062" i="25"/>
  <c r="G3070" i="25"/>
  <c r="G3078" i="25"/>
  <c r="G3086" i="25"/>
  <c r="G3094" i="25"/>
  <c r="G3102" i="25"/>
  <c r="G3110" i="25"/>
  <c r="G3118" i="25"/>
  <c r="G3126" i="25"/>
  <c r="G3134" i="25"/>
  <c r="G3142" i="25"/>
  <c r="G3150" i="25"/>
  <c r="G3158" i="25"/>
  <c r="G3166" i="25"/>
  <c r="G3174" i="25"/>
  <c r="G3182" i="25"/>
  <c r="G3190" i="25"/>
  <c r="G3198" i="25"/>
  <c r="G3206" i="25"/>
  <c r="G3214" i="25"/>
  <c r="G3222" i="25"/>
  <c r="G3230" i="25"/>
  <c r="G3238" i="25"/>
  <c r="G3246" i="25"/>
  <c r="G3254" i="25"/>
  <c r="G3262" i="25"/>
  <c r="G3270" i="25"/>
  <c r="G3278" i="25"/>
  <c r="G3286" i="25"/>
  <c r="G3294" i="25"/>
  <c r="G3302" i="25"/>
  <c r="G3310" i="25"/>
  <c r="G3318" i="25"/>
  <c r="G3326" i="25"/>
  <c r="G3334" i="25"/>
  <c r="G3342" i="25"/>
  <c r="G3350" i="25"/>
  <c r="G3358" i="25"/>
  <c r="G3366" i="25"/>
  <c r="G3374" i="25"/>
  <c r="G3382" i="25"/>
  <c r="G3390" i="25"/>
  <c r="G3398" i="25"/>
  <c r="G3406" i="25"/>
  <c r="G3414" i="25"/>
  <c r="G3422" i="25"/>
  <c r="G3430" i="25"/>
  <c r="G3438" i="25"/>
  <c r="G3446" i="25"/>
  <c r="G3454" i="25"/>
  <c r="G3462" i="25"/>
  <c r="G3470" i="25"/>
  <c r="G3478" i="25"/>
  <c r="G3486" i="25"/>
  <c r="G3494" i="25"/>
  <c r="G3502" i="25"/>
  <c r="G3510" i="25"/>
  <c r="G3518" i="25"/>
  <c r="G3526" i="25"/>
  <c r="G3534" i="25"/>
  <c r="G3542" i="25"/>
  <c r="G3550" i="25"/>
  <c r="G3558" i="25"/>
  <c r="G3566" i="25"/>
  <c r="G3574" i="25"/>
  <c r="G3582" i="25"/>
  <c r="G3590" i="25"/>
  <c r="G3598" i="25"/>
  <c r="G3606" i="25"/>
  <c r="G3614" i="25"/>
  <c r="G3622" i="25"/>
  <c r="G3630" i="25"/>
  <c r="G3638" i="25"/>
  <c r="G3646" i="25"/>
  <c r="G3654" i="25"/>
  <c r="G3662" i="25"/>
  <c r="G3670" i="25"/>
  <c r="G3678" i="25"/>
  <c r="G3686" i="25"/>
  <c r="G3694" i="25"/>
  <c r="G3702" i="25"/>
  <c r="G3710" i="25"/>
  <c r="G3718" i="25"/>
  <c r="G3726" i="25"/>
  <c r="G3734" i="25"/>
  <c r="G3742" i="25"/>
  <c r="G3750" i="25"/>
  <c r="G3758" i="25"/>
  <c r="G3766" i="25"/>
  <c r="G3774" i="25"/>
  <c r="G3782" i="25"/>
  <c r="G3790" i="25"/>
  <c r="G3798" i="25"/>
  <c r="G3806" i="25"/>
  <c r="G3814" i="25"/>
  <c r="G3822" i="25"/>
  <c r="G3830" i="25"/>
  <c r="G3838" i="25"/>
  <c r="G3846" i="25"/>
  <c r="G3854" i="25"/>
  <c r="G3862" i="25"/>
  <c r="G3870" i="25"/>
  <c r="G3878" i="25"/>
  <c r="G3886" i="25"/>
  <c r="G3894" i="25"/>
  <c r="G3902" i="25"/>
  <c r="G55" i="25"/>
  <c r="G155" i="25"/>
  <c r="G267" i="25"/>
  <c r="G205" i="25"/>
  <c r="G371" i="25"/>
  <c r="G545" i="25"/>
  <c r="G643" i="25"/>
  <c r="G716" i="25"/>
  <c r="G780" i="25"/>
  <c r="G832" i="25"/>
  <c r="G892" i="25"/>
  <c r="G941" i="25"/>
  <c r="G995" i="25"/>
  <c r="G1023" i="25"/>
  <c r="G1059" i="25"/>
  <c r="G1093" i="25"/>
  <c r="G1121" i="25"/>
  <c r="G1148" i="25"/>
  <c r="G1178" i="25"/>
  <c r="G1205" i="25"/>
  <c r="G1237" i="25"/>
  <c r="G1267" i="25"/>
  <c r="G1291" i="25"/>
  <c r="G1323" i="25"/>
  <c r="G1351" i="25"/>
  <c r="G1380" i="25"/>
  <c r="G1407" i="25"/>
  <c r="G1437" i="25"/>
  <c r="G1466" i="25"/>
  <c r="G1497" i="25"/>
  <c r="G1526" i="25"/>
  <c r="G1550" i="25"/>
  <c r="G1574" i="25"/>
  <c r="G1597" i="25"/>
  <c r="G1619" i="25"/>
  <c r="G1638" i="25"/>
  <c r="G1661" i="25"/>
  <c r="G1683" i="25"/>
  <c r="G1706" i="25"/>
  <c r="G1728" i="25"/>
  <c r="G1747" i="25"/>
  <c r="G1770" i="25"/>
  <c r="G1792" i="25"/>
  <c r="G1813" i="25"/>
  <c r="G1834" i="25"/>
  <c r="G1856" i="25"/>
  <c r="G1877" i="25"/>
  <c r="G1901" i="25"/>
  <c r="G1919" i="25"/>
  <c r="G1938" i="25"/>
  <c r="G1956" i="25"/>
  <c r="G1975" i="25"/>
  <c r="G1992" i="25"/>
  <c r="G2012" i="25"/>
  <c r="G2031" i="25"/>
  <c r="G2046" i="25"/>
  <c r="G2063" i="25"/>
  <c r="G2079" i="25"/>
  <c r="G2095" i="25"/>
  <c r="G2111" i="25"/>
  <c r="G2128" i="25"/>
  <c r="G2143" i="25"/>
  <c r="G2160" i="25"/>
  <c r="G2176" i="25"/>
  <c r="G2192" i="25"/>
  <c r="G2208" i="25"/>
  <c r="G2226" i="25"/>
  <c r="G2240" i="25"/>
  <c r="G2258" i="25"/>
  <c r="G2274" i="25"/>
  <c r="G2290" i="25"/>
  <c r="G2306" i="25"/>
  <c r="G2323" i="25"/>
  <c r="G2338" i="25"/>
  <c r="G2352" i="25"/>
  <c r="G2367" i="25"/>
  <c r="G2380" i="25"/>
  <c r="G2392" i="25"/>
  <c r="G2405" i="25"/>
  <c r="G2416" i="25"/>
  <c r="G2429" i="25"/>
  <c r="G2442" i="25"/>
  <c r="G2453" i="25"/>
  <c r="G2466" i="25"/>
  <c r="G2478" i="25"/>
  <c r="G2490" i="25"/>
  <c r="G2502" i="25"/>
  <c r="G2515" i="25"/>
  <c r="G2526" i="25"/>
  <c r="G2539" i="25"/>
  <c r="G2551" i="25"/>
  <c r="G2563" i="25"/>
  <c r="G2575" i="25"/>
  <c r="G2588" i="25"/>
  <c r="G2599" i="25"/>
  <c r="G2612" i="25"/>
  <c r="G2624" i="25"/>
  <c r="G2634" i="25"/>
  <c r="G2645" i="25"/>
  <c r="G2656" i="25"/>
  <c r="G2666" i="25"/>
  <c r="G2677" i="25"/>
  <c r="G2688" i="25"/>
  <c r="G2698" i="25"/>
  <c r="G2709" i="25"/>
  <c r="G2720" i="25"/>
  <c r="G2730" i="25"/>
  <c r="G2741" i="25"/>
  <c r="G2752" i="25"/>
  <c r="G2762" i="25"/>
  <c r="G2773" i="25"/>
  <c r="G2784" i="25"/>
  <c r="G2794" i="25"/>
  <c r="G2805" i="25"/>
  <c r="G2816" i="25"/>
  <c r="G2826" i="25"/>
  <c r="G2837" i="25"/>
  <c r="G2848" i="25"/>
  <c r="G2858" i="25"/>
  <c r="G2869" i="25"/>
  <c r="G2880" i="25"/>
  <c r="G2890" i="25"/>
  <c r="G2901" i="25"/>
  <c r="G2912" i="25"/>
  <c r="G2922" i="25"/>
  <c r="G2933" i="25"/>
  <c r="G2944" i="25"/>
  <c r="G2954" i="25"/>
  <c r="G2965" i="25"/>
  <c r="G2976" i="25"/>
  <c r="G2986" i="25"/>
  <c r="G2997" i="25"/>
  <c r="G3008" i="25"/>
  <c r="G3018" i="25"/>
  <c r="G3029" i="25"/>
  <c r="G3040" i="25"/>
  <c r="G3050" i="25"/>
  <c r="G3061" i="25"/>
  <c r="G3072" i="25"/>
  <c r="G3082" i="25"/>
  <c r="G3093" i="25"/>
  <c r="G3104" i="25"/>
  <c r="G3114" i="25"/>
  <c r="G3125" i="25"/>
  <c r="G3136" i="25"/>
  <c r="G3146" i="25"/>
  <c r="G3157" i="25"/>
  <c r="G3168" i="25"/>
  <c r="G3178" i="25"/>
  <c r="G3189" i="25"/>
  <c r="G3200" i="25"/>
  <c r="G3210" i="25"/>
  <c r="G3221" i="25"/>
  <c r="G3232" i="25"/>
  <c r="G3242" i="25"/>
  <c r="G3253" i="25"/>
  <c r="G3264" i="25"/>
  <c r="G3274" i="25"/>
  <c r="G3285" i="25"/>
  <c r="G3296" i="25"/>
  <c r="G3306" i="25"/>
  <c r="G3317" i="25"/>
  <c r="G3328" i="25"/>
  <c r="G3338" i="25"/>
  <c r="G3349" i="25"/>
  <c r="G3360" i="25"/>
  <c r="G3370" i="25"/>
  <c r="G3381" i="25"/>
  <c r="G3392" i="25"/>
  <c r="G3402" i="25"/>
  <c r="G3413" i="25"/>
  <c r="G3424" i="25"/>
  <c r="G3434" i="25"/>
  <c r="G3445" i="25"/>
  <c r="G3456" i="25"/>
  <c r="G3466" i="25"/>
  <c r="G3477" i="25"/>
  <c r="G3488" i="25"/>
  <c r="G3498" i="25"/>
  <c r="G3509" i="25"/>
  <c r="G3520" i="25"/>
  <c r="G3530" i="25"/>
  <c r="G3541" i="25"/>
  <c r="G3552" i="25"/>
  <c r="G3562" i="25"/>
  <c r="G3573" i="25"/>
  <c r="G3584" i="25"/>
  <c r="G3594" i="25"/>
  <c r="G3605" i="25"/>
  <c r="G3616" i="25"/>
  <c r="G3626" i="25"/>
  <c r="G3637" i="25"/>
  <c r="G3648" i="25"/>
  <c r="G3658" i="25"/>
  <c r="G3669" i="25"/>
  <c r="G3680" i="25"/>
  <c r="G3690" i="25"/>
  <c r="G3701" i="25"/>
  <c r="G3712" i="25"/>
  <c r="G3722" i="25"/>
  <c r="G3733" i="25"/>
  <c r="G3744" i="25"/>
  <c r="G3754" i="25"/>
  <c r="G3765" i="25"/>
  <c r="G3776" i="25"/>
  <c r="G3786" i="25"/>
  <c r="G3797" i="25"/>
  <c r="G3808" i="25"/>
  <c r="G3818" i="25"/>
  <c r="G3829" i="25"/>
  <c r="G3840" i="25"/>
  <c r="G3850" i="25"/>
  <c r="G3861" i="25"/>
  <c r="G3872" i="25"/>
  <c r="G3882" i="25"/>
  <c r="G3893" i="25"/>
  <c r="G3904" i="25"/>
  <c r="G3913" i="25"/>
  <c r="G3922" i="25"/>
  <c r="G3932" i="25"/>
  <c r="G3941" i="25"/>
  <c r="G3950" i="25"/>
  <c r="G3959" i="25"/>
  <c r="G3968" i="25"/>
  <c r="G3977" i="25"/>
  <c r="G3986" i="25"/>
  <c r="G3996" i="25"/>
  <c r="G4005" i="25"/>
  <c r="G4014" i="25"/>
  <c r="G4023" i="25"/>
  <c r="G4032" i="25"/>
  <c r="G4041" i="25"/>
  <c r="G4050" i="25"/>
  <c r="G4060" i="25"/>
  <c r="G4069" i="25"/>
  <c r="G4078" i="25"/>
  <c r="G4087" i="25"/>
  <c r="G4096" i="25"/>
  <c r="G4105" i="25"/>
  <c r="G4114" i="25"/>
  <c r="G4124" i="25"/>
  <c r="G4133" i="25"/>
  <c r="G4142" i="25"/>
  <c r="G4151" i="25"/>
  <c r="G4160" i="25"/>
  <c r="G4169" i="25"/>
  <c r="G4178" i="25"/>
  <c r="G4188" i="25"/>
  <c r="G4197" i="25"/>
  <c r="G4206" i="25"/>
  <c r="G4215" i="25"/>
  <c r="G4224" i="25"/>
  <c r="G4233" i="25"/>
  <c r="G4242" i="25"/>
  <c r="G4252" i="25"/>
  <c r="G4261" i="25"/>
  <c r="G4270" i="25"/>
  <c r="G4279" i="25"/>
  <c r="G4288" i="25"/>
  <c r="G4297" i="25"/>
  <c r="G4306" i="25"/>
  <c r="G4316" i="25"/>
  <c r="G4325" i="25"/>
  <c r="G4333" i="25"/>
  <c r="G4341" i="25"/>
  <c r="G4349" i="25"/>
  <c r="G4357" i="25"/>
  <c r="G4365" i="25"/>
  <c r="G4373" i="25"/>
  <c r="G4381" i="25"/>
  <c r="G4389" i="25"/>
  <c r="G4397" i="25"/>
  <c r="G4405" i="25"/>
  <c r="G4413" i="25"/>
  <c r="G4421" i="25"/>
  <c r="G4429" i="25"/>
  <c r="G4437" i="25"/>
  <c r="G4445" i="25"/>
  <c r="G4453" i="25"/>
  <c r="G4461" i="25"/>
  <c r="G4469" i="25"/>
  <c r="G4477" i="25"/>
  <c r="G4485" i="25"/>
  <c r="G4493" i="25"/>
  <c r="G4501" i="25"/>
  <c r="G4509" i="25"/>
  <c r="G4517" i="25"/>
  <c r="G4525" i="25"/>
  <c r="G4533" i="25"/>
  <c r="G4541" i="25"/>
  <c r="G4549" i="25"/>
  <c r="G4557" i="25"/>
  <c r="G4565" i="25"/>
  <c r="G4573" i="25"/>
  <c r="G4581" i="25"/>
  <c r="G4589" i="25"/>
  <c r="G4597" i="25"/>
  <c r="G4605" i="25"/>
  <c r="G4613" i="25"/>
  <c r="G4621" i="25"/>
  <c r="G4629" i="25"/>
  <c r="G4637" i="25"/>
  <c r="G4645" i="25"/>
  <c r="G4653" i="25"/>
  <c r="G4661" i="25"/>
  <c r="G4669" i="25"/>
  <c r="G4677" i="25"/>
  <c r="G4685" i="25"/>
  <c r="G4693" i="25"/>
  <c r="G4701" i="25"/>
  <c r="G4709" i="25"/>
  <c r="G4717" i="25"/>
  <c r="G4725" i="25"/>
  <c r="G4733" i="25"/>
  <c r="G4741" i="25"/>
  <c r="G4749" i="25"/>
  <c r="G4757" i="25"/>
  <c r="G4765" i="25"/>
  <c r="G4773" i="25"/>
  <c r="G4781" i="25"/>
  <c r="G4789" i="25"/>
  <c r="G4797" i="25"/>
  <c r="G4805" i="25"/>
  <c r="G4813" i="25"/>
  <c r="G4821" i="25"/>
  <c r="G4829" i="25"/>
  <c r="G4837" i="25"/>
  <c r="G4845" i="25"/>
  <c r="G4853" i="25"/>
  <c r="G4861" i="25"/>
  <c r="G4869" i="25"/>
  <c r="G4877" i="25"/>
  <c r="G4885" i="25"/>
  <c r="G4893" i="25"/>
  <c r="G4901" i="25"/>
  <c r="G4909" i="25"/>
  <c r="G4917" i="25"/>
  <c r="G4925" i="25"/>
  <c r="G4933" i="25"/>
  <c r="G4941" i="25"/>
  <c r="G4949" i="25"/>
  <c r="G4957" i="25"/>
  <c r="G4965" i="25"/>
  <c r="G4973" i="25"/>
  <c r="G4981" i="25"/>
  <c r="G4989" i="25"/>
  <c r="G4997" i="25"/>
  <c r="G5005" i="25"/>
  <c r="G5013" i="25"/>
  <c r="G5021" i="25"/>
  <c r="G5029" i="25"/>
  <c r="G5037" i="25"/>
  <c r="G5045" i="25"/>
  <c r="G5053" i="25"/>
  <c r="G5061" i="25"/>
  <c r="G5069" i="25"/>
  <c r="G5077" i="25"/>
  <c r="G5085" i="25"/>
  <c r="G5093" i="25"/>
  <c r="G5101" i="25"/>
  <c r="G5109" i="25"/>
  <c r="G5117" i="25"/>
  <c r="G5125" i="25"/>
  <c r="G5133" i="25"/>
  <c r="G5141" i="25"/>
  <c r="G5149" i="25"/>
  <c r="G5157" i="25"/>
  <c r="G5165" i="25"/>
  <c r="G5173" i="25"/>
  <c r="G5181" i="25"/>
  <c r="G5189" i="25"/>
  <c r="G5197" i="25"/>
  <c r="G5205" i="25"/>
  <c r="G5213" i="25"/>
  <c r="G5221" i="25"/>
  <c r="G5229" i="25"/>
  <c r="G5237" i="25"/>
  <c r="G5245" i="25"/>
  <c r="G5253" i="25"/>
  <c r="G5261" i="25"/>
  <c r="G5269" i="25"/>
  <c r="G5277" i="25"/>
  <c r="G5285" i="25"/>
  <c r="G5293" i="25"/>
  <c r="G5301" i="25"/>
  <c r="G5309" i="25"/>
  <c r="G5317" i="25"/>
  <c r="G5325" i="25"/>
  <c r="G5333" i="25"/>
  <c r="G5341" i="25"/>
  <c r="G5349" i="25"/>
  <c r="G5357" i="25"/>
  <c r="G5365" i="25"/>
  <c r="G5373" i="25"/>
  <c r="G5381" i="25"/>
  <c r="G5389" i="25"/>
  <c r="G5397" i="25"/>
  <c r="G5405" i="25"/>
  <c r="G5413" i="25"/>
  <c r="G5421" i="25"/>
  <c r="G5429" i="25"/>
  <c r="G5437" i="25"/>
  <c r="G5445" i="25"/>
  <c r="G5453" i="25"/>
  <c r="G5461" i="25"/>
  <c r="G5469" i="25"/>
  <c r="G5477" i="25"/>
  <c r="G5485" i="25"/>
  <c r="G5493" i="25"/>
  <c r="G5501" i="25"/>
  <c r="G5509" i="25"/>
  <c r="G5517" i="25"/>
  <c r="G5525" i="25"/>
  <c r="G5533" i="25"/>
  <c r="G5541" i="25"/>
  <c r="G5549" i="25"/>
  <c r="G5557" i="25"/>
  <c r="G5565" i="25"/>
  <c r="G5573" i="25"/>
  <c r="G5581" i="25"/>
  <c r="G5589" i="25"/>
  <c r="G5597" i="25"/>
  <c r="G34" i="25"/>
  <c r="G229" i="25"/>
  <c r="G390" i="25"/>
  <c r="G546" i="25"/>
  <c r="G657" i="25"/>
  <c r="G722" i="25"/>
  <c r="G788" i="25"/>
  <c r="G836" i="25"/>
  <c r="G901" i="25"/>
  <c r="G957" i="25"/>
  <c r="G58" i="25"/>
  <c r="G273" i="25"/>
  <c r="G423" i="25"/>
  <c r="G560" i="25"/>
  <c r="G667" i="25"/>
  <c r="G725" i="25"/>
  <c r="G796" i="25"/>
  <c r="G853" i="25"/>
  <c r="G905" i="25"/>
  <c r="G963" i="25"/>
  <c r="G999" i="25"/>
  <c r="G1035" i="25"/>
  <c r="G1070" i="25"/>
  <c r="G1095" i="25"/>
  <c r="G1127" i="25"/>
  <c r="G1157" i="25"/>
  <c r="G1186" i="25"/>
  <c r="G1213" i="25"/>
  <c r="G1242" i="25"/>
  <c r="G1270" i="25"/>
  <c r="G72" i="25"/>
  <c r="G283" i="25"/>
  <c r="G438" i="25"/>
  <c r="G569" i="25"/>
  <c r="G679" i="25"/>
  <c r="G743" i="25"/>
  <c r="G800" i="25"/>
  <c r="G860" i="25"/>
  <c r="G909" i="25"/>
  <c r="G965" i="25"/>
  <c r="G1003" i="25"/>
  <c r="G1039" i="25"/>
  <c r="G1074" i="25"/>
  <c r="G1105" i="25"/>
  <c r="G1131" i="25"/>
  <c r="G1159" i="25"/>
  <c r="G1190" i="25"/>
  <c r="G1221" i="25"/>
  <c r="G1245" i="25"/>
  <c r="G1276" i="25"/>
  <c r="G1306" i="25"/>
  <c r="G1334" i="25"/>
  <c r="G1364" i="25"/>
  <c r="G1391" i="25"/>
  <c r="G1420" i="25"/>
  <c r="G1450" i="25"/>
  <c r="G1481" i="25"/>
  <c r="G1506" i="25"/>
  <c r="G1534" i="25"/>
  <c r="G1563" i="25"/>
  <c r="G1583" i="25"/>
  <c r="G1606" i="25"/>
  <c r="G1627" i="25"/>
  <c r="G1647" i="25"/>
  <c r="G1670" i="25"/>
  <c r="G1693" i="25"/>
  <c r="G1711" i="25"/>
  <c r="G1734" i="25"/>
  <c r="G1757" i="25"/>
  <c r="G1779" i="25"/>
  <c r="G1802" i="25"/>
  <c r="G1821" i="25"/>
  <c r="G1843" i="25"/>
  <c r="G1866" i="25"/>
  <c r="G1888" i="25"/>
  <c r="G1907" i="25"/>
  <c r="G1926" i="25"/>
  <c r="G1947" i="25"/>
  <c r="G1963" i="25"/>
  <c r="G1983" i="25"/>
  <c r="G2002" i="25"/>
  <c r="G2020" i="25"/>
  <c r="G2037" i="25"/>
  <c r="G2054" i="25"/>
  <c r="G2069" i="25"/>
  <c r="G2086" i="25"/>
  <c r="G2102" i="25"/>
  <c r="G2118" i="25"/>
  <c r="G2134" i="25"/>
  <c r="G2151" i="25"/>
  <c r="G2166" i="25"/>
  <c r="G2183" i="25"/>
  <c r="G2199" i="25"/>
  <c r="G2215" i="25"/>
  <c r="G2231" i="25"/>
  <c r="G2248" i="25"/>
  <c r="G2263" i="25"/>
  <c r="G2280" i="25"/>
  <c r="G2298" i="25"/>
  <c r="G2312" i="25"/>
  <c r="G2330" i="25"/>
  <c r="G2344" i="25"/>
  <c r="G2358" i="25"/>
  <c r="G2373" i="25"/>
  <c r="G2386" i="25"/>
  <c r="G2397" i="25"/>
  <c r="G2410" i="25"/>
  <c r="G2422" i="25"/>
  <c r="G2434" i="25"/>
  <c r="G2446" i="25"/>
  <c r="G2459" i="25"/>
  <c r="G2470" i="25"/>
  <c r="G2483" i="25"/>
  <c r="G2495" i="25"/>
  <c r="G2507" i="25"/>
  <c r="G2519" i="25"/>
  <c r="G2532" i="25"/>
  <c r="G2543" i="25"/>
  <c r="G2556" i="25"/>
  <c r="G2568" i="25"/>
  <c r="G2580" i="25"/>
  <c r="G2592" i="25"/>
  <c r="G2605" i="25"/>
  <c r="G2616" i="25"/>
  <c r="G2628" i="25"/>
  <c r="G2639" i="25"/>
  <c r="G2649" i="25"/>
  <c r="G2660" i="25"/>
  <c r="G2671" i="25"/>
  <c r="G2681" i="25"/>
  <c r="G2692" i="25"/>
  <c r="G2703" i="25"/>
  <c r="G2713" i="25"/>
  <c r="G2724" i="25"/>
  <c r="G2735" i="25"/>
  <c r="G2745" i="25"/>
  <c r="G2756" i="25"/>
  <c r="G2767" i="25"/>
  <c r="G2777" i="25"/>
  <c r="G2788" i="25"/>
  <c r="G2799" i="25"/>
  <c r="G2809" i="25"/>
  <c r="G2820" i="25"/>
  <c r="G2831" i="25"/>
  <c r="G2841" i="25"/>
  <c r="G2852" i="25"/>
  <c r="G2863" i="25"/>
  <c r="G2873" i="25"/>
  <c r="G2884" i="25"/>
  <c r="G2895" i="25"/>
  <c r="G2905" i="25"/>
  <c r="G2916" i="25"/>
  <c r="G2927" i="25"/>
  <c r="G2937" i="25"/>
  <c r="G2948" i="25"/>
  <c r="G2959" i="25"/>
  <c r="G2969" i="25"/>
  <c r="G2980" i="25"/>
  <c r="G2991" i="25"/>
  <c r="G3001" i="25"/>
  <c r="G3012" i="25"/>
  <c r="G3023" i="25"/>
  <c r="G3033" i="25"/>
  <c r="G3044" i="25"/>
  <c r="G3055" i="25"/>
  <c r="G3065" i="25"/>
  <c r="G3076" i="25"/>
  <c r="G3087" i="25"/>
  <c r="G3097" i="25"/>
  <c r="G3108" i="25"/>
  <c r="G3119" i="25"/>
  <c r="G3129" i="25"/>
  <c r="G3140" i="25"/>
  <c r="G3151" i="25"/>
  <c r="G3161" i="25"/>
  <c r="G3172" i="25"/>
  <c r="G3183" i="25"/>
  <c r="G3193" i="25"/>
  <c r="G3204" i="25"/>
  <c r="G3215" i="25"/>
  <c r="G3225" i="25"/>
  <c r="G3236" i="25"/>
  <c r="G3247" i="25"/>
  <c r="G3257" i="25"/>
  <c r="G3268" i="25"/>
  <c r="G3279" i="25"/>
  <c r="G3289" i="25"/>
  <c r="G3300" i="25"/>
  <c r="G3311" i="25"/>
  <c r="G3321" i="25"/>
  <c r="G3332" i="25"/>
  <c r="G3343" i="25"/>
  <c r="G3353" i="25"/>
  <c r="G3364" i="25"/>
  <c r="G3375" i="25"/>
  <c r="G3385" i="25"/>
  <c r="G3396" i="25"/>
  <c r="G3407" i="25"/>
  <c r="G3417" i="25"/>
  <c r="G3428" i="25"/>
  <c r="G3439" i="25"/>
  <c r="G3449" i="25"/>
  <c r="G3460" i="25"/>
  <c r="G3471" i="25"/>
  <c r="G3481" i="25"/>
  <c r="G3492" i="25"/>
  <c r="G3503" i="25"/>
  <c r="G3513" i="25"/>
  <c r="G3524" i="25"/>
  <c r="G3535" i="25"/>
  <c r="G3545" i="25"/>
  <c r="G3556" i="25"/>
  <c r="G3567" i="25"/>
  <c r="G3577" i="25"/>
  <c r="G3588" i="25"/>
  <c r="G3599" i="25"/>
  <c r="G3609" i="25"/>
  <c r="G3620" i="25"/>
  <c r="G3631" i="25"/>
  <c r="G3641" i="25"/>
  <c r="G3652" i="25"/>
  <c r="G3663" i="25"/>
  <c r="G3673" i="25"/>
  <c r="G3684" i="25"/>
  <c r="G3695" i="25"/>
  <c r="G3705" i="25"/>
  <c r="G3716" i="25"/>
  <c r="G3727" i="25"/>
  <c r="G3737" i="25"/>
  <c r="G3748" i="25"/>
  <c r="G3759" i="25"/>
  <c r="G3769" i="25"/>
  <c r="G3780" i="25"/>
  <c r="G3791" i="25"/>
  <c r="G3801" i="25"/>
  <c r="G3812" i="25"/>
  <c r="G3823" i="25"/>
  <c r="G3833" i="25"/>
  <c r="G3844" i="25"/>
  <c r="G3855" i="25"/>
  <c r="G3865" i="25"/>
  <c r="G3876" i="25"/>
  <c r="G3887" i="25"/>
  <c r="G3897" i="25"/>
  <c r="G3908" i="25"/>
  <c r="G3917" i="25"/>
  <c r="G3926" i="25"/>
  <c r="G3935" i="25"/>
  <c r="G3944" i="25"/>
  <c r="G3953" i="25"/>
  <c r="G3962" i="25"/>
  <c r="G3972" i="25"/>
  <c r="G3981" i="25"/>
  <c r="G3990" i="25"/>
  <c r="G3999" i="25"/>
  <c r="G4008" i="25"/>
  <c r="G4017" i="25"/>
  <c r="G4026" i="25"/>
  <c r="G4036" i="25"/>
  <c r="G4045" i="25"/>
  <c r="G4054" i="25"/>
  <c r="G4063" i="25"/>
  <c r="G4072" i="25"/>
  <c r="G4081" i="25"/>
  <c r="G4090" i="25"/>
  <c r="G4100" i="25"/>
  <c r="G4109" i="25"/>
  <c r="G4118" i="25"/>
  <c r="G4127" i="25"/>
  <c r="G4136" i="25"/>
  <c r="G4145" i="25"/>
  <c r="G4154" i="25"/>
  <c r="G4164" i="25"/>
  <c r="G4173" i="25"/>
  <c r="G4182" i="25"/>
  <c r="G4191" i="25"/>
  <c r="G4200" i="25"/>
  <c r="G4209" i="25"/>
  <c r="G4218" i="25"/>
  <c r="G4228" i="25"/>
  <c r="G4237" i="25"/>
  <c r="G4246" i="25"/>
  <c r="G4255" i="25"/>
  <c r="G4264" i="25"/>
  <c r="G4273" i="25"/>
  <c r="G4282" i="25"/>
  <c r="G4292" i="25"/>
  <c r="G4301" i="25"/>
  <c r="G4310" i="25"/>
  <c r="G4319" i="25"/>
  <c r="G4328" i="25"/>
  <c r="G4336" i="25"/>
  <c r="G4344" i="25"/>
  <c r="G4352" i="25"/>
  <c r="G4360" i="25"/>
  <c r="G4368" i="25"/>
  <c r="G4376" i="25"/>
  <c r="G4384" i="25"/>
  <c r="G4392" i="25"/>
  <c r="G4400" i="25"/>
  <c r="G4408" i="25"/>
  <c r="G4416" i="25"/>
  <c r="G4424" i="25"/>
  <c r="G4432" i="25"/>
  <c r="G4440" i="25"/>
  <c r="G4448" i="25"/>
  <c r="G4456" i="25"/>
  <c r="G4464" i="25"/>
  <c r="G4472" i="25"/>
  <c r="G4480" i="25"/>
  <c r="G4488" i="25"/>
  <c r="G4496" i="25"/>
  <c r="G4504" i="25"/>
  <c r="G4512" i="25"/>
  <c r="G4520" i="25"/>
  <c r="G4528" i="25"/>
  <c r="G4536" i="25"/>
  <c r="G4544" i="25"/>
  <c r="G4552" i="25"/>
  <c r="G4560" i="25"/>
  <c r="G4568" i="25"/>
  <c r="G4576" i="25"/>
  <c r="G4584" i="25"/>
  <c r="G4592" i="25"/>
  <c r="G4600" i="25"/>
  <c r="G4608" i="25"/>
  <c r="G4616" i="25"/>
  <c r="G4624" i="25"/>
  <c r="G4632" i="25"/>
  <c r="G4640" i="25"/>
  <c r="G4648" i="25"/>
  <c r="G4656" i="25"/>
  <c r="G4664" i="25"/>
  <c r="G4672" i="25"/>
  <c r="G4680" i="25"/>
  <c r="G4688" i="25"/>
  <c r="G4696" i="25"/>
  <c r="G4704" i="25"/>
  <c r="G4712" i="25"/>
  <c r="G4720" i="25"/>
  <c r="G4728" i="25"/>
  <c r="G4736" i="25"/>
  <c r="G4744" i="25"/>
  <c r="G4752" i="25"/>
  <c r="G4760" i="25"/>
  <c r="G4768" i="25"/>
  <c r="G4776" i="25"/>
  <c r="G4784" i="25"/>
  <c r="G4792" i="25"/>
  <c r="G4800" i="25"/>
  <c r="G4808" i="25"/>
  <c r="G4816" i="25"/>
  <c r="G4824" i="25"/>
  <c r="G4832" i="25"/>
  <c r="G4840" i="25"/>
  <c r="G4848" i="25"/>
  <c r="G4856" i="25"/>
  <c r="G4864" i="25"/>
  <c r="G4872" i="25"/>
  <c r="G4880" i="25"/>
  <c r="G4888" i="25"/>
  <c r="G4896" i="25"/>
  <c r="G4904" i="25"/>
  <c r="G4912" i="25"/>
  <c r="G4920" i="25"/>
  <c r="G4928" i="25"/>
  <c r="G4936" i="25"/>
  <c r="G4944" i="25"/>
  <c r="G4952" i="25"/>
  <c r="G4960" i="25"/>
  <c r="G4968" i="25"/>
  <c r="G359" i="25"/>
  <c r="G630" i="25"/>
  <c r="G768" i="25"/>
  <c r="G886" i="25"/>
  <c r="G989" i="25"/>
  <c r="G1045" i="25"/>
  <c r="G1094" i="25"/>
  <c r="G1141" i="25"/>
  <c r="G1191" i="25"/>
  <c r="G1234" i="25"/>
  <c r="G1286" i="25"/>
  <c r="G1319" i="25"/>
  <c r="G1356" i="25"/>
  <c r="G1398" i="25"/>
  <c r="G1435" i="25"/>
  <c r="G1471" i="25"/>
  <c r="G1515" i="25"/>
  <c r="G1549" i="25"/>
  <c r="G1582" i="25"/>
  <c r="G1611" i="25"/>
  <c r="G1637" i="25"/>
  <c r="G1667" i="25"/>
  <c r="G1696" i="25"/>
  <c r="G1724" i="25"/>
  <c r="G1755" i="25"/>
  <c r="G1783" i="25"/>
  <c r="G1810" i="25"/>
  <c r="G1840" i="25"/>
  <c r="G1870" i="25"/>
  <c r="G1899" i="25"/>
  <c r="G1923" i="25"/>
  <c r="G1949" i="25"/>
  <c r="G1974" i="25"/>
  <c r="G1998" i="25"/>
  <c r="G2023" i="25"/>
  <c r="G2045" i="25"/>
  <c r="G2067" i="25"/>
  <c r="G2090" i="25"/>
  <c r="G2110" i="25"/>
  <c r="G2131" i="25"/>
  <c r="G2154" i="25"/>
  <c r="G2175" i="25"/>
  <c r="G2197" i="25"/>
  <c r="G2219" i="25"/>
  <c r="G2239" i="25"/>
  <c r="G2262" i="25"/>
  <c r="G2285" i="25"/>
  <c r="G2304" i="25"/>
  <c r="G2326" i="25"/>
  <c r="G2347" i="25"/>
  <c r="G2366" i="25"/>
  <c r="G2383" i="25"/>
  <c r="G2400" i="25"/>
  <c r="G2415" i="25"/>
  <c r="G2432" i="25"/>
  <c r="G2450" i="25"/>
  <c r="G2464" i="25"/>
  <c r="G2480" i="25"/>
  <c r="G2498" i="25"/>
  <c r="G2514" i="25"/>
  <c r="G2530" i="25"/>
  <c r="G2547" i="25"/>
  <c r="G2562" i="25"/>
  <c r="G2579" i="25"/>
  <c r="G2596" i="25"/>
  <c r="G2611" i="25"/>
  <c r="G2626" i="25"/>
  <c r="G2641" i="25"/>
  <c r="G2655" i="25"/>
  <c r="G2669" i="25"/>
  <c r="G2684" i="25"/>
  <c r="G2697" i="25"/>
  <c r="G2712" i="25"/>
  <c r="G2727" i="25"/>
  <c r="G2740" i="25"/>
  <c r="G2754" i="25"/>
  <c r="G2769" i="25"/>
  <c r="G2783" i="25"/>
  <c r="G2797" i="25"/>
  <c r="G2812" i="25"/>
  <c r="G2825" i="25"/>
  <c r="G2840" i="25"/>
  <c r="G2855" i="25"/>
  <c r="G2868" i="25"/>
  <c r="G2882" i="25"/>
  <c r="G2897" i="25"/>
  <c r="G2911" i="25"/>
  <c r="G2925" i="25"/>
  <c r="G2940" i="25"/>
  <c r="G2953" i="25"/>
  <c r="G2968" i="25"/>
  <c r="G2983" i="25"/>
  <c r="G2996" i="25"/>
  <c r="G3010" i="25"/>
  <c r="G3025" i="25"/>
  <c r="G3039" i="25"/>
  <c r="G3053" i="25"/>
  <c r="G3068" i="25"/>
  <c r="G3081" i="25"/>
  <c r="G3096" i="25"/>
  <c r="G3111" i="25"/>
  <c r="G3124" i="25"/>
  <c r="G3138" i="25"/>
  <c r="G3153" i="25"/>
  <c r="G3167" i="25"/>
  <c r="G3181" i="25"/>
  <c r="G3196" i="25"/>
  <c r="G3209" i="25"/>
  <c r="G3224" i="25"/>
  <c r="G3239" i="25"/>
  <c r="G3252" i="25"/>
  <c r="G3266" i="25"/>
  <c r="G3281" i="25"/>
  <c r="G3295" i="25"/>
  <c r="G3309" i="25"/>
  <c r="G3324" i="25"/>
  <c r="G3337" i="25"/>
  <c r="G3352" i="25"/>
  <c r="G3367" i="25"/>
  <c r="G3380" i="25"/>
  <c r="G3394" i="25"/>
  <c r="G3409" i="25"/>
  <c r="G3423" i="25"/>
  <c r="G3437" i="25"/>
  <c r="G3452" i="25"/>
  <c r="G3465" i="25"/>
  <c r="G3480" i="25"/>
  <c r="G3495" i="25"/>
  <c r="G3508" i="25"/>
  <c r="G3522" i="25"/>
  <c r="G3537" i="25"/>
  <c r="G3551" i="25"/>
  <c r="G3565" i="25"/>
  <c r="G3580" i="25"/>
  <c r="G3593" i="25"/>
  <c r="G3608" i="25"/>
  <c r="G3623" i="25"/>
  <c r="G3636" i="25"/>
  <c r="G3650" i="25"/>
  <c r="G3665" i="25"/>
  <c r="G3679" i="25"/>
  <c r="G3693" i="25"/>
  <c r="G3708" i="25"/>
  <c r="G3721" i="25"/>
  <c r="G3736" i="25"/>
  <c r="G3751" i="25"/>
  <c r="G3764" i="25"/>
  <c r="G3778" i="25"/>
  <c r="G3793" i="25"/>
  <c r="G3807" i="25"/>
  <c r="G3821" i="25"/>
  <c r="G3836" i="25"/>
  <c r="G3849" i="25"/>
  <c r="G3864" i="25"/>
  <c r="G3879" i="25"/>
  <c r="G3892" i="25"/>
  <c r="G3906" i="25"/>
  <c r="G3919" i="25"/>
  <c r="G3930" i="25"/>
  <c r="G3943" i="25"/>
  <c r="G3956" i="25"/>
  <c r="G3967" i="25"/>
  <c r="G3980" i="25"/>
  <c r="G3992" i="25"/>
  <c r="G4004" i="25"/>
  <c r="G4016" i="25"/>
  <c r="G4029" i="25"/>
  <c r="G4040" i="25"/>
  <c r="G4053" i="25"/>
  <c r="G4065" i="25"/>
  <c r="G4077" i="25"/>
  <c r="G4089" i="25"/>
  <c r="G4102" i="25"/>
  <c r="G4113" i="25"/>
  <c r="G4126" i="25"/>
  <c r="G4138" i="25"/>
  <c r="G4150" i="25"/>
  <c r="G4162" i="25"/>
  <c r="G4175" i="25"/>
  <c r="G4186" i="25"/>
  <c r="G4199" i="25"/>
  <c r="G4212" i="25"/>
  <c r="G4223" i="25"/>
  <c r="G4236" i="25"/>
  <c r="G4248" i="25"/>
  <c r="G4260" i="25"/>
  <c r="G4272" i="25"/>
  <c r="G4285" i="25"/>
  <c r="G4296" i="25"/>
  <c r="G4309" i="25"/>
  <c r="G4321" i="25"/>
  <c r="G4332" i="25"/>
  <c r="G4343" i="25"/>
  <c r="G4354" i="25"/>
  <c r="G4364" i="25"/>
  <c r="G4375" i="25"/>
  <c r="G4386" i="25"/>
  <c r="G4396" i="25"/>
  <c r="G4407" i="25"/>
  <c r="G4418" i="25"/>
  <c r="G4428" i="25"/>
  <c r="G4439" i="25"/>
  <c r="G4450" i="25"/>
  <c r="G4460" i="25"/>
  <c r="G4471" i="25"/>
  <c r="G4482" i="25"/>
  <c r="G4492" i="25"/>
  <c r="G4503" i="25"/>
  <c r="G4514" i="25"/>
  <c r="G4524" i="25"/>
  <c r="G4535" i="25"/>
  <c r="G4546" i="25"/>
  <c r="G4556" i="25"/>
  <c r="G4567" i="25"/>
  <c r="G4578" i="25"/>
  <c r="G4588" i="25"/>
  <c r="G4599" i="25"/>
  <c r="G4610" i="25"/>
  <c r="G4620" i="25"/>
  <c r="G4631" i="25"/>
  <c r="G4642" i="25"/>
  <c r="G4652" i="25"/>
  <c r="G4663" i="25"/>
  <c r="G4674" i="25"/>
  <c r="G4684" i="25"/>
  <c r="G4695" i="25"/>
  <c r="G4706" i="25"/>
  <c r="G4716" i="25"/>
  <c r="G4727" i="25"/>
  <c r="G4738" i="25"/>
  <c r="G4748" i="25"/>
  <c r="G4759" i="25"/>
  <c r="G4770" i="25"/>
  <c r="G4780" i="25"/>
  <c r="G4791" i="25"/>
  <c r="G4802" i="25"/>
  <c r="G4812" i="25"/>
  <c r="G4823" i="25"/>
  <c r="G4834" i="25"/>
  <c r="G4844" i="25"/>
  <c r="G4855" i="25"/>
  <c r="G4866" i="25"/>
  <c r="G4876" i="25"/>
  <c r="G4887" i="25"/>
  <c r="G4898" i="25"/>
  <c r="G4908" i="25"/>
  <c r="G4919" i="25"/>
  <c r="G4930" i="25"/>
  <c r="G4940" i="25"/>
  <c r="G4951" i="25"/>
  <c r="G4962" i="25"/>
  <c r="G4972" i="25"/>
  <c r="G4982" i="25"/>
  <c r="G4991" i="25"/>
  <c r="G101" i="25"/>
  <c r="G465" i="25"/>
  <c r="G683" i="25"/>
  <c r="G804" i="25"/>
  <c r="G918" i="25"/>
  <c r="G997" i="25"/>
  <c r="G1053" i="25"/>
  <c r="G1106" i="25"/>
  <c r="G1145" i="25"/>
  <c r="G1196" i="25"/>
  <c r="G1241" i="25"/>
  <c r="G1287" i="25"/>
  <c r="G1325" i="25"/>
  <c r="G1367" i="25"/>
  <c r="G1401" i="25"/>
  <c r="G1441" i="25"/>
  <c r="G1483" i="25"/>
  <c r="G1517" i="25"/>
  <c r="G1557" i="25"/>
  <c r="G1584" i="25"/>
  <c r="G1612" i="25"/>
  <c r="G1645" i="25"/>
  <c r="G1672" i="25"/>
  <c r="G1698" i="25"/>
  <c r="G1730" i="25"/>
  <c r="G1758" i="25"/>
  <c r="G1784" i="25"/>
  <c r="G1816" i="25"/>
  <c r="G135" i="25"/>
  <c r="G473" i="25"/>
  <c r="G685" i="25"/>
  <c r="G813" i="25"/>
  <c r="G931" i="25"/>
  <c r="G1007" i="25"/>
  <c r="G1055" i="25"/>
  <c r="G1111" i="25"/>
  <c r="G1155" i="25"/>
  <c r="G1203" i="25"/>
  <c r="G1251" i="25"/>
  <c r="G1289" i="25"/>
  <c r="G1332" i="25"/>
  <c r="G1371" i="25"/>
  <c r="G1405" i="25"/>
  <c r="G1446" i="25"/>
  <c r="G1484" i="25"/>
  <c r="G1521" i="25"/>
  <c r="G1559" i="25"/>
  <c r="G1588" i="25"/>
  <c r="G1614" i="25"/>
  <c r="G1646" i="25"/>
  <c r="G1675" i="25"/>
  <c r="G1703" i="25"/>
  <c r="G1731" i="25"/>
  <c r="G1760" i="25"/>
  <c r="G1791" i="25"/>
  <c r="G1819" i="25"/>
  <c r="G1850" i="25"/>
  <c r="G1876" i="25"/>
  <c r="G1904" i="25"/>
  <c r="G1931" i="25"/>
  <c r="G1954" i="25"/>
  <c r="G1978" i="25"/>
  <c r="G2004" i="25"/>
  <c r="G2029" i="25"/>
  <c r="G2050" i="25"/>
  <c r="G2074" i="25"/>
  <c r="G2093" i="25"/>
  <c r="G2117" i="25"/>
  <c r="G2139" i="25"/>
  <c r="G2159" i="25"/>
  <c r="G2181" i="25"/>
  <c r="G2203" i="25"/>
  <c r="G2224" i="25"/>
  <c r="G2246" i="25"/>
  <c r="G2269" i="25"/>
  <c r="G2288" i="25"/>
  <c r="G2311" i="25"/>
  <c r="G2334" i="25"/>
  <c r="G2351" i="25"/>
  <c r="G2370" i="25"/>
  <c r="G2388" i="25"/>
  <c r="G2404" i="25"/>
  <c r="G2420" i="25"/>
  <c r="G2437" i="25"/>
  <c r="G2452" i="25"/>
  <c r="G2469" i="25"/>
  <c r="G2486" i="25"/>
  <c r="G2501" i="25"/>
  <c r="G2517" i="25"/>
  <c r="G2534" i="25"/>
  <c r="G2550" i="25"/>
  <c r="G2566" i="25"/>
  <c r="G2583" i="25"/>
  <c r="G2598" i="25"/>
  <c r="G2615" i="25"/>
  <c r="G2631" i="25"/>
  <c r="G2644" i="25"/>
  <c r="G2658" i="25"/>
  <c r="G2673" i="25"/>
  <c r="G2687" i="25"/>
  <c r="G2701" i="25"/>
  <c r="G2716" i="25"/>
  <c r="G2729" i="25"/>
  <c r="G2744" i="25"/>
  <c r="G2759" i="25"/>
  <c r="G2772" i="25"/>
  <c r="G2786" i="25"/>
  <c r="G2801" i="25"/>
  <c r="G2815" i="25"/>
  <c r="G2829" i="25"/>
  <c r="G2844" i="25"/>
  <c r="G2857" i="25"/>
  <c r="G2872" i="25"/>
  <c r="G2887" i="25"/>
  <c r="G2900" i="25"/>
  <c r="G2914" i="25"/>
  <c r="G2929" i="25"/>
  <c r="G2943" i="25"/>
  <c r="G2957" i="25"/>
  <c r="G2972" i="25"/>
  <c r="G2985" i="25"/>
  <c r="G3000" i="25"/>
  <c r="G3015" i="25"/>
  <c r="G3028" i="25"/>
  <c r="G3042" i="25"/>
  <c r="G3057" i="25"/>
  <c r="G3071" i="25"/>
  <c r="G3085" i="25"/>
  <c r="G3100" i="25"/>
  <c r="G3113" i="25"/>
  <c r="G3128" i="25"/>
  <c r="G3143" i="25"/>
  <c r="G3156" i="25"/>
  <c r="G3170" i="25"/>
  <c r="G3185" i="25"/>
  <c r="G3199" i="25"/>
  <c r="G3213" i="25"/>
  <c r="G3228" i="25"/>
  <c r="G3241" i="25"/>
  <c r="G3256" i="25"/>
  <c r="G3271" i="25"/>
  <c r="G3284" i="25"/>
  <c r="G3298" i="25"/>
  <c r="G3313" i="25"/>
  <c r="G3327" i="25"/>
  <c r="G3341" i="25"/>
  <c r="G3356" i="25"/>
  <c r="G3369" i="25"/>
  <c r="G3384" i="25"/>
  <c r="G3399" i="25"/>
  <c r="G3412" i="25"/>
  <c r="G3426" i="25"/>
  <c r="G3441" i="25"/>
  <c r="G3455" i="25"/>
  <c r="G3469" i="25"/>
  <c r="G3484" i="25"/>
  <c r="G3497" i="25"/>
  <c r="G3512" i="25"/>
  <c r="G3527" i="25"/>
  <c r="G3540" i="25"/>
  <c r="G3554" i="25"/>
  <c r="G3569" i="25"/>
  <c r="G3583" i="25"/>
  <c r="G3597" i="25"/>
  <c r="G3612" i="25"/>
  <c r="G3625" i="25"/>
  <c r="G3640" i="25"/>
  <c r="G3655" i="25"/>
  <c r="G3668" i="25"/>
  <c r="G3682" i="25"/>
  <c r="G3697" i="25"/>
  <c r="G3711" i="25"/>
  <c r="G3725" i="25"/>
  <c r="G3740" i="25"/>
  <c r="G3753" i="25"/>
  <c r="G3768" i="25"/>
  <c r="G3783" i="25"/>
  <c r="G3796" i="25"/>
  <c r="G3810" i="25"/>
  <c r="G3825" i="25"/>
  <c r="G3839" i="25"/>
  <c r="G3853" i="25"/>
  <c r="G3868" i="25"/>
  <c r="G3881" i="25"/>
  <c r="G3896" i="25"/>
  <c r="G3910" i="25"/>
  <c r="G3921" i="25"/>
  <c r="G3934" i="25"/>
  <c r="G3946" i="25"/>
  <c r="G3958" i="25"/>
  <c r="G3970" i="25"/>
  <c r="G3983" i="25"/>
  <c r="G3994" i="25"/>
  <c r="G4007" i="25"/>
  <c r="G4020" i="25"/>
  <c r="G4031" i="25"/>
  <c r="G4044" i="25"/>
  <c r="G4056" i="25"/>
  <c r="G177" i="25"/>
  <c r="G481" i="25"/>
  <c r="G699" i="25"/>
  <c r="G828" i="25"/>
  <c r="G933" i="25"/>
  <c r="G1017" i="25"/>
  <c r="G1065" i="25"/>
  <c r="G1113" i="25"/>
  <c r="G1161" i="25"/>
  <c r="G1204" i="25"/>
  <c r="G624" i="25"/>
  <c r="G873" i="25"/>
  <c r="G1042" i="25"/>
  <c r="G1140" i="25"/>
  <c r="G1227" i="25"/>
  <c r="G1307" i="25"/>
  <c r="G1373" i="25"/>
  <c r="G1429" i="25"/>
  <c r="G1495" i="25"/>
  <c r="G1546" i="25"/>
  <c r="G1599" i="25"/>
  <c r="G1648" i="25"/>
  <c r="G1687" i="25"/>
  <c r="G1742" i="25"/>
  <c r="G1780" i="25"/>
  <c r="G1829" i="25"/>
  <c r="G1867" i="25"/>
  <c r="G1910" i="25"/>
  <c r="G1940" i="25"/>
  <c r="G1971" i="25"/>
  <c r="G2007" i="25"/>
  <c r="G2038" i="25"/>
  <c r="G2066" i="25"/>
  <c r="G2098" i="25"/>
  <c r="G2123" i="25"/>
  <c r="G2152" i="25"/>
  <c r="G2184" i="25"/>
  <c r="G2213" i="25"/>
  <c r="G2238" i="25"/>
  <c r="G2270" i="25"/>
  <c r="G2299" i="25"/>
  <c r="G2325" i="25"/>
  <c r="G2355" i="25"/>
  <c r="G2378" i="25"/>
  <c r="G2398" i="25"/>
  <c r="G2423" i="25"/>
  <c r="G2443" i="25"/>
  <c r="G2462" i="25"/>
  <c r="G2487" i="25"/>
  <c r="G2508" i="25"/>
  <c r="G2528" i="25"/>
  <c r="G2552" i="25"/>
  <c r="G2572" i="25"/>
  <c r="G2594" i="25"/>
  <c r="G2618" i="25"/>
  <c r="G2636" i="25"/>
  <c r="G2653" i="25"/>
  <c r="G2674" i="25"/>
  <c r="G2693" i="25"/>
  <c r="G2711" i="25"/>
  <c r="G2732" i="25"/>
  <c r="G2749" i="25"/>
  <c r="G2768" i="25"/>
  <c r="G2789" i="25"/>
  <c r="G2807" i="25"/>
  <c r="G2824" i="25"/>
  <c r="G2845" i="25"/>
  <c r="G2864" i="25"/>
  <c r="G2881" i="25"/>
  <c r="G2903" i="25"/>
  <c r="G2920" i="25"/>
  <c r="G2938" i="25"/>
  <c r="G2960" i="25"/>
  <c r="G2977" i="25"/>
  <c r="G2994" i="25"/>
  <c r="G3016" i="25"/>
  <c r="G3034" i="25"/>
  <c r="G3052" i="25"/>
  <c r="G3073" i="25"/>
  <c r="G3090" i="25"/>
  <c r="G3109" i="25"/>
  <c r="G3130" i="25"/>
  <c r="G3148" i="25"/>
  <c r="G3165" i="25"/>
  <c r="G3186" i="25"/>
  <c r="G3205" i="25"/>
  <c r="G3223" i="25"/>
  <c r="G3244" i="25"/>
  <c r="G3261" i="25"/>
  <c r="G3280" i="25"/>
  <c r="G3301" i="25"/>
  <c r="G3319" i="25"/>
  <c r="G3336" i="25"/>
  <c r="G3357" i="25"/>
  <c r="G3376" i="25"/>
  <c r="G3393" i="25"/>
  <c r="G3415" i="25"/>
  <c r="G3432" i="25"/>
  <c r="G3450" i="25"/>
  <c r="G3472" i="25"/>
  <c r="G3489" i="25"/>
  <c r="G3506" i="25"/>
  <c r="G3528" i="25"/>
  <c r="G3546" i="25"/>
  <c r="G3564" i="25"/>
  <c r="G3585" i="25"/>
  <c r="G3602" i="25"/>
  <c r="G3621" i="25"/>
  <c r="G3642" i="25"/>
  <c r="G3660" i="25"/>
  <c r="G3677" i="25"/>
  <c r="G3698" i="25"/>
  <c r="G3717" i="25"/>
  <c r="G3735" i="25"/>
  <c r="G3756" i="25"/>
  <c r="G3773" i="25"/>
  <c r="G3792" i="25"/>
  <c r="G3813" i="25"/>
  <c r="G3831" i="25"/>
  <c r="G3848" i="25"/>
  <c r="G3869" i="25"/>
  <c r="G3888" i="25"/>
  <c r="G3905" i="25"/>
  <c r="G3924" i="25"/>
  <c r="G3938" i="25"/>
  <c r="G3954" i="25"/>
  <c r="G3973" i="25"/>
  <c r="G3988" i="25"/>
  <c r="G4002" i="25"/>
  <c r="G4021" i="25"/>
  <c r="G4037" i="25"/>
  <c r="G4052" i="25"/>
  <c r="G4068" i="25"/>
  <c r="G4082" i="25"/>
  <c r="G4095" i="25"/>
  <c r="G4110" i="25"/>
  <c r="G4122" i="25"/>
  <c r="G4137" i="25"/>
  <c r="G4152" i="25"/>
  <c r="G4166" i="25"/>
  <c r="G4180" i="25"/>
  <c r="G4193" i="25"/>
  <c r="G4207" i="25"/>
  <c r="G4221" i="25"/>
  <c r="G4234" i="25"/>
  <c r="G4249" i="25"/>
  <c r="G4263" i="25"/>
  <c r="G4277" i="25"/>
  <c r="G4290" i="25"/>
  <c r="G4304" i="25"/>
  <c r="G4318" i="25"/>
  <c r="G4331" i="25"/>
  <c r="G4345" i="25"/>
  <c r="G4356" i="25"/>
  <c r="G4369" i="25"/>
  <c r="G4380" i="25"/>
  <c r="G4393" i="25"/>
  <c r="G4404" i="25"/>
  <c r="G4417" i="25"/>
  <c r="G4430" i="25"/>
  <c r="G4442" i="25"/>
  <c r="G4454" i="25"/>
  <c r="G4466" i="25"/>
  <c r="G4478" i="25"/>
  <c r="G4490" i="25"/>
  <c r="G4502" i="25"/>
  <c r="G4515" i="25"/>
  <c r="G4527" i="25"/>
  <c r="G4539" i="25"/>
  <c r="G4551" i="25"/>
  <c r="G4563" i="25"/>
  <c r="G4575" i="25"/>
  <c r="G4587" i="25"/>
  <c r="G4601" i="25"/>
  <c r="G4612" i="25"/>
  <c r="G4625" i="25"/>
  <c r="G4636" i="25"/>
  <c r="G4649" i="25"/>
  <c r="G4660" i="25"/>
  <c r="G4673" i="25"/>
  <c r="G4686" i="25"/>
  <c r="G4698" i="25"/>
  <c r="G4710" i="25"/>
  <c r="G4722" i="25"/>
  <c r="G4734" i="25"/>
  <c r="G4746" i="25"/>
  <c r="G4758" i="25"/>
  <c r="G4771" i="25"/>
  <c r="G4783" i="25"/>
  <c r="G4795" i="25"/>
  <c r="G4807" i="25"/>
  <c r="G4819" i="25"/>
  <c r="G4831" i="25"/>
  <c r="G4843" i="25"/>
  <c r="G4857" i="25"/>
  <c r="G4868" i="25"/>
  <c r="G4881" i="25"/>
  <c r="G4892" i="25"/>
  <c r="G4905" i="25"/>
  <c r="G4916" i="25"/>
  <c r="G4929" i="25"/>
  <c r="G4942" i="25"/>
  <c r="G4954" i="25"/>
  <c r="G4966" i="25"/>
  <c r="G4977" i="25"/>
  <c r="G4987" i="25"/>
  <c r="G4998" i="25"/>
  <c r="G5007" i="25"/>
  <c r="G5016" i="25"/>
  <c r="G5025" i="25"/>
  <c r="G5034" i="25"/>
  <c r="G5043" i="25"/>
  <c r="G5052" i="25"/>
  <c r="G5062" i="25"/>
  <c r="G5071" i="25"/>
  <c r="G5080" i="25"/>
  <c r="G5089" i="25"/>
  <c r="G5098" i="25"/>
  <c r="G5107" i="25"/>
  <c r="G5116" i="25"/>
  <c r="G5126" i="25"/>
  <c r="G5135" i="25"/>
  <c r="G5144" i="25"/>
  <c r="G5153" i="25"/>
  <c r="G5162" i="25"/>
  <c r="G5171" i="25"/>
  <c r="G5180" i="25"/>
  <c r="G5190" i="25"/>
  <c r="G5199" i="25"/>
  <c r="G5208" i="25"/>
  <c r="G5217" i="25"/>
  <c r="G5226" i="25"/>
  <c r="G5235" i="25"/>
  <c r="G5244" i="25"/>
  <c r="G5254" i="25"/>
  <c r="G5263" i="25"/>
  <c r="G5272" i="25"/>
  <c r="G5281" i="25"/>
  <c r="G5290" i="25"/>
  <c r="G5299" i="25"/>
  <c r="G5308" i="25"/>
  <c r="G5318" i="25"/>
  <c r="G5327" i="25"/>
  <c r="G5336" i="25"/>
  <c r="G5345" i="25"/>
  <c r="G5354" i="25"/>
  <c r="G5363" i="25"/>
  <c r="G5372" i="25"/>
  <c r="G5382" i="25"/>
  <c r="G5391" i="25"/>
  <c r="G5400" i="25"/>
  <c r="G5409" i="25"/>
  <c r="G5418" i="25"/>
  <c r="G5427" i="25"/>
  <c r="G5436" i="25"/>
  <c r="G5446" i="25"/>
  <c r="G5455" i="25"/>
  <c r="G5464" i="25"/>
  <c r="G5473" i="25"/>
  <c r="G5482" i="25"/>
  <c r="G5491" i="25"/>
  <c r="G5500" i="25"/>
  <c r="G5510" i="25"/>
  <c r="G5519" i="25"/>
  <c r="G5528" i="25"/>
  <c r="G5537" i="25"/>
  <c r="G5546" i="25"/>
  <c r="G5555" i="25"/>
  <c r="G5564" i="25"/>
  <c r="G5574" i="25"/>
  <c r="G5583" i="25"/>
  <c r="G5592" i="25"/>
  <c r="G5601" i="25"/>
  <c r="G5609" i="25"/>
  <c r="G5617" i="25"/>
  <c r="G5625" i="25"/>
  <c r="G5633" i="25"/>
  <c r="G5641" i="25"/>
  <c r="G5649" i="25"/>
  <c r="G5657" i="25"/>
  <c r="G5665" i="25"/>
  <c r="G5673" i="25"/>
  <c r="G5681" i="25"/>
  <c r="G5689" i="25"/>
  <c r="G5697" i="25"/>
  <c r="G5705" i="25"/>
  <c r="G5713" i="25"/>
  <c r="G5721" i="25"/>
  <c r="G5729" i="25"/>
  <c r="G5737" i="25"/>
  <c r="G5745" i="25"/>
  <c r="G5753" i="25"/>
  <c r="G5761" i="25"/>
  <c r="G5769" i="25"/>
  <c r="G5777" i="25"/>
  <c r="G5785" i="25"/>
  <c r="G5793" i="25"/>
  <c r="G5801" i="25"/>
  <c r="G5809" i="25"/>
  <c r="G5817" i="25"/>
  <c r="G5825" i="25"/>
  <c r="G5833" i="25"/>
  <c r="G5841" i="25"/>
  <c r="G5849" i="25"/>
  <c r="G5857" i="25"/>
  <c r="G5865" i="25"/>
  <c r="G5873" i="25"/>
  <c r="G5881" i="25"/>
  <c r="G5889" i="25"/>
  <c r="G5897" i="25"/>
  <c r="G5905" i="25"/>
  <c r="G5913" i="25"/>
  <c r="G5921" i="25"/>
  <c r="G5929" i="25"/>
  <c r="G5937" i="25"/>
  <c r="G5945" i="25"/>
  <c r="G5953" i="25"/>
  <c r="G5961" i="25"/>
  <c r="G5969" i="25"/>
  <c r="G5977" i="25"/>
  <c r="G5985" i="25"/>
  <c r="G5993" i="25"/>
  <c r="G6001" i="25"/>
  <c r="G6009" i="25"/>
  <c r="G6017" i="25"/>
  <c r="G6025" i="25"/>
  <c r="G6033" i="25"/>
  <c r="G6041" i="25"/>
  <c r="G6049" i="25"/>
  <c r="G6057" i="25"/>
  <c r="G6065" i="25"/>
  <c r="G6073" i="25"/>
  <c r="G6081" i="25"/>
  <c r="G6089" i="25"/>
  <c r="G6097" i="25"/>
  <c r="G6105" i="25"/>
  <c r="G6113" i="25"/>
  <c r="G6121" i="25"/>
  <c r="G6129" i="25"/>
  <c r="G6137" i="25"/>
  <c r="G6145" i="25"/>
  <c r="G6153" i="25"/>
  <c r="G6161" i="25"/>
  <c r="G6169" i="25"/>
  <c r="G6177" i="25"/>
  <c r="G6185" i="25"/>
  <c r="G6193" i="25"/>
  <c r="G6201" i="25"/>
  <c r="G6209" i="25"/>
  <c r="G6217" i="25"/>
  <c r="G6225" i="25"/>
  <c r="G6233" i="25"/>
  <c r="G6241" i="25"/>
  <c r="G6249" i="25"/>
  <c r="G6257" i="25"/>
  <c r="G6265" i="25"/>
  <c r="G6273" i="25"/>
  <c r="G6281" i="25"/>
  <c r="G6289" i="25"/>
  <c r="G6297" i="25"/>
  <c r="G6305" i="25"/>
  <c r="G6313" i="25"/>
  <c r="G6321" i="25"/>
  <c r="G6329" i="25"/>
  <c r="G6337" i="25"/>
  <c r="G6345" i="25"/>
  <c r="G6353" i="25"/>
  <c r="G6361" i="25"/>
  <c r="G6369" i="25"/>
  <c r="G6377" i="25"/>
  <c r="G6385" i="25"/>
  <c r="G6393" i="25"/>
  <c r="G6401" i="25"/>
  <c r="G6409" i="25"/>
  <c r="G6417" i="25"/>
  <c r="G6425" i="25"/>
  <c r="G6433" i="25"/>
  <c r="G6441" i="25"/>
  <c r="G6449" i="25"/>
  <c r="G6457" i="25"/>
  <c r="G6465" i="25"/>
  <c r="G6473" i="25"/>
  <c r="G6481" i="25"/>
  <c r="G6489" i="25"/>
  <c r="G6497" i="25"/>
  <c r="G6505" i="25"/>
  <c r="G6513" i="25"/>
  <c r="G6521" i="25"/>
  <c r="G6529" i="25"/>
  <c r="G6537" i="25"/>
  <c r="G6545" i="25"/>
  <c r="G6553" i="25"/>
  <c r="G6561" i="25"/>
  <c r="G6569" i="25"/>
  <c r="G6577" i="25"/>
  <c r="G6585" i="25"/>
  <c r="G6593" i="25"/>
  <c r="G6601" i="25"/>
  <c r="G6609" i="25"/>
  <c r="G6617" i="25"/>
  <c r="G6625" i="25"/>
  <c r="G6633" i="25"/>
  <c r="G6641" i="25"/>
  <c r="G6649" i="25"/>
  <c r="G6657" i="25"/>
  <c r="G6665" i="25"/>
  <c r="G6673" i="25"/>
  <c r="G6681" i="25"/>
  <c r="G6689" i="25"/>
  <c r="G6697" i="25"/>
  <c r="G6705" i="25"/>
  <c r="G6713" i="25"/>
  <c r="G6721" i="25"/>
  <c r="G6729" i="25"/>
  <c r="G6737" i="25"/>
  <c r="G6745" i="25"/>
  <c r="G6753" i="25"/>
  <c r="G6761" i="25"/>
  <c r="G6769" i="25"/>
  <c r="G6777" i="25"/>
  <c r="G6785" i="25"/>
  <c r="G6793" i="25"/>
  <c r="G193" i="25"/>
  <c r="G712" i="25"/>
  <c r="G937" i="25"/>
  <c r="G1075" i="25"/>
  <c r="G1169" i="25"/>
  <c r="G1254" i="25"/>
  <c r="G1310" i="25"/>
  <c r="G1374" i="25"/>
  <c r="G1433" i="25"/>
  <c r="G1501" i="25"/>
  <c r="G1564" i="25"/>
  <c r="G1600" i="25"/>
  <c r="G1655" i="25"/>
  <c r="G1694" i="25"/>
  <c r="G1743" i="25"/>
  <c r="G1794" i="25"/>
  <c r="G1831" i="25"/>
  <c r="G1875" i="25"/>
  <c r="G1912" i="25"/>
  <c r="G1941" i="25"/>
  <c r="G1976" i="25"/>
  <c r="G2011" i="25"/>
  <c r="G2042" i="25"/>
  <c r="G2070" i="25"/>
  <c r="G2099" i="25"/>
  <c r="G2127" i="25"/>
  <c r="G2155" i="25"/>
  <c r="G2187" i="25"/>
  <c r="G2214" i="25"/>
  <c r="G2245" i="25"/>
  <c r="G2272" i="25"/>
  <c r="G2301" i="25"/>
  <c r="G2331" i="25"/>
  <c r="G2357" i="25"/>
  <c r="G2379" i="25"/>
  <c r="G2402" i="25"/>
  <c r="G2424" i="25"/>
  <c r="G2444" i="25"/>
  <c r="G2468" i="25"/>
  <c r="G2488" i="25"/>
  <c r="G2510" i="25"/>
  <c r="G2533" i="25"/>
  <c r="G2554" i="25"/>
  <c r="G2574" i="25"/>
  <c r="G2597" i="25"/>
  <c r="G2620" i="25"/>
  <c r="G2637" i="25"/>
  <c r="G2657" i="25"/>
  <c r="G2676" i="25"/>
  <c r="G2695" i="25"/>
  <c r="G2714" i="25"/>
  <c r="G2733" i="25"/>
  <c r="G2751" i="25"/>
  <c r="G2770" i="25"/>
  <c r="G2791" i="25"/>
  <c r="G2808" i="25"/>
  <c r="G2828" i="25"/>
  <c r="G2847" i="25"/>
  <c r="G2865" i="25"/>
  <c r="G2885" i="25"/>
  <c r="G2904" i="25"/>
  <c r="G2921" i="25"/>
  <c r="G2941" i="25"/>
  <c r="G2961" i="25"/>
  <c r="G2978" i="25"/>
  <c r="G2999" i="25"/>
  <c r="G3017" i="25"/>
  <c r="G3036" i="25"/>
  <c r="G3056" i="25"/>
  <c r="G3074" i="25"/>
  <c r="G3092" i="25"/>
  <c r="G3112" i="25"/>
  <c r="G286" i="25"/>
  <c r="G749" i="25"/>
  <c r="G967" i="25"/>
  <c r="G1081" i="25"/>
  <c r="G1172" i="25"/>
  <c r="G1258" i="25"/>
  <c r="G1315" i="25"/>
  <c r="G1386" i="25"/>
  <c r="G1452" i="25"/>
  <c r="G1502" i="25"/>
  <c r="G1565" i="25"/>
  <c r="G1608" i="25"/>
  <c r="G1656" i="25"/>
  <c r="G1709" i="25"/>
  <c r="G1746" i="25"/>
  <c r="G1795" i="25"/>
  <c r="G1839" i="25"/>
  <c r="G1880" i="25"/>
  <c r="G1914" i="25"/>
  <c r="G1948" i="25"/>
  <c r="G1984" i="25"/>
  <c r="G2014" i="25"/>
  <c r="G2043" i="25"/>
  <c r="G2075" i="25"/>
  <c r="G2103" i="25"/>
  <c r="G2130" i="25"/>
  <c r="G2163" i="25"/>
  <c r="G2189" i="25"/>
  <c r="G2216" i="25"/>
  <c r="G2250" i="25"/>
  <c r="G2277" i="25"/>
  <c r="G2302" i="25"/>
  <c r="G2335" i="25"/>
  <c r="G2359" i="25"/>
  <c r="G2382" i="25"/>
  <c r="G2406" i="25"/>
  <c r="G2426" i="25"/>
  <c r="G2447" i="25"/>
  <c r="G2471" i="25"/>
  <c r="G2492" i="25"/>
  <c r="G2511" i="25"/>
  <c r="G2535" i="25"/>
  <c r="G2557" i="25"/>
  <c r="G2578" i="25"/>
  <c r="G2602" i="25"/>
  <c r="G2621" i="25"/>
  <c r="G2640" i="25"/>
  <c r="G2661" i="25"/>
  <c r="G2679" i="25"/>
  <c r="G2696" i="25"/>
  <c r="G2717" i="25"/>
  <c r="G2736" i="25"/>
  <c r="G2753" i="25"/>
  <c r="G2775" i="25"/>
  <c r="G2792" i="25"/>
  <c r="G2810" i="25"/>
  <c r="G2832" i="25"/>
  <c r="G2849" i="25"/>
  <c r="G2866" i="25"/>
  <c r="G2888" i="25"/>
  <c r="G2906" i="25"/>
  <c r="G2924" i="25"/>
  <c r="G2945" i="25"/>
  <c r="G2962" i="25"/>
  <c r="G2981" i="25"/>
  <c r="G3002" i="25"/>
  <c r="G3020" i="25"/>
  <c r="G3037" i="25"/>
  <c r="G3058" i="25"/>
  <c r="G3077" i="25"/>
  <c r="G3095" i="25"/>
  <c r="G3116" i="25"/>
  <c r="G3133" i="25"/>
  <c r="G3152" i="25"/>
  <c r="G3173" i="25"/>
  <c r="G3191" i="25"/>
  <c r="G3208" i="25"/>
  <c r="G3229" i="25"/>
  <c r="G3248" i="25"/>
  <c r="G3265" i="25"/>
  <c r="G3287" i="25"/>
  <c r="G3304" i="25"/>
  <c r="G3322" i="25"/>
  <c r="G3344" i="25"/>
  <c r="G3361" i="25"/>
  <c r="G3378" i="25"/>
  <c r="G3400" i="25"/>
  <c r="G3418" i="25"/>
  <c r="G3436" i="25"/>
  <c r="G3457" i="25"/>
  <c r="G3474" i="25"/>
  <c r="G3493" i="25"/>
  <c r="G3514" i="25"/>
  <c r="G3532" i="25"/>
  <c r="G3549" i="25"/>
  <c r="G3570" i="25"/>
  <c r="G3589" i="25"/>
  <c r="G3607" i="25"/>
  <c r="G3628" i="25"/>
  <c r="G3645" i="25"/>
  <c r="G3664" i="25"/>
  <c r="G3685" i="25"/>
  <c r="G3703" i="25"/>
  <c r="G3720" i="25"/>
  <c r="G3741" i="25"/>
  <c r="G3760" i="25"/>
  <c r="G3777" i="25"/>
  <c r="G3799" i="25"/>
  <c r="G3816" i="25"/>
  <c r="G3834" i="25"/>
  <c r="G3856" i="25"/>
  <c r="G3873" i="25"/>
  <c r="G3890" i="25"/>
  <c r="G3911" i="25"/>
  <c r="G3927" i="25"/>
  <c r="G3942" i="25"/>
  <c r="G3960" i="25"/>
  <c r="G3975" i="25"/>
  <c r="G3991" i="25"/>
  <c r="G4009" i="25"/>
  <c r="G4024" i="25"/>
  <c r="G4039" i="25"/>
  <c r="G4057" i="25"/>
  <c r="G4071" i="25"/>
  <c r="G4085" i="25"/>
  <c r="G4098" i="25"/>
  <c r="G4112" i="25"/>
  <c r="G4128" i="25"/>
  <c r="G4141" i="25"/>
  <c r="G4156" i="25"/>
  <c r="G4168" i="25"/>
  <c r="G4183" i="25"/>
  <c r="G4196" i="25"/>
  <c r="G4210" i="25"/>
  <c r="G4225" i="25"/>
  <c r="G4239" i="25"/>
  <c r="G4253" i="25"/>
  <c r="G4266" i="25"/>
  <c r="G4280" i="25"/>
  <c r="G4294" i="25"/>
  <c r="G4308" i="25"/>
  <c r="G4322" i="25"/>
  <c r="G4335" i="25"/>
  <c r="G4347" i="25"/>
  <c r="G4359" i="25"/>
  <c r="G4371" i="25"/>
  <c r="G4383" i="25"/>
  <c r="G4395" i="25"/>
  <c r="G4409" i="25"/>
  <c r="G4420" i="25"/>
  <c r="G4433" i="25"/>
  <c r="G4444" i="25"/>
  <c r="G4457" i="25"/>
  <c r="G4468" i="25"/>
  <c r="G4481" i="25"/>
  <c r="G4494" i="25"/>
  <c r="G4506" i="25"/>
  <c r="G4518" i="25"/>
  <c r="G4530" i="25"/>
  <c r="G4542" i="25"/>
  <c r="G4554" i="25"/>
  <c r="G4566" i="25"/>
  <c r="G4579" i="25"/>
  <c r="G4591" i="25"/>
  <c r="G4603" i="25"/>
  <c r="G4615" i="25"/>
  <c r="G4627" i="25"/>
  <c r="G4639" i="25"/>
  <c r="G4651" i="25"/>
  <c r="G4665" i="25"/>
  <c r="G4676" i="25"/>
  <c r="G4689" i="25"/>
  <c r="G4700" i="25"/>
  <c r="G4713" i="25"/>
  <c r="G4724" i="25"/>
  <c r="G4737" i="25"/>
  <c r="G4750" i="25"/>
  <c r="G4762" i="25"/>
  <c r="G4774" i="25"/>
  <c r="G4786" i="25"/>
  <c r="G4798" i="25"/>
  <c r="G4810" i="25"/>
  <c r="G4822" i="25"/>
  <c r="G4835" i="25"/>
  <c r="G4847" i="25"/>
  <c r="G4859" i="25"/>
  <c r="G4871" i="25"/>
  <c r="G4883" i="25"/>
  <c r="G4895" i="25"/>
  <c r="G4907" i="25"/>
  <c r="G4921" i="25"/>
  <c r="G4932" i="25"/>
  <c r="G4945" i="25"/>
  <c r="G4956" i="25"/>
  <c r="G4969" i="25"/>
  <c r="G4979" i="25"/>
  <c r="G4990" i="25"/>
  <c r="G5000" i="25"/>
  <c r="G5009" i="25"/>
  <c r="G5018" i="25"/>
  <c r="G5027" i="25"/>
  <c r="G5036" i="25"/>
  <c r="G5046" i="25"/>
  <c r="G5055" i="25"/>
  <c r="G5064" i="25"/>
  <c r="G5073" i="25"/>
  <c r="G5082" i="25"/>
  <c r="G5091" i="25"/>
  <c r="G5100" i="25"/>
  <c r="G5110" i="25"/>
  <c r="G5119" i="25"/>
  <c r="G5128" i="25"/>
  <c r="G5137" i="25"/>
  <c r="G5146" i="25"/>
  <c r="G5155" i="25"/>
  <c r="G5164" i="25"/>
  <c r="G5174" i="25"/>
  <c r="G5183" i="25"/>
  <c r="G5192" i="25"/>
  <c r="G5201" i="25"/>
  <c r="G5210" i="25"/>
  <c r="G5219" i="25"/>
  <c r="G5228" i="25"/>
  <c r="G5238" i="25"/>
  <c r="G5247" i="25"/>
  <c r="G5256" i="25"/>
  <c r="G5265" i="25"/>
  <c r="G5274" i="25"/>
  <c r="G5283" i="25"/>
  <c r="G5292" i="25"/>
  <c r="G5302" i="25"/>
  <c r="G5311" i="25"/>
  <c r="G5320" i="25"/>
  <c r="G5329" i="25"/>
  <c r="G5338" i="25"/>
  <c r="G5347" i="25"/>
  <c r="G5356" i="25"/>
  <c r="G5366" i="25"/>
  <c r="G5375" i="25"/>
  <c r="G5384" i="25"/>
  <c r="G5393" i="25"/>
  <c r="G5402" i="25"/>
  <c r="G5411" i="25"/>
  <c r="G5420" i="25"/>
  <c r="G5430" i="25"/>
  <c r="G5439" i="25"/>
  <c r="G5448" i="25"/>
  <c r="G5457" i="25"/>
  <c r="G5466" i="25"/>
  <c r="G5475" i="25"/>
  <c r="G5484" i="25"/>
  <c r="G5494" i="25"/>
  <c r="G5503" i="25"/>
  <c r="G5512" i="25"/>
  <c r="G5521" i="25"/>
  <c r="G5530" i="25"/>
  <c r="G5539" i="25"/>
  <c r="G5548" i="25"/>
  <c r="G5558" i="25"/>
  <c r="G5567" i="25"/>
  <c r="G5576" i="25"/>
  <c r="G5585" i="25"/>
  <c r="G5594" i="25"/>
  <c r="G5603" i="25"/>
  <c r="G5611" i="25"/>
  <c r="G5619" i="25"/>
  <c r="G5627" i="25"/>
  <c r="G5635" i="25"/>
  <c r="G5643" i="25"/>
  <c r="G5651" i="25"/>
  <c r="G5659" i="25"/>
  <c r="G5667" i="25"/>
  <c r="G5675" i="25"/>
  <c r="G5683" i="25"/>
  <c r="G5691" i="25"/>
  <c r="G5699" i="25"/>
  <c r="G5707" i="25"/>
  <c r="G5715" i="25"/>
  <c r="G5723" i="25"/>
  <c r="G5731" i="25"/>
  <c r="G5739" i="25"/>
  <c r="G5747" i="25"/>
  <c r="G5755" i="25"/>
  <c r="G5763" i="25"/>
  <c r="G5771" i="25"/>
  <c r="G5779" i="25"/>
  <c r="G5787" i="25"/>
  <c r="G5795" i="25"/>
  <c r="G5803" i="25"/>
  <c r="G5811" i="25"/>
  <c r="G5819" i="25"/>
  <c r="G5827" i="25"/>
  <c r="G5835" i="25"/>
  <c r="G5843" i="25"/>
  <c r="G5851" i="25"/>
  <c r="G5859" i="25"/>
  <c r="G5867" i="25"/>
  <c r="G5875" i="25"/>
  <c r="G5883" i="25"/>
  <c r="G5891" i="25"/>
  <c r="G5899" i="25"/>
  <c r="G5907" i="25"/>
  <c r="G5915" i="25"/>
  <c r="G5923" i="25"/>
  <c r="G5931" i="25"/>
  <c r="G5939" i="25"/>
  <c r="G5947" i="25"/>
  <c r="G5955" i="25"/>
  <c r="G5963" i="25"/>
  <c r="G5971" i="25"/>
  <c r="G5979" i="25"/>
  <c r="G5987" i="25"/>
  <c r="G5995" i="25"/>
  <c r="G6003" i="25"/>
  <c r="G6011" i="25"/>
  <c r="G6019" i="25"/>
  <c r="G6027" i="25"/>
  <c r="G6035" i="25"/>
  <c r="G6043" i="25"/>
  <c r="G6051" i="25"/>
  <c r="G6059" i="25"/>
  <c r="G6067" i="25"/>
  <c r="G6075" i="25"/>
  <c r="G6083" i="25"/>
  <c r="G6091" i="25"/>
  <c r="G6099" i="25"/>
  <c r="G6107" i="25"/>
  <c r="G6115" i="25"/>
  <c r="G6123" i="25"/>
  <c r="G6131" i="25"/>
  <c r="G6139" i="25"/>
  <c r="G6147" i="25"/>
  <c r="G6155" i="25"/>
  <c r="G6163" i="25"/>
  <c r="G6171" i="25"/>
  <c r="G6179" i="25"/>
  <c r="G6187" i="25"/>
  <c r="G6195" i="25"/>
  <c r="G6203" i="25"/>
  <c r="G6211" i="25"/>
  <c r="G6219" i="25"/>
  <c r="G335" i="25"/>
  <c r="G752" i="25"/>
  <c r="G975" i="25"/>
  <c r="G1082" i="25"/>
  <c r="G1177" i="25"/>
  <c r="G1261" i="25"/>
  <c r="G1337" i="25"/>
  <c r="G1387" i="25"/>
  <c r="G1457" i="25"/>
  <c r="G1510" i="25"/>
  <c r="G1570" i="25"/>
  <c r="G1621" i="25"/>
  <c r="G1660" i="25"/>
  <c r="G1710" i="25"/>
  <c r="G1752" i="25"/>
  <c r="G1803" i="25"/>
  <c r="G1844" i="25"/>
  <c r="G1883" i="25"/>
  <c r="G1917" i="25"/>
  <c r="G1950" i="25"/>
  <c r="G1987" i="25"/>
  <c r="G2016" i="25"/>
  <c r="G2048" i="25"/>
  <c r="G2078" i="25"/>
  <c r="G2106" i="25"/>
  <c r="G2135" i="25"/>
  <c r="G2165" i="25"/>
  <c r="G2191" i="25"/>
  <c r="G2221" i="25"/>
  <c r="G2251" i="25"/>
  <c r="G2278" i="25"/>
  <c r="G2310" i="25"/>
  <c r="G2336" i="25"/>
  <c r="G2362" i="25"/>
  <c r="G2387" i="25"/>
  <c r="G2407" i="25"/>
  <c r="G2428" i="25"/>
  <c r="G2451" i="25"/>
  <c r="G2474" i="25"/>
  <c r="G2493" i="25"/>
  <c r="G2516" i="25"/>
  <c r="G2538" i="25"/>
  <c r="G2559" i="25"/>
  <c r="G2581" i="25"/>
  <c r="G2603" i="25"/>
  <c r="G2623" i="25"/>
  <c r="G2642" i="25"/>
  <c r="G2663" i="25"/>
  <c r="G2680" i="25"/>
  <c r="G2700" i="25"/>
  <c r="G2719" i="25"/>
  <c r="G2737" i="25"/>
  <c r="G2757" i="25"/>
  <c r="G2776" i="25"/>
  <c r="G2793" i="25"/>
  <c r="G2813" i="25"/>
  <c r="G2833" i="25"/>
  <c r="G2850" i="25"/>
  <c r="G2871" i="25"/>
  <c r="G2889" i="25"/>
  <c r="G2908" i="25"/>
  <c r="G2928" i="25"/>
  <c r="G2946" i="25"/>
  <c r="G2964" i="25"/>
  <c r="G2984" i="25"/>
  <c r="G3004" i="25"/>
  <c r="G3021" i="25"/>
  <c r="G3041" i="25"/>
  <c r="G3060" i="25"/>
  <c r="G3079" i="25"/>
  <c r="G3098" i="25"/>
  <c r="G3117" i="25"/>
  <c r="G868" i="25"/>
  <c r="G1137" i="25"/>
  <c r="G1301" i="25"/>
  <c r="G1422" i="25"/>
  <c r="G1544" i="25"/>
  <c r="G1634" i="25"/>
  <c r="G1736" i="25"/>
  <c r="G1828" i="25"/>
  <c r="G1903" i="25"/>
  <c r="G1967" i="25"/>
  <c r="G2034" i="25"/>
  <c r="G2091" i="25"/>
  <c r="G2149" i="25"/>
  <c r="G2207" i="25"/>
  <c r="G2266" i="25"/>
  <c r="G2322" i="25"/>
  <c r="G2376" i="25"/>
  <c r="G2419" i="25"/>
  <c r="G2461" i="25"/>
  <c r="G2506" i="25"/>
  <c r="G2548" i="25"/>
  <c r="G2590" i="25"/>
  <c r="G2633" i="25"/>
  <c r="G2672" i="25"/>
  <c r="G2708" i="25"/>
  <c r="G2748" i="25"/>
  <c r="G2785" i="25"/>
  <c r="G2823" i="25"/>
  <c r="G2861" i="25"/>
  <c r="G2898" i="25"/>
  <c r="G2936" i="25"/>
  <c r="G2975" i="25"/>
  <c r="G3013" i="25"/>
  <c r="G3049" i="25"/>
  <c r="G3089" i="25"/>
  <c r="G3127" i="25"/>
  <c r="G3154" i="25"/>
  <c r="G3177" i="25"/>
  <c r="G3202" i="25"/>
  <c r="G3231" i="25"/>
  <c r="G3255" i="25"/>
  <c r="G3277" i="25"/>
  <c r="G3305" i="25"/>
  <c r="G3330" i="25"/>
  <c r="G3354" i="25"/>
  <c r="G3383" i="25"/>
  <c r="G3405" i="25"/>
  <c r="G3431" i="25"/>
  <c r="G3458" i="25"/>
  <c r="G3482" i="25"/>
  <c r="G3505" i="25"/>
  <c r="G3533" i="25"/>
  <c r="G3559" i="25"/>
  <c r="G3581" i="25"/>
  <c r="G3610" i="25"/>
  <c r="G3633" i="25"/>
  <c r="G3657" i="25"/>
  <c r="G3687" i="25"/>
  <c r="G3709" i="25"/>
  <c r="G3732" i="25"/>
  <c r="G3761" i="25"/>
  <c r="G3785" i="25"/>
  <c r="G3809" i="25"/>
  <c r="G3837" i="25"/>
  <c r="G3860" i="25"/>
  <c r="G3885" i="25"/>
  <c r="G3912" i="25"/>
  <c r="G3933" i="25"/>
  <c r="G3952" i="25"/>
  <c r="G3976" i="25"/>
  <c r="G3998" i="25"/>
  <c r="G4018" i="25"/>
  <c r="G4042" i="25"/>
  <c r="G4062" i="25"/>
  <c r="G4080" i="25"/>
  <c r="G4101" i="25"/>
  <c r="G4119" i="25"/>
  <c r="G4135" i="25"/>
  <c r="G4157" i="25"/>
  <c r="G4174" i="25"/>
  <c r="G4192" i="25"/>
  <c r="G4213" i="25"/>
  <c r="G4230" i="25"/>
  <c r="G4247" i="25"/>
  <c r="G4268" i="25"/>
  <c r="G4286" i="25"/>
  <c r="G4303" i="25"/>
  <c r="G4324" i="25"/>
  <c r="G4339" i="25"/>
  <c r="G4355" i="25"/>
  <c r="G4372" i="25"/>
  <c r="G4388" i="25"/>
  <c r="G4403" i="25"/>
  <c r="G4422" i="25"/>
  <c r="G4436" i="25"/>
  <c r="G4452" i="25"/>
  <c r="G4470" i="25"/>
  <c r="G4486" i="25"/>
  <c r="G4500" i="25"/>
  <c r="G4519" i="25"/>
  <c r="G4534" i="25"/>
  <c r="G4550" i="25"/>
  <c r="G4569" i="25"/>
  <c r="G4583" i="25"/>
  <c r="G4598" i="25"/>
  <c r="G4617" i="25"/>
  <c r="G4633" i="25"/>
  <c r="G4647" i="25"/>
  <c r="G4666" i="25"/>
  <c r="G4681" i="25"/>
  <c r="G4697" i="25"/>
  <c r="G4714" i="25"/>
  <c r="G4730" i="25"/>
  <c r="G4745" i="25"/>
  <c r="G4763" i="25"/>
  <c r="G4778" i="25"/>
  <c r="G4794" i="25"/>
  <c r="G4811" i="25"/>
  <c r="G4827" i="25"/>
  <c r="G4842" i="25"/>
  <c r="G4860" i="25"/>
  <c r="G4875" i="25"/>
  <c r="G4891" i="25"/>
  <c r="G4910" i="25"/>
  <c r="G4924" i="25"/>
  <c r="G4939" i="25"/>
  <c r="G4958" i="25"/>
  <c r="G4974" i="25"/>
  <c r="G4986" i="25"/>
  <c r="G5001" i="25"/>
  <c r="G5012" i="25"/>
  <c r="G5024" i="25"/>
  <c r="G5038" i="25"/>
  <c r="G5049" i="25"/>
  <c r="G5060" i="25"/>
  <c r="G5074" i="25"/>
  <c r="G5086" i="25"/>
  <c r="G5097" i="25"/>
  <c r="G5111" i="25"/>
  <c r="G5122" i="25"/>
  <c r="G5134" i="25"/>
  <c r="G5147" i="25"/>
  <c r="G5159" i="25"/>
  <c r="G5170" i="25"/>
  <c r="G5184" i="25"/>
  <c r="G5195" i="25"/>
  <c r="G5207" i="25"/>
  <c r="G5220" i="25"/>
  <c r="G5232" i="25"/>
  <c r="G5243" i="25"/>
  <c r="G5257" i="25"/>
  <c r="G5268" i="25"/>
  <c r="G5280" i="25"/>
  <c r="G5294" i="25"/>
  <c r="G5305" i="25"/>
  <c r="G5316" i="25"/>
  <c r="G5330" i="25"/>
  <c r="G5342" i="25"/>
  <c r="G5353" i="25"/>
  <c r="G5367" i="25"/>
  <c r="G5378" i="25"/>
  <c r="G5390" i="25"/>
  <c r="G5403" i="25"/>
  <c r="G5415" i="25"/>
  <c r="G5426" i="25"/>
  <c r="G5440" i="25"/>
  <c r="G5451" i="25"/>
  <c r="G5463" i="25"/>
  <c r="G5476" i="25"/>
  <c r="G5488" i="25"/>
  <c r="G5499" i="25"/>
  <c r="G5513" i="25"/>
  <c r="G5524" i="25"/>
  <c r="G5536" i="25"/>
  <c r="G5550" i="25"/>
  <c r="G5561" i="25"/>
  <c r="G5572" i="25"/>
  <c r="G5586" i="25"/>
  <c r="G5598" i="25"/>
  <c r="G5608" i="25"/>
  <c r="G5620" i="25"/>
  <c r="G5630" i="25"/>
  <c r="G5640" i="25"/>
  <c r="G5652" i="25"/>
  <c r="G5662" i="25"/>
  <c r="G5672" i="25"/>
  <c r="G5684" i="25"/>
  <c r="G5694" i="25"/>
  <c r="G5704" i="25"/>
  <c r="G5716" i="25"/>
  <c r="G5726" i="25"/>
  <c r="G5736" i="25"/>
  <c r="G5748" i="25"/>
  <c r="G5758" i="25"/>
  <c r="G5768" i="25"/>
  <c r="G5780" i="25"/>
  <c r="G5790" i="25"/>
  <c r="G5800" i="25"/>
  <c r="G5812" i="25"/>
  <c r="G5822" i="25"/>
  <c r="G5832" i="25"/>
  <c r="G5844" i="25"/>
  <c r="G5854" i="25"/>
  <c r="G5864" i="25"/>
  <c r="G5876" i="25"/>
  <c r="G5886" i="25"/>
  <c r="G5896" i="25"/>
  <c r="G5908" i="25"/>
  <c r="G5918" i="25"/>
  <c r="G5928" i="25"/>
  <c r="G5940" i="25"/>
  <c r="G5950" i="25"/>
  <c r="G5960" i="25"/>
  <c r="G5972" i="25"/>
  <c r="G5982" i="25"/>
  <c r="G5992" i="25"/>
  <c r="G6004" i="25"/>
  <c r="G6014" i="25"/>
  <c r="G6024" i="25"/>
  <c r="G6036" i="25"/>
  <c r="G6046" i="25"/>
  <c r="G6056" i="25"/>
  <c r="G6068" i="25"/>
  <c r="G6078" i="25"/>
  <c r="G6088" i="25"/>
  <c r="G6100" i="25"/>
  <c r="G6110" i="25"/>
  <c r="G6120" i="25"/>
  <c r="G6132" i="25"/>
  <c r="G6142" i="25"/>
  <c r="G6152" i="25"/>
  <c r="G6164" i="25"/>
  <c r="G6174" i="25"/>
  <c r="G6184" i="25"/>
  <c r="G6196" i="25"/>
  <c r="G6206" i="25"/>
  <c r="G6216" i="25"/>
  <c r="G6227" i="25"/>
  <c r="G6236" i="25"/>
  <c r="G6245" i="25"/>
  <c r="G6254" i="25"/>
  <c r="G6263" i="25"/>
  <c r="G6272" i="25"/>
  <c r="G6282" i="25"/>
  <c r="G6291" i="25"/>
  <c r="G6300" i="25"/>
  <c r="G6309" i="25"/>
  <c r="G6318" i="25"/>
  <c r="G6327" i="25"/>
  <c r="G6336" i="25"/>
  <c r="G6346" i="25"/>
  <c r="G6355" i="25"/>
  <c r="G6364" i="25"/>
  <c r="G6373" i="25"/>
  <c r="G6382" i="25"/>
  <c r="G6391" i="25"/>
  <c r="G6400" i="25"/>
  <c r="G6410" i="25"/>
  <c r="G6419" i="25"/>
  <c r="G6428" i="25"/>
  <c r="G6437" i="25"/>
  <c r="G6446" i="25"/>
  <c r="G6455" i="25"/>
  <c r="G6464" i="25"/>
  <c r="G6474" i="25"/>
  <c r="G6483" i="25"/>
  <c r="G6492" i="25"/>
  <c r="G6501" i="25"/>
  <c r="G6510" i="25"/>
  <c r="G6519" i="25"/>
  <c r="G6528" i="25"/>
  <c r="G6538" i="25"/>
  <c r="G6547" i="25"/>
  <c r="G6556" i="25"/>
  <c r="G6565" i="25"/>
  <c r="G6574" i="25"/>
  <c r="G6583" i="25"/>
  <c r="G6592" i="25"/>
  <c r="G6602" i="25"/>
  <c r="G6611" i="25"/>
  <c r="G6620" i="25"/>
  <c r="G6629" i="25"/>
  <c r="G6638" i="25"/>
  <c r="G6647" i="25"/>
  <c r="G6656" i="25"/>
  <c r="G6666" i="25"/>
  <c r="G6675" i="25"/>
  <c r="G6684" i="25"/>
  <c r="G6693" i="25"/>
  <c r="G6702" i="25"/>
  <c r="G6711" i="25"/>
  <c r="G6720" i="25"/>
  <c r="G6730" i="25"/>
  <c r="G6739" i="25"/>
  <c r="G6748" i="25"/>
  <c r="G6757" i="25"/>
  <c r="G6766" i="25"/>
  <c r="G6775" i="25"/>
  <c r="G6784" i="25"/>
  <c r="G6794" i="25"/>
  <c r="G6802" i="25"/>
  <c r="G6810" i="25"/>
  <c r="G6818" i="25"/>
  <c r="G6826" i="25"/>
  <c r="G6834" i="25"/>
  <c r="G6842" i="25"/>
  <c r="G6850" i="25"/>
  <c r="G6858" i="25"/>
  <c r="G6866" i="25"/>
  <c r="G6874" i="25"/>
  <c r="G6882" i="25"/>
  <c r="G6890" i="25"/>
  <c r="G6898" i="25"/>
  <c r="G6906" i="25"/>
  <c r="G6914" i="25"/>
  <c r="G6922" i="25"/>
  <c r="G6930" i="25"/>
  <c r="G6938" i="25"/>
  <c r="G6946" i="25"/>
  <c r="G6954" i="25"/>
  <c r="G6962" i="25"/>
  <c r="G6970" i="25"/>
  <c r="G6978" i="25"/>
  <c r="G6986" i="25"/>
  <c r="G6994" i="25"/>
  <c r="G7002" i="25"/>
  <c r="G7010" i="25"/>
  <c r="G7018" i="25"/>
  <c r="G7026" i="25"/>
  <c r="G7034" i="25"/>
  <c r="G7042" i="25"/>
  <c r="G7050" i="25"/>
  <c r="G7058" i="25"/>
  <c r="G7066" i="25"/>
  <c r="G7074" i="25"/>
  <c r="G7082" i="25"/>
  <c r="G7090" i="25"/>
  <c r="G7098" i="25"/>
  <c r="G7106" i="25"/>
  <c r="G7114" i="25"/>
  <c r="G7122" i="25"/>
  <c r="G7130" i="25"/>
  <c r="G7138" i="25"/>
  <c r="G7146" i="25"/>
  <c r="G7154" i="25"/>
  <c r="G7162" i="25"/>
  <c r="G7170" i="25"/>
  <c r="G7178" i="25"/>
  <c r="G7186" i="25"/>
  <c r="G7194" i="25"/>
  <c r="G7202" i="25"/>
  <c r="G7210" i="25"/>
  <c r="G7218" i="25"/>
  <c r="G7226" i="25"/>
  <c r="G7234" i="25"/>
  <c r="G7242" i="25"/>
  <c r="G7250" i="25"/>
  <c r="G7258" i="25"/>
  <c r="G7266" i="25"/>
  <c r="G7274" i="25"/>
  <c r="G7282" i="25"/>
  <c r="G7290" i="25"/>
  <c r="G7298" i="25"/>
  <c r="G7306" i="25"/>
  <c r="G7314" i="25"/>
  <c r="G7322" i="25"/>
  <c r="G7330" i="25"/>
  <c r="G7338" i="25"/>
  <c r="G7346" i="25"/>
  <c r="G7354" i="25"/>
  <c r="G7362" i="25"/>
  <c r="G7370" i="25"/>
  <c r="G7378" i="25"/>
  <c r="G7386" i="25"/>
  <c r="G7394" i="25"/>
  <c r="G7402" i="25"/>
  <c r="G7410" i="25"/>
  <c r="G7418" i="25"/>
  <c r="G7426" i="25"/>
  <c r="G7434" i="25"/>
  <c r="G7442" i="25"/>
  <c r="G7450" i="25"/>
  <c r="G7458" i="25"/>
  <c r="G7466" i="25"/>
  <c r="G7474" i="25"/>
  <c r="G7482" i="25"/>
  <c r="G7490" i="25"/>
  <c r="G7498" i="25"/>
  <c r="G7506" i="25"/>
  <c r="G7514" i="25"/>
  <c r="G7522" i="25"/>
  <c r="G7530" i="25"/>
  <c r="G7538" i="25"/>
  <c r="G7546" i="25"/>
  <c r="G7554" i="25"/>
  <c r="G7562" i="25"/>
  <c r="G7570" i="25"/>
  <c r="G7578" i="25"/>
  <c r="G7586" i="25"/>
  <c r="G7594" i="25"/>
  <c r="G7602" i="25"/>
  <c r="G7610" i="25"/>
  <c r="G7618" i="25"/>
  <c r="G7626" i="25"/>
  <c r="G7634" i="25"/>
  <c r="G7642" i="25"/>
  <c r="G7650" i="25"/>
  <c r="G7658" i="25"/>
  <c r="G7666" i="25"/>
  <c r="G7674" i="25"/>
  <c r="G7682" i="25"/>
  <c r="G7690" i="25"/>
  <c r="G7698" i="25"/>
  <c r="G7706" i="25"/>
  <c r="G7714" i="25"/>
  <c r="G7722" i="25"/>
  <c r="G7730" i="25"/>
  <c r="G7738" i="25"/>
  <c r="G7746" i="25"/>
  <c r="G7754" i="25"/>
  <c r="G7762" i="25"/>
  <c r="G7770" i="25"/>
  <c r="G7778" i="25"/>
  <c r="G7786" i="25"/>
  <c r="G7794" i="25"/>
  <c r="G7802" i="25"/>
  <c r="G7810" i="25"/>
  <c r="G7818" i="25"/>
  <c r="G7826" i="25"/>
  <c r="G7834" i="25"/>
  <c r="G7842" i="25"/>
  <c r="G7850" i="25"/>
  <c r="G7858" i="25"/>
  <c r="G7866" i="25"/>
  <c r="G7874" i="25"/>
  <c r="G7882" i="25"/>
  <c r="G7890" i="25"/>
  <c r="G7898" i="25"/>
  <c r="G7906" i="25"/>
  <c r="G7914" i="25"/>
  <c r="G7922" i="25"/>
  <c r="G7930" i="25"/>
  <c r="G7938" i="25"/>
  <c r="G7946" i="25"/>
  <c r="G7954" i="25"/>
  <c r="G7962" i="25"/>
  <c r="G7970" i="25"/>
  <c r="G7978" i="25"/>
  <c r="G7986" i="25"/>
  <c r="G7994" i="25"/>
  <c r="G8002" i="25"/>
  <c r="G8010" i="25"/>
  <c r="G8018" i="25"/>
  <c r="G8026" i="25"/>
  <c r="G8034" i="25"/>
  <c r="G8042" i="25"/>
  <c r="G8050" i="25"/>
  <c r="G8058" i="25"/>
  <c r="G8066" i="25"/>
  <c r="G8074" i="25"/>
  <c r="G8082" i="25"/>
  <c r="G8090" i="25"/>
  <c r="G8098" i="25"/>
  <c r="G8106" i="25"/>
  <c r="G8114" i="25"/>
  <c r="G8122" i="25"/>
  <c r="G8130" i="25"/>
  <c r="G8138" i="25"/>
  <c r="G8146" i="25"/>
  <c r="G8154" i="25"/>
  <c r="G8162" i="25"/>
  <c r="G8170" i="25"/>
  <c r="G8178" i="25"/>
  <c r="G8186" i="25"/>
  <c r="G8194" i="25"/>
  <c r="G8202" i="25"/>
  <c r="G8210" i="25"/>
  <c r="G8218" i="25"/>
  <c r="G8226" i="25"/>
  <c r="G8234" i="25"/>
  <c r="G8242" i="25"/>
  <c r="G8250" i="25"/>
  <c r="G8258" i="25"/>
  <c r="G8266" i="25"/>
  <c r="G8274" i="25"/>
  <c r="G8282" i="25"/>
  <c r="G8290" i="25"/>
  <c r="G8298" i="25"/>
  <c r="G8306" i="25"/>
  <c r="G8314" i="25"/>
  <c r="G8322" i="25"/>
  <c r="G8330" i="25"/>
  <c r="G8338" i="25"/>
  <c r="G8346" i="25"/>
  <c r="G8354" i="25"/>
  <c r="G8362" i="25"/>
  <c r="G8370" i="25"/>
  <c r="G8378" i="25"/>
  <c r="G8386" i="25"/>
  <c r="G8394" i="25"/>
  <c r="G8402" i="25"/>
  <c r="G8410" i="25"/>
  <c r="G8418" i="25"/>
  <c r="G8426" i="25"/>
  <c r="G8434" i="25"/>
  <c r="G8442" i="25"/>
  <c r="G8450" i="25"/>
  <c r="G8458" i="25"/>
  <c r="G8466" i="25"/>
  <c r="G8474" i="25"/>
  <c r="G8482" i="25"/>
  <c r="G8490" i="25"/>
  <c r="G8498" i="25"/>
  <c r="G8506" i="25"/>
  <c r="G8514" i="25"/>
  <c r="G8522" i="25"/>
  <c r="G8530" i="25"/>
  <c r="G8538" i="25"/>
  <c r="G8546" i="25"/>
  <c r="G8554" i="25"/>
  <c r="G8562" i="25"/>
  <c r="G8570" i="25"/>
  <c r="G8578" i="25"/>
  <c r="G8586" i="25"/>
  <c r="G8594" i="25"/>
  <c r="G8602" i="25"/>
  <c r="G8610" i="25"/>
  <c r="G8618" i="25"/>
  <c r="G8626" i="25"/>
  <c r="G8634" i="25"/>
  <c r="G8642" i="25"/>
  <c r="G8650" i="25"/>
  <c r="G8658" i="25"/>
  <c r="G8666" i="25"/>
  <c r="G8674" i="25"/>
  <c r="G8682" i="25"/>
  <c r="G8690" i="25"/>
  <c r="G8698" i="25"/>
  <c r="G8706" i="25"/>
  <c r="G8714" i="25"/>
  <c r="G8722" i="25"/>
  <c r="G8730" i="25"/>
  <c r="G351" i="25"/>
  <c r="G982" i="25"/>
  <c r="G1179" i="25"/>
  <c r="G1340" i="25"/>
  <c r="G1461" i="25"/>
  <c r="G1573" i="25"/>
  <c r="G1663" i="25"/>
  <c r="G1765" i="25"/>
  <c r="G1852" i="25"/>
  <c r="G1922" i="25"/>
  <c r="G1989" i="25"/>
  <c r="G2055" i="25"/>
  <c r="G2107" i="25"/>
  <c r="G2167" i="25"/>
  <c r="G2227" i="25"/>
  <c r="G2282" i="25"/>
  <c r="G2341" i="25"/>
  <c r="G2389" i="25"/>
  <c r="G2431" i="25"/>
  <c r="G2475" i="25"/>
  <c r="G2520" i="25"/>
  <c r="G2560" i="25"/>
  <c r="G2606" i="25"/>
  <c r="G2647" i="25"/>
  <c r="G2682" i="25"/>
  <c r="G2721" i="25"/>
  <c r="G2760" i="25"/>
  <c r="G2796" i="25"/>
  <c r="G2834" i="25"/>
  <c r="G2874" i="25"/>
  <c r="G2909" i="25"/>
  <c r="G2949" i="25"/>
  <c r="G2988" i="25"/>
  <c r="G3024" i="25"/>
  <c r="G3063" i="25"/>
  <c r="G3101" i="25"/>
  <c r="G3132" i="25"/>
  <c r="G3159" i="25"/>
  <c r="G3180" i="25"/>
  <c r="G3207" i="25"/>
  <c r="G3233" i="25"/>
  <c r="G3258" i="25"/>
  <c r="G3282" i="25"/>
  <c r="G3308" i="25"/>
  <c r="G3333" i="25"/>
  <c r="G3359" i="25"/>
  <c r="G3386" i="25"/>
  <c r="G3408" i="25"/>
  <c r="G3433" i="25"/>
  <c r="G3461" i="25"/>
  <c r="G3485" i="25"/>
  <c r="G3511" i="25"/>
  <c r="G3536" i="25"/>
  <c r="G3560" i="25"/>
  <c r="G3586" i="25"/>
  <c r="G3613" i="25"/>
  <c r="G3634" i="25"/>
  <c r="G3661" i="25"/>
  <c r="G3688" i="25"/>
  <c r="G3713" i="25"/>
  <c r="G3738" i="25"/>
  <c r="G3762" i="25"/>
  <c r="G3788" i="25"/>
  <c r="G3815" i="25"/>
  <c r="G3841" i="25"/>
  <c r="G3863" i="25"/>
  <c r="G3889" i="25"/>
  <c r="G3914" i="25"/>
  <c r="G3936" i="25"/>
  <c r="G3957" i="25"/>
  <c r="G3978" i="25"/>
  <c r="G4000" i="25"/>
  <c r="G4022" i="25"/>
  <c r="G4046" i="25"/>
  <c r="G4064" i="25"/>
  <c r="G4084" i="25"/>
  <c r="G4103" i="25"/>
  <c r="G4120" i="25"/>
  <c r="G4140" i="25"/>
  <c r="G4158" i="25"/>
  <c r="G4176" i="25"/>
  <c r="G4194" i="25"/>
  <c r="G4214" i="25"/>
  <c r="G4231" i="25"/>
  <c r="G4250" i="25"/>
  <c r="G4269" i="25"/>
  <c r="G4287" i="25"/>
  <c r="G4305" i="25"/>
  <c r="G4326" i="25"/>
  <c r="G4340" i="25"/>
  <c r="G4358" i="25"/>
  <c r="G4374" i="25"/>
  <c r="G4390" i="25"/>
  <c r="G4406" i="25"/>
  <c r="G4423" i="25"/>
  <c r="G4438" i="25"/>
  <c r="G4455" i="25"/>
  <c r="G4473" i="25"/>
  <c r="G4487" i="25"/>
  <c r="G4505" i="25"/>
  <c r="G4521" i="25"/>
  <c r="G4537" i="25"/>
  <c r="G4553" i="25"/>
  <c r="G4570" i="25"/>
  <c r="G4585" i="25"/>
  <c r="G4602" i="25"/>
  <c r="G4618" i="25"/>
  <c r="G4634" i="25"/>
  <c r="G4650" i="25"/>
  <c r="G4667" i="25"/>
  <c r="G4682" i="25"/>
  <c r="G4699" i="25"/>
  <c r="G4715" i="25"/>
  <c r="G4731" i="25"/>
  <c r="G4747" i="25"/>
  <c r="G4764" i="25"/>
  <c r="G4779" i="25"/>
  <c r="G4796" i="25"/>
  <c r="G4814" i="25"/>
  <c r="G4828" i="25"/>
  <c r="G4846" i="25"/>
  <c r="G4862" i="25"/>
  <c r="G4878" i="25"/>
  <c r="G4894" i="25"/>
  <c r="G4911" i="25"/>
  <c r="G4926" i="25"/>
  <c r="G4943" i="25"/>
  <c r="G4959" i="25"/>
  <c r="G4975" i="25"/>
  <c r="G4988" i="25"/>
  <c r="G5002" i="25"/>
  <c r="G5014" i="25"/>
  <c r="G5026" i="25"/>
  <c r="G5039" i="25"/>
  <c r="G5050" i="25"/>
  <c r="G5063" i="25"/>
  <c r="G5075" i="25"/>
  <c r="G5087" i="25"/>
  <c r="G5099" i="25"/>
  <c r="G5112" i="25"/>
  <c r="G5123" i="25"/>
  <c r="G5136" i="25"/>
  <c r="G5148" i="25"/>
  <c r="G5160" i="25"/>
  <c r="G5172" i="25"/>
  <c r="G5185" i="25"/>
  <c r="G5196" i="25"/>
  <c r="G5209" i="25"/>
  <c r="G5222" i="25"/>
  <c r="G5233" i="25"/>
  <c r="G5246" i="25"/>
  <c r="G5258" i="25"/>
  <c r="G5270" i="25"/>
  <c r="G5282" i="25"/>
  <c r="G5295" i="25"/>
  <c r="G5306" i="25"/>
  <c r="G5319" i="25"/>
  <c r="G5331" i="25"/>
  <c r="G5343" i="25"/>
  <c r="G5355" i="25"/>
  <c r="G5368" i="25"/>
  <c r="G5379" i="25"/>
  <c r="G5392" i="25"/>
  <c r="G5404" i="25"/>
  <c r="G5416" i="25"/>
  <c r="G5428" i="25"/>
  <c r="G5441" i="25"/>
  <c r="G5452" i="25"/>
  <c r="G5465" i="25"/>
  <c r="G5478" i="25"/>
  <c r="G505" i="25"/>
  <c r="G1018" i="25"/>
  <c r="G1210" i="25"/>
  <c r="G1342" i="25"/>
  <c r="G1465" i="25"/>
  <c r="G1578" i="25"/>
  <c r="G1679" i="25"/>
  <c r="G1767" i="25"/>
  <c r="G1855" i="25"/>
  <c r="G1928" i="25"/>
  <c r="G1990" i="25"/>
  <c r="G2056" i="25"/>
  <c r="G2114" i="25"/>
  <c r="G2171" i="25"/>
  <c r="G2229" i="25"/>
  <c r="G2287" i="25"/>
  <c r="G2342" i="25"/>
  <c r="G2391" i="25"/>
  <c r="G2435" i="25"/>
  <c r="G2477" i="25"/>
  <c r="G2523" i="25"/>
  <c r="G2565" i="25"/>
  <c r="G2607" i="25"/>
  <c r="G2648" i="25"/>
  <c r="G2685" i="25"/>
  <c r="G2722" i="25"/>
  <c r="G2761" i="25"/>
  <c r="G2800" i="25"/>
  <c r="G2836" i="25"/>
  <c r="G2876" i="25"/>
  <c r="G2913" i="25"/>
  <c r="G2951" i="25"/>
  <c r="G2989" i="25"/>
  <c r="G3026" i="25"/>
  <c r="G3064" i="25"/>
  <c r="G3103" i="25"/>
  <c r="G3135" i="25"/>
  <c r="G3160" i="25"/>
  <c r="G3184" i="25"/>
  <c r="G3212" i="25"/>
  <c r="G3234" i="25"/>
  <c r="G3260" i="25"/>
  <c r="G3288" i="25"/>
  <c r="G3312" i="25"/>
  <c r="G3335" i="25"/>
  <c r="G3362" i="25"/>
  <c r="G3388" i="25"/>
  <c r="G3410" i="25"/>
  <c r="G3440" i="25"/>
  <c r="G3463" i="25"/>
  <c r="G3487" i="25"/>
  <c r="G3516" i="25"/>
  <c r="G3538" i="25"/>
  <c r="G3561" i="25"/>
  <c r="G3591" i="25"/>
  <c r="G3615" i="25"/>
  <c r="G3639" i="25"/>
  <c r="G3666" i="25"/>
  <c r="G3689" i="25"/>
  <c r="G3714" i="25"/>
  <c r="G3743" i="25"/>
  <c r="G3767" i="25"/>
  <c r="G3789" i="25"/>
  <c r="G3817" i="25"/>
  <c r="G3842" i="25"/>
  <c r="G3866" i="25"/>
  <c r="G3895" i="25"/>
  <c r="G3916" i="25"/>
  <c r="G3937" i="25"/>
  <c r="G3961" i="25"/>
  <c r="G3982" i="25"/>
  <c r="G4001" i="25"/>
  <c r="G4025" i="25"/>
  <c r="G4047" i="25"/>
  <c r="G4066" i="25"/>
  <c r="G4086" i="25"/>
  <c r="G4104" i="25"/>
  <c r="G4121" i="25"/>
  <c r="G4143" i="25"/>
  <c r="G4159" i="25"/>
  <c r="G4177" i="25"/>
  <c r="G4198" i="25"/>
  <c r="G4216" i="25"/>
  <c r="G4232" i="25"/>
  <c r="G4254" i="25"/>
  <c r="G4271" i="25"/>
  <c r="G4289" i="25"/>
  <c r="G4311" i="25"/>
  <c r="G4327" i="25"/>
  <c r="G4342" i="25"/>
  <c r="G4361" i="25"/>
  <c r="G4377" i="25"/>
  <c r="G4391" i="25"/>
  <c r="G4410" i="25"/>
  <c r="G4425" i="25"/>
  <c r="G4441" i="25"/>
  <c r="G4458" i="25"/>
  <c r="G4474" i="25"/>
  <c r="G4489" i="25"/>
  <c r="G4507" i="25"/>
  <c r="G4522" i="25"/>
  <c r="G4538" i="25"/>
  <c r="G4555" i="25"/>
  <c r="G4571" i="25"/>
  <c r="G4586" i="25"/>
  <c r="G4604" i="25"/>
  <c r="G4619" i="25"/>
  <c r="G4635" i="25"/>
  <c r="G4654" i="25"/>
  <c r="G4668" i="25"/>
  <c r="G4683" i="25"/>
  <c r="G4702" i="25"/>
  <c r="G4718" i="25"/>
  <c r="G4732" i="25"/>
  <c r="G4751" i="25"/>
  <c r="G4766" i="25"/>
  <c r="G4782" i="25"/>
  <c r="G4799" i="25"/>
  <c r="G4815" i="25"/>
  <c r="G4830" i="25"/>
  <c r="G4849" i="25"/>
  <c r="G4863" i="25"/>
  <c r="G4879" i="25"/>
  <c r="G4897" i="25"/>
  <c r="G4913" i="25"/>
  <c r="G4927" i="25"/>
  <c r="G4946" i="25"/>
  <c r="G4961" i="25"/>
  <c r="G4976" i="25"/>
  <c r="G4992" i="25"/>
  <c r="G5003" i="25"/>
  <c r="G5015" i="25"/>
  <c r="G5028" i="25"/>
  <c r="G5040" i="25"/>
  <c r="G5051" i="25"/>
  <c r="G5065" i="25"/>
  <c r="G5076" i="25"/>
  <c r="G5088" i="25"/>
  <c r="G5102" i="25"/>
  <c r="G5113" i="25"/>
  <c r="G5124" i="25"/>
  <c r="G5138" i="25"/>
  <c r="G5150" i="25"/>
  <c r="G5161" i="25"/>
  <c r="G5175" i="25"/>
  <c r="G5186" i="25"/>
  <c r="G5198" i="25"/>
  <c r="G5211" i="25"/>
  <c r="G5223" i="25"/>
  <c r="G5234" i="25"/>
  <c r="G5248" i="25"/>
  <c r="G5259" i="25"/>
  <c r="G5271" i="25"/>
  <c r="G5284" i="25"/>
  <c r="G5296" i="25"/>
  <c r="G5307" i="25"/>
  <c r="G5321" i="25"/>
  <c r="G5332" i="25"/>
  <c r="G5344" i="25"/>
  <c r="G5358" i="25"/>
  <c r="G5369" i="25"/>
  <c r="G5380" i="25"/>
  <c r="G5394" i="25"/>
  <c r="G5406" i="25"/>
  <c r="G5417" i="25"/>
  <c r="G5431" i="25"/>
  <c r="G5442" i="25"/>
  <c r="G5454" i="25"/>
  <c r="G5467" i="25"/>
  <c r="G5479" i="25"/>
  <c r="G5490" i="25"/>
  <c r="G5504" i="25"/>
  <c r="G5515" i="25"/>
  <c r="G5527" i="25"/>
  <c r="G5540" i="25"/>
  <c r="G5552" i="25"/>
  <c r="G5563" i="25"/>
  <c r="G5577" i="25"/>
  <c r="G5588" i="25"/>
  <c r="G5600" i="25"/>
  <c r="G5612" i="25"/>
  <c r="G5622" i="25"/>
  <c r="G5632" i="25"/>
  <c r="G5644" i="25"/>
  <c r="G5654" i="25"/>
  <c r="G5664" i="25"/>
  <c r="G5676" i="25"/>
  <c r="G5686" i="25"/>
  <c r="G5696" i="25"/>
  <c r="G5708" i="25"/>
  <c r="G5718" i="25"/>
  <c r="G5728" i="25"/>
  <c r="G5740" i="25"/>
  <c r="G5750" i="25"/>
  <c r="G5760" i="25"/>
  <c r="G5772" i="25"/>
  <c r="G5782" i="25"/>
  <c r="G5792" i="25"/>
  <c r="G5804" i="25"/>
  <c r="G5814" i="25"/>
  <c r="G5824" i="25"/>
  <c r="G5836" i="25"/>
  <c r="G5846" i="25"/>
  <c r="G5856" i="25"/>
  <c r="G5868" i="25"/>
  <c r="G5878" i="25"/>
  <c r="G5888" i="25"/>
  <c r="G5900" i="25"/>
  <c r="G5910" i="25"/>
  <c r="G5920" i="25"/>
  <c r="G5932" i="25"/>
  <c r="G5942" i="25"/>
  <c r="G5952" i="25"/>
  <c r="G5964" i="25"/>
  <c r="G5974" i="25"/>
  <c r="G5984" i="25"/>
  <c r="G5996" i="25"/>
  <c r="G6006" i="25"/>
  <c r="G6016" i="25"/>
  <c r="G6028" i="25"/>
  <c r="G6038" i="25"/>
  <c r="G6048" i="25"/>
  <c r="G6060" i="25"/>
  <c r="G6070" i="25"/>
  <c r="G6080" i="25"/>
  <c r="G6092" i="25"/>
  <c r="G6102" i="25"/>
  <c r="G6112" i="25"/>
  <c r="G6124" i="25"/>
  <c r="G6134" i="25"/>
  <c r="G6144" i="25"/>
  <c r="G6156" i="25"/>
  <c r="G6166" i="25"/>
  <c r="G6176" i="25"/>
  <c r="G6188" i="25"/>
  <c r="G6198" i="25"/>
  <c r="G6208" i="25"/>
  <c r="G6220" i="25"/>
  <c r="G6229" i="25"/>
  <c r="G6238" i="25"/>
  <c r="G6247" i="25"/>
  <c r="G6256" i="25"/>
  <c r="G6266" i="25"/>
  <c r="G6275" i="25"/>
  <c r="G6284" i="25"/>
  <c r="G6293" i="25"/>
  <c r="G6302" i="25"/>
  <c r="G6311" i="25"/>
  <c r="G6320" i="25"/>
  <c r="G6330" i="25"/>
  <c r="G6339" i="25"/>
  <c r="G6348" i="25"/>
  <c r="G6357" i="25"/>
  <c r="G6366" i="25"/>
  <c r="G6375" i="25"/>
  <c r="G6384" i="25"/>
  <c r="G6394" i="25"/>
  <c r="G6403" i="25"/>
  <c r="G6412" i="25"/>
  <c r="G6421" i="25"/>
  <c r="G6430" i="25"/>
  <c r="G6439" i="25"/>
  <c r="G6448" i="25"/>
  <c r="G6458" i="25"/>
  <c r="G6467" i="25"/>
  <c r="G6476" i="25"/>
  <c r="G6485" i="25"/>
  <c r="G6494" i="25"/>
  <c r="G6503" i="25"/>
  <c r="G6512" i="25"/>
  <c r="G6522" i="25"/>
  <c r="G6531" i="25"/>
  <c r="G6540" i="25"/>
  <c r="G6549" i="25"/>
  <c r="G6558" i="25"/>
  <c r="G6567" i="25"/>
  <c r="G6576" i="25"/>
  <c r="G6586" i="25"/>
  <c r="G6595" i="25"/>
  <c r="G6604" i="25"/>
  <c r="G6613" i="25"/>
  <c r="G6622" i="25"/>
  <c r="G6631" i="25"/>
  <c r="G6640" i="25"/>
  <c r="G6650" i="25"/>
  <c r="G6659" i="25"/>
  <c r="G6668" i="25"/>
  <c r="G6677" i="25"/>
  <c r="G6686" i="25"/>
  <c r="G6695" i="25"/>
  <c r="G6704" i="25"/>
  <c r="G6714" i="25"/>
  <c r="G6723" i="25"/>
  <c r="G6732" i="25"/>
  <c r="G6741" i="25"/>
  <c r="G6750" i="25"/>
  <c r="G6759" i="25"/>
  <c r="G6768" i="25"/>
  <c r="G6778" i="25"/>
  <c r="G6787" i="25"/>
  <c r="G6796" i="25"/>
  <c r="G6804" i="25"/>
  <c r="G6812" i="25"/>
  <c r="G6820" i="25"/>
  <c r="G6828" i="25"/>
  <c r="G6836" i="25"/>
  <c r="G6844" i="25"/>
  <c r="G6852" i="25"/>
  <c r="G6860" i="25"/>
  <c r="G6868" i="25"/>
  <c r="G6876" i="25"/>
  <c r="G6884" i="25"/>
  <c r="G6892" i="25"/>
  <c r="G6900" i="25"/>
  <c r="G6908" i="25"/>
  <c r="G6916" i="25"/>
  <c r="G6924" i="25"/>
  <c r="G6932" i="25"/>
  <c r="G6940" i="25"/>
  <c r="G6948" i="25"/>
  <c r="G6956" i="25"/>
  <c r="G6964" i="25"/>
  <c r="G6972" i="25"/>
  <c r="G6980" i="25"/>
  <c r="G6988" i="25"/>
  <c r="G6996" i="25"/>
  <c r="G7004" i="25"/>
  <c r="G7012" i="25"/>
  <c r="G7020" i="25"/>
  <c r="G7028" i="25"/>
  <c r="G7036" i="25"/>
  <c r="G7044" i="25"/>
  <c r="G7052" i="25"/>
  <c r="G7060" i="25"/>
  <c r="G7068" i="25"/>
  <c r="G7076" i="25"/>
  <c r="G7084" i="25"/>
  <c r="G7092" i="25"/>
  <c r="G7100" i="25"/>
  <c r="G7108" i="25"/>
  <c r="G7116" i="25"/>
  <c r="G7124" i="25"/>
  <c r="G7132" i="25"/>
  <c r="G7140" i="25"/>
  <c r="G7148" i="25"/>
  <c r="G7156" i="25"/>
  <c r="G7164" i="25"/>
  <c r="G7172" i="25"/>
  <c r="G7180" i="25"/>
  <c r="G7188" i="25"/>
  <c r="G7196" i="25"/>
  <c r="G7204" i="25"/>
  <c r="G7212" i="25"/>
  <c r="G7220" i="25"/>
  <c r="G7228" i="25"/>
  <c r="G7236" i="25"/>
  <c r="G7244" i="25"/>
  <c r="G7252" i="25"/>
  <c r="G7260" i="25"/>
  <c r="G7268" i="25"/>
  <c r="G7276" i="25"/>
  <c r="G7284" i="25"/>
  <c r="G7292" i="25"/>
  <c r="G7300" i="25"/>
  <c r="G7308" i="25"/>
  <c r="G7316" i="25"/>
  <c r="G7324" i="25"/>
  <c r="G7332" i="25"/>
  <c r="G7340" i="25"/>
  <c r="G7348" i="25"/>
  <c r="G7356" i="25"/>
  <c r="G7364" i="25"/>
  <c r="G7372" i="25"/>
  <c r="G7380" i="25"/>
  <c r="G7388" i="25"/>
  <c r="G7396" i="25"/>
  <c r="G7404" i="25"/>
  <c r="G7412" i="25"/>
  <c r="G7420" i="25"/>
  <c r="G7428" i="25"/>
  <c r="G7436" i="25"/>
  <c r="G7444" i="25"/>
  <c r="G7452" i="25"/>
  <c r="G7460" i="25"/>
  <c r="G7468" i="25"/>
  <c r="G7476" i="25"/>
  <c r="G7484" i="25"/>
  <c r="G7492" i="25"/>
  <c r="G7500" i="25"/>
  <c r="G7508" i="25"/>
  <c r="G7516" i="25"/>
  <c r="G7524" i="25"/>
  <c r="G7532" i="25"/>
  <c r="G7540" i="25"/>
  <c r="G7548" i="25"/>
  <c r="G7556" i="25"/>
  <c r="G7564" i="25"/>
  <c r="G7572" i="25"/>
  <c r="G7580" i="25"/>
  <c r="G7588" i="25"/>
  <c r="G7596" i="25"/>
  <c r="G7604" i="25"/>
  <c r="G7612" i="25"/>
  <c r="G7620" i="25"/>
  <c r="G7628" i="25"/>
  <c r="G7636" i="25"/>
  <c r="G7644" i="25"/>
  <c r="G7652" i="25"/>
  <c r="G7660" i="25"/>
  <c r="G7668" i="25"/>
  <c r="G7676" i="25"/>
  <c r="G7684" i="25"/>
  <c r="G7692" i="25"/>
  <c r="G7700" i="25"/>
  <c r="G7708" i="25"/>
  <c r="G7716" i="25"/>
  <c r="G7724" i="25"/>
  <c r="G7732" i="25"/>
  <c r="G7740" i="25"/>
  <c r="G7748" i="25"/>
  <c r="G7756" i="25"/>
  <c r="G7764" i="25"/>
  <c r="G7772" i="25"/>
  <c r="G7780" i="25"/>
  <c r="G7788" i="25"/>
  <c r="G7796" i="25"/>
  <c r="G7804" i="25"/>
  <c r="G7812" i="25"/>
  <c r="G7820" i="25"/>
  <c r="G7828" i="25"/>
  <c r="G7836" i="25"/>
  <c r="G7844" i="25"/>
  <c r="G7852" i="25"/>
  <c r="G7860" i="25"/>
  <c r="G7868" i="25"/>
  <c r="G7876" i="25"/>
  <c r="G7884" i="25"/>
  <c r="G7892" i="25"/>
  <c r="G7900" i="25"/>
  <c r="G7908" i="25"/>
  <c r="G7916" i="25"/>
  <c r="G7924" i="25"/>
  <c r="G7932" i="25"/>
  <c r="G7940" i="25"/>
  <c r="G7948" i="25"/>
  <c r="G7956" i="25"/>
  <c r="G7964" i="25"/>
  <c r="G7972" i="25"/>
  <c r="G7980" i="25"/>
  <c r="G7988" i="25"/>
  <c r="G7996" i="25"/>
  <c r="G8004" i="25"/>
  <c r="G8012" i="25"/>
  <c r="G8020" i="25"/>
  <c r="G8028" i="25"/>
  <c r="G8036" i="25"/>
  <c r="G602" i="25"/>
  <c r="G1022" i="25"/>
  <c r="G1222" i="25"/>
  <c r="G1350" i="25"/>
  <c r="G1470" i="25"/>
  <c r="G1590" i="25"/>
  <c r="G1682" i="25"/>
  <c r="G1773" i="25"/>
  <c r="G1858" i="25"/>
  <c r="G1934" i="25"/>
  <c r="G1996" i="25"/>
  <c r="G2058" i="25"/>
  <c r="G2119" i="25"/>
  <c r="G2173" i="25"/>
  <c r="G2234" i="25"/>
  <c r="G2293" i="25"/>
  <c r="G2346" i="25"/>
  <c r="G2395" i="25"/>
  <c r="G2438" i="25"/>
  <c r="G2479" i="25"/>
  <c r="G2524" i="25"/>
  <c r="G2570" i="25"/>
  <c r="G2608" i="25"/>
  <c r="G2650" i="25"/>
  <c r="G2689" i="25"/>
  <c r="G2725" i="25"/>
  <c r="G2764" i="25"/>
  <c r="G2802" i="25"/>
  <c r="G2839" i="25"/>
  <c r="G2877" i="25"/>
  <c r="G2917" i="25"/>
  <c r="G2952" i="25"/>
  <c r="G2992" i="25"/>
  <c r="G3031" i="25"/>
  <c r="G3066" i="25"/>
  <c r="G3105" i="25"/>
  <c r="G3137" i="25"/>
  <c r="G3162" i="25"/>
  <c r="G3188" i="25"/>
  <c r="G3216" i="25"/>
  <c r="G3237" i="25"/>
  <c r="G3263" i="25"/>
  <c r="G3290" i="25"/>
  <c r="G3314" i="25"/>
  <c r="G3340" i="25"/>
  <c r="G3365" i="25"/>
  <c r="G3389" i="25"/>
  <c r="G3416" i="25"/>
  <c r="G3442" i="25"/>
  <c r="G3464" i="25"/>
  <c r="G3490" i="25"/>
  <c r="G3517" i="25"/>
  <c r="G3543" i="25"/>
  <c r="G3568" i="25"/>
  <c r="G3592" i="25"/>
  <c r="G3617" i="25"/>
  <c r="G3644" i="25"/>
  <c r="G3671" i="25"/>
  <c r="G3692" i="25"/>
  <c r="G3719" i="25"/>
  <c r="G3745" i="25"/>
  <c r="G3770" i="25"/>
  <c r="G3794" i="25"/>
  <c r="G3820" i="25"/>
  <c r="G3845" i="25"/>
  <c r="G3871" i="25"/>
  <c r="G3898" i="25"/>
  <c r="G3918" i="25"/>
  <c r="G3940" i="25"/>
  <c r="G3964" i="25"/>
  <c r="G3984" i="25"/>
  <c r="G4006" i="25"/>
  <c r="G4028" i="25"/>
  <c r="G4048" i="25"/>
  <c r="G4070" i="25"/>
  <c r="G4088" i="25"/>
  <c r="G4106" i="25"/>
  <c r="G4125" i="25"/>
  <c r="G4144" i="25"/>
  <c r="G4161" i="25"/>
  <c r="G4181" i="25"/>
  <c r="G4201" i="25"/>
  <c r="G4217" i="25"/>
  <c r="G4238" i="25"/>
  <c r="G4256" i="25"/>
  <c r="G4274" i="25"/>
  <c r="G4293" i="25"/>
  <c r="G4312" i="25"/>
  <c r="G4329" i="25"/>
  <c r="G4346" i="25"/>
  <c r="G4362" i="25"/>
  <c r="G4378" i="25"/>
  <c r="G4394" i="25"/>
  <c r="G4411" i="25"/>
  <c r="G4426" i="25"/>
  <c r="G4443" i="25"/>
  <c r="G4459" i="25"/>
  <c r="G4475" i="25"/>
  <c r="G4491" i="25"/>
  <c r="G4508" i="25"/>
  <c r="G4523" i="25"/>
  <c r="G4540" i="25"/>
  <c r="G4558" i="25"/>
  <c r="G4572" i="25"/>
  <c r="G4590" i="25"/>
  <c r="G4606" i="25"/>
  <c r="G4622" i="25"/>
  <c r="G4638" i="25"/>
  <c r="G4655" i="25"/>
  <c r="G4670" i="25"/>
  <c r="G4687" i="25"/>
  <c r="G4703" i="25"/>
  <c r="G4719" i="25"/>
  <c r="G4735" i="25"/>
  <c r="G4753" i="25"/>
  <c r="G4767" i="25"/>
  <c r="G4785" i="25"/>
  <c r="G4801" i="25"/>
  <c r="G4817" i="25"/>
  <c r="G4833" i="25"/>
  <c r="G4850" i="25"/>
  <c r="G4865" i="25"/>
  <c r="G4882" i="25"/>
  <c r="G4899" i="25"/>
  <c r="G4914" i="25"/>
  <c r="G4931" i="25"/>
  <c r="G4947" i="25"/>
  <c r="G4963" i="25"/>
  <c r="G4978" i="25"/>
  <c r="G4993" i="25"/>
  <c r="G5004" i="25"/>
  <c r="G5017" i="25"/>
  <c r="G5030" i="25"/>
  <c r="G5041" i="25"/>
  <c r="G5054" i="25"/>
  <c r="G5066" i="25"/>
  <c r="G5078" i="25"/>
  <c r="G5090" i="25"/>
  <c r="G5103" i="25"/>
  <c r="G5114" i="25"/>
  <c r="G5127" i="25"/>
  <c r="G5139" i="25"/>
  <c r="G5151" i="25"/>
  <c r="G5163" i="25"/>
  <c r="G5176" i="25"/>
  <c r="G5187" i="25"/>
  <c r="G5200" i="25"/>
  <c r="G5212" i="25"/>
  <c r="G5224" i="25"/>
  <c r="G5236" i="25"/>
  <c r="G5249" i="25"/>
  <c r="G5260" i="25"/>
  <c r="G5273" i="25"/>
  <c r="G5286" i="25"/>
  <c r="G5297" i="25"/>
  <c r="G5310" i="25"/>
  <c r="G5322" i="25"/>
  <c r="G5334" i="25"/>
  <c r="G5346" i="25"/>
  <c r="G5359" i="25"/>
  <c r="G5370" i="25"/>
  <c r="G5383" i="25"/>
  <c r="G5395" i="25"/>
  <c r="G5407" i="25"/>
  <c r="G5419" i="25"/>
  <c r="G5432" i="25"/>
  <c r="G5443" i="25"/>
  <c r="G5456" i="25"/>
  <c r="G5468" i="25"/>
  <c r="G5480" i="25"/>
  <c r="G5492" i="25"/>
  <c r="G5505" i="25"/>
  <c r="G5516" i="25"/>
  <c r="G5529" i="25"/>
  <c r="G5542" i="25"/>
  <c r="G5553" i="25"/>
  <c r="G5566" i="25"/>
  <c r="G5578" i="25"/>
  <c r="G5590" i="25"/>
  <c r="G5602" i="25"/>
  <c r="G5613" i="25"/>
  <c r="G5623" i="25"/>
  <c r="G5634" i="25"/>
  <c r="G5645" i="25"/>
  <c r="G5655" i="25"/>
  <c r="G5666" i="25"/>
  <c r="G5677" i="25"/>
  <c r="G5687" i="25"/>
  <c r="G5698" i="25"/>
  <c r="G5709" i="25"/>
  <c r="G5719" i="25"/>
  <c r="G5730" i="25"/>
  <c r="G5741" i="25"/>
  <c r="G5751" i="25"/>
  <c r="G5762" i="25"/>
  <c r="G5773" i="25"/>
  <c r="G5783" i="25"/>
  <c r="G5794" i="25"/>
  <c r="G5805" i="25"/>
  <c r="G5815" i="25"/>
  <c r="G5826" i="25"/>
  <c r="G5837" i="25"/>
  <c r="G5847" i="25"/>
  <c r="G5858" i="25"/>
  <c r="G5869" i="25"/>
  <c r="G5879" i="25"/>
  <c r="G5890" i="25"/>
  <c r="G5901" i="25"/>
  <c r="G5911" i="25"/>
  <c r="G5922" i="25"/>
  <c r="G5933" i="25"/>
  <c r="G5943" i="25"/>
  <c r="G5954" i="25"/>
  <c r="G5965" i="25"/>
  <c r="G5975" i="25"/>
  <c r="G5986" i="25"/>
  <c r="G5997" i="25"/>
  <c r="G6007" i="25"/>
  <c r="G6018" i="25"/>
  <c r="G6029" i="25"/>
  <c r="G6039" i="25"/>
  <c r="G6050" i="25"/>
  <c r="G6061" i="25"/>
  <c r="G6071" i="25"/>
  <c r="G6082" i="25"/>
  <c r="G6093" i="25"/>
  <c r="G6103" i="25"/>
  <c r="G6114" i="25"/>
  <c r="G6125" i="25"/>
  <c r="G6135" i="25"/>
  <c r="G6146" i="25"/>
  <c r="G6157" i="25"/>
  <c r="G6167" i="25"/>
  <c r="G6178" i="25"/>
  <c r="G6189" i="25"/>
  <c r="G6199" i="25"/>
  <c r="G6210" i="25"/>
  <c r="G6221" i="25"/>
  <c r="G6230" i="25"/>
  <c r="G6239" i="25"/>
  <c r="G6248" i="25"/>
  <c r="G6258" i="25"/>
  <c r="G6267" i="25"/>
  <c r="G6276" i="25"/>
  <c r="G6285" i="25"/>
  <c r="G6294" i="25"/>
  <c r="G6303" i="25"/>
  <c r="G6312" i="25"/>
  <c r="G6322" i="25"/>
  <c r="G6331" i="25"/>
  <c r="G6340" i="25"/>
  <c r="G6349" i="25"/>
  <c r="G6358" i="25"/>
  <c r="G6367" i="25"/>
  <c r="G6376" i="25"/>
  <c r="G6386" i="25"/>
  <c r="G6395" i="25"/>
  <c r="G6404" i="25"/>
  <c r="G6413" i="25"/>
  <c r="G6422" i="25"/>
  <c r="G6431" i="25"/>
  <c r="G6440" i="25"/>
  <c r="G6450" i="25"/>
  <c r="G6459" i="25"/>
  <c r="G6468" i="25"/>
  <c r="G6477" i="25"/>
  <c r="G6486" i="25"/>
  <c r="G6495" i="25"/>
  <c r="G6504" i="25"/>
  <c r="G6514" i="25"/>
  <c r="G6523" i="25"/>
  <c r="G6532" i="25"/>
  <c r="G6541" i="25"/>
  <c r="G6550" i="25"/>
  <c r="G6559" i="25"/>
  <c r="G6568" i="25"/>
  <c r="G6578" i="25"/>
  <c r="G6587" i="25"/>
  <c r="G6596" i="25"/>
  <c r="G6605" i="25"/>
  <c r="G6614" i="25"/>
  <c r="G6623" i="25"/>
  <c r="G6632" i="25"/>
  <c r="G6642" i="25"/>
  <c r="G6651" i="25"/>
  <c r="G6660" i="25"/>
  <c r="G6669" i="25"/>
  <c r="G6678" i="25"/>
  <c r="G6687" i="25"/>
  <c r="G6696" i="25"/>
  <c r="G6706" i="25"/>
  <c r="G6715" i="25"/>
  <c r="G6724" i="25"/>
  <c r="G6733" i="25"/>
  <c r="G6742" i="25"/>
  <c r="G6751" i="25"/>
  <c r="G6760" i="25"/>
  <c r="G6770" i="25"/>
  <c r="G6779" i="25"/>
  <c r="G6788" i="25"/>
  <c r="G6797" i="25"/>
  <c r="G6805" i="25"/>
  <c r="G6813" i="25"/>
  <c r="G6821" i="25"/>
  <c r="G6829" i="25"/>
  <c r="G6837" i="25"/>
  <c r="G6845" i="25"/>
  <c r="G6853" i="25"/>
  <c r="G6861" i="25"/>
  <c r="G6869" i="25"/>
  <c r="G6877" i="25"/>
  <c r="G6885" i="25"/>
  <c r="G6893" i="25"/>
  <c r="G6901" i="25"/>
  <c r="G6909" i="25"/>
  <c r="G6917" i="25"/>
  <c r="G6925" i="25"/>
  <c r="G6933" i="25"/>
  <c r="G6941" i="25"/>
  <c r="G6949" i="25"/>
  <c r="G6957" i="25"/>
  <c r="G6965" i="25"/>
  <c r="G6973" i="25"/>
  <c r="G6981" i="25"/>
  <c r="G6989" i="25"/>
  <c r="G6997" i="25"/>
  <c r="G7005" i="25"/>
  <c r="G7013" i="25"/>
  <c r="G7021" i="25"/>
  <c r="G7029" i="25"/>
  <c r="G7037" i="25"/>
  <c r="G7045" i="25"/>
  <c r="G7053" i="25"/>
  <c r="G7061" i="25"/>
  <c r="G7069" i="25"/>
  <c r="G7077" i="25"/>
  <c r="G7085" i="25"/>
  <c r="G7093" i="25"/>
  <c r="G7101" i="25"/>
  <c r="G7109" i="25"/>
  <c r="G7117" i="25"/>
  <c r="G7125" i="25"/>
  <c r="G7133" i="25"/>
  <c r="G7141" i="25"/>
  <c r="G7149" i="25"/>
  <c r="G7157" i="25"/>
  <c r="G7165" i="25"/>
  <c r="G7173" i="25"/>
  <c r="G7181" i="25"/>
  <c r="G7189" i="25"/>
  <c r="G7197" i="25"/>
  <c r="G7205" i="25"/>
  <c r="G7213" i="25"/>
  <c r="G7221" i="25"/>
  <c r="G7229" i="25"/>
  <c r="G7237" i="25"/>
  <c r="G7245" i="25"/>
  <c r="G7253" i="25"/>
  <c r="G7261" i="25"/>
  <c r="G7269" i="25"/>
  <c r="G7277" i="25"/>
  <c r="G7285" i="25"/>
  <c r="G7293" i="25"/>
  <c r="G7301" i="25"/>
  <c r="G7309" i="25"/>
  <c r="G7317" i="25"/>
  <c r="G7325" i="25"/>
  <c r="G7333" i="25"/>
  <c r="G7341" i="25"/>
  <c r="G7349" i="25"/>
  <c r="G7357" i="25"/>
  <c r="G7365" i="25"/>
  <c r="G7373" i="25"/>
  <c r="G7381" i="25"/>
  <c r="G7389" i="25"/>
  <c r="G7397" i="25"/>
  <c r="G7405" i="25"/>
  <c r="G7413" i="25"/>
  <c r="G7421" i="25"/>
  <c r="G7429" i="25"/>
  <c r="G7437" i="25"/>
  <c r="G7445" i="25"/>
  <c r="G7453" i="25"/>
  <c r="G7461" i="25"/>
  <c r="G7469" i="25"/>
  <c r="G7477" i="25"/>
  <c r="G7485" i="25"/>
  <c r="G7493" i="25"/>
  <c r="G7501" i="25"/>
  <c r="G7509" i="25"/>
  <c r="G7517" i="25"/>
  <c r="G7525" i="25"/>
  <c r="G7533" i="25"/>
  <c r="G7541" i="25"/>
  <c r="G7549" i="25"/>
  <c r="G7557" i="25"/>
  <c r="G7565" i="25"/>
  <c r="G7573" i="25"/>
  <c r="G7581" i="25"/>
  <c r="G7589" i="25"/>
  <c r="G7597" i="25"/>
  <c r="G7605" i="25"/>
  <c r="G7613" i="25"/>
  <c r="G7621" i="25"/>
  <c r="G7629" i="25"/>
  <c r="G7637" i="25"/>
  <c r="G7645" i="25"/>
  <c r="G7653" i="25"/>
  <c r="G7661" i="25"/>
  <c r="G7669" i="25"/>
  <c r="G7677" i="25"/>
  <c r="G7685" i="25"/>
  <c r="G7693" i="25"/>
  <c r="G7701" i="25"/>
  <c r="G7709" i="25"/>
  <c r="G7717" i="25"/>
  <c r="G7725" i="25"/>
  <c r="G7733" i="25"/>
  <c r="G7741" i="25"/>
  <c r="G7749" i="25"/>
  <c r="G7757" i="25"/>
  <c r="G7765" i="25"/>
  <c r="G7773" i="25"/>
  <c r="G7781" i="25"/>
  <c r="G7789" i="25"/>
  <c r="G7797" i="25"/>
  <c r="G7805" i="25"/>
  <c r="G7813" i="25"/>
  <c r="G7821" i="25"/>
  <c r="G7829" i="25"/>
  <c r="G7837" i="25"/>
  <c r="G7845" i="25"/>
  <c r="G7853" i="25"/>
  <c r="G7861" i="25"/>
  <c r="G7869" i="25"/>
  <c r="G7877" i="25"/>
  <c r="G7885" i="25"/>
  <c r="G7893" i="25"/>
  <c r="G7901" i="25"/>
  <c r="G7909" i="25"/>
  <c r="G7917" i="25"/>
  <c r="G7925" i="25"/>
  <c r="G7933" i="25"/>
  <c r="G7941" i="25"/>
  <c r="G7949" i="25"/>
  <c r="G7957" i="25"/>
  <c r="G7965" i="25"/>
  <c r="G7973" i="25"/>
  <c r="G7981" i="25"/>
  <c r="G7989" i="25"/>
  <c r="G7997" i="25"/>
  <c r="G8005" i="25"/>
  <c r="G8013" i="25"/>
  <c r="G8021" i="25"/>
  <c r="G8029" i="25"/>
  <c r="G8037" i="25"/>
  <c r="G8045" i="25"/>
  <c r="G8053" i="25"/>
  <c r="G8061" i="25"/>
  <c r="G8069" i="25"/>
  <c r="G8077" i="25"/>
  <c r="G8085" i="25"/>
  <c r="G8093" i="25"/>
  <c r="G8101" i="25"/>
  <c r="G8109" i="25"/>
  <c r="G8117" i="25"/>
  <c r="G8125" i="25"/>
  <c r="G8133" i="25"/>
  <c r="G8141" i="25"/>
  <c r="G8149" i="25"/>
  <c r="G8157" i="25"/>
  <c r="G8165" i="25"/>
  <c r="G8173" i="25"/>
  <c r="G8181" i="25"/>
  <c r="G8189" i="25"/>
  <c r="G8197" i="25"/>
  <c r="G8205" i="25"/>
  <c r="G8213" i="25"/>
  <c r="G8221" i="25"/>
  <c r="G8229" i="25"/>
  <c r="G8237" i="25"/>
  <c r="G8245" i="25"/>
  <c r="G8253" i="25"/>
  <c r="G8261" i="25"/>
  <c r="G8269" i="25"/>
  <c r="G8277" i="25"/>
  <c r="G8285" i="25"/>
  <c r="G8293" i="25"/>
  <c r="G8301" i="25"/>
  <c r="G8309" i="25"/>
  <c r="G8317" i="25"/>
  <c r="G8325" i="25"/>
  <c r="G8333" i="25"/>
  <c r="G8341" i="25"/>
  <c r="G8349" i="25"/>
  <c r="G8357" i="25"/>
  <c r="G8365" i="25"/>
  <c r="G8373" i="25"/>
  <c r="G8381" i="25"/>
  <c r="G8389" i="25"/>
  <c r="G8397" i="25"/>
  <c r="G8405" i="25"/>
  <c r="G8413" i="25"/>
  <c r="G8421" i="25"/>
  <c r="G8429" i="25"/>
  <c r="G8437" i="25"/>
  <c r="G8445" i="25"/>
  <c r="G8453" i="25"/>
  <c r="G8461" i="25"/>
  <c r="G8469" i="25"/>
  <c r="G8477" i="25"/>
  <c r="G8485" i="25"/>
  <c r="G8493" i="25"/>
  <c r="G8501" i="25"/>
  <c r="G8509" i="25"/>
  <c r="G8517" i="25"/>
  <c r="G8525" i="25"/>
  <c r="G8533" i="25"/>
  <c r="G8541" i="25"/>
  <c r="G8549" i="25"/>
  <c r="G8557" i="25"/>
  <c r="G8565" i="25"/>
  <c r="G8573" i="25"/>
  <c r="G8581" i="25"/>
  <c r="G8589" i="25"/>
  <c r="G8597" i="25"/>
  <c r="G8605" i="25"/>
  <c r="G8613" i="25"/>
  <c r="G8621" i="25"/>
  <c r="G8629" i="25"/>
  <c r="G8637" i="25"/>
  <c r="G8645" i="25"/>
  <c r="G8653" i="25"/>
  <c r="G8661" i="25"/>
  <c r="G8669" i="25"/>
  <c r="G8677" i="25"/>
  <c r="G8685" i="25"/>
  <c r="G8693" i="25"/>
  <c r="G8701" i="25"/>
  <c r="G8709" i="25"/>
  <c r="G8717" i="25"/>
  <c r="G8725" i="25"/>
  <c r="G8733" i="25"/>
  <c r="G8741" i="25"/>
  <c r="G8749" i="25"/>
  <c r="G8757" i="25"/>
  <c r="G8765" i="25"/>
  <c r="G8773" i="25"/>
  <c r="G8781" i="25"/>
  <c r="G8789" i="25"/>
  <c r="G8797" i="25"/>
  <c r="G8805" i="25"/>
  <c r="G8813" i="25"/>
  <c r="G8821" i="25"/>
  <c r="G8829" i="25"/>
  <c r="G8837" i="25"/>
  <c r="G8845" i="25"/>
  <c r="G8853" i="25"/>
  <c r="G8861" i="25"/>
  <c r="G8869" i="25"/>
  <c r="G8877" i="25"/>
  <c r="G8885" i="25"/>
  <c r="G8893" i="25"/>
  <c r="G8901" i="25"/>
  <c r="G8909" i="25"/>
  <c r="G8917" i="25"/>
  <c r="G8925" i="25"/>
  <c r="G8933" i="25"/>
  <c r="G8941" i="25"/>
  <c r="G8949" i="25"/>
  <c r="G8957" i="25"/>
  <c r="G8965" i="25"/>
  <c r="G8973" i="25"/>
  <c r="G8981" i="25"/>
  <c r="G8989" i="25"/>
  <c r="G8997" i="25"/>
  <c r="G619" i="25"/>
  <c r="G1033" i="25"/>
  <c r="G1225" i="25"/>
  <c r="G1355" i="25"/>
  <c r="G1486" i="25"/>
  <c r="G1596" i="25"/>
  <c r="G1685" i="25"/>
  <c r="G1776" i="25"/>
  <c r="G1862" i="25"/>
  <c r="G1935" i="25"/>
  <c r="G2003" i="25"/>
  <c r="G2061" i="25"/>
  <c r="G2122" i="25"/>
  <c r="G2178" i="25"/>
  <c r="G2237" i="25"/>
  <c r="G2294" i="25"/>
  <c r="G2349" i="25"/>
  <c r="G2396" i="25"/>
  <c r="G2440" i="25"/>
  <c r="G2484" i="25"/>
  <c r="G2525" i="25"/>
  <c r="G2571" i="25"/>
  <c r="G2614" i="25"/>
  <c r="G2652" i="25"/>
  <c r="G2690" i="25"/>
  <c r="G2728" i="25"/>
  <c r="G2765" i="25"/>
  <c r="G2804" i="25"/>
  <c r="G2842" i="25"/>
  <c r="G2879" i="25"/>
  <c r="G2919" i="25"/>
  <c r="G2956" i="25"/>
  <c r="G2993" i="25"/>
  <c r="G3032" i="25"/>
  <c r="G3069" i="25"/>
  <c r="G3106" i="25"/>
  <c r="G3141" i="25"/>
  <c r="G3164" i="25"/>
  <c r="G3192" i="25"/>
  <c r="G3217" i="25"/>
  <c r="G3240" i="25"/>
  <c r="G3269" i="25"/>
  <c r="G3292" i="25"/>
  <c r="G3316" i="25"/>
  <c r="G3345" i="25"/>
  <c r="G3368" i="25"/>
  <c r="G3391" i="25"/>
  <c r="G3420" i="25"/>
  <c r="G3444" i="25"/>
  <c r="G3468" i="25"/>
  <c r="G3496" i="25"/>
  <c r="G3519" i="25"/>
  <c r="G3544" i="25"/>
  <c r="G3572" i="25"/>
  <c r="G3596" i="25"/>
  <c r="G3618" i="25"/>
  <c r="G3647" i="25"/>
  <c r="G3672" i="25"/>
  <c r="G3696" i="25"/>
  <c r="G3724" i="25"/>
  <c r="G3746" i="25"/>
  <c r="G3772" i="25"/>
  <c r="G3800" i="25"/>
  <c r="G3824" i="25"/>
  <c r="G3847" i="25"/>
  <c r="G3874" i="25"/>
  <c r="G3900" i="25"/>
  <c r="G3920" i="25"/>
  <c r="G3945" i="25"/>
  <c r="G3965" i="25"/>
  <c r="G3985" i="25"/>
  <c r="G4010" i="25"/>
  <c r="G4030" i="25"/>
  <c r="G4049" i="25"/>
  <c r="G4073" i="25"/>
  <c r="G4092" i="25"/>
  <c r="G4108" i="25"/>
  <c r="G4129" i="25"/>
  <c r="G4146" i="25"/>
  <c r="G4165" i="25"/>
  <c r="G4184" i="25"/>
  <c r="G758" i="25"/>
  <c r="G1091" i="25"/>
  <c r="G1269" i="25"/>
  <c r="G1397" i="25"/>
  <c r="G1530" i="25"/>
  <c r="G1623" i="25"/>
  <c r="G1716" i="25"/>
  <c r="G1806" i="25"/>
  <c r="G1890" i="25"/>
  <c r="G1959" i="25"/>
  <c r="G2021" i="25"/>
  <c r="G2080" i="25"/>
  <c r="G2141" i="25"/>
  <c r="G2195" i="25"/>
  <c r="G2253" i="25"/>
  <c r="G1417" i="25"/>
  <c r="G1826" i="25"/>
  <c r="G2087" i="25"/>
  <c r="G2317" i="25"/>
  <c r="G2455" i="25"/>
  <c r="G2544" i="25"/>
  <c r="G2665" i="25"/>
  <c r="G2778" i="25"/>
  <c r="G2860" i="25"/>
  <c r="G2970" i="25"/>
  <c r="G3080" i="25"/>
  <c r="G3149" i="25"/>
  <c r="G3220" i="25"/>
  <c r="G3293" i="25"/>
  <c r="G3351" i="25"/>
  <c r="G3425" i="25"/>
  <c r="G3500" i="25"/>
  <c r="G3557" i="25"/>
  <c r="G3629" i="25"/>
  <c r="G3700" i="25"/>
  <c r="G3757" i="25"/>
  <c r="G3828" i="25"/>
  <c r="G3901" i="25"/>
  <c r="G3951" i="25"/>
  <c r="G4013" i="25"/>
  <c r="G4074" i="25"/>
  <c r="G4117" i="25"/>
  <c r="G4170" i="25"/>
  <c r="G4208" i="25"/>
  <c r="G4245" i="25"/>
  <c r="G4284" i="25"/>
  <c r="G4320" i="25"/>
  <c r="G4353" i="25"/>
  <c r="G4387" i="25"/>
  <c r="G4419" i="25"/>
  <c r="G4451" i="25"/>
  <c r="G4484" i="25"/>
  <c r="G4516" i="25"/>
  <c r="G4548" i="25"/>
  <c r="G4582" i="25"/>
  <c r="G4614" i="25"/>
  <c r="G4646" i="25"/>
  <c r="G4679" i="25"/>
  <c r="G4711" i="25"/>
  <c r="G4743" i="25"/>
  <c r="G4777" i="25"/>
  <c r="G4809" i="25"/>
  <c r="G4841" i="25"/>
  <c r="G4874" i="25"/>
  <c r="G4906" i="25"/>
  <c r="G4938" i="25"/>
  <c r="G4971" i="25"/>
  <c r="G4999" i="25"/>
  <c r="G5023" i="25"/>
  <c r="G5048" i="25"/>
  <c r="G5072" i="25"/>
  <c r="G5096" i="25"/>
  <c r="G5121" i="25"/>
  <c r="G5145" i="25"/>
  <c r="G5169" i="25"/>
  <c r="G5194" i="25"/>
  <c r="G5218" i="25"/>
  <c r="G5242" i="25"/>
  <c r="G5267" i="25"/>
  <c r="G5291" i="25"/>
  <c r="G5315" i="25"/>
  <c r="G5340" i="25"/>
  <c r="G5364" i="25"/>
  <c r="G5388" i="25"/>
  <c r="G5414" i="25"/>
  <c r="G5438" i="25"/>
  <c r="G5462" i="25"/>
  <c r="G5487" i="25"/>
  <c r="G5507" i="25"/>
  <c r="G5526" i="25"/>
  <c r="G5545" i="25"/>
  <c r="G5568" i="25"/>
  <c r="G5584" i="25"/>
  <c r="G5605" i="25"/>
  <c r="G5621" i="25"/>
  <c r="G5638" i="25"/>
  <c r="G5656" i="25"/>
  <c r="G5671" i="25"/>
  <c r="G5690" i="25"/>
  <c r="G5706" i="25"/>
  <c r="G5724" i="25"/>
  <c r="G5742" i="25"/>
  <c r="G5757" i="25"/>
  <c r="G5775" i="25"/>
  <c r="G5791" i="25"/>
  <c r="G5808" i="25"/>
  <c r="G5828" i="25"/>
  <c r="G5842" i="25"/>
  <c r="G5861" i="25"/>
  <c r="G5877" i="25"/>
  <c r="G5894" i="25"/>
  <c r="G5912" i="25"/>
  <c r="G5927" i="25"/>
  <c r="G5946" i="25"/>
  <c r="G5962" i="25"/>
  <c r="G5980" i="25"/>
  <c r="G5998" i="25"/>
  <c r="G6013" i="25"/>
  <c r="G6031" i="25"/>
  <c r="G6047" i="25"/>
  <c r="G6064" i="25"/>
  <c r="G6084" i="25"/>
  <c r="G6098" i="25"/>
  <c r="G6117" i="25"/>
  <c r="G6133" i="25"/>
  <c r="G6150" i="25"/>
  <c r="G6168" i="25"/>
  <c r="G6183" i="25"/>
  <c r="G6202" i="25"/>
  <c r="G6218" i="25"/>
  <c r="G6234" i="25"/>
  <c r="G6250" i="25"/>
  <c r="G6262" i="25"/>
  <c r="G6278" i="25"/>
  <c r="G6292" i="25"/>
  <c r="G6307" i="25"/>
  <c r="G6323" i="25"/>
  <c r="G6335" i="25"/>
  <c r="G6351" i="25"/>
  <c r="G6365" i="25"/>
  <c r="G6380" i="25"/>
  <c r="G6396" i="25"/>
  <c r="G6408" i="25"/>
  <c r="G6424" i="25"/>
  <c r="G6438" i="25"/>
  <c r="G6453" i="25"/>
  <c r="G6469" i="25"/>
  <c r="G6482" i="25"/>
  <c r="G6498" i="25"/>
  <c r="G6511" i="25"/>
  <c r="G6526" i="25"/>
  <c r="G6542" i="25"/>
  <c r="G6555" i="25"/>
  <c r="G6571" i="25"/>
  <c r="G6584" i="25"/>
  <c r="G6599" i="25"/>
  <c r="G6615" i="25"/>
  <c r="G6628" i="25"/>
  <c r="G6644" i="25"/>
  <c r="G6658" i="25"/>
  <c r="G6672" i="25"/>
  <c r="G6688" i="25"/>
  <c r="G6701" i="25"/>
  <c r="G6717" i="25"/>
  <c r="G6731" i="25"/>
  <c r="G6746" i="25"/>
  <c r="G6762" i="25"/>
  <c r="G6774" i="25"/>
  <c r="G6790" i="25"/>
  <c r="G6803" i="25"/>
  <c r="G6816" i="25"/>
  <c r="G6830" i="25"/>
  <c r="G6841" i="25"/>
  <c r="G6855" i="25"/>
  <c r="G6867" i="25"/>
  <c r="G6880" i="25"/>
  <c r="G6894" i="25"/>
  <c r="G6905" i="25"/>
  <c r="G6919" i="25"/>
  <c r="G6931" i="25"/>
  <c r="G6944" i="25"/>
  <c r="G6958" i="25"/>
  <c r="G6969" i="25"/>
  <c r="G6983" i="25"/>
  <c r="G6995" i="25"/>
  <c r="G7008" i="25"/>
  <c r="G7022" i="25"/>
  <c r="G7033" i="25"/>
  <c r="G7047" i="25"/>
  <c r="G7059" i="25"/>
  <c r="G7072" i="25"/>
  <c r="G7086" i="25"/>
  <c r="G7097" i="25"/>
  <c r="G7111" i="25"/>
  <c r="G7123" i="25"/>
  <c r="G7136" i="25"/>
  <c r="G7150" i="25"/>
  <c r="G7161" i="25"/>
  <c r="G7175" i="25"/>
  <c r="G7187" i="25"/>
  <c r="G7200" i="25"/>
  <c r="G7214" i="25"/>
  <c r="G7225" i="25"/>
  <c r="G7239" i="25"/>
  <c r="G7251" i="25"/>
  <c r="G7264" i="25"/>
  <c r="G7278" i="25"/>
  <c r="G7289" i="25"/>
  <c r="G7303" i="25"/>
  <c r="G7315" i="25"/>
  <c r="G7328" i="25"/>
  <c r="G7342" i="25"/>
  <c r="G7353" i="25"/>
  <c r="G7367" i="25"/>
  <c r="G7379" i="25"/>
  <c r="G7392" i="25"/>
  <c r="G7406" i="25"/>
  <c r="G7417" i="25"/>
  <c r="G7431" i="25"/>
  <c r="G7443" i="25"/>
  <c r="G7456" i="25"/>
  <c r="G7470" i="25"/>
  <c r="G7481" i="25"/>
  <c r="G7495" i="25"/>
  <c r="G7507" i="25"/>
  <c r="G7520" i="25"/>
  <c r="G7534" i="25"/>
  <c r="G7545" i="25"/>
  <c r="G7559" i="25"/>
  <c r="G7571" i="25"/>
  <c r="G7584" i="25"/>
  <c r="G7598" i="25"/>
  <c r="G7609" i="25"/>
  <c r="G7623" i="25"/>
  <c r="G7635" i="25"/>
  <c r="G7648" i="25"/>
  <c r="G7662" i="25"/>
  <c r="G7673" i="25"/>
  <c r="G7687" i="25"/>
  <c r="G7699" i="25"/>
  <c r="G7712" i="25"/>
  <c r="G7726" i="25"/>
  <c r="G7737" i="25"/>
  <c r="G7751" i="25"/>
  <c r="G7763" i="25"/>
  <c r="G7776" i="25"/>
  <c r="G7790" i="25"/>
  <c r="G7801" i="25"/>
  <c r="G7815" i="25"/>
  <c r="G7827" i="25"/>
  <c r="G7840" i="25"/>
  <c r="G7854" i="25"/>
  <c r="G7865" i="25"/>
  <c r="G7879" i="25"/>
  <c r="G7891" i="25"/>
  <c r="G7904" i="25"/>
  <c r="G7918" i="25"/>
  <c r="G7929" i="25"/>
  <c r="G7943" i="25"/>
  <c r="G7955" i="25"/>
  <c r="G7968" i="25"/>
  <c r="G7982" i="25"/>
  <c r="G7993" i="25"/>
  <c r="G8007" i="25"/>
  <c r="G8019" i="25"/>
  <c r="G8032" i="25"/>
  <c r="G8044" i="25"/>
  <c r="G8055" i="25"/>
  <c r="G8065" i="25"/>
  <c r="G8076" i="25"/>
  <c r="G8087" i="25"/>
  <c r="G8097" i="25"/>
  <c r="G8108" i="25"/>
  <c r="G8119" i="25"/>
  <c r="G8129" i="25"/>
  <c r="G8140" i="25"/>
  <c r="G8151" i="25"/>
  <c r="G8161" i="25"/>
  <c r="G8172" i="25"/>
  <c r="G8183" i="25"/>
  <c r="G8193" i="25"/>
  <c r="G8204" i="25"/>
  <c r="G8215" i="25"/>
  <c r="G8225" i="25"/>
  <c r="G8236" i="25"/>
  <c r="G8247" i="25"/>
  <c r="G8257" i="25"/>
  <c r="G8268" i="25"/>
  <c r="G8279" i="25"/>
  <c r="G8289" i="25"/>
  <c r="G8300" i="25"/>
  <c r="G8311" i="25"/>
  <c r="G8321" i="25"/>
  <c r="G8332" i="25"/>
  <c r="G8343" i="25"/>
  <c r="G8353" i="25"/>
  <c r="G8364" i="25"/>
  <c r="G8375" i="25"/>
  <c r="G8385" i="25"/>
  <c r="G8396" i="25"/>
  <c r="G8407" i="25"/>
  <c r="G8417" i="25"/>
  <c r="G8428" i="25"/>
  <c r="G8439" i="25"/>
  <c r="G8449" i="25"/>
  <c r="G8460" i="25"/>
  <c r="G8471" i="25"/>
  <c r="G8481" i="25"/>
  <c r="G8492" i="25"/>
  <c r="G8503" i="25"/>
  <c r="G8513" i="25"/>
  <c r="G8524" i="25"/>
  <c r="G8535" i="25"/>
  <c r="G8545" i="25"/>
  <c r="G8556" i="25"/>
  <c r="G8567" i="25"/>
  <c r="G8577" i="25"/>
  <c r="G8588" i="25"/>
  <c r="G8599" i="25"/>
  <c r="G8609" i="25"/>
  <c r="G8620" i="25"/>
  <c r="G8631" i="25"/>
  <c r="G8641" i="25"/>
  <c r="G8652" i="25"/>
  <c r="G8663" i="25"/>
  <c r="G8673" i="25"/>
  <c r="G8684" i="25"/>
  <c r="G8695" i="25"/>
  <c r="G8705" i="25"/>
  <c r="G8716" i="25"/>
  <c r="G8727" i="25"/>
  <c r="G8737" i="25"/>
  <c r="G8746" i="25"/>
  <c r="G8755" i="25"/>
  <c r="G8764" i="25"/>
  <c r="G8774" i="25"/>
  <c r="G8783" i="25"/>
  <c r="G8792" i="25"/>
  <c r="G8801" i="25"/>
  <c r="G8810" i="25"/>
  <c r="G8819" i="25"/>
  <c r="G8828" i="25"/>
  <c r="G8838" i="25"/>
  <c r="G8847" i="25"/>
  <c r="G8856" i="25"/>
  <c r="G8865" i="25"/>
  <c r="G8874" i="25"/>
  <c r="G8883" i="25"/>
  <c r="G8892" i="25"/>
  <c r="G8902" i="25"/>
  <c r="G8911" i="25"/>
  <c r="G8920" i="25"/>
  <c r="G8929" i="25"/>
  <c r="G8938" i="25"/>
  <c r="G8947" i="25"/>
  <c r="G8956" i="25"/>
  <c r="G8966" i="25"/>
  <c r="G8975" i="25"/>
  <c r="G8984" i="25"/>
  <c r="G8993" i="25"/>
  <c r="G9002" i="25"/>
  <c r="G9010" i="25"/>
  <c r="G9018" i="25"/>
  <c r="G9026" i="25"/>
  <c r="G9034" i="25"/>
  <c r="G9042" i="25"/>
  <c r="G9050" i="25"/>
  <c r="G9058" i="25"/>
  <c r="G9066" i="25"/>
  <c r="G9074" i="25"/>
  <c r="G9082" i="25"/>
  <c r="G9090" i="25"/>
  <c r="G9098" i="25"/>
  <c r="G9106" i="25"/>
  <c r="G9114" i="25"/>
  <c r="G9122" i="25"/>
  <c r="G9130" i="25"/>
  <c r="G9138" i="25"/>
  <c r="G9146" i="25"/>
  <c r="G9154" i="25"/>
  <c r="G9162" i="25"/>
  <c r="G9170" i="25"/>
  <c r="G9178" i="25"/>
  <c r="G9186" i="25"/>
  <c r="G9194" i="25"/>
  <c r="G9202" i="25"/>
  <c r="G9210" i="25"/>
  <c r="G9218" i="25"/>
  <c r="G9226" i="25"/>
  <c r="G9234" i="25"/>
  <c r="G9242" i="25"/>
  <c r="G9250" i="25"/>
  <c r="G9258" i="25"/>
  <c r="G9266" i="25"/>
  <c r="G9274" i="25"/>
  <c r="G9282" i="25"/>
  <c r="G9290" i="25"/>
  <c r="G9298" i="25"/>
  <c r="G9306" i="25"/>
  <c r="G9314" i="25"/>
  <c r="G9322" i="25"/>
  <c r="G9330" i="25"/>
  <c r="G9338" i="25"/>
  <c r="G9346" i="25"/>
  <c r="G9354" i="25"/>
  <c r="G9362" i="25"/>
  <c r="G9370" i="25"/>
  <c r="G9378" i="25"/>
  <c r="G9386" i="25"/>
  <c r="G9394" i="25"/>
  <c r="G9402" i="25"/>
  <c r="G9410" i="25"/>
  <c r="G9418" i="25"/>
  <c r="G9426" i="25"/>
  <c r="G9434" i="25"/>
  <c r="G9442" i="25"/>
  <c r="G9450" i="25"/>
  <c r="G9458" i="25"/>
  <c r="G9466" i="25"/>
  <c r="G9474" i="25"/>
  <c r="G9482" i="25"/>
  <c r="G9490" i="25"/>
  <c r="G9498" i="25"/>
  <c r="G9506" i="25"/>
  <c r="G9514" i="25"/>
  <c r="G9522" i="25"/>
  <c r="G9530" i="25"/>
  <c r="G9538" i="25"/>
  <c r="G9546" i="25"/>
  <c r="G9554" i="25"/>
  <c r="G9562" i="25"/>
  <c r="G9570" i="25"/>
  <c r="G9578" i="25"/>
  <c r="G9586" i="25"/>
  <c r="G9594" i="25"/>
  <c r="G9602" i="25"/>
  <c r="G9610" i="25"/>
  <c r="G9618" i="25"/>
  <c r="G9626" i="25"/>
  <c r="G9634" i="25"/>
  <c r="G9642" i="25"/>
  <c r="G9650" i="25"/>
  <c r="G9658" i="25"/>
  <c r="G9666" i="25"/>
  <c r="G9674" i="25"/>
  <c r="G9682" i="25"/>
  <c r="G9690" i="25"/>
  <c r="G9698" i="25"/>
  <c r="G9706" i="25"/>
  <c r="G9714" i="25"/>
  <c r="G9722" i="25"/>
  <c r="G9730" i="25"/>
  <c r="G9738" i="25"/>
  <c r="G9746" i="25"/>
  <c r="G9754" i="25"/>
  <c r="G9762" i="25"/>
  <c r="G9770" i="25"/>
  <c r="G9778" i="25"/>
  <c r="G9786" i="25"/>
  <c r="G9794" i="25"/>
  <c r="G9802" i="25"/>
  <c r="G9810" i="25"/>
  <c r="G9818" i="25"/>
  <c r="G9826" i="25"/>
  <c r="G9834" i="25"/>
  <c r="G9842" i="25"/>
  <c r="G9850" i="25"/>
  <c r="G9858" i="25"/>
  <c r="G9866" i="25"/>
  <c r="G9874" i="25"/>
  <c r="G9882" i="25"/>
  <c r="G9890" i="25"/>
  <c r="G9898" i="25"/>
  <c r="G9906" i="25"/>
  <c r="G9914" i="25"/>
  <c r="G9922" i="25"/>
  <c r="G9930" i="25"/>
  <c r="G9938" i="25"/>
  <c r="G9946" i="25"/>
  <c r="G9954" i="25"/>
  <c r="G9962" i="25"/>
  <c r="G9970" i="25"/>
  <c r="G9978" i="25"/>
  <c r="G9986" i="25"/>
  <c r="G9994" i="25"/>
  <c r="G10002" i="25"/>
  <c r="G831" i="25"/>
  <c r="G1532" i="25"/>
  <c r="G1892" i="25"/>
  <c r="G2142" i="25"/>
  <c r="G2319" i="25"/>
  <c r="G2456" i="25"/>
  <c r="G2584" i="25"/>
  <c r="G2668" i="25"/>
  <c r="G2780" i="25"/>
  <c r="G2892" i="25"/>
  <c r="G2973" i="25"/>
  <c r="G3084" i="25"/>
  <c r="G3169" i="25"/>
  <c r="G3226" i="25"/>
  <c r="G3297" i="25"/>
  <c r="G3372" i="25"/>
  <c r="G3429" i="25"/>
  <c r="G3501" i="25"/>
  <c r="G3575" i="25"/>
  <c r="G3632" i="25"/>
  <c r="G3704" i="25"/>
  <c r="G3775" i="25"/>
  <c r="G3832" i="25"/>
  <c r="G3903" i="25"/>
  <c r="G3966" i="25"/>
  <c r="G4015" i="25"/>
  <c r="G4076" i="25"/>
  <c r="G4130" i="25"/>
  <c r="G4172" i="25"/>
  <c r="G4220" i="25"/>
  <c r="G4257" i="25"/>
  <c r="G4295" i="25"/>
  <c r="G4330" i="25"/>
  <c r="G4363" i="25"/>
  <c r="G4398" i="25"/>
  <c r="G4427" i="25"/>
  <c r="G4462" i="25"/>
  <c r="G4495" i="25"/>
  <c r="G4526" i="25"/>
  <c r="G4559" i="25"/>
  <c r="G4593" i="25"/>
  <c r="G4623" i="25"/>
  <c r="G4657" i="25"/>
  <c r="G4690" i="25"/>
  <c r="G4721" i="25"/>
  <c r="G4754" i="25"/>
  <c r="G4787" i="25"/>
  <c r="G4818" i="25"/>
  <c r="G4851" i="25"/>
  <c r="G4884" i="25"/>
  <c r="G4915" i="25"/>
  <c r="G4948" i="25"/>
  <c r="G4980" i="25"/>
  <c r="G5006" i="25"/>
  <c r="G5031" i="25"/>
  <c r="G5056" i="25"/>
  <c r="G5079" i="25"/>
  <c r="G5104" i="25"/>
  <c r="G5129" i="25"/>
  <c r="G5152" i="25"/>
  <c r="G5177" i="25"/>
  <c r="G5202" i="25"/>
  <c r="G5225" i="25"/>
  <c r="G5250" i="25"/>
  <c r="G5275" i="25"/>
  <c r="G5298" i="25"/>
  <c r="G5323" i="25"/>
  <c r="G5348" i="25"/>
  <c r="G5371" i="25"/>
  <c r="G5396" i="25"/>
  <c r="G5422" i="25"/>
  <c r="G5444" i="25"/>
  <c r="G5470" i="25"/>
  <c r="G5489" i="25"/>
  <c r="G5508" i="25"/>
  <c r="G5531" i="25"/>
  <c r="G5547" i="25"/>
  <c r="G5569" i="25"/>
  <c r="G5587" i="25"/>
  <c r="G5606" i="25"/>
  <c r="G5624" i="25"/>
  <c r="G5639" i="25"/>
  <c r="G5658" i="25"/>
  <c r="G5674" i="25"/>
  <c r="G5692" i="25"/>
  <c r="G5710" i="25"/>
  <c r="G5725" i="25"/>
  <c r="G5743" i="25"/>
  <c r="G5759" i="25"/>
  <c r="G5776" i="25"/>
  <c r="G5796" i="25"/>
  <c r="G5810" i="25"/>
  <c r="G5829" i="25"/>
  <c r="G5845" i="25"/>
  <c r="G5862" i="25"/>
  <c r="G5880" i="25"/>
  <c r="G5895" i="25"/>
  <c r="G5914" i="25"/>
  <c r="G5930" i="25"/>
  <c r="G5948" i="25"/>
  <c r="G5966" i="25"/>
  <c r="G5981" i="25"/>
  <c r="G5999" i="25"/>
  <c r="G6015" i="25"/>
  <c r="G6032" i="25"/>
  <c r="G6052" i="25"/>
  <c r="G6066" i="25"/>
  <c r="G6085" i="25"/>
  <c r="G6101" i="25"/>
  <c r="G6118" i="25"/>
  <c r="G6136" i="25"/>
  <c r="G6151" i="25"/>
  <c r="G6170" i="25"/>
  <c r="G6186" i="25"/>
  <c r="G6204" i="25"/>
  <c r="G6222" i="25"/>
  <c r="G6235" i="25"/>
  <c r="G6251" i="25"/>
  <c r="G6264" i="25"/>
  <c r="G6279" i="25"/>
  <c r="G6295" i="25"/>
  <c r="G6308" i="25"/>
  <c r="G6324" i="25"/>
  <c r="G6338" i="25"/>
  <c r="G6352" i="25"/>
  <c r="G6368" i="25"/>
  <c r="G6381" i="25"/>
  <c r="G6397" i="25"/>
  <c r="G6411" i="25"/>
  <c r="G6426" i="25"/>
  <c r="G6442" i="25"/>
  <c r="G6454" i="25"/>
  <c r="G6470" i="25"/>
  <c r="G6484" i="25"/>
  <c r="G6499" i="25"/>
  <c r="G6515" i="25"/>
  <c r="G6527" i="25"/>
  <c r="G6543" i="25"/>
  <c r="G6557" i="25"/>
  <c r="G6572" i="25"/>
  <c r="G6588" i="25"/>
  <c r="G6600" i="25"/>
  <c r="G6616" i="25"/>
  <c r="G6630" i="25"/>
  <c r="G6645" i="25"/>
  <c r="G6661" i="25"/>
  <c r="G6674" i="25"/>
  <c r="G6690" i="25"/>
  <c r="G6703" i="25"/>
  <c r="G6718" i="25"/>
  <c r="G6734" i="25"/>
  <c r="G6747" i="25"/>
  <c r="G6763" i="25"/>
  <c r="G6776" i="25"/>
  <c r="G6791" i="25"/>
  <c r="G6806" i="25"/>
  <c r="G6817" i="25"/>
  <c r="G6831" i="25"/>
  <c r="G6843" i="25"/>
  <c r="G6856" i="25"/>
  <c r="G6870" i="25"/>
  <c r="G6881" i="25"/>
  <c r="G6895" i="25"/>
  <c r="G6907" i="25"/>
  <c r="G6920" i="25"/>
  <c r="G6934" i="25"/>
  <c r="G6945" i="25"/>
  <c r="G6959" i="25"/>
  <c r="G6971" i="25"/>
  <c r="G6984" i="25"/>
  <c r="G6998" i="25"/>
  <c r="G7009" i="25"/>
  <c r="G7023" i="25"/>
  <c r="G7035" i="25"/>
  <c r="G7048" i="25"/>
  <c r="G7062" i="25"/>
  <c r="G7073" i="25"/>
  <c r="G7087" i="25"/>
  <c r="G7099" i="25"/>
  <c r="G7112" i="25"/>
  <c r="G7126" i="25"/>
  <c r="G7137" i="25"/>
  <c r="G7151" i="25"/>
  <c r="G7163" i="25"/>
  <c r="G7176" i="25"/>
  <c r="G7190" i="25"/>
  <c r="G7201" i="25"/>
  <c r="G7215" i="25"/>
  <c r="G7227" i="25"/>
  <c r="G7240" i="25"/>
  <c r="G7254" i="25"/>
  <c r="G7265" i="25"/>
  <c r="G7279" i="25"/>
  <c r="G7291" i="25"/>
  <c r="G7304" i="25"/>
  <c r="G7318" i="25"/>
  <c r="G7329" i="25"/>
  <c r="G7343" i="25"/>
  <c r="G7355" i="25"/>
  <c r="G7368" i="25"/>
  <c r="G7382" i="25"/>
  <c r="G7393" i="25"/>
  <c r="G7407" i="25"/>
  <c r="G7419" i="25"/>
  <c r="G7432" i="25"/>
  <c r="G7446" i="25"/>
  <c r="G7457" i="25"/>
  <c r="G7471" i="25"/>
  <c r="G7483" i="25"/>
  <c r="G7496" i="25"/>
  <c r="G7510" i="25"/>
  <c r="G7521" i="25"/>
  <c r="G7535" i="25"/>
  <c r="G7547" i="25"/>
  <c r="G7560" i="25"/>
  <c r="G7574" i="25"/>
  <c r="G7585" i="25"/>
  <c r="G7599" i="25"/>
  <c r="G7611" i="25"/>
  <c r="G7624" i="25"/>
  <c r="G7638" i="25"/>
  <c r="G7649" i="25"/>
  <c r="G7663" i="25"/>
  <c r="G7675" i="25"/>
  <c r="G7688" i="25"/>
  <c r="G7702" i="25"/>
  <c r="G7713" i="25"/>
  <c r="G7727" i="25"/>
  <c r="G7739" i="25"/>
  <c r="G7752" i="25"/>
  <c r="G7766" i="25"/>
  <c r="G7777" i="25"/>
  <c r="G7791" i="25"/>
  <c r="G7803" i="25"/>
  <c r="G7816" i="25"/>
  <c r="G7830" i="25"/>
  <c r="G7841" i="25"/>
  <c r="G7855" i="25"/>
  <c r="G7867" i="25"/>
  <c r="G7880" i="25"/>
  <c r="G7894" i="25"/>
  <c r="G7905" i="25"/>
  <c r="G7919" i="25"/>
  <c r="G7931" i="25"/>
  <c r="G7944" i="25"/>
  <c r="G7958" i="25"/>
  <c r="G7969" i="25"/>
  <c r="G7983" i="25"/>
  <c r="G7995" i="25"/>
  <c r="G8008" i="25"/>
  <c r="G8022" i="25"/>
  <c r="G8033" i="25"/>
  <c r="G8046" i="25"/>
  <c r="G8056" i="25"/>
  <c r="G8067" i="25"/>
  <c r="G8078" i="25"/>
  <c r="G8088" i="25"/>
  <c r="G8099" i="25"/>
  <c r="G8110" i="25"/>
  <c r="G8120" i="25"/>
  <c r="G8131" i="25"/>
  <c r="G8142" i="25"/>
  <c r="G8152" i="25"/>
  <c r="G8163" i="25"/>
  <c r="G8174" i="25"/>
  <c r="G8184" i="25"/>
  <c r="G8195" i="25"/>
  <c r="G8206" i="25"/>
  <c r="G8216" i="25"/>
  <c r="G8227" i="25"/>
  <c r="G8238" i="25"/>
  <c r="G8248" i="25"/>
  <c r="G8259" i="25"/>
  <c r="G8270" i="25"/>
  <c r="G8280" i="25"/>
  <c r="G8291" i="25"/>
  <c r="G8302" i="25"/>
  <c r="G8312" i="25"/>
  <c r="G8323" i="25"/>
  <c r="G8334" i="25"/>
  <c r="G8344" i="25"/>
  <c r="G8355" i="25"/>
  <c r="G8366" i="25"/>
  <c r="G8376" i="25"/>
  <c r="G8387" i="25"/>
  <c r="G8398" i="25"/>
  <c r="G8408" i="25"/>
  <c r="G8419" i="25"/>
  <c r="G8430" i="25"/>
  <c r="G8440" i="25"/>
  <c r="G8451" i="25"/>
  <c r="G8462" i="25"/>
  <c r="G8472" i="25"/>
  <c r="G8483" i="25"/>
  <c r="G8494" i="25"/>
  <c r="G8504" i="25"/>
  <c r="G8515" i="25"/>
  <c r="G8526" i="25"/>
  <c r="G8536" i="25"/>
  <c r="G8547" i="25"/>
  <c r="G8558" i="25"/>
  <c r="G8568" i="25"/>
  <c r="G8579" i="25"/>
  <c r="G8590" i="25"/>
  <c r="G8600" i="25"/>
  <c r="G8611" i="25"/>
  <c r="G8622" i="25"/>
  <c r="G8632" i="25"/>
  <c r="G8643" i="25"/>
  <c r="G8654" i="25"/>
  <c r="G8664" i="25"/>
  <c r="G8675" i="25"/>
  <c r="G8686" i="25"/>
  <c r="G8696" i="25"/>
  <c r="G8707" i="25"/>
  <c r="G8718" i="25"/>
  <c r="G8728" i="25"/>
  <c r="G8738" i="25"/>
  <c r="G8747" i="25"/>
  <c r="G8756" i="25"/>
  <c r="G8766" i="25"/>
  <c r="G8775" i="25"/>
  <c r="G8784" i="25"/>
  <c r="G8793" i="25"/>
  <c r="G8802" i="25"/>
  <c r="G8811" i="25"/>
  <c r="G8820" i="25"/>
  <c r="G8830" i="25"/>
  <c r="G8839" i="25"/>
  <c r="G8848" i="25"/>
  <c r="G8857" i="25"/>
  <c r="G8866" i="25"/>
  <c r="G8875" i="25"/>
  <c r="G8884" i="25"/>
  <c r="G8894" i="25"/>
  <c r="G8903" i="25"/>
  <c r="G8912" i="25"/>
  <c r="G8921" i="25"/>
  <c r="G8930" i="25"/>
  <c r="G8939" i="25"/>
  <c r="G8948" i="25"/>
  <c r="G862" i="25"/>
  <c r="G1538" i="25"/>
  <c r="G1893" i="25"/>
  <c r="G2146" i="25"/>
  <c r="G2363" i="25"/>
  <c r="G2460" i="25"/>
  <c r="G2587" i="25"/>
  <c r="G2704" i="25"/>
  <c r="G2781" i="25"/>
  <c r="G2893" i="25"/>
  <c r="G3005" i="25"/>
  <c r="G3088" i="25"/>
  <c r="G3175" i="25"/>
  <c r="G3245" i="25"/>
  <c r="G3303" i="25"/>
  <c r="G3373" i="25"/>
  <c r="G3447" i="25"/>
  <c r="G3504" i="25"/>
  <c r="G3576" i="25"/>
  <c r="G3649" i="25"/>
  <c r="G3706" i="25"/>
  <c r="G3781" i="25"/>
  <c r="G3852" i="25"/>
  <c r="G3909" i="25"/>
  <c r="G3969" i="25"/>
  <c r="G4033" i="25"/>
  <c r="G4079" i="25"/>
  <c r="G4132" i="25"/>
  <c r="G4185" i="25"/>
  <c r="G4222" i="25"/>
  <c r="G4258" i="25"/>
  <c r="G4298" i="25"/>
  <c r="G4334" i="25"/>
  <c r="G4366" i="25"/>
  <c r="G4399" i="25"/>
  <c r="G4431" i="25"/>
  <c r="G4463" i="25"/>
  <c r="G4497" i="25"/>
  <c r="G4529" i="25"/>
  <c r="G4561" i="25"/>
  <c r="G4594" i="25"/>
  <c r="G4626" i="25"/>
  <c r="G4658" i="25"/>
  <c r="G4691" i="25"/>
  <c r="G4723" i="25"/>
  <c r="G4755" i="25"/>
  <c r="G4788" i="25"/>
  <c r="G4820" i="25"/>
  <c r="G4852" i="25"/>
  <c r="G4886" i="25"/>
  <c r="G4918" i="25"/>
  <c r="G4950" i="25"/>
  <c r="G4983" i="25"/>
  <c r="G5008" i="25"/>
  <c r="G5032" i="25"/>
  <c r="G5057" i="25"/>
  <c r="G5081" i="25"/>
  <c r="G5105" i="25"/>
  <c r="G5130" i="25"/>
  <c r="G5154" i="25"/>
  <c r="G5178" i="25"/>
  <c r="G5203" i="25"/>
  <c r="G5227" i="25"/>
  <c r="G5251" i="25"/>
  <c r="G5276" i="25"/>
  <c r="G5300" i="25"/>
  <c r="G5324" i="25"/>
  <c r="G5350" i="25"/>
  <c r="G5374" i="25"/>
  <c r="G5398" i="25"/>
  <c r="G5423" i="25"/>
  <c r="G5447" i="25"/>
  <c r="G5471" i="25"/>
  <c r="G5495" i="25"/>
  <c r="G5511" i="25"/>
  <c r="G5532" i="25"/>
  <c r="G5551" i="25"/>
  <c r="G5570" i="25"/>
  <c r="G5591" i="25"/>
  <c r="G5607" i="25"/>
  <c r="G5626" i="25"/>
  <c r="G5642" i="25"/>
  <c r="G5660" i="25"/>
  <c r="G5678" i="25"/>
  <c r="G5693" i="25"/>
  <c r="G5711" i="25"/>
  <c r="G5727" i="25"/>
  <c r="G5744" i="25"/>
  <c r="G5764" i="25"/>
  <c r="G5778" i="25"/>
  <c r="G5797" i="25"/>
  <c r="G5813" i="25"/>
  <c r="G5830" i="25"/>
  <c r="G5848" i="25"/>
  <c r="G5863" i="25"/>
  <c r="G5882" i="25"/>
  <c r="G5898" i="25"/>
  <c r="G5916" i="25"/>
  <c r="G5934" i="25"/>
  <c r="G5949" i="25"/>
  <c r="G5967" i="25"/>
  <c r="G5983" i="25"/>
  <c r="G6000" i="25"/>
  <c r="G6020" i="25"/>
  <c r="G6034" i="25"/>
  <c r="G6053" i="25"/>
  <c r="G6069" i="25"/>
  <c r="G6086" i="25"/>
  <c r="G6104" i="25"/>
  <c r="G6119" i="25"/>
  <c r="G6138" i="25"/>
  <c r="G6154" i="25"/>
  <c r="G6172" i="25"/>
  <c r="G6190" i="25"/>
  <c r="G6205" i="25"/>
  <c r="G6223" i="25"/>
  <c r="G6237" i="25"/>
  <c r="G6252" i="25"/>
  <c r="G6268" i="25"/>
  <c r="G6280" i="25"/>
  <c r="G6296" i="25"/>
  <c r="G6310" i="25"/>
  <c r="G6325" i="25"/>
  <c r="G6341" i="25"/>
  <c r="G6354" i="25"/>
  <c r="G6370" i="25"/>
  <c r="G6383" i="25"/>
  <c r="G6398" i="25"/>
  <c r="G6414" i="25"/>
  <c r="G6427" i="25"/>
  <c r="G6443" i="25"/>
  <c r="G6456" i="25"/>
  <c r="G6471" i="25"/>
  <c r="G6487" i="25"/>
  <c r="G6500" i="25"/>
  <c r="G6516" i="25"/>
  <c r="G6530" i="25"/>
  <c r="G6544" i="25"/>
  <c r="G6560" i="25"/>
  <c r="G6573" i="25"/>
  <c r="G6589" i="25"/>
  <c r="G6603" i="25"/>
  <c r="G6618" i="25"/>
  <c r="G6634" i="25"/>
  <c r="G6646" i="25"/>
  <c r="G6662" i="25"/>
  <c r="G6676" i="25"/>
  <c r="G6691" i="25"/>
  <c r="G6707" i="25"/>
  <c r="G6719" i="25"/>
  <c r="G6735" i="25"/>
  <c r="G6749" i="25"/>
  <c r="G6764" i="25"/>
  <c r="G6780" i="25"/>
  <c r="G6792" i="25"/>
  <c r="G6807" i="25"/>
  <c r="G6819" i="25"/>
  <c r="G6832" i="25"/>
  <c r="G6846" i="25"/>
  <c r="G6857" i="25"/>
  <c r="G6871" i="25"/>
  <c r="G6883" i="25"/>
  <c r="G6896" i="25"/>
  <c r="G6910" i="25"/>
  <c r="G6921" i="25"/>
  <c r="G6935" i="25"/>
  <c r="G6947" i="25"/>
  <c r="G6960" i="25"/>
  <c r="G6974" i="25"/>
  <c r="G6985" i="25"/>
  <c r="G6999" i="25"/>
  <c r="G7011" i="25"/>
  <c r="G7024" i="25"/>
  <c r="G7038" i="25"/>
  <c r="G7049" i="25"/>
  <c r="G7063" i="25"/>
  <c r="G7075" i="25"/>
  <c r="G7088" i="25"/>
  <c r="G7102" i="25"/>
  <c r="G7113" i="25"/>
  <c r="G7127" i="25"/>
  <c r="G7139" i="25"/>
  <c r="G7152" i="25"/>
  <c r="G7166" i="25"/>
  <c r="G7177" i="25"/>
  <c r="G7191" i="25"/>
  <c r="G7203" i="25"/>
  <c r="G7216" i="25"/>
  <c r="G7230" i="25"/>
  <c r="G7241" i="25"/>
  <c r="G7255" i="25"/>
  <c r="G7267" i="25"/>
  <c r="G7280" i="25"/>
  <c r="G7294" i="25"/>
  <c r="G7305" i="25"/>
  <c r="G7319" i="25"/>
  <c r="G7331" i="25"/>
  <c r="G7344" i="25"/>
  <c r="G7358" i="25"/>
  <c r="G7369" i="25"/>
  <c r="G7383" i="25"/>
  <c r="G7395" i="25"/>
  <c r="G7408" i="25"/>
  <c r="G7422" i="25"/>
  <c r="G7433" i="25"/>
  <c r="G7447" i="25"/>
  <c r="G7459" i="25"/>
  <c r="G7472" i="25"/>
  <c r="G7486" i="25"/>
  <c r="G7497" i="25"/>
  <c r="G7511" i="25"/>
  <c r="G7523" i="25"/>
  <c r="G7536" i="25"/>
  <c r="G7550" i="25"/>
  <c r="G7561" i="25"/>
  <c r="G7575" i="25"/>
  <c r="G7587" i="25"/>
  <c r="G7600" i="25"/>
  <c r="G7614" i="25"/>
  <c r="G7625" i="25"/>
  <c r="G7639" i="25"/>
  <c r="G7651" i="25"/>
  <c r="G7664" i="25"/>
  <c r="G7678" i="25"/>
  <c r="G7689" i="25"/>
  <c r="G7703" i="25"/>
  <c r="G7715" i="25"/>
  <c r="G7728" i="25"/>
  <c r="G7742" i="25"/>
  <c r="G7753" i="25"/>
  <c r="G7767" i="25"/>
  <c r="G7779" i="25"/>
  <c r="G7792" i="25"/>
  <c r="G7806" i="25"/>
  <c r="G7817" i="25"/>
  <c r="G7831" i="25"/>
  <c r="G7843" i="25"/>
  <c r="G7856" i="25"/>
  <c r="G7870" i="25"/>
  <c r="G7881" i="25"/>
  <c r="G7895" i="25"/>
  <c r="G7907" i="25"/>
  <c r="G7920" i="25"/>
  <c r="G7934" i="25"/>
  <c r="G7945" i="25"/>
  <c r="G7959" i="25"/>
  <c r="G7971" i="25"/>
  <c r="G7984" i="25"/>
  <c r="G7998" i="25"/>
  <c r="G8009" i="25"/>
  <c r="G8023" i="25"/>
  <c r="G8035" i="25"/>
  <c r="G8047" i="25"/>
  <c r="G8057" i="25"/>
  <c r="G8068" i="25"/>
  <c r="G8079" i="25"/>
  <c r="G8089" i="25"/>
  <c r="G8100" i="25"/>
  <c r="G8111" i="25"/>
  <c r="G8121" i="25"/>
  <c r="G8132" i="25"/>
  <c r="G8143" i="25"/>
  <c r="G8153" i="25"/>
  <c r="G8164" i="25"/>
  <c r="G8175" i="25"/>
  <c r="G8185" i="25"/>
  <c r="G8196" i="25"/>
  <c r="G8207" i="25"/>
  <c r="G8217" i="25"/>
  <c r="G8228" i="25"/>
  <c r="G8239" i="25"/>
  <c r="G8249" i="25"/>
  <c r="G8260" i="25"/>
  <c r="G8271" i="25"/>
  <c r="G8281" i="25"/>
  <c r="G8292" i="25"/>
  <c r="G8303" i="25"/>
  <c r="G8313" i="25"/>
  <c r="G8324" i="25"/>
  <c r="G8335" i="25"/>
  <c r="G8345" i="25"/>
  <c r="G8356" i="25"/>
  <c r="G8367" i="25"/>
  <c r="G8377" i="25"/>
  <c r="G8388" i="25"/>
  <c r="G8399" i="25"/>
  <c r="G8409" i="25"/>
  <c r="G8420" i="25"/>
  <c r="G8431" i="25"/>
  <c r="G8441" i="25"/>
  <c r="G8452" i="25"/>
  <c r="G8463" i="25"/>
  <c r="G8473" i="25"/>
  <c r="G8484" i="25"/>
  <c r="G8495" i="25"/>
  <c r="G8505" i="25"/>
  <c r="G8516" i="25"/>
  <c r="G8527" i="25"/>
  <c r="G8537" i="25"/>
  <c r="G8548" i="25"/>
  <c r="G8559" i="25"/>
  <c r="G8569" i="25"/>
  <c r="G8580" i="25"/>
  <c r="G1115" i="25"/>
  <c r="G1630" i="25"/>
  <c r="G1962" i="25"/>
  <c r="G2202" i="25"/>
  <c r="G2368" i="25"/>
  <c r="G2496" i="25"/>
  <c r="G2589" i="25"/>
  <c r="G2705" i="25"/>
  <c r="G2817" i="25"/>
  <c r="G2896" i="25"/>
  <c r="G3007" i="25"/>
  <c r="G3120" i="25"/>
  <c r="G3176" i="25"/>
  <c r="G3249" i="25"/>
  <c r="G3320" i="25"/>
  <c r="G3377" i="25"/>
  <c r="G3448" i="25"/>
  <c r="G3521" i="25"/>
  <c r="G3578" i="25"/>
  <c r="G3653" i="25"/>
  <c r="G3728" i="25"/>
  <c r="G3784" i="25"/>
  <c r="G3857" i="25"/>
  <c r="G3925" i="25"/>
  <c r="G3974" i="25"/>
  <c r="G4034" i="25"/>
  <c r="G4093" i="25"/>
  <c r="G4134" i="25"/>
  <c r="G4189" i="25"/>
  <c r="G4226" i="25"/>
  <c r="G4262" i="25"/>
  <c r="G4300" i="25"/>
  <c r="G4337" i="25"/>
  <c r="G4367" i="25"/>
  <c r="G4401" i="25"/>
  <c r="G4434" i="25"/>
  <c r="G4465" i="25"/>
  <c r="G4498" i="25"/>
  <c r="G4531" i="25"/>
  <c r="G4562" i="25"/>
  <c r="G4595" i="25"/>
  <c r="G4628" i="25"/>
  <c r="G4659" i="25"/>
  <c r="G4692" i="25"/>
  <c r="G4726" i="25"/>
  <c r="G4756" i="25"/>
  <c r="G4790" i="25"/>
  <c r="G4825" i="25"/>
  <c r="G4854" i="25"/>
  <c r="G4889" i="25"/>
  <c r="G4922" i="25"/>
  <c r="G4953" i="25"/>
  <c r="G4984" i="25"/>
  <c r="G5010" i="25"/>
  <c r="G5033" i="25"/>
  <c r="G5058" i="25"/>
  <c r="G5083" i="25"/>
  <c r="G5106" i="25"/>
  <c r="G5131" i="25"/>
  <c r="G5156" i="25"/>
  <c r="G5179" i="25"/>
  <c r="G5204" i="25"/>
  <c r="G5230" i="25"/>
  <c r="G5252" i="25"/>
  <c r="G5278" i="25"/>
  <c r="G5303" i="25"/>
  <c r="G5326" i="25"/>
  <c r="G5351" i="25"/>
  <c r="G5376" i="25"/>
  <c r="G5399" i="25"/>
  <c r="G5424" i="25"/>
  <c r="G5449" i="25"/>
  <c r="G5472" i="25"/>
  <c r="G5496" i="25"/>
  <c r="G5514" i="25"/>
  <c r="G5534" i="25"/>
  <c r="G5554" i="25"/>
  <c r="G5571" i="25"/>
  <c r="G5593" i="25"/>
  <c r="G5610" i="25"/>
  <c r="G5628" i="25"/>
  <c r="G5646" i="25"/>
  <c r="G5661" i="25"/>
  <c r="G5679" i="25"/>
  <c r="G5695" i="25"/>
  <c r="G5712" i="25"/>
  <c r="G5732" i="25"/>
  <c r="G5746" i="25"/>
  <c r="G5765" i="25"/>
  <c r="G5781" i="25"/>
  <c r="G5798" i="25"/>
  <c r="G5816" i="25"/>
  <c r="G5831" i="25"/>
  <c r="G5850" i="25"/>
  <c r="G5866" i="25"/>
  <c r="G5884" i="25"/>
  <c r="G5902" i="25"/>
  <c r="G5917" i="25"/>
  <c r="G5935" i="25"/>
  <c r="G5951" i="25"/>
  <c r="G5968" i="25"/>
  <c r="G5988" i="25"/>
  <c r="G6002" i="25"/>
  <c r="G6021" i="25"/>
  <c r="G6037" i="25"/>
  <c r="G6054" i="25"/>
  <c r="G6072" i="25"/>
  <c r="G6087" i="25"/>
  <c r="G6106" i="25"/>
  <c r="G6122" i="25"/>
  <c r="G6140" i="25"/>
  <c r="G6158" i="25"/>
  <c r="G6173" i="25"/>
  <c r="G6191" i="25"/>
  <c r="G6207" i="25"/>
  <c r="G6224" i="25"/>
  <c r="G6240" i="25"/>
  <c r="G6253" i="25"/>
  <c r="G6269" i="25"/>
  <c r="G6283" i="25"/>
  <c r="G6298" i="25"/>
  <c r="G6314" i="25"/>
  <c r="G6326" i="25"/>
  <c r="G6342" i="25"/>
  <c r="G6356" i="25"/>
  <c r="G6371" i="25"/>
  <c r="G6387" i="25"/>
  <c r="G6399" i="25"/>
  <c r="G6415" i="25"/>
  <c r="G6429" i="25"/>
  <c r="G6444" i="25"/>
  <c r="G6460" i="25"/>
  <c r="G6472" i="25"/>
  <c r="G6488" i="25"/>
  <c r="G6502" i="25"/>
  <c r="G6517" i="25"/>
  <c r="G6533" i="25"/>
  <c r="G6546" i="25"/>
  <c r="G6562" i="25"/>
  <c r="G6575" i="25"/>
  <c r="G6590" i="25"/>
  <c r="G6606" i="25"/>
  <c r="G6619" i="25"/>
  <c r="G6635" i="25"/>
  <c r="G6648" i="25"/>
  <c r="G6663" i="25"/>
  <c r="G6679" i="25"/>
  <c r="G6692" i="25"/>
  <c r="G6708" i="25"/>
  <c r="G6722" i="25"/>
  <c r="G6736" i="25"/>
  <c r="G6752" i="25"/>
  <c r="G6765" i="25"/>
  <c r="G6781" i="25"/>
  <c r="G6795" i="25"/>
  <c r="G6808" i="25"/>
  <c r="G6822" i="25"/>
  <c r="G6833" i="25"/>
  <c r="G6847" i="25"/>
  <c r="G6859" i="25"/>
  <c r="G6872" i="25"/>
  <c r="G6886" i="25"/>
  <c r="G6897" i="25"/>
  <c r="G1124" i="25"/>
  <c r="G1632" i="25"/>
  <c r="G1965" i="25"/>
  <c r="G2205" i="25"/>
  <c r="G2374" i="25"/>
  <c r="G2499" i="25"/>
  <c r="G2625" i="25"/>
  <c r="G2706" i="25"/>
  <c r="G2818" i="25"/>
  <c r="G2930" i="25"/>
  <c r="G3009" i="25"/>
  <c r="G3121" i="25"/>
  <c r="G3194" i="25"/>
  <c r="G3250" i="25"/>
  <c r="G3325" i="25"/>
  <c r="G3397" i="25"/>
  <c r="G3453" i="25"/>
  <c r="G3525" i="25"/>
  <c r="G3600" i="25"/>
  <c r="G3656" i="25"/>
  <c r="G3729" i="25"/>
  <c r="G3802" i="25"/>
  <c r="G3858" i="25"/>
  <c r="G3928" i="25"/>
  <c r="G3989" i="25"/>
  <c r="G4038" i="25"/>
  <c r="G4094" i="25"/>
  <c r="G4148" i="25"/>
  <c r="G4190" i="25"/>
  <c r="G4229" i="25"/>
  <c r="G4265" i="25"/>
  <c r="G4302" i="25"/>
  <c r="G4338" i="25"/>
  <c r="G4370" i="25"/>
  <c r="G4402" i="25"/>
  <c r="G4435" i="25"/>
  <c r="G4467" i="25"/>
  <c r="G4499" i="25"/>
  <c r="G4532" i="25"/>
  <c r="G4564" i="25"/>
  <c r="G4596" i="25"/>
  <c r="G4630" i="25"/>
  <c r="G4662" i="25"/>
  <c r="G4694" i="25"/>
  <c r="G4729" i="25"/>
  <c r="G4761" i="25"/>
  <c r="G4793" i="25"/>
  <c r="G4826" i="25"/>
  <c r="G4858" i="25"/>
  <c r="G4890" i="25"/>
  <c r="G4923" i="25"/>
  <c r="G4955" i="25"/>
  <c r="G4985" i="25"/>
  <c r="G5011" i="25"/>
  <c r="G5035" i="25"/>
  <c r="G2032" i="25"/>
  <c r="G2504" i="25"/>
  <c r="G2746" i="25"/>
  <c r="G3047" i="25"/>
  <c r="G3272" i="25"/>
  <c r="G3421" i="25"/>
  <c r="G3604" i="25"/>
  <c r="G3804" i="25"/>
  <c r="G3949" i="25"/>
  <c r="G4111" i="25"/>
  <c r="G4240" i="25"/>
  <c r="G4317" i="25"/>
  <c r="G4414" i="25"/>
  <c r="G4510" i="25"/>
  <c r="G4580" i="25"/>
  <c r="G4675" i="25"/>
  <c r="G4769" i="25"/>
  <c r="G4839" i="25"/>
  <c r="G4935" i="25"/>
  <c r="G5019" i="25"/>
  <c r="G5068" i="25"/>
  <c r="G5118" i="25"/>
  <c r="G5167" i="25"/>
  <c r="G5215" i="25"/>
  <c r="G5264" i="25"/>
  <c r="G5313" i="25"/>
  <c r="G5361" i="25"/>
  <c r="G5410" i="25"/>
  <c r="G5459" i="25"/>
  <c r="G5502" i="25"/>
  <c r="G5543" i="25"/>
  <c r="G5580" i="25"/>
  <c r="G5616" i="25"/>
  <c r="G5650" i="25"/>
  <c r="G5685" i="25"/>
  <c r="G5720" i="25"/>
  <c r="G5754" i="25"/>
  <c r="G5788" i="25"/>
  <c r="G5821" i="25"/>
  <c r="G5855" i="25"/>
  <c r="G5892" i="25"/>
  <c r="G5925" i="25"/>
  <c r="G5958" i="25"/>
  <c r="G5991" i="25"/>
  <c r="G6026" i="25"/>
  <c r="G6062" i="25"/>
  <c r="G6095" i="25"/>
  <c r="G6128" i="25"/>
  <c r="G6162" i="25"/>
  <c r="G6197" i="25"/>
  <c r="G6231" i="25"/>
  <c r="G6260" i="25"/>
  <c r="G6288" i="25"/>
  <c r="G6317" i="25"/>
  <c r="G6347" i="25"/>
  <c r="G6378" i="25"/>
  <c r="G6406" i="25"/>
  <c r="G6435" i="25"/>
  <c r="G6463" i="25"/>
  <c r="G6493" i="25"/>
  <c r="G6524" i="25"/>
  <c r="G6552" i="25"/>
  <c r="G6581" i="25"/>
  <c r="G6610" i="25"/>
  <c r="G6639" i="25"/>
  <c r="G6670" i="25"/>
  <c r="G6699" i="25"/>
  <c r="G6727" i="25"/>
  <c r="G6756" i="25"/>
  <c r="G6786" i="25"/>
  <c r="G6814" i="25"/>
  <c r="G6839" i="25"/>
  <c r="G6864" i="25"/>
  <c r="G6889" i="25"/>
  <c r="G6913" i="25"/>
  <c r="G6936" i="25"/>
  <c r="G6953" i="25"/>
  <c r="G6976" i="25"/>
  <c r="G6993" i="25"/>
  <c r="G7016" i="25"/>
  <c r="G7039" i="25"/>
  <c r="G7056" i="25"/>
  <c r="G7079" i="25"/>
  <c r="G7096" i="25"/>
  <c r="G7119" i="25"/>
  <c r="G7142" i="25"/>
  <c r="G7159" i="25"/>
  <c r="G7182" i="25"/>
  <c r="G7199" i="25"/>
  <c r="G7222" i="25"/>
  <c r="G7243" i="25"/>
  <c r="G7262" i="25"/>
  <c r="G7283" i="25"/>
  <c r="G7302" i="25"/>
  <c r="G7323" i="25"/>
  <c r="G7345" i="25"/>
  <c r="G7363" i="25"/>
  <c r="G7385" i="25"/>
  <c r="G7403" i="25"/>
  <c r="G7425" i="25"/>
  <c r="G7448" i="25"/>
  <c r="G7465" i="25"/>
  <c r="G7488" i="25"/>
  <c r="G7505" i="25"/>
  <c r="G7528" i="25"/>
  <c r="G7551" i="25"/>
  <c r="G7568" i="25"/>
  <c r="G7591" i="25"/>
  <c r="G7608" i="25"/>
  <c r="G7631" i="25"/>
  <c r="G7654" i="25"/>
  <c r="G7671" i="25"/>
  <c r="G7694" i="25"/>
  <c r="G7711" i="25"/>
  <c r="G7734" i="25"/>
  <c r="G7755" i="25"/>
  <c r="G7774" i="25"/>
  <c r="G7795" i="25"/>
  <c r="G7814" i="25"/>
  <c r="G7835" i="25"/>
  <c r="G7857" i="25"/>
  <c r="G7875" i="25"/>
  <c r="G7897" i="25"/>
  <c r="G7915" i="25"/>
  <c r="G7937" i="25"/>
  <c r="G7960" i="25"/>
  <c r="G7977" i="25"/>
  <c r="G8000" i="25"/>
  <c r="G8017" i="25"/>
  <c r="G8040" i="25"/>
  <c r="G8059" i="25"/>
  <c r="G8073" i="25"/>
  <c r="G8092" i="25"/>
  <c r="G8107" i="25"/>
  <c r="G8126" i="25"/>
  <c r="G8144" i="25"/>
  <c r="G8159" i="25"/>
  <c r="G8177" i="25"/>
  <c r="G8192" i="25"/>
  <c r="G8211" i="25"/>
  <c r="G8230" i="25"/>
  <c r="G8244" i="25"/>
  <c r="G8263" i="25"/>
  <c r="G8278" i="25"/>
  <c r="G8296" i="25"/>
  <c r="G8315" i="25"/>
  <c r="G8329" i="25"/>
  <c r="G8348" i="25"/>
  <c r="G8363" i="25"/>
  <c r="G8382" i="25"/>
  <c r="G8400" i="25"/>
  <c r="G8415" i="25"/>
  <c r="G8433" i="25"/>
  <c r="G8448" i="25"/>
  <c r="G8467" i="25"/>
  <c r="G8486" i="25"/>
  <c r="G8500" i="25"/>
  <c r="G8519" i="25"/>
  <c r="G8534" i="25"/>
  <c r="G8552" i="25"/>
  <c r="G8571" i="25"/>
  <c r="G8585" i="25"/>
  <c r="G8601" i="25"/>
  <c r="G8615" i="25"/>
  <c r="G8628" i="25"/>
  <c r="G8644" i="25"/>
  <c r="G8657" i="25"/>
  <c r="G8671" i="25"/>
  <c r="G8687" i="25"/>
  <c r="G8700" i="25"/>
  <c r="G8713" i="25"/>
  <c r="G8729" i="25"/>
  <c r="G8742" i="25"/>
  <c r="G8753" i="25"/>
  <c r="G8767" i="25"/>
  <c r="G8778" i="25"/>
  <c r="G8790" i="25"/>
  <c r="G8803" i="25"/>
  <c r="G8815" i="25"/>
  <c r="G8826" i="25"/>
  <c r="G8840" i="25"/>
  <c r="G8851" i="25"/>
  <c r="G8863" i="25"/>
  <c r="G8876" i="25"/>
  <c r="G8888" i="25"/>
  <c r="G8899" i="25"/>
  <c r="G8913" i="25"/>
  <c r="G8924" i="25"/>
  <c r="G8936" i="25"/>
  <c r="G8950" i="25"/>
  <c r="G8960" i="25"/>
  <c r="G8970" i="25"/>
  <c r="G8980" i="25"/>
  <c r="G8991" i="25"/>
  <c r="G9001" i="25"/>
  <c r="G9011" i="25"/>
  <c r="G9020" i="25"/>
  <c r="G9029" i="25"/>
  <c r="G9038" i="25"/>
  <c r="G9047" i="25"/>
  <c r="G9056" i="25"/>
  <c r="G9065" i="25"/>
  <c r="G9075" i="25"/>
  <c r="G9084" i="25"/>
  <c r="G9093" i="25"/>
  <c r="G9102" i="25"/>
  <c r="G9111" i="25"/>
  <c r="G9120" i="25"/>
  <c r="G9129" i="25"/>
  <c r="G9139" i="25"/>
  <c r="G9148" i="25"/>
  <c r="G9157" i="25"/>
  <c r="G9166" i="25"/>
  <c r="G9175" i="25"/>
  <c r="G9184" i="25"/>
  <c r="G9193" i="25"/>
  <c r="G9203" i="25"/>
  <c r="G9212" i="25"/>
  <c r="G9221" i="25"/>
  <c r="G9230" i="25"/>
  <c r="G9239" i="25"/>
  <c r="G9248" i="25"/>
  <c r="G9257" i="25"/>
  <c r="G9267" i="25"/>
  <c r="G9276" i="25"/>
  <c r="G9285" i="25"/>
  <c r="G9294" i="25"/>
  <c r="G9303" i="25"/>
  <c r="G9312" i="25"/>
  <c r="G9321" i="25"/>
  <c r="G9331" i="25"/>
  <c r="G9340" i="25"/>
  <c r="G9349" i="25"/>
  <c r="G9358" i="25"/>
  <c r="G9367" i="25"/>
  <c r="G9376" i="25"/>
  <c r="G9385" i="25"/>
  <c r="G9395" i="25"/>
  <c r="G9404" i="25"/>
  <c r="G9413" i="25"/>
  <c r="G9422" i="25"/>
  <c r="G9431" i="25"/>
  <c r="G9440" i="25"/>
  <c r="G9449" i="25"/>
  <c r="G9459" i="25"/>
  <c r="G9468" i="25"/>
  <c r="G9477" i="25"/>
  <c r="G9486" i="25"/>
  <c r="G9495" i="25"/>
  <c r="G9504" i="25"/>
  <c r="G9513" i="25"/>
  <c r="G9523" i="25"/>
  <c r="G9532" i="25"/>
  <c r="G9541" i="25"/>
  <c r="G9550" i="25"/>
  <c r="G9559" i="25"/>
  <c r="G9568" i="25"/>
  <c r="G9577" i="25"/>
  <c r="G9587" i="25"/>
  <c r="G9596" i="25"/>
  <c r="G9605" i="25"/>
  <c r="G9614" i="25"/>
  <c r="G9623" i="25"/>
  <c r="G9632" i="25"/>
  <c r="G9641" i="25"/>
  <c r="G9651" i="25"/>
  <c r="G9660" i="25"/>
  <c r="G9669" i="25"/>
  <c r="G9678" i="25"/>
  <c r="G9687" i="25"/>
  <c r="G9696" i="25"/>
  <c r="G9705" i="25"/>
  <c r="G9715" i="25"/>
  <c r="G9724" i="25"/>
  <c r="G9733" i="25"/>
  <c r="G9742" i="25"/>
  <c r="G9751" i="25"/>
  <c r="G9760" i="25"/>
  <c r="G9769" i="25"/>
  <c r="G9779" i="25"/>
  <c r="G9788" i="25"/>
  <c r="G9797" i="25"/>
  <c r="G9806" i="25"/>
  <c r="G9815" i="25"/>
  <c r="G9824" i="25"/>
  <c r="G9833" i="25"/>
  <c r="G9843" i="25"/>
  <c r="G9852" i="25"/>
  <c r="G9861" i="25"/>
  <c r="G9870" i="25"/>
  <c r="G9879" i="25"/>
  <c r="G9888" i="25"/>
  <c r="G9897" i="25"/>
  <c r="G9907" i="25"/>
  <c r="G9916" i="25"/>
  <c r="G9925" i="25"/>
  <c r="G9934" i="25"/>
  <c r="G9943" i="25"/>
  <c r="G9952" i="25"/>
  <c r="G9961" i="25"/>
  <c r="G9971" i="25"/>
  <c r="G9980" i="25"/>
  <c r="G9989" i="25"/>
  <c r="G9998" i="25"/>
  <c r="G1277" i="25"/>
  <c r="G2082" i="25"/>
  <c r="G2541" i="25"/>
  <c r="G2821" i="25"/>
  <c r="G3048" i="25"/>
  <c r="G3273" i="25"/>
  <c r="G3473" i="25"/>
  <c r="G3624" i="25"/>
  <c r="G3805" i="25"/>
  <c r="G3993" i="25"/>
  <c r="G4116" i="25"/>
  <c r="G4241" i="25"/>
  <c r="G4348" i="25"/>
  <c r="G4415" i="25"/>
  <c r="G4511" i="25"/>
  <c r="G4607" i="25"/>
  <c r="G4678" i="25"/>
  <c r="G4772" i="25"/>
  <c r="G4867" i="25"/>
  <c r="G4937" i="25"/>
  <c r="G5020" i="25"/>
  <c r="G5070" i="25"/>
  <c r="G5120" i="25"/>
  <c r="G5168" i="25"/>
  <c r="G5216" i="25"/>
  <c r="G5266" i="25"/>
  <c r="G5314" i="25"/>
  <c r="G5362" i="25"/>
  <c r="G5412" i="25"/>
  <c r="G5460" i="25"/>
  <c r="G5506" i="25"/>
  <c r="G5544" i="25"/>
  <c r="G5582" i="25"/>
  <c r="G5618" i="25"/>
  <c r="G5653" i="25"/>
  <c r="G5688" i="25"/>
  <c r="G5722" i="25"/>
  <c r="G5756" i="25"/>
  <c r="G5789" i="25"/>
  <c r="G5823" i="25"/>
  <c r="G5860" i="25"/>
  <c r="G5893" i="25"/>
  <c r="G5926" i="25"/>
  <c r="G5959" i="25"/>
  <c r="G5994" i="25"/>
  <c r="G6030" i="25"/>
  <c r="G6063" i="25"/>
  <c r="G6096" i="25"/>
  <c r="G6130" i="25"/>
  <c r="G6165" i="25"/>
  <c r="G6200" i="25"/>
  <c r="G6232" i="25"/>
  <c r="G6261" i="25"/>
  <c r="G6290" i="25"/>
  <c r="G6319" i="25"/>
  <c r="G6350" i="25"/>
  <c r="G6379" i="25"/>
  <c r="G6407" i="25"/>
  <c r="G6436" i="25"/>
  <c r="G6466" i="25"/>
  <c r="G6496" i="25"/>
  <c r="G6525" i="25"/>
  <c r="G6554" i="25"/>
  <c r="G6582" i="25"/>
  <c r="G6612" i="25"/>
  <c r="G6643" i="25"/>
  <c r="G6671" i="25"/>
  <c r="G6700" i="25"/>
  <c r="G6728" i="25"/>
  <c r="G6758" i="25"/>
  <c r="G6789" i="25"/>
  <c r="G6815" i="25"/>
  <c r="G6840" i="25"/>
  <c r="G6865" i="25"/>
  <c r="G6891" i="25"/>
  <c r="G6915" i="25"/>
  <c r="G6937" i="25"/>
  <c r="G6955" i="25"/>
  <c r="G6977" i="25"/>
  <c r="G7000" i="25"/>
  <c r="G7017" i="25"/>
  <c r="G7040" i="25"/>
  <c r="G7057" i="25"/>
  <c r="G7080" i="25"/>
  <c r="G7103" i="25"/>
  <c r="G7120" i="25"/>
  <c r="G7143" i="25"/>
  <c r="G7160" i="25"/>
  <c r="G7183" i="25"/>
  <c r="G7206" i="25"/>
  <c r="G7223" i="25"/>
  <c r="G7246" i="25"/>
  <c r="G7263" i="25"/>
  <c r="G7286" i="25"/>
  <c r="G7307" i="25"/>
  <c r="G7326" i="25"/>
  <c r="G7347" i="25"/>
  <c r="G7366" i="25"/>
  <c r="G7387" i="25"/>
  <c r="G7409" i="25"/>
  <c r="G7427" i="25"/>
  <c r="G7449" i="25"/>
  <c r="G7467" i="25"/>
  <c r="G1300" i="25"/>
  <c r="G2256" i="25"/>
  <c r="G2542" i="25"/>
  <c r="G2853" i="25"/>
  <c r="G3122" i="25"/>
  <c r="G3276" i="25"/>
  <c r="G3476" i="25"/>
  <c r="G3674" i="25"/>
  <c r="G3826" i="25"/>
  <c r="G3997" i="25"/>
  <c r="G4149" i="25"/>
  <c r="G4244" i="25"/>
  <c r="G4350" i="25"/>
  <c r="G4446" i="25"/>
  <c r="G4513" i="25"/>
  <c r="G4609" i="25"/>
  <c r="G4705" i="25"/>
  <c r="G4775" i="25"/>
  <c r="G4870" i="25"/>
  <c r="G4964" i="25"/>
  <c r="G5022" i="25"/>
  <c r="G5084" i="25"/>
  <c r="G5132" i="25"/>
  <c r="G5182" i="25"/>
  <c r="G5231" i="25"/>
  <c r="G5279" i="25"/>
  <c r="G5328" i="25"/>
  <c r="G5377" i="25"/>
  <c r="G5425" i="25"/>
  <c r="G5474" i="25"/>
  <c r="G5518" i="25"/>
  <c r="G5556" i="25"/>
  <c r="G5595" i="25"/>
  <c r="G5629" i="25"/>
  <c r="G5663" i="25"/>
  <c r="G5700" i="25"/>
  <c r="G5733" i="25"/>
  <c r="G5766" i="25"/>
  <c r="G5799" i="25"/>
  <c r="G5834" i="25"/>
  <c r="G5870" i="25"/>
  <c r="G5903" i="25"/>
  <c r="G5936" i="25"/>
  <c r="G5970" i="25"/>
  <c r="G6005" i="25"/>
  <c r="G6040" i="25"/>
  <c r="G6074" i="25"/>
  <c r="G6108" i="25"/>
  <c r="G6141" i="25"/>
  <c r="G6175" i="25"/>
  <c r="G6212" i="25"/>
  <c r="G6242" i="25"/>
  <c r="G6270" i="25"/>
  <c r="G6299" i="25"/>
  <c r="G6328" i="25"/>
  <c r="G6359" i="25"/>
  <c r="G6388" i="25"/>
  <c r="G6416" i="25"/>
  <c r="G6445" i="25"/>
  <c r="G6475" i="25"/>
  <c r="G6506" i="25"/>
  <c r="G6534" i="25"/>
  <c r="G6563" i="25"/>
  <c r="G6591" i="25"/>
  <c r="G6621" i="25"/>
  <c r="G6652" i="25"/>
  <c r="G6680" i="25"/>
  <c r="G6709" i="25"/>
  <c r="G6738" i="25"/>
  <c r="G6767" i="25"/>
  <c r="G6798" i="25"/>
  <c r="G6823" i="25"/>
  <c r="G6848" i="25"/>
  <c r="G6873" i="25"/>
  <c r="G6899" i="25"/>
  <c r="G6918" i="25"/>
  <c r="G6939" i="25"/>
  <c r="G6961" i="25"/>
  <c r="G6979" i="25"/>
  <c r="G7001" i="25"/>
  <c r="G7019" i="25"/>
  <c r="G7041" i="25"/>
  <c r="G7064" i="25"/>
  <c r="G7081" i="25"/>
  <c r="G7104" i="25"/>
  <c r="G7121" i="25"/>
  <c r="G7144" i="25"/>
  <c r="G7167" i="25"/>
  <c r="G7184" i="25"/>
  <c r="G7207" i="25"/>
  <c r="G7224" i="25"/>
  <c r="G7247" i="25"/>
  <c r="G7270" i="25"/>
  <c r="G7287" i="25"/>
  <c r="G7310" i="25"/>
  <c r="G7327" i="25"/>
  <c r="G7350" i="25"/>
  <c r="G7371" i="25"/>
  <c r="G7390" i="25"/>
  <c r="G7411" i="25"/>
  <c r="G7430" i="25"/>
  <c r="G7451" i="25"/>
  <c r="G7473" i="25"/>
  <c r="G7491" i="25"/>
  <c r="G7513" i="25"/>
  <c r="G7531" i="25"/>
  <c r="G7553" i="25"/>
  <c r="G7576" i="25"/>
  <c r="G7593" i="25"/>
  <c r="G7616" i="25"/>
  <c r="G7633" i="25"/>
  <c r="G7656" i="25"/>
  <c r="G7679" i="25"/>
  <c r="G7696" i="25"/>
  <c r="G7719" i="25"/>
  <c r="G7736" i="25"/>
  <c r="G7759" i="25"/>
  <c r="G7782" i="25"/>
  <c r="G7799" i="25"/>
  <c r="G7822" i="25"/>
  <c r="G7839" i="25"/>
  <c r="G7862" i="25"/>
  <c r="G7883" i="25"/>
  <c r="G7902" i="25"/>
  <c r="G7923" i="25"/>
  <c r="G7942" i="25"/>
  <c r="G7963" i="25"/>
  <c r="G7985" i="25"/>
  <c r="G8003" i="25"/>
  <c r="G8025" i="25"/>
  <c r="G8043" i="25"/>
  <c r="G8062" i="25"/>
  <c r="G8080" i="25"/>
  <c r="G8095" i="25"/>
  <c r="G8113" i="25"/>
  <c r="G8128" i="25"/>
  <c r="G8147" i="25"/>
  <c r="G8166" i="25"/>
  <c r="G8180" i="25"/>
  <c r="G8199" i="25"/>
  <c r="G8214" i="25"/>
  <c r="G8232" i="25"/>
  <c r="G8251" i="25"/>
  <c r="G8265" i="25"/>
  <c r="G8284" i="25"/>
  <c r="G8299" i="25"/>
  <c r="G8318" i="25"/>
  <c r="G8336" i="25"/>
  <c r="G8351" i="25"/>
  <c r="G8369" i="25"/>
  <c r="G8384" i="25"/>
  <c r="G8403" i="25"/>
  <c r="G8422" i="25"/>
  <c r="G8436" i="25"/>
  <c r="G8455" i="25"/>
  <c r="G8470" i="25"/>
  <c r="G8488" i="25"/>
  <c r="G8507" i="25"/>
  <c r="G8521" i="25"/>
  <c r="G8540" i="25"/>
  <c r="G8555" i="25"/>
  <c r="G8574" i="25"/>
  <c r="G8591" i="25"/>
  <c r="G8604" i="25"/>
  <c r="G8617" i="25"/>
  <c r="G8633" i="25"/>
  <c r="G8647" i="25"/>
  <c r="G8660" i="25"/>
  <c r="G8676" i="25"/>
  <c r="G8689" i="25"/>
  <c r="G8703" i="25"/>
  <c r="G8719" i="25"/>
  <c r="G8732" i="25"/>
  <c r="G8744" i="25"/>
  <c r="G8758" i="25"/>
  <c r="G8769" i="25"/>
  <c r="G8780" i="25"/>
  <c r="G8794" i="25"/>
  <c r="G8806" i="25"/>
  <c r="G8817" i="25"/>
  <c r="G8831" i="25"/>
  <c r="G8842" i="25"/>
  <c r="G8854" i="25"/>
  <c r="G8867" i="25"/>
  <c r="G8879" i="25"/>
  <c r="G8890" i="25"/>
  <c r="G8904" i="25"/>
  <c r="G8915" i="25"/>
  <c r="G8927" i="25"/>
  <c r="G8940" i="25"/>
  <c r="G8952" i="25"/>
  <c r="G8962" i="25"/>
  <c r="G8972" i="25"/>
  <c r="G8983" i="25"/>
  <c r="G8994" i="25"/>
  <c r="G9004" i="25"/>
  <c r="G9013" i="25"/>
  <c r="G9022" i="25"/>
  <c r="G9031" i="25"/>
  <c r="G9040" i="25"/>
  <c r="G9049" i="25"/>
  <c r="G9059" i="25"/>
  <c r="G9068" i="25"/>
  <c r="G9077" i="25"/>
  <c r="G9086" i="25"/>
  <c r="G9095" i="25"/>
  <c r="G9104" i="25"/>
  <c r="G9113" i="25"/>
  <c r="G9123" i="25"/>
  <c r="G9132" i="25"/>
  <c r="G9141" i="25"/>
  <c r="G9150" i="25"/>
  <c r="G9159" i="25"/>
  <c r="G9168" i="25"/>
  <c r="G9177" i="25"/>
  <c r="G9187" i="25"/>
  <c r="G9196" i="25"/>
  <c r="G9205" i="25"/>
  <c r="G9214" i="25"/>
  <c r="G9223" i="25"/>
  <c r="G9232" i="25"/>
  <c r="G9241" i="25"/>
  <c r="G9251" i="25"/>
  <c r="G9260" i="25"/>
  <c r="G9269" i="25"/>
  <c r="G9278" i="25"/>
  <c r="G9287" i="25"/>
  <c r="G9296" i="25"/>
  <c r="G9305" i="25"/>
  <c r="G9315" i="25"/>
  <c r="G9324" i="25"/>
  <c r="G9333" i="25"/>
  <c r="G9342" i="25"/>
  <c r="G9351" i="25"/>
  <c r="G9360" i="25"/>
  <c r="G9369" i="25"/>
  <c r="G9379" i="25"/>
  <c r="G9388" i="25"/>
  <c r="G9397" i="25"/>
  <c r="G9406" i="25"/>
  <c r="G9415" i="25"/>
  <c r="G9424" i="25"/>
  <c r="G9433" i="25"/>
  <c r="G9443" i="25"/>
  <c r="G9452" i="25"/>
  <c r="G9461" i="25"/>
  <c r="G9470" i="25"/>
  <c r="G9479" i="25"/>
  <c r="G9488" i="25"/>
  <c r="G9497" i="25"/>
  <c r="G9507" i="25"/>
  <c r="G9516" i="25"/>
  <c r="G9525" i="25"/>
  <c r="G9534" i="25"/>
  <c r="G9543" i="25"/>
  <c r="G9552" i="25"/>
  <c r="G9561" i="25"/>
  <c r="G9571" i="25"/>
  <c r="G9580" i="25"/>
  <c r="G9589" i="25"/>
  <c r="G9598" i="25"/>
  <c r="G9607" i="25"/>
  <c r="G9616" i="25"/>
  <c r="G9625" i="25"/>
  <c r="G9635" i="25"/>
  <c r="G9644" i="25"/>
  <c r="G9653" i="25"/>
  <c r="G9662" i="25"/>
  <c r="G9671" i="25"/>
  <c r="G9680" i="25"/>
  <c r="G9689" i="25"/>
  <c r="G9699" i="25"/>
  <c r="G9708" i="25"/>
  <c r="G9717" i="25"/>
  <c r="G9726" i="25"/>
  <c r="G9735" i="25"/>
  <c r="G9744" i="25"/>
  <c r="G9753" i="25"/>
  <c r="G9763" i="25"/>
  <c r="G9772" i="25"/>
  <c r="G9781" i="25"/>
  <c r="G9790" i="25"/>
  <c r="G9799" i="25"/>
  <c r="G9808" i="25"/>
  <c r="G9817" i="25"/>
  <c r="G9827" i="25"/>
  <c r="G9836" i="25"/>
  <c r="G9845" i="25"/>
  <c r="G9854" i="25"/>
  <c r="G9863" i="25"/>
  <c r="G9872" i="25"/>
  <c r="G9881" i="25"/>
  <c r="G9891" i="25"/>
  <c r="G9900" i="25"/>
  <c r="G9909" i="25"/>
  <c r="G9918" i="25"/>
  <c r="G9927" i="25"/>
  <c r="G9936" i="25"/>
  <c r="G9945" i="25"/>
  <c r="G9955" i="25"/>
  <c r="G9964" i="25"/>
  <c r="G9973" i="25"/>
  <c r="G9982" i="25"/>
  <c r="G9991" i="25"/>
  <c r="G10000" i="25"/>
  <c r="G1415" i="25"/>
  <c r="G2261" i="25"/>
  <c r="G2629" i="25"/>
  <c r="G2856" i="25"/>
  <c r="G3144" i="25"/>
  <c r="G3329" i="25"/>
  <c r="G3479" i="25"/>
  <c r="G3676" i="25"/>
  <c r="G3877" i="25"/>
  <c r="G4012" i="25"/>
  <c r="G4153" i="25"/>
  <c r="G4276" i="25"/>
  <c r="G4351" i="25"/>
  <c r="G4447" i="25"/>
  <c r="G4543" i="25"/>
  <c r="G4611" i="25"/>
  <c r="G4707" i="25"/>
  <c r="G4803" i="25"/>
  <c r="G4873" i="25"/>
  <c r="G4967" i="25"/>
  <c r="G5042" i="25"/>
  <c r="G5092" i="25"/>
  <c r="G5140" i="25"/>
  <c r="G5188" i="25"/>
  <c r="G5239" i="25"/>
  <c r="G5287" i="25"/>
  <c r="G5335" i="25"/>
  <c r="G5385" i="25"/>
  <c r="G5433" i="25"/>
  <c r="G5481" i="25"/>
  <c r="G5520" i="25"/>
  <c r="G5559" i="25"/>
  <c r="G5596" i="25"/>
  <c r="G5631" i="25"/>
  <c r="G5668" i="25"/>
  <c r="G5701" i="25"/>
  <c r="G5734" i="25"/>
  <c r="G5767" i="25"/>
  <c r="G5802" i="25"/>
  <c r="G5838" i="25"/>
  <c r="G5871" i="25"/>
  <c r="G5904" i="25"/>
  <c r="G5938" i="25"/>
  <c r="G5973" i="25"/>
  <c r="G6008" i="25"/>
  <c r="G6042" i="25"/>
  <c r="G6076" i="25"/>
  <c r="G6109" i="25"/>
  <c r="G6143" i="25"/>
  <c r="G6180" i="25"/>
  <c r="G6213" i="25"/>
  <c r="G6243" i="25"/>
  <c r="G6271" i="25"/>
  <c r="G6301" i="25"/>
  <c r="G6332" i="25"/>
  <c r="G6360" i="25"/>
  <c r="G6389" i="25"/>
  <c r="G6418" i="25"/>
  <c r="G6447" i="25"/>
  <c r="G6478" i="25"/>
  <c r="G6507" i="25"/>
  <c r="G6535" i="25"/>
  <c r="G6564" i="25"/>
  <c r="G6594" i="25"/>
  <c r="G6624" i="25"/>
  <c r="G6653" i="25"/>
  <c r="G6682" i="25"/>
  <c r="G6710" i="25"/>
  <c r="G6740" i="25"/>
  <c r="G6771" i="25"/>
  <c r="G6799" i="25"/>
  <c r="G6824" i="25"/>
  <c r="G6849" i="25"/>
  <c r="G6875" i="25"/>
  <c r="G6902" i="25"/>
  <c r="G6923" i="25"/>
  <c r="G6942" i="25"/>
  <c r="G6963" i="25"/>
  <c r="G6982" i="25"/>
  <c r="G7003" i="25"/>
  <c r="G7025" i="25"/>
  <c r="G7043" i="25"/>
  <c r="G7065" i="25"/>
  <c r="G7083" i="25"/>
  <c r="G7105" i="25"/>
  <c r="G7128" i="25"/>
  <c r="G7145" i="25"/>
  <c r="G7168" i="25"/>
  <c r="G7185" i="25"/>
  <c r="G7208" i="25"/>
  <c r="G7231" i="25"/>
  <c r="G7248" i="25"/>
  <c r="G7271" i="25"/>
  <c r="G7288" i="25"/>
  <c r="G7311" i="25"/>
  <c r="G7334" i="25"/>
  <c r="G7351" i="25"/>
  <c r="G7374" i="25"/>
  <c r="G7391" i="25"/>
  <c r="G7414" i="25"/>
  <c r="G7435" i="25"/>
  <c r="G7454" i="25"/>
  <c r="G7475" i="25"/>
  <c r="G7494" i="25"/>
  <c r="G7515" i="25"/>
  <c r="G7537" i="25"/>
  <c r="G7555" i="25"/>
  <c r="G7577" i="25"/>
  <c r="G7595" i="25"/>
  <c r="G7617" i="25"/>
  <c r="G7640" i="25"/>
  <c r="G7657" i="25"/>
  <c r="G7680" i="25"/>
  <c r="G7697" i="25"/>
  <c r="G7720" i="25"/>
  <c r="G7743" i="25"/>
  <c r="G7760" i="25"/>
  <c r="G7783" i="25"/>
  <c r="G7800" i="25"/>
  <c r="G7823" i="25"/>
  <c r="G7846" i="25"/>
  <c r="G7863" i="25"/>
  <c r="G7886" i="25"/>
  <c r="G7903" i="25"/>
  <c r="G7926" i="25"/>
  <c r="G7947" i="25"/>
  <c r="G7966" i="25"/>
  <c r="G7987" i="25"/>
  <c r="G8006" i="25"/>
  <c r="G8027" i="25"/>
  <c r="G8048" i="25"/>
  <c r="G8063" i="25"/>
  <c r="G8081" i="25"/>
  <c r="G8096" i="25"/>
  <c r="G8115" i="25"/>
  <c r="G8134" i="25"/>
  <c r="G8148" i="25"/>
  <c r="G8167" i="25"/>
  <c r="G8182" i="25"/>
  <c r="G8200" i="25"/>
  <c r="G8219" i="25"/>
  <c r="G8233" i="25"/>
  <c r="G8252" i="25"/>
  <c r="G8267" i="25"/>
  <c r="G8286" i="25"/>
  <c r="G8304" i="25"/>
  <c r="G8319" i="25"/>
  <c r="G8337" i="25"/>
  <c r="G8352" i="25"/>
  <c r="G8371" i="25"/>
  <c r="G8390" i="25"/>
  <c r="G8404" i="25"/>
  <c r="G8423" i="25"/>
  <c r="G8438" i="25"/>
  <c r="G8456" i="25"/>
  <c r="G8475" i="25"/>
  <c r="G8489" i="25"/>
  <c r="G8508" i="25"/>
  <c r="G8523" i="25"/>
  <c r="G8542" i="25"/>
  <c r="G8560" i="25"/>
  <c r="G8575" i="25"/>
  <c r="G8592" i="25"/>
  <c r="G8606" i="25"/>
  <c r="G8619" i="25"/>
  <c r="G8635" i="25"/>
  <c r="G8648" i="25"/>
  <c r="G8662" i="25"/>
  <c r="G8678" i="25"/>
  <c r="G8691" i="25"/>
  <c r="G8704" i="25"/>
  <c r="G8720" i="25"/>
  <c r="G8734" i="25"/>
  <c r="G8745" i="25"/>
  <c r="G8759" i="25"/>
  <c r="G8770" i="25"/>
  <c r="G8782" i="25"/>
  <c r="G8795" i="25"/>
  <c r="G8807" i="25"/>
  <c r="G8818" i="25"/>
  <c r="G8832" i="25"/>
  <c r="G8843" i="25"/>
  <c r="G8855" i="25"/>
  <c r="G8868" i="25"/>
  <c r="G8880" i="25"/>
  <c r="G8891" i="25"/>
  <c r="G8905" i="25"/>
  <c r="G8916" i="25"/>
  <c r="G8928" i="25"/>
  <c r="G8942" i="25"/>
  <c r="G8953" i="25"/>
  <c r="G8963" i="25"/>
  <c r="G8974" i="25"/>
  <c r="G8985" i="25"/>
  <c r="G8995" i="25"/>
  <c r="G9005" i="25"/>
  <c r="G9014" i="25"/>
  <c r="G9023" i="25"/>
  <c r="G9032" i="25"/>
  <c r="G9041" i="25"/>
  <c r="G9051" i="25"/>
  <c r="G9060" i="25"/>
  <c r="G9069" i="25"/>
  <c r="G9078" i="25"/>
  <c r="G9087" i="25"/>
  <c r="G9096" i="25"/>
  <c r="G9105" i="25"/>
  <c r="G9115" i="25"/>
  <c r="G9124" i="25"/>
  <c r="G9133" i="25"/>
  <c r="G9142" i="25"/>
  <c r="G9151" i="25"/>
  <c r="G9160" i="25"/>
  <c r="G9169" i="25"/>
  <c r="G9179" i="25"/>
  <c r="G9188" i="25"/>
  <c r="G9197" i="25"/>
  <c r="G9206" i="25"/>
  <c r="G9215" i="25"/>
  <c r="G9224" i="25"/>
  <c r="G9233" i="25"/>
  <c r="G9243" i="25"/>
  <c r="G9252" i="25"/>
  <c r="G9261" i="25"/>
  <c r="G9270" i="25"/>
  <c r="G9279" i="25"/>
  <c r="G9288" i="25"/>
  <c r="G9297" i="25"/>
  <c r="G9307" i="25"/>
  <c r="G9316" i="25"/>
  <c r="G9325" i="25"/>
  <c r="G9334" i="25"/>
  <c r="G9343" i="25"/>
  <c r="G9352" i="25"/>
  <c r="G9361" i="25"/>
  <c r="G9371" i="25"/>
  <c r="G9380" i="25"/>
  <c r="G9389" i="25"/>
  <c r="G9398" i="25"/>
  <c r="G9407" i="25"/>
  <c r="G9416" i="25"/>
  <c r="G9425" i="25"/>
  <c r="G9435" i="25"/>
  <c r="G9444" i="25"/>
  <c r="G9453" i="25"/>
  <c r="G9462" i="25"/>
  <c r="G9471" i="25"/>
  <c r="G9480" i="25"/>
  <c r="G9489" i="25"/>
  <c r="G9499" i="25"/>
  <c r="G9508" i="25"/>
  <c r="G9517" i="25"/>
  <c r="G9526" i="25"/>
  <c r="G9535" i="25"/>
  <c r="G9544" i="25"/>
  <c r="G9553" i="25"/>
  <c r="G9563" i="25"/>
  <c r="G9572" i="25"/>
  <c r="G9581" i="25"/>
  <c r="G9590" i="25"/>
  <c r="G9599" i="25"/>
  <c r="G9608" i="25"/>
  <c r="G9617" i="25"/>
  <c r="G9627" i="25"/>
  <c r="G9636" i="25"/>
  <c r="G9645" i="25"/>
  <c r="G9654" i="25"/>
  <c r="G9663" i="25"/>
  <c r="G9672" i="25"/>
  <c r="G9681" i="25"/>
  <c r="G9691" i="25"/>
  <c r="G9700" i="25"/>
  <c r="G9709" i="25"/>
  <c r="G9718" i="25"/>
  <c r="G9727" i="25"/>
  <c r="G9736" i="25"/>
  <c r="G9745" i="25"/>
  <c r="G9755" i="25"/>
  <c r="G9764" i="25"/>
  <c r="G9773" i="25"/>
  <c r="G9782" i="25"/>
  <c r="G9791" i="25"/>
  <c r="G9800" i="25"/>
  <c r="G9809" i="25"/>
  <c r="G9819" i="25"/>
  <c r="G9828" i="25"/>
  <c r="G9837" i="25"/>
  <c r="G9846" i="25"/>
  <c r="G9855" i="25"/>
  <c r="G9864" i="25"/>
  <c r="G9873" i="25"/>
  <c r="G9883" i="25"/>
  <c r="G9892" i="25"/>
  <c r="G9901" i="25"/>
  <c r="G9910" i="25"/>
  <c r="G9919" i="25"/>
  <c r="G9928" i="25"/>
  <c r="G9937" i="25"/>
  <c r="G9947" i="25"/>
  <c r="G9956" i="25"/>
  <c r="G9965" i="25"/>
  <c r="G9974" i="25"/>
  <c r="G9983" i="25"/>
  <c r="G9992" i="25"/>
  <c r="G10001" i="25"/>
  <c r="G1719" i="25"/>
  <c r="G2314" i="25"/>
  <c r="G2632" i="25"/>
  <c r="G2932" i="25"/>
  <c r="G3145" i="25"/>
  <c r="G3346" i="25"/>
  <c r="G3529" i="25"/>
  <c r="G3681" i="25"/>
  <c r="G3880" i="25"/>
  <c r="G4055" i="25"/>
  <c r="G4167" i="25"/>
  <c r="G4278" i="25"/>
  <c r="G4379" i="25"/>
  <c r="G4449" i="25"/>
  <c r="G4545" i="25"/>
  <c r="G4641" i="25"/>
  <c r="G4708" i="25"/>
  <c r="G4804" i="25"/>
  <c r="G4900" i="25"/>
  <c r="G4970" i="25"/>
  <c r="G5044" i="25"/>
  <c r="G5094" i="25"/>
  <c r="G5142" i="25"/>
  <c r="G5191" i="25"/>
  <c r="G5240" i="25"/>
  <c r="G5288" i="25"/>
  <c r="G5337" i="25"/>
  <c r="G5386" i="25"/>
  <c r="G5434" i="25"/>
  <c r="G5483" i="25"/>
  <c r="G5522" i="25"/>
  <c r="G5560" i="25"/>
  <c r="G5599" i="25"/>
  <c r="G5636" i="25"/>
  <c r="G5669" i="25"/>
  <c r="G5702" i="25"/>
  <c r="G5735" i="25"/>
  <c r="G5770" i="25"/>
  <c r="G5806" i="25"/>
  <c r="G5839" i="25"/>
  <c r="G5872" i="25"/>
  <c r="G5906" i="25"/>
  <c r="G5941" i="25"/>
  <c r="G5976" i="25"/>
  <c r="G6010" i="25"/>
  <c r="G6044" i="25"/>
  <c r="G6077" i="25"/>
  <c r="G6111" i="25"/>
  <c r="G6148" i="25"/>
  <c r="G6181" i="25"/>
  <c r="G6214" i="25"/>
  <c r="G6244" i="25"/>
  <c r="G6274" i="25"/>
  <c r="G6304" i="25"/>
  <c r="G6333" i="25"/>
  <c r="G6362" i="25"/>
  <c r="G6390" i="25"/>
  <c r="G6420" i="25"/>
  <c r="G6451" i="25"/>
  <c r="G6479" i="25"/>
  <c r="G6508" i="25"/>
  <c r="G6536" i="25"/>
  <c r="G6566" i="25"/>
  <c r="G6597" i="25"/>
  <c r="G6626" i="25"/>
  <c r="G6654" i="25"/>
  <c r="G6683" i="25"/>
  <c r="G6712" i="25"/>
  <c r="G6743" i="25"/>
  <c r="G6772" i="25"/>
  <c r="G6800" i="25"/>
  <c r="G6825" i="25"/>
  <c r="G6851" i="25"/>
  <c r="G6878" i="25"/>
  <c r="G6903" i="25"/>
  <c r="G6926" i="25"/>
  <c r="G6943" i="25"/>
  <c r="G6966" i="25"/>
  <c r="G6987" i="25"/>
  <c r="G7006" i="25"/>
  <c r="G7027" i="25"/>
  <c r="G7046" i="25"/>
  <c r="G7067" i="25"/>
  <c r="G7089" i="25"/>
  <c r="G7107" i="25"/>
  <c r="G7129" i="25"/>
  <c r="G7147" i="25"/>
  <c r="G7169" i="25"/>
  <c r="G7192" i="25"/>
  <c r="G7209" i="25"/>
  <c r="G7232" i="25"/>
  <c r="G7249" i="25"/>
  <c r="G7272" i="25"/>
  <c r="G7295" i="25"/>
  <c r="G7312" i="25"/>
  <c r="G7335" i="25"/>
  <c r="G7352" i="25"/>
  <c r="G7375" i="25"/>
  <c r="G7398" i="25"/>
  <c r="G7415" i="25"/>
  <c r="G7438" i="25"/>
  <c r="G7455" i="25"/>
  <c r="G7478" i="25"/>
  <c r="G7499" i="25"/>
  <c r="G7518" i="25"/>
  <c r="G7539" i="25"/>
  <c r="G7558" i="25"/>
  <c r="G7579" i="25"/>
  <c r="G7601" i="25"/>
  <c r="G7619" i="25"/>
  <c r="G7641" i="25"/>
  <c r="G7659" i="25"/>
  <c r="G7681" i="25"/>
  <c r="G7704" i="25"/>
  <c r="G7721" i="25"/>
  <c r="G7744" i="25"/>
  <c r="G7761" i="25"/>
  <c r="G7784" i="25"/>
  <c r="G7807" i="25"/>
  <c r="G7824" i="25"/>
  <c r="G7847" i="25"/>
  <c r="G7864" i="25"/>
  <c r="G7887" i="25"/>
  <c r="G7910" i="25"/>
  <c r="G7927" i="25"/>
  <c r="G7950" i="25"/>
  <c r="G7967" i="25"/>
  <c r="G7990" i="25"/>
  <c r="G8011" i="25"/>
  <c r="G8030" i="25"/>
  <c r="G8049" i="25"/>
  <c r="G8064" i="25"/>
  <c r="G8083" i="25"/>
  <c r="G8102" i="25"/>
  <c r="G8116" i="25"/>
  <c r="G8135" i="25"/>
  <c r="G8150" i="25"/>
  <c r="G8168" i="25"/>
  <c r="G8187" i="25"/>
  <c r="G8201" i="25"/>
  <c r="G8220" i="25"/>
  <c r="G8235" i="25"/>
  <c r="G8254" i="25"/>
  <c r="G8272" i="25"/>
  <c r="G8287" i="25"/>
  <c r="G8305" i="25"/>
  <c r="G8320" i="25"/>
  <c r="G8339" i="25"/>
  <c r="G8358" i="25"/>
  <c r="G8372" i="25"/>
  <c r="G8391" i="25"/>
  <c r="G8406" i="25"/>
  <c r="G8424" i="25"/>
  <c r="G8443" i="25"/>
  <c r="G8457" i="25"/>
  <c r="G8476" i="25"/>
  <c r="G8491" i="25"/>
  <c r="G8510" i="25"/>
  <c r="G8528" i="25"/>
  <c r="G8543" i="25"/>
  <c r="G8561" i="25"/>
  <c r="G8576" i="25"/>
  <c r="G8593" i="25"/>
  <c r="G8607" i="25"/>
  <c r="G8623" i="25"/>
  <c r="G8636" i="25"/>
  <c r="G8649" i="25"/>
  <c r="G8665" i="25"/>
  <c r="G8679" i="25"/>
  <c r="G8692" i="25"/>
  <c r="G2738" i="25"/>
  <c r="G3348" i="25"/>
  <c r="G3752" i="25"/>
  <c r="G4204" i="25"/>
  <c r="G4476" i="25"/>
  <c r="G4671" i="25"/>
  <c r="G4903" i="25"/>
  <c r="G5095" i="25"/>
  <c r="G5214" i="25"/>
  <c r="G5352" i="25"/>
  <c r="G5486" i="25"/>
  <c r="G5579" i="25"/>
  <c r="G5680" i="25"/>
  <c r="G5774" i="25"/>
  <c r="G5853" i="25"/>
  <c r="G5956" i="25"/>
  <c r="G6045" i="25"/>
  <c r="G6127" i="25"/>
  <c r="G6226" i="25"/>
  <c r="G6306" i="25"/>
  <c r="G6374" i="25"/>
  <c r="G6461" i="25"/>
  <c r="G6539" i="25"/>
  <c r="G6608" i="25"/>
  <c r="G6694" i="25"/>
  <c r="G6773" i="25"/>
  <c r="G6838" i="25"/>
  <c r="G6911" i="25"/>
  <c r="G6967" i="25"/>
  <c r="G7015" i="25"/>
  <c r="G7071" i="25"/>
  <c r="G7131" i="25"/>
  <c r="G7179" i="25"/>
  <c r="G7235" i="25"/>
  <c r="G7296" i="25"/>
  <c r="G7339" i="25"/>
  <c r="G7400" i="25"/>
  <c r="G7462" i="25"/>
  <c r="G7503" i="25"/>
  <c r="G7543" i="25"/>
  <c r="G7583" i="25"/>
  <c r="G7627" i="25"/>
  <c r="G7667" i="25"/>
  <c r="G7707" i="25"/>
  <c r="G7747" i="25"/>
  <c r="G7787" i="25"/>
  <c r="G7832" i="25"/>
  <c r="G7872" i="25"/>
  <c r="G7912" i="25"/>
  <c r="G7952" i="25"/>
  <c r="G7992" i="25"/>
  <c r="G8038" i="25"/>
  <c r="G8071" i="25"/>
  <c r="G8104" i="25"/>
  <c r="G8137" i="25"/>
  <c r="G8171" i="25"/>
  <c r="G8208" i="25"/>
  <c r="G8241" i="25"/>
  <c r="G8275" i="25"/>
  <c r="G8308" i="25"/>
  <c r="G8342" i="25"/>
  <c r="G8379" i="25"/>
  <c r="G8412" i="25"/>
  <c r="G8446" i="25"/>
  <c r="G8479" i="25"/>
  <c r="G8512" i="25"/>
  <c r="G8550" i="25"/>
  <c r="G8583" i="25"/>
  <c r="G8612" i="25"/>
  <c r="G8639" i="25"/>
  <c r="G8668" i="25"/>
  <c r="G8697" i="25"/>
  <c r="G8721" i="25"/>
  <c r="G8740" i="25"/>
  <c r="G8761" i="25"/>
  <c r="G8779" i="25"/>
  <c r="G8799" i="25"/>
  <c r="G8822" i="25"/>
  <c r="G8836" i="25"/>
  <c r="G8859" i="25"/>
  <c r="G8878" i="25"/>
  <c r="G8897" i="25"/>
  <c r="G8918" i="25"/>
  <c r="G8935" i="25"/>
  <c r="G8955" i="25"/>
  <c r="G8971" i="25"/>
  <c r="G8988" i="25"/>
  <c r="G9006" i="25"/>
  <c r="G9019" i="25"/>
  <c r="G9035" i="25"/>
  <c r="G9048" i="25"/>
  <c r="G9063" i="25"/>
  <c r="G9079" i="25"/>
  <c r="G9092" i="25"/>
  <c r="G9108" i="25"/>
  <c r="G9121" i="25"/>
  <c r="G9136" i="25"/>
  <c r="G9152" i="25"/>
  <c r="G9165" i="25"/>
  <c r="G9181" i="25"/>
  <c r="G9195" i="25"/>
  <c r="G9209" i="25"/>
  <c r="G9225" i="25"/>
  <c r="G9238" i="25"/>
  <c r="G9254" i="25"/>
  <c r="G9268" i="25"/>
  <c r="G9283" i="25"/>
  <c r="G9299" i="25"/>
  <c r="G9311" i="25"/>
  <c r="G9327" i="25"/>
  <c r="G9341" i="25"/>
  <c r="G9356" i="25"/>
  <c r="G9372" i="25"/>
  <c r="G9384" i="25"/>
  <c r="G9400" i="25"/>
  <c r="G9414" i="25"/>
  <c r="G9429" i="25"/>
  <c r="G9445" i="25"/>
  <c r="G9457" i="25"/>
  <c r="G9473" i="25"/>
  <c r="G9487" i="25"/>
  <c r="G9502" i="25"/>
  <c r="G9518" i="25"/>
  <c r="G9531" i="25"/>
  <c r="G9547" i="25"/>
  <c r="G9560" i="25"/>
  <c r="G9575" i="25"/>
  <c r="G9591" i="25"/>
  <c r="G9604" i="25"/>
  <c r="G9620" i="25"/>
  <c r="G9633" i="25"/>
  <c r="G9648" i="25"/>
  <c r="G9664" i="25"/>
  <c r="G9677" i="25"/>
  <c r="G9693" i="25"/>
  <c r="G9707" i="25"/>
  <c r="G9721" i="25"/>
  <c r="G9737" i="25"/>
  <c r="G9750" i="25"/>
  <c r="G9766" i="25"/>
  <c r="G9780" i="25"/>
  <c r="G9795" i="25"/>
  <c r="G9811" i="25"/>
  <c r="G9823" i="25"/>
  <c r="G9839" i="25"/>
  <c r="G9853" i="25"/>
  <c r="G9868" i="25"/>
  <c r="G9884" i="25"/>
  <c r="G9896" i="25"/>
  <c r="G9912" i="25"/>
  <c r="G9926" i="25"/>
  <c r="G9941" i="25"/>
  <c r="G9957" i="25"/>
  <c r="G9969" i="25"/>
  <c r="G9985" i="25"/>
  <c r="G9999" i="25"/>
  <c r="G1720" i="25"/>
  <c r="G2743" i="25"/>
  <c r="G3401" i="25"/>
  <c r="G3884" i="25"/>
  <c r="G4205" i="25"/>
  <c r="G4479" i="25"/>
  <c r="G4739" i="25"/>
  <c r="G4934" i="25"/>
  <c r="G5108" i="25"/>
  <c r="G5241" i="25"/>
  <c r="G5360" i="25"/>
  <c r="G5497" i="25"/>
  <c r="G5604" i="25"/>
  <c r="G5682" i="25"/>
  <c r="G5784" i="25"/>
  <c r="G5874" i="25"/>
  <c r="G5957" i="25"/>
  <c r="G6055" i="25"/>
  <c r="G6149" i="25"/>
  <c r="G6228" i="25"/>
  <c r="G6315" i="25"/>
  <c r="G6392" i="25"/>
  <c r="G6462" i="25"/>
  <c r="G6548" i="25"/>
  <c r="G6627" i="25"/>
  <c r="G6698" i="25"/>
  <c r="G6782" i="25"/>
  <c r="G6854" i="25"/>
  <c r="G6912" i="25"/>
  <c r="G6968" i="25"/>
  <c r="G7030" i="25"/>
  <c r="G7078" i="25"/>
  <c r="G7134" i="25"/>
  <c r="G7193" i="25"/>
  <c r="G7238" i="25"/>
  <c r="G7297" i="25"/>
  <c r="G7359" i="25"/>
  <c r="G7401" i="25"/>
  <c r="G7463" i="25"/>
  <c r="G7504" i="25"/>
  <c r="G7544" i="25"/>
  <c r="G7590" i="25"/>
  <c r="G7630" i="25"/>
  <c r="G7670" i="25"/>
  <c r="G7710" i="25"/>
  <c r="G7750" i="25"/>
  <c r="G7793" i="25"/>
  <c r="G7833" i="25"/>
  <c r="G7873" i="25"/>
  <c r="G7913" i="25"/>
  <c r="G7953" i="25"/>
  <c r="G7999" i="25"/>
  <c r="G8039" i="25"/>
  <c r="G8072" i="25"/>
  <c r="G8105" i="25"/>
  <c r="G8139" i="25"/>
  <c r="G8176" i="25"/>
  <c r="G8209" i="25"/>
  <c r="G8243" i="25"/>
  <c r="G8276" i="25"/>
  <c r="G8310" i="25"/>
  <c r="G8347" i="25"/>
  <c r="G8380" i="25"/>
  <c r="G8414" i="25"/>
  <c r="G8447" i="25"/>
  <c r="G8480" i="25"/>
  <c r="G8518" i="25"/>
  <c r="G8551" i="25"/>
  <c r="G8584" i="25"/>
  <c r="G8614" i="25"/>
  <c r="G8640" i="25"/>
  <c r="G8670" i="25"/>
  <c r="G8699" i="25"/>
  <c r="G8723" i="25"/>
  <c r="G8743" i="25"/>
  <c r="G8762" i="25"/>
  <c r="G8785" i="25"/>
  <c r="G8800" i="25"/>
  <c r="G8823" i="25"/>
  <c r="G8841" i="25"/>
  <c r="G8860" i="25"/>
  <c r="G8881" i="25"/>
  <c r="G8898" i="25"/>
  <c r="G8919" i="25"/>
  <c r="G8937" i="25"/>
  <c r="G8958" i="25"/>
  <c r="G8976" i="25"/>
  <c r="G8990" i="25"/>
  <c r="G9007" i="25"/>
  <c r="G9021" i="25"/>
  <c r="G9036" i="25"/>
  <c r="G9052" i="25"/>
  <c r="G9064" i="25"/>
  <c r="G9080" i="25"/>
  <c r="G9094" i="25"/>
  <c r="G9109" i="25"/>
  <c r="G9125" i="25"/>
  <c r="G9137" i="25"/>
  <c r="G9153" i="25"/>
  <c r="G9167" i="25"/>
  <c r="G9182" i="25"/>
  <c r="G9198" i="25"/>
  <c r="G9211" i="25"/>
  <c r="G9227" i="25"/>
  <c r="G9240" i="25"/>
  <c r="G9255" i="25"/>
  <c r="G9271" i="25"/>
  <c r="G9284" i="25"/>
  <c r="G9300" i="25"/>
  <c r="G9313" i="25"/>
  <c r="G9328" i="25"/>
  <c r="G9344" i="25"/>
  <c r="G9357" i="25"/>
  <c r="G9373" i="25"/>
  <c r="G9387" i="25"/>
  <c r="G9401" i="25"/>
  <c r="G9417" i="25"/>
  <c r="G9430" i="25"/>
  <c r="G9446" i="25"/>
  <c r="G9460" i="25"/>
  <c r="G9475" i="25"/>
  <c r="G9491" i="25"/>
  <c r="G9503" i="25"/>
  <c r="G9519" i="25"/>
  <c r="G9533" i="25"/>
  <c r="G9548" i="25"/>
  <c r="G9564" i="25"/>
  <c r="G9576" i="25"/>
  <c r="G9592" i="25"/>
  <c r="G9606" i="25"/>
  <c r="G9621" i="25"/>
  <c r="G9637" i="25"/>
  <c r="G9649" i="25"/>
  <c r="G9665" i="25"/>
  <c r="G9679" i="25"/>
  <c r="G9694" i="25"/>
  <c r="G9710" i="25"/>
  <c r="G9723" i="25"/>
  <c r="G9739" i="25"/>
  <c r="G9752" i="25"/>
  <c r="G9767" i="25"/>
  <c r="G9783" i="25"/>
  <c r="G9796" i="25"/>
  <c r="G9812" i="25"/>
  <c r="G9825" i="25"/>
  <c r="G9840" i="25"/>
  <c r="G9856" i="25"/>
  <c r="G9869" i="25"/>
  <c r="G9885" i="25"/>
  <c r="G9899" i="25"/>
  <c r="G9913" i="25"/>
  <c r="G9929" i="25"/>
  <c r="G9942" i="25"/>
  <c r="G9958" i="25"/>
  <c r="G9972" i="25"/>
  <c r="G9987" i="25"/>
  <c r="G1807" i="25"/>
  <c r="G2935" i="25"/>
  <c r="G3404" i="25"/>
  <c r="G3929" i="25"/>
  <c r="G4281" i="25"/>
  <c r="G4483" i="25"/>
  <c r="G4740" i="25"/>
  <c r="G4994" i="25"/>
  <c r="G5115" i="25"/>
  <c r="G5255" i="25"/>
  <c r="G5387" i="25"/>
  <c r="G5498" i="25"/>
  <c r="G5614" i="25"/>
  <c r="G5703" i="25"/>
  <c r="G5786" i="25"/>
  <c r="G5885" i="25"/>
  <c r="G5978" i="25"/>
  <c r="G6058" i="25"/>
  <c r="G6159" i="25"/>
  <c r="G6246" i="25"/>
  <c r="G6316" i="25"/>
  <c r="G6402" i="25"/>
  <c r="G6480" i="25"/>
  <c r="G6551" i="25"/>
  <c r="G6636" i="25"/>
  <c r="G6716" i="25"/>
  <c r="G6783" i="25"/>
  <c r="G6862" i="25"/>
  <c r="G6927" i="25"/>
  <c r="G6975" i="25"/>
  <c r="G7031" i="25"/>
  <c r="G7091" i="25"/>
  <c r="G7135" i="25"/>
  <c r="G7195" i="25"/>
  <c r="G7256" i="25"/>
  <c r="G7299" i="25"/>
  <c r="G7360" i="25"/>
  <c r="G7416" i="25"/>
  <c r="G7464" i="25"/>
  <c r="G7512" i="25"/>
  <c r="G7552" i="25"/>
  <c r="G7592" i="25"/>
  <c r="G7632" i="25"/>
  <c r="G7672" i="25"/>
  <c r="G7718" i="25"/>
  <c r="G7758" i="25"/>
  <c r="G7798" i="25"/>
  <c r="G7838" i="25"/>
  <c r="G7878" i="25"/>
  <c r="G7921" i="25"/>
  <c r="G7961" i="25"/>
  <c r="G8001" i="25"/>
  <c r="G8041" i="25"/>
  <c r="G8075" i="25"/>
  <c r="G8112" i="25"/>
  <c r="G8145" i="25"/>
  <c r="G8179" i="25"/>
  <c r="G8212" i="25"/>
  <c r="G8246" i="25"/>
  <c r="G8283" i="25"/>
  <c r="G8316" i="25"/>
  <c r="G8350" i="25"/>
  <c r="G8383" i="25"/>
  <c r="G8416" i="25"/>
  <c r="G8454" i="25"/>
  <c r="G8487" i="25"/>
  <c r="G8520" i="25"/>
  <c r="G8553" i="25"/>
  <c r="G8587" i="25"/>
  <c r="G8616" i="25"/>
  <c r="G8646" i="25"/>
  <c r="G8672" i="25"/>
  <c r="G8702" i="25"/>
  <c r="G8724" i="25"/>
  <c r="G8748" i="25"/>
  <c r="G8763" i="25"/>
  <c r="G8786" i="25"/>
  <c r="G8804" i="25"/>
  <c r="G8824" i="25"/>
  <c r="G8844" i="25"/>
  <c r="G8862" i="25"/>
  <c r="G8882" i="25"/>
  <c r="G8900" i="25"/>
  <c r="G8922" i="25"/>
  <c r="G8943" i="25"/>
  <c r="G8959" i="25"/>
  <c r="G8977" i="25"/>
  <c r="G8992" i="25"/>
  <c r="G9008" i="25"/>
  <c r="G9024" i="25"/>
  <c r="G9037" i="25"/>
  <c r="G9053" i="25"/>
  <c r="G9067" i="25"/>
  <c r="G9081" i="25"/>
  <c r="G9097" i="25"/>
  <c r="G9110" i="25"/>
  <c r="G9126" i="25"/>
  <c r="G9140" i="25"/>
  <c r="G9155" i="25"/>
  <c r="G9171" i="25"/>
  <c r="G9183" i="25"/>
  <c r="G9199" i="25"/>
  <c r="G9213" i="25"/>
  <c r="G9228" i="25"/>
  <c r="G9244" i="25"/>
  <c r="G9256" i="25"/>
  <c r="G9272" i="25"/>
  <c r="G9286" i="25"/>
  <c r="G9301" i="25"/>
  <c r="G9317" i="25"/>
  <c r="G9329" i="25"/>
  <c r="G9345" i="25"/>
  <c r="G9359" i="25"/>
  <c r="G9374" i="25"/>
  <c r="G9390" i="25"/>
  <c r="G9403" i="25"/>
  <c r="G9419" i="25"/>
  <c r="G9432" i="25"/>
  <c r="G9447" i="25"/>
  <c r="G9463" i="25"/>
  <c r="G9476" i="25"/>
  <c r="G9492" i="25"/>
  <c r="G9505" i="25"/>
  <c r="G9520" i="25"/>
  <c r="G9536" i="25"/>
  <c r="G9549" i="25"/>
  <c r="G9565" i="25"/>
  <c r="G9579" i="25"/>
  <c r="G9593" i="25"/>
  <c r="G9609" i="25"/>
  <c r="G9622" i="25"/>
  <c r="G9638" i="25"/>
  <c r="G9652" i="25"/>
  <c r="G9667" i="25"/>
  <c r="G9683" i="25"/>
  <c r="G9695" i="25"/>
  <c r="G9711" i="25"/>
  <c r="G9725" i="25"/>
  <c r="G9740" i="25"/>
  <c r="G9756" i="25"/>
  <c r="G9768" i="25"/>
  <c r="G9784" i="25"/>
  <c r="G9798" i="25"/>
  <c r="G9813" i="25"/>
  <c r="G9829" i="25"/>
  <c r="G9841" i="25"/>
  <c r="G9857" i="25"/>
  <c r="G9871" i="25"/>
  <c r="G9886" i="25"/>
  <c r="G9902" i="25"/>
  <c r="G9915" i="25"/>
  <c r="G9931" i="25"/>
  <c r="G9944" i="25"/>
  <c r="G9959" i="25"/>
  <c r="G9975" i="25"/>
  <c r="G9988" i="25"/>
  <c r="G2026" i="25"/>
  <c r="G2967" i="25"/>
  <c r="G3548" i="25"/>
  <c r="G3948" i="25"/>
  <c r="G4313" i="25"/>
  <c r="G4547" i="25"/>
  <c r="G4742" i="25"/>
  <c r="G4995" i="25"/>
  <c r="G5143" i="25"/>
  <c r="G5262" i="25"/>
  <c r="G5401" i="25"/>
  <c r="G5523" i="25"/>
  <c r="G5615" i="25"/>
  <c r="G5714" i="25"/>
  <c r="G5807" i="25"/>
  <c r="G5887" i="25"/>
  <c r="G5989" i="25"/>
  <c r="G6079" i="25"/>
  <c r="G6160" i="25"/>
  <c r="G6255" i="25"/>
  <c r="G6334" i="25"/>
  <c r="G6405" i="25"/>
  <c r="G6490" i="25"/>
  <c r="G6570" i="25"/>
  <c r="G6637" i="25"/>
  <c r="G6725" i="25"/>
  <c r="G6801" i="25"/>
  <c r="G6863" i="25"/>
  <c r="G6928" i="25"/>
  <c r="G6990" i="25"/>
  <c r="G7032" i="25"/>
  <c r="G7094" i="25"/>
  <c r="G7153" i="25"/>
  <c r="G7198" i="25"/>
  <c r="G7257" i="25"/>
  <c r="G7313" i="25"/>
  <c r="G7361" i="25"/>
  <c r="G7423" i="25"/>
  <c r="G7479" i="25"/>
  <c r="G7519" i="25"/>
  <c r="G7563" i="25"/>
  <c r="G7603" i="25"/>
  <c r="G7643" i="25"/>
  <c r="G7683" i="25"/>
  <c r="G7723" i="25"/>
  <c r="G7768" i="25"/>
  <c r="G7808" i="25"/>
  <c r="G7848" i="25"/>
  <c r="G7888" i="25"/>
  <c r="G7928" i="25"/>
  <c r="G7974" i="25"/>
  <c r="G8014" i="25"/>
  <c r="G8051" i="25"/>
  <c r="G8084" i="25"/>
  <c r="G8118" i="25"/>
  <c r="G8155" i="25"/>
  <c r="G8188" i="25"/>
  <c r="G8222" i="25"/>
  <c r="G8255" i="25"/>
  <c r="G8288" i="25"/>
  <c r="G8326" i="25"/>
  <c r="G8359" i="25"/>
  <c r="G8392" i="25"/>
  <c r="G8425" i="25"/>
  <c r="G8459" i="25"/>
  <c r="G8496" i="25"/>
  <c r="G8529" i="25"/>
  <c r="G8563" i="25"/>
  <c r="G8595" i="25"/>
  <c r="G8624" i="25"/>
  <c r="G8651" i="25"/>
  <c r="G8680" i="25"/>
  <c r="G8708" i="25"/>
  <c r="G8726" i="25"/>
  <c r="G8750" i="25"/>
  <c r="G8768" i="25"/>
  <c r="G8787" i="25"/>
  <c r="G8808" i="25"/>
  <c r="G8825" i="25"/>
  <c r="G8846" i="25"/>
  <c r="G8864" i="25"/>
  <c r="G8886" i="25"/>
  <c r="G8906" i="25"/>
  <c r="G8923" i="25"/>
  <c r="G8944" i="25"/>
  <c r="G8961" i="25"/>
  <c r="G8978" i="25"/>
  <c r="G8996" i="25"/>
  <c r="G9009" i="25"/>
  <c r="G9025" i="25"/>
  <c r="G9039" i="25"/>
  <c r="G9054" i="25"/>
  <c r="G9070" i="25"/>
  <c r="G9083" i="25"/>
  <c r="G9099" i="25"/>
  <c r="G9112" i="25"/>
  <c r="G9127" i="25"/>
  <c r="G9143" i="25"/>
  <c r="G9156" i="25"/>
  <c r="G9172" i="25"/>
  <c r="G9185" i="25"/>
  <c r="G9200" i="25"/>
  <c r="G9216" i="25"/>
  <c r="G9229" i="25"/>
  <c r="G9245" i="25"/>
  <c r="G9259" i="25"/>
  <c r="G9273" i="25"/>
  <c r="G9289" i="25"/>
  <c r="G9302" i="25"/>
  <c r="G9318" i="25"/>
  <c r="G9332" i="25"/>
  <c r="G9347" i="25"/>
  <c r="G9363" i="25"/>
  <c r="G9375" i="25"/>
  <c r="G9391" i="25"/>
  <c r="G9405" i="25"/>
  <c r="G9420" i="25"/>
  <c r="G9436" i="25"/>
  <c r="G9448" i="25"/>
  <c r="G9464" i="25"/>
  <c r="G9478" i="25"/>
  <c r="G9493" i="25"/>
  <c r="G9509" i="25"/>
  <c r="G9521" i="25"/>
  <c r="G9537" i="25"/>
  <c r="G9551" i="25"/>
  <c r="G9566" i="25"/>
  <c r="G9582" i="25"/>
  <c r="G9595" i="25"/>
  <c r="G9611" i="25"/>
  <c r="G9624" i="25"/>
  <c r="G9639" i="25"/>
  <c r="G9655" i="25"/>
  <c r="G9668" i="25"/>
  <c r="G9684" i="25"/>
  <c r="G9697" i="25"/>
  <c r="G9712" i="25"/>
  <c r="G9728" i="25"/>
  <c r="G9741" i="25"/>
  <c r="G9757" i="25"/>
  <c r="G9771" i="25"/>
  <c r="G9785" i="25"/>
  <c r="G9801" i="25"/>
  <c r="G9814" i="25"/>
  <c r="G9830" i="25"/>
  <c r="G9844" i="25"/>
  <c r="G9859" i="25"/>
  <c r="G9875" i="25"/>
  <c r="G9887" i="25"/>
  <c r="G9903" i="25"/>
  <c r="G9917" i="25"/>
  <c r="G9932" i="25"/>
  <c r="G9948" i="25"/>
  <c r="G9960" i="25"/>
  <c r="G9976" i="25"/>
  <c r="G9990" i="25"/>
  <c r="G2411" i="25"/>
  <c r="G3045" i="25"/>
  <c r="G3553" i="25"/>
  <c r="G4058" i="25"/>
  <c r="G4314" i="25"/>
  <c r="G4574" i="25"/>
  <c r="G4806" i="25"/>
  <c r="G4996" i="25"/>
  <c r="G5158" i="25"/>
  <c r="G5289" i="25"/>
  <c r="G5408" i="25"/>
  <c r="G5535" i="25"/>
  <c r="G5637" i="25"/>
  <c r="G5717" i="25"/>
  <c r="G5818" i="25"/>
  <c r="G5909" i="25"/>
  <c r="G5990" i="25"/>
  <c r="G6090" i="25"/>
  <c r="G6182" i="25"/>
  <c r="G6259" i="25"/>
  <c r="G6343" i="25"/>
  <c r="G6423" i="25"/>
  <c r="G6491" i="25"/>
  <c r="G6579" i="25"/>
  <c r="G6655" i="25"/>
  <c r="G6726" i="25"/>
  <c r="G6809" i="25"/>
  <c r="G6879" i="25"/>
  <c r="G6929" i="25"/>
  <c r="G6991" i="25"/>
  <c r="G7051" i="25"/>
  <c r="G7095" i="25"/>
  <c r="G7155" i="25"/>
  <c r="G7211" i="25"/>
  <c r="G7259" i="25"/>
  <c r="G7320" i="25"/>
  <c r="G7376" i="25"/>
  <c r="G7424" i="25"/>
  <c r="G7480" i="25"/>
  <c r="G7526" i="25"/>
  <c r="G7566" i="25"/>
  <c r="G7606" i="25"/>
  <c r="G7646" i="25"/>
  <c r="G7686" i="25"/>
  <c r="G7729" i="25"/>
  <c r="G7769" i="25"/>
  <c r="G7809" i="25"/>
  <c r="G7849" i="25"/>
  <c r="G7889" i="25"/>
  <c r="G7935" i="25"/>
  <c r="G7975" i="25"/>
  <c r="G8015" i="25"/>
  <c r="G8052" i="25"/>
  <c r="G8086" i="25"/>
  <c r="G8123" i="25"/>
  <c r="G8156" i="25"/>
  <c r="G8190" i="25"/>
  <c r="G8223" i="25"/>
  <c r="G8256" i="25"/>
  <c r="G8294" i="25"/>
  <c r="G8327" i="25"/>
  <c r="G8360" i="25"/>
  <c r="G8393" i="25"/>
  <c r="G8427" i="25"/>
  <c r="G8464" i="25"/>
  <c r="G8497" i="25"/>
  <c r="G8531" i="25"/>
  <c r="G8564" i="25"/>
  <c r="G8596" i="25"/>
  <c r="G8625" i="25"/>
  <c r="G8655" i="25"/>
  <c r="G8681" i="25"/>
  <c r="G8710" i="25"/>
  <c r="G8731" i="25"/>
  <c r="G8751" i="25"/>
  <c r="G8771" i="25"/>
  <c r="G8788" i="25"/>
  <c r="G8809" i="25"/>
  <c r="G8827" i="25"/>
  <c r="G8849" i="25"/>
  <c r="G8870" i="25"/>
  <c r="G8887" i="25"/>
  <c r="G8907" i="25"/>
  <c r="G8926" i="25"/>
  <c r="G8945" i="25"/>
  <c r="G8964" i="25"/>
  <c r="G8979" i="25"/>
  <c r="G8998" i="25"/>
  <c r="G9012" i="25"/>
  <c r="G9027" i="25"/>
  <c r="G9043" i="25"/>
  <c r="G9055" i="25"/>
  <c r="G9071" i="25"/>
  <c r="G9085" i="25"/>
  <c r="G9100" i="25"/>
  <c r="G9116" i="25"/>
  <c r="G9128" i="25"/>
  <c r="G9144" i="25"/>
  <c r="G9158" i="25"/>
  <c r="G9173" i="25"/>
  <c r="G9189" i="25"/>
  <c r="G9201" i="25"/>
  <c r="G9217" i="25"/>
  <c r="G9231" i="25"/>
  <c r="G9246" i="25"/>
  <c r="G9262" i="25"/>
  <c r="G9275" i="25"/>
  <c r="G9291" i="25"/>
  <c r="G9304" i="25"/>
  <c r="G9319" i="25"/>
  <c r="G9335" i="25"/>
  <c r="G9348" i="25"/>
  <c r="G9364" i="25"/>
  <c r="G9377" i="25"/>
  <c r="G9392" i="25"/>
  <c r="G9408" i="25"/>
  <c r="G9421" i="25"/>
  <c r="G9437" i="25"/>
  <c r="G9451" i="25"/>
  <c r="G9465" i="25"/>
  <c r="G9481" i="25"/>
  <c r="G9494" i="25"/>
  <c r="G9510" i="25"/>
  <c r="G9524" i="25"/>
  <c r="G9539" i="25"/>
  <c r="G9555" i="25"/>
  <c r="G9567" i="25"/>
  <c r="G9583" i="25"/>
  <c r="G9597" i="25"/>
  <c r="G9612" i="25"/>
  <c r="G9628" i="25"/>
  <c r="G9640" i="25"/>
  <c r="G9656" i="25"/>
  <c r="G9670" i="25"/>
  <c r="G9685" i="25"/>
  <c r="G9701" i="25"/>
  <c r="G9713" i="25"/>
  <c r="G9729" i="25"/>
  <c r="G9743" i="25"/>
  <c r="G9758" i="25"/>
  <c r="G9774" i="25"/>
  <c r="G9787" i="25"/>
  <c r="G9803" i="25"/>
  <c r="G9816" i="25"/>
  <c r="G9831" i="25"/>
  <c r="G9847" i="25"/>
  <c r="G9860" i="25"/>
  <c r="G9876" i="25"/>
  <c r="G9889" i="25"/>
  <c r="G9904" i="25"/>
  <c r="G9920" i="25"/>
  <c r="G9933" i="25"/>
  <c r="G9949" i="25"/>
  <c r="G9963" i="25"/>
  <c r="G9977" i="25"/>
  <c r="G9993" i="25"/>
  <c r="G2413" i="25"/>
  <c r="G3197" i="25"/>
  <c r="G3601" i="25"/>
  <c r="G4061" i="25"/>
  <c r="G4382" i="25"/>
  <c r="G4577" i="25"/>
  <c r="G4836" i="25"/>
  <c r="G5047" i="25"/>
  <c r="G5166" i="25"/>
  <c r="G5304" i="25"/>
  <c r="G5435" i="25"/>
  <c r="G5538" i="25"/>
  <c r="G5647" i="25"/>
  <c r="G5738" i="25"/>
  <c r="G5820" i="25"/>
  <c r="G5919" i="25"/>
  <c r="G6012" i="25"/>
  <c r="G6094" i="25"/>
  <c r="G6192" i="25"/>
  <c r="G6277" i="25"/>
  <c r="G6344" i="25"/>
  <c r="G6432" i="25"/>
  <c r="G6509" i="25"/>
  <c r="G6580" i="25"/>
  <c r="G6664" i="25"/>
  <c r="G6744" i="25"/>
  <c r="G6811" i="25"/>
  <c r="G6887" i="25"/>
  <c r="G6950" i="25"/>
  <c r="G6992" i="25"/>
  <c r="G7054" i="25"/>
  <c r="G7110" i="25"/>
  <c r="G7158" i="25"/>
  <c r="G7217" i="25"/>
  <c r="G7273" i="25"/>
  <c r="G7321" i="25"/>
  <c r="G7377" i="25"/>
  <c r="G7439" i="25"/>
  <c r="G7487" i="25"/>
  <c r="G7527" i="25"/>
  <c r="G7567" i="25"/>
  <c r="G7607" i="25"/>
  <c r="G7647" i="25"/>
  <c r="G7691" i="25"/>
  <c r="G7731" i="25"/>
  <c r="G7771" i="25"/>
  <c r="G7811" i="25"/>
  <c r="G7851" i="25"/>
  <c r="G7896" i="25"/>
  <c r="G7936" i="25"/>
  <c r="G7976" i="25"/>
  <c r="G8016" i="25"/>
  <c r="G8054" i="25"/>
  <c r="G8091" i="25"/>
  <c r="G8124" i="25"/>
  <c r="G8158" i="25"/>
  <c r="G8191" i="25"/>
  <c r="G8224" i="25"/>
  <c r="G8262" i="25"/>
  <c r="G8295" i="25"/>
  <c r="G8328" i="25"/>
  <c r="G8361" i="25"/>
  <c r="G8395" i="25"/>
  <c r="G8432" i="25"/>
  <c r="G8465" i="25"/>
  <c r="G8499" i="25"/>
  <c r="G8532" i="25"/>
  <c r="G8566" i="25"/>
  <c r="G8598" i="25"/>
  <c r="G8627" i="25"/>
  <c r="G8656" i="25"/>
  <c r="G8683" i="25"/>
  <c r="G8711" i="25"/>
  <c r="G8735" i="25"/>
  <c r="G8752" i="25"/>
  <c r="G8772" i="25"/>
  <c r="G8791" i="25"/>
  <c r="G8812" i="25"/>
  <c r="G8833" i="25"/>
  <c r="G8850" i="25"/>
  <c r="G8871" i="25"/>
  <c r="G8889" i="25"/>
  <c r="G8908" i="25"/>
  <c r="G8931" i="25"/>
  <c r="G8946" i="25"/>
  <c r="G9979" i="25"/>
  <c r="G9939" i="25"/>
  <c r="G9895" i="25"/>
  <c r="G9862" i="25"/>
  <c r="G9821" i="25"/>
  <c r="G9777" i="25"/>
  <c r="G9747" i="25"/>
  <c r="G9703" i="25"/>
  <c r="G9661" i="25"/>
  <c r="G9629" i="25"/>
  <c r="G9585" i="25"/>
  <c r="G9545" i="25"/>
  <c r="G9511" i="25"/>
  <c r="G9469" i="25"/>
  <c r="G9428" i="25"/>
  <c r="G9393" i="25"/>
  <c r="G9353" i="25"/>
  <c r="G9310" i="25"/>
  <c r="G9277" i="25"/>
  <c r="G9236" i="25"/>
  <c r="G9192" i="25"/>
  <c r="G9161" i="25"/>
  <c r="G9118" i="25"/>
  <c r="G9076" i="25"/>
  <c r="G9044" i="25"/>
  <c r="G9000" i="25"/>
  <c r="G8954" i="25"/>
  <c r="G8873" i="25"/>
  <c r="G8798" i="25"/>
  <c r="G8715" i="25"/>
  <c r="G8608" i="25"/>
  <c r="G8478" i="25"/>
  <c r="G8340" i="25"/>
  <c r="G8203" i="25"/>
  <c r="G8070" i="25"/>
  <c r="G7911" i="25"/>
  <c r="G7745" i="25"/>
  <c r="G7582" i="25"/>
  <c r="G7399" i="25"/>
  <c r="G7174" i="25"/>
  <c r="G6952" i="25"/>
  <c r="G6685" i="25"/>
  <c r="G6372" i="25"/>
  <c r="G6023" i="25"/>
  <c r="G5670" i="25"/>
  <c r="G5206" i="25"/>
  <c r="G4412" i="25"/>
  <c r="G2664" i="25"/>
  <c r="G9968" i="25"/>
  <c r="G9935" i="25"/>
  <c r="G9894" i="25"/>
  <c r="G9851" i="25"/>
  <c r="G9820" i="25"/>
  <c r="G9776" i="25"/>
  <c r="G9734" i="25"/>
  <c r="G9702" i="25"/>
  <c r="G9659" i="25"/>
  <c r="G9619" i="25"/>
  <c r="G9584" i="25"/>
  <c r="G9542" i="25"/>
  <c r="G9501" i="25"/>
  <c r="G9467" i="25"/>
  <c r="G9427" i="25"/>
  <c r="G9383" i="25"/>
  <c r="G9350" i="25"/>
  <c r="G9309" i="25"/>
  <c r="G9265" i="25"/>
  <c r="G9235" i="25"/>
  <c r="G9191" i="25"/>
  <c r="G9149" i="25"/>
  <c r="G9117" i="25"/>
  <c r="G9073" i="25"/>
  <c r="G9033" i="25"/>
  <c r="G8999" i="25"/>
  <c r="G8951" i="25"/>
  <c r="G8872" i="25"/>
  <c r="G8796" i="25"/>
  <c r="G8712" i="25"/>
  <c r="G8603" i="25"/>
  <c r="G8468" i="25"/>
  <c r="G8331" i="25"/>
  <c r="G8198" i="25"/>
  <c r="G8060" i="25"/>
  <c r="G7899" i="25"/>
  <c r="G7735" i="25"/>
  <c r="G7569" i="25"/>
  <c r="G7384" i="25"/>
  <c r="G7171" i="25"/>
  <c r="G6951" i="25"/>
  <c r="G6667" i="25"/>
  <c r="G6363" i="25"/>
  <c r="G6022" i="25"/>
  <c r="G5648" i="25"/>
  <c r="G5193" i="25"/>
  <c r="G4385" i="25"/>
  <c r="G2414" i="25"/>
  <c r="G9967" i="25"/>
  <c r="G9924" i="25"/>
  <c r="G9893" i="25"/>
  <c r="G9849" i="25"/>
  <c r="G9807" i="25"/>
  <c r="G9775" i="25"/>
  <c r="G9732" i="25"/>
  <c r="G9692" i="25"/>
  <c r="G9657" i="25"/>
  <c r="G9615" i="25"/>
  <c r="G9574" i="25"/>
  <c r="G9540" i="25"/>
  <c r="G9500" i="25"/>
  <c r="G9456" i="25"/>
  <c r="G9423" i="25"/>
  <c r="G9382" i="25"/>
  <c r="G9339" i="25"/>
  <c r="G9308" i="25"/>
  <c r="G9264" i="25"/>
  <c r="G9222" i="25"/>
  <c r="G9190" i="25"/>
  <c r="G9147" i="25"/>
  <c r="G9107" i="25"/>
  <c r="G9072" i="25"/>
  <c r="G9030" i="25"/>
  <c r="G8987" i="25"/>
  <c r="G8934" i="25"/>
  <c r="G8858" i="25"/>
  <c r="G8777" i="25"/>
  <c r="G8694" i="25"/>
  <c r="G8582" i="25"/>
  <c r="G8444" i="25"/>
  <c r="G8307" i="25"/>
  <c r="G8169" i="25"/>
  <c r="G8031" i="25"/>
  <c r="G7871" i="25"/>
  <c r="G7705" i="25"/>
  <c r="G7542" i="25"/>
  <c r="G7337" i="25"/>
  <c r="G7118" i="25"/>
  <c r="G6904" i="25"/>
  <c r="G6607" i="25"/>
  <c r="G6287" i="25"/>
  <c r="G5944" i="25"/>
  <c r="G5575" i="25"/>
  <c r="G5067" i="25"/>
  <c r="G4202" i="25"/>
  <c r="J13" i="24"/>
  <c r="K13" i="24" s="1"/>
  <c r="J16" i="24"/>
  <c r="K16" i="24" s="1"/>
  <c r="J15" i="24"/>
  <c r="K15" i="24" s="1"/>
  <c r="J12" i="24"/>
  <c r="K12" i="24" s="1"/>
  <c r="J14" i="24"/>
  <c r="K14" i="24" s="1"/>
  <c r="K15" i="19"/>
  <c r="G59" i="18"/>
  <c r="B28" i="18"/>
  <c r="B21" i="18"/>
  <c r="B22" i="18"/>
  <c r="B23" i="18"/>
  <c r="B24" i="18"/>
  <c r="B25" i="18"/>
  <c r="B26" i="18"/>
  <c r="B27" i="18"/>
  <c r="B20" i="18"/>
  <c r="B13" i="18"/>
  <c r="B14" i="18"/>
  <c r="B12" i="18"/>
  <c r="B8" i="18"/>
  <c r="B7" i="18"/>
  <c r="B6" i="18"/>
  <c r="B5" i="18"/>
  <c r="D29" i="17"/>
  <c r="E29" i="17"/>
  <c r="F29" i="17"/>
  <c r="G29" i="17"/>
  <c r="H29" i="17"/>
  <c r="I29" i="17"/>
  <c r="J29" i="17"/>
  <c r="K29" i="17"/>
  <c r="L29" i="17"/>
  <c r="M29" i="17"/>
  <c r="N29" i="17"/>
  <c r="C29" i="17"/>
  <c r="C75" i="6"/>
  <c r="D75" i="6"/>
  <c r="E75" i="6"/>
  <c r="F75" i="6"/>
  <c r="G75" i="6"/>
  <c r="H75" i="6"/>
  <c r="I75" i="6"/>
  <c r="J75" i="6"/>
  <c r="K75" i="6"/>
  <c r="B75" i="6"/>
  <c r="C76" i="6"/>
  <c r="D31" i="16" s="1"/>
  <c r="D76" i="6"/>
  <c r="E36" i="16" s="1"/>
  <c r="E76" i="6"/>
  <c r="F31" i="16" s="1"/>
  <c r="F76" i="6"/>
  <c r="G33" i="16" s="1"/>
  <c r="G76" i="6"/>
  <c r="H37" i="16" s="1"/>
  <c r="H76" i="6"/>
  <c r="I31" i="16" s="1"/>
  <c r="I76" i="6"/>
  <c r="J32" i="16" s="1"/>
  <c r="J76" i="6"/>
  <c r="K31" i="16" s="1"/>
  <c r="K76" i="6"/>
  <c r="B76" i="6"/>
  <c r="C33" i="16" s="1"/>
  <c r="D26" i="16"/>
  <c r="E26" i="16"/>
  <c r="F26" i="16"/>
  <c r="G26" i="16"/>
  <c r="H26" i="16"/>
  <c r="I26" i="16"/>
  <c r="J26" i="16"/>
  <c r="K26" i="16"/>
  <c r="D27" i="16"/>
  <c r="E27" i="16"/>
  <c r="F27" i="16"/>
  <c r="G27" i="16"/>
  <c r="H27" i="16"/>
  <c r="I27" i="16"/>
  <c r="J27" i="16"/>
  <c r="K27" i="16"/>
  <c r="D28" i="16"/>
  <c r="E28" i="16"/>
  <c r="F28" i="16"/>
  <c r="G28" i="16"/>
  <c r="H28" i="16"/>
  <c r="I28" i="16"/>
  <c r="J28" i="16"/>
  <c r="K28" i="16"/>
  <c r="D29" i="16"/>
  <c r="E29" i="16"/>
  <c r="F29" i="16"/>
  <c r="G29" i="16"/>
  <c r="H29" i="16"/>
  <c r="I29" i="16"/>
  <c r="J29" i="16"/>
  <c r="K29" i="16"/>
  <c r="C27" i="16"/>
  <c r="C28" i="16"/>
  <c r="C29" i="16"/>
  <c r="C26" i="16"/>
  <c r="D25" i="16"/>
  <c r="E25" i="16"/>
  <c r="F25" i="16"/>
  <c r="G25" i="16"/>
  <c r="H25" i="16"/>
  <c r="I25" i="16"/>
  <c r="J25" i="16"/>
  <c r="K25" i="16"/>
  <c r="C25" i="16"/>
  <c r="D24" i="16"/>
  <c r="E24" i="16"/>
  <c r="F24" i="16"/>
  <c r="G24" i="16"/>
  <c r="H24" i="16"/>
  <c r="I24" i="16"/>
  <c r="J24" i="16"/>
  <c r="K24" i="16"/>
  <c r="C24" i="16"/>
  <c r="B27" i="16"/>
  <c r="B28" i="16"/>
  <c r="B29" i="16"/>
  <c r="B32" i="16"/>
  <c r="B33" i="16"/>
  <c r="B34" i="16"/>
  <c r="B35" i="16"/>
  <c r="B36" i="16"/>
  <c r="B37" i="16"/>
  <c r="B38" i="16"/>
  <c r="B26" i="16"/>
  <c r="B22" i="16"/>
  <c r="C7" i="16"/>
  <c r="D7" i="16"/>
  <c r="E7" i="16"/>
  <c r="F7" i="16"/>
  <c r="G7" i="16"/>
  <c r="H7" i="16"/>
  <c r="I7" i="16"/>
  <c r="J7" i="16"/>
  <c r="K7" i="16"/>
  <c r="C8" i="16"/>
  <c r="D8" i="16"/>
  <c r="E8" i="16"/>
  <c r="F8" i="16"/>
  <c r="G8" i="16"/>
  <c r="H8" i="16"/>
  <c r="I8" i="16"/>
  <c r="J8" i="16"/>
  <c r="K8" i="16"/>
  <c r="C9" i="16"/>
  <c r="D9" i="16"/>
  <c r="E9" i="16"/>
  <c r="F9" i="16"/>
  <c r="G9" i="16"/>
  <c r="H9" i="16"/>
  <c r="I9" i="16"/>
  <c r="J9" i="16"/>
  <c r="K9" i="16"/>
  <c r="C10" i="16"/>
  <c r="D10" i="16"/>
  <c r="E10" i="16"/>
  <c r="F10" i="16"/>
  <c r="G10" i="16"/>
  <c r="H10" i="16"/>
  <c r="I10" i="16"/>
  <c r="J10" i="16"/>
  <c r="K10" i="16"/>
  <c r="C11" i="16"/>
  <c r="D11" i="16"/>
  <c r="E11" i="16"/>
  <c r="F11" i="16"/>
  <c r="G11" i="16"/>
  <c r="H11" i="16"/>
  <c r="I11" i="16"/>
  <c r="J11" i="16"/>
  <c r="K11" i="16"/>
  <c r="C12" i="16"/>
  <c r="D12" i="16"/>
  <c r="E12" i="16"/>
  <c r="F12" i="16"/>
  <c r="G12" i="16"/>
  <c r="H12" i="16"/>
  <c r="I12" i="16"/>
  <c r="J12" i="16"/>
  <c r="K12" i="16"/>
  <c r="C13" i="16"/>
  <c r="D13" i="16"/>
  <c r="E13" i="16"/>
  <c r="F13" i="16"/>
  <c r="G13" i="16"/>
  <c r="H13" i="16"/>
  <c r="I13" i="16"/>
  <c r="J13" i="16"/>
  <c r="K13" i="16"/>
  <c r="C14" i="16"/>
  <c r="D14" i="16"/>
  <c r="E14" i="16"/>
  <c r="F14" i="16"/>
  <c r="G14" i="16"/>
  <c r="H14" i="16"/>
  <c r="I14" i="16"/>
  <c r="J14" i="16"/>
  <c r="K14" i="16"/>
  <c r="C15" i="16"/>
  <c r="D15" i="16"/>
  <c r="E15" i="16"/>
  <c r="F15" i="16"/>
  <c r="G15" i="16"/>
  <c r="H15" i="16"/>
  <c r="I15" i="16"/>
  <c r="J15" i="16"/>
  <c r="K15" i="16"/>
  <c r="C16" i="16"/>
  <c r="D16" i="16"/>
  <c r="E16" i="16"/>
  <c r="F16" i="16"/>
  <c r="G16" i="16"/>
  <c r="H16" i="16"/>
  <c r="I16" i="16"/>
  <c r="J16" i="16"/>
  <c r="K16" i="16"/>
  <c r="C17" i="16"/>
  <c r="D17" i="16"/>
  <c r="E17" i="16"/>
  <c r="F17" i="16"/>
  <c r="G17" i="16"/>
  <c r="H17" i="16"/>
  <c r="I17" i="16"/>
  <c r="J17" i="16"/>
  <c r="K17" i="16"/>
  <c r="C18" i="16"/>
  <c r="D18" i="16"/>
  <c r="E18" i="16"/>
  <c r="F18" i="16"/>
  <c r="G18" i="16"/>
  <c r="H18" i="16"/>
  <c r="I18" i="16"/>
  <c r="J18" i="16"/>
  <c r="K18" i="16"/>
  <c r="C19" i="16"/>
  <c r="D19" i="16"/>
  <c r="E19" i="16"/>
  <c r="F19" i="16"/>
  <c r="G19" i="16"/>
  <c r="H19" i="16"/>
  <c r="I19" i="16"/>
  <c r="J19" i="16"/>
  <c r="K19" i="16"/>
  <c r="C20" i="16"/>
  <c r="D20" i="16"/>
  <c r="E20" i="16"/>
  <c r="F20" i="16"/>
  <c r="G20" i="16"/>
  <c r="H20" i="16"/>
  <c r="I20" i="16"/>
  <c r="J20" i="16"/>
  <c r="K20" i="16"/>
  <c r="K6" i="16"/>
  <c r="D6" i="16"/>
  <c r="E6" i="16"/>
  <c r="F6" i="16"/>
  <c r="G6" i="16"/>
  <c r="H6" i="16"/>
  <c r="I6" i="16"/>
  <c r="J6" i="16"/>
  <c r="C6" i="16"/>
  <c r="B18" i="16"/>
  <c r="B19" i="16"/>
  <c r="B20" i="16"/>
  <c r="B7" i="16"/>
  <c r="B8" i="16"/>
  <c r="B9" i="16"/>
  <c r="B10" i="16"/>
  <c r="B11" i="16"/>
  <c r="B12" i="16"/>
  <c r="B13" i="16"/>
  <c r="B14" i="16"/>
  <c r="B15" i="16"/>
  <c r="B16" i="16"/>
  <c r="B17" i="16"/>
  <c r="B6" i="16"/>
  <c r="D4" i="16"/>
  <c r="E4" i="16"/>
  <c r="F4" i="16"/>
  <c r="G4" i="16"/>
  <c r="H4" i="16"/>
  <c r="I4" i="16"/>
  <c r="J4" i="16"/>
  <c r="K4" i="16"/>
  <c r="C4" i="16"/>
  <c r="B2" i="16"/>
  <c r="I10" i="5"/>
  <c r="K38" i="5"/>
  <c r="K32" i="5"/>
  <c r="E32" i="5"/>
  <c r="K39" i="5" s="1"/>
  <c r="C33" i="5"/>
  <c r="D31" i="5" s="1"/>
  <c r="E24" i="5"/>
  <c r="J38" i="5" s="1"/>
  <c r="J17" i="5"/>
  <c r="J16" i="5"/>
  <c r="G17" i="5"/>
  <c r="G16" i="5"/>
  <c r="I11" i="5"/>
  <c r="I12" i="5"/>
  <c r="I13" i="5"/>
  <c r="I14" i="5"/>
  <c r="H11" i="5"/>
  <c r="K11" i="5" s="1"/>
  <c r="H12" i="5"/>
  <c r="K12" i="5" s="1"/>
  <c r="H13" i="5"/>
  <c r="K13" i="5" s="1"/>
  <c r="H14" i="5"/>
  <c r="K14" i="5" s="1"/>
  <c r="H10" i="5"/>
  <c r="K10" i="5" s="1"/>
  <c r="E1" i="6"/>
  <c r="B6" i="6"/>
  <c r="H38" i="16" l="1"/>
  <c r="J35" i="16"/>
  <c r="I35" i="16"/>
  <c r="H35" i="16"/>
  <c r="H36" i="16"/>
  <c r="H34" i="16"/>
  <c r="H32" i="16"/>
  <c r="H33" i="16"/>
  <c r="H31" i="16"/>
  <c r="G37" i="16"/>
  <c r="G32" i="16"/>
  <c r="G35" i="16"/>
  <c r="E32" i="16"/>
  <c r="G31" i="16"/>
  <c r="E35" i="16"/>
  <c r="D35" i="16"/>
  <c r="G34" i="16"/>
  <c r="F35" i="16"/>
  <c r="G36" i="16"/>
  <c r="K35" i="16"/>
  <c r="G38" i="16"/>
  <c r="C34" i="16"/>
  <c r="C36" i="16"/>
  <c r="F38" i="16"/>
  <c r="F37" i="16"/>
  <c r="F36" i="16"/>
  <c r="F34" i="16"/>
  <c r="F33" i="16"/>
  <c r="F32" i="16"/>
  <c r="E34" i="16"/>
  <c r="C38" i="16"/>
  <c r="E38" i="16"/>
  <c r="E37" i="16"/>
  <c r="E31" i="16"/>
  <c r="D38" i="16"/>
  <c r="D37" i="16"/>
  <c r="D36" i="16"/>
  <c r="D34" i="16"/>
  <c r="D33" i="16"/>
  <c r="E33" i="16"/>
  <c r="D32" i="16"/>
  <c r="K38" i="16"/>
  <c r="K32" i="16"/>
  <c r="J37" i="16"/>
  <c r="J31" i="16"/>
  <c r="C35" i="16"/>
  <c r="C37" i="16"/>
  <c r="C31" i="16"/>
  <c r="K37" i="16"/>
  <c r="K36" i="16"/>
  <c r="K34" i="16"/>
  <c r="K33" i="16"/>
  <c r="C32" i="16"/>
  <c r="J38" i="16"/>
  <c r="J36" i="16"/>
  <c r="J34" i="16"/>
  <c r="J33" i="16"/>
  <c r="I38" i="16"/>
  <c r="I37" i="16"/>
  <c r="I36" i="16"/>
  <c r="I34" i="16"/>
  <c r="I33" i="16"/>
  <c r="I32" i="16"/>
  <c r="L22" i="25"/>
  <c r="M22" i="25" s="1"/>
  <c r="N22" i="25" s="1"/>
  <c r="N16" i="25"/>
  <c r="L25" i="25"/>
  <c r="M25" i="25" s="1"/>
  <c r="N25" i="25" s="1"/>
  <c r="L21" i="25"/>
  <c r="M21" i="25" s="1"/>
  <c r="N21" i="25" s="1"/>
  <c r="N14" i="25"/>
  <c r="N13" i="25"/>
  <c r="N15" i="25"/>
  <c r="L23" i="25"/>
  <c r="M23" i="25" s="1"/>
  <c r="N23" i="25" s="1"/>
  <c r="L24" i="25"/>
  <c r="M24" i="25" s="1"/>
  <c r="N24" i="25" s="1"/>
  <c r="G30" i="18"/>
  <c r="G32" i="18" s="1"/>
  <c r="J15" i="18"/>
  <c r="H9" i="18"/>
  <c r="I30" i="18"/>
  <c r="I32" i="18" s="1"/>
  <c r="H30" i="18"/>
  <c r="H32" i="18" s="1"/>
  <c r="J30" i="18"/>
  <c r="J32" i="18" s="1"/>
  <c r="G9" i="18"/>
  <c r="I15" i="18"/>
  <c r="K30" i="18"/>
  <c r="K32" i="18" s="1"/>
  <c r="K9" i="18"/>
  <c r="I9" i="18"/>
  <c r="K15" i="18"/>
  <c r="J9" i="18"/>
  <c r="G15" i="18"/>
  <c r="H15" i="18"/>
  <c r="I17" i="5"/>
  <c r="H17" i="5"/>
  <c r="D32" i="5"/>
  <c r="D35" i="5" s="1"/>
  <c r="I16" i="5"/>
  <c r="K16" i="5"/>
  <c r="K17" i="5"/>
  <c r="K30" i="5" s="1"/>
  <c r="H16" i="5"/>
  <c r="E35" i="5"/>
  <c r="K31" i="5" s="1"/>
  <c r="L2" i="13"/>
  <c r="M4" i="13"/>
  <c r="M5" i="13" s="1"/>
  <c r="M6" i="13" s="1"/>
  <c r="M7" i="13" s="1"/>
  <c r="M8" i="13" s="1"/>
  <c r="M9" i="13" s="1"/>
  <c r="M10" i="13" s="1"/>
  <c r="M11" i="13" s="1"/>
  <c r="M12" i="13" s="1"/>
  <c r="M13" i="13" s="1"/>
  <c r="M14" i="13" s="1"/>
  <c r="M15" i="13" s="1"/>
  <c r="M16" i="13" s="1"/>
  <c r="M17" i="13" s="1"/>
  <c r="M18" i="13" s="1"/>
  <c r="H4" i="13"/>
  <c r="H5" i="13" s="1"/>
  <c r="H6" i="13" s="1"/>
  <c r="H7" i="13" s="1"/>
  <c r="H8" i="13" s="1"/>
  <c r="H9" i="13" s="1"/>
  <c r="H10" i="13" s="1"/>
  <c r="H11" i="13" s="1"/>
  <c r="H12" i="13" s="1"/>
  <c r="H13" i="13" s="1"/>
  <c r="H14" i="13" s="1"/>
  <c r="H15" i="13" s="1"/>
  <c r="H16" i="13" s="1"/>
  <c r="H17" i="13" s="1"/>
  <c r="H18" i="13" s="1"/>
  <c r="G2" i="13"/>
  <c r="D4" i="13" a="1"/>
  <c r="D4" i="13" s="1"/>
  <c r="D17" i="13" s="1"/>
  <c r="C4" i="13"/>
  <c r="C5" i="13" s="1"/>
  <c r="C6" i="13" s="1"/>
  <c r="C7" i="13" s="1"/>
  <c r="C8" i="13" s="1"/>
  <c r="C9" i="13" s="1"/>
  <c r="C10" i="13" s="1"/>
  <c r="C11" i="13" s="1"/>
  <c r="C12" i="13" s="1"/>
  <c r="C13" i="13" s="1"/>
  <c r="C14" i="13" s="1"/>
  <c r="C15" i="13" s="1"/>
  <c r="C16" i="13" s="1"/>
  <c r="C17" i="13" s="1"/>
  <c r="C18" i="13" s="1"/>
  <c r="B2" i="13"/>
  <c r="C5" i="11"/>
  <c r="B2" i="11"/>
  <c r="L3" i="11"/>
  <c r="K3" i="11"/>
  <c r="J3" i="11"/>
  <c r="I3" i="11"/>
  <c r="H3" i="11"/>
  <c r="G3" i="11"/>
  <c r="F3" i="11"/>
  <c r="E3" i="11"/>
  <c r="D3" i="11"/>
  <c r="C3" i="11"/>
  <c r="D96" i="7"/>
  <c r="E96" i="7"/>
  <c r="F96" i="7"/>
  <c r="G96" i="7"/>
  <c r="H96" i="7"/>
  <c r="I96" i="7"/>
  <c r="J96" i="7"/>
  <c r="K96" i="7"/>
  <c r="L96" i="7"/>
  <c r="D97" i="7"/>
  <c r="E97" i="7"/>
  <c r="F97" i="7"/>
  <c r="G97" i="7"/>
  <c r="H97" i="7"/>
  <c r="I97" i="7"/>
  <c r="J97" i="7"/>
  <c r="K97" i="7"/>
  <c r="L97" i="7"/>
  <c r="D98" i="7"/>
  <c r="E98" i="7"/>
  <c r="F98" i="7"/>
  <c r="G98" i="7"/>
  <c r="H98" i="7"/>
  <c r="I98" i="7"/>
  <c r="J98" i="7"/>
  <c r="K98" i="7"/>
  <c r="L98" i="7"/>
  <c r="D99" i="7"/>
  <c r="E99" i="7"/>
  <c r="F99" i="7"/>
  <c r="G99" i="7"/>
  <c r="H99" i="7"/>
  <c r="I99" i="7"/>
  <c r="J99" i="7"/>
  <c r="K99" i="7"/>
  <c r="L99" i="7"/>
  <c r="D100" i="7"/>
  <c r="E100" i="7"/>
  <c r="F100" i="7"/>
  <c r="G100" i="7"/>
  <c r="H100" i="7"/>
  <c r="I100" i="7"/>
  <c r="J100" i="7"/>
  <c r="K100" i="7"/>
  <c r="L100" i="7"/>
  <c r="D101" i="7"/>
  <c r="E101" i="7"/>
  <c r="F101" i="7"/>
  <c r="G101" i="7"/>
  <c r="H101" i="7"/>
  <c r="I101" i="7"/>
  <c r="J101" i="7"/>
  <c r="K101" i="7"/>
  <c r="L101" i="7"/>
  <c r="D102" i="7"/>
  <c r="E102" i="7"/>
  <c r="F102" i="7"/>
  <c r="G102" i="7"/>
  <c r="H102" i="7"/>
  <c r="I102" i="7"/>
  <c r="J102" i="7"/>
  <c r="K102" i="7"/>
  <c r="L102" i="7"/>
  <c r="D103" i="7"/>
  <c r="E103" i="7"/>
  <c r="F103" i="7"/>
  <c r="G103" i="7"/>
  <c r="H103" i="7"/>
  <c r="I103" i="7"/>
  <c r="J103" i="7"/>
  <c r="K103" i="7"/>
  <c r="L103" i="7"/>
  <c r="D106" i="7"/>
  <c r="E106" i="7"/>
  <c r="F106" i="7"/>
  <c r="G106" i="7"/>
  <c r="H106" i="7"/>
  <c r="I106" i="7"/>
  <c r="J106" i="7"/>
  <c r="K106" i="7"/>
  <c r="L106" i="7"/>
  <c r="C97" i="7"/>
  <c r="C98" i="7"/>
  <c r="C99" i="7"/>
  <c r="C100" i="7"/>
  <c r="C101" i="7"/>
  <c r="C102" i="7"/>
  <c r="C103" i="7"/>
  <c r="C106" i="7"/>
  <c r="C96" i="7"/>
  <c r="D82" i="7"/>
  <c r="E82" i="7"/>
  <c r="F82" i="7"/>
  <c r="G82" i="7"/>
  <c r="H82" i="7"/>
  <c r="I82" i="7"/>
  <c r="J82" i="7"/>
  <c r="K82" i="7"/>
  <c r="L82" i="7"/>
  <c r="D83" i="7"/>
  <c r="E83" i="7"/>
  <c r="F83" i="7"/>
  <c r="G83" i="7"/>
  <c r="H83" i="7"/>
  <c r="I83" i="7"/>
  <c r="J83" i="7"/>
  <c r="K83" i="7"/>
  <c r="L83" i="7"/>
  <c r="D84" i="7"/>
  <c r="E84" i="7"/>
  <c r="F84" i="7"/>
  <c r="G84" i="7"/>
  <c r="H84" i="7"/>
  <c r="I84" i="7"/>
  <c r="J84" i="7"/>
  <c r="K84" i="7"/>
  <c r="L84" i="7"/>
  <c r="D85" i="7"/>
  <c r="E85" i="7"/>
  <c r="F85" i="7"/>
  <c r="G85" i="7"/>
  <c r="H85" i="7"/>
  <c r="I85" i="7"/>
  <c r="J85" i="7"/>
  <c r="K85" i="7"/>
  <c r="L85" i="7"/>
  <c r="D86" i="7"/>
  <c r="E86" i="7"/>
  <c r="F86" i="7"/>
  <c r="G86" i="7"/>
  <c r="H86" i="7"/>
  <c r="I86" i="7"/>
  <c r="J86" i="7"/>
  <c r="K86" i="7"/>
  <c r="L86" i="7"/>
  <c r="D87" i="7"/>
  <c r="E87" i="7"/>
  <c r="F87" i="7"/>
  <c r="G87" i="7"/>
  <c r="H87" i="7"/>
  <c r="I87" i="7"/>
  <c r="J87" i="7"/>
  <c r="K87" i="7"/>
  <c r="L87" i="7"/>
  <c r="D88" i="7"/>
  <c r="E88" i="7"/>
  <c r="F88" i="7"/>
  <c r="G88" i="7"/>
  <c r="H88" i="7"/>
  <c r="I88" i="7"/>
  <c r="J88" i="7"/>
  <c r="K88" i="7"/>
  <c r="L88" i="7"/>
  <c r="D89" i="7"/>
  <c r="E89" i="7"/>
  <c r="F89" i="7"/>
  <c r="G89" i="7"/>
  <c r="H89" i="7"/>
  <c r="I89" i="7"/>
  <c r="J89" i="7"/>
  <c r="K89" i="7"/>
  <c r="L89" i="7"/>
  <c r="D90" i="7"/>
  <c r="E90" i="7"/>
  <c r="F90" i="7"/>
  <c r="G90" i="7"/>
  <c r="H90" i="7"/>
  <c r="I90" i="7"/>
  <c r="J90" i="7"/>
  <c r="K90" i="7"/>
  <c r="L90" i="7"/>
  <c r="D91" i="7"/>
  <c r="E91" i="7"/>
  <c r="F91" i="7"/>
  <c r="G91" i="7"/>
  <c r="H91" i="7"/>
  <c r="I91" i="7"/>
  <c r="J91" i="7"/>
  <c r="K91" i="7"/>
  <c r="L91" i="7"/>
  <c r="D92" i="7"/>
  <c r="E92" i="7"/>
  <c r="F92" i="7"/>
  <c r="G92" i="7"/>
  <c r="H92" i="7"/>
  <c r="I92" i="7"/>
  <c r="J92" i="7"/>
  <c r="K92" i="7"/>
  <c r="L92" i="7"/>
  <c r="C83" i="7"/>
  <c r="C84" i="7"/>
  <c r="C85" i="7"/>
  <c r="C86" i="7"/>
  <c r="C87" i="7"/>
  <c r="C88" i="7"/>
  <c r="C89" i="7"/>
  <c r="C90" i="7"/>
  <c r="C91" i="7"/>
  <c r="C92" i="7"/>
  <c r="C82" i="7"/>
  <c r="C93" i="7" s="1"/>
  <c r="D71" i="7"/>
  <c r="E71" i="7"/>
  <c r="F71" i="7"/>
  <c r="G71" i="7"/>
  <c r="H71" i="7"/>
  <c r="I71" i="7"/>
  <c r="J71" i="7"/>
  <c r="K71" i="7"/>
  <c r="L71" i="7"/>
  <c r="D72" i="7"/>
  <c r="E72" i="7"/>
  <c r="F72" i="7"/>
  <c r="G72" i="7"/>
  <c r="H72" i="7"/>
  <c r="I72" i="7"/>
  <c r="J72" i="7"/>
  <c r="K72" i="7"/>
  <c r="L72" i="7"/>
  <c r="D73" i="7"/>
  <c r="E73" i="7"/>
  <c r="F73" i="7"/>
  <c r="G73" i="7"/>
  <c r="H73" i="7"/>
  <c r="I73" i="7"/>
  <c r="J73" i="7"/>
  <c r="K73" i="7"/>
  <c r="L73" i="7"/>
  <c r="D74" i="7"/>
  <c r="E74" i="7"/>
  <c r="F74" i="7"/>
  <c r="G74" i="7"/>
  <c r="H74" i="7"/>
  <c r="I74" i="7"/>
  <c r="J74" i="7"/>
  <c r="K74" i="7"/>
  <c r="L74" i="7"/>
  <c r="D75" i="7"/>
  <c r="E75" i="7"/>
  <c r="F75" i="7"/>
  <c r="G75" i="7"/>
  <c r="H75" i="7"/>
  <c r="I75" i="7"/>
  <c r="J75" i="7"/>
  <c r="K75" i="7"/>
  <c r="L75" i="7"/>
  <c r="D76" i="7"/>
  <c r="E76" i="7"/>
  <c r="F76" i="7"/>
  <c r="G76" i="7"/>
  <c r="H76" i="7"/>
  <c r="I76" i="7"/>
  <c r="J76" i="7"/>
  <c r="K76" i="7"/>
  <c r="L76" i="7"/>
  <c r="D77" i="7"/>
  <c r="E77" i="7"/>
  <c r="F77" i="7"/>
  <c r="G77" i="7"/>
  <c r="H77" i="7"/>
  <c r="I77" i="7"/>
  <c r="J77" i="7"/>
  <c r="K77" i="7"/>
  <c r="L77" i="7"/>
  <c r="D78" i="7"/>
  <c r="E78" i="7"/>
  <c r="F78" i="7"/>
  <c r="G78" i="7"/>
  <c r="H78" i="7"/>
  <c r="I78" i="7"/>
  <c r="J78" i="7"/>
  <c r="K78" i="7"/>
  <c r="L78" i="7"/>
  <c r="C72" i="7"/>
  <c r="C73" i="7"/>
  <c r="C74" i="7"/>
  <c r="C75" i="7"/>
  <c r="C76" i="7"/>
  <c r="C77" i="7"/>
  <c r="C78" i="7"/>
  <c r="M71" i="7"/>
  <c r="C71" i="7"/>
  <c r="C54" i="7"/>
  <c r="C55" i="7"/>
  <c r="C56" i="7"/>
  <c r="C57" i="7"/>
  <c r="C60" i="7"/>
  <c r="C61" i="7"/>
  <c r="C62" i="7"/>
  <c r="D57" i="7"/>
  <c r="E57" i="7"/>
  <c r="F57" i="7"/>
  <c r="G57" i="7"/>
  <c r="H57" i="7"/>
  <c r="I57" i="7"/>
  <c r="J57" i="7"/>
  <c r="K57" i="7"/>
  <c r="L57" i="7"/>
  <c r="D60" i="7"/>
  <c r="E60" i="7"/>
  <c r="F60" i="7"/>
  <c r="G60" i="7"/>
  <c r="H60" i="7"/>
  <c r="I60" i="7"/>
  <c r="J60" i="7"/>
  <c r="K60" i="7"/>
  <c r="L60" i="7"/>
  <c r="D61" i="7"/>
  <c r="E61" i="7"/>
  <c r="F61" i="7"/>
  <c r="G61" i="7"/>
  <c r="H61" i="7"/>
  <c r="I61" i="7"/>
  <c r="J61" i="7"/>
  <c r="K61" i="7"/>
  <c r="L61" i="7"/>
  <c r="D62" i="7"/>
  <c r="E62" i="7"/>
  <c r="F62" i="7"/>
  <c r="G62" i="7"/>
  <c r="H62" i="7"/>
  <c r="I62" i="7"/>
  <c r="J62" i="7"/>
  <c r="K62" i="7"/>
  <c r="L62" i="7"/>
  <c r="D54" i="7"/>
  <c r="E54" i="7"/>
  <c r="F54" i="7"/>
  <c r="G54" i="7"/>
  <c r="H54" i="7"/>
  <c r="I54" i="7"/>
  <c r="J54" i="7"/>
  <c r="K54" i="7"/>
  <c r="L54" i="7"/>
  <c r="D55" i="7"/>
  <c r="E55" i="7"/>
  <c r="F55" i="7"/>
  <c r="G55" i="7"/>
  <c r="H55" i="7"/>
  <c r="I55" i="7"/>
  <c r="J55" i="7"/>
  <c r="K55" i="7"/>
  <c r="L55" i="7"/>
  <c r="D56" i="7"/>
  <c r="E56" i="7"/>
  <c r="F56" i="7"/>
  <c r="G56" i="7"/>
  <c r="H56" i="7"/>
  <c r="I56" i="7"/>
  <c r="J56" i="7"/>
  <c r="K56" i="7"/>
  <c r="L56" i="7"/>
  <c r="D48" i="7"/>
  <c r="E48" i="7"/>
  <c r="F48" i="7"/>
  <c r="G48" i="7"/>
  <c r="H48" i="7"/>
  <c r="I48" i="7"/>
  <c r="J48" i="7"/>
  <c r="K48" i="7"/>
  <c r="L48" i="7"/>
  <c r="D49" i="7"/>
  <c r="E49" i="7"/>
  <c r="F49" i="7"/>
  <c r="G49" i="7"/>
  <c r="H49" i="7"/>
  <c r="I49" i="7"/>
  <c r="J49" i="7"/>
  <c r="K49" i="7"/>
  <c r="L49" i="7"/>
  <c r="D50" i="7"/>
  <c r="E50" i="7"/>
  <c r="F50" i="7"/>
  <c r="G50" i="7"/>
  <c r="H50" i="7"/>
  <c r="I50" i="7"/>
  <c r="J50" i="7"/>
  <c r="K50" i="7"/>
  <c r="L50" i="7"/>
  <c r="D51" i="7"/>
  <c r="E51" i="7"/>
  <c r="F51" i="7"/>
  <c r="G51" i="7"/>
  <c r="H51" i="7"/>
  <c r="I51" i="7"/>
  <c r="J51" i="7"/>
  <c r="K51" i="7"/>
  <c r="L51" i="7"/>
  <c r="C51" i="7"/>
  <c r="C50" i="7"/>
  <c r="C49" i="7"/>
  <c r="C48" i="7"/>
  <c r="B40" i="7"/>
  <c r="D36" i="7"/>
  <c r="D41" i="7" s="1"/>
  <c r="E36" i="7"/>
  <c r="E41" i="7" s="1"/>
  <c r="F36" i="7"/>
  <c r="F41" i="7" s="1"/>
  <c r="G36" i="7"/>
  <c r="G41" i="7" s="1"/>
  <c r="H36" i="7"/>
  <c r="H41" i="7" s="1"/>
  <c r="H43" i="7" s="1"/>
  <c r="I36" i="7"/>
  <c r="I41" i="7" s="1"/>
  <c r="I43" i="7" s="1"/>
  <c r="J36" i="7"/>
  <c r="J41" i="7" s="1"/>
  <c r="K36" i="7"/>
  <c r="L36" i="7"/>
  <c r="C36" i="7"/>
  <c r="C41" i="7" s="1"/>
  <c r="M30" i="7"/>
  <c r="D30" i="7"/>
  <c r="E30" i="7"/>
  <c r="F30" i="7"/>
  <c r="G30" i="7"/>
  <c r="H30" i="7"/>
  <c r="I30" i="7"/>
  <c r="J30" i="7"/>
  <c r="K30" i="7"/>
  <c r="L30" i="7"/>
  <c r="C30" i="7"/>
  <c r="M24" i="7"/>
  <c r="D24" i="7"/>
  <c r="E24" i="7"/>
  <c r="F24" i="7"/>
  <c r="G24" i="7"/>
  <c r="H24" i="7"/>
  <c r="I24" i="7"/>
  <c r="J24" i="7"/>
  <c r="K24" i="7"/>
  <c r="L24" i="7"/>
  <c r="C24" i="7"/>
  <c r="M21" i="7"/>
  <c r="D21" i="7"/>
  <c r="E21" i="7"/>
  <c r="F21" i="7"/>
  <c r="G21" i="7"/>
  <c r="H21" i="7"/>
  <c r="I21" i="7"/>
  <c r="J21" i="7"/>
  <c r="K21" i="7"/>
  <c r="L21" i="7"/>
  <c r="C21" i="7"/>
  <c r="D15" i="7"/>
  <c r="E15" i="7"/>
  <c r="F15" i="7"/>
  <c r="G15" i="7"/>
  <c r="H15" i="7"/>
  <c r="I15" i="7"/>
  <c r="J15" i="7"/>
  <c r="K15" i="7"/>
  <c r="L15" i="7"/>
  <c r="C15" i="7"/>
  <c r="M9" i="7"/>
  <c r="M6" i="7"/>
  <c r="D6" i="7"/>
  <c r="E6" i="7"/>
  <c r="F6" i="7"/>
  <c r="G6" i="7"/>
  <c r="H6" i="7"/>
  <c r="C8" i="30" s="1"/>
  <c r="I6" i="7"/>
  <c r="D8" i="30" s="1"/>
  <c r="J6" i="7"/>
  <c r="E8" i="30" s="1"/>
  <c r="K6" i="7"/>
  <c r="F8" i="30" s="1"/>
  <c r="L6" i="7"/>
  <c r="D9" i="7"/>
  <c r="E9" i="7"/>
  <c r="F9" i="7"/>
  <c r="G9" i="7"/>
  <c r="H9" i="7"/>
  <c r="I9" i="7"/>
  <c r="J9" i="7"/>
  <c r="K9" i="7"/>
  <c r="L9" i="7"/>
  <c r="C9" i="7"/>
  <c r="C6" i="7"/>
  <c r="J3" i="7"/>
  <c r="K3" i="7"/>
  <c r="L3" i="7"/>
  <c r="I3" i="7"/>
  <c r="D3" i="7"/>
  <c r="E3" i="7"/>
  <c r="F3" i="7"/>
  <c r="G3" i="7"/>
  <c r="H3" i="7"/>
  <c r="C3" i="7"/>
  <c r="B2" i="7"/>
  <c r="K31" i="11" l="1"/>
  <c r="F43" i="7"/>
  <c r="E43" i="7"/>
  <c r="D43" i="7"/>
  <c r="J43" i="7"/>
  <c r="G43" i="7"/>
  <c r="D16" i="30"/>
  <c r="E16" i="30"/>
  <c r="G6" i="30"/>
  <c r="G18" i="30" s="1"/>
  <c r="I61" i="28"/>
  <c r="I67" i="28" s="1"/>
  <c r="I83" i="28" s="1"/>
  <c r="I89" i="28" s="1"/>
  <c r="I61" i="26"/>
  <c r="I67" i="26" s="1"/>
  <c r="I83" i="26" s="1"/>
  <c r="I89" i="26" s="1"/>
  <c r="F6" i="30"/>
  <c r="F18" i="30" s="1"/>
  <c r="H61" i="28"/>
  <c r="H67" i="28" s="1"/>
  <c r="H83" i="28" s="1"/>
  <c r="H89" i="28" s="1"/>
  <c r="H61" i="26"/>
  <c r="H67" i="26" s="1"/>
  <c r="H83" i="26" s="1"/>
  <c r="H89" i="26" s="1"/>
  <c r="H9" i="11"/>
  <c r="C16" i="30"/>
  <c r="G8" i="30"/>
  <c r="K41" i="7"/>
  <c r="K43" i="7" s="1"/>
  <c r="D6" i="30"/>
  <c r="D18" i="30" s="1"/>
  <c r="F61" i="28"/>
  <c r="F67" i="28" s="1"/>
  <c r="F83" i="28" s="1"/>
  <c r="F89" i="28" s="1"/>
  <c r="F61" i="26"/>
  <c r="F67" i="26" s="1"/>
  <c r="F83" i="26" s="1"/>
  <c r="F89" i="26" s="1"/>
  <c r="C6" i="30"/>
  <c r="C18" i="30" s="1"/>
  <c r="E61" i="28"/>
  <c r="E67" i="28" s="1"/>
  <c r="E83" i="28" s="1"/>
  <c r="E89" i="28" s="1"/>
  <c r="E61" i="26"/>
  <c r="E67" i="26" s="1"/>
  <c r="E83" i="26" s="1"/>
  <c r="E89" i="26" s="1"/>
  <c r="E6" i="30"/>
  <c r="E18" i="30" s="1"/>
  <c r="G61" i="28"/>
  <c r="G67" i="28" s="1"/>
  <c r="G83" i="28" s="1"/>
  <c r="G89" i="28" s="1"/>
  <c r="G61" i="26"/>
  <c r="G67" i="26" s="1"/>
  <c r="G83" i="26" s="1"/>
  <c r="G89" i="26" s="1"/>
  <c r="D61" i="28"/>
  <c r="D67" i="28" s="1"/>
  <c r="D83" i="28" s="1"/>
  <c r="D89" i="28" s="1"/>
  <c r="D61" i="26"/>
  <c r="D67" i="26" s="1"/>
  <c r="D83" i="26" s="1"/>
  <c r="D89" i="26" s="1"/>
  <c r="C28" i="11"/>
  <c r="C35" i="11" s="1"/>
  <c r="C61" i="28"/>
  <c r="C67" i="28" s="1"/>
  <c r="C83" i="28" s="1"/>
  <c r="C89" i="28" s="1"/>
  <c r="C61" i="26"/>
  <c r="C67" i="26" s="1"/>
  <c r="C83" i="26" s="1"/>
  <c r="C89" i="26" s="1"/>
  <c r="F39" i="11"/>
  <c r="L41" i="7"/>
  <c r="K33" i="5"/>
  <c r="K24" i="5" s="1"/>
  <c r="K25" i="5" s="1"/>
  <c r="J39" i="5" s="1"/>
  <c r="K40" i="5" s="1"/>
  <c r="E23" i="19" s="1"/>
  <c r="H16" i="19" s="1"/>
  <c r="D33" i="5"/>
  <c r="J17" i="18"/>
  <c r="K17" i="18"/>
  <c r="K42" i="18" s="1"/>
  <c r="K48" i="18" s="1"/>
  <c r="H17" i="18"/>
  <c r="I17" i="18"/>
  <c r="G17" i="18"/>
  <c r="G34" i="18" s="1"/>
  <c r="I30" i="11"/>
  <c r="H31" i="11"/>
  <c r="G9" i="11"/>
  <c r="I27" i="11"/>
  <c r="I34" i="11" s="1"/>
  <c r="F9" i="11"/>
  <c r="H27" i="11"/>
  <c r="H34" i="11" s="1"/>
  <c r="E9" i="11"/>
  <c r="K28" i="11"/>
  <c r="K35" i="11" s="1"/>
  <c r="J9" i="11"/>
  <c r="J29" i="11"/>
  <c r="J36" i="11" s="1"/>
  <c r="I9" i="11"/>
  <c r="C29" i="11"/>
  <c r="G31" i="11"/>
  <c r="H30" i="11"/>
  <c r="I29" i="11"/>
  <c r="I36" i="11" s="1"/>
  <c r="J28" i="11"/>
  <c r="J35" i="11" s="1"/>
  <c r="K27" i="11"/>
  <c r="K34" i="11" s="1"/>
  <c r="K39" i="11"/>
  <c r="E10" i="13"/>
  <c r="D16" i="13"/>
  <c r="E17" i="13" s="1"/>
  <c r="C30" i="11"/>
  <c r="F31" i="11"/>
  <c r="G30" i="11"/>
  <c r="H29" i="11"/>
  <c r="H36" i="11" s="1"/>
  <c r="I28" i="11"/>
  <c r="I35" i="11" s="1"/>
  <c r="J27" i="11"/>
  <c r="J34" i="11" s="1"/>
  <c r="E9" i="13"/>
  <c r="D15" i="13"/>
  <c r="C31" i="11"/>
  <c r="E31" i="11"/>
  <c r="F30" i="11"/>
  <c r="G29" i="11"/>
  <c r="G36" i="11" s="1"/>
  <c r="H28" i="11"/>
  <c r="H35" i="11" s="1"/>
  <c r="C39" i="11"/>
  <c r="E8" i="13"/>
  <c r="L31" i="11"/>
  <c r="D31" i="11"/>
  <c r="E30" i="11"/>
  <c r="F29" i="11"/>
  <c r="F36" i="11" s="1"/>
  <c r="G28" i="11"/>
  <c r="G35" i="11" s="1"/>
  <c r="E7" i="13"/>
  <c r="D9" i="11"/>
  <c r="L30" i="11"/>
  <c r="D30" i="11"/>
  <c r="E29" i="11"/>
  <c r="E36" i="11" s="1"/>
  <c r="F28" i="11"/>
  <c r="F35" i="11" s="1"/>
  <c r="G27" i="11"/>
  <c r="G34" i="11" s="1"/>
  <c r="E5" i="13"/>
  <c r="E6" i="13"/>
  <c r="J31" i="11"/>
  <c r="K30" i="11"/>
  <c r="L29" i="11"/>
  <c r="L36" i="11" s="1"/>
  <c r="D29" i="11"/>
  <c r="D36" i="11" s="1"/>
  <c r="E28" i="11"/>
  <c r="E35" i="11" s="1"/>
  <c r="F27" i="11"/>
  <c r="F34" i="11" s="1"/>
  <c r="E13" i="13"/>
  <c r="D14" i="13"/>
  <c r="E14" i="13" s="1"/>
  <c r="C27" i="11"/>
  <c r="I31" i="11"/>
  <c r="J30" i="11"/>
  <c r="K29" i="11"/>
  <c r="K36" i="11" s="1"/>
  <c r="L28" i="11"/>
  <c r="L35" i="11" s="1"/>
  <c r="D28" i="11"/>
  <c r="D35" i="11" s="1"/>
  <c r="E27" i="11"/>
  <c r="E34" i="11" s="1"/>
  <c r="E12" i="13"/>
  <c r="D18" i="13"/>
  <c r="L27" i="11"/>
  <c r="L34" i="11" s="1"/>
  <c r="D27" i="11"/>
  <c r="D34" i="11" s="1"/>
  <c r="E11" i="13"/>
  <c r="L58" i="7"/>
  <c r="G63" i="7"/>
  <c r="H79" i="7"/>
  <c r="H41" i="11" s="1"/>
  <c r="K93" i="7"/>
  <c r="F93" i="7"/>
  <c r="J93" i="7"/>
  <c r="E93" i="7"/>
  <c r="I93" i="7"/>
  <c r="L93" i="7"/>
  <c r="D93" i="7"/>
  <c r="E79" i="7"/>
  <c r="E39" i="11" s="1"/>
  <c r="H93" i="7"/>
  <c r="L10" i="7"/>
  <c r="D10" i="7"/>
  <c r="G93" i="7"/>
  <c r="G79" i="7"/>
  <c r="G41" i="11" s="1"/>
  <c r="G16" i="7"/>
  <c r="G17" i="11" s="1"/>
  <c r="I79" i="7"/>
  <c r="I39" i="11" s="1"/>
  <c r="K79" i="7"/>
  <c r="K41" i="11" s="1"/>
  <c r="J79" i="7"/>
  <c r="J41" i="11" s="1"/>
  <c r="F79" i="7"/>
  <c r="F41" i="11" s="1"/>
  <c r="L63" i="7"/>
  <c r="C79" i="7"/>
  <c r="C41" i="11" s="1"/>
  <c r="L79" i="7"/>
  <c r="L39" i="11" s="1"/>
  <c r="D79" i="7"/>
  <c r="D39" i="11" s="1"/>
  <c r="I52" i="7"/>
  <c r="D58" i="7"/>
  <c r="E63" i="7"/>
  <c r="C58" i="7"/>
  <c r="D63" i="7"/>
  <c r="L52" i="7"/>
  <c r="E52" i="7"/>
  <c r="D52" i="7"/>
  <c r="E58" i="7"/>
  <c r="F58" i="7"/>
  <c r="G58" i="7"/>
  <c r="J63" i="7"/>
  <c r="K52" i="7"/>
  <c r="I63" i="7"/>
  <c r="K63" i="7"/>
  <c r="J52" i="7"/>
  <c r="H63" i="7"/>
  <c r="C63" i="7"/>
  <c r="G52" i="7"/>
  <c r="H52" i="7"/>
  <c r="I58" i="7"/>
  <c r="J58" i="7"/>
  <c r="K58" i="7"/>
  <c r="K65" i="7" s="1"/>
  <c r="K40" i="11" s="1"/>
  <c r="F63" i="7"/>
  <c r="F52" i="7"/>
  <c r="H58" i="7"/>
  <c r="C52" i="7"/>
  <c r="I10" i="7"/>
  <c r="D22" i="7"/>
  <c r="F25" i="7"/>
  <c r="F18" i="11" s="1"/>
  <c r="F16" i="7"/>
  <c r="F17" i="11" s="1"/>
  <c r="L16" i="7"/>
  <c r="L17" i="11" s="1"/>
  <c r="K12" i="7"/>
  <c r="K18" i="7" s="1"/>
  <c r="E25" i="7"/>
  <c r="E18" i="11" s="1"/>
  <c r="H10" i="7"/>
  <c r="I7" i="7"/>
  <c r="L25" i="7"/>
  <c r="L18" i="11" s="1"/>
  <c r="D25" i="7"/>
  <c r="D18" i="11" s="1"/>
  <c r="F22" i="7"/>
  <c r="E10" i="7"/>
  <c r="E22" i="7"/>
  <c r="J22" i="7"/>
  <c r="C25" i="7"/>
  <c r="C18" i="11" s="1"/>
  <c r="C16" i="7"/>
  <c r="C17" i="11" s="1"/>
  <c r="G12" i="7"/>
  <c r="G13" i="7" s="1"/>
  <c r="G11" i="11" s="1"/>
  <c r="H7" i="7"/>
  <c r="D16" i="7"/>
  <c r="D17" i="11" s="1"/>
  <c r="K25" i="7"/>
  <c r="K18" i="11" s="1"/>
  <c r="M25" i="7"/>
  <c r="E7" i="7"/>
  <c r="E5" i="11" s="1"/>
  <c r="L22" i="7"/>
  <c r="K16" i="7"/>
  <c r="K17" i="11" s="1"/>
  <c r="C22" i="7"/>
  <c r="I25" i="7"/>
  <c r="I18" i="11" s="1"/>
  <c r="H16" i="7"/>
  <c r="H17" i="11" s="1"/>
  <c r="K22" i="7"/>
  <c r="M22" i="7"/>
  <c r="I22" i="7"/>
  <c r="H22" i="7"/>
  <c r="K10" i="7"/>
  <c r="I16" i="7"/>
  <c r="I17" i="11" s="1"/>
  <c r="G22" i="7"/>
  <c r="G25" i="7"/>
  <c r="G18" i="11" s="1"/>
  <c r="M12" i="7"/>
  <c r="E16" i="7"/>
  <c r="E17" i="11" s="1"/>
  <c r="C12" i="7"/>
  <c r="J25" i="7"/>
  <c r="J18" i="11" s="1"/>
  <c r="J16" i="7"/>
  <c r="J17" i="11" s="1"/>
  <c r="H25" i="7"/>
  <c r="H18" i="11" s="1"/>
  <c r="C10" i="7"/>
  <c r="F10" i="7"/>
  <c r="L12" i="7"/>
  <c r="D12" i="7"/>
  <c r="D7" i="7"/>
  <c r="D5" i="11" s="1"/>
  <c r="J12" i="7"/>
  <c r="M7" i="7"/>
  <c r="M16" i="7"/>
  <c r="F12" i="7"/>
  <c r="F7" i="7"/>
  <c r="F5" i="11" s="1"/>
  <c r="E12" i="7"/>
  <c r="G7" i="7"/>
  <c r="G5" i="11" s="1"/>
  <c r="J10" i="7"/>
  <c r="G10" i="7"/>
  <c r="I12" i="7"/>
  <c r="H12" i="7"/>
  <c r="J7" i="7"/>
  <c r="M10" i="7"/>
  <c r="K7" i="7"/>
  <c r="L7" i="7"/>
  <c r="H37" i="11" l="1"/>
  <c r="I37" i="11"/>
  <c r="L9" i="11"/>
  <c r="L43" i="7"/>
  <c r="I5" i="11"/>
  <c r="D9" i="30"/>
  <c r="C65" i="7"/>
  <c r="C40" i="11" s="1"/>
  <c r="L41" i="11"/>
  <c r="I41" i="11"/>
  <c r="L5" i="11"/>
  <c r="G9" i="30"/>
  <c r="E65" i="7"/>
  <c r="E40" i="11" s="1"/>
  <c r="H39" i="11"/>
  <c r="J39" i="11"/>
  <c r="K5" i="11"/>
  <c r="F9" i="30"/>
  <c r="E41" i="11"/>
  <c r="G16" i="30"/>
  <c r="G39" i="11"/>
  <c r="J5" i="11"/>
  <c r="E9" i="30"/>
  <c r="H5" i="11"/>
  <c r="C9" i="30"/>
  <c r="K9" i="11"/>
  <c r="F16" i="30"/>
  <c r="J37" i="11"/>
  <c r="D41" i="11"/>
  <c r="D29" i="19"/>
  <c r="I16" i="19"/>
  <c r="J16" i="19"/>
  <c r="G16" i="19"/>
  <c r="K16" i="19"/>
  <c r="H42" i="18"/>
  <c r="H48" i="18" s="1"/>
  <c r="I42" i="18"/>
  <c r="I48" i="18" s="1"/>
  <c r="J42" i="18"/>
  <c r="J48" i="18" s="1"/>
  <c r="I34" i="18"/>
  <c r="H34" i="18"/>
  <c r="J34" i="18"/>
  <c r="K34" i="18"/>
  <c r="D65" i="7"/>
  <c r="D40" i="11" s="1"/>
  <c r="K37" i="11"/>
  <c r="G65" i="7"/>
  <c r="G40" i="11" s="1"/>
  <c r="F37" i="11"/>
  <c r="E15" i="13"/>
  <c r="D37" i="11"/>
  <c r="L37" i="11"/>
  <c r="E16" i="13"/>
  <c r="N18" i="11"/>
  <c r="O18" i="11"/>
  <c r="C34" i="11"/>
  <c r="O27" i="11"/>
  <c r="N27" i="11"/>
  <c r="O17" i="11"/>
  <c r="N17" i="11"/>
  <c r="L65" i="7"/>
  <c r="L40" i="11" s="1"/>
  <c r="G37" i="11"/>
  <c r="O31" i="11"/>
  <c r="N31" i="11"/>
  <c r="O30" i="11"/>
  <c r="N30" i="11"/>
  <c r="O35" i="11"/>
  <c r="N35" i="11"/>
  <c r="E37" i="11"/>
  <c r="K13" i="11"/>
  <c r="K25" i="11"/>
  <c r="K21" i="11"/>
  <c r="C36" i="11"/>
  <c r="N29" i="11"/>
  <c r="O29" i="11"/>
  <c r="O28" i="11"/>
  <c r="N28" i="11"/>
  <c r="E18" i="13"/>
  <c r="F65" i="7"/>
  <c r="J65" i="7"/>
  <c r="K67" i="7"/>
  <c r="I65" i="7"/>
  <c r="H65" i="7"/>
  <c r="K13" i="7"/>
  <c r="G18" i="7"/>
  <c r="M18" i="7"/>
  <c r="M13" i="7"/>
  <c r="F18" i="7"/>
  <c r="F13" i="7"/>
  <c r="F11" i="11" s="1"/>
  <c r="H18" i="7"/>
  <c r="H13" i="7"/>
  <c r="J18" i="7"/>
  <c r="K6" i="11" s="1"/>
  <c r="J13" i="7"/>
  <c r="D18" i="7"/>
  <c r="D13" i="7"/>
  <c r="D11" i="11" s="1"/>
  <c r="I18" i="7"/>
  <c r="I13" i="7"/>
  <c r="C18" i="7"/>
  <c r="C13" i="7"/>
  <c r="C11" i="11" s="1"/>
  <c r="E18" i="7"/>
  <c r="E13" i="7"/>
  <c r="E11" i="11" s="1"/>
  <c r="L18" i="7"/>
  <c r="L13" i="7"/>
  <c r="K19" i="7"/>
  <c r="K27" i="7"/>
  <c r="D67" i="7" l="1"/>
  <c r="N39" i="11"/>
  <c r="N5" i="11"/>
  <c r="E67" i="7"/>
  <c r="C67" i="7"/>
  <c r="G67" i="7"/>
  <c r="N9" i="11"/>
  <c r="O9" i="11"/>
  <c r="O39" i="11"/>
  <c r="O5" i="11"/>
  <c r="I11" i="11"/>
  <c r="D10" i="30"/>
  <c r="K12" i="11"/>
  <c r="F11" i="30"/>
  <c r="F12" i="30"/>
  <c r="H73" i="28"/>
  <c r="H75" i="28" s="1"/>
  <c r="J35" i="18"/>
  <c r="J44" i="18" s="1"/>
  <c r="J46" i="18" s="1"/>
  <c r="J50" i="18" s="1"/>
  <c r="J59" i="18" s="1"/>
  <c r="L11" i="11"/>
  <c r="G10" i="30"/>
  <c r="J11" i="11"/>
  <c r="E10" i="30"/>
  <c r="K11" i="11"/>
  <c r="F10" i="30"/>
  <c r="O41" i="11"/>
  <c r="N41" i="11"/>
  <c r="H11" i="11"/>
  <c r="C10" i="30"/>
  <c r="L67" i="7"/>
  <c r="J67" i="7"/>
  <c r="J40" i="11"/>
  <c r="F67" i="7"/>
  <c r="F40" i="11"/>
  <c r="L13" i="11"/>
  <c r="L25" i="11"/>
  <c r="L21" i="11"/>
  <c r="L6" i="11"/>
  <c r="E13" i="11"/>
  <c r="E25" i="11"/>
  <c r="E21" i="11"/>
  <c r="E6" i="11"/>
  <c r="J25" i="11"/>
  <c r="J21" i="11"/>
  <c r="J6" i="11"/>
  <c r="J13" i="11"/>
  <c r="H67" i="7"/>
  <c r="H40" i="11"/>
  <c r="G19" i="7"/>
  <c r="G12" i="11" s="1"/>
  <c r="G6" i="11"/>
  <c r="G13" i="11"/>
  <c r="G25" i="11"/>
  <c r="G21" i="11"/>
  <c r="C13" i="11"/>
  <c r="C25" i="11"/>
  <c r="I4" i="13" a="1"/>
  <c r="C21" i="11"/>
  <c r="H6" i="11"/>
  <c r="H13" i="11"/>
  <c r="H25" i="11"/>
  <c r="H21" i="11"/>
  <c r="O36" i="11"/>
  <c r="N36" i="11"/>
  <c r="O34" i="11"/>
  <c r="N34" i="11"/>
  <c r="C37" i="11"/>
  <c r="D13" i="11"/>
  <c r="D25" i="11"/>
  <c r="D21" i="11"/>
  <c r="D6" i="11"/>
  <c r="K33" i="7"/>
  <c r="K38" i="7" s="1"/>
  <c r="I21" i="11"/>
  <c r="I6" i="11"/>
  <c r="I13" i="11"/>
  <c r="I25" i="11"/>
  <c r="F13" i="11"/>
  <c r="F25" i="11"/>
  <c r="F21" i="11"/>
  <c r="F6" i="11"/>
  <c r="I67" i="7"/>
  <c r="I40" i="11"/>
  <c r="G27" i="7"/>
  <c r="D73" i="28" s="1"/>
  <c r="D75" i="28" s="1"/>
  <c r="K28" i="7"/>
  <c r="K14" i="11" s="1"/>
  <c r="K19" i="11" s="1"/>
  <c r="K31" i="7"/>
  <c r="C19" i="7"/>
  <c r="C12" i="11" s="1"/>
  <c r="C27" i="7"/>
  <c r="C33" i="7" s="1"/>
  <c r="C23" i="11" s="1"/>
  <c r="H19" i="7"/>
  <c r="H27" i="7"/>
  <c r="E19" i="7"/>
  <c r="E12" i="11" s="1"/>
  <c r="E27" i="7"/>
  <c r="J19" i="7"/>
  <c r="J27" i="7"/>
  <c r="K7" i="11" s="1"/>
  <c r="I19" i="7"/>
  <c r="I27" i="7"/>
  <c r="F19" i="7"/>
  <c r="F12" i="11" s="1"/>
  <c r="F27" i="7"/>
  <c r="C73" i="28" s="1"/>
  <c r="C75" i="28" s="1"/>
  <c r="L19" i="7"/>
  <c r="L27" i="7"/>
  <c r="D19" i="7"/>
  <c r="D12" i="11" s="1"/>
  <c r="D27" i="7"/>
  <c r="M19" i="7"/>
  <c r="M27" i="7"/>
  <c r="M33" i="7" s="1"/>
  <c r="J37" i="18" l="1"/>
  <c r="J60" i="18" s="1"/>
  <c r="J62" i="18"/>
  <c r="O11" i="11"/>
  <c r="F14" i="30"/>
  <c r="L12" i="11"/>
  <c r="G11" i="30"/>
  <c r="C12" i="30"/>
  <c r="E73" i="28"/>
  <c r="E75" i="28" s="1"/>
  <c r="G35" i="18"/>
  <c r="K34" i="7"/>
  <c r="H12" i="11"/>
  <c r="C11" i="30"/>
  <c r="E12" i="30"/>
  <c r="G73" i="28"/>
  <c r="G75" i="28" s="1"/>
  <c r="I35" i="18"/>
  <c r="D12" i="30"/>
  <c r="F73" i="28"/>
  <c r="F75" i="28" s="1"/>
  <c r="H35" i="18"/>
  <c r="J12" i="11"/>
  <c r="E11" i="30"/>
  <c r="N11" i="11"/>
  <c r="G12" i="30"/>
  <c r="I73" i="28"/>
  <c r="I75" i="28" s="1"/>
  <c r="F5" i="19"/>
  <c r="K35" i="18"/>
  <c r="I12" i="11"/>
  <c r="D11" i="30"/>
  <c r="N40" i="11"/>
  <c r="F33" i="7"/>
  <c r="F34" i="7" s="1"/>
  <c r="F15" i="11" s="1"/>
  <c r="F7" i="11"/>
  <c r="O25" i="11"/>
  <c r="N25" i="11"/>
  <c r="L33" i="7"/>
  <c r="L34" i="7" s="1"/>
  <c r="L7" i="11"/>
  <c r="E33" i="7"/>
  <c r="E7" i="11"/>
  <c r="G33" i="7"/>
  <c r="G38" i="7" s="1"/>
  <c r="G7" i="11"/>
  <c r="O37" i="11"/>
  <c r="N37" i="11"/>
  <c r="O21" i="11"/>
  <c r="N21" i="11"/>
  <c r="H33" i="7"/>
  <c r="H7" i="11"/>
  <c r="K23" i="11"/>
  <c r="I4" i="13"/>
  <c r="J5" i="13" s="1"/>
  <c r="J11" i="13"/>
  <c r="J12" i="13"/>
  <c r="J13" i="13"/>
  <c r="J6" i="13"/>
  <c r="J7" i="13"/>
  <c r="J8" i="13"/>
  <c r="J9" i="13"/>
  <c r="J10" i="13"/>
  <c r="I33" i="7"/>
  <c r="I34" i="7" s="1"/>
  <c r="I7" i="11"/>
  <c r="N6" i="11"/>
  <c r="O6" i="11"/>
  <c r="O13" i="11"/>
  <c r="N13" i="11"/>
  <c r="D33" i="7"/>
  <c r="D34" i="7" s="1"/>
  <c r="D15" i="11" s="1"/>
  <c r="D7" i="11"/>
  <c r="J33" i="7"/>
  <c r="J38" i="7" s="1"/>
  <c r="E14" i="30" s="1"/>
  <c r="J7" i="11"/>
  <c r="O40" i="11"/>
  <c r="G31" i="7"/>
  <c r="G28" i="7"/>
  <c r="G14" i="11" s="1"/>
  <c r="G19" i="11" s="1"/>
  <c r="K42" i="7"/>
  <c r="K45" i="7" s="1"/>
  <c r="K22" i="11" s="1"/>
  <c r="D38" i="7"/>
  <c r="C38" i="7"/>
  <c r="C34" i="7"/>
  <c r="C15" i="11" s="1"/>
  <c r="M38" i="7"/>
  <c r="M34" i="7"/>
  <c r="E28" i="7"/>
  <c r="E14" i="11" s="1"/>
  <c r="E19" i="11" s="1"/>
  <c r="E31" i="7"/>
  <c r="M28" i="7"/>
  <c r="M31" i="7"/>
  <c r="H28" i="7"/>
  <c r="H14" i="11" s="1"/>
  <c r="H19" i="11" s="1"/>
  <c r="H31" i="7"/>
  <c r="C28" i="7"/>
  <c r="C14" i="11" s="1"/>
  <c r="C31" i="7"/>
  <c r="L28" i="7"/>
  <c r="L14" i="11" s="1"/>
  <c r="L19" i="11" s="1"/>
  <c r="L31" i="7"/>
  <c r="F28" i="7"/>
  <c r="F14" i="11" s="1"/>
  <c r="F19" i="11" s="1"/>
  <c r="F31" i="7"/>
  <c r="I28" i="7"/>
  <c r="I14" i="11" s="1"/>
  <c r="I19" i="11" s="1"/>
  <c r="I31" i="7"/>
  <c r="D28" i="7"/>
  <c r="D14" i="11" s="1"/>
  <c r="D19" i="11" s="1"/>
  <c r="D31" i="7"/>
  <c r="J28" i="7"/>
  <c r="J14" i="11" s="1"/>
  <c r="J19" i="11" s="1"/>
  <c r="J31" i="7"/>
  <c r="N12" i="11" l="1"/>
  <c r="G34" i="7"/>
  <c r="G15" i="11" s="1"/>
  <c r="O12" i="11"/>
  <c r="F38" i="7"/>
  <c r="G39" i="7" s="1"/>
  <c r="K24" i="11"/>
  <c r="H44" i="18"/>
  <c r="H46" i="18" s="1"/>
  <c r="H50" i="18" s="1"/>
  <c r="H37" i="18"/>
  <c r="H60" i="18" s="1"/>
  <c r="K15" i="11"/>
  <c r="F13" i="30"/>
  <c r="K44" i="18"/>
  <c r="K46" i="18" s="1"/>
  <c r="K50" i="18" s="1"/>
  <c r="K59" i="18" s="1"/>
  <c r="K37" i="18"/>
  <c r="K60" i="18" s="1"/>
  <c r="K62" i="18" s="1"/>
  <c r="G44" i="18"/>
  <c r="G46" i="18" s="1"/>
  <c r="G37" i="18"/>
  <c r="G60" i="18" s="1"/>
  <c r="G5" i="19"/>
  <c r="F9" i="19"/>
  <c r="I44" i="18"/>
  <c r="I46" i="18" s="1"/>
  <c r="I50" i="18" s="1"/>
  <c r="I59" i="18" s="1"/>
  <c r="I37" i="18"/>
  <c r="I60" i="18" s="1"/>
  <c r="L15" i="11"/>
  <c r="G13" i="30"/>
  <c r="H68" i="28"/>
  <c r="H70" i="28" s="1"/>
  <c r="H90" i="28" s="1"/>
  <c r="H91" i="28" s="1"/>
  <c r="I15" i="11"/>
  <c r="D13" i="30"/>
  <c r="I38" i="7"/>
  <c r="D14" i="30" s="1"/>
  <c r="J34" i="7"/>
  <c r="N7" i="11"/>
  <c r="O7" i="11"/>
  <c r="D8" i="11"/>
  <c r="D23" i="11"/>
  <c r="H23" i="11"/>
  <c r="H8" i="11"/>
  <c r="E23" i="11"/>
  <c r="E8" i="11"/>
  <c r="H38" i="7"/>
  <c r="C14" i="30" s="1"/>
  <c r="E34" i="7"/>
  <c r="E15" i="11" s="1"/>
  <c r="I8" i="11"/>
  <c r="I23" i="11"/>
  <c r="L8" i="11"/>
  <c r="L23" i="11"/>
  <c r="L38" i="7"/>
  <c r="I17" i="13"/>
  <c r="I18" i="13"/>
  <c r="I14" i="13"/>
  <c r="J14" i="13" s="1"/>
  <c r="I15" i="13"/>
  <c r="I16" i="13"/>
  <c r="C19" i="11"/>
  <c r="O14" i="11"/>
  <c r="N14" i="11"/>
  <c r="H34" i="7"/>
  <c r="E38" i="7"/>
  <c r="C42" i="7"/>
  <c r="C45" i="7" s="1"/>
  <c r="C22" i="11" s="1"/>
  <c r="J8" i="11"/>
  <c r="J23" i="11"/>
  <c r="K8" i="11"/>
  <c r="G23" i="11"/>
  <c r="G8" i="11"/>
  <c r="F23" i="11"/>
  <c r="F8" i="11"/>
  <c r="G42" i="7"/>
  <c r="G45" i="7" s="1"/>
  <c r="D39" i="7"/>
  <c r="D42" i="7"/>
  <c r="D45" i="7" s="1"/>
  <c r="D22" i="11" s="1"/>
  <c r="J42" i="7"/>
  <c r="J45" i="7" s="1"/>
  <c r="K39" i="7"/>
  <c r="F15" i="30" s="1"/>
  <c r="J18" i="13" l="1"/>
  <c r="F42" i="7"/>
  <c r="F45" i="7" s="1"/>
  <c r="F39" i="7"/>
  <c r="N4" i="13" a="1"/>
  <c r="O7" i="13" s="1"/>
  <c r="E42" i="7"/>
  <c r="E45" i="7" s="1"/>
  <c r="E22" i="11" s="1"/>
  <c r="E24" i="11" s="1"/>
  <c r="I42" i="7"/>
  <c r="I45" i="7" s="1"/>
  <c r="I22" i="11" s="1"/>
  <c r="E39" i="7"/>
  <c r="I39" i="7"/>
  <c r="D15" i="30" s="1"/>
  <c r="J39" i="7"/>
  <c r="E15" i="30" s="1"/>
  <c r="H42" i="7"/>
  <c r="H45" i="7" s="1"/>
  <c r="E68" i="28" s="1"/>
  <c r="E70" i="28" s="1"/>
  <c r="E90" i="28" s="1"/>
  <c r="E91" i="28" s="1"/>
  <c r="H39" i="7"/>
  <c r="C15" i="30" s="1"/>
  <c r="H15" i="11"/>
  <c r="C13" i="30"/>
  <c r="J15" i="11"/>
  <c r="E13" i="30"/>
  <c r="L39" i="7"/>
  <c r="G15" i="30" s="1"/>
  <c r="G14" i="30"/>
  <c r="J16" i="13"/>
  <c r="I62" i="18"/>
  <c r="H5" i="19"/>
  <c r="G9" i="19"/>
  <c r="H59" i="18"/>
  <c r="H62" i="18" s="1"/>
  <c r="K53" i="18"/>
  <c r="F11" i="19" s="1"/>
  <c r="G11" i="19" s="1"/>
  <c r="H11" i="19" s="1"/>
  <c r="I11" i="19" s="1"/>
  <c r="K52" i="18"/>
  <c r="J22" i="11"/>
  <c r="J24" i="11" s="1"/>
  <c r="G68" i="28"/>
  <c r="G70" i="28" s="1"/>
  <c r="G90" i="28" s="1"/>
  <c r="G91" i="28" s="1"/>
  <c r="H22" i="11"/>
  <c r="H24" i="11" s="1"/>
  <c r="G22" i="11"/>
  <c r="G24" i="11" s="1"/>
  <c r="D68" i="28"/>
  <c r="D70" i="28" s="1"/>
  <c r="D90" i="28" s="1"/>
  <c r="D91" i="28" s="1"/>
  <c r="F22" i="11"/>
  <c r="F24" i="11" s="1"/>
  <c r="C68" i="28"/>
  <c r="C70" i="28" s="1"/>
  <c r="C90" i="28" s="1"/>
  <c r="C91" i="28" s="1"/>
  <c r="L42" i="7"/>
  <c r="L45" i="7" s="1"/>
  <c r="L22" i="11" s="1"/>
  <c r="L24" i="11" s="1"/>
  <c r="J15" i="13"/>
  <c r="C24" i="11"/>
  <c r="N19" i="11"/>
  <c r="O19" i="11"/>
  <c r="O23" i="11"/>
  <c r="N23" i="11"/>
  <c r="N8" i="11"/>
  <c r="O8" i="11"/>
  <c r="D24" i="11"/>
  <c r="J17" i="13"/>
  <c r="O12" i="13" l="1"/>
  <c r="O11" i="13"/>
  <c r="N4" i="13"/>
  <c r="N17" i="13" s="1"/>
  <c r="O10" i="13"/>
  <c r="O6" i="13"/>
  <c r="G13" i="19"/>
  <c r="G18" i="19" s="1"/>
  <c r="F68" i="28"/>
  <c r="F70" i="28" s="1"/>
  <c r="F90" i="28" s="1"/>
  <c r="F91" i="28" s="1"/>
  <c r="O5" i="13"/>
  <c r="O13" i="13"/>
  <c r="O9" i="13"/>
  <c r="O8" i="13"/>
  <c r="N22" i="11"/>
  <c r="I68" i="28"/>
  <c r="I70" i="28" s="1"/>
  <c r="I90" i="28" s="1"/>
  <c r="I91" i="28" s="1"/>
  <c r="O22" i="11"/>
  <c r="I24" i="11"/>
  <c r="O24" i="11" s="1"/>
  <c r="K65" i="18"/>
  <c r="K64" i="18"/>
  <c r="I5" i="19"/>
  <c r="H9" i="19"/>
  <c r="H13" i="19" s="1"/>
  <c r="H18" i="19" s="1"/>
  <c r="F13" i="19"/>
  <c r="O15" i="11"/>
  <c r="N15" i="11"/>
  <c r="J11" i="19"/>
  <c r="N15" i="13"/>
  <c r="N14" i="13" l="1"/>
  <c r="O14" i="13" s="1"/>
  <c r="N18" i="13"/>
  <c r="O18" i="13" s="1"/>
  <c r="N16" i="13"/>
  <c r="O17" i="13" s="1"/>
  <c r="N24" i="11"/>
  <c r="I9" i="19"/>
  <c r="I13" i="19" s="1"/>
  <c r="I18" i="19" s="1"/>
  <c r="J5" i="19"/>
  <c r="O15" i="13"/>
  <c r="O16" i="13" l="1"/>
  <c r="K5" i="19"/>
  <c r="K9" i="19" s="1"/>
  <c r="K13" i="19" s="1"/>
  <c r="J9" i="19"/>
  <c r="J13" i="19" s="1"/>
  <c r="J18" i="19" l="1"/>
  <c r="D37" i="19"/>
  <c r="K18" i="19"/>
  <c r="D28" i="19"/>
  <c r="D32" i="19" s="1"/>
  <c r="D38" i="19" s="1"/>
  <c r="D39" i="19" s="1"/>
  <c r="D43" i="19" s="1"/>
  <c r="D46" i="19" s="1"/>
  <c r="G27" i="19" l="1"/>
  <c r="D49" i="19"/>
  <c r="D7186" i="25" l="1"/>
  <c r="C7186" i="25"/>
  <c r="D7185"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<sst xmlns="http://schemas.openxmlformats.org/spreadsheetml/2006/main" count="17728" uniqueCount="9087">
  <si>
    <t>COMPANY NAME</t>
  </si>
  <si>
    <t>Sales</t>
  </si>
  <si>
    <t>Expenses</t>
  </si>
  <si>
    <t>Operating Profit</t>
  </si>
  <si>
    <t>Other Income</t>
  </si>
  <si>
    <t>Depreciation</t>
  </si>
  <si>
    <t>Interest</t>
  </si>
  <si>
    <t>Profit before tax</t>
  </si>
  <si>
    <t>Tax</t>
  </si>
  <si>
    <t>Net profit</t>
  </si>
  <si>
    <t>Sales Growth</t>
  </si>
  <si>
    <t>Equity Share Capital</t>
  </si>
  <si>
    <t>Reserves</t>
  </si>
  <si>
    <t>Total</t>
  </si>
  <si>
    <t>Net Block</t>
  </si>
  <si>
    <t>Capital Work in Progress</t>
  </si>
  <si>
    <t>Investments</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</si>
  <si>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</si>
  <si>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</si>
  <si>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</si>
  <si>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</si>
  <si>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</si>
  <si>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</si>
  <si>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</si>
  <si>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</si>
  <si>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</si>
  <si>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</si>
  <si>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</si>
  <si>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</si>
  <si>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</si>
  <si>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Inventory</t>
  </si>
  <si>
    <t>Debtor Days</t>
  </si>
  <si>
    <t>Inventory Turnover</t>
  </si>
  <si>
    <t>EPS</t>
  </si>
  <si>
    <t>LATEST VERSION</t>
  </si>
  <si>
    <t>CURRENT VERSION</t>
  </si>
  <si>
    <t>TATA MOTORS LTD</t>
  </si>
  <si>
    <t>META</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</si>
  <si>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</si>
  <si>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</si>
  <si>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</si>
  <si>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</si>
  <si>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</si>
  <si>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</si>
  <si>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</si>
  <si>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</si>
  <si>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</si>
  <si>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</si>
  <si>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</si>
  <si>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</si>
  <si>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</si>
  <si>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</si>
  <si>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</si>
  <si>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</si>
  <si>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</si>
  <si>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</si>
  <si>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</si>
  <si>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</si>
  <si>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Data</t>
  </si>
  <si>
    <t>Years</t>
  </si>
  <si>
    <t>LTM</t>
  </si>
  <si>
    <t>#</t>
  </si>
  <si>
    <t>INCOME STATEMENT</t>
  </si>
  <si>
    <t>Sales growth</t>
  </si>
  <si>
    <t>cogs</t>
  </si>
  <si>
    <t>cogs % sales</t>
  </si>
  <si>
    <t>Gross profit</t>
  </si>
  <si>
    <t>Selling and general</t>
  </si>
  <si>
    <t>S&amp;G Exp% SALES</t>
  </si>
  <si>
    <t>EBITDA</t>
  </si>
  <si>
    <t>EBITDA Margin</t>
  </si>
  <si>
    <t>interest</t>
  </si>
  <si>
    <t>Interest % Sales</t>
  </si>
  <si>
    <t>Depreciation % Sales</t>
  </si>
  <si>
    <t>Gross Margin</t>
  </si>
  <si>
    <t>Earnings Before Tax</t>
  </si>
  <si>
    <t>EBT % Sales</t>
  </si>
  <si>
    <t>Effective Tax rate</t>
  </si>
  <si>
    <t>Net Margins</t>
  </si>
  <si>
    <t>No of equity Shares</t>
  </si>
  <si>
    <t>Dividend Per share</t>
  </si>
  <si>
    <t>EPS GROWTH</t>
  </si>
  <si>
    <t>Dividend payout Ratio</t>
  </si>
  <si>
    <t>Retained earnings</t>
  </si>
  <si>
    <t xml:space="preserve">Fixed Assets Net Block </t>
  </si>
  <si>
    <t>Total NCA</t>
  </si>
  <si>
    <t>Total Current Assets</t>
  </si>
  <si>
    <t>Total Assets</t>
  </si>
  <si>
    <t>check</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</si>
  <si>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</si>
  <si>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</si>
  <si>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</si>
  <si>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</si>
  <si>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</si>
  <si>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</si>
  <si>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</si>
  <si>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</si>
  <si>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</si>
  <si>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</si>
  <si>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</si>
  <si>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</si>
  <si>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</si>
  <si>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</si>
  <si>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Investment in group cos</t>
  </si>
  <si>
    <t>Redemp n Canc of Shares</t>
  </si>
  <si>
    <t>Acquisition of companies</t>
  </si>
  <si>
    <t>Inter corporate deposits</t>
  </si>
  <si>
    <t>Other investing items</t>
  </si>
  <si>
    <t>Cash from Financing Activity -</t>
  </si>
  <si>
    <t>Proceeds from shares</t>
  </si>
  <si>
    <t>Redemption of debentures</t>
  </si>
  <si>
    <t>Proceeds from borrowings</t>
  </si>
  <si>
    <t>Repayment of borrowings</t>
  </si>
  <si>
    <t>Interest paid fin</t>
  </si>
  <si>
    <t>Dividends paid</t>
  </si>
  <si>
    <t>Financial liabilities</t>
  </si>
  <si>
    <t>Other financing items</t>
  </si>
  <si>
    <t>CASH FLOW STATEMENT</t>
  </si>
  <si>
    <t xml:space="preserve">CASH </t>
  </si>
  <si>
    <t>Investing Activity -</t>
  </si>
  <si>
    <t>Financing Activity -</t>
  </si>
  <si>
    <t>EBITDA Growth</t>
  </si>
  <si>
    <t>EBIT growth</t>
  </si>
  <si>
    <t>Net Profit Growth</t>
  </si>
  <si>
    <t>Dividend Growth</t>
  </si>
  <si>
    <t>EBT Margin</t>
  </si>
  <si>
    <t>Net Profit Margin</t>
  </si>
  <si>
    <t>Sales Expenses% Sales</t>
  </si>
  <si>
    <t>Operating Income% sales</t>
  </si>
  <si>
    <t>Return on capital employed</t>
  </si>
  <si>
    <t>Retained Earning %</t>
  </si>
  <si>
    <t>Return on equity %</t>
  </si>
  <si>
    <t>self Sustained Growth rate</t>
  </si>
  <si>
    <t>interest coverage ratio</t>
  </si>
  <si>
    <t>Debtor turnover Ratio</t>
  </si>
  <si>
    <t>Creditor Turnover</t>
  </si>
  <si>
    <t>Fixed Assets turnover</t>
  </si>
  <si>
    <t xml:space="preserve">Capital Turnover </t>
  </si>
  <si>
    <t>Payable Days</t>
  </si>
  <si>
    <t>Inventory Days</t>
  </si>
  <si>
    <t>Cash Conversion Days</t>
  </si>
  <si>
    <t>CFO/Sales</t>
  </si>
  <si>
    <t>CFO/Total Assets</t>
  </si>
  <si>
    <t>CFO/Total Debt</t>
  </si>
  <si>
    <t>EBIT Margin</t>
  </si>
  <si>
    <t xml:space="preserve">  </t>
  </si>
  <si>
    <t>Mean</t>
  </si>
  <si>
    <t>Median</t>
  </si>
  <si>
    <t>Trend</t>
  </si>
  <si>
    <t>year</t>
  </si>
  <si>
    <t>sales</t>
  </si>
  <si>
    <t>YEAR WEIGHT</t>
  </si>
  <si>
    <t>EPS Growth</t>
  </si>
  <si>
    <t>Weighted average cost of capital</t>
  </si>
  <si>
    <t>Peer comp</t>
  </si>
  <si>
    <t>Name of the com</t>
  </si>
  <si>
    <t>Country</t>
  </si>
  <si>
    <t>Total Debt</t>
  </si>
  <si>
    <t>Total Equity</t>
  </si>
  <si>
    <t>Tax Rate</t>
  </si>
  <si>
    <r>
      <t xml:space="preserve">Tax Rate </t>
    </r>
    <r>
      <rPr>
        <vertAlign val="superscript"/>
        <sz val="11"/>
        <color theme="1"/>
        <rFont val="Calibri (Body)"/>
      </rPr>
      <t>1</t>
    </r>
  </si>
  <si>
    <t>Debt</t>
  </si>
  <si>
    <t>Debt/</t>
  </si>
  <si>
    <t>Equity</t>
  </si>
  <si>
    <t>Capital</t>
  </si>
  <si>
    <t xml:space="preserve">Levered </t>
  </si>
  <si>
    <r>
      <t xml:space="preserve">Beta </t>
    </r>
    <r>
      <rPr>
        <vertAlign val="superscript"/>
        <sz val="11"/>
        <color theme="1"/>
        <rFont val="Calibri (Body)"/>
      </rPr>
      <t>2</t>
    </r>
  </si>
  <si>
    <r>
      <t xml:space="preserve">Beta </t>
    </r>
    <r>
      <rPr>
        <vertAlign val="superscript"/>
        <sz val="11"/>
        <color theme="1"/>
        <rFont val="Calibri (Body)"/>
      </rPr>
      <t>3</t>
    </r>
  </si>
  <si>
    <t>India</t>
  </si>
  <si>
    <t>Unlevered</t>
  </si>
  <si>
    <t>all figures in INR otherwise stated</t>
  </si>
  <si>
    <t>Average</t>
  </si>
  <si>
    <t xml:space="preserve">Median </t>
  </si>
  <si>
    <t>Cost of Debt</t>
  </si>
  <si>
    <t>Pre tax cost of Debt</t>
  </si>
  <si>
    <t>Post tax Cost of Debt</t>
  </si>
  <si>
    <t>Cost of Equity</t>
  </si>
  <si>
    <t>Risk Free rate</t>
  </si>
  <si>
    <t>Equity Risk Premium</t>
  </si>
  <si>
    <t>Levered Beta</t>
  </si>
  <si>
    <r>
      <t xml:space="preserve">Levered Beta </t>
    </r>
    <r>
      <rPr>
        <vertAlign val="superscript"/>
        <sz val="11"/>
        <color theme="1"/>
        <rFont val="Calibri (Body)"/>
      </rPr>
      <t>4</t>
    </r>
  </si>
  <si>
    <t>Cost of equity</t>
  </si>
  <si>
    <t>Capital Structure</t>
  </si>
  <si>
    <t xml:space="preserve">Current </t>
  </si>
  <si>
    <t>Target</t>
  </si>
  <si>
    <t>Market Cap</t>
  </si>
  <si>
    <t>Total Capital</t>
  </si>
  <si>
    <t>Comps Median Unlevered Beta</t>
  </si>
  <si>
    <t>Target Debt /Equity</t>
  </si>
  <si>
    <t>Debt /Equity</t>
  </si>
  <si>
    <t>Weighted Average Cost of Capital</t>
  </si>
  <si>
    <t>Total Cost</t>
  </si>
  <si>
    <t>Total Weight</t>
  </si>
  <si>
    <t>Weighted Avg Cost of Capital</t>
  </si>
  <si>
    <t>Notes</t>
  </si>
  <si>
    <t>1. Tax rate considered as marginal Tax Rate for the Country.</t>
  </si>
  <si>
    <t>2.Levered Beta is based on 5year monthly Data</t>
  </si>
  <si>
    <t>3. Unlevered beta=Levered Beta/(1+(1-t)*(Debt/Equity))</t>
  </si>
  <si>
    <t>4.Levered beta=Unlevered Beta*(1+(1-t)*(Debt/Equity))</t>
  </si>
  <si>
    <t>Particulars</t>
  </si>
  <si>
    <t>Total Liabilities</t>
  </si>
  <si>
    <t xml:space="preserve">Other </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</si>
  <si>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</si>
  <si>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</si>
  <si>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</si>
  <si>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</si>
  <si>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</si>
  <si>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</si>
  <si>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</si>
  <si>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</si>
  <si>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</si>
  <si>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</si>
  <si>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</si>
  <si>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Fixed Assets -</t>
  </si>
  <si>
    <t>Land</t>
  </si>
  <si>
    <t>Building</t>
  </si>
  <si>
    <t>Plant Machinery</t>
  </si>
  <si>
    <t>Equipments</t>
  </si>
  <si>
    <t>Computers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</si>
  <si>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</si>
  <si>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</si>
  <si>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</si>
  <si>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</si>
  <si>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</si>
  <si>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</si>
  <si>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</si>
  <si>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</si>
  <si>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</si>
  <si>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</si>
  <si>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</si>
  <si>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</si>
  <si>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</si>
  <si>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Net block</t>
  </si>
  <si>
    <t xml:space="preserve">Calculation of Return on investment </t>
  </si>
  <si>
    <t>Current Assets</t>
  </si>
  <si>
    <t>Current Liabilities</t>
  </si>
  <si>
    <t>Total Current Liabilities</t>
  </si>
  <si>
    <t>Net Working Capital</t>
  </si>
  <si>
    <t>Non Current Assets</t>
  </si>
  <si>
    <t>Net non current Assets</t>
  </si>
  <si>
    <t>Invested Capital</t>
  </si>
  <si>
    <t>EBIT</t>
  </si>
  <si>
    <t>ROIC</t>
  </si>
  <si>
    <t>Calculation of Rinvestment rate</t>
  </si>
  <si>
    <t>Net Capex</t>
  </si>
  <si>
    <t>Change in Working Capital</t>
  </si>
  <si>
    <t>Marginal TAX RATE</t>
  </si>
  <si>
    <t>Reinvestment</t>
  </si>
  <si>
    <t>Ebvit*(1-t)</t>
  </si>
  <si>
    <t>Reinvestment Rate</t>
  </si>
  <si>
    <t>4 yr Average</t>
  </si>
  <si>
    <t>4 yr Median</t>
  </si>
  <si>
    <t>Calculation of Growth Rate</t>
  </si>
  <si>
    <t>Roic</t>
  </si>
  <si>
    <t>Intrinsic Growth</t>
  </si>
  <si>
    <t>Calculation of FCFF</t>
  </si>
  <si>
    <t>EBIT(1-T)</t>
  </si>
  <si>
    <t>Less Reinvestment Rate</t>
  </si>
  <si>
    <t>FCFF</t>
  </si>
  <si>
    <t>Discounting Factor</t>
  </si>
  <si>
    <t>pv of FCFF</t>
  </si>
  <si>
    <t>Expected Growth</t>
  </si>
  <si>
    <t>Terminal Growth</t>
  </si>
  <si>
    <t>WACC</t>
  </si>
  <si>
    <t>Mid Yr convention</t>
  </si>
  <si>
    <t>Calculation of Terminal Value</t>
  </si>
  <si>
    <t>FCFF(n+1)</t>
  </si>
  <si>
    <t>Wacc</t>
  </si>
  <si>
    <t>Terminal Growth Rate</t>
  </si>
  <si>
    <t>Terminal Value</t>
  </si>
  <si>
    <t>Calculation of Equity Value</t>
  </si>
  <si>
    <t>Pv of FCFF</t>
  </si>
  <si>
    <t>PV of Terminal Value</t>
  </si>
  <si>
    <t>Enterprise Value</t>
  </si>
  <si>
    <t>Add Cash</t>
  </si>
  <si>
    <t>Less Debt</t>
  </si>
  <si>
    <t>Value of Equity</t>
  </si>
  <si>
    <t>No of shares</t>
  </si>
  <si>
    <t>Value per share</t>
  </si>
  <si>
    <t>Maruti Suzuki</t>
  </si>
  <si>
    <t>Tata Motors</t>
  </si>
  <si>
    <t>M &amp; M</t>
  </si>
  <si>
    <t>Bajaj Auto</t>
  </si>
  <si>
    <t>Eicher Motors</t>
  </si>
  <si>
    <t>Share Price</t>
  </si>
  <si>
    <t>Times</t>
  </si>
  <si>
    <t>S.No.</t>
  </si>
  <si>
    <t>Name</t>
  </si>
  <si>
    <t>CMP Rs.</t>
  </si>
  <si>
    <t>No. Eq. Shares Cr.</t>
  </si>
  <si>
    <t>Debt Rs.Cr.</t>
  </si>
  <si>
    <t>Cash End Rs.Cr.</t>
  </si>
  <si>
    <t>EV</t>
  </si>
  <si>
    <t>Sales Rs.Cr.</t>
  </si>
  <si>
    <t>NP 12M Rs.Cr.</t>
  </si>
  <si>
    <t>FDC</t>
  </si>
  <si>
    <t>Amount in crores</t>
  </si>
  <si>
    <t>Comparable Company Valuation</t>
  </si>
  <si>
    <t>Market Data</t>
  </si>
  <si>
    <t>Financials</t>
  </si>
  <si>
    <t>Valuation</t>
  </si>
  <si>
    <t>Company</t>
  </si>
  <si>
    <t>Ticker</t>
  </si>
  <si>
    <t>Shares Outstanding</t>
  </si>
  <si>
    <t>Equity Value</t>
  </si>
  <si>
    <t>Net Debt</t>
  </si>
  <si>
    <t>Revenue</t>
  </si>
  <si>
    <t>Net Income</t>
  </si>
  <si>
    <t>EV/Revenue</t>
  </si>
  <si>
    <t>EV/EBITDA</t>
  </si>
  <si>
    <t>P/E</t>
  </si>
  <si>
    <t>High</t>
  </si>
  <si>
    <t>75th Percentile</t>
  </si>
  <si>
    <t>25th Percentile</t>
  </si>
  <si>
    <t>Low</t>
  </si>
  <si>
    <t>Cipla Comparable Valuation</t>
  </si>
  <si>
    <t>Implied Enterprise Value</t>
  </si>
  <si>
    <t>Implied Market Value</t>
  </si>
  <si>
    <t>Implied Value per Share</t>
  </si>
  <si>
    <t>Open low</t>
  </si>
  <si>
    <t>Open High</t>
  </si>
  <si>
    <t>Comps</t>
  </si>
  <si>
    <t>DCF Bear</t>
  </si>
  <si>
    <t>DCF Base</t>
  </si>
  <si>
    <t>DCF Bull</t>
  </si>
  <si>
    <t>52w H/L</t>
  </si>
  <si>
    <t xml:space="preserve">Foot ball Field Analysis- Data </t>
  </si>
  <si>
    <t>Sensitivity Analysis</t>
  </si>
  <si>
    <t>Date</t>
  </si>
  <si>
    <t>Adj Close</t>
  </si>
  <si>
    <t>Return</t>
  </si>
  <si>
    <t>1 way</t>
  </si>
  <si>
    <t>Sorted Returns</t>
  </si>
  <si>
    <t>Calculation of Value At risk of Tata Motors</t>
  </si>
  <si>
    <t>STD</t>
  </si>
  <si>
    <t>Min</t>
  </si>
  <si>
    <t>Max</t>
  </si>
  <si>
    <t>Percentile</t>
  </si>
  <si>
    <t>CMP</t>
  </si>
  <si>
    <t>VAR%</t>
  </si>
  <si>
    <t>Stock Price</t>
  </si>
  <si>
    <t>VAR(INR)</t>
  </si>
  <si>
    <t>Confidence</t>
  </si>
  <si>
    <t>Replication</t>
  </si>
  <si>
    <t>Simulated Returns</t>
  </si>
  <si>
    <t>Historical Approach</t>
  </si>
  <si>
    <t>Monte Carlo Simulation</t>
  </si>
  <si>
    <t>About the company</t>
  </si>
  <si>
    <t>Financial Summary</t>
  </si>
  <si>
    <t>Return on Equity (ROE)</t>
  </si>
  <si>
    <t>Net Profit</t>
  </si>
  <si>
    <t>Average Shareholder Equity</t>
  </si>
  <si>
    <t>Return on Equity</t>
  </si>
  <si>
    <t>ROE - Dupont Equation</t>
  </si>
  <si>
    <t>Net Profit Margin (A)</t>
  </si>
  <si>
    <t>Average Total Asset</t>
  </si>
  <si>
    <t>Asset Turnover Ratio (B)</t>
  </si>
  <si>
    <t>Equity Multiplier (C)</t>
  </si>
  <si>
    <t>Return on Equity (A*B*C)</t>
  </si>
  <si>
    <t>Return on Asset</t>
  </si>
  <si>
    <t>ROA - Dupont Equation</t>
  </si>
  <si>
    <t>Return on Asset (A*B)</t>
  </si>
  <si>
    <t xml:space="preserve">   52 Week (High - INR 4609 &amp; Low - 3292)</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</si>
  <si>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</si>
  <si>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</si>
  <si>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</si>
  <si>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</si>
  <si>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</si>
  <si>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</si>
  <si>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</si>
  <si>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</si>
  <si>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</si>
  <si>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</si>
  <si>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</si>
  <si>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</si>
  <si>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</si>
  <si>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</si>
  <si>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</si>
  <si>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</si>
  <si>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</si>
  <si>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</si>
  <si>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</si>
  <si>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</si>
  <si>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</si>
  <si>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</si>
  <si>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</si>
  <si>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</si>
  <si>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</si>
  <si>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</si>
  <si>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</si>
  <si>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</si>
  <si>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</si>
  <si>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</si>
  <si>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</si>
  <si>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</si>
  <si>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</si>
  <si>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</si>
  <si>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</si>
  <si>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</si>
  <si>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</si>
  <si>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</si>
  <si>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</si>
  <si>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</si>
  <si>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</si>
  <si>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</si>
  <si>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</si>
  <si>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</si>
  <si>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</si>
  <si>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</si>
  <si>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</si>
  <si>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</si>
  <si>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</si>
  <si>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</si>
  <si>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</si>
  <si>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</si>
  <si>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</si>
  <si>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</si>
  <si>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</si>
  <si>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</si>
  <si>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</si>
  <si>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</si>
  <si>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</si>
  <si>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</si>
  <si>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</si>
  <si>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</si>
  <si>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</si>
  <si>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</si>
  <si>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</si>
  <si>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</si>
  <si>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</si>
  <si>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</si>
  <si>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</si>
  <si>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</si>
  <si>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</si>
  <si>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</si>
  <si>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</si>
  <si>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</si>
  <si>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</si>
  <si>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</si>
  <si>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</si>
  <si>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</si>
  <si>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</si>
  <si>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</si>
  <si>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</si>
  <si>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</si>
  <si>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</si>
  <si>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</si>
  <si>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</si>
  <si>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</si>
  <si>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</si>
  <si>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</si>
  <si>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</si>
  <si>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</si>
  <si>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</si>
  <si>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</si>
  <si>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</si>
  <si>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</si>
  <si>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</si>
  <si>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</si>
  <si>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</si>
  <si>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</si>
  <si>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</si>
  <si>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</si>
  <si>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</si>
  <si>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</si>
  <si>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</si>
  <si>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</si>
  <si>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</si>
  <si>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</si>
  <si>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</si>
  <si>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</si>
  <si>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</si>
  <si>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</si>
  <si>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</si>
  <si>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</si>
  <si>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</si>
  <si>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</si>
  <si>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</si>
  <si>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</si>
  <si>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</si>
  <si>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</si>
  <si>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</si>
  <si>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</si>
  <si>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</si>
  <si>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</si>
  <si>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</si>
  <si>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</si>
  <si>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</si>
  <si>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</si>
  <si>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</si>
  <si>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</si>
  <si>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</si>
  <si>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</si>
  <si>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</si>
  <si>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</si>
  <si>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</si>
  <si>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</si>
  <si>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</si>
  <si>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</si>
  <si>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</si>
  <si>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</si>
  <si>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</si>
  <si>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</si>
  <si>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</si>
  <si>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</si>
  <si>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</si>
  <si>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</si>
  <si>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</si>
  <si>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</si>
  <si>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</si>
  <si>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</si>
  <si>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</si>
  <si>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</si>
  <si>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</si>
  <si>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</si>
  <si>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</si>
  <si>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</si>
  <si>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</si>
  <si>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</si>
  <si>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</si>
  <si>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</si>
  <si>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</si>
  <si>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</si>
  <si>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</si>
  <si>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</si>
  <si>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</si>
  <si>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</si>
  <si>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</si>
  <si>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</si>
  <si>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</si>
  <si>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</si>
  <si>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</si>
  <si>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</si>
  <si>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</si>
  <si>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</si>
  <si>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</si>
  <si>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</si>
  <si>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</si>
  <si>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</si>
  <si>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</si>
  <si>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</si>
  <si>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</si>
  <si>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</si>
  <si>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</si>
  <si>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</si>
  <si>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</si>
  <si>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</si>
  <si>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</si>
  <si>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</si>
  <si>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</si>
  <si>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</si>
  <si>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</si>
  <si>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</si>
  <si>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</si>
  <si>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</si>
  <si>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</si>
  <si>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</si>
  <si>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</si>
  <si>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</si>
  <si>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</si>
  <si>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</si>
  <si>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</si>
  <si>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</si>
  <si>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</si>
  <si>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</si>
  <si>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</si>
  <si>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</si>
  <si>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</si>
  <si>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</si>
  <si>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</si>
  <si>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</si>
  <si>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</si>
  <si>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</si>
  <si>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</si>
  <si>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</si>
  <si>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</si>
  <si>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</si>
  <si>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</si>
  <si>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</si>
  <si>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</si>
  <si>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</si>
  <si>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</si>
  <si>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</si>
  <si>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</si>
  <si>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</si>
  <si>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</si>
  <si>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</si>
  <si>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</si>
  <si>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</si>
  <si>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</si>
  <si>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</si>
  <si>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</si>
  <si>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</si>
  <si>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</si>
  <si>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</si>
  <si>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</si>
  <si>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</si>
  <si>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</si>
  <si>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</si>
  <si>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</si>
  <si>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</si>
  <si>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</si>
  <si>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</si>
  <si>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</si>
  <si>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</si>
  <si>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</si>
  <si>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</si>
  <si>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</si>
  <si>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</si>
  <si>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</si>
  <si>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</si>
  <si>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</si>
  <si>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</si>
  <si>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</si>
  <si>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</si>
  <si>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</si>
  <si>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</si>
  <si>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</si>
  <si>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</si>
  <si>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</si>
  <si>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</si>
  <si>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</si>
  <si>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</si>
  <si>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</si>
  <si>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</si>
  <si>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</si>
  <si>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</si>
  <si>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</si>
  <si>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</si>
  <si>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</si>
  <si>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</si>
  <si>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</si>
  <si>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</si>
  <si>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</si>
  <si>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</si>
  <si>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</si>
  <si>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</si>
  <si>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</si>
  <si>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</si>
  <si>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</si>
  <si>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</si>
  <si>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</si>
  <si>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</si>
  <si>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</si>
  <si>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</si>
  <si>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</si>
  <si>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</si>
  <si>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</si>
  <si>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</si>
  <si>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</si>
  <si>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</si>
  <si>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</si>
  <si>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</si>
  <si>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</si>
  <si>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</si>
  <si>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</si>
  <si>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</si>
  <si>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</si>
  <si>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</si>
  <si>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</si>
  <si>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</si>
  <si>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</si>
  <si>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</si>
  <si>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</si>
  <si>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</si>
  <si>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</si>
  <si>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</si>
  <si>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</si>
  <si>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</si>
  <si>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</si>
  <si>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</si>
  <si>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</si>
  <si>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</si>
  <si>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</si>
  <si>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</si>
  <si>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</si>
  <si>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</si>
  <si>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</si>
  <si>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</si>
  <si>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</si>
  <si>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</si>
  <si>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</si>
  <si>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</si>
  <si>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</si>
  <si>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</si>
  <si>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</si>
  <si>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</si>
  <si>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</si>
  <si>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</si>
  <si>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</si>
  <si>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</si>
  <si>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</si>
  <si>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</si>
  <si>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</si>
  <si>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</si>
  <si>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</si>
  <si>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</si>
  <si>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</si>
  <si>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</si>
  <si>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</si>
  <si>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</si>
  <si>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</si>
  <si>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</si>
  <si>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</si>
  <si>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</si>
  <si>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</si>
  <si>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</si>
  <si>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</si>
  <si>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</si>
  <si>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</si>
  <si>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</si>
  <si>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</si>
  <si>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</si>
  <si>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</si>
  <si>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</si>
  <si>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</si>
  <si>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</si>
  <si>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</si>
  <si>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</si>
  <si>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</si>
  <si>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</si>
  <si>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</si>
  <si>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</si>
  <si>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</si>
  <si>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</si>
  <si>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</si>
  <si>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</si>
  <si>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</si>
  <si>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</si>
  <si>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</si>
  <si>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</si>
  <si>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</si>
  <si>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</si>
  <si>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</si>
  <si>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</si>
  <si>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</si>
  <si>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</si>
  <si>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</si>
  <si>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</si>
  <si>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</si>
  <si>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</si>
  <si>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</si>
  <si>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</si>
  <si>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</si>
  <si>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</si>
  <si>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</si>
  <si>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</si>
  <si>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</si>
  <si>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</si>
  <si>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</si>
  <si>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</si>
  <si>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</si>
  <si>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</si>
  <si>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</si>
  <si>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</si>
  <si>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</si>
  <si>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</si>
  <si>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</si>
  <si>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</si>
  <si>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</si>
  <si>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</si>
  <si>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</si>
  <si>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</si>
  <si>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</si>
  <si>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</si>
  <si>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</si>
  <si>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</si>
  <si>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</si>
  <si>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</si>
  <si>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</si>
  <si>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</si>
  <si>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</si>
  <si>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</si>
  <si>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</si>
  <si>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</si>
  <si>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</si>
  <si>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</si>
  <si>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</si>
  <si>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</si>
  <si>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</si>
  <si>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</si>
  <si>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</si>
  <si>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</si>
  <si>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</si>
  <si>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</si>
  <si>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</si>
  <si>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</si>
  <si>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</si>
  <si>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</si>
  <si>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</si>
  <si>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</si>
  <si>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</si>
  <si>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</si>
  <si>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</si>
  <si>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</si>
  <si>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</si>
  <si>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</si>
  <si>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</si>
  <si>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</si>
  <si>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</si>
  <si>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</si>
  <si>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</si>
  <si>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</si>
  <si>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</si>
  <si>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</si>
  <si>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</si>
  <si>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</si>
  <si>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</si>
  <si>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</si>
  <si>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</si>
  <si>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</si>
  <si>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</si>
  <si>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</si>
  <si>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</si>
  <si>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</si>
  <si>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</si>
  <si>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</si>
  <si>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</si>
  <si>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</si>
  <si>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</si>
  <si>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</si>
  <si>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</si>
  <si>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</si>
  <si>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</si>
  <si>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</si>
  <si>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</si>
  <si>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</si>
  <si>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</si>
  <si>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</si>
  <si>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</si>
  <si>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</si>
  <si>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</si>
  <si>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</si>
  <si>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</si>
  <si>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</si>
  <si>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</si>
  <si>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</si>
  <si>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</si>
  <si>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</si>
  <si>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</si>
  <si>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</si>
  <si>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</si>
  <si>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</si>
  <si>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</si>
  <si>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</si>
  <si>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</si>
  <si>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</si>
  <si>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</si>
  <si>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</si>
  <si>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</si>
  <si>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</si>
  <si>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</si>
  <si>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</si>
  <si>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</si>
  <si>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</si>
  <si>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</si>
  <si>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</si>
  <si>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</si>
  <si>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</si>
  <si>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</si>
  <si>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</si>
  <si>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</si>
  <si>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</si>
  <si>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</si>
  <si>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</si>
  <si>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</si>
  <si>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</si>
  <si>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</si>
  <si>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</si>
  <si>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</si>
  <si>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</si>
  <si>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</si>
  <si>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</si>
  <si>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</si>
  <si>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</si>
  <si>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</si>
  <si>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</si>
  <si>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</si>
  <si>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</si>
  <si>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</si>
  <si>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</si>
  <si>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</si>
  <si>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</si>
  <si>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</si>
  <si>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</si>
  <si>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</si>
  <si>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</si>
  <si>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</si>
  <si>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</si>
  <si>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</si>
  <si>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</si>
  <si>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</si>
  <si>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</si>
  <si>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</si>
  <si>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</si>
  <si>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</si>
  <si>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</si>
  <si>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</si>
  <si>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</si>
  <si>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</si>
  <si>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</si>
  <si>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</si>
  <si>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</si>
  <si>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</si>
  <si>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</si>
  <si>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</si>
  <si>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</si>
  <si>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</si>
  <si>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</si>
  <si>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</si>
  <si>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</si>
  <si>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</si>
  <si>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</si>
  <si>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</si>
  <si>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</si>
  <si>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</si>
  <si>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</si>
  <si>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</si>
  <si>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</si>
  <si>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</si>
  <si>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</si>
  <si>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</si>
  <si>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</si>
  <si>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</si>
  <si>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</si>
  <si>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</si>
  <si>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</si>
  <si>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</si>
  <si>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</si>
  <si>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</si>
  <si>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</si>
  <si>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</si>
  <si>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</si>
  <si>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</si>
  <si>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</si>
  <si>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</si>
  <si>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</si>
  <si>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</si>
  <si>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</si>
  <si>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</si>
  <si>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</si>
  <si>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</si>
  <si>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</si>
  <si>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</si>
  <si>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</si>
  <si>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</si>
  <si>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</si>
  <si>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</si>
  <si>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</si>
  <si>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</si>
  <si>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</si>
  <si>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</si>
  <si>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</si>
  <si>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</si>
  <si>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</si>
  <si>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</si>
  <si>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</si>
  <si>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</si>
  <si>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</si>
  <si>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</si>
  <si>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</si>
  <si>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</si>
  <si>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</si>
  <si>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</si>
  <si>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</si>
  <si>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</si>
  <si>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</si>
  <si>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</si>
  <si>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</si>
  <si>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</si>
  <si>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</si>
  <si>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</si>
  <si>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</si>
  <si>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</si>
  <si>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</si>
  <si>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</si>
  <si>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</si>
  <si>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</si>
  <si>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</si>
  <si>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</si>
  <si>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</si>
  <si>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</si>
  <si>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</si>
  <si>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</si>
  <si>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</si>
  <si>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</si>
  <si>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</si>
  <si>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</si>
  <si>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</si>
  <si>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</si>
  <si>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</si>
  <si>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</si>
  <si>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</si>
  <si>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</si>
  <si>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</si>
  <si>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</si>
  <si>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</si>
  <si>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</si>
  <si>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</si>
  <si>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</si>
  <si>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</si>
  <si>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</si>
  <si>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</si>
  <si>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</si>
  <si>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</si>
  <si>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</si>
  <si>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</si>
  <si>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</si>
  <si>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</si>
  <si>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</si>
  <si>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</si>
  <si>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</si>
  <si>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</si>
  <si>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</si>
  <si>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</si>
  <si>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</si>
  <si>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</si>
  <si>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</si>
  <si>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</si>
  <si>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</si>
  <si>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</si>
  <si>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</si>
  <si>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</si>
  <si>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</si>
  <si>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</si>
  <si>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</si>
  <si>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</si>
  <si>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</si>
  <si>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</si>
  <si>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</si>
  <si>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</si>
  <si>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</si>
  <si>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</si>
  <si>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</si>
  <si>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</si>
  <si>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</si>
  <si>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</si>
  <si>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</si>
  <si>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</si>
  <si>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</si>
  <si>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</si>
  <si>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</si>
  <si>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</si>
  <si>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</si>
  <si>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</si>
  <si>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</si>
  <si>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</si>
  <si>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</si>
  <si>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</si>
  <si>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</si>
  <si>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</si>
  <si>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</si>
  <si>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</si>
  <si>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</si>
  <si>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</si>
  <si>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</si>
  <si>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</si>
  <si>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</si>
  <si>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</si>
  <si>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</si>
  <si>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</si>
  <si>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</si>
  <si>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</si>
  <si>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</si>
  <si>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</si>
  <si>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</si>
  <si>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</si>
  <si>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</si>
  <si>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</si>
  <si>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</si>
  <si>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</si>
  <si>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</si>
  <si>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</si>
  <si>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</si>
  <si>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</si>
  <si>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</si>
  <si>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</si>
  <si>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</si>
  <si>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</si>
  <si>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</si>
  <si>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</si>
  <si>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</si>
  <si>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</si>
  <si>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</si>
  <si>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</si>
  <si>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</si>
  <si>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</si>
  <si>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</si>
  <si>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</si>
  <si>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</si>
  <si>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</si>
  <si>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</si>
  <si>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</si>
  <si>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</si>
  <si>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</si>
  <si>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</si>
  <si>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</si>
  <si>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</si>
  <si>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</si>
  <si>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</si>
  <si>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</si>
  <si>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</si>
  <si>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</si>
  <si>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</si>
  <si>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</si>
  <si>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</si>
  <si>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</si>
  <si>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</si>
  <si>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</si>
  <si>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</si>
  <si>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</si>
  <si>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</si>
  <si>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</si>
  <si>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</si>
  <si>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</si>
  <si>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</si>
  <si>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</si>
  <si>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</si>
  <si>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</si>
  <si>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</si>
  <si>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</si>
  <si>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</si>
  <si>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</si>
  <si>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</si>
  <si>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</si>
  <si>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</si>
  <si>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</si>
  <si>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</si>
  <si>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</si>
  <si>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</si>
  <si>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</si>
  <si>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</si>
  <si>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</si>
  <si>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</si>
  <si>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</si>
  <si>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</si>
  <si>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</si>
  <si>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</si>
  <si>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</si>
  <si>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</si>
  <si>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</si>
  <si>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</si>
  <si>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</si>
  <si>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</si>
  <si>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</si>
  <si>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</si>
  <si>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</si>
  <si>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</si>
  <si>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</si>
  <si>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</si>
  <si>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</si>
  <si>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</si>
  <si>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</si>
  <si>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</si>
  <si>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</si>
  <si>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</si>
  <si>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</si>
  <si>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</si>
  <si>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</si>
  <si>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</si>
  <si>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</si>
  <si>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</si>
  <si>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</si>
  <si>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</si>
  <si>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</si>
  <si>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</si>
  <si>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</si>
  <si>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</si>
  <si>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</si>
  <si>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</si>
  <si>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</si>
  <si>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</si>
  <si>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</si>
  <si>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</si>
  <si>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</si>
  <si>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</si>
  <si>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</si>
  <si>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</si>
  <si>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</si>
  <si>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</si>
  <si>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</si>
  <si>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</si>
  <si>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</si>
  <si>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</si>
  <si>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</si>
  <si>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</si>
  <si>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</si>
  <si>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</si>
  <si>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</si>
  <si>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</si>
  <si>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</si>
  <si>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</si>
  <si>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</si>
  <si>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</si>
  <si>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</si>
  <si>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</si>
  <si>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</si>
  <si>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</si>
  <si>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</si>
  <si>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</si>
  <si>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</si>
  <si>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</si>
  <si>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</si>
  <si>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</si>
  <si>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</si>
  <si>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</si>
  <si>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</si>
  <si>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</si>
  <si>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</si>
  <si>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</si>
  <si>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</si>
  <si>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</si>
  <si>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</si>
  <si>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</si>
  <si>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</si>
  <si>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</si>
  <si>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</si>
  <si>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</si>
  <si>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</si>
  <si>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</si>
  <si>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</si>
  <si>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</si>
  <si>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</si>
  <si>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</si>
  <si>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</si>
  <si>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</si>
  <si>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</si>
  <si>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</si>
  <si>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</si>
  <si>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</si>
  <si>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</si>
  <si>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</si>
  <si>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</si>
  <si>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</si>
  <si>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</si>
  <si>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</si>
  <si>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</si>
  <si>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</si>
  <si>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</si>
  <si>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</si>
  <si>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</si>
  <si>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</si>
  <si>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</si>
  <si>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</si>
  <si>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</si>
  <si>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</si>
  <si>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</si>
  <si>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</si>
  <si>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</si>
  <si>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</si>
  <si>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</si>
  <si>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</si>
  <si>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</si>
  <si>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</si>
  <si>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</si>
  <si>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</si>
  <si>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</si>
  <si>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</si>
  <si>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</si>
  <si>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</si>
  <si>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</si>
  <si>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</si>
  <si>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</si>
  <si>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</si>
  <si>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</si>
  <si>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</si>
  <si>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</si>
  <si>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</si>
  <si>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</si>
  <si>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</si>
  <si>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</si>
  <si>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</si>
  <si>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</si>
  <si>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</si>
  <si>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</si>
  <si>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</si>
  <si>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</si>
  <si>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</si>
  <si>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</si>
  <si>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</si>
  <si>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</si>
  <si>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</si>
  <si>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</si>
  <si>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</si>
  <si>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</si>
  <si>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</si>
  <si>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</si>
  <si>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</si>
  <si>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</si>
  <si>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</si>
  <si>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</si>
  <si>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</si>
  <si>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</si>
  <si>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</si>
  <si>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</si>
  <si>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</si>
  <si>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</si>
  <si>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</si>
  <si>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</si>
  <si>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</si>
  <si>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</si>
  <si>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</si>
  <si>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</si>
  <si>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</si>
  <si>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</si>
  <si>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</si>
  <si>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</si>
  <si>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</si>
  <si>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</si>
  <si>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</si>
  <si>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</si>
  <si>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</si>
  <si>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</si>
  <si>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</si>
  <si>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</si>
  <si>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</si>
  <si>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</si>
  <si>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</si>
  <si>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</si>
  <si>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</si>
  <si>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</si>
  <si>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</si>
  <si>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</si>
  <si>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</si>
  <si>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</si>
  <si>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</si>
  <si>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</si>
  <si>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</si>
  <si>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</si>
  <si>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</si>
  <si>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</si>
  <si>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</si>
  <si>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</si>
  <si>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</si>
  <si>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</si>
  <si>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</si>
  <si>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</si>
  <si>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</si>
  <si>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</si>
  <si>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</si>
  <si>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</si>
  <si>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</si>
  <si>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</si>
  <si>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</si>
  <si>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</si>
  <si>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</si>
  <si>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</si>
  <si>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</si>
  <si>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</si>
  <si>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</si>
  <si>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</si>
  <si>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</si>
  <si>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</si>
  <si>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</si>
  <si>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</si>
  <si>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</si>
  <si>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</si>
  <si>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</si>
  <si>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</si>
  <si>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</si>
  <si>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</si>
  <si>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</si>
  <si>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</si>
  <si>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</si>
  <si>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</si>
  <si>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</si>
  <si>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</si>
  <si>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</si>
  <si>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</si>
  <si>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</si>
  <si>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</si>
  <si>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</si>
  <si>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</si>
  <si>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</si>
  <si>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</si>
  <si>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</si>
  <si>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</si>
  <si>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</si>
  <si>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</si>
  <si>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</si>
  <si>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</si>
  <si>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</si>
  <si>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</si>
  <si>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</si>
  <si>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</si>
  <si>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</si>
  <si>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</si>
  <si>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</si>
  <si>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</si>
  <si>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</si>
  <si>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</si>
  <si>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</si>
  <si>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</si>
  <si>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</si>
  <si>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</si>
  <si>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</si>
  <si>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</si>
  <si>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</si>
  <si>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</si>
  <si>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</si>
  <si>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</si>
  <si>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</si>
  <si>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</si>
  <si>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</si>
  <si>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</si>
  <si>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</si>
  <si>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</si>
  <si>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</si>
  <si>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</si>
  <si>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</si>
  <si>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</si>
  <si>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</si>
  <si>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</si>
  <si>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</si>
  <si>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</si>
  <si>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</si>
  <si>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</si>
  <si>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</si>
  <si>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</si>
  <si>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</si>
  <si>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</si>
  <si>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</si>
  <si>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</si>
  <si>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</si>
  <si>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</si>
  <si>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</si>
  <si>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</si>
  <si>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</si>
  <si>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</si>
  <si>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</si>
  <si>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</si>
  <si>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</si>
  <si>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</si>
  <si>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</si>
  <si>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</si>
  <si>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</si>
  <si>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</si>
  <si>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</si>
  <si>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</si>
  <si>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</si>
  <si>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</si>
  <si>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</si>
  <si>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</si>
  <si>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</si>
  <si>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</si>
  <si>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</si>
  <si>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</si>
  <si>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</si>
  <si>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</si>
  <si>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</si>
  <si>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</si>
  <si>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</si>
  <si>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</si>
  <si>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</si>
  <si>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</si>
  <si>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</si>
  <si>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</si>
  <si>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</si>
  <si>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</si>
  <si>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</si>
  <si>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</si>
  <si>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</si>
  <si>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</si>
  <si>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</si>
  <si>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</si>
  <si>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</si>
  <si>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</si>
  <si>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</si>
  <si>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</si>
  <si>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</si>
  <si>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</si>
  <si>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</si>
  <si>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</si>
  <si>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</si>
  <si>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</si>
  <si>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</si>
  <si>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</si>
  <si>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</si>
  <si>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</si>
  <si>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</si>
  <si>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</si>
  <si>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</si>
  <si>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</si>
  <si>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</si>
  <si>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</si>
  <si>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</si>
  <si>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</si>
  <si>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</si>
  <si>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</si>
  <si>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</si>
  <si>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</si>
  <si>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</si>
  <si>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</si>
  <si>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</si>
  <si>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</si>
  <si>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</si>
  <si>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</si>
  <si>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</si>
  <si>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</si>
  <si>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</si>
  <si>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</si>
  <si>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</si>
  <si>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</si>
  <si>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</si>
  <si>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</si>
  <si>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</si>
  <si>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</si>
  <si>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</si>
  <si>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</si>
  <si>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</si>
  <si>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</si>
  <si>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</si>
  <si>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</si>
  <si>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</si>
  <si>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</si>
  <si>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</si>
  <si>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</si>
  <si>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</si>
  <si>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</si>
  <si>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</si>
  <si>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</si>
  <si>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</si>
  <si>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</si>
  <si>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</si>
  <si>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</si>
  <si>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</si>
  <si>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</si>
  <si>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</si>
  <si>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</si>
  <si>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</si>
  <si>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</si>
  <si>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</si>
  <si>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</si>
  <si>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</si>
  <si>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</si>
  <si>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</si>
  <si>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</si>
  <si>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</si>
  <si>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</si>
  <si>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</si>
  <si>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</si>
  <si>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</si>
  <si>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</si>
  <si>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</si>
  <si>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</si>
  <si>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</si>
  <si>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</si>
  <si>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</si>
  <si>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</si>
  <si>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</si>
  <si>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</si>
  <si>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</si>
  <si>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</si>
  <si>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</si>
  <si>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</si>
  <si>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</si>
  <si>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</si>
  <si>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</si>
  <si>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</si>
  <si>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</si>
  <si>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</si>
  <si>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</si>
  <si>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</si>
  <si>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</si>
  <si>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</si>
  <si>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</si>
  <si>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</si>
  <si>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</si>
  <si>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</si>
  <si>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</si>
  <si>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</si>
  <si>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</si>
  <si>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</si>
  <si>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</si>
  <si>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</si>
  <si>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</si>
  <si>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</si>
  <si>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</si>
  <si>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</si>
  <si>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</si>
  <si>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</si>
  <si>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</si>
  <si>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</si>
  <si>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</si>
  <si>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</si>
  <si>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</si>
  <si>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</si>
  <si>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</si>
  <si>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</si>
  <si>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</si>
  <si>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</si>
  <si>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</si>
  <si>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</si>
  <si>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</si>
  <si>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</si>
  <si>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</si>
  <si>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</si>
  <si>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</si>
  <si>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</si>
  <si>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</si>
  <si>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</si>
  <si>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</si>
  <si>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</si>
  <si>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</si>
  <si>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</si>
  <si>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</si>
  <si>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</si>
  <si>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</si>
  <si>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</si>
  <si>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</si>
  <si>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</si>
  <si>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</si>
  <si>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</si>
  <si>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</si>
  <si>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</si>
  <si>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</si>
  <si>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</si>
  <si>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</si>
  <si>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</si>
  <si>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</si>
  <si>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</si>
  <si>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</si>
  <si>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</si>
  <si>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</si>
  <si>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</si>
  <si>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</si>
  <si>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</si>
  <si>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</si>
  <si>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</si>
  <si>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</si>
  <si>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</si>
  <si>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</si>
  <si>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</si>
  <si>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</si>
  <si>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</si>
  <si>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</si>
  <si>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</si>
  <si>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</si>
  <si>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</si>
  <si>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</si>
  <si>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</si>
  <si>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</si>
  <si>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</si>
  <si>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</si>
  <si>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</si>
  <si>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</si>
  <si>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</si>
  <si>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</si>
  <si>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</si>
  <si>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</si>
  <si>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</si>
  <si>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</si>
  <si>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</si>
  <si>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</si>
  <si>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</si>
  <si>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</si>
  <si>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</si>
  <si>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</si>
  <si>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</si>
  <si>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</si>
  <si>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</si>
  <si>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</si>
  <si>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</si>
  <si>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</si>
  <si>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</si>
  <si>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</si>
  <si>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</si>
  <si>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</si>
  <si>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</si>
  <si>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</si>
  <si>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</si>
  <si>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</si>
  <si>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</si>
  <si>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</si>
  <si>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</si>
  <si>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</si>
  <si>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</si>
  <si>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</si>
  <si>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</si>
  <si>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</si>
  <si>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</si>
  <si>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</si>
  <si>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</si>
  <si>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</si>
  <si>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</si>
  <si>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</si>
  <si>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</si>
  <si>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</si>
  <si>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</si>
  <si>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</si>
  <si>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</si>
  <si>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</si>
  <si>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</si>
  <si>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</si>
  <si>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</si>
  <si>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</si>
  <si>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</si>
  <si>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</si>
  <si>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</si>
  <si>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</si>
  <si>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</si>
  <si>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</si>
  <si>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</si>
  <si>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</si>
  <si>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</si>
  <si>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</si>
  <si>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</si>
  <si>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</si>
  <si>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</si>
  <si>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</si>
  <si>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</si>
  <si>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</si>
  <si>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</si>
  <si>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</si>
  <si>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</si>
  <si>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</si>
  <si>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</si>
  <si>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</si>
  <si>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</si>
  <si>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</si>
  <si>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</si>
  <si>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</si>
  <si>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</si>
  <si>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</si>
  <si>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</si>
  <si>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</si>
  <si>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</si>
  <si>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</si>
  <si>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</si>
  <si>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</si>
  <si>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</si>
  <si>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</si>
  <si>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</si>
  <si>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</si>
  <si>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</si>
  <si>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</si>
  <si>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</si>
  <si>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</si>
  <si>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</si>
  <si>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</si>
  <si>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</si>
  <si>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</si>
  <si>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</si>
  <si>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</si>
  <si>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</si>
  <si>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</si>
  <si>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</si>
  <si>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</si>
  <si>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</si>
  <si>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</si>
  <si>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</si>
  <si>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</si>
  <si>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</si>
  <si>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</si>
  <si>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</si>
  <si>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</si>
  <si>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</si>
  <si>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</si>
  <si>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</si>
  <si>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</si>
  <si>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</si>
  <si>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</si>
  <si>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</si>
  <si>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</si>
  <si>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</si>
  <si>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</si>
  <si>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</si>
  <si>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</si>
  <si>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</si>
  <si>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</si>
  <si>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</si>
  <si>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</si>
  <si>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</si>
  <si>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</si>
  <si>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</si>
  <si>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</si>
  <si>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</si>
  <si>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</si>
  <si>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</si>
  <si>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</si>
  <si>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</si>
  <si>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</si>
  <si>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</si>
  <si>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</si>
  <si>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</si>
  <si>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</si>
  <si>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</si>
  <si>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</si>
  <si>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</si>
  <si>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</si>
  <si>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</si>
  <si>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</si>
  <si>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</si>
  <si>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</si>
  <si>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</si>
  <si>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</si>
  <si>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</si>
  <si>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</si>
  <si>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</si>
  <si>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</si>
  <si>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</si>
  <si>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</si>
  <si>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</si>
  <si>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</si>
  <si>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</si>
  <si>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</si>
  <si>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</si>
  <si>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</si>
  <si>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</si>
  <si>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</si>
  <si>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</si>
  <si>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</si>
  <si>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</si>
  <si>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</si>
  <si>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</si>
  <si>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</si>
  <si>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</si>
  <si>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</si>
  <si>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</si>
  <si>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</si>
  <si>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</si>
  <si>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</si>
  <si>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</si>
  <si>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</si>
  <si>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</si>
  <si>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</si>
  <si>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</si>
  <si>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</si>
  <si>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</si>
  <si>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</si>
  <si>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</si>
  <si>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</si>
  <si>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</si>
  <si>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</si>
  <si>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</si>
  <si>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</si>
  <si>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</si>
  <si>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</si>
  <si>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</si>
  <si>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</si>
  <si>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</si>
  <si>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</si>
  <si>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</si>
  <si>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</si>
  <si>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</si>
  <si>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</si>
  <si>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</si>
  <si>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</si>
  <si>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</si>
  <si>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</si>
  <si>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</si>
  <si>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</si>
  <si>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</si>
  <si>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</si>
  <si>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</si>
  <si>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</si>
  <si>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</si>
  <si>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</si>
  <si>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</si>
  <si>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</si>
  <si>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</si>
  <si>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</si>
  <si>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</si>
  <si>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</si>
  <si>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</si>
  <si>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</si>
  <si>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</si>
  <si>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</si>
  <si>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</si>
  <si>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</si>
  <si>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</si>
  <si>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</si>
  <si>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</si>
  <si>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</si>
  <si>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</si>
  <si>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</si>
  <si>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</si>
  <si>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</si>
  <si>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</si>
  <si>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</si>
  <si>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</si>
  <si>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</si>
  <si>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</si>
  <si>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</si>
  <si>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</si>
  <si>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</si>
  <si>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</si>
  <si>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</si>
  <si>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</si>
  <si>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</si>
  <si>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</si>
  <si>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</si>
  <si>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</si>
  <si>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</si>
  <si>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</si>
  <si>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</si>
  <si>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</si>
  <si>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</si>
  <si>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</si>
  <si>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</si>
  <si>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</si>
  <si>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</si>
  <si>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</si>
  <si>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</si>
  <si>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</si>
  <si>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</si>
  <si>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</si>
  <si>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</si>
  <si>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</si>
  <si>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</si>
  <si>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</si>
  <si>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</si>
  <si>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</si>
  <si>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</si>
  <si>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</si>
  <si>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</si>
  <si>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</si>
  <si>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</si>
  <si>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</si>
  <si>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</si>
  <si>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</si>
  <si>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</si>
  <si>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</si>
  <si>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</si>
  <si>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</si>
  <si>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</si>
  <si>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</si>
  <si>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</si>
  <si>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</si>
  <si>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</si>
  <si>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</si>
  <si>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</si>
  <si>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</si>
  <si>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</si>
  <si>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</si>
  <si>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</si>
  <si>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</si>
  <si>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</si>
  <si>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</si>
  <si>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</si>
  <si>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</si>
  <si>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</si>
  <si>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</si>
  <si>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</si>
  <si>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</si>
  <si>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</si>
  <si>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</si>
  <si>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</si>
  <si>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</si>
  <si>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</si>
  <si>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</si>
  <si>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</si>
  <si>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</si>
  <si>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</si>
  <si>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</si>
  <si>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</si>
  <si>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</si>
  <si>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</si>
  <si>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</si>
  <si>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</si>
  <si>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</si>
  <si>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</si>
  <si>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</si>
  <si>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</si>
  <si>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</si>
  <si>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</si>
  <si>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</si>
  <si>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</si>
  <si>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</si>
  <si>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</si>
  <si>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</si>
  <si>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</si>
  <si>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</si>
  <si>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</si>
  <si>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</si>
  <si>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</si>
  <si>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</si>
  <si>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</si>
  <si>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</si>
  <si>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</si>
  <si>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</si>
  <si>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</si>
  <si>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</si>
  <si>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</si>
  <si>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</si>
  <si>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</si>
  <si>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</si>
  <si>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</si>
  <si>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</si>
  <si>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</si>
  <si>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</si>
  <si>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</si>
  <si>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</si>
  <si>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</si>
  <si>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</si>
  <si>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</si>
  <si>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</si>
  <si>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</si>
  <si>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</si>
  <si>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</si>
  <si>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</si>
  <si>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</si>
  <si>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</si>
  <si>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</si>
  <si>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</si>
  <si>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</si>
  <si>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</si>
  <si>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</si>
  <si>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</si>
  <si>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</si>
  <si>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</si>
  <si>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</si>
  <si>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</si>
  <si>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</si>
  <si>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</si>
  <si>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</si>
  <si>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</si>
  <si>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</si>
  <si>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</si>
  <si>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</si>
  <si>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</si>
  <si>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</si>
  <si>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</si>
  <si>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</si>
  <si>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</si>
  <si>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</si>
  <si>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</si>
  <si>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</si>
  <si>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</si>
  <si>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</si>
  <si>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</si>
  <si>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</si>
  <si>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</si>
  <si>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</si>
  <si>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</si>
  <si>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</si>
  <si>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</si>
  <si>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</si>
  <si>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</si>
  <si>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</si>
  <si>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</si>
  <si>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</si>
  <si>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</si>
  <si>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</si>
  <si>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</si>
  <si>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</si>
  <si>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</si>
  <si>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</si>
  <si>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</si>
  <si>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</si>
  <si>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</si>
  <si>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</si>
  <si>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</si>
  <si>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</si>
  <si>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</si>
  <si>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</si>
  <si>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</si>
  <si>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</si>
  <si>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</si>
  <si>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</si>
  <si>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</si>
  <si>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</si>
  <si>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</si>
  <si>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</si>
  <si>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</si>
  <si>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</si>
  <si>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</si>
  <si>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</si>
  <si>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</si>
  <si>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</si>
  <si>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</si>
  <si>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</si>
  <si>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</si>
  <si>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</si>
  <si>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</si>
  <si>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</si>
  <si>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</si>
  <si>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</si>
  <si>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</si>
  <si>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</si>
  <si>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</si>
  <si>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</si>
  <si>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</si>
  <si>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</si>
  <si>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</si>
  <si>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</si>
  <si>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</si>
  <si>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</si>
  <si>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</si>
  <si>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</si>
  <si>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</si>
  <si>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</si>
  <si>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</si>
  <si>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</si>
  <si>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</si>
  <si>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</si>
  <si>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</si>
  <si>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</si>
  <si>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</si>
  <si>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</si>
  <si>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</si>
  <si>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</si>
  <si>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</si>
  <si>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</si>
  <si>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</si>
  <si>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</si>
  <si>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</si>
  <si>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</si>
  <si>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</si>
  <si>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</si>
  <si>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</si>
  <si>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</si>
  <si>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</si>
  <si>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</si>
  <si>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</si>
  <si>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</si>
  <si>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</si>
  <si>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</si>
  <si>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</si>
  <si>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</si>
  <si>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</si>
  <si>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</si>
  <si>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</si>
  <si>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</si>
  <si>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</si>
  <si>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</si>
  <si>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</si>
  <si>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</si>
  <si>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</si>
  <si>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</si>
  <si>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</si>
  <si>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</si>
  <si>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</si>
  <si>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</si>
  <si>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</si>
  <si>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</si>
  <si>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</si>
  <si>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</si>
  <si>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</si>
  <si>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</si>
  <si>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</si>
  <si>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</si>
  <si>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</si>
  <si>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</si>
  <si>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</si>
  <si>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</si>
  <si>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</si>
  <si>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</si>
  <si>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</si>
  <si>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</si>
  <si>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</si>
  <si>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</si>
  <si>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</si>
  <si>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</si>
  <si>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</si>
  <si>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</si>
  <si>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</si>
  <si>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</si>
  <si>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</si>
  <si>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</si>
  <si>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</si>
  <si>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</si>
  <si>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</si>
  <si>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</si>
  <si>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</si>
  <si>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</si>
  <si>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</si>
  <si>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</si>
  <si>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</si>
  <si>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</si>
  <si>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</si>
  <si>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</si>
  <si>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</si>
  <si>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</si>
  <si>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</si>
  <si>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</si>
  <si>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</si>
  <si>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</si>
  <si>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</si>
  <si>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</si>
  <si>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</si>
  <si>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</si>
  <si>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</si>
  <si>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</si>
  <si>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</si>
  <si>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</si>
  <si>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</si>
  <si>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</si>
  <si>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</si>
  <si>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</si>
  <si>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</si>
  <si>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</si>
  <si>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</si>
  <si>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</si>
  <si>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</si>
  <si>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</si>
  <si>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</si>
  <si>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</si>
  <si>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</si>
  <si>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</si>
  <si>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</si>
  <si>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</si>
  <si>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</si>
  <si>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</si>
  <si>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</si>
  <si>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</si>
  <si>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</si>
  <si>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</si>
  <si>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</si>
  <si>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</si>
  <si>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</si>
  <si>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</si>
  <si>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</si>
  <si>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</si>
  <si>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</si>
  <si>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</si>
  <si>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</si>
  <si>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</si>
  <si>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</si>
  <si>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</si>
  <si>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</si>
  <si>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</si>
  <si>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</si>
  <si>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</si>
  <si>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</si>
  <si>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</si>
  <si>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</si>
  <si>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</si>
  <si>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</si>
  <si>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</si>
  <si>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</si>
  <si>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</si>
  <si>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</si>
  <si>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</si>
  <si>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</si>
  <si>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</si>
  <si>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</si>
  <si>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</si>
  <si>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</si>
  <si>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</si>
  <si>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</si>
  <si>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</si>
  <si>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</si>
  <si>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</si>
  <si>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</si>
  <si>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</si>
  <si>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</si>
  <si>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</si>
  <si>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</si>
  <si>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</si>
  <si>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</si>
  <si>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</si>
  <si>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</si>
  <si>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</si>
  <si>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</si>
  <si>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</si>
  <si>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</si>
  <si>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</si>
  <si>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</si>
  <si>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</si>
  <si>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</si>
  <si>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</si>
  <si>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</si>
  <si>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</si>
  <si>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</si>
  <si>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</si>
  <si>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</si>
  <si>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</si>
  <si>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</si>
  <si>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</si>
  <si>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</si>
  <si>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</si>
  <si>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</si>
  <si>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</si>
  <si>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</si>
  <si>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</si>
  <si>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</si>
  <si>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</si>
  <si>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</si>
  <si>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</si>
  <si>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</si>
  <si>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</si>
  <si>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</si>
  <si>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</si>
  <si>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</si>
  <si>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</si>
  <si>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</si>
  <si>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</si>
  <si>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</si>
  <si>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</si>
  <si>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</si>
  <si>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</si>
  <si>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</si>
  <si>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</si>
  <si>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</si>
  <si>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</si>
  <si>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</si>
  <si>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</si>
  <si>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</si>
  <si>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</si>
  <si>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</si>
  <si>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</si>
  <si>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</si>
  <si>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</si>
  <si>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</si>
  <si>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</si>
  <si>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</si>
  <si>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</si>
  <si>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</si>
  <si>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</si>
  <si>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</si>
  <si>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</si>
  <si>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</si>
  <si>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</si>
  <si>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</si>
  <si>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</si>
  <si>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</si>
  <si>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</si>
  <si>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</si>
  <si>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</si>
  <si>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</si>
  <si>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</si>
  <si>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</si>
  <si>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</si>
  <si>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</si>
  <si>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</si>
  <si>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</si>
  <si>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</si>
  <si>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</si>
  <si>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</si>
  <si>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</si>
  <si>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</si>
  <si>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</si>
  <si>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</si>
  <si>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</si>
  <si>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</si>
  <si>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</si>
  <si>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</si>
  <si>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</si>
  <si>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</si>
  <si>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</si>
  <si>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</si>
  <si>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</si>
  <si>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</si>
  <si>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</si>
  <si>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</si>
  <si>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</si>
  <si>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</si>
  <si>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</si>
  <si>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</si>
  <si>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</si>
  <si>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</si>
  <si>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</si>
  <si>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</si>
  <si>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</si>
  <si>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</si>
  <si>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</si>
  <si>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</si>
  <si>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</si>
  <si>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</si>
  <si>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</si>
  <si>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</si>
  <si>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</si>
  <si>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</si>
  <si>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</si>
  <si>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</si>
  <si>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</si>
  <si>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</si>
  <si>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</si>
  <si>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</si>
  <si>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</si>
  <si>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</si>
  <si>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</si>
  <si>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</si>
  <si>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</si>
  <si>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</si>
  <si>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</si>
  <si>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</si>
  <si>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</si>
  <si>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</si>
  <si>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</si>
  <si>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</si>
  <si>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</si>
  <si>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</si>
  <si>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</si>
  <si>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</si>
  <si>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</si>
  <si>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</si>
  <si>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</si>
  <si>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</si>
  <si>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</si>
  <si>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</si>
  <si>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</si>
  <si>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</si>
  <si>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</si>
  <si>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</si>
  <si>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</si>
  <si>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</si>
  <si>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</si>
  <si>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</si>
  <si>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</si>
  <si>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</si>
  <si>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</si>
  <si>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</si>
  <si>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</si>
  <si>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</si>
  <si>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</si>
  <si>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</si>
  <si>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</si>
  <si>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</si>
  <si>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</si>
  <si>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</si>
  <si>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</si>
  <si>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</si>
  <si>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</si>
  <si>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</si>
  <si>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</si>
  <si>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</si>
  <si>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</si>
  <si>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</si>
  <si>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</si>
  <si>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</si>
  <si>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</si>
  <si>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</si>
  <si>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</si>
  <si>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</si>
  <si>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</si>
  <si>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</si>
  <si>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</si>
  <si>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</si>
  <si>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</si>
  <si>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</si>
  <si>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</si>
  <si>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</si>
  <si>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</si>
  <si>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</si>
  <si>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</si>
  <si>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</si>
  <si>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</si>
  <si>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</si>
  <si>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</si>
  <si>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</si>
  <si>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</si>
  <si>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</si>
  <si>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</si>
  <si>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</si>
  <si>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</si>
  <si>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</si>
  <si>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</si>
  <si>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</si>
  <si>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</si>
  <si>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</si>
  <si>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</si>
  <si>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</si>
  <si>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</si>
  <si>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</si>
  <si>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</si>
  <si>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</si>
  <si>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</si>
  <si>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</si>
  <si>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</si>
  <si>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</si>
  <si>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</si>
  <si>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</si>
  <si>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</si>
  <si>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</si>
  <si>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</si>
  <si>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</si>
  <si>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</si>
  <si>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</si>
  <si>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</si>
  <si>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</si>
  <si>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</si>
  <si>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</si>
  <si>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</si>
  <si>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</si>
  <si>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</si>
  <si>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</si>
  <si>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</si>
  <si>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</si>
  <si>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</si>
  <si>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</si>
  <si>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</si>
  <si>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</si>
  <si>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</si>
  <si>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</si>
  <si>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</si>
  <si>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</si>
  <si>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</si>
  <si>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</si>
  <si>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</si>
  <si>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</si>
  <si>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</si>
  <si>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</si>
  <si>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</si>
  <si>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</si>
  <si>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</si>
  <si>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</si>
  <si>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</si>
  <si>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</si>
  <si>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</si>
  <si>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</si>
  <si>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</si>
  <si>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</si>
  <si>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</si>
  <si>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</si>
  <si>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</si>
  <si>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</si>
  <si>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</si>
  <si>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</si>
  <si>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</si>
  <si>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</si>
  <si>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</si>
  <si>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</si>
  <si>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</si>
  <si>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</si>
  <si>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</si>
  <si>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</si>
  <si>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</si>
  <si>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</si>
  <si>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</si>
  <si>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</si>
  <si>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</si>
  <si>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</si>
  <si>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</si>
  <si>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</si>
  <si>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</si>
  <si>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</si>
  <si>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</si>
  <si>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</si>
  <si>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</si>
  <si>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</si>
  <si>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</si>
  <si>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</si>
  <si>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</si>
  <si>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</si>
  <si>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</si>
  <si>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</si>
  <si>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</si>
  <si>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</si>
  <si>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</si>
  <si>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</si>
  <si>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</si>
  <si>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</si>
  <si>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</si>
  <si>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</si>
  <si>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</si>
  <si>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</si>
  <si>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</si>
  <si>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</si>
  <si>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</si>
  <si>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</si>
  <si>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</si>
  <si>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</si>
  <si>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</si>
  <si>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</si>
  <si>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</si>
  <si>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</si>
  <si>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</si>
  <si>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</si>
  <si>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</si>
  <si>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</si>
  <si>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</si>
  <si>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</si>
  <si>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</si>
  <si>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</si>
  <si>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</si>
  <si>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</si>
  <si>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</si>
  <si>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</si>
  <si>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</si>
  <si>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</si>
  <si>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</si>
  <si>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</si>
  <si>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</si>
  <si>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</si>
  <si>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</si>
  <si>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</si>
  <si>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</si>
  <si>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</si>
  <si>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</si>
  <si>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</si>
  <si>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</si>
  <si>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</si>
  <si>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</si>
  <si>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</si>
  <si>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</si>
  <si>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</si>
  <si>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</si>
  <si>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</si>
  <si>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</si>
  <si>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</si>
  <si>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</si>
  <si>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</si>
  <si>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</si>
  <si>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</si>
  <si>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</si>
  <si>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</si>
  <si>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</si>
  <si>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</si>
  <si>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</si>
  <si>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</si>
  <si>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</si>
  <si>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</si>
  <si>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</si>
  <si>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</si>
  <si>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</si>
  <si>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</si>
  <si>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</si>
  <si>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</si>
  <si>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</si>
  <si>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</si>
  <si>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</si>
  <si>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</si>
  <si>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</si>
  <si>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</si>
  <si>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</si>
  <si>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</si>
  <si>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</si>
  <si>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</si>
  <si>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</si>
  <si>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</si>
  <si>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</si>
  <si>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</si>
  <si>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</si>
  <si>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</si>
  <si>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</si>
  <si>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</si>
  <si>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</si>
  <si>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</si>
  <si>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</si>
  <si>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</si>
  <si>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</si>
  <si>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</si>
  <si>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</si>
  <si>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</si>
  <si>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</si>
  <si>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</si>
  <si>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</si>
  <si>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</si>
  <si>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</si>
  <si>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</si>
  <si>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</si>
  <si>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</si>
  <si>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</si>
  <si>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</si>
  <si>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</si>
  <si>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</si>
  <si>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</si>
  <si>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</si>
  <si>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</si>
  <si>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</si>
  <si>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</si>
  <si>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</si>
  <si>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</si>
  <si>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</si>
  <si>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</si>
  <si>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</si>
  <si>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</si>
  <si>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</si>
  <si>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</si>
  <si>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</si>
  <si>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</si>
  <si>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</si>
  <si>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</si>
  <si>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</si>
  <si>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</si>
  <si>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</si>
  <si>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</si>
  <si>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</si>
  <si>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</si>
  <si>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</si>
  <si>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</si>
  <si>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</si>
  <si>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</si>
  <si>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</si>
  <si>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</si>
  <si>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</si>
  <si>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</si>
  <si>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</si>
  <si>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</si>
  <si>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</si>
  <si>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</si>
  <si>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</si>
  <si>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</si>
  <si>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</si>
  <si>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</si>
  <si>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</si>
  <si>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</si>
  <si>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</si>
  <si>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</si>
  <si>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</si>
  <si>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</si>
  <si>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</si>
  <si>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</si>
  <si>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</si>
  <si>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</si>
  <si>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</si>
  <si>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</si>
  <si>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</si>
  <si>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</si>
  <si>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</si>
  <si>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</si>
  <si>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</si>
  <si>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</si>
  <si>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</si>
  <si>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</si>
  <si>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</si>
  <si>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</si>
  <si>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</si>
  <si>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</si>
  <si>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</si>
  <si>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</si>
  <si>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</si>
  <si>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</si>
  <si>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</si>
  <si>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</si>
  <si>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</si>
  <si>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</si>
  <si>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</si>
  <si>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</si>
  <si>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</si>
  <si>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</si>
  <si>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</si>
  <si>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</si>
  <si>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</si>
  <si>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</si>
  <si>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</si>
  <si>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</si>
  <si>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</si>
  <si>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</si>
  <si>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</si>
  <si>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</si>
  <si>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</si>
  <si>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</si>
  <si>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</si>
  <si>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</si>
  <si>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</si>
  <si>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</si>
  <si>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</si>
  <si>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</si>
  <si>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</si>
  <si>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</si>
  <si>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</si>
  <si>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</si>
  <si>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</si>
  <si>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</si>
  <si>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</si>
  <si>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</si>
  <si>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</si>
  <si>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</si>
  <si>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</si>
  <si>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</si>
  <si>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</si>
  <si>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</si>
  <si>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</si>
  <si>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</si>
  <si>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</si>
  <si>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</si>
  <si>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</si>
  <si>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</si>
  <si>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</si>
  <si>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</si>
  <si>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</si>
  <si>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</si>
  <si>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</si>
  <si>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</si>
  <si>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</si>
  <si>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</si>
  <si>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</si>
  <si>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</si>
  <si>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</si>
  <si>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</si>
  <si>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</si>
  <si>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</si>
  <si>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</si>
  <si>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</si>
  <si>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</si>
  <si>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</si>
  <si>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</si>
  <si>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</si>
  <si>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</si>
  <si>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</si>
  <si>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</si>
  <si>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</si>
  <si>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</si>
  <si>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</si>
  <si>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</si>
  <si>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</si>
  <si>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</si>
  <si>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</si>
  <si>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</si>
  <si>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</si>
  <si>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</si>
  <si>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</si>
  <si>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</si>
  <si>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</si>
  <si>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</si>
  <si>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</si>
  <si>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</si>
  <si>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</si>
  <si>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</si>
  <si>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</si>
  <si>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</si>
  <si>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</si>
  <si>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</si>
  <si>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</si>
  <si>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</si>
  <si>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</si>
  <si>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</si>
  <si>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</si>
  <si>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</si>
  <si>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</si>
  <si>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</si>
  <si>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</si>
  <si>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</si>
  <si>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</si>
  <si>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</si>
  <si>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</si>
  <si>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</si>
  <si>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</si>
  <si>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</si>
  <si>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</si>
  <si>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</si>
  <si>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</si>
  <si>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</si>
  <si>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</si>
  <si>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</si>
  <si>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</si>
  <si>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</si>
  <si>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</si>
  <si>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</si>
  <si>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</si>
  <si>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</si>
  <si>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</si>
  <si>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</si>
  <si>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</si>
  <si>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</si>
  <si>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</si>
  <si>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</si>
  <si>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</si>
  <si>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</si>
  <si>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</si>
  <si>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</si>
  <si>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</si>
  <si>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</si>
  <si>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</si>
  <si>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</si>
  <si>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</si>
  <si>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</si>
  <si>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</si>
  <si>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</si>
  <si>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</si>
  <si>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</si>
  <si>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</si>
  <si>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</si>
  <si>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</si>
  <si>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</si>
  <si>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</si>
  <si>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</si>
  <si>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</si>
  <si>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</si>
  <si>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</si>
  <si>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</si>
  <si>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</si>
  <si>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</si>
  <si>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</si>
  <si>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</si>
  <si>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</si>
  <si>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</si>
  <si>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</si>
  <si>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</si>
  <si>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</si>
  <si>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</si>
  <si>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</si>
  <si>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</si>
  <si>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</si>
  <si>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</si>
  <si>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</si>
  <si>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</si>
  <si>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</si>
  <si>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</si>
  <si>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</si>
  <si>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</si>
  <si>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</si>
  <si>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</si>
  <si>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</si>
  <si>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</si>
  <si>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</si>
  <si>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</si>
  <si>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</si>
  <si>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</si>
  <si>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</si>
  <si>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</si>
  <si>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</si>
  <si>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</si>
  <si>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</si>
  <si>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</si>
  <si>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</si>
  <si>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</si>
  <si>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</si>
  <si>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</si>
  <si>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</si>
  <si>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</si>
  <si>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</si>
  <si>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</si>
  <si>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</si>
  <si>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</si>
  <si>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</si>
  <si>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</si>
  <si>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</si>
  <si>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</si>
  <si>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</si>
  <si>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</si>
  <si>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</si>
  <si>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</si>
  <si>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</si>
  <si>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</si>
  <si>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</si>
  <si>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</si>
  <si>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</si>
  <si>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</si>
  <si>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</si>
  <si>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</si>
  <si>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</si>
  <si>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</si>
  <si>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</si>
  <si>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</si>
  <si>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</si>
  <si>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</si>
  <si>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</si>
  <si>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</si>
  <si>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</si>
  <si>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</si>
  <si>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</si>
  <si>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</si>
  <si>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</si>
  <si>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</si>
  <si>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</si>
  <si>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</si>
  <si>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</si>
  <si>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</si>
  <si>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</si>
  <si>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</si>
  <si>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</si>
  <si>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</si>
  <si>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</si>
  <si>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</si>
  <si>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</si>
  <si>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</si>
  <si>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</si>
  <si>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</si>
  <si>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</si>
  <si>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</si>
  <si>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</si>
  <si>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</si>
  <si>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</si>
  <si>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</si>
  <si>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</si>
  <si>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</si>
  <si>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</si>
  <si>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</si>
  <si>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</si>
  <si>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</si>
  <si>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</si>
  <si>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</si>
  <si>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</si>
  <si>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</si>
  <si>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</si>
  <si>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</si>
  <si>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</si>
  <si>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</si>
  <si>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</si>
  <si>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</si>
  <si>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</si>
  <si>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</si>
  <si>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</si>
  <si>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</si>
  <si>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</si>
  <si>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</si>
  <si>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</si>
  <si>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</si>
  <si>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</si>
  <si>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</si>
  <si>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</si>
  <si>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</si>
  <si>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</si>
  <si>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</si>
  <si>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</si>
  <si>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</si>
  <si>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</si>
  <si>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</si>
  <si>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</si>
  <si>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</si>
  <si>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</si>
  <si>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</si>
  <si>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</si>
  <si>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</si>
  <si>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</si>
  <si>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</si>
  <si>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</si>
  <si>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</si>
  <si>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</si>
  <si>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</si>
  <si>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</si>
  <si>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</si>
  <si>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</si>
  <si>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</si>
  <si>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</si>
  <si>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</si>
  <si>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</si>
  <si>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</si>
  <si>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</si>
  <si>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</si>
  <si>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</si>
  <si>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</si>
  <si>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</si>
  <si>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</si>
  <si>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</si>
  <si>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</si>
  <si>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</si>
  <si>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</si>
  <si>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</si>
  <si>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</si>
  <si>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</si>
  <si>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</si>
  <si>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</si>
  <si>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</si>
  <si>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</si>
  <si>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</si>
  <si>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</si>
  <si>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</si>
  <si>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</si>
  <si>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</si>
  <si>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</si>
  <si>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</si>
  <si>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</si>
  <si>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</si>
  <si>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</si>
  <si>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</si>
  <si>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</si>
  <si>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</si>
  <si>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</si>
  <si>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</si>
  <si>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</si>
  <si>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</si>
  <si>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</si>
  <si>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</si>
  <si>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</si>
  <si>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</si>
  <si>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</si>
  <si>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</si>
  <si>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</si>
  <si>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</si>
  <si>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</si>
  <si>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</si>
  <si>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</si>
  <si>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</si>
  <si>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</si>
  <si>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</si>
  <si>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</si>
  <si>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</si>
  <si>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</si>
  <si>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</si>
  <si>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</si>
  <si>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</si>
  <si>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</si>
  <si>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</si>
  <si>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</si>
  <si>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</si>
  <si>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</si>
  <si>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</si>
  <si>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</si>
  <si>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</si>
  <si>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</si>
  <si>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</si>
  <si>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</si>
  <si>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</si>
  <si>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</si>
  <si>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</si>
  <si>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</si>
  <si>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</si>
  <si>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</si>
  <si>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</si>
  <si>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</si>
  <si>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</si>
  <si>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</si>
  <si>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</si>
  <si>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</si>
  <si>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</si>
  <si>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</si>
  <si>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</si>
  <si>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</si>
  <si>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</si>
  <si>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</si>
  <si>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</si>
  <si>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</si>
  <si>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</si>
  <si>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</si>
  <si>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</si>
  <si>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</si>
  <si>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</si>
  <si>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</si>
  <si>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</si>
  <si>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</si>
  <si>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</si>
  <si>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</si>
  <si>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</si>
  <si>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</si>
  <si>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</si>
  <si>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</si>
  <si>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</si>
  <si>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</si>
  <si>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</si>
  <si>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</si>
  <si>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</si>
  <si>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</si>
  <si>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</si>
  <si>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</si>
  <si>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</si>
  <si>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</si>
  <si>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</si>
  <si>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</si>
  <si>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</si>
  <si>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</si>
  <si>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</si>
  <si>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</si>
  <si>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</si>
  <si>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</si>
  <si>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</si>
  <si>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</si>
  <si>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</si>
  <si>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</si>
  <si>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</si>
  <si>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</si>
  <si>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</si>
  <si>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</si>
  <si>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</si>
  <si>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</si>
  <si>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</si>
  <si>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</si>
  <si>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</si>
  <si>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</si>
  <si>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</si>
  <si>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</si>
  <si>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</si>
  <si>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</si>
  <si>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</si>
  <si>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</si>
  <si>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</si>
  <si>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</si>
  <si>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</si>
  <si>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</si>
  <si>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</si>
  <si>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</si>
  <si>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</si>
  <si>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</si>
  <si>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</si>
  <si>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</si>
  <si>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</si>
  <si>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</si>
  <si>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</si>
  <si>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</si>
  <si>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</si>
  <si>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</si>
  <si>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</si>
  <si>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</si>
  <si>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</si>
  <si>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</si>
  <si>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</si>
  <si>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</si>
  <si>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</si>
  <si>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</si>
  <si>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</si>
  <si>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</si>
  <si>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</si>
  <si>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</si>
  <si>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</si>
  <si>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</si>
  <si>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</si>
  <si>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</si>
  <si>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</si>
  <si>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</si>
  <si>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</si>
  <si>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</si>
  <si>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</si>
  <si>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</si>
  <si>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</si>
  <si>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</si>
  <si>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</si>
  <si>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</si>
  <si>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</si>
  <si>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</si>
  <si>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</si>
  <si>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</si>
  <si>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</si>
  <si>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</si>
  <si>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</si>
  <si>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</si>
  <si>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</si>
  <si>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</si>
  <si>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</si>
  <si>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</si>
  <si>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</si>
  <si>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</si>
  <si>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</si>
  <si>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</si>
  <si>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</si>
  <si>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</si>
  <si>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</si>
  <si>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</si>
  <si>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</si>
  <si>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</si>
  <si>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</si>
  <si>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</si>
  <si>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</si>
  <si>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</si>
  <si>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</si>
  <si>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</si>
  <si>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</si>
  <si>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</si>
  <si>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</si>
  <si>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</si>
  <si>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</si>
  <si>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</si>
  <si>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</si>
  <si>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</si>
  <si>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</si>
  <si>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</si>
  <si>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</si>
  <si>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</si>
  <si>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</si>
  <si>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</si>
  <si>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</si>
  <si>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</si>
  <si>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</si>
  <si>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</si>
  <si>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</si>
  <si>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</si>
  <si>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</si>
  <si>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</si>
  <si>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</si>
  <si>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</si>
  <si>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</si>
  <si>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</si>
  <si>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</si>
  <si>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</si>
  <si>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</si>
  <si>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</si>
  <si>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</si>
  <si>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</si>
  <si>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</si>
  <si>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</si>
  <si>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</si>
  <si>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</si>
  <si>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</si>
  <si>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</si>
  <si>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</si>
  <si>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</si>
  <si>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</si>
  <si>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</si>
  <si>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</si>
  <si>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</si>
  <si>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</si>
  <si>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</si>
  <si>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</si>
  <si>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</si>
  <si>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</si>
  <si>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</si>
  <si>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</si>
  <si>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</si>
  <si>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</si>
  <si>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</si>
  <si>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</si>
  <si>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</si>
  <si>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</si>
  <si>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</si>
  <si>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</si>
  <si>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</si>
  <si>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</si>
  <si>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</si>
  <si>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</si>
  <si>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</si>
  <si>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</si>
  <si>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</si>
  <si>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</si>
  <si>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</si>
  <si>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</si>
  <si>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</si>
  <si>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</si>
  <si>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</si>
  <si>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</si>
  <si>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</si>
  <si>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</si>
  <si>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</si>
  <si>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</si>
  <si>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</si>
  <si>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</si>
  <si>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</si>
  <si>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</si>
  <si>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</si>
  <si>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</si>
  <si>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</si>
  <si>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</si>
  <si>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</si>
  <si>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</si>
  <si>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</si>
  <si>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</si>
  <si>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</si>
  <si>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</si>
  <si>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</si>
  <si>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</si>
  <si>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</si>
  <si>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</si>
  <si>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</si>
  <si>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</si>
  <si>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</si>
  <si>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</si>
  <si>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</si>
  <si>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</si>
  <si>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</si>
  <si>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</si>
  <si>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</si>
  <si>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</si>
  <si>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</si>
  <si>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</si>
  <si>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</si>
  <si>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</si>
  <si>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</si>
  <si>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</si>
  <si>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</si>
  <si>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</si>
  <si>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</si>
  <si>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</si>
  <si>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</si>
  <si>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</si>
  <si>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</si>
  <si>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</si>
  <si>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</si>
  <si>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</si>
  <si>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</si>
  <si>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</si>
  <si>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</si>
  <si>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</si>
  <si>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</si>
  <si>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</si>
  <si>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</si>
  <si>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</si>
  <si>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</si>
  <si>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</si>
  <si>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</si>
  <si>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</si>
  <si>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</si>
  <si>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</si>
  <si>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</si>
  <si>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</si>
  <si>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</si>
  <si>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</si>
  <si>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</si>
  <si>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</si>
  <si>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</si>
  <si>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</si>
  <si>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</si>
  <si>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</si>
  <si>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</si>
  <si>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</si>
  <si>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</si>
  <si>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</si>
  <si>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</si>
  <si>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</si>
  <si>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</si>
  <si>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</si>
  <si>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</si>
  <si>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</si>
  <si>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</si>
  <si>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</si>
  <si>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</si>
  <si>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</si>
  <si>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</si>
  <si>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</si>
  <si>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</si>
  <si>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</si>
  <si>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</si>
  <si>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</si>
  <si>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</si>
  <si>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</si>
  <si>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</si>
  <si>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</si>
  <si>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</si>
  <si>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</si>
  <si>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</si>
  <si>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</si>
  <si>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</si>
  <si>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</si>
  <si>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</si>
  <si>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</si>
  <si>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</si>
  <si>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</si>
  <si>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</si>
  <si>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</si>
  <si>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</si>
  <si>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</si>
  <si>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</si>
  <si>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</si>
  <si>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</si>
  <si>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</si>
  <si>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</si>
  <si>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</si>
  <si>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</si>
  <si>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</si>
  <si>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</si>
  <si>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</si>
  <si>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</si>
  <si>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</si>
  <si>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</si>
  <si>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</si>
  <si>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</si>
  <si>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</si>
  <si>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</si>
  <si>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</si>
  <si>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</si>
  <si>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</si>
  <si>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</si>
  <si>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</si>
  <si>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</si>
  <si>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</si>
  <si>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</si>
  <si>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</si>
  <si>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</si>
  <si>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</si>
  <si>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</si>
  <si>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</si>
  <si>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</si>
  <si>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</si>
  <si>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</si>
  <si>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</si>
  <si>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</si>
  <si>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</si>
  <si>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</si>
  <si>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</si>
  <si>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</si>
  <si>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</si>
  <si>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</si>
  <si>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</si>
  <si>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</si>
  <si>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</si>
  <si>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</si>
  <si>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</si>
  <si>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</si>
  <si>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</si>
  <si>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</si>
  <si>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</si>
  <si>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</si>
  <si>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</si>
  <si>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</si>
  <si>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</si>
  <si>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</si>
  <si>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</si>
  <si>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</si>
  <si>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</si>
  <si>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</si>
  <si>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</si>
  <si>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</si>
  <si>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</si>
  <si>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</si>
  <si>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</si>
  <si>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</si>
  <si>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</si>
  <si>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</si>
  <si>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</si>
  <si>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</si>
  <si>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</si>
  <si>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</si>
  <si>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</si>
  <si>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</si>
  <si>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</si>
  <si>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</si>
  <si>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</si>
  <si>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</si>
  <si>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</si>
  <si>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</si>
  <si>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</si>
  <si>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</si>
  <si>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</si>
  <si>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</si>
  <si>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</si>
  <si>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</si>
  <si>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</si>
  <si>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</si>
  <si>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</si>
  <si>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</si>
  <si>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</si>
  <si>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</si>
  <si>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</si>
  <si>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</si>
  <si>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</si>
  <si>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</si>
  <si>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</si>
  <si>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</si>
  <si>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</si>
  <si>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</si>
  <si>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</si>
  <si>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</si>
  <si>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</si>
  <si>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</si>
  <si>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</si>
  <si>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</si>
  <si>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</si>
  <si>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</si>
  <si>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</si>
  <si>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</si>
  <si>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</si>
  <si>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</si>
  <si>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</si>
  <si>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</si>
  <si>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</si>
  <si>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</si>
  <si>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</si>
  <si>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</si>
  <si>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</si>
  <si>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</si>
  <si>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</si>
  <si>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</si>
  <si>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</si>
  <si>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</si>
  <si>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</si>
  <si>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</si>
  <si>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</si>
  <si>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</si>
  <si>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</si>
  <si>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</si>
  <si>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</si>
  <si>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</si>
  <si>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</si>
  <si>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</si>
  <si>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</si>
  <si>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</si>
  <si>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</si>
  <si>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</si>
  <si>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</si>
  <si>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</si>
  <si>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</si>
  <si>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</si>
  <si>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</si>
  <si>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</si>
  <si>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</si>
  <si>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</si>
  <si>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</si>
  <si>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</si>
  <si>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</si>
  <si>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</si>
  <si>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</si>
  <si>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</si>
  <si>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</si>
  <si>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</si>
  <si>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</si>
  <si>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</si>
  <si>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</si>
  <si>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</si>
  <si>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</si>
  <si>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</si>
  <si>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</si>
  <si>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</si>
  <si>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</si>
  <si>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</si>
  <si>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</si>
  <si>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</si>
  <si>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</si>
  <si>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</si>
  <si>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</si>
  <si>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</si>
  <si>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</si>
  <si>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</si>
  <si>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</si>
  <si>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</si>
  <si>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</si>
  <si>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</si>
  <si>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</si>
  <si>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</si>
  <si>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</si>
  <si>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</si>
  <si>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</si>
  <si>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</si>
  <si>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</si>
  <si>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</si>
  <si>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</si>
  <si>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</si>
  <si>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</si>
  <si>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</si>
  <si>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</si>
  <si>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</si>
  <si>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</si>
  <si>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</si>
  <si>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</si>
  <si>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</si>
  <si>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</si>
  <si>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</si>
  <si>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</si>
  <si>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</si>
  <si>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</si>
  <si>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</si>
  <si>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</si>
  <si>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</si>
  <si>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</si>
  <si>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</si>
  <si>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</si>
  <si>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</si>
  <si>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</si>
  <si>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</si>
  <si>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</si>
  <si>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</si>
  <si>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</si>
  <si>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</si>
  <si>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</si>
  <si>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</si>
  <si>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</si>
  <si>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</si>
  <si>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</si>
  <si>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</si>
  <si>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</si>
  <si>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</si>
  <si>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</si>
  <si>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</si>
  <si>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</si>
  <si>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</si>
  <si>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</si>
  <si>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</si>
  <si>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</si>
  <si>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</si>
  <si>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</si>
  <si>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</si>
  <si>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</si>
  <si>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</si>
  <si>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</si>
  <si>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</si>
  <si>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</si>
  <si>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</si>
  <si>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</si>
  <si>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</si>
  <si>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</si>
  <si>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</si>
  <si>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</si>
  <si>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</si>
  <si>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</si>
  <si>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</si>
  <si>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</si>
  <si>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</si>
  <si>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</si>
  <si>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</si>
  <si>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</si>
  <si>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</si>
  <si>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</si>
  <si>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</si>
  <si>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</si>
  <si>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</si>
  <si>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</si>
  <si>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</si>
  <si>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</si>
  <si>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</si>
  <si>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</si>
  <si>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</si>
  <si>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</si>
  <si>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</si>
  <si>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</si>
  <si>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</si>
  <si>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</si>
  <si>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</si>
  <si>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</si>
  <si>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</si>
  <si>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</si>
  <si>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</si>
  <si>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</si>
  <si>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</si>
  <si>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</si>
  <si>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</si>
  <si>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</si>
  <si>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</si>
  <si>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</si>
  <si>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</si>
  <si>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</si>
  <si>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</si>
  <si>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</si>
  <si>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</si>
  <si>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</si>
  <si>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</si>
  <si>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</si>
  <si>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</si>
  <si>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</si>
  <si>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</si>
  <si>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</si>
  <si>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</si>
  <si>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</si>
  <si>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</si>
  <si>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</si>
  <si>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</si>
  <si>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</si>
  <si>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</si>
  <si>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</si>
  <si>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</si>
  <si>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</si>
  <si>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</si>
  <si>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</si>
  <si>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</si>
  <si>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</si>
  <si>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</si>
  <si>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</si>
  <si>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</si>
  <si>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</si>
  <si>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</si>
  <si>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</si>
  <si>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</si>
  <si>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</si>
  <si>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</si>
  <si>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</si>
  <si>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</si>
  <si>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</si>
  <si>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</si>
  <si>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</si>
  <si>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</si>
  <si>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</si>
  <si>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</si>
  <si>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</si>
  <si>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</si>
  <si>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</si>
  <si>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</si>
  <si>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</si>
  <si>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</si>
  <si>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</si>
  <si>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</si>
  <si>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</si>
  <si>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</si>
  <si>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</si>
  <si>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</si>
  <si>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</si>
  <si>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</si>
  <si>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</si>
  <si>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</si>
  <si>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</si>
  <si>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</si>
  <si>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</si>
  <si>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</si>
  <si>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</si>
  <si>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</si>
  <si>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</si>
  <si>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</si>
  <si>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</si>
  <si>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</si>
  <si>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</si>
  <si>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</si>
  <si>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</si>
  <si>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</si>
  <si>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</si>
  <si>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</si>
  <si>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</si>
  <si>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</si>
  <si>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</si>
  <si>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</si>
  <si>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</si>
  <si>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</si>
  <si>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</si>
  <si>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</si>
  <si>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</si>
  <si>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</si>
  <si>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</si>
  <si>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</si>
  <si>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</si>
  <si>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</si>
  <si>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</si>
  <si>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</si>
  <si>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</si>
  <si>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</si>
  <si>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</si>
  <si>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</si>
  <si>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</si>
  <si>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</si>
  <si>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</si>
  <si>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</si>
  <si>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</si>
  <si>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</si>
  <si>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</si>
  <si>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</si>
  <si>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</si>
  <si>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</si>
  <si>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</si>
  <si>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</si>
  <si>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</si>
  <si>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</si>
  <si>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</si>
  <si>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</si>
  <si>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</si>
  <si>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</si>
  <si>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</si>
  <si>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</si>
  <si>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</si>
  <si>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</si>
  <si>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</si>
  <si>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</si>
  <si>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</si>
  <si>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</si>
  <si>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</si>
  <si>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</si>
  <si>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</si>
  <si>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</si>
  <si>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</si>
  <si>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</si>
  <si>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</si>
  <si>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</si>
  <si>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</si>
  <si>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</si>
  <si>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</si>
  <si>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</si>
  <si>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</si>
  <si>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</si>
  <si>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</si>
  <si>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</si>
  <si>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</si>
  <si>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</si>
  <si>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</si>
  <si>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</si>
  <si>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</si>
  <si>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</si>
  <si>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</si>
  <si>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</si>
  <si>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</si>
  <si>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</si>
  <si>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</si>
  <si>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</si>
  <si>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</si>
  <si>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</si>
  <si>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</si>
  <si>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</si>
  <si>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</si>
  <si>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</si>
  <si>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</si>
  <si>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</si>
  <si>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</si>
  <si>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</si>
  <si>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</si>
  <si>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</si>
  <si>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</si>
  <si>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</si>
  <si>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</si>
  <si>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</si>
  <si>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</si>
  <si>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</si>
  <si>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</si>
  <si>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</si>
  <si>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</si>
  <si>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</si>
  <si>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</si>
  <si>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</si>
  <si>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</si>
  <si>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</si>
  <si>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</si>
  <si>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</si>
  <si>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</si>
  <si>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</si>
  <si>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</si>
  <si>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</si>
  <si>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</si>
  <si>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</si>
  <si>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</si>
  <si>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</si>
  <si>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</si>
  <si>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</si>
  <si>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</si>
  <si>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</si>
  <si>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</si>
  <si>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</si>
  <si>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</si>
  <si>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</si>
  <si>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</si>
  <si>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</si>
  <si>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</si>
  <si>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</si>
  <si>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</si>
  <si>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</si>
  <si>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</si>
  <si>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</si>
  <si>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</si>
  <si>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</si>
  <si>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</si>
  <si>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</si>
  <si>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</si>
  <si>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</si>
  <si>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</si>
  <si>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</si>
  <si>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</si>
  <si>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</si>
  <si>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</si>
  <si>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</si>
  <si>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</si>
  <si>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</si>
  <si>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</si>
  <si>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</si>
  <si>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</si>
  <si>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</si>
  <si>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</si>
  <si>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</si>
  <si>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</si>
  <si>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</si>
  <si>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</si>
  <si>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</si>
  <si>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</si>
  <si>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</si>
  <si>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</si>
  <si>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</si>
  <si>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</si>
  <si>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</si>
  <si>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</si>
  <si>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</si>
  <si>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</si>
  <si>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</si>
  <si>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</si>
  <si>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</si>
  <si>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</si>
  <si>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</si>
  <si>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</si>
  <si>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</si>
  <si>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</si>
  <si>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</si>
  <si>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</si>
  <si>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</si>
  <si>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</si>
  <si>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</si>
  <si>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</si>
  <si>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</si>
  <si>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</si>
  <si>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</si>
  <si>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</si>
  <si>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</si>
  <si>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</si>
  <si>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</si>
  <si>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</si>
  <si>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</si>
  <si>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</si>
  <si>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</si>
  <si>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</si>
  <si>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</si>
  <si>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</si>
  <si>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</si>
  <si>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</si>
  <si>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</si>
  <si>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</si>
  <si>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</si>
  <si>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</si>
  <si>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</si>
  <si>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</si>
  <si>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</si>
  <si>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</si>
  <si>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</si>
  <si>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</si>
  <si>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</si>
  <si>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</si>
  <si>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</si>
  <si>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</si>
  <si>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</si>
  <si>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</si>
  <si>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</si>
  <si>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</si>
  <si>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</si>
  <si>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</si>
  <si>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</si>
  <si>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</si>
  <si>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</si>
  <si>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</si>
  <si>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</si>
  <si>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</si>
  <si>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</si>
  <si>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</si>
  <si>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</si>
  <si>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</si>
  <si>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</si>
  <si>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</si>
  <si>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</si>
  <si>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</si>
  <si>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</si>
  <si>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</si>
  <si>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</si>
  <si>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</si>
  <si>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</si>
  <si>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</si>
  <si>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</si>
  <si>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</si>
  <si>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</si>
  <si>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</si>
  <si>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</si>
  <si>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</si>
  <si>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</si>
  <si>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</si>
  <si>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</si>
  <si>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</si>
  <si>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</si>
  <si>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</si>
  <si>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</si>
  <si>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</si>
  <si>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</si>
  <si>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</si>
  <si>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</si>
  <si>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</si>
  <si>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</si>
  <si>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</si>
  <si>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</si>
  <si>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</si>
  <si>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</si>
  <si>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</si>
  <si>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</si>
  <si>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</si>
  <si>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</si>
  <si>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</si>
  <si>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</si>
  <si>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</si>
  <si>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</si>
  <si>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</si>
  <si>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</si>
  <si>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</si>
  <si>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</si>
  <si>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</si>
  <si>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</si>
  <si>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</si>
  <si>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</si>
  <si>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</si>
  <si>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</si>
  <si>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</si>
  <si>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</si>
  <si>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</si>
  <si>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</si>
  <si>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</si>
  <si>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</si>
  <si>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</si>
  <si>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</si>
  <si>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</si>
  <si>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</si>
  <si>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</si>
  <si>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</si>
  <si>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</si>
  <si>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</si>
  <si>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</si>
  <si>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</si>
  <si>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</si>
  <si>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</si>
  <si>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</si>
  <si>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</si>
  <si>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</si>
  <si>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</si>
  <si>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</si>
  <si>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</si>
  <si>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</si>
  <si>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</si>
  <si>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</si>
  <si>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</si>
  <si>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</si>
  <si>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</si>
  <si>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</si>
  <si>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</si>
  <si>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</si>
  <si>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</si>
  <si>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</si>
  <si>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</si>
  <si>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</si>
  <si>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</si>
  <si>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</si>
  <si>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</si>
  <si>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</si>
  <si>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</si>
  <si>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</si>
  <si>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</si>
  <si>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</si>
  <si>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</si>
  <si>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</si>
  <si>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</si>
  <si>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</si>
  <si>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</si>
  <si>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</si>
  <si>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</si>
  <si>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</si>
  <si>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</si>
  <si>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</si>
  <si>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</si>
  <si>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</si>
  <si>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</si>
  <si>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</si>
  <si>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</si>
  <si>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</si>
  <si>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</si>
  <si>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</si>
  <si>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</si>
  <si>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</si>
  <si>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</si>
  <si>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</si>
  <si>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</si>
  <si>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</si>
  <si>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</si>
  <si>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</si>
  <si>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</si>
  <si>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</si>
  <si>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</si>
  <si>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</si>
  <si>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</si>
  <si>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</si>
  <si>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</si>
  <si>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</si>
  <si>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</si>
  <si>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</si>
  <si>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</si>
  <si>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</si>
  <si>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</si>
  <si>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</si>
  <si>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</si>
  <si>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</si>
  <si>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</si>
  <si>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</si>
  <si>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</si>
  <si>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</si>
  <si>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</si>
  <si>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</si>
  <si>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</si>
  <si>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</si>
  <si>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</si>
  <si>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</si>
  <si>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</si>
  <si>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</si>
  <si>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</si>
  <si>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</si>
  <si>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</si>
  <si>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</si>
  <si>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</si>
  <si>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</si>
  <si>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</si>
  <si>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</si>
  <si>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</si>
  <si>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</si>
  <si>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</si>
  <si>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</si>
  <si>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</si>
  <si>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</si>
  <si>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</si>
  <si>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</si>
  <si>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</si>
  <si>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</si>
  <si>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</si>
  <si>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</si>
  <si>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</si>
  <si>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</si>
  <si>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</si>
  <si>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</si>
  <si>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</si>
  <si>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</si>
  <si>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</si>
  <si>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</si>
  <si>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</si>
  <si>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</si>
  <si>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</si>
  <si>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</si>
  <si>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</si>
  <si>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</si>
  <si>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</si>
  <si>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</si>
  <si>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</si>
  <si>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</si>
  <si>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</si>
  <si>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</si>
  <si>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</si>
  <si>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</si>
  <si>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</si>
  <si>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</si>
  <si>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</si>
  <si>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</si>
  <si>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</si>
  <si>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</si>
  <si>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</si>
  <si>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</si>
  <si>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</si>
  <si>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</si>
  <si>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</si>
  <si>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</si>
  <si>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</si>
  <si>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</si>
  <si>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</si>
  <si>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</si>
  <si>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</si>
  <si>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</si>
  <si>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</si>
  <si>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</si>
  <si>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</si>
  <si>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</si>
  <si>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</si>
  <si>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</si>
  <si>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</si>
  <si>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</si>
  <si>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</si>
  <si>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</si>
  <si>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</si>
  <si>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</si>
  <si>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</si>
  <si>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</si>
  <si>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</si>
  <si>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</si>
  <si>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</si>
  <si>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</si>
  <si>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</si>
  <si>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</si>
  <si>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</si>
  <si>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</si>
  <si>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</si>
  <si>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</si>
  <si>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</si>
  <si>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</si>
  <si>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</si>
  <si>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</si>
  <si>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</si>
  <si>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</si>
  <si>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</si>
  <si>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</si>
  <si>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</si>
  <si>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</si>
  <si>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</si>
  <si>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</si>
  <si>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</si>
  <si>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</si>
  <si>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</si>
  <si>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</si>
  <si>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</si>
  <si>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</si>
  <si>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</si>
  <si>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</si>
  <si>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</si>
  <si>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</si>
  <si>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</si>
  <si>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</si>
  <si>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</si>
  <si>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</si>
  <si>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</si>
  <si>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</si>
  <si>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</si>
  <si>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</si>
  <si>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</si>
  <si>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</si>
  <si>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</si>
  <si>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</si>
  <si>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</si>
  <si>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</si>
  <si>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</si>
  <si>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</si>
  <si>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</si>
  <si>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</si>
  <si>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</si>
  <si>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</si>
  <si>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</si>
  <si>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</si>
  <si>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</si>
  <si>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</si>
  <si>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</si>
  <si>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</si>
  <si>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</si>
  <si>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</si>
  <si>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</si>
  <si>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</si>
  <si>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</si>
  <si>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</si>
  <si>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</si>
  <si>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</si>
  <si>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</si>
  <si>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</si>
  <si>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</si>
  <si>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</si>
  <si>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</si>
  <si>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</si>
  <si>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</si>
  <si>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</si>
  <si>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</si>
  <si>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</si>
  <si>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</si>
  <si>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</si>
  <si>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</si>
  <si>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</si>
  <si>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</si>
  <si>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</si>
  <si>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</si>
  <si>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</si>
  <si>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</si>
  <si>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</si>
  <si>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</si>
  <si>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</si>
  <si>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</si>
  <si>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</si>
  <si>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</si>
  <si>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</si>
  <si>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</si>
  <si>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</si>
  <si>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</si>
  <si>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</si>
  <si>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</si>
  <si>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</si>
  <si>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</si>
  <si>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</si>
  <si>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</si>
  <si>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</si>
  <si>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</si>
  <si>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</si>
  <si>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</si>
  <si>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</si>
  <si>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</si>
  <si>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</si>
  <si>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</si>
  <si>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</si>
  <si>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</si>
  <si>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</si>
  <si>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</si>
  <si>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</si>
  <si>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</si>
  <si>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</si>
  <si>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</si>
  <si>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</si>
  <si>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</si>
  <si>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</si>
  <si>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</si>
  <si>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</si>
  <si>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</si>
  <si>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</si>
  <si>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</si>
  <si>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</si>
  <si>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</si>
  <si>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</si>
  <si>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</si>
  <si>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</si>
  <si>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</si>
  <si>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</si>
  <si>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</si>
  <si>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</si>
  <si>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</si>
  <si>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</si>
  <si>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</si>
  <si>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</si>
  <si>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</si>
  <si>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</si>
  <si>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</si>
  <si>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</si>
  <si>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</si>
  <si>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</si>
  <si>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</si>
  <si>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</si>
  <si>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</si>
  <si>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</si>
  <si>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</si>
  <si>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</si>
  <si>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</si>
  <si>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</si>
  <si>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</si>
  <si>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</si>
  <si>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</si>
  <si>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</si>
  <si>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</si>
  <si>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</si>
  <si>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</si>
  <si>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</si>
  <si>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</si>
  <si>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</si>
  <si>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</si>
  <si>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</si>
  <si>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</si>
  <si>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</si>
  <si>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</si>
  <si>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</si>
  <si>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</si>
  <si>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</si>
  <si>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</si>
  <si>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</si>
  <si>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</si>
  <si>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</si>
  <si>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</si>
  <si>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</si>
  <si>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</si>
  <si>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</si>
  <si>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</si>
  <si>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</si>
  <si>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</si>
  <si>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</si>
  <si>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</si>
  <si>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</si>
  <si>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</si>
  <si>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</si>
  <si>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</si>
  <si>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</si>
  <si>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</si>
  <si>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</si>
  <si>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</si>
  <si>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</si>
  <si>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</si>
  <si>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</si>
  <si>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</si>
  <si>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</si>
  <si>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</si>
  <si>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</si>
  <si>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</si>
  <si>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</si>
  <si>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</si>
  <si>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</si>
  <si>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</si>
  <si>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</si>
  <si>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</si>
  <si>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</si>
  <si>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</si>
  <si>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</si>
  <si>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</si>
  <si>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</si>
  <si>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</si>
  <si>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</si>
  <si>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</si>
  <si>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</si>
  <si>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</si>
  <si>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</si>
  <si>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</si>
  <si>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</si>
  <si>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</si>
  <si>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</si>
  <si>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</si>
  <si>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</si>
  <si>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</si>
  <si>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</si>
  <si>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</si>
  <si>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</si>
  <si>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</si>
  <si>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</si>
  <si>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</si>
  <si>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</si>
  <si>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</si>
  <si>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</si>
  <si>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</si>
  <si>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</si>
  <si>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</si>
  <si>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</si>
  <si>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</si>
  <si>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</si>
  <si>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</si>
  <si>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</si>
  <si>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</si>
  <si>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</si>
  <si>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</si>
  <si>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</si>
  <si>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</si>
  <si>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</si>
  <si>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</si>
  <si>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</si>
  <si>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</si>
  <si>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</si>
  <si>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</si>
  <si>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</si>
  <si>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</si>
  <si>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</si>
  <si>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</si>
  <si>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</si>
  <si>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</si>
  <si>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</si>
  <si>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</si>
  <si>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</si>
  <si>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</si>
  <si>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</si>
  <si>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</si>
  <si>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</si>
  <si>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</si>
  <si>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</si>
  <si>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</si>
  <si>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</si>
  <si>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</si>
  <si>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</si>
  <si>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</si>
  <si>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</si>
  <si>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</si>
  <si>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</si>
  <si>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</si>
  <si>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</si>
  <si>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</si>
  <si>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</si>
  <si>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</si>
  <si>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</si>
  <si>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</si>
  <si>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</si>
  <si>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</si>
  <si>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</si>
  <si>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</si>
  <si>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</si>
  <si>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</si>
  <si>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</si>
  <si>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</si>
  <si>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</si>
  <si>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</si>
  <si>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</si>
  <si>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</si>
  <si>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</si>
  <si>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</si>
  <si>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</si>
  <si>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</si>
  <si>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</si>
  <si>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</si>
  <si>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</si>
  <si>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</si>
  <si>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</si>
  <si>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</si>
  <si>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</si>
  <si>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</si>
  <si>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</si>
  <si>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</si>
  <si>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</si>
  <si>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</si>
  <si>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</si>
  <si>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</si>
  <si>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</si>
  <si>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</si>
  <si>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</si>
  <si>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</si>
  <si>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</si>
  <si>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</si>
  <si>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</si>
  <si>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</si>
  <si>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</si>
  <si>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</si>
  <si>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</si>
  <si>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</si>
  <si>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</si>
  <si>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</si>
  <si>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</si>
  <si>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</si>
  <si>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</si>
  <si>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</si>
  <si>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</si>
  <si>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</si>
  <si>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</si>
  <si>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</si>
  <si>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</si>
  <si>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</si>
  <si>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</si>
  <si>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</si>
  <si>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</si>
  <si>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</si>
  <si>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</si>
  <si>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</si>
  <si>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</si>
  <si>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</si>
  <si>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</si>
  <si>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</si>
  <si>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</si>
  <si>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</si>
  <si>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</si>
  <si>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</si>
  <si>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</si>
  <si>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</si>
  <si>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</si>
  <si>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</si>
  <si>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</si>
  <si>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</si>
  <si>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</si>
  <si>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</si>
  <si>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</si>
  <si>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</si>
  <si>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</si>
  <si>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</si>
  <si>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</si>
  <si>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</si>
  <si>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</si>
  <si>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</si>
  <si>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</si>
  <si>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</si>
  <si>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</si>
  <si>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</si>
  <si>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</si>
  <si>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</si>
  <si>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</si>
  <si>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</si>
  <si>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</si>
  <si>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</si>
  <si>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</si>
  <si>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</si>
  <si>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</si>
  <si>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</si>
  <si>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</si>
  <si>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</si>
  <si>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</si>
  <si>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</si>
  <si>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</si>
  <si>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</si>
  <si>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</si>
  <si>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</si>
  <si>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</si>
  <si>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</si>
  <si>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</si>
  <si>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</si>
  <si>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</si>
  <si>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</si>
  <si>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</si>
  <si>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</si>
  <si>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</si>
  <si>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</si>
  <si>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</si>
  <si>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</si>
  <si>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</si>
  <si>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</si>
  <si>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</si>
  <si>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</si>
  <si>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</si>
  <si>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</si>
  <si>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</si>
  <si>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</si>
  <si>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</si>
  <si>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</si>
  <si>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</si>
  <si>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</si>
  <si>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</si>
  <si>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</si>
  <si>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</si>
  <si>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</si>
  <si>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</si>
  <si>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</si>
  <si>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</si>
  <si>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</si>
  <si>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</si>
  <si>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</si>
  <si>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</si>
  <si>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</si>
  <si>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</si>
  <si>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</si>
  <si>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</si>
  <si>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</si>
  <si>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</si>
  <si>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</si>
  <si>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</si>
  <si>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</si>
  <si>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</si>
  <si>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</si>
  <si>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</si>
  <si>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</si>
  <si>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</si>
  <si>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</si>
  <si>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</si>
  <si>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</si>
  <si>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</si>
  <si>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</si>
  <si>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</si>
  <si>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</si>
  <si>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</si>
  <si>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</si>
  <si>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</si>
  <si>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</si>
  <si>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</si>
  <si>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</si>
  <si>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</si>
  <si>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</si>
  <si>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</si>
  <si>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</si>
  <si>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</si>
  <si>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</si>
  <si>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</si>
  <si>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</si>
  <si>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</si>
  <si>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</si>
  <si>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</si>
  <si>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</si>
  <si>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</si>
  <si>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</si>
  <si>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</si>
  <si>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</si>
  <si>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</si>
  <si>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</si>
  <si>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</si>
  <si>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</si>
  <si>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</si>
  <si>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</si>
  <si>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</si>
  <si>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</si>
  <si>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</si>
  <si>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</si>
  <si>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</si>
  <si>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</si>
  <si>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</si>
  <si>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</si>
  <si>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</si>
  <si>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</si>
  <si>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</si>
  <si>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</si>
  <si>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</si>
  <si>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</si>
  <si>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</si>
  <si>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</si>
  <si>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</si>
  <si>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</si>
  <si>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</si>
  <si>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</si>
  <si>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</si>
  <si>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</si>
  <si>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</si>
  <si>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</si>
  <si>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</si>
  <si>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</si>
  <si>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</si>
  <si>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</si>
  <si>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</si>
  <si>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</si>
  <si>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</si>
  <si>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</si>
  <si>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</si>
  <si>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</si>
  <si>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</si>
  <si>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</si>
  <si>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</si>
  <si>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</si>
  <si>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</si>
  <si>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</si>
  <si>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</si>
  <si>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</si>
  <si>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</si>
  <si>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</si>
  <si>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</si>
  <si>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</si>
  <si>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</si>
  <si>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</si>
  <si>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</si>
  <si>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</si>
  <si>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</si>
  <si>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</si>
  <si>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</si>
  <si>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</si>
  <si>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</si>
  <si>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</si>
  <si>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</si>
  <si>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</si>
  <si>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</si>
  <si>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</si>
  <si>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</si>
  <si>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</si>
  <si>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</si>
  <si>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</si>
  <si>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</si>
  <si>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</si>
  <si>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</si>
  <si>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</si>
  <si>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</si>
  <si>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</si>
  <si>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</si>
  <si>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</si>
  <si>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</si>
  <si>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</si>
  <si>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</si>
  <si>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</si>
  <si>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</si>
  <si>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</si>
  <si>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</si>
  <si>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</si>
  <si>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</si>
  <si>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</si>
  <si>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</si>
  <si>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</si>
  <si>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</si>
  <si>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</si>
  <si>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</si>
  <si>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</si>
  <si>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</si>
  <si>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</si>
  <si>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</si>
  <si>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</si>
  <si>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</si>
  <si>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</si>
  <si>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</si>
  <si>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</si>
  <si>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</si>
  <si>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</si>
  <si>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</si>
  <si>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</si>
  <si>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</si>
  <si>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</si>
  <si>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</si>
  <si>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</si>
  <si>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</si>
  <si>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</si>
  <si>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</si>
  <si>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</si>
  <si>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</si>
  <si>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</si>
  <si>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</si>
  <si>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</si>
  <si>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</si>
  <si>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</si>
  <si>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</si>
  <si>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</si>
  <si>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</si>
  <si>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</si>
  <si>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</si>
  <si>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</si>
  <si>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</si>
  <si>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</si>
  <si>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</si>
  <si>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</si>
  <si>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</si>
  <si>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</si>
  <si>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</si>
  <si>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</si>
  <si>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</si>
  <si>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</si>
  <si>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</si>
  <si>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</si>
  <si>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</si>
  <si>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</si>
  <si>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</si>
  <si>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</si>
  <si>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</si>
  <si>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</si>
  <si>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</si>
  <si>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</si>
  <si>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</si>
  <si>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</si>
  <si>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</si>
  <si>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</si>
  <si>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</si>
  <si>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</si>
  <si>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</si>
  <si>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</si>
  <si>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</si>
  <si>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</si>
  <si>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</si>
  <si>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</si>
  <si>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</si>
  <si>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</si>
  <si>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</si>
  <si>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</si>
  <si>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</si>
  <si>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</si>
  <si>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</si>
  <si>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</si>
  <si>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</si>
  <si>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</si>
  <si>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</si>
  <si>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</si>
  <si>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</si>
  <si>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</si>
  <si>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</si>
  <si>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</si>
  <si>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</si>
  <si>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</si>
  <si>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</si>
  <si>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</si>
  <si>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</si>
  <si>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</si>
  <si>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</si>
  <si>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</si>
  <si>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</si>
  <si>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</si>
  <si>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</si>
  <si>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</si>
  <si>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</si>
  <si>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</si>
  <si>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</si>
  <si>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</si>
  <si>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</si>
  <si>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</si>
  <si>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</si>
  <si>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</si>
  <si>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</si>
  <si>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</si>
  <si>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</si>
  <si>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</si>
  <si>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</si>
  <si>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</si>
  <si>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</si>
  <si>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</si>
  <si>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</si>
  <si>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</si>
  <si>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</si>
  <si>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</si>
  <si>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</si>
  <si>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</si>
  <si>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</si>
  <si>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</si>
  <si>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</si>
  <si>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</si>
  <si>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</si>
  <si>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</si>
  <si>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</si>
  <si>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</si>
  <si>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</si>
  <si>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</si>
  <si>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</si>
  <si>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</si>
  <si>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</si>
  <si>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</si>
  <si>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</si>
  <si>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</si>
  <si>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</si>
  <si>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</si>
  <si>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</si>
  <si>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</si>
  <si>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</si>
  <si>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</si>
  <si>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</si>
  <si>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</si>
  <si>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</si>
  <si>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</si>
  <si>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</si>
  <si>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</si>
  <si>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</si>
  <si>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</si>
  <si>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</si>
  <si>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</si>
  <si>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</si>
  <si>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</si>
  <si>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</si>
  <si>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</si>
  <si>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</si>
  <si>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</si>
  <si>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</si>
  <si>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</si>
  <si>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</si>
  <si>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</si>
  <si>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</si>
  <si>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</si>
  <si>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</si>
  <si>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</si>
  <si>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</si>
  <si>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</si>
  <si>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</si>
  <si>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</si>
  <si>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</si>
  <si>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</si>
  <si>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</si>
  <si>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</si>
  <si>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</si>
  <si>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</si>
  <si>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</si>
  <si>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</si>
  <si>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</si>
  <si>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</si>
  <si>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</si>
  <si>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</si>
  <si>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</si>
  <si>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</si>
  <si>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</si>
  <si>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</si>
  <si>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</si>
  <si>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</si>
  <si>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</si>
  <si>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</si>
  <si>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</si>
  <si>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</si>
  <si>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</si>
  <si>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</si>
  <si>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</si>
  <si>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</si>
  <si>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</si>
  <si>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</si>
  <si>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</si>
  <si>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</si>
  <si>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</si>
  <si>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</si>
  <si>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</si>
  <si>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</si>
  <si>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</si>
  <si>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</si>
  <si>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</si>
  <si>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</si>
  <si>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</si>
  <si>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</si>
  <si>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</si>
  <si>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</si>
  <si>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</si>
  <si>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</si>
  <si>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</si>
  <si>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</si>
  <si>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</si>
  <si>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</si>
  <si>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</si>
  <si>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</si>
  <si>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</si>
  <si>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</si>
  <si>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</si>
  <si>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</si>
  <si>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</si>
  <si>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</si>
  <si>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</si>
  <si>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</si>
  <si>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</si>
  <si>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</si>
  <si>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</si>
  <si>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</si>
  <si>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</si>
  <si>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</si>
  <si>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</si>
  <si>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</si>
  <si>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</si>
  <si>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</si>
  <si>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</si>
  <si>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</si>
  <si>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</si>
  <si>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</si>
  <si>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</si>
  <si>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</si>
  <si>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</si>
  <si>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</si>
  <si>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</si>
  <si>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</si>
  <si>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</si>
  <si>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</si>
  <si>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</si>
  <si>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</si>
  <si>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</si>
  <si>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</si>
  <si>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</si>
  <si>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</si>
  <si>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</si>
  <si>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</si>
  <si>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</si>
  <si>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</si>
  <si>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</si>
  <si>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</si>
  <si>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</si>
  <si>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</si>
  <si>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</si>
  <si>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</si>
  <si>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</si>
  <si>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</si>
  <si>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</si>
  <si>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</si>
  <si>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</si>
  <si>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</si>
  <si>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</si>
  <si>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</si>
  <si>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</si>
  <si>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</si>
  <si>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</si>
  <si>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</si>
  <si>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</si>
  <si>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</si>
  <si>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</si>
  <si>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</si>
  <si>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</si>
  <si>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</si>
  <si>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</si>
  <si>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</si>
  <si>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</si>
  <si>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</si>
  <si>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</si>
  <si>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</si>
  <si>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</si>
  <si>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</si>
  <si>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</si>
  <si>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</si>
  <si>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</si>
  <si>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</si>
  <si>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</si>
  <si>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</si>
  <si>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</si>
  <si>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</si>
  <si>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</si>
  <si>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</si>
  <si>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</si>
  <si>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</si>
  <si>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</si>
  <si>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</si>
  <si>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</si>
  <si>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</si>
  <si>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</si>
  <si>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</si>
  <si>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</si>
  <si>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</si>
  <si>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</si>
  <si>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</si>
  <si>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</si>
  <si>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</si>
  <si>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</si>
  <si>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</si>
  <si>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</si>
  <si>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</si>
  <si>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</si>
  <si>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</si>
  <si>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</si>
  <si>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</si>
  <si>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</si>
  <si>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</si>
  <si>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</si>
  <si>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</si>
  <si>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</si>
  <si>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</si>
  <si>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</si>
  <si>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</si>
  <si>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</si>
  <si>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</si>
  <si>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</si>
  <si>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</si>
  <si>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</si>
  <si>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</si>
  <si>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</si>
  <si>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</si>
  <si>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</si>
  <si>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</si>
  <si>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</si>
  <si>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</si>
  <si>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</si>
  <si>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</si>
  <si>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</si>
  <si>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</si>
  <si>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</si>
  <si>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</si>
  <si>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</si>
  <si>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</si>
  <si>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</si>
  <si>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</si>
  <si>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</si>
  <si>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</si>
  <si>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</si>
  <si>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</si>
  <si>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</si>
  <si>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</si>
  <si>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</si>
  <si>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</si>
  <si>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</si>
  <si>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</si>
  <si>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</si>
  <si>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</si>
  <si>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</si>
  <si>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</si>
  <si>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</si>
  <si>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</si>
  <si>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</si>
  <si>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</si>
  <si>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</si>
  <si>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</si>
  <si>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</si>
  <si>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</si>
  <si>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</si>
  <si>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</si>
  <si>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</si>
  <si>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</si>
  <si>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</si>
  <si>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</si>
  <si>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</si>
  <si>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</si>
  <si>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</si>
  <si>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</si>
  <si>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</si>
  <si>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</si>
  <si>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</si>
  <si>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</si>
  <si>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</si>
  <si>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</si>
  <si>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</si>
  <si>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</si>
  <si>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</si>
  <si>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</si>
  <si>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</si>
  <si>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</si>
  <si>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</si>
  <si>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</si>
  <si>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</si>
  <si>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</si>
  <si>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</si>
  <si>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</si>
  <si>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</si>
  <si>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</si>
  <si>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</si>
  <si>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</si>
  <si>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</si>
  <si>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</si>
  <si>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</si>
  <si>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</si>
  <si>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</si>
  <si>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</si>
  <si>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</si>
  <si>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</si>
  <si>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</si>
  <si>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</si>
  <si>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</si>
  <si>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</si>
  <si>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</si>
  <si>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</si>
  <si>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</si>
  <si>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</si>
  <si>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</si>
  <si>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</si>
  <si>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</si>
  <si>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</si>
  <si>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</si>
  <si>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</si>
  <si>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</si>
  <si>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</si>
  <si>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</si>
  <si>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</si>
  <si>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</si>
  <si>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</si>
  <si>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</si>
  <si>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</si>
  <si>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</si>
  <si>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</si>
  <si>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</si>
  <si>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</si>
  <si>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</si>
  <si>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</si>
  <si>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</si>
  <si>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</si>
  <si>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</si>
  <si>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</si>
  <si>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</si>
  <si>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</si>
  <si>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</si>
  <si>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</si>
  <si>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</si>
  <si>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</si>
  <si>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</si>
  <si>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</si>
  <si>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</si>
  <si>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</si>
  <si>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</si>
  <si>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</si>
  <si>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</si>
  <si>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</si>
  <si>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</si>
  <si>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</si>
  <si>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</si>
  <si>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</si>
  <si>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</si>
  <si>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</si>
  <si>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</si>
  <si>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</si>
  <si>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</si>
  <si>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</si>
  <si>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</si>
  <si>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</si>
  <si>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</si>
  <si>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</si>
  <si>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</si>
  <si>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</si>
  <si>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</si>
  <si>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</si>
  <si>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</si>
  <si>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</si>
  <si>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</si>
  <si>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</si>
  <si>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</si>
  <si>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</si>
  <si>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</si>
  <si>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</si>
  <si>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</si>
  <si>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</si>
  <si>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</si>
  <si>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</si>
  <si>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</si>
  <si>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</si>
  <si>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</si>
  <si>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</si>
  <si>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</si>
  <si>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</si>
  <si>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</si>
  <si>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</si>
  <si>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</si>
  <si>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</si>
  <si>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</si>
  <si>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</si>
  <si>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</si>
  <si>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</si>
  <si>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</si>
  <si>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</si>
  <si>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</si>
  <si>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</si>
  <si>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</si>
  <si>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</si>
  <si>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</si>
  <si>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</si>
  <si>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</si>
  <si>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</si>
  <si>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</si>
  <si>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</si>
  <si>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</si>
  <si>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</si>
  <si>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</si>
  <si>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</si>
  <si>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</si>
  <si>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</si>
  <si>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</si>
  <si>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</si>
  <si>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</si>
  <si>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</si>
  <si>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</si>
  <si>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</si>
  <si>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</si>
  <si>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</si>
  <si>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</si>
  <si>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</si>
  <si>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</si>
  <si>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</si>
  <si>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</si>
  <si>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</si>
  <si>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</si>
  <si>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</si>
  <si>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</si>
  <si>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</si>
  <si>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</si>
  <si>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</si>
  <si>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</si>
  <si>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</si>
  <si>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</si>
  <si>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</si>
  <si>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</si>
  <si>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</si>
  <si>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</si>
  <si>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</si>
  <si>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</si>
  <si>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</si>
  <si>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</si>
  <si>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</si>
  <si>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</si>
  <si>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</si>
  <si>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</si>
  <si>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</si>
  <si>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</si>
  <si>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</si>
  <si>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</si>
  <si>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</si>
  <si>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</si>
  <si>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</si>
  <si>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</si>
  <si>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</si>
  <si>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</si>
  <si>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</si>
  <si>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</si>
  <si>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</si>
  <si>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</si>
  <si>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</si>
  <si>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</si>
  <si>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</si>
  <si>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</si>
  <si>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</si>
  <si>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</si>
  <si>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</si>
  <si>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</si>
  <si>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</si>
  <si>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</si>
  <si>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</si>
  <si>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</si>
  <si>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</si>
  <si>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</si>
  <si>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</si>
  <si>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</si>
  <si>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</si>
  <si>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</si>
  <si>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</si>
  <si>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</si>
  <si>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</si>
  <si>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</si>
  <si>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</si>
  <si>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</si>
  <si>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</si>
  <si>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</si>
  <si>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</si>
  <si>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</si>
  <si>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</si>
  <si>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</si>
  <si>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</si>
  <si>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</si>
  <si>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</si>
  <si>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</si>
  <si>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</si>
  <si>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</si>
  <si>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</si>
  <si>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</si>
  <si>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</si>
  <si>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</si>
  <si>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</si>
  <si>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</si>
  <si>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</si>
  <si>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</si>
  <si>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</si>
  <si>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</si>
  <si>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</si>
  <si>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</si>
  <si>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</si>
  <si>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</si>
  <si>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</si>
  <si>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</si>
  <si>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</si>
  <si>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</si>
  <si>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</si>
  <si>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</si>
  <si>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</si>
  <si>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</si>
  <si>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</si>
  <si>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</si>
  <si>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</si>
  <si>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</si>
  <si>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</si>
  <si>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</si>
  <si>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</si>
  <si>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</si>
  <si>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</si>
  <si>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</si>
  <si>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</si>
  <si>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</si>
  <si>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</si>
  <si>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</si>
  <si>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</si>
  <si>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</si>
  <si>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</si>
  <si>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</si>
  <si>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</si>
  <si>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</si>
  <si>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</si>
  <si>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</si>
  <si>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</si>
  <si>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</si>
  <si>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</si>
  <si>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</si>
  <si>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</si>
  <si>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</si>
  <si>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</si>
  <si>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</si>
  <si>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</si>
  <si>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</si>
  <si>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</si>
  <si>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</si>
  <si>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</si>
  <si>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</si>
  <si>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</si>
  <si>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</si>
  <si>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</si>
  <si>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</si>
  <si>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</si>
  <si>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</si>
  <si>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</si>
  <si>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</si>
  <si>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</si>
  <si>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</si>
  <si>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</si>
  <si>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</si>
  <si>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</si>
  <si>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</si>
  <si>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</si>
  <si>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</si>
  <si>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</si>
  <si>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</si>
  <si>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</si>
  <si>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</si>
  <si>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</si>
  <si>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</si>
  <si>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</si>
  <si>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</si>
  <si>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</si>
  <si>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</si>
  <si>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</si>
  <si>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</si>
  <si>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</si>
  <si>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</si>
  <si>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</si>
  <si>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</si>
  <si>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</si>
  <si>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</si>
  <si>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</si>
  <si>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</si>
  <si>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</si>
  <si>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</si>
  <si>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</si>
  <si>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</si>
  <si>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</si>
  <si>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</si>
  <si>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</si>
  <si>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</si>
  <si>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</si>
  <si>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</si>
  <si>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</si>
  <si>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</si>
  <si>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</si>
  <si>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</si>
  <si>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</si>
  <si>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</si>
  <si>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</si>
  <si>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</si>
  <si>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</si>
  <si>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</si>
  <si>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</si>
  <si>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</si>
  <si>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</si>
  <si>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</si>
  <si>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</si>
  <si>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</si>
  <si>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</si>
  <si>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</si>
  <si>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</si>
  <si>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</si>
  <si>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</si>
  <si>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</si>
  <si>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</si>
  <si>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</si>
  <si>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</si>
  <si>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</si>
  <si>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</si>
  <si>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</si>
  <si>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</si>
  <si>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</si>
  <si>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</si>
  <si>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</si>
  <si>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</si>
  <si>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</si>
  <si>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</si>
  <si>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</si>
  <si>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</si>
  <si>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</si>
  <si>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</si>
  <si>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</si>
  <si>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</si>
  <si>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</si>
  <si>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</si>
  <si>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</si>
  <si>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</si>
  <si>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</si>
  <si>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</si>
  <si>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</si>
  <si>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</si>
  <si>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</si>
  <si>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</si>
  <si>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</si>
  <si>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</si>
  <si>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</si>
  <si>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</si>
  <si>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</si>
  <si>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</si>
  <si>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</si>
  <si>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</si>
  <si>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</si>
  <si>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</si>
  <si>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</si>
  <si>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</si>
  <si>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</si>
  <si>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</si>
  <si>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</si>
  <si>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</si>
  <si>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</si>
  <si>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</si>
  <si>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</si>
  <si>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</si>
  <si>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</si>
  <si>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</si>
  <si>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</si>
  <si>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</si>
  <si>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</si>
  <si>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</si>
  <si>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</si>
  <si>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</si>
  <si>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</si>
  <si>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</si>
  <si>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</si>
  <si>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</si>
  <si>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</si>
  <si>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</si>
  <si>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</si>
  <si>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</si>
  <si>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</si>
  <si>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</si>
  <si>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</si>
  <si>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</si>
  <si>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</si>
  <si>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</si>
  <si>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</si>
  <si>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</si>
  <si>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</si>
  <si>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</si>
  <si>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</si>
  <si>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</si>
  <si>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</si>
  <si>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</si>
  <si>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</si>
  <si>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</si>
  <si>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</si>
  <si>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</si>
  <si>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</si>
  <si>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</si>
  <si>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</si>
  <si>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</si>
  <si>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</si>
  <si>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</si>
  <si>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</si>
  <si>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</si>
  <si>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</si>
  <si>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</si>
  <si>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</si>
  <si>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</si>
  <si>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</si>
  <si>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</si>
  <si>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</si>
  <si>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</si>
  <si>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</si>
  <si>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</si>
  <si>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</si>
  <si>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</si>
  <si>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</si>
  <si>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</si>
  <si>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</si>
  <si>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</si>
  <si>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</si>
  <si>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</si>
  <si>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</si>
  <si>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</si>
  <si>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</si>
  <si>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</si>
  <si>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</si>
  <si>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</si>
  <si>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</si>
  <si>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</si>
  <si>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</si>
  <si>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</si>
  <si>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</si>
  <si>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</si>
  <si>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</si>
  <si>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</si>
  <si>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</si>
  <si>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</si>
  <si>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</si>
  <si>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</si>
  <si>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</si>
  <si>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</si>
  <si>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</si>
  <si>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</si>
  <si>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</si>
  <si>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</si>
  <si>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</si>
  <si>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</si>
  <si>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</si>
  <si>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</si>
  <si>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</si>
  <si>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</si>
  <si>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</si>
  <si>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</si>
  <si>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</si>
  <si>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</si>
  <si>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</si>
  <si>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</si>
  <si>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</si>
  <si>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</si>
  <si>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</si>
  <si>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</si>
  <si>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</si>
  <si>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</si>
  <si>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</si>
  <si>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</si>
  <si>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</si>
  <si>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</si>
  <si>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</si>
  <si>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</si>
  <si>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</si>
  <si>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</si>
  <si>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</si>
  <si>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</si>
  <si>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</si>
  <si>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</si>
  <si>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</si>
  <si>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</si>
  <si>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</si>
  <si>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</si>
  <si>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</si>
  <si>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</si>
  <si>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</si>
  <si>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</si>
  <si>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</si>
  <si>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</si>
  <si>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</si>
  <si>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</si>
  <si>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</si>
  <si>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</si>
  <si>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</si>
  <si>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</si>
  <si>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</si>
  <si>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</si>
  <si>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</si>
  <si>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</si>
  <si>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</si>
  <si>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</si>
  <si>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</si>
  <si>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</si>
  <si>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</si>
  <si>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</si>
  <si>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</si>
  <si>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</si>
  <si>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</si>
  <si>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</si>
  <si>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</si>
  <si>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</si>
  <si>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</si>
  <si>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</si>
  <si>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</si>
  <si>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</si>
  <si>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</si>
  <si>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</si>
  <si>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</si>
  <si>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</si>
  <si>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</si>
  <si>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</si>
  <si>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</si>
  <si>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</si>
  <si>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</si>
  <si>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</si>
  <si>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</si>
  <si>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</si>
  <si>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</si>
  <si>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</si>
  <si>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</si>
  <si>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</si>
  <si>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</si>
  <si>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</si>
  <si>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</si>
  <si>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</si>
  <si>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</si>
  <si>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</si>
  <si>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</si>
  <si>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</si>
  <si>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</si>
  <si>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</si>
  <si>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</si>
  <si>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</si>
  <si>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</si>
  <si>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</si>
  <si>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</si>
  <si>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</si>
  <si>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</si>
  <si>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</si>
  <si>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</si>
  <si>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</si>
  <si>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</si>
  <si>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</si>
  <si>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</si>
  <si>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</si>
  <si>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</si>
  <si>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</si>
  <si>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</si>
  <si>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</si>
  <si>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</si>
  <si>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</si>
  <si>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</si>
  <si>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</si>
  <si>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</si>
  <si>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</si>
  <si>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</si>
  <si>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</si>
  <si>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</si>
  <si>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</si>
  <si>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</si>
  <si>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</si>
  <si>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</si>
  <si>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</si>
  <si>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</si>
  <si>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</si>
  <si>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</si>
  <si>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</si>
  <si>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</si>
  <si>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</si>
  <si>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</si>
  <si>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</si>
  <si>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</si>
  <si>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</si>
  <si>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</si>
  <si>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</si>
  <si>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</si>
  <si>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</si>
  <si>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</si>
  <si>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</si>
  <si>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</si>
  <si>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</si>
  <si>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</si>
  <si>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</si>
  <si>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</si>
  <si>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</si>
  <si>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</si>
  <si>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</si>
  <si>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</si>
  <si>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</si>
  <si>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</si>
  <si>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</si>
  <si>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</si>
  <si>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</si>
  <si>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</si>
  <si>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</si>
  <si>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</si>
  <si>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</si>
  <si>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</si>
  <si>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</si>
  <si>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</si>
  <si>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</si>
  <si>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</si>
  <si>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</si>
  <si>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</si>
  <si>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</si>
  <si>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</si>
  <si>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</si>
  <si>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</si>
  <si>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</si>
  <si>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</si>
  <si>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</si>
  <si>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</si>
  <si>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</si>
  <si>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</si>
  <si>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</si>
  <si>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</si>
  <si>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</si>
  <si>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</si>
  <si>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</si>
  <si>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</si>
  <si>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</si>
  <si>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</si>
  <si>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</si>
  <si>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</si>
  <si>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</si>
  <si>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</si>
  <si>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</si>
  <si>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</si>
  <si>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</si>
  <si>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</si>
  <si>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</si>
  <si>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</si>
  <si>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</si>
  <si>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</si>
  <si>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</si>
  <si>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</si>
  <si>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</si>
  <si>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</si>
  <si>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</si>
  <si>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</si>
  <si>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</si>
  <si>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</si>
  <si>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</si>
  <si>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</si>
  <si>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</si>
  <si>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</si>
  <si>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</si>
  <si>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</si>
  <si>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</si>
  <si>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</si>
  <si>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</si>
  <si>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</si>
  <si>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</si>
  <si>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</si>
  <si>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</si>
  <si>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</si>
  <si>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</si>
  <si>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</si>
  <si>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</si>
  <si>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</si>
  <si>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</si>
  <si>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</si>
  <si>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</si>
  <si>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</si>
  <si>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</si>
  <si>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</si>
  <si>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</si>
  <si>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</si>
  <si>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</si>
  <si>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</si>
  <si>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</si>
  <si>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</si>
  <si>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</si>
  <si>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</si>
  <si>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</si>
  <si>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</si>
  <si>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</si>
  <si>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</si>
  <si>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</si>
  <si>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</si>
  <si>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</si>
  <si>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</si>
  <si>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</si>
  <si>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</si>
  <si>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</si>
  <si>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</si>
  <si>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</si>
  <si>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</si>
  <si>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</si>
  <si>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</si>
  <si>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</si>
  <si>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</si>
  <si>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</si>
  <si>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</si>
  <si>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</si>
  <si>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</si>
  <si>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</si>
  <si>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</si>
  <si>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</si>
  <si>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</si>
  <si>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</si>
  <si>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</si>
  <si>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</si>
  <si>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</si>
  <si>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</si>
  <si>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</si>
  <si>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</si>
  <si>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</si>
  <si>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</si>
  <si>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</si>
  <si>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</si>
  <si>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</si>
  <si>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</si>
  <si>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</si>
  <si>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</si>
  <si>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</si>
  <si>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</si>
  <si>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</si>
  <si>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</si>
  <si>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</si>
  <si>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</si>
  <si>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</si>
  <si>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</si>
  <si>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</si>
  <si>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</si>
  <si>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</si>
  <si>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</si>
  <si>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</si>
  <si>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</si>
  <si>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</si>
  <si>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</si>
  <si>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</si>
  <si>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</si>
  <si>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</si>
  <si>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</si>
  <si>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</si>
  <si>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</si>
  <si>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</si>
  <si>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</si>
  <si>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</si>
  <si>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</si>
  <si>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</si>
  <si>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</si>
  <si>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</si>
  <si>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</si>
  <si>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</si>
  <si>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</si>
  <si>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</si>
  <si>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</si>
  <si>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</si>
  <si>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</si>
  <si>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</si>
  <si>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</si>
  <si>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</si>
  <si>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</si>
  <si>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</si>
  <si>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</si>
  <si>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</si>
  <si>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</si>
  <si>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</si>
  <si>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</si>
  <si>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</si>
  <si>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</si>
  <si>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</si>
  <si>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</si>
  <si>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</si>
  <si>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</si>
  <si>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</si>
  <si>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</si>
  <si>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</si>
  <si>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</si>
  <si>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</si>
  <si>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</si>
  <si>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</si>
  <si>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</si>
  <si>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</si>
  <si>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</si>
  <si>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</si>
  <si>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</si>
  <si>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</si>
  <si>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</si>
  <si>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</si>
  <si>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</si>
  <si>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</si>
  <si>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</si>
  <si>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</si>
  <si>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</si>
  <si>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</si>
  <si>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</si>
  <si>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</si>
  <si>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</si>
  <si>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</si>
  <si>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</si>
  <si>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</si>
  <si>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</si>
  <si>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</si>
  <si>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</si>
  <si>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</si>
  <si>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</si>
  <si>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</si>
  <si>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</si>
  <si>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</si>
  <si>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</si>
  <si>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</si>
  <si>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</si>
  <si>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</si>
  <si>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</si>
  <si>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</si>
  <si>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</si>
  <si>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</si>
  <si>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</si>
  <si>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</si>
  <si>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</si>
  <si>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</si>
  <si>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</si>
  <si>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</si>
  <si>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</si>
  <si>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</si>
  <si>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</si>
  <si>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</si>
  <si>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</si>
  <si>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</si>
  <si>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</si>
  <si>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</si>
  <si>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</si>
  <si>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</si>
  <si>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</si>
  <si>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</si>
  <si>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</si>
  <si>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</si>
  <si>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</si>
  <si>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</si>
  <si>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</si>
  <si>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</si>
  <si>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</si>
  <si>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</si>
  <si>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</si>
  <si>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</si>
  <si>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</si>
  <si>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</si>
  <si>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</si>
  <si>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</si>
  <si>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</si>
  <si>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</si>
  <si>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</si>
  <si>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</si>
  <si>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</si>
  <si>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</si>
  <si>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</si>
  <si>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</si>
  <si>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</si>
  <si>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</si>
  <si>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</si>
  <si>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</si>
  <si>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</si>
  <si>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</si>
  <si>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</si>
  <si>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</si>
  <si>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</si>
  <si>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</si>
  <si>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</si>
  <si>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</si>
  <si>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</si>
  <si>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</si>
  <si>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</si>
  <si>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</si>
  <si>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</si>
  <si>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</si>
  <si>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</si>
  <si>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</si>
  <si>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</si>
  <si>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</si>
  <si>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</si>
  <si>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</si>
  <si>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</si>
  <si>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</si>
  <si>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</si>
  <si>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</si>
  <si>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</si>
  <si>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</si>
  <si>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</si>
  <si>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</si>
  <si>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</si>
  <si>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</si>
  <si>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</si>
  <si>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</si>
  <si>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</si>
  <si>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</si>
  <si>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</si>
  <si>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</si>
  <si>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</si>
  <si>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</si>
  <si>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</si>
  <si>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</si>
  <si>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</si>
  <si>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</si>
  <si>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</si>
  <si>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</si>
  <si>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</si>
  <si>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</si>
  <si>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</si>
  <si>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</si>
  <si>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</si>
  <si>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</si>
  <si>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</si>
  <si>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</si>
  <si>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</si>
  <si>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</si>
  <si>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</si>
  <si>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</si>
  <si>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</si>
  <si>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</si>
  <si>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</si>
  <si>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</si>
  <si>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</si>
  <si>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</si>
  <si>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</si>
  <si>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</si>
  <si>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</si>
  <si>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</si>
  <si>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</si>
  <si>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</si>
  <si>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</si>
  <si>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</si>
  <si>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</si>
  <si>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</si>
  <si>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</si>
  <si>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</si>
  <si>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</si>
  <si>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</si>
  <si>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</si>
  <si>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</si>
  <si>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</si>
  <si>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</si>
  <si>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</si>
  <si>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</si>
  <si>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</si>
  <si>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</si>
  <si>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</si>
  <si>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</si>
  <si>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</si>
  <si>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</si>
  <si>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</si>
  <si>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</si>
  <si>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</si>
  <si>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</si>
  <si>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</si>
  <si>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</si>
  <si>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</si>
  <si>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</si>
  <si>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</si>
  <si>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</si>
  <si>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</si>
  <si>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</si>
  <si>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</si>
  <si>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</si>
  <si>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</si>
  <si>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</si>
  <si>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</si>
  <si>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</si>
  <si>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</si>
  <si>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</si>
  <si>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</si>
  <si>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</si>
  <si>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</si>
  <si>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</si>
  <si>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</si>
  <si>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</si>
  <si>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</si>
  <si>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</si>
  <si>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</si>
  <si>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</si>
  <si>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</si>
  <si>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</si>
  <si>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</si>
  <si>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</si>
  <si>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</si>
  <si>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</si>
  <si>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</si>
  <si>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</si>
  <si>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</si>
  <si>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</si>
  <si>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</si>
  <si>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</si>
  <si>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</si>
  <si>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</si>
  <si>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</si>
  <si>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</si>
  <si>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</si>
  <si>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</si>
  <si>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</si>
  <si>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</si>
  <si>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</si>
  <si>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</si>
  <si>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</si>
  <si>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</si>
  <si>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</si>
  <si>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</si>
  <si>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</si>
  <si>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</si>
  <si>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</si>
  <si>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</si>
  <si>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</si>
  <si>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</si>
  <si>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</si>
  <si>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</si>
  <si>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</si>
  <si>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</si>
  <si>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</si>
  <si>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</si>
  <si>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</si>
  <si>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</si>
  <si>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</si>
  <si>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</si>
  <si>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</si>
  <si>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</si>
  <si>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</si>
  <si>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</si>
  <si>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</si>
  <si>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</si>
  <si>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</si>
  <si>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</si>
  <si>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</si>
  <si>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</si>
  <si>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</si>
  <si>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</si>
  <si>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</si>
  <si>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</si>
  <si>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</si>
  <si>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</si>
  <si>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</si>
  <si>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</si>
  <si>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</si>
  <si>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</si>
  <si>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</si>
  <si>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</si>
  <si>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</si>
  <si>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</si>
  <si>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</si>
  <si>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</si>
  <si>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</si>
  <si>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</si>
  <si>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</si>
  <si>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</si>
  <si>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</si>
  <si>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</si>
  <si>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</si>
  <si>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</si>
  <si>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</si>
  <si>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</si>
  <si>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</si>
  <si>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</si>
  <si>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</si>
  <si>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</si>
  <si>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</si>
  <si>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</si>
  <si>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</si>
  <si>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</si>
  <si>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</si>
  <si>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</si>
  <si>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</si>
  <si>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</si>
  <si>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</si>
  <si>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</si>
  <si>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</si>
  <si>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</si>
  <si>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</si>
  <si>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</si>
  <si>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</si>
  <si>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</si>
  <si>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</si>
  <si>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</si>
  <si>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</si>
  <si>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</si>
  <si>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</si>
  <si>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</si>
  <si>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</si>
  <si>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</si>
  <si>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</si>
  <si>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</si>
  <si>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</si>
  <si>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</si>
  <si>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</si>
  <si>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</si>
  <si>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</si>
  <si>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</si>
  <si>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</si>
  <si>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</si>
  <si>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</si>
  <si>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</si>
  <si>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</si>
  <si>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</si>
  <si>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</si>
  <si>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</si>
  <si>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</si>
  <si>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</si>
  <si>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</si>
  <si>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</si>
  <si>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</si>
  <si>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</si>
  <si>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</si>
  <si>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</si>
  <si>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</si>
  <si>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</si>
  <si>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</si>
  <si>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</si>
  <si>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</si>
  <si>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</si>
  <si>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</si>
  <si>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</si>
  <si>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</si>
  <si>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</si>
  <si>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</si>
  <si>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</si>
  <si>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</si>
  <si>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</si>
  <si>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</si>
  <si>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</si>
  <si>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</si>
  <si>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</si>
  <si>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</si>
  <si>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</si>
  <si>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</si>
  <si>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</si>
  <si>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</si>
  <si>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</si>
  <si>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</si>
  <si>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</si>
  <si>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</si>
  <si>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</si>
  <si>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</si>
  <si>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</si>
  <si>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</si>
  <si>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</si>
  <si>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</si>
  <si>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</si>
  <si>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</si>
  <si>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</si>
  <si>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</si>
  <si>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</si>
  <si>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</si>
  <si>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</si>
  <si>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</si>
  <si>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</si>
  <si>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</si>
  <si>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</si>
  <si>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</si>
  <si>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</si>
  <si>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</si>
  <si>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</si>
  <si>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</si>
  <si>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</si>
  <si>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</si>
  <si>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</si>
  <si>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</si>
  <si>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</si>
  <si>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</si>
  <si>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</si>
  <si>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</si>
  <si>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</si>
  <si>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</si>
  <si>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</si>
  <si>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</si>
  <si>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</si>
  <si>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</si>
  <si>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</si>
  <si>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</si>
  <si>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</si>
  <si>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</si>
  <si>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</si>
  <si>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</si>
  <si>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</si>
  <si>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</si>
  <si>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</si>
  <si>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</si>
  <si>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</si>
  <si>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</si>
  <si>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</si>
  <si>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</si>
  <si>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</si>
  <si>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</si>
  <si>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</si>
  <si>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</si>
  <si>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</si>
  <si>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</si>
  <si>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</si>
  <si>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</si>
  <si>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</si>
  <si>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</si>
  <si>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</si>
  <si>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</si>
  <si>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</si>
  <si>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</si>
  <si>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</si>
  <si>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</si>
  <si>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</si>
  <si>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</si>
  <si>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</si>
  <si>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</si>
  <si>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</si>
  <si>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</si>
  <si>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</si>
  <si>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</si>
  <si>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</si>
  <si>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</si>
  <si>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</si>
  <si>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</si>
  <si>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</si>
  <si>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</si>
  <si>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</si>
  <si>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</si>
  <si>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</si>
  <si>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</si>
  <si>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</si>
  <si>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</si>
  <si>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</si>
  <si>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</si>
  <si>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</si>
  <si>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</si>
  <si>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</si>
  <si>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</si>
  <si>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</si>
  <si>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</si>
  <si>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</si>
  <si>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</si>
  <si>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</si>
  <si>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</si>
  <si>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</si>
  <si>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</si>
  <si>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</si>
  <si>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</si>
  <si>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</si>
  <si>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</si>
  <si>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</si>
  <si>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</si>
  <si>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</si>
  <si>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</si>
  <si>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</si>
  <si>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</si>
  <si>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</si>
  <si>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</si>
  <si>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</si>
  <si>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</si>
  <si>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</si>
  <si>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</si>
  <si>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</si>
  <si>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</si>
  <si>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</si>
  <si>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</si>
  <si>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</si>
  <si>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</si>
  <si>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</si>
  <si>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</si>
  <si>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</si>
  <si>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</si>
  <si>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</si>
  <si>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</si>
  <si>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</si>
  <si>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</si>
  <si>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</si>
  <si>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</si>
  <si>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</si>
  <si>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</si>
  <si>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</si>
  <si>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</si>
  <si>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</si>
  <si>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</si>
  <si>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</si>
  <si>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</si>
  <si>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</si>
  <si>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</si>
  <si>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</si>
  <si>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</si>
  <si>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</si>
  <si>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</si>
  <si>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</si>
  <si>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</si>
  <si>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</si>
  <si>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</si>
  <si>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</si>
  <si>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</si>
  <si>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</si>
  <si>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</si>
  <si>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</si>
  <si>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</si>
  <si>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</si>
  <si>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</si>
  <si>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</si>
  <si>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</si>
  <si>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</si>
  <si>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</si>
  <si>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</si>
  <si>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</si>
  <si>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</si>
  <si>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</si>
  <si>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</si>
  <si>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</si>
  <si>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</si>
  <si>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</si>
  <si>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</si>
  <si>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</si>
  <si>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</si>
  <si>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</si>
  <si>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</si>
  <si>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</si>
  <si>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</si>
  <si>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</si>
  <si>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</si>
  <si>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</si>
  <si>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</si>
  <si>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</si>
  <si>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</si>
  <si>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</si>
  <si>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</si>
  <si>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</si>
  <si>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</si>
  <si>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</si>
  <si>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</si>
  <si>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</si>
  <si>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</si>
  <si>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</si>
  <si>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</si>
  <si>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</si>
  <si>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</si>
  <si>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</si>
  <si>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</si>
  <si>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</si>
  <si>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</si>
  <si>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</si>
  <si>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</si>
  <si>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</si>
  <si>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</si>
  <si>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</si>
  <si>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</si>
  <si>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</si>
  <si>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</si>
  <si>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</si>
  <si>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</si>
  <si>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</si>
  <si>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</si>
  <si>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</si>
  <si>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</si>
  <si>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</si>
  <si>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</si>
  <si>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</si>
  <si>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</si>
  <si>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</si>
  <si>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</si>
  <si>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</si>
  <si>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</si>
  <si>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</si>
  <si>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</si>
  <si>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</si>
  <si>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</si>
  <si>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</si>
  <si>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</si>
  <si>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</si>
  <si>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</si>
  <si>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</si>
  <si>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</si>
  <si>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</si>
  <si>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</si>
  <si>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</si>
  <si>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</si>
  <si>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</si>
  <si>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</si>
  <si>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</si>
  <si>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</si>
  <si>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</si>
  <si>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</si>
  <si>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</si>
  <si>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</si>
  <si>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</si>
  <si>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</si>
  <si>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</si>
  <si>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</si>
  <si>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</si>
  <si>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</si>
  <si>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</si>
  <si>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</si>
  <si>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</si>
  <si>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</si>
  <si>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</si>
  <si>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</si>
  <si>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</si>
  <si>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</si>
  <si>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</si>
  <si>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</si>
  <si>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</si>
  <si>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</si>
  <si>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</si>
  <si>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</si>
  <si>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</si>
  <si>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</si>
  <si>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</si>
  <si>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</si>
  <si>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</si>
  <si>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</si>
  <si>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</si>
  <si>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</si>
  <si>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</si>
  <si>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</si>
  <si>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</si>
  <si>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</si>
  <si>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</si>
  <si>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</si>
  <si>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</si>
  <si>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</si>
  <si>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</si>
  <si>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</si>
  <si>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</si>
  <si>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</si>
  <si>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</si>
  <si>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</si>
  <si>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</si>
  <si>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</si>
  <si>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</si>
  <si>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</si>
  <si>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</si>
  <si>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</si>
  <si>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</si>
  <si>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</si>
  <si>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</si>
  <si>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</si>
  <si>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</si>
  <si>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</si>
  <si>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</si>
  <si>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</si>
  <si>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</si>
  <si>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</si>
  <si>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</si>
  <si>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</si>
  <si>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</si>
  <si>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</si>
  <si>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</si>
  <si>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</si>
  <si>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</si>
  <si>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</si>
  <si>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</si>
  <si>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</si>
  <si>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</si>
  <si>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</si>
  <si>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</si>
  <si>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</si>
  <si>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</si>
  <si>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</si>
  <si>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</si>
  <si>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</si>
  <si>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</si>
  <si>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</si>
  <si>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</si>
  <si>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</si>
  <si>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</si>
  <si>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</si>
  <si>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</si>
  <si>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</si>
  <si>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</si>
  <si>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</si>
  <si>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</si>
  <si>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</si>
  <si>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</si>
  <si>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</si>
  <si>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</si>
  <si>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</si>
  <si>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</si>
  <si>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</si>
  <si>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</si>
  <si>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</si>
  <si>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</si>
  <si>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</si>
  <si>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</si>
  <si>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</si>
  <si>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</si>
  <si>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</si>
  <si>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</si>
  <si>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</si>
  <si>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</si>
  <si>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</si>
  <si>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</si>
  <si>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</si>
  <si>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</si>
  <si>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</si>
  <si>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</si>
  <si>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</si>
  <si>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</si>
  <si>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</si>
  <si>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</si>
  <si>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</si>
  <si>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</si>
  <si>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</si>
  <si>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</si>
  <si>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</si>
  <si>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</si>
  <si>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</si>
  <si>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</si>
  <si>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</si>
  <si>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</si>
  <si>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</si>
  <si>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</si>
  <si>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</si>
  <si>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</si>
  <si>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</si>
  <si>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</si>
  <si>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</si>
  <si>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</si>
  <si>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</si>
  <si>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</si>
  <si>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</si>
  <si>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</si>
  <si>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</si>
  <si>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</si>
  <si>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</si>
  <si>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</si>
  <si>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</si>
  <si>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</si>
  <si>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</si>
  <si>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</si>
  <si>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</si>
  <si>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</si>
  <si>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</si>
  <si>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</si>
  <si>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</si>
  <si>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</si>
  <si>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</si>
  <si>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</si>
  <si>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</si>
  <si>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</si>
  <si>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</si>
  <si>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</si>
  <si>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</si>
  <si>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</si>
  <si>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</si>
  <si>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</si>
  <si>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</si>
  <si>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</si>
  <si>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</si>
  <si>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</si>
  <si>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</si>
  <si>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</si>
  <si>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</si>
  <si>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</si>
  <si>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</si>
  <si>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</si>
  <si>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</si>
  <si>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</si>
  <si>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</si>
  <si>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</si>
  <si>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</si>
  <si>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</si>
  <si>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</si>
  <si>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</si>
  <si>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</si>
  <si>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</si>
  <si>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</si>
  <si>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</si>
  <si>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</si>
  <si>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</si>
  <si>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</si>
  <si>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</si>
  <si>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</si>
  <si>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</si>
  <si>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</si>
  <si>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</si>
  <si>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</si>
  <si>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</si>
  <si>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</si>
  <si>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</si>
  <si>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</si>
  <si>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</si>
  <si>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</si>
  <si>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</si>
  <si>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</si>
  <si>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</si>
  <si>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</si>
  <si>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</si>
  <si>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</si>
  <si>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</si>
  <si>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</si>
  <si>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</si>
  <si>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</si>
  <si>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</si>
  <si>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</si>
  <si>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</si>
  <si>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</si>
  <si>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</si>
  <si>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</si>
  <si>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</si>
  <si>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</si>
  <si>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</si>
  <si>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</si>
  <si>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</si>
  <si>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</si>
  <si>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</si>
  <si>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</si>
  <si>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</si>
  <si>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</si>
  <si>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</si>
  <si>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</si>
  <si>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</si>
  <si>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</si>
  <si>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</si>
  <si>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</si>
  <si>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</si>
  <si>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</si>
  <si>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</si>
  <si>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</si>
  <si>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</si>
  <si>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</si>
  <si>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</si>
  <si>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</si>
  <si>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</si>
  <si>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</si>
  <si>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</si>
  <si>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</si>
  <si>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</si>
  <si>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</si>
  <si>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</si>
  <si>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</si>
  <si>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</si>
  <si>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</si>
  <si>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</si>
  <si>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</si>
  <si>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</si>
  <si>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</si>
  <si>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</si>
  <si>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</si>
  <si>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</si>
  <si>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</si>
  <si>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</si>
  <si>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</si>
  <si>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</si>
  <si>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</si>
  <si>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</si>
  <si>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</si>
  <si>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</si>
  <si>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</si>
  <si>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</si>
  <si>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</si>
  <si>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</si>
  <si>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</si>
  <si>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</si>
  <si>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</si>
  <si>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</si>
  <si>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</si>
  <si>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</si>
  <si>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</si>
  <si>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</si>
  <si>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</si>
  <si>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</si>
  <si>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</si>
  <si>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</si>
  <si>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</si>
  <si>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</si>
  <si>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</si>
  <si>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</si>
  <si>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</si>
  <si>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</si>
  <si>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</si>
  <si>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</si>
  <si>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</si>
  <si>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</si>
  <si>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</si>
  <si>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</si>
  <si>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</si>
  <si>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</si>
  <si>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</si>
  <si>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</si>
  <si>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</si>
  <si>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</si>
  <si>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</si>
  <si>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</si>
  <si>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</si>
  <si>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</si>
  <si>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</si>
  <si>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</si>
  <si>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</si>
  <si>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</si>
  <si>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</si>
  <si>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</si>
  <si>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</si>
  <si>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</si>
  <si>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</si>
  <si>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</si>
  <si>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</si>
  <si>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</si>
  <si>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</si>
  <si>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</si>
  <si>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</si>
  <si>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</si>
  <si>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</si>
  <si>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</si>
  <si>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</si>
  <si>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</si>
  <si>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</si>
  <si>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</si>
  <si>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</si>
  <si>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</si>
  <si>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</si>
  <si>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</si>
  <si>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</si>
  <si>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</si>
  <si>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</si>
  <si>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</si>
  <si>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</si>
  <si>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</si>
  <si>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</si>
  <si>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</si>
  <si>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</si>
  <si>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</si>
  <si>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</si>
  <si>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</si>
  <si>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</si>
  <si>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</si>
  <si>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</si>
  <si>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</si>
  <si>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</si>
  <si>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</si>
  <si>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</si>
  <si>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</si>
  <si>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</si>
  <si>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</si>
  <si>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</si>
  <si>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</si>
  <si>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</si>
  <si>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</si>
  <si>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</si>
  <si>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</si>
  <si>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</si>
  <si>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</si>
  <si>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</si>
  <si>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</si>
  <si>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</si>
  <si>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</si>
  <si>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</si>
  <si>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</si>
  <si>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</si>
  <si>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</si>
  <si>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</si>
  <si>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</si>
  <si>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</si>
  <si>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</si>
  <si>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</si>
  <si>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</si>
  <si>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</si>
  <si>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</si>
  <si>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</si>
  <si>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</si>
  <si>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</si>
  <si>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</si>
  <si>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</si>
  <si>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</si>
  <si>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</si>
  <si>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</si>
  <si>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</si>
  <si>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</si>
  <si>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</si>
  <si>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</si>
  <si>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</si>
  <si>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</si>
  <si>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</si>
  <si>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</si>
  <si>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</si>
  <si>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</si>
  <si>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</si>
  <si>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</si>
  <si>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</si>
  <si>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</si>
  <si>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</si>
  <si>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</si>
  <si>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</si>
  <si>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</si>
  <si>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</si>
  <si>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</si>
  <si>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</si>
  <si>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</si>
  <si>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</si>
  <si>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</si>
  <si>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</si>
  <si>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</si>
  <si>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</si>
  <si>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</si>
  <si>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</si>
  <si>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</si>
  <si>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</si>
  <si>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</si>
  <si>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</si>
  <si>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</si>
  <si>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</si>
  <si>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</si>
  <si>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</si>
  <si>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</si>
  <si>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</si>
  <si>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</si>
  <si>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</si>
  <si>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</si>
  <si>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</si>
  <si>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</si>
  <si>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</si>
  <si>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</si>
  <si>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</si>
  <si>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</si>
  <si>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</si>
  <si>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</si>
  <si>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</si>
  <si>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</si>
  <si>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</si>
  <si>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</si>
  <si>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</si>
  <si>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</si>
  <si>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</si>
  <si>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</si>
  <si>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</si>
  <si>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</si>
  <si>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</si>
  <si>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</si>
  <si>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</si>
  <si>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</si>
  <si>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</si>
  <si>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</si>
  <si>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</si>
  <si>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</si>
  <si>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</si>
  <si>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</si>
  <si>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</si>
  <si>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</si>
  <si>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</si>
  <si>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</si>
  <si>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</si>
  <si>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</si>
  <si>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</si>
  <si>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</si>
  <si>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</si>
  <si>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</si>
  <si>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</si>
  <si>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</si>
  <si>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</si>
  <si>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</si>
  <si>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</si>
  <si>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</si>
  <si>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</si>
  <si>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</si>
  <si>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</si>
  <si>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</si>
  <si>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</si>
  <si>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</si>
  <si>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</si>
  <si>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</si>
  <si>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</si>
  <si>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</si>
  <si>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</si>
  <si>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</si>
  <si>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</si>
  <si>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</si>
  <si>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</si>
  <si>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</si>
  <si>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</si>
  <si>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</si>
  <si>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</si>
  <si>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</si>
  <si>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</si>
  <si>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</si>
  <si>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</si>
  <si>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</si>
  <si>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</si>
  <si>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</si>
  <si>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</si>
  <si>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</si>
  <si>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</si>
  <si>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</si>
  <si>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</si>
  <si>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</si>
  <si>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</si>
  <si>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</si>
  <si>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</si>
  <si>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</si>
  <si>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</si>
  <si>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</si>
  <si>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</si>
  <si>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</si>
  <si>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</si>
  <si>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</si>
  <si>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</si>
  <si>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</si>
  <si>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</si>
  <si>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</si>
  <si>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</si>
  <si>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</si>
  <si>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</si>
  <si>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</si>
  <si>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</si>
  <si>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</si>
  <si>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</si>
  <si>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</si>
  <si>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</si>
  <si>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</si>
  <si>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</si>
  <si>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</si>
  <si>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</si>
  <si>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</si>
  <si>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</si>
  <si>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</si>
  <si>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</si>
  <si>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</si>
  <si>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</si>
  <si>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</si>
  <si>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</si>
  <si>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</si>
  <si>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</si>
  <si>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</si>
  <si>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</si>
  <si>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</si>
  <si>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</si>
  <si>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</si>
  <si>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</si>
  <si>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</si>
  <si>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</si>
  <si>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</si>
  <si>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</si>
  <si>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</si>
  <si>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</si>
  <si>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</si>
  <si>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</si>
  <si>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</si>
  <si>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</si>
  <si>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</si>
  <si>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</si>
  <si>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</si>
  <si>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</si>
  <si>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</si>
  <si>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</si>
  <si>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</si>
  <si>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</si>
  <si>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</si>
  <si>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</si>
  <si>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</si>
  <si>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</si>
  <si>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</si>
  <si>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</si>
  <si>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</si>
  <si>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</si>
  <si>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</si>
  <si>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</si>
  <si>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</si>
  <si>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</si>
  <si>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</si>
  <si>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</si>
  <si>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</si>
  <si>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</si>
  <si>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</si>
  <si>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</si>
  <si>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</si>
  <si>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</si>
  <si>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</si>
  <si>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</si>
  <si>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</si>
  <si>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</si>
  <si>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</si>
  <si>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</si>
  <si>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</si>
  <si>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</si>
  <si>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</si>
  <si>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</si>
  <si>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</si>
  <si>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</si>
  <si>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</si>
  <si>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</si>
  <si>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</si>
  <si>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</si>
  <si>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</si>
  <si>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</si>
  <si>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</si>
  <si>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</si>
  <si>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</si>
  <si>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</si>
  <si>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</si>
  <si>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</si>
  <si>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</si>
  <si>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</si>
  <si>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</si>
  <si>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</si>
  <si>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</si>
  <si>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</si>
  <si>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</si>
  <si>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</si>
  <si>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</si>
  <si>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</si>
  <si>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</si>
  <si>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</si>
  <si>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</si>
  <si>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</si>
  <si>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</si>
  <si>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</si>
  <si>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</si>
  <si>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</si>
  <si>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</si>
  <si>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</si>
  <si>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</si>
  <si>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</si>
  <si>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</si>
  <si>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</si>
  <si>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</si>
  <si>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</si>
  <si>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</si>
  <si>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</si>
  <si>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</si>
  <si>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</si>
  <si>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</si>
  <si>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</si>
  <si>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</si>
  <si>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</si>
  <si>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</si>
  <si>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</si>
  <si>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</si>
  <si>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</si>
  <si>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</si>
  <si>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</si>
  <si>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</si>
  <si>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</si>
  <si>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</si>
  <si>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</si>
  <si>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</si>
  <si>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</si>
  <si>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</si>
  <si>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</si>
  <si>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</si>
  <si>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</si>
  <si>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</si>
  <si>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</si>
  <si>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</si>
  <si>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</si>
  <si>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</si>
  <si>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</si>
  <si>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</si>
  <si>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</si>
  <si>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</si>
  <si>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</si>
  <si>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</si>
  <si>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</si>
  <si>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</si>
  <si>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</si>
  <si>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</si>
  <si>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</si>
  <si>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</si>
  <si>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</si>
  <si>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</si>
  <si>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</si>
  <si>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</si>
  <si>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</si>
  <si>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</si>
  <si>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</si>
  <si>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</si>
  <si>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</si>
  <si>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</si>
  <si>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</si>
  <si>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</si>
  <si>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</si>
  <si>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</si>
  <si>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</si>
  <si>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</si>
  <si>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</si>
  <si>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</si>
  <si>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</si>
  <si>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</si>
  <si>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</si>
  <si>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</si>
  <si>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</si>
  <si>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</si>
  <si>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</si>
  <si>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</si>
  <si>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</si>
  <si>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</si>
  <si>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</si>
  <si>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</si>
  <si>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</si>
  <si>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</si>
  <si>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</si>
  <si>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</si>
  <si>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</si>
  <si>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</si>
  <si>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</si>
  <si>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</si>
  <si>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</si>
  <si>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</si>
  <si>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</si>
  <si>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</si>
  <si>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</si>
  <si>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</si>
  <si>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</si>
  <si>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</si>
  <si>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</si>
  <si>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</si>
  <si>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</si>
  <si>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</si>
  <si>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</si>
  <si>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</si>
  <si>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</si>
  <si>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</si>
  <si>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</si>
  <si>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</si>
  <si>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</si>
  <si>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</si>
  <si>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</si>
  <si>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</si>
  <si>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</si>
  <si>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</si>
  <si>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</si>
  <si>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</si>
  <si>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</si>
  <si>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</si>
  <si>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</si>
  <si>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</si>
  <si>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</si>
  <si>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</si>
  <si>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</si>
  <si>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</si>
  <si>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</si>
  <si>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</si>
  <si>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</si>
  <si>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</si>
  <si>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</si>
  <si>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</si>
  <si>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</si>
  <si>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</si>
  <si>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</si>
  <si>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</si>
  <si>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</si>
  <si>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</si>
  <si>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</si>
  <si>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</si>
  <si>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</si>
  <si>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</si>
  <si>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</si>
  <si>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</si>
  <si>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</si>
  <si>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</si>
  <si>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</si>
  <si>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</si>
  <si>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</si>
  <si>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</si>
  <si>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</si>
  <si>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</si>
  <si>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</si>
  <si>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</si>
  <si>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</si>
  <si>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</si>
  <si>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</si>
  <si>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</si>
  <si>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</si>
  <si>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</si>
  <si>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</si>
  <si>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</si>
  <si>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</si>
  <si>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</si>
  <si>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</si>
  <si>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</si>
  <si>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</si>
  <si>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</si>
  <si>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</si>
  <si>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</si>
  <si>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</si>
  <si>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</si>
  <si>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</si>
  <si>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</si>
  <si>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</si>
  <si>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</si>
  <si>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</si>
  <si>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</si>
  <si>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</si>
  <si>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</si>
  <si>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</si>
  <si>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</si>
  <si>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</si>
  <si>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</si>
  <si>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</si>
  <si>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</si>
  <si>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</si>
  <si>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</si>
  <si>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</si>
  <si>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</si>
  <si>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</si>
  <si>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</si>
  <si>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</si>
  <si>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</si>
  <si>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</si>
  <si>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</si>
  <si>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</si>
  <si>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</si>
  <si>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</si>
  <si>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</si>
  <si>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</si>
  <si>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</si>
  <si>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</si>
  <si>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</si>
  <si>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</si>
  <si>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</si>
  <si>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</si>
  <si>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</si>
  <si>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</si>
  <si>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</si>
  <si>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</si>
  <si>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</si>
  <si>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</si>
  <si>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</si>
  <si>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</si>
  <si>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</si>
  <si>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</si>
  <si>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</si>
  <si>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</si>
  <si>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</si>
  <si>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</si>
  <si>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</si>
  <si>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</si>
  <si>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</si>
  <si>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</si>
  <si>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</si>
  <si>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</si>
  <si>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</si>
  <si>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</si>
  <si>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</si>
  <si>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</si>
  <si>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</si>
  <si>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</si>
  <si>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</si>
  <si>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</si>
  <si>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</si>
  <si>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</si>
  <si>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</si>
  <si>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</si>
  <si>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</si>
  <si>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</si>
  <si>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</si>
  <si>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</si>
  <si>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 xml:space="preserve"> </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</si>
  <si>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</si>
  <si>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</si>
  <si>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</si>
  <si>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</si>
  <si>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</si>
  <si>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</si>
  <si>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</si>
  <si>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</si>
  <si>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</si>
  <si>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</si>
  <si>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</si>
  <si>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</si>
  <si>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</si>
  <si>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</si>
  <si>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</si>
  <si>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</si>
  <si>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</si>
  <si>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</si>
  <si>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</si>
  <si>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</si>
  <si>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</si>
  <si>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</si>
  <si>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</si>
  <si>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</si>
  <si>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</si>
  <si>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</si>
  <si>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</si>
  <si>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</si>
  <si>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</si>
  <si>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</si>
  <si>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</si>
  <si>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</si>
  <si>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</si>
  <si>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</si>
  <si>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</si>
  <si>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</si>
  <si>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</si>
  <si>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</si>
  <si>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</si>
  <si>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</si>
  <si>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</si>
  <si>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</si>
  <si>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</si>
  <si>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</si>
  <si>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</si>
  <si>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</si>
  <si>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</si>
  <si>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</si>
  <si>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</si>
  <si>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</si>
  <si>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</si>
  <si>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</si>
  <si>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</si>
  <si>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</si>
  <si>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</si>
  <si>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</si>
  <si>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</si>
  <si>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</si>
  <si>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</si>
  <si>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</si>
  <si>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</si>
  <si>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</si>
  <si>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</si>
  <si>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</si>
  <si>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</si>
  <si>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</si>
  <si>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</si>
  <si>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</si>
  <si>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</si>
  <si>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</si>
  <si>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</si>
  <si>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</si>
  <si>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</si>
  <si>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</si>
  <si>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</si>
  <si>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</si>
  <si>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</si>
  <si>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</si>
  <si>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</si>
  <si>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</si>
  <si>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</si>
  <si>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</si>
  <si>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</si>
  <si>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</si>
  <si>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</si>
  <si>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</si>
  <si>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</si>
  <si>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</si>
  <si>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</si>
  <si>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</si>
  <si>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</si>
  <si>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</si>
  <si>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</si>
  <si>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</si>
  <si>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</si>
  <si>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</si>
  <si>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</si>
  <si>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</si>
  <si>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</si>
  <si>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</si>
  <si>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</si>
  <si>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</si>
  <si>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</si>
  <si>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</si>
  <si>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</si>
  <si>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</si>
  <si>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</si>
  <si>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</si>
  <si>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</si>
  <si>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</si>
  <si>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</si>
  <si>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</si>
  <si>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</si>
  <si>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</si>
  <si>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</si>
  <si>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</si>
  <si>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</si>
  <si>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</si>
  <si>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</si>
  <si>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</si>
  <si>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</si>
  <si>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</si>
  <si>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</si>
  <si>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</si>
  <si>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</si>
  <si>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</si>
  <si>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</si>
  <si>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</si>
  <si>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</si>
  <si>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</si>
  <si>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</si>
  <si>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</si>
  <si>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</si>
  <si>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</si>
  <si>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</si>
  <si>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</si>
  <si>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</si>
  <si>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</si>
  <si>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</si>
  <si>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</si>
  <si>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</si>
  <si>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</si>
  <si>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</si>
  <si>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</si>
  <si>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</si>
  <si>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</si>
  <si>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</si>
  <si>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</si>
  <si>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</si>
  <si>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</si>
  <si>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</si>
  <si>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</si>
  <si>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</si>
  <si>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</si>
  <si>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</si>
  <si>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</si>
  <si>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</si>
  <si>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</si>
  <si>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</si>
  <si>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</si>
  <si>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</si>
  <si>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</si>
  <si>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</si>
  <si>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</si>
  <si>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</si>
  <si>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</si>
  <si>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</si>
  <si>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</si>
  <si>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</si>
  <si>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</si>
  <si>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</si>
  <si>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</si>
  <si>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</si>
  <si>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</si>
  <si>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</si>
  <si>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</si>
  <si>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</si>
  <si>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</si>
  <si>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</si>
  <si>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</si>
  <si>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</si>
  <si>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</si>
  <si>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</si>
  <si>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</si>
  <si>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</si>
  <si>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</si>
  <si>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</si>
  <si>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</si>
  <si>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</si>
  <si>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</si>
  <si>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</si>
  <si>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</si>
  <si>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</si>
  <si>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</si>
  <si>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</si>
  <si>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</si>
  <si>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</si>
  <si>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</si>
  <si>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</si>
  <si>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</si>
  <si>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</si>
  <si>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</si>
  <si>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</si>
  <si>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</si>
  <si>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</si>
  <si>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</si>
  <si>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</si>
  <si>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</si>
  <si>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</si>
  <si>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</si>
  <si>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</si>
  <si>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</si>
  <si>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</si>
  <si>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</si>
  <si>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</si>
  <si>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</si>
  <si>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</si>
  <si>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</si>
  <si>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</si>
  <si>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</si>
  <si>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</si>
  <si>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</si>
  <si>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</si>
  <si>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</si>
  <si>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</si>
  <si>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</si>
  <si>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</si>
  <si>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</si>
  <si>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</si>
  <si>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</si>
  <si>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</si>
  <si>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</si>
  <si>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</si>
  <si>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</si>
  <si>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</si>
  <si>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</si>
  <si>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</si>
  <si>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</si>
  <si>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</si>
  <si>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</si>
  <si>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</si>
  <si>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</si>
  <si>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</si>
  <si>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</si>
  <si>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</si>
  <si>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</si>
  <si>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</si>
  <si>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</si>
  <si>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</si>
  <si>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</si>
  <si>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</si>
  <si>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</si>
  <si>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</si>
  <si>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</si>
  <si>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</si>
  <si>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</si>
  <si>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</si>
  <si>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</si>
  <si>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</si>
  <si>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</si>
  <si>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</si>
  <si>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</si>
  <si>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</si>
  <si>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</si>
  <si>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</si>
  <si>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</si>
  <si>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</si>
  <si>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</si>
  <si>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</si>
  <si>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</si>
  <si>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</si>
  <si>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</si>
  <si>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</si>
  <si>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</si>
  <si>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</si>
  <si>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</si>
  <si>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</si>
  <si>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</si>
  <si>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</si>
  <si>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</si>
  <si>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</si>
  <si>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</si>
  <si>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</si>
  <si>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</si>
  <si>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</si>
  <si>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</si>
  <si>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</si>
  <si>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</si>
  <si>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</si>
  <si>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</si>
  <si>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</si>
  <si>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</si>
  <si>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</si>
  <si>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</si>
  <si>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</si>
  <si>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</si>
  <si>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</si>
  <si>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</si>
  <si>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</si>
  <si>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</si>
  <si>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</si>
  <si>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</si>
  <si>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</si>
  <si>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</si>
  <si>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</si>
  <si>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</si>
  <si>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</si>
  <si>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</si>
  <si>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</si>
  <si>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</si>
  <si>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</si>
  <si>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</si>
  <si>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</si>
  <si>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</si>
  <si>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</si>
  <si>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</si>
  <si>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</si>
  <si>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</si>
  <si>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</si>
  <si>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</si>
  <si>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</si>
  <si>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</si>
  <si>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</si>
  <si>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</si>
  <si>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</si>
  <si>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</si>
  <si>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</si>
  <si>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</si>
  <si>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</si>
  <si>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</si>
  <si>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</si>
  <si>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</si>
  <si>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</si>
  <si>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</si>
  <si>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</si>
  <si>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</si>
  <si>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</si>
  <si>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</si>
  <si>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</si>
  <si>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</si>
  <si>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</si>
  <si>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</si>
  <si>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</si>
  <si>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</si>
  <si>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</si>
  <si>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</si>
  <si>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</si>
  <si>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</si>
  <si>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</si>
  <si>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</si>
  <si>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</si>
  <si>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</si>
  <si>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</si>
  <si>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</si>
  <si>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</si>
  <si>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</si>
  <si>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</si>
  <si>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</si>
  <si>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</si>
  <si>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</si>
  <si>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</si>
  <si>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</si>
  <si>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</si>
  <si>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</si>
  <si>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</si>
  <si>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</si>
  <si>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</si>
  <si>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</si>
  <si>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</si>
  <si>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</si>
  <si>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</si>
  <si>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</si>
  <si>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</si>
  <si>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</si>
  <si>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</si>
  <si>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</si>
  <si>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</si>
  <si>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</si>
  <si>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</si>
  <si>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</si>
  <si>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</si>
  <si>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</si>
  <si>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</si>
  <si>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</si>
  <si>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</si>
  <si>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</si>
  <si>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</si>
  <si>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</si>
  <si>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</si>
  <si>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</si>
  <si>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</si>
  <si>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</si>
  <si>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</si>
  <si>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</si>
  <si>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</si>
  <si>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</si>
  <si>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</si>
  <si>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</si>
  <si>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</si>
  <si>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</si>
  <si>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</si>
  <si>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</si>
  <si>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</si>
  <si>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</si>
  <si>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</si>
  <si>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</si>
  <si>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</si>
  <si>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</si>
  <si>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</si>
  <si>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</si>
  <si>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</si>
  <si>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</si>
  <si>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</si>
  <si>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</si>
  <si>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</si>
  <si>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</si>
  <si>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</si>
  <si>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</si>
  <si>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</si>
  <si>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</si>
  <si>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</si>
  <si>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</si>
  <si>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</si>
  <si>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</si>
  <si>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</si>
  <si>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</si>
  <si>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</si>
  <si>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</si>
  <si>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</si>
  <si>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</si>
  <si>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</si>
  <si>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</si>
  <si>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</si>
  <si>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</si>
  <si>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</si>
  <si>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</si>
  <si>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</si>
  <si>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</si>
  <si>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</si>
  <si>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</si>
  <si>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</si>
  <si>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</si>
  <si>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</si>
  <si>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</si>
  <si>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</si>
  <si>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</si>
  <si>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</si>
  <si>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</si>
  <si>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</si>
  <si>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</si>
  <si>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</si>
  <si>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</si>
  <si>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</si>
  <si>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</si>
  <si>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</si>
  <si>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</si>
  <si>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</si>
  <si>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</si>
  <si>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</si>
  <si>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</si>
  <si>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</si>
  <si>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</si>
  <si>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</si>
  <si>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</si>
  <si>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</si>
  <si>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</si>
  <si>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</si>
  <si>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</si>
  <si>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</si>
  <si>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</si>
  <si>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</si>
  <si>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</si>
  <si>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</si>
  <si>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</si>
  <si>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</si>
  <si>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</si>
  <si>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</si>
  <si>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</si>
  <si>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</si>
  <si>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</si>
  <si>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</si>
  <si>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</si>
  <si>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</si>
  <si>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</si>
  <si>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</si>
  <si>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</si>
  <si>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</si>
  <si>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</si>
  <si>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</si>
  <si>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</si>
  <si>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</si>
  <si>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</si>
  <si>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</si>
  <si>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</si>
  <si>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</si>
  <si>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</si>
  <si>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</si>
  <si>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</si>
  <si>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</si>
  <si>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</si>
  <si>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</si>
  <si>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</si>
  <si>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</si>
  <si>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</si>
  <si>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</si>
  <si>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</si>
  <si>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</si>
  <si>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</si>
  <si>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</si>
  <si>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</si>
  <si>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</si>
  <si>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</si>
  <si>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</si>
  <si>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</si>
  <si>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</si>
  <si>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</si>
  <si>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</si>
  <si>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</si>
  <si>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</si>
  <si>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</si>
  <si>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</si>
  <si>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</si>
  <si>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</si>
  <si>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</si>
  <si>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</si>
  <si>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</si>
  <si>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</si>
  <si>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</si>
  <si>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</si>
  <si>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</si>
  <si>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</si>
  <si>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</si>
  <si>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</si>
  <si>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</si>
  <si>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</si>
  <si>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</si>
  <si>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</si>
  <si>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</si>
  <si>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</si>
  <si>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</si>
  <si>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</si>
  <si>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</si>
  <si>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</si>
  <si>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</si>
  <si>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</si>
  <si>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</si>
  <si>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</si>
  <si>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</si>
  <si>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</si>
  <si>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</si>
  <si>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</si>
  <si>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</si>
  <si>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</si>
  <si>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</si>
  <si>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</si>
  <si>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</si>
  <si>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</si>
  <si>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</si>
  <si>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</si>
  <si>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</si>
  <si>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</si>
  <si>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</si>
  <si>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</si>
  <si>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</si>
  <si>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</si>
  <si>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</si>
  <si>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</si>
  <si>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</si>
  <si>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</si>
  <si>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</si>
  <si>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</si>
  <si>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</si>
  <si>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</si>
  <si>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</si>
  <si>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</si>
  <si>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</si>
  <si>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</si>
  <si>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</si>
  <si>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</si>
  <si>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</si>
  <si>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</si>
  <si>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</si>
  <si>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</si>
  <si>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</si>
  <si>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</si>
  <si>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</si>
  <si>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</si>
  <si>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</si>
  <si>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</si>
  <si>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</si>
  <si>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</si>
  <si>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</si>
  <si>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</si>
  <si>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</si>
  <si>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</si>
  <si>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</si>
  <si>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</si>
  <si>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</si>
  <si>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</si>
  <si>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</si>
  <si>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</si>
  <si>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</si>
  <si>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</si>
  <si>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</si>
  <si>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</si>
  <si>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</si>
  <si>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</si>
  <si>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</si>
  <si>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</si>
  <si>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</si>
  <si>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</si>
  <si>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</si>
  <si>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</si>
  <si>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</si>
  <si>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</si>
  <si>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</si>
  <si>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</si>
  <si>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</si>
  <si>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</si>
  <si>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</si>
  <si>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</si>
  <si>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</si>
  <si>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</si>
  <si>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</si>
  <si>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</si>
  <si>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</si>
  <si>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</si>
  <si>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</si>
  <si>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</si>
  <si>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</si>
  <si>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</si>
  <si>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</si>
  <si>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</si>
  <si>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</si>
  <si>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</si>
  <si>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</si>
  <si>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</si>
  <si>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</si>
  <si>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</si>
  <si>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</si>
  <si>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</si>
  <si>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</si>
  <si>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</si>
  <si>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</si>
  <si>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</si>
  <si>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</si>
  <si>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</si>
  <si>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</si>
  <si>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</si>
  <si>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</si>
  <si>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</si>
  <si>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</si>
  <si>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</si>
  <si>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</si>
  <si>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</si>
  <si>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</si>
  <si>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</si>
  <si>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</si>
  <si>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</si>
  <si>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</si>
  <si>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</si>
  <si>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</si>
  <si>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</si>
  <si>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</si>
  <si>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</si>
  <si>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</si>
  <si>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</si>
  <si>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</si>
  <si>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</si>
  <si>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</si>
  <si>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</si>
  <si>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</si>
  <si>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</si>
  <si>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</si>
  <si>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</si>
  <si>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</si>
  <si>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</si>
  <si>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</si>
  <si>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</si>
  <si>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</si>
  <si>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</si>
  <si>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</si>
  <si>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</si>
  <si>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</si>
  <si>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</si>
  <si>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</si>
  <si>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</si>
  <si>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</si>
  <si>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</si>
  <si>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</si>
  <si>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</si>
  <si>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</si>
  <si>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</si>
  <si>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</si>
  <si>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</si>
  <si>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</si>
  <si>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</si>
  <si>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</si>
  <si>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</si>
  <si>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</si>
  <si>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</si>
  <si>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</si>
  <si>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</si>
  <si>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</si>
  <si>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</si>
  <si>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</si>
  <si>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</si>
  <si>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</si>
  <si>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</si>
  <si>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</si>
  <si>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</si>
  <si>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</si>
  <si>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</si>
  <si>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</si>
  <si>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</si>
  <si>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</si>
  <si>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</si>
  <si>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</si>
  <si>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</si>
  <si>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</si>
  <si>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</si>
  <si>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</si>
  <si>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</si>
  <si>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</si>
  <si>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</si>
  <si>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</si>
  <si>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</si>
  <si>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</si>
  <si>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</si>
  <si>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</si>
  <si>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</si>
  <si>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</si>
  <si>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</si>
  <si>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</si>
  <si>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</si>
  <si>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</si>
  <si>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</si>
  <si>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</si>
  <si>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</si>
  <si>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</si>
  <si>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</si>
  <si>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</si>
  <si>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</si>
  <si>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</si>
  <si>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</si>
  <si>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</si>
  <si>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</si>
  <si>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</si>
  <si>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</si>
  <si>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</si>
  <si>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</si>
  <si>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</si>
  <si>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</si>
  <si>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</si>
  <si>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</si>
  <si>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</si>
  <si>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</si>
  <si>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</si>
  <si>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</si>
  <si>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</si>
  <si>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</si>
  <si>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</si>
  <si>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</si>
  <si>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</si>
  <si>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</si>
  <si>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</si>
  <si>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</si>
  <si>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</si>
  <si>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</si>
  <si>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</si>
  <si>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</si>
  <si>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</si>
  <si>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</si>
  <si>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</si>
  <si>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</si>
  <si>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</si>
  <si>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</si>
  <si>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</si>
  <si>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</si>
  <si>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</si>
  <si>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</si>
  <si>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</si>
  <si>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</si>
  <si>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</si>
  <si>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</si>
  <si>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</si>
  <si>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</si>
  <si>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</si>
  <si>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</si>
  <si>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</si>
  <si>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</si>
  <si>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</si>
  <si>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</si>
  <si>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</si>
  <si>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</si>
  <si>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</si>
  <si>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</si>
  <si>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</si>
  <si>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</si>
  <si>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</si>
  <si>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</si>
  <si>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</si>
  <si>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</si>
  <si>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</si>
  <si>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</si>
  <si>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</si>
  <si>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</si>
  <si>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</si>
  <si>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</si>
  <si>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</si>
  <si>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</si>
  <si>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</si>
  <si>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</si>
  <si>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</si>
  <si>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</si>
  <si>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</si>
  <si>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</si>
  <si>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</si>
  <si>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</si>
  <si>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</si>
  <si>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</si>
  <si>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</si>
  <si>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</si>
  <si>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</si>
  <si>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</si>
  <si>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</si>
  <si>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</si>
  <si>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</si>
  <si>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</si>
  <si>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</si>
  <si>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</si>
  <si>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</si>
  <si>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</si>
  <si>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</si>
  <si>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</si>
  <si>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</si>
  <si>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</si>
  <si>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</si>
  <si>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</si>
  <si>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</si>
  <si>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</si>
  <si>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</si>
  <si>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</si>
  <si>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</si>
  <si>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</si>
  <si>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</si>
  <si>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</si>
  <si>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</si>
  <si>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</si>
  <si>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</si>
  <si>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</si>
  <si>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</si>
  <si>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</si>
  <si>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</si>
  <si>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</si>
  <si>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</si>
  <si>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</si>
  <si>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</si>
  <si>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</si>
  <si>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</si>
  <si>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</si>
  <si>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</si>
  <si>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</si>
  <si>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</si>
  <si>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</si>
  <si>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</si>
  <si>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</si>
  <si>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</si>
  <si>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</si>
  <si>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</si>
  <si>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</si>
  <si>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</si>
  <si>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</si>
  <si>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</si>
  <si>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</si>
  <si>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</si>
  <si>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</si>
  <si>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</si>
  <si>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</si>
  <si>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</si>
  <si>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</si>
  <si>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</si>
  <si>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</si>
  <si>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</si>
  <si>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</si>
  <si>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</si>
  <si>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</si>
  <si>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</si>
  <si>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</si>
  <si>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</si>
  <si>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</si>
  <si>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</si>
  <si>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</si>
  <si>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</si>
  <si>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</si>
  <si>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</si>
  <si>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</si>
  <si>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</si>
  <si>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</si>
  <si>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</si>
  <si>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</si>
  <si>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</si>
  <si>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</si>
  <si>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</si>
  <si>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</si>
  <si>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</si>
  <si>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</si>
  <si>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</si>
  <si>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</si>
  <si>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</si>
  <si>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</si>
  <si>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</si>
  <si>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</si>
  <si>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</si>
  <si>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</si>
  <si>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</si>
  <si>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</si>
  <si>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</si>
  <si>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</si>
  <si>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</si>
  <si>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</si>
  <si>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</si>
  <si>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</si>
  <si>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</si>
  <si>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</si>
  <si>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</si>
  <si>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</si>
  <si>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</si>
  <si>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</si>
  <si>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</si>
  <si>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</si>
  <si>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</si>
  <si>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</si>
  <si>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</si>
  <si>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</si>
  <si>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</si>
  <si>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</si>
  <si>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</si>
  <si>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</si>
  <si>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</si>
  <si>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</si>
  <si>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</si>
  <si>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</si>
  <si>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</si>
  <si>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</si>
  <si>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</si>
  <si>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</si>
  <si>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</si>
  <si>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</si>
  <si>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</si>
  <si>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</si>
  <si>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</si>
  <si>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</si>
  <si>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</si>
  <si>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</si>
  <si>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</si>
  <si>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</si>
  <si>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</si>
  <si>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</si>
  <si>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</si>
  <si>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</si>
  <si>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</si>
  <si>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</si>
  <si>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</si>
  <si>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</si>
  <si>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</si>
  <si>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</si>
  <si>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</si>
  <si>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</si>
  <si>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</si>
  <si>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</si>
  <si>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</si>
  <si>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</si>
  <si>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</si>
  <si>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</si>
  <si>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</si>
  <si>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</si>
  <si>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</si>
  <si>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</si>
  <si>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</si>
  <si>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</si>
  <si>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</si>
  <si>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</si>
  <si>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</si>
  <si>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</si>
  <si>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</si>
  <si>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</si>
  <si>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</si>
  <si>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</si>
  <si>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</si>
  <si>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</si>
  <si>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</si>
  <si>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</si>
  <si>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</si>
  <si>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</si>
  <si>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</si>
  <si>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</si>
  <si>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</si>
  <si>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</si>
  <si>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</si>
  <si>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</si>
  <si>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</si>
  <si>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</si>
  <si>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</si>
  <si>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</si>
  <si>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</si>
  <si>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</si>
  <si>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</si>
  <si>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</si>
  <si>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</si>
  <si>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</si>
  <si>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</si>
  <si>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</si>
  <si>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</si>
  <si>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</si>
  <si>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</si>
  <si>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</si>
  <si>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</si>
  <si>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</si>
  <si>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</si>
  <si>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</si>
  <si>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</si>
  <si>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</si>
  <si>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</si>
  <si>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</si>
  <si>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</si>
  <si>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</si>
  <si>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</si>
  <si>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</si>
  <si>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</si>
  <si>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</si>
  <si>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</si>
  <si>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</si>
  <si>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</si>
  <si>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</si>
  <si>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</si>
  <si>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</si>
  <si>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</si>
  <si>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</si>
  <si>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</si>
  <si>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</si>
  <si>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</si>
  <si>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</si>
  <si>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</si>
  <si>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</si>
  <si>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</si>
  <si>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</si>
  <si>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</si>
  <si>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</si>
  <si>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</si>
  <si>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</si>
  <si>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</si>
  <si>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</si>
  <si>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</si>
  <si>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</si>
  <si>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</si>
  <si>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</si>
  <si>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</si>
  <si>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</si>
  <si>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</si>
  <si>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</si>
  <si>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</si>
  <si>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</si>
  <si>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</si>
  <si>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</si>
  <si>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</si>
  <si>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</si>
  <si>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</si>
  <si>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</si>
  <si>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</si>
  <si>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</si>
  <si>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</si>
  <si>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</si>
  <si>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</si>
  <si>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</si>
  <si>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</si>
  <si>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</si>
  <si>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</si>
  <si>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</si>
  <si>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</si>
  <si>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</si>
  <si>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</si>
  <si>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</si>
  <si>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</si>
  <si>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</si>
  <si>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</si>
  <si>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</si>
  <si>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</si>
  <si>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</si>
  <si>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</si>
  <si>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</si>
  <si>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</si>
  <si>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</si>
  <si>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</si>
  <si>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</si>
  <si>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</si>
  <si>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</si>
  <si>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</si>
  <si>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</si>
  <si>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</si>
  <si>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</si>
  <si>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</si>
  <si>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</si>
  <si>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</si>
  <si>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</si>
  <si>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</si>
  <si>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</si>
  <si>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</si>
  <si>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</si>
  <si>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</si>
  <si>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</si>
  <si>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</si>
  <si>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</si>
  <si>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</si>
  <si>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</si>
  <si>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</si>
  <si>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</si>
  <si>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</si>
  <si>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</si>
  <si>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</si>
  <si>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</si>
  <si>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</si>
  <si>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</si>
  <si>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</si>
  <si>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</si>
  <si>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</si>
  <si>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</si>
  <si>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</si>
  <si>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</si>
  <si>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</si>
  <si>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</si>
  <si>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</si>
  <si>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</si>
  <si>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</si>
  <si>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</si>
  <si>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</si>
  <si>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</si>
  <si>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</si>
  <si>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</si>
  <si>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</si>
  <si>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</si>
  <si>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</si>
  <si>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</si>
  <si>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</si>
  <si>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</si>
  <si>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</si>
  <si>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</si>
  <si>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</si>
  <si>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</si>
  <si>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</si>
  <si>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</si>
  <si>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</si>
  <si>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</si>
  <si>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</si>
  <si>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</si>
  <si>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</si>
  <si>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</si>
  <si>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</si>
  <si>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</si>
  <si>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</si>
  <si>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</si>
  <si>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</si>
  <si>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</si>
  <si>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</si>
  <si>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</si>
  <si>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</si>
  <si>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</si>
  <si>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</si>
  <si>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</si>
  <si>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</si>
  <si>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</si>
  <si>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</si>
  <si>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</si>
  <si>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</si>
  <si>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</si>
  <si>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</si>
  <si>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</si>
  <si>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</si>
  <si>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 xml:space="preserve">Tata Motors Limited is an Indian multinational automotive company, headquartered in Mumbai and part of the Tata Group. The company produces cars, trucks, vans, and busses.
Tata Motors has auto manufacturing and vehicle plants in Jamshedpur, Pantnagar, Lucknow, Sanand, Dharwad, and Pune in India, as well as in Argentina, South Africa, the United Kingdom, and Thailand. It has research and development centers in Pune, Jamshedpur, Lucknow, Dharwad, India and South Korea, the United Kingdom, and Spain. </t>
  </si>
  <si>
    <t>Altman's Z Score Analysis</t>
  </si>
  <si>
    <t>Working Capital / Total Assets</t>
  </si>
  <si>
    <t>Working Capital</t>
  </si>
  <si>
    <t>Working Capital / Total Assets (A)</t>
  </si>
  <si>
    <t>Retained Earnings / Total Assets</t>
  </si>
  <si>
    <t>Retained Earnings</t>
  </si>
  <si>
    <t>Retained Earnings / Total Assets (B)</t>
  </si>
  <si>
    <t>EBIT / Total Assets</t>
  </si>
  <si>
    <t>EBIT/Total Assets (C)</t>
  </si>
  <si>
    <t>Market Cap / Long term Liabilities</t>
  </si>
  <si>
    <t>Long term Liabilities</t>
  </si>
  <si>
    <t>Market Cap / Long term Liabilities (D)</t>
  </si>
  <si>
    <t>Sales / Total Assets</t>
  </si>
  <si>
    <t>Total Sales</t>
  </si>
  <si>
    <t>Return on Asset (E)</t>
  </si>
  <si>
    <t>Altman's Z Score</t>
  </si>
  <si>
    <t>Final Score</t>
  </si>
  <si>
    <t>Financial Stability</t>
  </si>
  <si>
    <t>Ashok Leyland</t>
  </si>
  <si>
    <t>Olectra Greentec</t>
  </si>
  <si>
    <t>Force Motors</t>
  </si>
  <si>
    <t>SML ISUZU</t>
  </si>
  <si>
    <t>Don’t Change the data we will be doing referencing with the new Cash flow Statement in the same cash Flow, Other wise we have to change the Formulas in Intrinsic Growth also.</t>
  </si>
  <si>
    <t>Don’t Change the data we will be doing referencing with the new Balance Sheet in the same Balance sheet, Other wise we have to change the Formulas in Intrinsic Growth also.</t>
  </si>
  <si>
    <t xml:space="preserve">Tata Motors Limited is an Indian multinational automotive company, headquartered in Mumbai and part of the Tata Group. 
Subsidiaries include British Jaguar Land Rover and South Korean Tata Daewoo. Tata Motors has joint ventures with Hitachi (Tata Hitachi Construction Machinery) and Stellantis, which makes vehicle parts for Fiat Chrysler and Tata-branded vehicles. On 12 October 2021, private equity firm TPG invested $1 billion in Tata Motors' electric vehicle subsidiary.
</t>
  </si>
  <si>
    <t>Company Description</t>
  </si>
  <si>
    <t>Key Financial Metrics</t>
  </si>
  <si>
    <t>INR (cr)</t>
  </si>
  <si>
    <t>Sales Growth(YOY)</t>
  </si>
  <si>
    <t>Gross Profit Margins (%)</t>
  </si>
  <si>
    <t>EBITDA Margins (%)</t>
  </si>
  <si>
    <t>EBIT Margins (%)</t>
  </si>
  <si>
    <t>Net Margins (%)</t>
  </si>
  <si>
    <t>Earnings Per Share (in Rs)</t>
  </si>
  <si>
    <t>EPS Growth (YOY)</t>
  </si>
  <si>
    <t>DPS G</t>
  </si>
  <si>
    <t>Dividend Per Share (in Rs)</t>
  </si>
  <si>
    <t>Volume</t>
  </si>
  <si>
    <t>Market Capitalisation</t>
  </si>
  <si>
    <t>Cash</t>
  </si>
  <si>
    <t>EV/SALES</t>
  </si>
  <si>
    <t>BOOK VALUE</t>
  </si>
  <si>
    <t>Price/ BV</t>
  </si>
  <si>
    <t>Key Financial Ratios</t>
  </si>
  <si>
    <t>Price to Earnings</t>
  </si>
  <si>
    <t>price to earnings</t>
  </si>
  <si>
    <t>EV/Sales</t>
  </si>
  <si>
    <t>Price to Book Value</t>
  </si>
  <si>
    <t>Return on Equity (%)</t>
  </si>
  <si>
    <t>Return on Capirtal Employed (%)</t>
  </si>
  <si>
    <t>Volume- 5Y</t>
  </si>
  <si>
    <t>Sahre Price - 5Y</t>
  </si>
  <si>
    <t>Shareholder's name</t>
  </si>
  <si>
    <t>Tata Sons Private Limited</t>
  </si>
  <si>
    <t>Life Insurance Corporation Of India</t>
  </si>
  <si>
    <t>Sbi Nifty 50 Etf</t>
  </si>
  <si>
    <t>Tata Industries Limited</t>
  </si>
  <si>
    <t>Rekha Jhunjhunwala</t>
  </si>
  <si>
    <t>Axis Mutual Fund Trustee Limited A/C Axis Mutual Fund A/C Axis Bluechip Fund</t>
  </si>
  <si>
    <t>Uti - Nifty Exchange Traded Fund</t>
  </si>
  <si>
    <t>Tata Investment Corporation Limited</t>
  </si>
  <si>
    <t>Investor Education and Protection Fund (IEPF)</t>
  </si>
  <si>
    <t>Ewart Investments Limited</t>
  </si>
  <si>
    <t>Top 10 Shareholders</t>
  </si>
  <si>
    <t>N.Shares (in crs)</t>
  </si>
  <si>
    <t>Market Value (in crs)</t>
  </si>
  <si>
    <t>Holding (%)</t>
  </si>
  <si>
    <t>Shareholdingd</t>
  </si>
  <si>
    <t>Investors</t>
  </si>
  <si>
    <t>FII</t>
  </si>
  <si>
    <t>Promoters</t>
  </si>
  <si>
    <t>DII</t>
  </si>
  <si>
    <t>Public &amp;                                                                                                      Government</t>
  </si>
  <si>
    <t xml:space="preserve">Shareholding Pattern </t>
  </si>
  <si>
    <t>Share Price as on 17May 2024</t>
  </si>
  <si>
    <t>No of shares o/s</t>
  </si>
  <si>
    <t>Add:Total Debt</t>
  </si>
  <si>
    <t>Less:Cash and equivalent</t>
  </si>
  <si>
    <t>Add:Minority Interest</t>
  </si>
  <si>
    <t>Managerial Remuneration</t>
  </si>
  <si>
    <t>Mr. Om Prakash Bhatt</t>
  </si>
  <si>
    <t>Ms Hanne Sorneson</t>
  </si>
  <si>
    <t>Ms Vedika Bhandarkar</t>
  </si>
  <si>
    <t>Remuneration</t>
  </si>
  <si>
    <t>Designation</t>
  </si>
  <si>
    <t>X of Median Salary</t>
  </si>
  <si>
    <t>Ind. Director</t>
  </si>
  <si>
    <t>Recent Updates</t>
  </si>
  <si>
    <t>India - Sector Data</t>
  </si>
  <si>
    <t>Figures in $mn</t>
  </si>
  <si>
    <t>Industry Name</t>
  </si>
  <si>
    <t>Number of Firms</t>
  </si>
  <si>
    <t>Capital Expenditures</t>
  </si>
  <si>
    <t xml:space="preserve">Depreciation &amp; Amort </t>
  </si>
  <si>
    <t>CapEx/Deprecn</t>
  </si>
  <si>
    <t>Acquisitions</t>
  </si>
  <si>
    <t xml:space="preserve">Net R&amp;D </t>
  </si>
  <si>
    <t>Net Cap Ex/Sales</t>
  </si>
  <si>
    <t>Net Cap Ex/ EBIT (1-t)</t>
  </si>
  <si>
    <t>Sales/ Invested Capital</t>
  </si>
  <si>
    <t>Expected EBIT Growth</t>
  </si>
  <si>
    <t>Advertising</t>
  </si>
  <si>
    <t>$12.26</t>
  </si>
  <si>
    <t>$6.17</t>
  </si>
  <si>
    <t>$15.70</t>
  </si>
  <si>
    <t>$1.95</t>
  </si>
  <si>
    <t>Aerospace/Defense</t>
  </si>
  <si>
    <t>$179.86</t>
  </si>
  <si>
    <t>$230.04</t>
  </si>
  <si>
    <t>$0.00</t>
  </si>
  <si>
    <t>$130.91</t>
  </si>
  <si>
    <t>Air Transport</t>
  </si>
  <si>
    <t>$522.14</t>
  </si>
  <si>
    <t>$907.27</t>
  </si>
  <si>
    <t>Apparel</t>
  </si>
  <si>
    <t>$1,319.16</t>
  </si>
  <si>
    <t>$1,037.40</t>
  </si>
  <si>
    <t>$18.02</t>
  </si>
  <si>
    <t>$19.95</t>
  </si>
  <si>
    <t>Auto &amp; Truck</t>
  </si>
  <si>
    <t>$2,055.74</t>
  </si>
  <si>
    <t>$4,078.64</t>
  </si>
  <si>
    <t>$103.40</t>
  </si>
  <si>
    <t>$106.73</t>
  </si>
  <si>
    <t>Auto Parts</t>
  </si>
  <si>
    <t>$1,610.95</t>
  </si>
  <si>
    <t>$1,354.44</t>
  </si>
  <si>
    <t>$188.83</t>
  </si>
  <si>
    <t>$14.64</t>
  </si>
  <si>
    <t>Bank (Money Center)</t>
  </si>
  <si>
    <t>$2,515.32</t>
  </si>
  <si>
    <t>$9.25</t>
  </si>
  <si>
    <t>NA</t>
  </si>
  <si>
    <t>$283.76</t>
  </si>
  <si>
    <t>Banks (Regional)</t>
  </si>
  <si>
    <t>$90.31</t>
  </si>
  <si>
    <t>Beverage (Alcoholic)</t>
  </si>
  <si>
    <t>$132.86</t>
  </si>
  <si>
    <t>$94.07</t>
  </si>
  <si>
    <t>$31.03</t>
  </si>
  <si>
    <t>$1.32</t>
  </si>
  <si>
    <t>Beverage (Soft)</t>
  </si>
  <si>
    <t>$1.59</t>
  </si>
  <si>
    <t>$70.09</t>
  </si>
  <si>
    <t>Broadcasting</t>
  </si>
  <si>
    <t>$182.51</t>
  </si>
  <si>
    <t>$165.61</t>
  </si>
  <si>
    <t>$4.95</t>
  </si>
  <si>
    <t>$0.04</t>
  </si>
  <si>
    <t>Brokerage &amp; Investment Banking</t>
  </si>
  <si>
    <t>$98.35</t>
  </si>
  <si>
    <t>$60.77</t>
  </si>
  <si>
    <t>$1.61</t>
  </si>
  <si>
    <t>$0.98</t>
  </si>
  <si>
    <t>Building Materials</t>
  </si>
  <si>
    <t>$294.06</t>
  </si>
  <si>
    <t>$132.09</t>
  </si>
  <si>
    <t>-$0.03</t>
  </si>
  <si>
    <t>$0.48</t>
  </si>
  <si>
    <t>Business &amp; Consumer Services</t>
  </si>
  <si>
    <t>$141.80</t>
  </si>
  <si>
    <t>$125.52</t>
  </si>
  <si>
    <t>-$26.31</t>
  </si>
  <si>
    <t>$0.08</t>
  </si>
  <si>
    <t>Cable TV</t>
  </si>
  <si>
    <t>$207.31</t>
  </si>
  <si>
    <t>$272.43</t>
  </si>
  <si>
    <t>-$0.43</t>
  </si>
  <si>
    <t>Chemical (Basic)</t>
  </si>
  <si>
    <t>$1,638.43</t>
  </si>
  <si>
    <t>$741.09</t>
  </si>
  <si>
    <t>$29.03</t>
  </si>
  <si>
    <t>$4.49</t>
  </si>
  <si>
    <t>Chemical (Diversified)</t>
  </si>
  <si>
    <t>$678.43</t>
  </si>
  <si>
    <t>$188.10</t>
  </si>
  <si>
    <t>$33.42</t>
  </si>
  <si>
    <t>$1.67</t>
  </si>
  <si>
    <t>Chemical (Specialty)</t>
  </si>
  <si>
    <t>$2,136.23</t>
  </si>
  <si>
    <t>$1,159.72</t>
  </si>
  <si>
    <t>$149.75</t>
  </si>
  <si>
    <t>-$8.03</t>
  </si>
  <si>
    <t>Coal &amp; Related Energy</t>
  </si>
  <si>
    <t>$1,808.80</t>
  </si>
  <si>
    <t>$550.30</t>
  </si>
  <si>
    <t>$0.79</t>
  </si>
  <si>
    <t>Computer Services</t>
  </si>
  <si>
    <t>$1,553.52</t>
  </si>
  <si>
    <t>$2,311.91</t>
  </si>
  <si>
    <t>$1,856.96</t>
  </si>
  <si>
    <t>-$15.58</t>
  </si>
  <si>
    <t>Computers/Peripherals</t>
  </si>
  <si>
    <t>$1.42</t>
  </si>
  <si>
    <t>$1.15</t>
  </si>
  <si>
    <t>Construction Supplies</t>
  </si>
  <si>
    <t>$4,110.00</t>
  </si>
  <si>
    <t>$2,184.75</t>
  </si>
  <si>
    <t>$89.39</t>
  </si>
  <si>
    <t>$18.40</t>
  </si>
  <si>
    <t>$164.44</t>
  </si>
  <si>
    <t>$222.02</t>
  </si>
  <si>
    <t>$9.23</t>
  </si>
  <si>
    <t>-$2.25</t>
  </si>
  <si>
    <t>Drugs (Biotechnology)</t>
  </si>
  <si>
    <t>$228.46</t>
  </si>
  <si>
    <t>$115.92</t>
  </si>
  <si>
    <t>$0.01</t>
  </si>
  <si>
    <t>-$106.19</t>
  </si>
  <si>
    <t>Drugs (Pharmaceutical)</t>
  </si>
  <si>
    <t>$2,186.78</t>
  </si>
  <si>
    <t>$1,565.34</t>
  </si>
  <si>
    <t>$407.01</t>
  </si>
  <si>
    <t>$93.17</t>
  </si>
  <si>
    <t>$9.19</t>
  </si>
  <si>
    <t>$17.79</t>
  </si>
  <si>
    <t>$4.21</t>
  </si>
  <si>
    <t>$0.30</t>
  </si>
  <si>
    <t>Electrical Equipment</t>
  </si>
  <si>
    <t>$563.66</t>
  </si>
  <si>
    <t>$356.55</t>
  </si>
  <si>
    <t>$32.25</t>
  </si>
  <si>
    <t>Electronics (Consumer &amp; Office)</t>
  </si>
  <si>
    <t>$57.40</t>
  </si>
  <si>
    <t>$14.18</t>
  </si>
  <si>
    <t>$0.42</t>
  </si>
  <si>
    <t>Electronics (General)</t>
  </si>
  <si>
    <t>$56.80</t>
  </si>
  <si>
    <t>$29.40</t>
  </si>
  <si>
    <t>$38.20</t>
  </si>
  <si>
    <t>$1.46</t>
  </si>
  <si>
    <t>Engineering/Construction</t>
  </si>
  <si>
    <t>$1,658.84</t>
  </si>
  <si>
    <t>$1,125.75</t>
  </si>
  <si>
    <t>$31.05</t>
  </si>
  <si>
    <t>$41.38</t>
  </si>
  <si>
    <t>Entertainment</t>
  </si>
  <si>
    <t>$108.20</t>
  </si>
  <si>
    <t>$238.99</t>
  </si>
  <si>
    <t>$14.46</t>
  </si>
  <si>
    <t>$0.23</t>
  </si>
  <si>
    <t>Environmental &amp; Waste Services</t>
  </si>
  <si>
    <t>$37.59</t>
  </si>
  <si>
    <t>$8.30</t>
  </si>
  <si>
    <t>$0.12</t>
  </si>
  <si>
    <t>Farming/Agriculture</t>
  </si>
  <si>
    <t>$161.96</t>
  </si>
  <si>
    <t>$119.34</t>
  </si>
  <si>
    <t>-$3.79</t>
  </si>
  <si>
    <t>$2.44</t>
  </si>
  <si>
    <t>Financial Svcs. (Non-bank &amp; Insurance)</t>
  </si>
  <si>
    <t>$906.48</t>
  </si>
  <si>
    <t>$620.98</t>
  </si>
  <si>
    <t>$287.92</t>
  </si>
  <si>
    <t>$0.36</t>
  </si>
  <si>
    <t>Food Processing</t>
  </si>
  <si>
    <t>$1,139.24</t>
  </si>
  <si>
    <t>$609.47</t>
  </si>
  <si>
    <t>$99.59</t>
  </si>
  <si>
    <t>$3.10</t>
  </si>
  <si>
    <t>Food Wholesalers</t>
  </si>
  <si>
    <t>$6.99</t>
  </si>
  <si>
    <t>$5.03</t>
  </si>
  <si>
    <t>Furn/Home Furnishings</t>
  </si>
  <si>
    <t>$205.16</t>
  </si>
  <si>
    <t>$125.41</t>
  </si>
  <si>
    <t>$258.56</t>
  </si>
  <si>
    <t>$0.72</t>
  </si>
  <si>
    <t>Green &amp; Renewable Energy</t>
  </si>
  <si>
    <t>$2,209.95</t>
  </si>
  <si>
    <t>$407.42</t>
  </si>
  <si>
    <t>$155.48</t>
  </si>
  <si>
    <t>$0.02</t>
  </si>
  <si>
    <t>Healthcare Products</t>
  </si>
  <si>
    <t>$28.86</t>
  </si>
  <si>
    <t>$8.56</t>
  </si>
  <si>
    <t>-$0.06</t>
  </si>
  <si>
    <t>Healthcare Support Services</t>
  </si>
  <si>
    <t>$58.57</t>
  </si>
  <si>
    <t>$48.62</t>
  </si>
  <si>
    <t>$139.30</t>
  </si>
  <si>
    <t>Heathcare Information and Technology</t>
  </si>
  <si>
    <t>$245.56</t>
  </si>
  <si>
    <t>$130.38</t>
  </si>
  <si>
    <t>-$5.96</t>
  </si>
  <si>
    <t>Homebuilding</t>
  </si>
  <si>
    <t>Hospitals/Healthcare Facilities</t>
  </si>
  <si>
    <t>$359.26</t>
  </si>
  <si>
    <t>$253.77</t>
  </si>
  <si>
    <t>$37.39</t>
  </si>
  <si>
    <t>-$0.23</t>
  </si>
  <si>
    <t>Hotel/Gaming</t>
  </si>
  <si>
    <t>$148.64</t>
  </si>
  <si>
    <t>$218.18</t>
  </si>
  <si>
    <t>$2.83</t>
  </si>
  <si>
    <t>-$0.29</t>
  </si>
  <si>
    <t>$349.27</t>
  </si>
  <si>
    <t>$289.44</t>
  </si>
  <si>
    <t>$7.23</t>
  </si>
  <si>
    <t>Information Services</t>
  </si>
  <si>
    <t>$242.61</t>
  </si>
  <si>
    <t>$190.99</t>
  </si>
  <si>
    <t>$152.81</t>
  </si>
  <si>
    <t>$0.80</t>
  </si>
  <si>
    <t>Insurance (General)</t>
  </si>
  <si>
    <t>$22.01</t>
  </si>
  <si>
    <t>$20.84</t>
  </si>
  <si>
    <t>Insurance (Life)</t>
  </si>
  <si>
    <t>$159.36</t>
  </si>
  <si>
    <t>-$1,789.21</t>
  </si>
  <si>
    <t>Insurance (Prop/Cas.)</t>
  </si>
  <si>
    <t>$20.02</t>
  </si>
  <si>
    <t>$7.80</t>
  </si>
  <si>
    <t>Investments &amp; Asset Management</t>
  </si>
  <si>
    <t>$123.97</t>
  </si>
  <si>
    <t>$152.52</t>
  </si>
  <si>
    <t>Machinery</t>
  </si>
  <si>
    <t>$364.85</t>
  </si>
  <si>
    <t>$282.71</t>
  </si>
  <si>
    <t>$47.93</t>
  </si>
  <si>
    <t>-$203.97</t>
  </si>
  <si>
    <t>Metals &amp; Mining</t>
  </si>
  <si>
    <t>$3,290.71</t>
  </si>
  <si>
    <t>$2,544.55</t>
  </si>
  <si>
    <t>$50.60</t>
  </si>
  <si>
    <t>$2.43</t>
  </si>
  <si>
    <t>Office Equipment &amp; Services</t>
  </si>
  <si>
    <t>$11.14</t>
  </si>
  <si>
    <t>$8.62</t>
  </si>
  <si>
    <t>Oil/Gas (Integrated)</t>
  </si>
  <si>
    <t>$5,441.30</t>
  </si>
  <si>
    <t>$3,108.80</t>
  </si>
  <si>
    <t>$6.76</t>
  </si>
  <si>
    <t>Oil/Gas (Production and Exploration)</t>
  </si>
  <si>
    <t>$984.04</t>
  </si>
  <si>
    <t>$356.79</t>
  </si>
  <si>
    <t>$3.40</t>
  </si>
  <si>
    <t>Oil/Gas Distribution</t>
  </si>
  <si>
    <t>$175.25</t>
  </si>
  <si>
    <t>$308.00</t>
  </si>
  <si>
    <t>$24.60</t>
  </si>
  <si>
    <t>Oilfield Svcs/Equip.</t>
  </si>
  <si>
    <t>$20,972.77</t>
  </si>
  <si>
    <t>$7,314.32</t>
  </si>
  <si>
    <t>$303.30</t>
  </si>
  <si>
    <t>$20.55</t>
  </si>
  <si>
    <t>Packaging &amp; Container</t>
  </si>
  <si>
    <t>$496.73</t>
  </si>
  <si>
    <t>$241.20</t>
  </si>
  <si>
    <t>-$0.02</t>
  </si>
  <si>
    <t>$0.71</t>
  </si>
  <si>
    <t>Paper/Forest Products</t>
  </si>
  <si>
    <t>$383.41</t>
  </si>
  <si>
    <t>$200.15</t>
  </si>
  <si>
    <t>$6.63</t>
  </si>
  <si>
    <t>$0.81</t>
  </si>
  <si>
    <t>Power</t>
  </si>
  <si>
    <t>$9,577.58</t>
  </si>
  <si>
    <t>$6,046.04</t>
  </si>
  <si>
    <t>$136.30</t>
  </si>
  <si>
    <t>$11.25</t>
  </si>
  <si>
    <t>Publishing &amp; Newspapers</t>
  </si>
  <si>
    <t>$22.61</t>
  </si>
  <si>
    <t>$66.91</t>
  </si>
  <si>
    <t>$5.00</t>
  </si>
  <si>
    <t>$0.10</t>
  </si>
  <si>
    <t>R.E.I.T.</t>
  </si>
  <si>
    <t>$221.10</t>
  </si>
  <si>
    <t>$167.40</t>
  </si>
  <si>
    <t>Real Estate (Development)</t>
  </si>
  <si>
    <t>$458.40</t>
  </si>
  <si>
    <t>$132.47</t>
  </si>
  <si>
    <t>-$1.07</t>
  </si>
  <si>
    <t>$0.22</t>
  </si>
  <si>
    <t>Real Estate (General/Diversified)</t>
  </si>
  <si>
    <t>$43.76</t>
  </si>
  <si>
    <t>$91.66</t>
  </si>
  <si>
    <t>$114.00</t>
  </si>
  <si>
    <t>$0.07</t>
  </si>
  <si>
    <t>Real Estate (Operations &amp; Services)</t>
  </si>
  <si>
    <t>$2.45</t>
  </si>
  <si>
    <t>$24.22</t>
  </si>
  <si>
    <t>Recreation</t>
  </si>
  <si>
    <t>$3.55</t>
  </si>
  <si>
    <t>$18.69</t>
  </si>
  <si>
    <t>Reinsurance</t>
  </si>
  <si>
    <t>$2.48</t>
  </si>
  <si>
    <t>Restaurant/Dining</t>
  </si>
  <si>
    <t>$238.22</t>
  </si>
  <si>
    <t>$197.71</t>
  </si>
  <si>
    <t>$96.36</t>
  </si>
  <si>
    <t>Retail (Automotive)</t>
  </si>
  <si>
    <t>$2.09</t>
  </si>
  <si>
    <t>$2.96</t>
  </si>
  <si>
    <t>Retail (Building Supply)</t>
  </si>
  <si>
    <t>$5.16</t>
  </si>
  <si>
    <t>$6.35</t>
  </si>
  <si>
    <t>Retail (Distributors)</t>
  </si>
  <si>
    <t>$1,877.35</t>
  </si>
  <si>
    <t>$270.20</t>
  </si>
  <si>
    <t>$66.36</t>
  </si>
  <si>
    <t>$0.03</t>
  </si>
  <si>
    <t>Retail (General)</t>
  </si>
  <si>
    <t>$37.17</t>
  </si>
  <si>
    <t>$304.18</t>
  </si>
  <si>
    <t>Retail (Grocery and Food)</t>
  </si>
  <si>
    <t>$290.52</t>
  </si>
  <si>
    <t>$72.55</t>
  </si>
  <si>
    <t>Retail (Online)</t>
  </si>
  <si>
    <t>$35.31</t>
  </si>
  <si>
    <t>$47.83</t>
  </si>
  <si>
    <t>$26.27</t>
  </si>
  <si>
    <t>$0.43</t>
  </si>
  <si>
    <t>Retail (Special Lines)</t>
  </si>
  <si>
    <t>$130.68</t>
  </si>
  <si>
    <t>$208.64</t>
  </si>
  <si>
    <t>-$0.12</t>
  </si>
  <si>
    <t>$0.14</t>
  </si>
  <si>
    <t>Rubber&amp; Tires</t>
  </si>
  <si>
    <t>$867.08</t>
  </si>
  <si>
    <t>$510.81</t>
  </si>
  <si>
    <t>$2.46</t>
  </si>
  <si>
    <t>Semiconductor</t>
  </si>
  <si>
    <t>$11.17</t>
  </si>
  <si>
    <t>$3.60</t>
  </si>
  <si>
    <t>$0.05</t>
  </si>
  <si>
    <t>Semiconductor Equip</t>
  </si>
  <si>
    <t>$59.90</t>
  </si>
  <si>
    <t>$5.22</t>
  </si>
  <si>
    <t>Shipbuilding &amp; Marine</t>
  </si>
  <si>
    <t>$931.37</t>
  </si>
  <si>
    <t>$501.20</t>
  </si>
  <si>
    <t>$186.80</t>
  </si>
  <si>
    <t>Shoe</t>
  </si>
  <si>
    <t>$59.26</t>
  </si>
  <si>
    <t>$69.01</t>
  </si>
  <si>
    <t>$0.39</t>
  </si>
  <si>
    <t>Software (Entertainment)</t>
  </si>
  <si>
    <t>$10.95</t>
  </si>
  <si>
    <t>$48.87</t>
  </si>
  <si>
    <t>$12.31</t>
  </si>
  <si>
    <t>$1.24</t>
  </si>
  <si>
    <t>Software (Internet)</t>
  </si>
  <si>
    <t>$2.84</t>
  </si>
  <si>
    <t>$2.61</t>
  </si>
  <si>
    <t>Software (System &amp; Application)</t>
  </si>
  <si>
    <t>$144.43</t>
  </si>
  <si>
    <t>$159.71</t>
  </si>
  <si>
    <t>$196.19</t>
  </si>
  <si>
    <t>$32.92</t>
  </si>
  <si>
    <t>Steel</t>
  </si>
  <si>
    <t>$6,002.26</t>
  </si>
  <si>
    <t>$3,615.02</t>
  </si>
  <si>
    <t>$1,294.38</t>
  </si>
  <si>
    <t>$53.60</t>
  </si>
  <si>
    <t>Telecom (Wireless)</t>
  </si>
  <si>
    <t>$3,793.33</t>
  </si>
  <si>
    <t>$7,141.80</t>
  </si>
  <si>
    <t>Telecom. Equipment</t>
  </si>
  <si>
    <t>$99.48</t>
  </si>
  <si>
    <t>$74.33</t>
  </si>
  <si>
    <t>$29.49</t>
  </si>
  <si>
    <t>$12.54</t>
  </si>
  <si>
    <t>Telecom. Services</t>
  </si>
  <si>
    <t>$631.69</t>
  </si>
  <si>
    <t>$1,110.92</t>
  </si>
  <si>
    <t>$2.18</t>
  </si>
  <si>
    <t>$1.54</t>
  </si>
  <si>
    <t>Tobacco</t>
  </si>
  <si>
    <t>$394.27</t>
  </si>
  <si>
    <t>$243.62</t>
  </si>
  <si>
    <t>$8.76</t>
  </si>
  <si>
    <t>Transportation</t>
  </si>
  <si>
    <t>$412.61</t>
  </si>
  <si>
    <t>$335.01</t>
  </si>
  <si>
    <t>$4.78</t>
  </si>
  <si>
    <t>-$0.05</t>
  </si>
  <si>
    <t>Transportation (Railroads)</t>
  </si>
  <si>
    <t>$69.80</t>
  </si>
  <si>
    <t>$68.20</t>
  </si>
  <si>
    <t>Trucking</t>
  </si>
  <si>
    <t>$39.14</t>
  </si>
  <si>
    <t>$24.74</t>
  </si>
  <si>
    <t>Utility (General)</t>
  </si>
  <si>
    <t>Utility (Water)</t>
  </si>
  <si>
    <t>$0.33</t>
  </si>
  <si>
    <t>$1.26</t>
  </si>
  <si>
    <t>Total Market</t>
  </si>
  <si>
    <t>$91,128.20</t>
  </si>
  <si>
    <t>$56,787.85</t>
  </si>
  <si>
    <t>$7,200.64</t>
  </si>
  <si>
    <t>$290.69</t>
  </si>
  <si>
    <t>Total Market (without financials)</t>
  </si>
  <si>
    <t>$87,192.38</t>
  </si>
  <si>
    <t>$57,704.90</t>
  </si>
  <si>
    <t>$6,627.34</t>
  </si>
  <si>
    <t>$288.55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</si>
</sst>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7" formatCode="&quot;₹&quot;#,##0.00_);\(&quot;₹&quot;#,##0.00\)"/>
    <numFmt numFmtId="44" formatCode="_(&quot;₹&quot;* #,##0.00_);_(&quot;₹&quot;* \(#,##0.00\);_(&quot;₹&quot;* &quot;-&quot;??_);_(@_)"/>
    <numFmt numFmtId="43" formatCode="_(* #,##0.00_);_(* \(#,##0.00\);_(* &quot;-&quot;??_);_(@_)"/>
    <numFmt numFmtId="164" formatCode="_ * #,##0.00_ ;_ * \-#,##0.00_ ;_ * &quot;-&quot;??_ ;_ @_ "/>
    <numFmt numFmtId="165" formatCode="[$-409]mmm\-yy;@"/>
    <numFmt numFmtId="166" formatCode="&quot;₹&quot;#,##0.0_);\(&quot;₹&quot;#,##0.0\);\-"/>
    <numFmt numFmtId="167" formatCode="0.00&quot;x&quot;"/>
    <numFmt numFmtId="168" formatCode="0&quot; days&quot;"/>
    <numFmt numFmtId="169" formatCode="yyyy&quot; A&quot;"/>
    <numFmt numFmtId="170" formatCode="yyyy\ &quot; E&quot;"/>
    <numFmt numFmtId="171" formatCode="0.000"/>
    <numFmt numFmtId="172" formatCode="0,000.0"/>
    <numFmt numFmtId="173" formatCode="mmm\-yyyy"/>
    <numFmt numFmtId="174" formatCode="_(&quot;₹&quot;* #,##0.0_);_(&quot;₹&quot;* \(#,##0.0\);_(&quot;₹&quot;* &quot;-&quot;?_);_(@_)"/>
    <numFmt numFmtId="175" formatCode="mmm\-yy&quot;A&quot;"/>
    <numFmt numFmtId="176" formatCode="mmm\-yy&quot; F&quot;"/>
    <numFmt numFmtId="177" formatCode="0.0%"/>
    <numFmt numFmtId="178" formatCode="0.0"/>
    <numFmt numFmtId="179" formatCode="#,##0.0"/>
    <numFmt numFmtId="180" formatCode="0.0\x"/>
    <numFmt numFmtId="181" formatCode="0.00\x"/>
    <numFmt numFmtId="182" formatCode="_(* #,##0.00_)&quot;x&quot;;_(* \(#,##0.00\)&quot;x&quot;;_(* &quot;-&quot;??_);_(@_)&quot;x&quot;"/>
    <numFmt numFmtId="183" formatCode="0,000.0;\(0,000.0\)"/>
    <numFmt numFmtId="184" formatCode="&quot;$&quot;#,##0.00"/>
  </numFmts>
  <fonts count="39"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sz val="11"/>
      <name val="Calibri"/>
      <family val="2"/>
      <scheme val="minor"/>
    </font>
    <font>
      <i/>
      <sz val="11"/>
      <color theme="1"/>
      <name val="Calibri"/>
      <family val="2"/>
      <scheme val="minor"/>
    </font>
    <font>
      <i/>
      <sz val="11"/>
      <color theme="1" tint="0.499984740745262"/>
      <name val="Calibri"/>
      <family val="2"/>
      <scheme val="minor"/>
    </font>
    <font>
      <sz val="11"/>
      <color theme="1" tint="0.499984740745262"/>
      <name val="Calibri"/>
      <family val="2"/>
      <scheme val="minor"/>
    </font>
    <font>
      <sz val="11"/>
      <color rgb="FF000000"/>
      <name val="Calibri"/>
      <family val="2"/>
      <scheme val="minor"/>
    </font>
    <font>
      <vertAlign val="superscript"/>
      <sz val="11"/>
      <color theme="1"/>
      <name val="Calibri (Body)"/>
    </font>
    <font>
      <sz val="11"/>
      <color rgb="FF0432FF"/>
      <name val="Calibri"/>
      <family val="2"/>
      <scheme val="minor"/>
    </font>
    <font>
      <i/>
      <sz val="9"/>
      <color theme="1"/>
      <name val="Calibri (Body)"/>
    </font>
    <font>
      <i/>
      <sz val="9"/>
      <color theme="1"/>
      <name val="Calibri"/>
      <family val="2"/>
      <scheme val="minor"/>
    </font>
    <font>
      <i/>
      <sz val="10"/>
      <color theme="0" tint="-0.249977111117893"/>
      <name val="Calibri"/>
      <family val="2"/>
      <scheme val="minor"/>
    </font>
    <font>
      <sz val="11"/>
      <color rgb="FF22222F"/>
      <name val="Arial"/>
      <family val="2"/>
    </font>
    <font>
      <sz val="11"/>
      <color rgb="FF22222F"/>
      <name val="Arial"/>
      <family val="2"/>
    </font>
    <font>
      <sz val="11"/>
      <color theme="0"/>
      <name val="Arial"/>
      <family val="2"/>
    </font>
    <font>
      <b/>
      <sz val="11"/>
      <color rgb="FF22222F"/>
      <name val="Arial"/>
      <family val="2"/>
    </font>
    <font>
      <i/>
      <sz val="11"/>
      <color rgb="FF0432FF"/>
      <name val="Calibri"/>
      <family val="2"/>
      <scheme val="minor"/>
    </font>
    <font>
      <b/>
      <sz val="12"/>
      <color rgb="FF002060"/>
      <name val="Calibri"/>
      <family val="2"/>
      <scheme val="minor"/>
    </font>
    <font>
      <b/>
      <sz val="11"/>
      <color rgb="FFFFFFFF"/>
      <name val="Calibri"/>
      <family val="2"/>
      <scheme val="minor"/>
    </font>
    <font>
      <b/>
      <sz val="11"/>
      <color theme="1"/>
      <name val="Calibri"/>
      <family val="2"/>
    </font>
    <font>
      <sz val="12"/>
      <color theme="1"/>
      <name val="calibri"/>
      <family val="2"/>
    </font>
    <font>
      <b/>
      <sz val="12"/>
      <color theme="0"/>
      <name val="calibri"/>
      <family val="2"/>
    </font>
    <font>
      <sz val="11"/>
      <color rgb="FF476AAE"/>
      <name val="Calibri"/>
      <family val="2"/>
      <scheme val="minor"/>
    </font>
    <font>
      <b/>
      <sz val="22"/>
      <color rgb="FF476AAE"/>
      <name val="calibri"/>
      <family val="2"/>
    </font>
    <font>
      <b/>
      <sz val="14"/>
      <color rgb="FF476AAE"/>
      <name val="calibri"/>
      <family val="2"/>
    </font>
    <font>
      <b/>
      <sz val="18"/>
      <color rgb="FF476AAE"/>
      <name val="calibri"/>
      <family val="2"/>
    </font>
    <font>
      <b/>
      <i/>
      <sz val="11"/>
      <color rgb="FF476AAE"/>
      <name val="calibri"/>
      <family val="2"/>
    </font>
    <font>
      <sz val="24"/>
      <color theme="1"/>
      <name val="Calibri"/>
      <family val="2"/>
      <scheme val="minor"/>
    </font>
    <font>
      <sz val="14"/>
      <color theme="0"/>
      <name val="Calibri"/>
      <family val="2"/>
      <scheme val="minor"/>
    </font>
    <font>
      <i/>
      <sz val="8"/>
      <color theme="1"/>
      <name val="Calibri"/>
      <family val="2"/>
      <scheme val="minor"/>
    </font>
    <font>
      <b/>
      <sz val="16"/>
      <color rgb="FF000000"/>
      <name val="Calibri"/>
      <family val="2"/>
      <scheme val="minor"/>
    </font>
    <font>
      <b/>
      <sz val="11"/>
      <name val="Calibri"/>
      <family val="2"/>
      <scheme val="minor"/>
    </font>
    <font>
      <b/>
      <sz val="11"/>
      <color rgb="FF000000"/>
      <name val="Calibri"/>
      <family val="2"/>
      <scheme val="minor"/>
    </font>
  </fonts>
  <fills count="14">
    <fill>
      <patternFill patternType="none"/>
    </fill>
    <fill>
      <patternFill patternType="gray125"/>
    </fill>
    <fill>
      <patternFill patternType="solid">
        <fgColor theme="9"/>
      </patternFill>
    </fill>
    <fill>
      <patternFill patternType="solid">
        <fgColor rgb="FF0275D8"/>
        <bgColor indexed="64"/>
      </patternFill>
    </fill>
    <fill>
      <patternFill patternType="solid">
        <fgColor rgb="FF002060"/>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0432FF"/>
        <bgColor indexed="64"/>
      </patternFill>
    </fill>
    <fill>
      <patternFill patternType="solid">
        <fgColor theme="9" tint="0.79998168889431442"/>
        <bgColor indexed="64"/>
      </patternFill>
    </fill>
    <fill>
      <patternFill patternType="solid">
        <fgColor rgb="FF476AAE"/>
        <bgColor indexed="64"/>
      </patternFill>
    </fill>
    <fill>
      <patternFill patternType="solid">
        <fgColor rgb="FFFFFF00"/>
        <bgColor indexed="64"/>
      </patternFill>
    </fill>
    <fill>
      <patternFill patternType="solid">
        <fgColor rgb="FF002060"/>
        <bgColor rgb="FF000000"/>
      </patternFill>
    </fill>
  </fills>
  <borders count="33">
    <border>
      <left/>
      <right/>
      <top/>
      <bottom/>
      <diagonal/>
    </border>
    <border>
      <left/>
      <right/>
      <top style="dotted">
        <color auto="1"/>
      </top>
      <bottom style="dotted">
        <color auto="1"/>
      </bottom>
      <diagonal/>
    </border>
    <border>
      <left/>
      <right/>
      <top style="thin">
        <color auto="1"/>
      </top>
      <bottom/>
      <diagonal/>
    </border>
    <border>
      <left/>
      <right/>
      <top/>
      <bottom style="thin">
        <color auto="1"/>
      </bottom>
      <diagonal/>
    </border>
    <border>
      <left/>
      <right/>
      <top/>
      <bottom style="medium">
        <color indexed="64"/>
      </bottom>
      <diagonal/>
    </border>
    <border>
      <left/>
      <right/>
      <top style="medium">
        <color auto="1"/>
      </top>
      <bottom style="medium">
        <color auto="1"/>
      </bottom>
      <diagonal/>
    </border>
    <border>
      <left/>
      <right/>
      <top style="medium">
        <color auto="1"/>
      </top>
      <bottom/>
      <diagonal/>
    </border>
    <border>
      <left/>
      <right/>
      <top style="slantDashDot">
        <color auto="1"/>
      </top>
      <bottom/>
      <diagonal/>
    </border>
    <border>
      <left/>
      <right/>
      <top/>
      <bottom style="slantDashDot">
        <color auto="1"/>
      </bottom>
      <diagonal/>
    </border>
    <border>
      <left/>
      <right/>
      <top style="thin">
        <color auto="1"/>
      </top>
      <bottom style="thin">
        <color auto="1"/>
      </bottom>
      <diagonal/>
    </border>
    <border>
      <left/>
      <right/>
      <top style="dotted">
        <color auto="1"/>
      </top>
      <bottom/>
      <diagonal/>
    </border>
    <border>
      <left/>
      <right/>
      <top style="thin">
        <color theme="1"/>
      </top>
      <bottom/>
      <diagonal/>
    </border>
    <border>
      <left/>
      <right/>
      <top style="hair">
        <color auto="1"/>
      </top>
      <bottom style="hair">
        <color auto="1"/>
      </bottom>
      <diagonal/>
    </border>
    <border>
      <left/>
      <right/>
      <top style="hair">
        <color rgb="FF0432FF"/>
      </top>
      <bottom style="hair">
        <color rgb="FF0432FF"/>
      </bottom>
      <diagonal/>
    </border>
    <border>
      <left/>
      <right/>
      <top style="hair">
        <color rgb="FF0432FF"/>
      </top>
      <bottom/>
      <diagonal/>
    </border>
    <border>
      <left/>
      <right/>
      <top style="thin">
        <color auto="1"/>
      </top>
      <bottom style="thick">
        <color auto="1"/>
      </bottom>
      <diagonal/>
    </border>
    <border>
      <left/>
      <right/>
      <top style="thin">
        <color auto="1"/>
      </top>
      <bottom style="slantDashDot">
        <color auto="1"/>
      </bottom>
      <diagonal/>
    </border>
    <border>
      <left/>
      <right/>
      <top style="thin">
        <color rgb="FF0432FF"/>
      </top>
      <bottom style="thick">
        <color rgb="FF0432FF"/>
      </bottom>
      <diagonal/>
    </border>
    <border>
      <left/>
      <right/>
      <top style="thin">
        <color auto="1"/>
      </top>
      <bottom style="medium">
        <color auto="1"/>
      </bottom>
      <diagonal/>
    </border>
    <border>
      <left/>
      <right/>
      <top/>
      <bottom style="thick">
        <color auto="1"/>
      </bottom>
      <diagonal/>
    </border>
    <border>
      <left/>
      <right/>
      <top style="thick">
        <color auto="1"/>
      </top>
      <bottom style="thin">
        <color auto="1"/>
      </bottom>
      <diagonal/>
    </border>
    <border>
      <left/>
      <right/>
      <top/>
      <bottom style="dotted">
        <color auto="1"/>
      </bottom>
      <diagonal/>
    </border>
    <border>
      <left/>
      <right/>
      <top/>
      <bottom style="medium">
        <color rgb="FF028655"/>
      </bottom>
      <diagonal/>
    </border>
    <border>
      <left/>
      <right/>
      <top/>
      <bottom style="medium">
        <color rgb="FF476AAE"/>
      </bottom>
      <diagonal/>
    </border>
    <border>
      <left/>
      <right/>
      <top style="medium">
        <color rgb="FF028655"/>
      </top>
      <bottom/>
      <diagonal/>
    </border>
    <border>
      <left/>
      <right/>
      <top style="dashed">
        <color auto="1"/>
      </top>
      <bottom style="dashed">
        <color auto="1"/>
      </bottom>
      <diagonal/>
    </border>
    <border>
      <left/>
      <right/>
      <top/>
      <bottom style="dotted">
        <color theme="1" tint="0.34998626667073579"/>
      </bottom>
      <diagonal/>
    </border>
    <border>
      <left/>
      <right/>
      <top style="dashed">
        <color theme="1"/>
      </top>
      <bottom style="dashed">
        <color theme="1"/>
      </bottom>
      <diagonal/>
    </border>
    <border>
      <left/>
      <right/>
      <top style="thin">
        <color auto="1"/>
      </top>
      <bottom style="dotted">
        <color auto="1"/>
      </bottom>
      <diagonal/>
    </border>
    <border>
      <left/>
      <right/>
      <top style="hair">
        <color rgb="FF002060"/>
      </top>
      <bottom style="hair">
        <color rgb="FF002060"/>
      </bottom>
      <diagonal/>
    </border>
    <border>
      <left/>
      <right/>
      <top/>
      <bottom style="hair">
        <color rgb="FF002060"/>
      </bottom>
      <diagonal/>
    </border>
    <border>
      <left/>
      <right/>
      <top style="medium">
        <color rgb="FF002060"/>
      </top>
      <bottom style="hair">
        <color rgb="FF002060"/>
      </bottom>
      <diagonal/>
    </border>
    <border>
      <left/>
      <right/>
      <top/>
      <bottom style="medium">
        <color rgb="FF002060"/>
      </bottom>
      <diagonal/>
    </border>
  </borders>
  <cellStyleXfs count="5">
    <xf numFmtId="0" fontId="0" fillId="0" borderId="0"/>
    <xf numFmtId="164" fontId="3" fillId="0" borderId="0" applyFont="0" applyFill="0" applyBorder="0" applyAlignment="0" applyProtection="0"/>
    <xf numFmtId="0" fontId="4" fillId="0" borderId="0" applyNumberFormat="0" applyFill="0" applyBorder="0" applyAlignment="0" applyProtection="0">
      <alignment vertical="top"/>
      <protection locked="0"/>
    </xf>
    <xf numFmtId="0" fontId="5" fillId="2" borderId="0" applyNumberFormat="0" applyBorder="0" applyAlignment="0" applyProtection="0"/>
    <xf numFmtId="9" fontId="3" fillId="0" borderId="0" applyFont="0" applyFill="0" applyBorder="0" applyAlignment="0" applyProtection="0"/>
  </cellStyleXfs>
  <cellXfs count="277">
    <xf numFmtId="0" fontId="0" fillId="0" borderId="0" xfId="0"/>
    <xf numFmtId="164" fontId="1" fillId="0" borderId="0" xfId="1" applyFont="1" applyBorder="1"/>
    <xf numFmtId="0" fontId="1" fillId="0" borderId="0" xfId="0" applyFont="1"/>
    <xf numFmtId="164" fontId="0" fillId="0" borderId="0" xfId="1" applyFont="1" applyBorder="1"/>
    <xf numFmtId="10" fontId="0" fillId="0" borderId="0" xfId="0" applyNumberFormat="1"/>
    <xf numFmtId="164" fontId="3" fillId="0" borderId="0" xfId="1" applyFont="1" applyBorder="1"/>
    <xf numFmtId="165" fontId="2" fillId="3" borderId="0" xfId="0" applyNumberFormat="1" applyFont="1" applyFill="1" applyAlignment="1">
      <alignment horizontal="center"/>
    </xf>
    <xf numFmtId="10" fontId="1" fillId="0" borderId="0" xfId="0" applyNumberFormat="1" applyFont="1"/>
    <xf numFmtId="165" fontId="2" fillId="3" borderId="0" xfId="1" applyNumberFormat="1" applyFont="1" applyFill="1" applyBorder="1"/>
    <xf numFmtId="165" fontId="8" fillId="0" borderId="0" xfId="1" applyNumberFormat="1" applyFont="1" applyFill="1" applyBorder="1"/>
    <xf numFmtId="0" fontId="7" fillId="0" borderId="0" xfId="0" applyFont="1"/>
    <xf numFmtId="0" fontId="0" fillId="0" borderId="0" xfId="0" applyAlignment="1">
      <alignment horizontal="left"/>
    </xf>
    <xf numFmtId="43" fontId="0" fillId="0" borderId="0" xfId="1" applyNumberFormat="1" applyFont="1" applyBorder="1"/>
    <xf numFmtId="0" fontId="5" fillId="4" borderId="0" xfId="0" applyFont="1" applyFill="1"/>
    <xf numFmtId="17" fontId="5" fillId="4" borderId="0" xfId="0" applyNumberFormat="1" applyFont="1" applyFill="1"/>
    <xf numFmtId="17" fontId="5" fillId="4" borderId="0" xfId="0" applyNumberFormat="1" applyFont="1" applyFill="1" applyAlignment="1">
      <alignment horizontal="right"/>
    </xf>
    <xf numFmtId="10" fontId="0" fillId="0" borderId="0" xfId="4" applyNumberFormat="1" applyFont="1"/>
    <xf numFmtId="166" fontId="0" fillId="0" borderId="0" xfId="0" applyNumberFormat="1"/>
    <xf numFmtId="7" fontId="0" fillId="0" borderId="0" xfId="0" applyNumberFormat="1"/>
    <xf numFmtId="10" fontId="10" fillId="0" borderId="0" xfId="4" applyNumberFormat="1" applyFont="1"/>
    <xf numFmtId="0" fontId="0" fillId="5" borderId="0" xfId="0" applyFill="1"/>
    <xf numFmtId="0" fontId="5" fillId="5" borderId="0" xfId="0" applyFont="1" applyFill="1"/>
    <xf numFmtId="17" fontId="5" fillId="5" borderId="0" xfId="0" applyNumberFormat="1" applyFont="1" applyFill="1"/>
    <xf numFmtId="17" fontId="5" fillId="5" borderId="0" xfId="0" applyNumberFormat="1" applyFont="1" applyFill="1" applyAlignment="1">
      <alignment horizontal="right"/>
    </xf>
    <xf numFmtId="0" fontId="0" fillId="6" borderId="0" xfId="0" applyFill="1"/>
    <xf numFmtId="0" fontId="12" fillId="0" borderId="0" xfId="0" applyFont="1"/>
    <xf numFmtId="164" fontId="1" fillId="0" borderId="0" xfId="1" applyFont="1" applyFill="1" applyBorder="1"/>
    <xf numFmtId="166" fontId="1" fillId="0" borderId="0" xfId="0" applyNumberFormat="1" applyFont="1"/>
    <xf numFmtId="3" fontId="0" fillId="0" borderId="0" xfId="0" applyNumberFormat="1"/>
    <xf numFmtId="0" fontId="10" fillId="0" borderId="1" xfId="0" applyFont="1" applyBorder="1"/>
    <xf numFmtId="10" fontId="10" fillId="0" borderId="1" xfId="4" applyNumberFormat="1" applyFont="1" applyBorder="1"/>
    <xf numFmtId="10" fontId="11" fillId="0" borderId="1" xfId="4" applyNumberFormat="1" applyFont="1" applyBorder="1"/>
    <xf numFmtId="166" fontId="0" fillId="0" borderId="1" xfId="0" applyNumberFormat="1" applyBorder="1"/>
    <xf numFmtId="0" fontId="11" fillId="0" borderId="1" xfId="0" applyFont="1" applyBorder="1"/>
    <xf numFmtId="0" fontId="0" fillId="0" borderId="2" xfId="0" applyBorder="1"/>
    <xf numFmtId="10" fontId="0" fillId="0" borderId="2" xfId="4" applyNumberFormat="1" applyFont="1" applyBorder="1"/>
    <xf numFmtId="10" fontId="0" fillId="0" borderId="0" xfId="4" applyNumberFormat="1" applyFont="1" applyBorder="1"/>
    <xf numFmtId="0" fontId="0" fillId="0" borderId="3" xfId="0" applyBorder="1"/>
    <xf numFmtId="10" fontId="0" fillId="0" borderId="3" xfId="4" applyNumberFormat="1" applyFont="1" applyBorder="1"/>
    <xf numFmtId="167" fontId="0" fillId="0" borderId="3" xfId="0" applyNumberFormat="1" applyBorder="1"/>
    <xf numFmtId="167" fontId="0" fillId="0" borderId="2" xfId="0" applyNumberFormat="1" applyBorder="1"/>
    <xf numFmtId="167" fontId="0" fillId="0" borderId="0" xfId="0" applyNumberFormat="1"/>
    <xf numFmtId="168" fontId="0" fillId="0" borderId="2" xfId="0" applyNumberFormat="1" applyBorder="1"/>
    <xf numFmtId="168" fontId="0" fillId="0" borderId="0" xfId="0" applyNumberFormat="1"/>
    <xf numFmtId="168" fontId="0" fillId="0" borderId="3" xfId="0" applyNumberFormat="1" applyBorder="1"/>
    <xf numFmtId="17" fontId="5" fillId="4" borderId="0" xfId="0" applyNumberFormat="1" applyFont="1" applyFill="1" applyAlignment="1">
      <alignment horizontal="center"/>
    </xf>
    <xf numFmtId="0" fontId="0" fillId="0" borderId="4" xfId="0" applyBorder="1"/>
    <xf numFmtId="169" fontId="12" fillId="0" borderId="0" xfId="0" applyNumberFormat="1" applyFont="1"/>
    <xf numFmtId="0" fontId="12" fillId="7" borderId="0" xfId="0" applyFont="1" applyFill="1"/>
    <xf numFmtId="170" fontId="12" fillId="7" borderId="0" xfId="0" applyNumberFormat="1" applyFont="1" applyFill="1"/>
    <xf numFmtId="164" fontId="12" fillId="7" borderId="0" xfId="0" applyNumberFormat="1" applyFont="1" applyFill="1"/>
    <xf numFmtId="10" fontId="0" fillId="7" borderId="0" xfId="4" applyNumberFormat="1" applyFont="1" applyFill="1"/>
    <xf numFmtId="0" fontId="0" fillId="0" borderId="6" xfId="0" applyBorder="1"/>
    <xf numFmtId="0" fontId="6" fillId="0" borderId="6" xfId="2" applyFont="1" applyBorder="1" applyAlignment="1" applyProtection="1">
      <alignment horizontal="left"/>
    </xf>
    <xf numFmtId="0" fontId="0" fillId="0" borderId="4" xfId="0" applyBorder="1" applyAlignment="1">
      <alignment horizontal="left"/>
    </xf>
    <xf numFmtId="0" fontId="14" fillId="0" borderId="0" xfId="0" applyFont="1"/>
    <xf numFmtId="0" fontId="14" fillId="0" borderId="0" xfId="0" applyFont="1" applyAlignment="1">
      <alignment horizontal="left"/>
    </xf>
    <xf numFmtId="10" fontId="14" fillId="0" borderId="0" xfId="0" applyNumberFormat="1" applyFont="1"/>
    <xf numFmtId="9" fontId="0" fillId="0" borderId="0" xfId="4" applyFont="1"/>
    <xf numFmtId="10" fontId="0" fillId="8" borderId="0" xfId="4" applyNumberFormat="1" applyFont="1" applyFill="1"/>
    <xf numFmtId="171" fontId="0" fillId="0" borderId="0" xfId="0" applyNumberFormat="1"/>
    <xf numFmtId="2" fontId="0" fillId="0" borderId="0" xfId="0" applyNumberFormat="1"/>
    <xf numFmtId="2" fontId="0" fillId="8" borderId="0" xfId="0" applyNumberFormat="1" applyFill="1"/>
    <xf numFmtId="0" fontId="1" fillId="0" borderId="7" xfId="0" applyFont="1" applyBorder="1"/>
    <xf numFmtId="0" fontId="1" fillId="0" borderId="8" xfId="0" applyFont="1" applyBorder="1"/>
    <xf numFmtId="10" fontId="0" fillId="0" borderId="7" xfId="0" applyNumberFormat="1" applyBorder="1"/>
    <xf numFmtId="10" fontId="0" fillId="0" borderId="8" xfId="0" applyNumberFormat="1" applyBorder="1"/>
    <xf numFmtId="0" fontId="0" fillId="0" borderId="7" xfId="0" applyBorder="1"/>
    <xf numFmtId="0" fontId="0" fillId="0" borderId="8" xfId="0" applyBorder="1"/>
    <xf numFmtId="2" fontId="0" fillId="0" borderId="7" xfId="0" applyNumberFormat="1" applyBorder="1"/>
    <xf numFmtId="2" fontId="0" fillId="0" borderId="8" xfId="0" applyNumberFormat="1" applyBorder="1"/>
    <xf numFmtId="0" fontId="0" fillId="0" borderId="5" xfId="0" applyBorder="1"/>
    <xf numFmtId="0" fontId="0" fillId="0" borderId="5" xfId="0" applyBorder="1" applyAlignment="1">
      <alignment horizontal="left"/>
    </xf>
    <xf numFmtId="9" fontId="0" fillId="0" borderId="0" xfId="0" applyNumberFormat="1"/>
    <xf numFmtId="0" fontId="0" fillId="0" borderId="10" xfId="0" applyBorder="1"/>
    <xf numFmtId="0" fontId="0" fillId="0" borderId="10" xfId="0" applyBorder="1" applyAlignment="1">
      <alignment horizontal="left"/>
    </xf>
    <xf numFmtId="10" fontId="0" fillId="0" borderId="10" xfId="0" applyNumberFormat="1" applyBorder="1"/>
    <xf numFmtId="0" fontId="1" fillId="0" borderId="5" xfId="0" applyFont="1" applyBorder="1"/>
    <xf numFmtId="0" fontId="1" fillId="0" borderId="9" xfId="0" applyFont="1" applyBorder="1"/>
    <xf numFmtId="0" fontId="0" fillId="0" borderId="9" xfId="0" applyBorder="1" applyAlignment="1">
      <alignment horizontal="left"/>
    </xf>
    <xf numFmtId="0" fontId="0" fillId="0" borderId="9" xfId="0" applyBorder="1"/>
    <xf numFmtId="0" fontId="1" fillId="0" borderId="3" xfId="0" applyFont="1" applyBorder="1" applyAlignment="1">
      <alignment horizontal="right"/>
    </xf>
    <xf numFmtId="9" fontId="0" fillId="0" borderId="10" xfId="0" applyNumberFormat="1" applyBorder="1"/>
    <xf numFmtId="10" fontId="0" fillId="8" borderId="0" xfId="0" applyNumberFormat="1" applyFill="1"/>
    <xf numFmtId="0" fontId="0" fillId="8" borderId="10" xfId="0" applyFill="1" applyBorder="1"/>
    <xf numFmtId="2" fontId="0" fillId="0" borderId="10" xfId="0" applyNumberFormat="1" applyBorder="1"/>
    <xf numFmtId="10" fontId="14" fillId="0" borderId="0" xfId="4" applyNumberFormat="1" applyFont="1"/>
    <xf numFmtId="10" fontId="0" fillId="8" borderId="10" xfId="0" applyNumberFormat="1" applyFill="1" applyBorder="1"/>
    <xf numFmtId="10" fontId="0" fillId="8" borderId="10" xfId="4" applyNumberFormat="1" applyFont="1" applyFill="1" applyBorder="1"/>
    <xf numFmtId="172" fontId="14" fillId="0" borderId="0" xfId="0" applyNumberFormat="1" applyFont="1"/>
    <xf numFmtId="172" fontId="0" fillId="0" borderId="10" xfId="0" applyNumberFormat="1" applyBorder="1" applyAlignment="1">
      <alignment horizontal="left"/>
    </xf>
    <xf numFmtId="0" fontId="15" fillId="0" borderId="0" xfId="0" applyFont="1"/>
    <xf numFmtId="0" fontId="9" fillId="0" borderId="0" xfId="0" applyFont="1"/>
    <xf numFmtId="0" fontId="16" fillId="0" borderId="0" xfId="0" applyFont="1" applyAlignment="1">
      <alignment vertical="top"/>
    </xf>
    <xf numFmtId="164" fontId="1" fillId="0" borderId="8" xfId="1" applyFont="1" applyBorder="1"/>
    <xf numFmtId="173" fontId="1" fillId="0" borderId="8" xfId="0" applyNumberFormat="1" applyFont="1" applyBorder="1"/>
    <xf numFmtId="10" fontId="1" fillId="0" borderId="0" xfId="4" applyNumberFormat="1" applyFont="1" applyBorder="1"/>
    <xf numFmtId="10" fontId="1" fillId="0" borderId="0" xfId="4" applyNumberFormat="1" applyFont="1"/>
    <xf numFmtId="0" fontId="17" fillId="0" borderId="0" xfId="0" applyFont="1"/>
    <xf numFmtId="0" fontId="18" fillId="0" borderId="0" xfId="0" applyFont="1"/>
    <xf numFmtId="0" fontId="19" fillId="0" borderId="0" xfId="0" applyFont="1"/>
    <xf numFmtId="3" fontId="19" fillId="0" borderId="0" xfId="0" applyNumberFormat="1" applyFont="1"/>
    <xf numFmtId="0" fontId="0" fillId="9" borderId="0" xfId="0" applyFill="1"/>
    <xf numFmtId="0" fontId="5" fillId="9" borderId="0" xfId="0" applyFont="1" applyFill="1"/>
    <xf numFmtId="17" fontId="20" fillId="9" borderId="0" xfId="0" applyNumberFormat="1" applyFont="1" applyFill="1"/>
    <xf numFmtId="3" fontId="18" fillId="0" borderId="12" xfId="0" applyNumberFormat="1" applyFont="1" applyBorder="1"/>
    <xf numFmtId="0" fontId="18" fillId="0" borderId="12" xfId="0" applyFont="1" applyBorder="1"/>
    <xf numFmtId="3" fontId="19" fillId="0" borderId="12" xfId="0" applyNumberFormat="1" applyFont="1" applyBorder="1"/>
    <xf numFmtId="0" fontId="19" fillId="0" borderId="12" xfId="0" applyFont="1" applyBorder="1"/>
    <xf numFmtId="0" fontId="21" fillId="0" borderId="0" xfId="0" applyFont="1"/>
    <xf numFmtId="3" fontId="21" fillId="0" borderId="12" xfId="0" applyNumberFormat="1" applyFont="1" applyBorder="1"/>
    <xf numFmtId="0" fontId="0" fillId="0" borderId="11" xfId="0" applyBorder="1"/>
    <xf numFmtId="0" fontId="1" fillId="0" borderId="11" xfId="0" applyFont="1" applyBorder="1"/>
    <xf numFmtId="0" fontId="0" fillId="0" borderId="13" xfId="0" applyBorder="1"/>
    <xf numFmtId="0" fontId="1" fillId="0" borderId="15" xfId="0" applyFont="1" applyBorder="1"/>
    <xf numFmtId="0" fontId="1" fillId="0" borderId="12" xfId="0" applyFont="1" applyBorder="1"/>
    <xf numFmtId="10" fontId="1" fillId="0" borderId="12" xfId="4" applyNumberFormat="1" applyFont="1" applyBorder="1"/>
    <xf numFmtId="174" fontId="0" fillId="0" borderId="0" xfId="0" applyNumberFormat="1"/>
    <xf numFmtId="174" fontId="0" fillId="0" borderId="13" xfId="0" applyNumberFormat="1" applyBorder="1"/>
    <xf numFmtId="174" fontId="1" fillId="0" borderId="11" xfId="0" applyNumberFormat="1" applyFont="1" applyBorder="1"/>
    <xf numFmtId="174" fontId="1" fillId="0" borderId="15" xfId="0" applyNumberFormat="1" applyFont="1" applyBorder="1"/>
    <xf numFmtId="174" fontId="1" fillId="0" borderId="0" xfId="0" applyNumberFormat="1" applyFont="1"/>
    <xf numFmtId="174" fontId="0" fillId="0" borderId="14" xfId="0" applyNumberFormat="1" applyBorder="1"/>
    <xf numFmtId="10" fontId="1" fillId="0" borderId="15" xfId="4" applyNumberFormat="1" applyFont="1" applyBorder="1"/>
    <xf numFmtId="0" fontId="0" fillId="0" borderId="1" xfId="0" applyBorder="1"/>
    <xf numFmtId="174" fontId="0" fillId="0" borderId="1" xfId="0" applyNumberFormat="1" applyBorder="1"/>
    <xf numFmtId="10" fontId="22" fillId="0" borderId="1" xfId="0" applyNumberFormat="1" applyFont="1" applyBorder="1"/>
    <xf numFmtId="2" fontId="0" fillId="0" borderId="1" xfId="0" applyNumberFormat="1" applyBorder="1"/>
    <xf numFmtId="3" fontId="0" fillId="0" borderId="1" xfId="0" applyNumberFormat="1" applyBorder="1"/>
    <xf numFmtId="10" fontId="0" fillId="0" borderId="1" xfId="4" applyNumberFormat="1" applyFont="1" applyBorder="1"/>
    <xf numFmtId="10" fontId="0" fillId="0" borderId="1" xfId="0" applyNumberFormat="1" applyBorder="1"/>
    <xf numFmtId="0" fontId="0" fillId="0" borderId="16" xfId="0" applyBorder="1"/>
    <xf numFmtId="10" fontId="0" fillId="0" borderId="16" xfId="4" applyNumberFormat="1" applyFont="1" applyBorder="1"/>
    <xf numFmtId="175" fontId="5" fillId="9" borderId="0" xfId="0" applyNumberFormat="1" applyFont="1" applyFill="1"/>
    <xf numFmtId="176" fontId="5" fillId="9" borderId="0" xfId="0" applyNumberFormat="1" applyFont="1" applyFill="1"/>
    <xf numFmtId="0" fontId="0" fillId="0" borderId="15" xfId="0" applyBorder="1"/>
    <xf numFmtId="174" fontId="0" fillId="0" borderId="15" xfId="0" applyNumberFormat="1" applyBorder="1"/>
    <xf numFmtId="0" fontId="1" fillId="0" borderId="17" xfId="0" applyFont="1" applyBorder="1"/>
    <xf numFmtId="174" fontId="1" fillId="0" borderId="17" xfId="0" applyNumberFormat="1" applyFont="1" applyBorder="1"/>
    <xf numFmtId="44" fontId="0" fillId="0" borderId="0" xfId="0" applyNumberFormat="1"/>
    <xf numFmtId="0" fontId="1" fillId="0" borderId="18" xfId="0" applyFont="1" applyBorder="1"/>
    <xf numFmtId="167" fontId="1" fillId="0" borderId="18" xfId="0" applyNumberFormat="1" applyFont="1" applyBorder="1"/>
    <xf numFmtId="0" fontId="23" fillId="0" borderId="0" xfId="0" applyFont="1"/>
    <xf numFmtId="0" fontId="24" fillId="9" borderId="0" xfId="0" applyFont="1" applyFill="1"/>
    <xf numFmtId="0" fontId="0" fillId="8" borderId="1" xfId="0" applyFill="1" applyBorder="1"/>
    <xf numFmtId="3" fontId="0" fillId="8" borderId="1" xfId="0" applyNumberFormat="1" applyFill="1" applyBorder="1"/>
    <xf numFmtId="0" fontId="1" fillId="8" borderId="1" xfId="0" applyFont="1" applyFill="1" applyBorder="1"/>
    <xf numFmtId="0" fontId="24" fillId="9" borderId="1" xfId="0" applyFont="1" applyFill="1" applyBorder="1"/>
    <xf numFmtId="0" fontId="0" fillId="9" borderId="1" xfId="0" applyFill="1" applyBorder="1"/>
    <xf numFmtId="0" fontId="0" fillId="0" borderId="0" xfId="0" applyAlignment="1">
      <alignment horizontal="right"/>
    </xf>
    <xf numFmtId="44" fontId="14" fillId="0" borderId="0" xfId="4" applyNumberFormat="1" applyFont="1" applyFill="1"/>
    <xf numFmtId="10" fontId="14" fillId="0" borderId="0" xfId="4" applyNumberFormat="1" applyFont="1" applyFill="1"/>
    <xf numFmtId="174" fontId="0" fillId="8" borderId="0" xfId="0" applyNumberFormat="1" applyFill="1"/>
    <xf numFmtId="14" fontId="0" fillId="0" borderId="0" xfId="0" applyNumberFormat="1"/>
    <xf numFmtId="0" fontId="2" fillId="9" borderId="0" xfId="0" applyFont="1" applyFill="1"/>
    <xf numFmtId="178" fontId="0" fillId="0" borderId="0" xfId="0" applyNumberFormat="1"/>
    <xf numFmtId="178" fontId="0" fillId="0" borderId="1" xfId="0" applyNumberFormat="1" applyBorder="1"/>
    <xf numFmtId="9" fontId="0" fillId="0" borderId="1" xfId="0" applyNumberFormat="1" applyBorder="1"/>
    <xf numFmtId="177" fontId="0" fillId="0" borderId="1" xfId="4" applyNumberFormat="1" applyFont="1" applyBorder="1"/>
    <xf numFmtId="9" fontId="0" fillId="0" borderId="21" xfId="0" applyNumberFormat="1" applyBorder="1"/>
    <xf numFmtId="177" fontId="0" fillId="0" borderId="21" xfId="4" applyNumberFormat="1" applyFont="1" applyBorder="1"/>
    <xf numFmtId="178" fontId="0" fillId="0" borderId="21" xfId="0" applyNumberFormat="1" applyBorder="1"/>
    <xf numFmtId="0" fontId="1" fillId="0" borderId="20" xfId="0" applyFont="1" applyBorder="1" applyAlignment="1">
      <alignment horizontal="left"/>
    </xf>
    <xf numFmtId="0" fontId="1" fillId="0" borderId="20" xfId="0" applyFont="1" applyBorder="1" applyAlignment="1">
      <alignment horizontal="right"/>
    </xf>
    <xf numFmtId="0" fontId="1" fillId="0" borderId="20" xfId="0" applyFont="1" applyBorder="1"/>
    <xf numFmtId="0" fontId="2" fillId="9" borderId="0" xfId="0" applyFont="1" applyFill="1" applyAlignment="1">
      <alignment horizontal="right"/>
    </xf>
    <xf numFmtId="0" fontId="0" fillId="0" borderId="21" xfId="0" applyBorder="1"/>
    <xf numFmtId="10" fontId="0" fillId="0" borderId="21" xfId="4" applyNumberFormat="1" applyFont="1" applyBorder="1"/>
    <xf numFmtId="0" fontId="0" fillId="0" borderId="22" xfId="0" applyBorder="1"/>
    <xf numFmtId="0" fontId="0" fillId="0" borderId="0" xfId="0" applyAlignment="1">
      <alignment wrapText="1"/>
    </xf>
    <xf numFmtId="17" fontId="25" fillId="0" borderId="0" xfId="0" applyNumberFormat="1" applyFont="1"/>
    <xf numFmtId="179" fontId="0" fillId="0" borderId="0" xfId="0" applyNumberFormat="1"/>
    <xf numFmtId="0" fontId="25" fillId="10" borderId="0" xfId="0" applyFont="1" applyFill="1"/>
    <xf numFmtId="10" fontId="25" fillId="10" borderId="0" xfId="4" applyNumberFormat="1" applyFont="1" applyFill="1"/>
    <xf numFmtId="180" fontId="25" fillId="10" borderId="0" xfId="4" applyNumberFormat="1" applyFont="1" applyFill="1"/>
    <xf numFmtId="181" fontId="25" fillId="10" borderId="0" xfId="4" applyNumberFormat="1" applyFont="1" applyFill="1"/>
    <xf numFmtId="0" fontId="28" fillId="0" borderId="0" xfId="0" applyFont="1"/>
    <xf numFmtId="164" fontId="29" fillId="0" borderId="0" xfId="0" applyNumberFormat="1" applyFont="1" applyAlignment="1">
      <alignment horizontal="left"/>
    </xf>
    <xf numFmtId="0" fontId="30" fillId="0" borderId="0" xfId="0" applyFont="1" applyAlignment="1">
      <alignment horizontal="left"/>
    </xf>
    <xf numFmtId="0" fontId="30" fillId="0" borderId="0" xfId="0" applyFont="1"/>
    <xf numFmtId="0" fontId="28" fillId="11" borderId="0" xfId="0" applyFont="1" applyFill="1"/>
    <xf numFmtId="0" fontId="0" fillId="0" borderId="23" xfId="0" applyBorder="1"/>
    <xf numFmtId="0" fontId="0" fillId="11" borderId="0" xfId="0" applyFill="1"/>
    <xf numFmtId="178" fontId="25" fillId="10" borderId="0" xfId="0" applyNumberFormat="1" applyFont="1" applyFill="1"/>
    <xf numFmtId="0" fontId="25" fillId="0" borderId="0" xfId="0" applyFont="1"/>
    <xf numFmtId="178" fontId="32" fillId="0" borderId="0" xfId="0" applyNumberFormat="1" applyFont="1" applyAlignment="1">
      <alignment horizontal="right"/>
    </xf>
    <xf numFmtId="2" fontId="1" fillId="8" borderId="1" xfId="0" applyNumberFormat="1" applyFont="1" applyFill="1" applyBorder="1" applyAlignment="1">
      <alignment horizontal="left"/>
    </xf>
    <xf numFmtId="2" fontId="0" fillId="8" borderId="1" xfId="0" applyNumberFormat="1" applyFill="1" applyBorder="1"/>
    <xf numFmtId="167" fontId="0" fillId="8" borderId="1" xfId="0" applyNumberFormat="1" applyFill="1" applyBorder="1" applyAlignment="1">
      <alignment horizontal="left"/>
    </xf>
    <xf numFmtId="0" fontId="0" fillId="0" borderId="1" xfId="0" applyBorder="1" applyAlignment="1">
      <alignment horizontal="left"/>
    </xf>
    <xf numFmtId="2" fontId="1" fillId="0" borderId="15" xfId="0" applyNumberFormat="1" applyFont="1" applyBorder="1"/>
    <xf numFmtId="0" fontId="5" fillId="9" borderId="25" xfId="0" applyFont="1" applyFill="1" applyBorder="1"/>
    <xf numFmtId="17" fontId="5" fillId="9" borderId="25" xfId="0" applyNumberFormat="1" applyFont="1" applyFill="1" applyBorder="1"/>
    <xf numFmtId="0" fontId="1" fillId="0" borderId="25" xfId="0" applyFont="1" applyBorder="1"/>
    <xf numFmtId="3" fontId="0" fillId="0" borderId="25" xfId="0" applyNumberFormat="1" applyBorder="1"/>
    <xf numFmtId="0" fontId="0" fillId="0" borderId="25" xfId="0" applyBorder="1"/>
    <xf numFmtId="49" fontId="0" fillId="0" borderId="0" xfId="0" applyNumberFormat="1"/>
    <xf numFmtId="0" fontId="2" fillId="9" borderId="0" xfId="0" applyFont="1" applyFill="1" applyAlignment="1">
      <alignment horizontal="left"/>
    </xf>
    <xf numFmtId="0" fontId="5" fillId="5" borderId="0" xfId="0" applyFont="1" applyFill="1" applyAlignment="1">
      <alignment horizontal="center"/>
    </xf>
    <xf numFmtId="0" fontId="0" fillId="0" borderId="26" xfId="0" applyBorder="1"/>
    <xf numFmtId="0" fontId="34" fillId="9" borderId="0" xfId="0" applyFont="1" applyFill="1"/>
    <xf numFmtId="17" fontId="5" fillId="9" borderId="0" xfId="0" applyNumberFormat="1" applyFont="1" applyFill="1"/>
    <xf numFmtId="0" fontId="35" fillId="0" borderId="0" xfId="0" applyFont="1"/>
    <xf numFmtId="0" fontId="0" fillId="0" borderId="0" xfId="1" applyNumberFormat="1" applyFont="1" applyBorder="1"/>
    <xf numFmtId="0" fontId="11" fillId="0" borderId="0" xfId="0" applyFont="1"/>
    <xf numFmtId="10" fontId="10" fillId="0" borderId="0" xfId="4" applyNumberFormat="1" applyFont="1" applyBorder="1"/>
    <xf numFmtId="14" fontId="12" fillId="0" borderId="0" xfId="0" applyNumberFormat="1" applyFont="1"/>
    <xf numFmtId="2" fontId="12" fillId="0" borderId="0" xfId="0" applyNumberFormat="1" applyFont="1"/>
    <xf numFmtId="43" fontId="0" fillId="0" borderId="0" xfId="0" applyNumberFormat="1"/>
    <xf numFmtId="0" fontId="5" fillId="9" borderId="0" xfId="0" applyFont="1" applyFill="1" applyAlignment="1">
      <alignment wrapText="1"/>
    </xf>
    <xf numFmtId="0" fontId="5" fillId="9" borderId="0" xfId="0" applyFont="1" applyFill="1" applyAlignment="1">
      <alignment vertical="top"/>
    </xf>
    <xf numFmtId="0" fontId="0" fillId="0" borderId="0" xfId="0" applyAlignment="1">
      <alignment horizontal="left" indent="1"/>
    </xf>
    <xf numFmtId="0" fontId="9" fillId="0" borderId="1" xfId="0" applyFont="1" applyBorder="1"/>
    <xf numFmtId="10" fontId="9" fillId="0" borderId="1" xfId="0" applyNumberFormat="1" applyFont="1" applyBorder="1"/>
    <xf numFmtId="0" fontId="0" fillId="0" borderId="27" xfId="0" applyBorder="1"/>
    <xf numFmtId="182" fontId="0" fillId="0" borderId="27" xfId="0" applyNumberFormat="1" applyBorder="1"/>
    <xf numFmtId="10" fontId="0" fillId="0" borderId="27" xfId="0" applyNumberFormat="1" applyBorder="1"/>
    <xf numFmtId="10" fontId="0" fillId="0" borderId="27" xfId="4" applyNumberFormat="1" applyFont="1" applyBorder="1" applyAlignment="1">
      <alignment horizontal="right"/>
    </xf>
    <xf numFmtId="178" fontId="0" fillId="0" borderId="1" xfId="0" applyNumberFormat="1" applyBorder="1" applyAlignment="1">
      <alignment horizontal="right"/>
    </xf>
    <xf numFmtId="0" fontId="0" fillId="0" borderId="1" xfId="0" applyBorder="1" applyAlignment="1">
      <alignment horizontal="left" indent="1"/>
    </xf>
    <xf numFmtId="183" fontId="0" fillId="0" borderId="1" xfId="0" applyNumberFormat="1" applyBorder="1" applyAlignment="1">
      <alignment horizontal="right"/>
    </xf>
    <xf numFmtId="178" fontId="0" fillId="0" borderId="10" xfId="0" applyNumberFormat="1" applyBorder="1" applyAlignment="1">
      <alignment horizontal="right"/>
    </xf>
    <xf numFmtId="0" fontId="1" fillId="0" borderId="28" xfId="0" applyFont="1" applyBorder="1"/>
    <xf numFmtId="178" fontId="1" fillId="0" borderId="28" xfId="0" applyNumberFormat="1" applyFont="1" applyBorder="1" applyAlignment="1">
      <alignment horizontal="right"/>
    </xf>
    <xf numFmtId="0" fontId="0" fillId="0" borderId="10" xfId="0" applyBorder="1" applyAlignment="1">
      <alignment horizontal="left" indent="1"/>
    </xf>
    <xf numFmtId="0" fontId="1" fillId="0" borderId="15" xfId="0" applyFont="1" applyBorder="1" applyAlignment="1">
      <alignment horizontal="left"/>
    </xf>
    <xf numFmtId="178" fontId="1" fillId="0" borderId="15" xfId="0" applyNumberFormat="1" applyFont="1" applyBorder="1"/>
    <xf numFmtId="0" fontId="0" fillId="9" borderId="0" xfId="0" applyFill="1" applyAlignment="1">
      <alignment horizontal="left" indent="1"/>
    </xf>
    <xf numFmtId="0" fontId="36" fillId="0" borderId="0" xfId="0" applyFont="1"/>
    <xf numFmtId="0" fontId="24" fillId="13" borderId="0" xfId="0" applyFont="1" applyFill="1" applyAlignment="1">
      <alignment horizontal="left" wrapText="1"/>
    </xf>
    <xf numFmtId="0" fontId="8" fillId="0" borderId="29" xfId="0" applyFont="1" applyBorder="1"/>
    <xf numFmtId="0" fontId="8" fillId="0" borderId="29" xfId="0" applyFont="1" applyBorder="1" applyAlignment="1">
      <alignment horizontal="center"/>
    </xf>
    <xf numFmtId="184" fontId="8" fillId="0" borderId="29" xfId="0" applyNumberFormat="1" applyFont="1" applyBorder="1" applyAlignment="1">
      <alignment horizontal="left"/>
    </xf>
    <xf numFmtId="10" fontId="8" fillId="0" borderId="29" xfId="0" applyNumberFormat="1" applyFont="1" applyBorder="1" applyAlignment="1">
      <alignment horizontal="left"/>
    </xf>
    <xf numFmtId="2" fontId="8" fillId="0" borderId="29" xfId="0" applyNumberFormat="1" applyFont="1" applyBorder="1" applyAlignment="1">
      <alignment horizontal="left"/>
    </xf>
    <xf numFmtId="10" fontId="12" fillId="0" borderId="29" xfId="0" applyNumberFormat="1" applyFont="1" applyBorder="1" applyAlignment="1">
      <alignment horizontal="left"/>
    </xf>
    <xf numFmtId="0" fontId="8" fillId="0" borderId="30" xfId="0" applyFont="1" applyBorder="1"/>
    <xf numFmtId="0" fontId="8" fillId="0" borderId="30" xfId="0" applyFont="1" applyBorder="1" applyAlignment="1">
      <alignment horizontal="center"/>
    </xf>
    <xf numFmtId="184" fontId="8" fillId="0" borderId="30" xfId="0" applyNumberFormat="1" applyFont="1" applyBorder="1" applyAlignment="1">
      <alignment horizontal="left"/>
    </xf>
    <xf numFmtId="10" fontId="8" fillId="0" borderId="30" xfId="0" applyNumberFormat="1" applyFont="1" applyBorder="1" applyAlignment="1">
      <alignment horizontal="left"/>
    </xf>
    <xf numFmtId="2" fontId="8" fillId="0" borderId="30" xfId="0" applyNumberFormat="1" applyFont="1" applyBorder="1" applyAlignment="1">
      <alignment horizontal="left"/>
    </xf>
    <xf numFmtId="10" fontId="12" fillId="0" borderId="30" xfId="0" applyNumberFormat="1" applyFont="1" applyBorder="1" applyAlignment="1">
      <alignment horizontal="left"/>
    </xf>
    <xf numFmtId="0" fontId="8" fillId="0" borderId="0" xfId="0" applyFont="1"/>
    <xf numFmtId="0" fontId="8" fillId="0" borderId="0" xfId="0" applyFont="1" applyAlignment="1">
      <alignment horizontal="center"/>
    </xf>
    <xf numFmtId="184" fontId="8" fillId="0" borderId="0" xfId="0" applyNumberFormat="1" applyFont="1" applyAlignment="1">
      <alignment horizontal="left"/>
    </xf>
    <xf numFmtId="10" fontId="8" fillId="0" borderId="0" xfId="0" applyNumberFormat="1" applyFont="1" applyAlignment="1">
      <alignment horizontal="left"/>
    </xf>
    <xf numFmtId="2" fontId="8" fillId="0" borderId="0" xfId="0" applyNumberFormat="1" applyFont="1" applyAlignment="1">
      <alignment horizontal="left"/>
    </xf>
    <xf numFmtId="10" fontId="12" fillId="0" borderId="0" xfId="0" applyNumberFormat="1" applyFont="1" applyAlignment="1">
      <alignment horizontal="left"/>
    </xf>
    <xf numFmtId="0" fontId="37" fillId="0" borderId="31" xfId="0" applyFont="1" applyBorder="1"/>
    <xf numFmtId="0" fontId="37" fillId="0" borderId="31" xfId="0" applyFont="1" applyBorder="1" applyAlignment="1">
      <alignment horizontal="center"/>
    </xf>
    <xf numFmtId="184" fontId="37" fillId="0" borderId="31" xfId="0" applyNumberFormat="1" applyFont="1" applyBorder="1" applyAlignment="1">
      <alignment horizontal="left"/>
    </xf>
    <xf numFmtId="10" fontId="37" fillId="0" borderId="31" xfId="0" applyNumberFormat="1" applyFont="1" applyBorder="1" applyAlignment="1">
      <alignment horizontal="left"/>
    </xf>
    <xf numFmtId="2" fontId="37" fillId="0" borderId="31" xfId="0" applyNumberFormat="1" applyFont="1" applyBorder="1" applyAlignment="1">
      <alignment horizontal="left"/>
    </xf>
    <xf numFmtId="10" fontId="38" fillId="0" borderId="31" xfId="0" applyNumberFormat="1" applyFont="1" applyBorder="1" applyAlignment="1">
      <alignment horizontal="left"/>
    </xf>
    <xf numFmtId="0" fontId="37" fillId="0" borderId="32" xfId="0" applyFont="1" applyBorder="1"/>
    <xf numFmtId="0" fontId="37" fillId="0" borderId="32" xfId="0" applyFont="1" applyBorder="1" applyAlignment="1">
      <alignment horizontal="center"/>
    </xf>
    <xf numFmtId="184" fontId="37" fillId="0" borderId="32" xfId="0" applyNumberFormat="1" applyFont="1" applyBorder="1" applyAlignment="1">
      <alignment horizontal="left"/>
    </xf>
    <xf numFmtId="10" fontId="37" fillId="0" borderId="32" xfId="0" applyNumberFormat="1" applyFont="1" applyBorder="1" applyAlignment="1">
      <alignment horizontal="left"/>
    </xf>
    <xf numFmtId="2" fontId="37" fillId="0" borderId="32" xfId="0" applyNumberFormat="1" applyFont="1" applyBorder="1" applyAlignment="1">
      <alignment horizontal="left"/>
    </xf>
    <xf numFmtId="10" fontId="38" fillId="0" borderId="32" xfId="0" applyNumberFormat="1" applyFont="1" applyBorder="1" applyAlignment="1">
      <alignment horizontal="left"/>
    </xf>
    <xf numFmtId="0" fontId="5" fillId="9" borderId="0" xfId="0" applyFont="1" applyFill="1" applyAlignment="1">
      <alignment horizontal="center"/>
    </xf>
    <xf numFmtId="0" fontId="0" fillId="0" borderId="26" xfId="0" applyBorder="1" applyAlignment="1">
      <alignment vertical="top" wrapText="1"/>
    </xf>
    <xf numFmtId="0" fontId="5" fillId="9" borderId="0" xfId="0" applyFont="1" applyFill="1" applyAlignment="1">
      <alignment horizontal="center" wrapText="1"/>
    </xf>
    <xf numFmtId="178" fontId="0" fillId="0" borderId="27" xfId="0" applyNumberFormat="1" applyBorder="1" applyAlignment="1">
      <alignment horizontal="right"/>
    </xf>
    <xf numFmtId="167" fontId="0" fillId="0" borderId="1" xfId="0" quotePrefix="1" applyNumberFormat="1" applyBorder="1" applyAlignment="1">
      <alignment horizontal="center"/>
    </xf>
    <xf numFmtId="167" fontId="0" fillId="0" borderId="1" xfId="0" applyNumberFormat="1" applyBorder="1" applyAlignment="1">
      <alignment horizontal="center"/>
    </xf>
    <xf numFmtId="0" fontId="26" fillId="0" borderId="0" xfId="0" applyFont="1" applyAlignment="1">
      <alignment horizontal="left" vertical="center" wrapText="1"/>
    </xf>
    <xf numFmtId="0" fontId="27" fillId="11" borderId="0" xfId="0" applyFont="1" applyFill="1" applyAlignment="1">
      <alignment horizontal="center"/>
    </xf>
    <xf numFmtId="0" fontId="31" fillId="0" borderId="24" xfId="0" applyFont="1" applyBorder="1" applyAlignment="1">
      <alignment horizontal="center"/>
    </xf>
    <xf numFmtId="0" fontId="30" fillId="0" borderId="24" xfId="0" applyFont="1" applyBorder="1" applyAlignment="1">
      <alignment horizontal="center"/>
    </xf>
    <xf numFmtId="0" fontId="0" fillId="0" borderId="0" xfId="0" applyAlignment="1">
      <alignment horizontal="center"/>
    </xf>
    <xf numFmtId="0" fontId="2" fillId="9" borderId="0" xfId="0" applyFont="1" applyFill="1" applyAlignment="1">
      <alignment horizontal="center"/>
    </xf>
    <xf numFmtId="0" fontId="24" fillId="9" borderId="19" xfId="0" applyFont="1" applyFill="1" applyBorder="1" applyAlignment="1">
      <alignment horizontal="center"/>
    </xf>
    <xf numFmtId="0" fontId="5" fillId="4" borderId="0" xfId="0" applyFont="1" applyFill="1" applyAlignment="1">
      <alignment horizontal="center"/>
    </xf>
    <xf numFmtId="164" fontId="4" fillId="0" borderId="0" xfId="2" applyNumberFormat="1" applyBorder="1" applyAlignment="1" applyProtection="1">
      <alignment horizontal="center"/>
    </xf>
    <xf numFmtId="164" fontId="2" fillId="2" borderId="0" xfId="3" applyNumberFormat="1" applyFont="1" applyBorder="1" applyAlignment="1">
      <alignment horizontal="center"/>
    </xf>
    <xf numFmtId="0" fontId="33" fillId="12" borderId="0" xfId="0" applyFont="1" applyFill="1" applyAlignment="1">
      <alignment horizontal="center" wrapText="1"/>
    </xf>
  </cellXfs>
  <cellStyles count="5">
    <cellStyle name="Accent6" xfId="3" builtinId="49"/>
    <cellStyle name="Comma" xfId="1" builtinId="3"/>
    <cellStyle name="Hyperlink" xfId="2" builtinId="8"/>
    <cellStyle name="Normal" xfId="0" builtinId="0"/>
    <cellStyle name="Per cent" xfId="4" builtinId="5"/>
  </cellStyles>
  <dxfs count="10">
    <dxf>
      <font>
        <b/>
        <i val="0"/>
        <color theme="0"/>
      </font>
      <fill>
        <patternFill>
          <bgColor theme="5"/>
        </patternFill>
      </fill>
    </dxf>
    <dxf>
      <numFmt numFmtId="0" formatCode="General"/>
    </dxf>
    <dxf>
      <numFmt numFmtId="0" formatCode="General"/>
    </dxf>
    <dxf>
      <numFmt numFmtId="2" formatCode="0.00"/>
    </dxf>
    <dxf>
      <numFmt numFmtId="19" formatCode="dd/mm/yy"/>
    </dxf>
    <dxf>
      <font>
        <b/>
        <i val="0"/>
        <strike val="0"/>
        <condense val="0"/>
        <extend val="0"/>
        <outline val="0"/>
        <shadow val="0"/>
        <u val="none"/>
        <vertAlign val="baseline"/>
        <sz val="11"/>
        <color theme="0"/>
        <name val="Calibri"/>
        <family val="2"/>
        <scheme val="minor"/>
      </font>
      <fill>
        <patternFill patternType="solid">
          <fgColor indexed="64"/>
          <bgColor rgb="FF0432FF"/>
        </patternFill>
      </fill>
    </dxf>
    <dxf>
      <numFmt numFmtId="0" formatCode="General"/>
    </dxf>
    <dxf>
      <numFmt numFmtId="2" formatCode="0.00"/>
    </dxf>
    <dxf>
      <numFmt numFmtId="19" formatCode="dd/mm/yy"/>
    </dxf>
    <dxf>
      <font>
        <b/>
        <i val="0"/>
        <strike val="0"/>
        <condense val="0"/>
        <extend val="0"/>
        <outline val="0"/>
        <shadow val="0"/>
        <u val="none"/>
        <vertAlign val="baseline"/>
        <sz val="11"/>
        <color theme="0"/>
        <name val="Calibri"/>
        <family val="2"/>
        <scheme val="minor"/>
      </font>
      <fill>
        <patternFill patternType="solid">
          <fgColor indexed="64"/>
          <bgColor rgb="FF0432FF"/>
        </patternFill>
      </fill>
    </dxf>
  </dxfs>
  <tableStyles count="0" defaultTableStyle="TableStyleMedium9" defaultPivotStyle="PivotStyleLight16"/>
  <colors>
    <mruColors>
      <color rgb="FF476AAE"/>
      <color rgb="FF0432FF"/>
      <color rgb="FF027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a:solidFill>
                <a:srgbClr val="0432FF"/>
              </a:solidFill>
            </a:ln>
          </c:spPr>
          <c:marker>
            <c:symbol val="none"/>
          </c:marker>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45366</c:v>
                </c:pt>
                <c:pt idx="1197">
                  <c:v>45369</c:v>
                </c:pt>
                <c:pt idx="1198">
                  <c:v>45370</c:v>
                </c:pt>
                <c:pt idx="1199">
                  <c:v>45371</c:v>
                </c:pt>
                <c:pt idx="1200">
                  <c:v>45372</c:v>
                </c:pt>
                <c:pt idx="1201">
                  <c:v>45373</c:v>
                </c:pt>
                <c:pt idx="1202">
                  <c:v>45377</c:v>
                </c:pt>
                <c:pt idx="1203">
                  <c:v>45378</c:v>
                </c:pt>
                <c:pt idx="1204">
                  <c:v>45379</c:v>
                </c:pt>
                <c:pt idx="1205">
                  <c:v>45383</c:v>
                </c:pt>
                <c:pt idx="1206">
                  <c:v>45384</c:v>
                </c:pt>
                <c:pt idx="1207">
                  <c:v>45385</c:v>
                </c:pt>
                <c:pt idx="1208">
                  <c:v>45386</c:v>
                </c:pt>
                <c:pt idx="1209">
                  <c:v>45387</c:v>
                </c:pt>
                <c:pt idx="1210">
                  <c:v>45390</c:v>
                </c:pt>
                <c:pt idx="1211">
                  <c:v>45391</c:v>
                </c:pt>
                <c:pt idx="1212">
                  <c:v>45392</c:v>
                </c:pt>
                <c:pt idx="1213">
                  <c:v>45394</c:v>
                </c:pt>
                <c:pt idx="1214">
                  <c:v>45397</c:v>
                </c:pt>
                <c:pt idx="1215">
                  <c:v>45398</c:v>
                </c:pt>
                <c:pt idx="1216">
                  <c:v>45400</c:v>
                </c:pt>
                <c:pt idx="1217">
                  <c:v>45401</c:v>
                </c:pt>
                <c:pt idx="1218">
                  <c:v>45404</c:v>
                </c:pt>
                <c:pt idx="1219">
                  <c:v>45405</c:v>
                </c:pt>
                <c:pt idx="1220">
                  <c:v>45406</c:v>
                </c:pt>
                <c:pt idx="1221">
                  <c:v>45407</c:v>
                </c:pt>
                <c:pt idx="1222">
                  <c:v>45408</c:v>
                </c:pt>
                <c:pt idx="1223">
                  <c:v>45411</c:v>
                </c:pt>
                <c:pt idx="1224">
                  <c:v>45412</c:v>
                </c:pt>
                <c:pt idx="1225">
                  <c:v>45414</c:v>
                </c:pt>
                <c:pt idx="1226">
                  <c:v>45415</c:v>
                </c:pt>
                <c:pt idx="1227">
                  <c:v>45418</c:v>
                </c:pt>
                <c:pt idx="1228">
                  <c:v>45419</c:v>
                </c:pt>
                <c:pt idx="1229">
                  <c:v>45420</c:v>
                </c:pt>
                <c:pt idx="1230">
                  <c:v>45421</c:v>
                </c:pt>
                <c:pt idx="1231">
                  <c:v>45422</c:v>
                </c:pt>
                <c:pt idx="1232">
                  <c:v>45425</c:v>
                </c:pt>
                <c:pt idx="1233">
                  <c:v>45426</c:v>
                </c:pt>
                <c:pt idx="1234">
                  <c:v>45427</c:v>
                </c:pt>
                <c:pt idx="1235">
                  <c:v>45428</c:v>
                </c:pt>
                <c:pt idx="1236">
                  <c:v>45429</c:v>
                </c:pt>
              </c:numCache>
            </c:numRef>
          </c:cat>
          <c:val>
            <c:numRef>
              <c:f>'Share Price'!$B$2:$B$1238</c:f>
              <c:numCache>
                <c:formatCode>0.00</c:formatCode>
                <c:ptCount val="1237"/>
                <c:pt idx="0">
                  <c:v>176.30053699999999</c:v>
                </c:pt>
                <c:pt idx="1">
                  <c:v>189.559189</c:v>
                </c:pt>
                <c:pt idx="2">
                  <c:v>176.250687</c:v>
                </c:pt>
                <c:pt idx="3">
                  <c:v>178.543533</c:v>
                </c:pt>
                <c:pt idx="4">
                  <c:v>174.60580400000001</c:v>
                </c:pt>
                <c:pt idx="5">
                  <c:v>181.733597</c:v>
                </c:pt>
                <c:pt idx="6">
                  <c:v>180.78654499999999</c:v>
                </c:pt>
                <c:pt idx="7">
                  <c:v>179.68995699999999</c:v>
                </c:pt>
                <c:pt idx="8">
                  <c:v>175.80207799999999</c:v>
                </c:pt>
                <c:pt idx="9">
                  <c:v>174.60580400000001</c:v>
                </c:pt>
                <c:pt idx="10">
                  <c:v>172.06373600000001</c:v>
                </c:pt>
                <c:pt idx="11">
                  <c:v>173.95782500000001</c:v>
                </c:pt>
                <c:pt idx="12">
                  <c:v>172.711716</c:v>
                </c:pt>
                <c:pt idx="13">
                  <c:v>169.17274499999999</c:v>
                </c:pt>
                <c:pt idx="14">
                  <c:v>168.97335799999999</c:v>
                </c:pt>
                <c:pt idx="15">
                  <c:v>165.68360899999999</c:v>
                </c:pt>
                <c:pt idx="16">
                  <c:v>170.219482</c:v>
                </c:pt>
                <c:pt idx="17">
                  <c:v>168.524765</c:v>
                </c:pt>
                <c:pt idx="18">
                  <c:v>166.87988300000001</c:v>
                </c:pt>
                <c:pt idx="19">
                  <c:v>163.689819</c:v>
                </c:pt>
                <c:pt idx="20">
                  <c:v>158.25676000000001</c:v>
                </c:pt>
                <c:pt idx="21">
                  <c:v>157.808167</c:v>
                </c:pt>
                <c:pt idx="22">
                  <c:v>154.16949500000001</c:v>
                </c:pt>
                <c:pt idx="23">
                  <c:v>158.75520299999999</c:v>
                </c:pt>
                <c:pt idx="24">
                  <c:v>158.406296</c:v>
                </c:pt>
                <c:pt idx="25">
                  <c:v>158.80505400000001</c:v>
                </c:pt>
                <c:pt idx="26">
                  <c:v>159.95147700000001</c:v>
                </c:pt>
                <c:pt idx="27">
                  <c:v>160.59947199999999</c:v>
                </c:pt>
                <c:pt idx="28">
                  <c:v>165.33470199999999</c:v>
                </c:pt>
                <c:pt idx="29">
                  <c:v>162.04495199999999</c:v>
                </c:pt>
                <c:pt idx="30">
                  <c:v>167.478027</c:v>
                </c:pt>
                <c:pt idx="31">
                  <c:v>163.24122600000001</c:v>
                </c:pt>
                <c:pt idx="32">
                  <c:v>161.79573099999999</c:v>
                </c:pt>
                <c:pt idx="33">
                  <c:v>164.686722</c:v>
                </c:pt>
                <c:pt idx="34">
                  <c:v>159.70225500000001</c:v>
                </c:pt>
                <c:pt idx="35">
                  <c:v>154.06980899999999</c:v>
                </c:pt>
                <c:pt idx="36">
                  <c:v>155.315933</c:v>
                </c:pt>
                <c:pt idx="37">
                  <c:v>151.17881800000001</c:v>
                </c:pt>
                <c:pt idx="38">
                  <c:v>156.31281999999999</c:v>
                </c:pt>
                <c:pt idx="39">
                  <c:v>158.80505400000001</c:v>
                </c:pt>
                <c:pt idx="40">
                  <c:v>160.44992099999999</c:v>
                </c:pt>
                <c:pt idx="41">
                  <c:v>169.471802</c:v>
                </c:pt>
                <c:pt idx="42">
                  <c:v>167.37832599999999</c:v>
                </c:pt>
                <c:pt idx="43">
                  <c:v>160.25054900000001</c:v>
                </c:pt>
                <c:pt idx="44">
                  <c:v>154.36888099999999</c:v>
                </c:pt>
                <c:pt idx="45">
                  <c:v>156.26297</c:v>
                </c:pt>
                <c:pt idx="46">
                  <c:v>155.714676</c:v>
                </c:pt>
                <c:pt idx="47">
                  <c:v>150.78005999999999</c:v>
                </c:pt>
                <c:pt idx="48">
                  <c:v>143.851654</c:v>
                </c:pt>
                <c:pt idx="49">
                  <c:v>146.69279499999999</c:v>
                </c:pt>
                <c:pt idx="50">
                  <c:v>137.122635</c:v>
                </c:pt>
                <c:pt idx="51">
                  <c:v>133.03537</c:v>
                </c:pt>
                <c:pt idx="52">
                  <c:v>135.178696</c:v>
                </c:pt>
                <c:pt idx="53">
                  <c:v>129.147491</c:v>
                </c:pt>
                <c:pt idx="54">
                  <c:v>130.293915</c:v>
                </c:pt>
                <c:pt idx="55">
                  <c:v>123.365509</c:v>
                </c:pt>
                <c:pt idx="56">
                  <c:v>122.119392</c:v>
                </c:pt>
                <c:pt idx="57">
                  <c:v>117.03524</c:v>
                </c:pt>
                <c:pt idx="58">
                  <c:v>123.664581</c:v>
                </c:pt>
                <c:pt idx="59">
                  <c:v>121.67079200000001</c:v>
                </c:pt>
                <c:pt idx="60">
                  <c:v>121.57109800000001</c:v>
                </c:pt>
                <c:pt idx="61">
                  <c:v>120.524361</c:v>
                </c:pt>
                <c:pt idx="62">
                  <c:v>120.972961</c:v>
                </c:pt>
                <c:pt idx="63">
                  <c:v>120.42467499999999</c:v>
                </c:pt>
                <c:pt idx="64">
                  <c:v>123.46519499999999</c:v>
                </c:pt>
                <c:pt idx="65">
                  <c:v>112.050774</c:v>
                </c:pt>
                <c:pt idx="66">
                  <c:v>107.36537199999999</c:v>
                </c:pt>
                <c:pt idx="67">
                  <c:v>110.704971</c:v>
                </c:pt>
                <c:pt idx="68">
                  <c:v>110.20652</c:v>
                </c:pt>
                <c:pt idx="69">
                  <c:v>119.976067</c:v>
                </c:pt>
                <c:pt idx="70">
                  <c:v>115.988495</c:v>
                </c:pt>
                <c:pt idx="71">
                  <c:v>113.94486999999999</c:v>
                </c:pt>
                <c:pt idx="72">
                  <c:v>116.33741000000001</c:v>
                </c:pt>
                <c:pt idx="73">
                  <c:v>112.299995</c:v>
                </c:pt>
                <c:pt idx="74">
                  <c:v>109.15978200000001</c:v>
                </c:pt>
                <c:pt idx="75">
                  <c:v>117.68322000000001</c:v>
                </c:pt>
                <c:pt idx="76">
                  <c:v>120.873276</c:v>
                </c:pt>
                <c:pt idx="77">
                  <c:v>121.521255</c:v>
                </c:pt>
                <c:pt idx="78">
                  <c:v>133.93258700000001</c:v>
                </c:pt>
                <c:pt idx="79">
                  <c:v>127.552452</c:v>
                </c:pt>
                <c:pt idx="80">
                  <c:v>129.147491</c:v>
                </c:pt>
                <c:pt idx="81">
                  <c:v>128.20043899999999</c:v>
                </c:pt>
                <c:pt idx="82">
                  <c:v>121.620941</c:v>
                </c:pt>
                <c:pt idx="83">
                  <c:v>121.371719</c:v>
                </c:pt>
                <c:pt idx="84">
                  <c:v>123.81411</c:v>
                </c:pt>
                <c:pt idx="85">
                  <c:v>132.835983</c:v>
                </c:pt>
                <c:pt idx="86">
                  <c:v>127.502617</c:v>
                </c:pt>
                <c:pt idx="87">
                  <c:v>130.49328600000001</c:v>
                </c:pt>
                <c:pt idx="88">
                  <c:v>122.667686</c:v>
                </c:pt>
                <c:pt idx="89">
                  <c:v>124.113174</c:v>
                </c:pt>
                <c:pt idx="90">
                  <c:v>119.527473</c:v>
                </c:pt>
                <c:pt idx="91">
                  <c:v>117.085075</c:v>
                </c:pt>
                <c:pt idx="92">
                  <c:v>114.941765</c:v>
                </c:pt>
                <c:pt idx="93">
                  <c:v>122.019707</c:v>
                </c:pt>
                <c:pt idx="94">
                  <c:v>119.278244</c:v>
                </c:pt>
                <c:pt idx="95">
                  <c:v>117.13492599999999</c:v>
                </c:pt>
                <c:pt idx="96">
                  <c:v>120.524361</c:v>
                </c:pt>
                <c:pt idx="97">
                  <c:v>116.43710299999999</c:v>
                </c:pt>
                <c:pt idx="98">
                  <c:v>120.923126</c:v>
                </c:pt>
                <c:pt idx="99">
                  <c:v>127.452766</c:v>
                </c:pt>
                <c:pt idx="100">
                  <c:v>126.555565</c:v>
                </c:pt>
                <c:pt idx="101">
                  <c:v>125.458984</c:v>
                </c:pt>
                <c:pt idx="102">
                  <c:v>139.066574</c:v>
                </c:pt>
                <c:pt idx="103">
                  <c:v>136.42480499999999</c:v>
                </c:pt>
                <c:pt idx="104">
                  <c:v>131.34065200000001</c:v>
                </c:pt>
                <c:pt idx="105">
                  <c:v>132.237854</c:v>
                </c:pt>
                <c:pt idx="106">
                  <c:v>133.08521999999999</c:v>
                </c:pt>
                <c:pt idx="107">
                  <c:v>126.455872</c:v>
                </c:pt>
                <c:pt idx="108">
                  <c:v>147.24108899999999</c:v>
                </c:pt>
                <c:pt idx="109">
                  <c:v>171.91419999999999</c:v>
                </c:pt>
                <c:pt idx="110">
                  <c:v>171.365906</c:v>
                </c:pt>
                <c:pt idx="111">
                  <c:v>177.14788799999999</c:v>
                </c:pt>
                <c:pt idx="112">
                  <c:v>174.50611900000001</c:v>
                </c:pt>
                <c:pt idx="113">
                  <c:v>171.664963</c:v>
                </c:pt>
                <c:pt idx="114">
                  <c:v>171.46559099999999</c:v>
                </c:pt>
                <c:pt idx="115">
                  <c:v>173.95782500000001</c:v>
                </c:pt>
                <c:pt idx="116">
                  <c:v>170.96714800000001</c:v>
                </c:pt>
                <c:pt idx="117">
                  <c:v>168.524765</c:v>
                </c:pt>
                <c:pt idx="118">
                  <c:v>171.46559099999999</c:v>
                </c:pt>
                <c:pt idx="119">
                  <c:v>170.06994599999999</c:v>
                </c:pt>
                <c:pt idx="120">
                  <c:v>166.53097500000001</c:v>
                </c:pt>
                <c:pt idx="121">
                  <c:v>168.026321</c:v>
                </c:pt>
                <c:pt idx="122">
                  <c:v>169.57150300000001</c:v>
                </c:pt>
                <c:pt idx="123">
                  <c:v>167.22880599999999</c:v>
                </c:pt>
                <c:pt idx="124">
                  <c:v>166.87988300000001</c:v>
                </c:pt>
                <c:pt idx="125">
                  <c:v>163.639984</c:v>
                </c:pt>
                <c:pt idx="126">
                  <c:v>161.84558100000001</c:v>
                </c:pt>
                <c:pt idx="127">
                  <c:v>165.58393899999999</c:v>
                </c:pt>
                <c:pt idx="128">
                  <c:v>162.892303</c:v>
                </c:pt>
                <c:pt idx="129">
                  <c:v>165.38453699999999</c:v>
                </c:pt>
                <c:pt idx="130">
                  <c:v>164.28796399999999</c:v>
                </c:pt>
                <c:pt idx="131">
                  <c:v>160.99821499999999</c:v>
                </c:pt>
                <c:pt idx="132">
                  <c:v>160.549622</c:v>
                </c:pt>
                <c:pt idx="133">
                  <c:v>157.70846599999999</c:v>
                </c:pt>
                <c:pt idx="134">
                  <c:v>168.873672</c:v>
                </c:pt>
                <c:pt idx="135">
                  <c:v>165.58393899999999</c:v>
                </c:pt>
                <c:pt idx="136">
                  <c:v>160.99821499999999</c:v>
                </c:pt>
                <c:pt idx="137">
                  <c:v>160.001328</c:v>
                </c:pt>
                <c:pt idx="138">
                  <c:v>159.203812</c:v>
                </c:pt>
                <c:pt idx="139">
                  <c:v>161.29728700000001</c:v>
                </c:pt>
                <c:pt idx="140">
                  <c:v>172.81140099999999</c:v>
                </c:pt>
                <c:pt idx="141">
                  <c:v>176.15098599999999</c:v>
                </c:pt>
                <c:pt idx="142">
                  <c:v>174.406418</c:v>
                </c:pt>
                <c:pt idx="143">
                  <c:v>179.640106</c:v>
                </c:pt>
                <c:pt idx="144">
                  <c:v>174.25689700000001</c:v>
                </c:pt>
                <c:pt idx="145">
                  <c:v>178.593369</c:v>
                </c:pt>
                <c:pt idx="146">
                  <c:v>175.40332000000001</c:v>
                </c:pt>
                <c:pt idx="147">
                  <c:v>175.50302099999999</c:v>
                </c:pt>
                <c:pt idx="148">
                  <c:v>174.954712</c:v>
                </c:pt>
                <c:pt idx="149">
                  <c:v>174.057526</c:v>
                </c:pt>
                <c:pt idx="150">
                  <c:v>175.60269199999999</c:v>
                </c:pt>
                <c:pt idx="151">
                  <c:v>183.129242</c:v>
                </c:pt>
                <c:pt idx="152">
                  <c:v>184.574738</c:v>
                </c:pt>
                <c:pt idx="153">
                  <c:v>183.87690699999999</c:v>
                </c:pt>
                <c:pt idx="154">
                  <c:v>193.14801</c:v>
                </c:pt>
                <c:pt idx="155">
                  <c:v>190.50625600000001</c:v>
                </c:pt>
                <c:pt idx="156">
                  <c:v>185.07318100000001</c:v>
                </c:pt>
                <c:pt idx="157">
                  <c:v>184.12612899999999</c:v>
                </c:pt>
                <c:pt idx="158">
                  <c:v>181.98281900000001</c:v>
                </c:pt>
                <c:pt idx="159">
                  <c:v>191.403458</c:v>
                </c:pt>
                <c:pt idx="160">
                  <c:v>195.73994400000001</c:v>
                </c:pt>
                <c:pt idx="161">
                  <c:v>195.640244</c:v>
                </c:pt>
                <c:pt idx="162">
                  <c:v>195.241501</c:v>
                </c:pt>
                <c:pt idx="163">
                  <c:v>199.72752399999999</c:v>
                </c:pt>
                <c:pt idx="164">
                  <c:v>196.936218</c:v>
                </c:pt>
                <c:pt idx="165">
                  <c:v>196.68699599999999</c:v>
                </c:pt>
                <c:pt idx="166">
                  <c:v>194.39413500000001</c:v>
                </c:pt>
                <c:pt idx="167">
                  <c:v>190.80531300000001</c:v>
                </c:pt>
                <c:pt idx="168">
                  <c:v>185.023346</c:v>
                </c:pt>
                <c:pt idx="169">
                  <c:v>187.81463600000001</c:v>
                </c:pt>
                <c:pt idx="170">
                  <c:v>185.920547</c:v>
                </c:pt>
                <c:pt idx="171">
                  <c:v>181.63389599999999</c:v>
                </c:pt>
                <c:pt idx="172">
                  <c:v>175.55285599999999</c:v>
                </c:pt>
                <c:pt idx="173">
                  <c:v>187.46572900000001</c:v>
                </c:pt>
                <c:pt idx="174">
                  <c:v>185.621475</c:v>
                </c:pt>
                <c:pt idx="175">
                  <c:v>176.05131499999999</c:v>
                </c:pt>
                <c:pt idx="176">
                  <c:v>163.34092699999999</c:v>
                </c:pt>
                <c:pt idx="177">
                  <c:v>165.18516500000001</c:v>
                </c:pt>
                <c:pt idx="178">
                  <c:v>183.179092</c:v>
                </c:pt>
                <c:pt idx="179">
                  <c:v>178.29431199999999</c:v>
                </c:pt>
                <c:pt idx="180">
                  <c:v>173.06062299999999</c:v>
                </c:pt>
                <c:pt idx="181">
                  <c:v>168.375214</c:v>
                </c:pt>
                <c:pt idx="182">
                  <c:v>169.22257999999999</c:v>
                </c:pt>
                <c:pt idx="183">
                  <c:v>170.41885400000001</c:v>
                </c:pt>
                <c:pt idx="184">
                  <c:v>168.97335799999999</c:v>
                </c:pt>
                <c:pt idx="185">
                  <c:v>168.57461499999999</c:v>
                </c:pt>
                <c:pt idx="186">
                  <c:v>168.57461499999999</c:v>
                </c:pt>
                <c:pt idx="187">
                  <c:v>161.097916</c:v>
                </c:pt>
                <c:pt idx="188">
                  <c:v>157.55894499999999</c:v>
                </c:pt>
                <c:pt idx="189">
                  <c:v>158.00753800000001</c:v>
                </c:pt>
                <c:pt idx="190">
                  <c:v>150.181915</c:v>
                </c:pt>
                <c:pt idx="191">
                  <c:v>149.43424999999999</c:v>
                </c:pt>
                <c:pt idx="192">
                  <c:v>144.10089099999999</c:v>
                </c:pt>
                <c:pt idx="193">
                  <c:v>144.79870600000001</c:v>
                </c:pt>
                <c:pt idx="194">
                  <c:v>128.54934700000001</c:v>
                </c:pt>
                <c:pt idx="195">
                  <c:v>125.010384</c:v>
                </c:pt>
                <c:pt idx="196">
                  <c:v>129.945007</c:v>
                </c:pt>
                <c:pt idx="197">
                  <c:v>125.807892</c:v>
                </c:pt>
                <c:pt idx="198">
                  <c:v>125.359291</c:v>
                </c:pt>
                <c:pt idx="199">
                  <c:v>113.84517700000001</c:v>
                </c:pt>
                <c:pt idx="200">
                  <c:v>105.37159</c:v>
                </c:pt>
                <c:pt idx="201">
                  <c:v>98.59272</c:v>
                </c:pt>
                <c:pt idx="202">
                  <c:v>87.726585</c:v>
                </c:pt>
                <c:pt idx="203">
                  <c:v>89.471146000000005</c:v>
                </c:pt>
                <c:pt idx="204">
                  <c:v>82.692267999999999</c:v>
                </c:pt>
                <c:pt idx="205">
                  <c:v>77.707802000000001</c:v>
                </c:pt>
                <c:pt idx="206">
                  <c:v>75.265418999999994</c:v>
                </c:pt>
                <c:pt idx="207">
                  <c:v>72.723343</c:v>
                </c:pt>
                <c:pt idx="208">
                  <c:v>77.059830000000005</c:v>
                </c:pt>
                <c:pt idx="209">
                  <c:v>65.994315999999998</c:v>
                </c:pt>
                <c:pt idx="210">
                  <c:v>68.337020999999993</c:v>
                </c:pt>
                <c:pt idx="211">
                  <c:v>70.031730999999994</c:v>
                </c:pt>
                <c:pt idx="212">
                  <c:v>70.580025000000006</c:v>
                </c:pt>
                <c:pt idx="213">
                  <c:v>70.480331000000007</c:v>
                </c:pt>
                <c:pt idx="214">
                  <c:v>67.938254999999998</c:v>
                </c:pt>
                <c:pt idx="215">
                  <c:v>70.829246999999995</c:v>
                </c:pt>
                <c:pt idx="216">
                  <c:v>67.738876000000005</c:v>
                </c:pt>
                <c:pt idx="217">
                  <c:v>65.097115000000002</c:v>
                </c:pt>
                <c:pt idx="218">
                  <c:v>67.041054000000003</c:v>
                </c:pt>
                <c:pt idx="219">
                  <c:v>67.389961</c:v>
                </c:pt>
                <c:pt idx="220">
                  <c:v>74.368217000000001</c:v>
                </c:pt>
                <c:pt idx="221">
                  <c:v>74.019301999999996</c:v>
                </c:pt>
                <c:pt idx="222">
                  <c:v>72.673500000000004</c:v>
                </c:pt>
                <c:pt idx="223">
                  <c:v>74.418059999999997</c:v>
                </c:pt>
                <c:pt idx="224">
                  <c:v>76.611221</c:v>
                </c:pt>
                <c:pt idx="225">
                  <c:v>80.200035</c:v>
                </c:pt>
                <c:pt idx="226">
                  <c:v>74.418059999999997</c:v>
                </c:pt>
                <c:pt idx="227">
                  <c:v>75.664176999999995</c:v>
                </c:pt>
                <c:pt idx="228">
                  <c:v>75.414955000000006</c:v>
                </c:pt>
                <c:pt idx="229">
                  <c:v>73.969459999999998</c:v>
                </c:pt>
                <c:pt idx="230">
                  <c:v>75.016197000000005</c:v>
                </c:pt>
                <c:pt idx="231">
                  <c:v>76.710915</c:v>
                </c:pt>
                <c:pt idx="232">
                  <c:v>77.907188000000005</c:v>
                </c:pt>
                <c:pt idx="233">
                  <c:v>92.960273999999998</c:v>
                </c:pt>
                <c:pt idx="234">
                  <c:v>83.639319999999998</c:v>
                </c:pt>
                <c:pt idx="235">
                  <c:v>80.648643000000007</c:v>
                </c:pt>
                <c:pt idx="236">
                  <c:v>82.941490000000002</c:v>
                </c:pt>
                <c:pt idx="237">
                  <c:v>82.243674999999996</c:v>
                </c:pt>
                <c:pt idx="238">
                  <c:v>80.798180000000002</c:v>
                </c:pt>
                <c:pt idx="239">
                  <c:v>85.832481000000001</c:v>
                </c:pt>
                <c:pt idx="240">
                  <c:v>85.932175000000001</c:v>
                </c:pt>
                <c:pt idx="241">
                  <c:v>86.929062000000002</c:v>
                </c:pt>
                <c:pt idx="242">
                  <c:v>83.539635000000004</c:v>
                </c:pt>
                <c:pt idx="243">
                  <c:v>84.087920999999994</c:v>
                </c:pt>
                <c:pt idx="244">
                  <c:v>80.399422000000001</c:v>
                </c:pt>
                <c:pt idx="245">
                  <c:v>81.545852999999994</c:v>
                </c:pt>
                <c:pt idx="246">
                  <c:v>83.190719999999999</c:v>
                </c:pt>
                <c:pt idx="247">
                  <c:v>83.838699000000005</c:v>
                </c:pt>
                <c:pt idx="248">
                  <c:v>82.542739999999995</c:v>
                </c:pt>
                <c:pt idx="249">
                  <c:v>82.841804999999994</c:v>
                </c:pt>
                <c:pt idx="250">
                  <c:v>84.287307999999996</c:v>
                </c:pt>
                <c:pt idx="251">
                  <c:v>86.729691000000003</c:v>
                </c:pt>
                <c:pt idx="252">
                  <c:v>86.729691000000003</c:v>
                </c:pt>
                <c:pt idx="253">
                  <c:v>89.271766999999997</c:v>
                </c:pt>
                <c:pt idx="254">
                  <c:v>96.200171999999995</c:v>
                </c:pt>
                <c:pt idx="255">
                  <c:v>98.443184000000002</c:v>
                </c:pt>
                <c:pt idx="256">
                  <c:v>98.193961999999999</c:v>
                </c:pt>
                <c:pt idx="257">
                  <c:v>110.40589900000001</c:v>
                </c:pt>
                <c:pt idx="258">
                  <c:v>115.09129299999999</c:v>
                </c:pt>
                <c:pt idx="259">
                  <c:v>111.103722</c:v>
                </c:pt>
                <c:pt idx="260">
                  <c:v>111.05387899999999</c:v>
                </c:pt>
                <c:pt idx="261">
                  <c:v>105.82019</c:v>
                </c:pt>
                <c:pt idx="262">
                  <c:v>104.972832</c:v>
                </c:pt>
                <c:pt idx="263">
                  <c:v>100.187744</c:v>
                </c:pt>
                <c:pt idx="264">
                  <c:v>94.455612000000002</c:v>
                </c:pt>
                <c:pt idx="265">
                  <c:v>95.103592000000006</c:v>
                </c:pt>
                <c:pt idx="266">
                  <c:v>96.050635999999997</c:v>
                </c:pt>
                <c:pt idx="267">
                  <c:v>102.181534</c:v>
                </c:pt>
                <c:pt idx="268">
                  <c:v>102.33107</c:v>
                </c:pt>
                <c:pt idx="269">
                  <c:v>104.07563</c:v>
                </c:pt>
                <c:pt idx="270">
                  <c:v>104.474388</c:v>
                </c:pt>
                <c:pt idx="271">
                  <c:v>103.477493</c:v>
                </c:pt>
                <c:pt idx="272">
                  <c:v>101.084953</c:v>
                </c:pt>
                <c:pt idx="273">
                  <c:v>99.141006000000004</c:v>
                </c:pt>
                <c:pt idx="274">
                  <c:v>97.944732999999999</c:v>
                </c:pt>
                <c:pt idx="275">
                  <c:v>100.436966</c:v>
                </c:pt>
                <c:pt idx="276">
                  <c:v>101.234489</c:v>
                </c:pt>
                <c:pt idx="277">
                  <c:v>103.128578</c:v>
                </c:pt>
                <c:pt idx="278">
                  <c:v>108.661339</c:v>
                </c:pt>
                <c:pt idx="279">
                  <c:v>108.71118199999999</c:v>
                </c:pt>
                <c:pt idx="280">
                  <c:v>105.02267500000001</c:v>
                </c:pt>
                <c:pt idx="281">
                  <c:v>106.617699</c:v>
                </c:pt>
                <c:pt idx="282">
                  <c:v>107.265686</c:v>
                </c:pt>
                <c:pt idx="283">
                  <c:v>107.664444</c:v>
                </c:pt>
                <c:pt idx="284">
                  <c:v>104.823296</c:v>
                </c:pt>
                <c:pt idx="285">
                  <c:v>102.879356</c:v>
                </c:pt>
                <c:pt idx="286">
                  <c:v>102.630127</c:v>
                </c:pt>
                <c:pt idx="287">
                  <c:v>106.069412</c:v>
                </c:pt>
                <c:pt idx="288">
                  <c:v>104.72360999999999</c:v>
                </c:pt>
                <c:pt idx="289">
                  <c:v>108.113045</c:v>
                </c:pt>
                <c:pt idx="290">
                  <c:v>104.823296</c:v>
                </c:pt>
                <c:pt idx="291">
                  <c:v>105.720505</c:v>
                </c:pt>
                <c:pt idx="292">
                  <c:v>103.42765</c:v>
                </c:pt>
                <c:pt idx="293">
                  <c:v>101.38401</c:v>
                </c:pt>
                <c:pt idx="294">
                  <c:v>106.119255</c:v>
                </c:pt>
                <c:pt idx="295">
                  <c:v>105.421432</c:v>
                </c:pt>
                <c:pt idx="296">
                  <c:v>103.327957</c:v>
                </c:pt>
                <c:pt idx="297">
                  <c:v>104.32485200000001</c:v>
                </c:pt>
                <c:pt idx="298">
                  <c:v>112.698753</c:v>
                </c:pt>
                <c:pt idx="299">
                  <c:v>111.103722</c:v>
                </c:pt>
                <c:pt idx="300">
                  <c:v>115.041451</c:v>
                </c:pt>
                <c:pt idx="301">
                  <c:v>116.43710299999999</c:v>
                </c:pt>
                <c:pt idx="302">
                  <c:v>118.72995</c:v>
                </c:pt>
                <c:pt idx="303">
                  <c:v>123.46519499999999</c:v>
                </c:pt>
                <c:pt idx="304">
                  <c:v>121.920013</c:v>
                </c:pt>
                <c:pt idx="305">
                  <c:v>124.960533</c:v>
                </c:pt>
                <c:pt idx="306">
                  <c:v>130.74250799999999</c:v>
                </c:pt>
                <c:pt idx="307">
                  <c:v>124.212868</c:v>
                </c:pt>
                <c:pt idx="308">
                  <c:v>123.16613</c:v>
                </c:pt>
                <c:pt idx="309">
                  <c:v>125.209755</c:v>
                </c:pt>
                <c:pt idx="310">
                  <c:v>124.761162</c:v>
                </c:pt>
                <c:pt idx="311">
                  <c:v>121.321877</c:v>
                </c:pt>
                <c:pt idx="312">
                  <c:v>120.524361</c:v>
                </c:pt>
                <c:pt idx="313">
                  <c:v>120.823425</c:v>
                </c:pt>
                <c:pt idx="314">
                  <c:v>126.705101</c:v>
                </c:pt>
                <c:pt idx="315">
                  <c:v>137.471542</c:v>
                </c:pt>
                <c:pt idx="316">
                  <c:v>143.80181899999999</c:v>
                </c:pt>
                <c:pt idx="317">
                  <c:v>142.356323</c:v>
                </c:pt>
                <c:pt idx="318">
                  <c:v>142.755066</c:v>
                </c:pt>
                <c:pt idx="319">
                  <c:v>143.35320999999999</c:v>
                </c:pt>
                <c:pt idx="320">
                  <c:v>149.833023</c:v>
                </c:pt>
                <c:pt idx="321">
                  <c:v>151.37820400000001</c:v>
                </c:pt>
                <c:pt idx="322">
                  <c:v>147.34079</c:v>
                </c:pt>
                <c:pt idx="323">
                  <c:v>148.93580600000001</c:v>
                </c:pt>
                <c:pt idx="324">
                  <c:v>141.85787999999999</c:v>
                </c:pt>
                <c:pt idx="325">
                  <c:v>139.66471899999999</c:v>
                </c:pt>
                <c:pt idx="326">
                  <c:v>142.85476700000001</c:v>
                </c:pt>
                <c:pt idx="327">
                  <c:v>143.851654</c:v>
                </c:pt>
                <c:pt idx="328">
                  <c:v>148.08845500000001</c:v>
                </c:pt>
                <c:pt idx="329">
                  <c:v>147.938919</c:v>
                </c:pt>
                <c:pt idx="330">
                  <c:v>150.979446</c:v>
                </c:pt>
                <c:pt idx="331">
                  <c:v>147.191238</c:v>
                </c:pt>
                <c:pt idx="332">
                  <c:v>147.44046</c:v>
                </c:pt>
                <c:pt idx="333">
                  <c:v>137.02293399999999</c:v>
                </c:pt>
                <c:pt idx="334">
                  <c:v>132.68646200000001</c:v>
                </c:pt>
                <c:pt idx="335">
                  <c:v>130.99172999999999</c:v>
                </c:pt>
                <c:pt idx="336">
                  <c:v>122.418465</c:v>
                </c:pt>
                <c:pt idx="337">
                  <c:v>126.85463</c:v>
                </c:pt>
                <c:pt idx="338">
                  <c:v>132.437241</c:v>
                </c:pt>
                <c:pt idx="339">
                  <c:v>131.29080200000001</c:v>
                </c:pt>
                <c:pt idx="340">
                  <c:v>132.88583399999999</c:v>
                </c:pt>
                <c:pt idx="341">
                  <c:v>133.08521999999999</c:v>
                </c:pt>
                <c:pt idx="342">
                  <c:v>133.48396299999999</c:v>
                </c:pt>
                <c:pt idx="343">
                  <c:v>144.300262</c:v>
                </c:pt>
                <c:pt idx="344">
                  <c:v>140.561905</c:v>
                </c:pt>
                <c:pt idx="345">
                  <c:v>140.51206999999999</c:v>
                </c:pt>
                <c:pt idx="346">
                  <c:v>138.019836</c:v>
                </c:pt>
                <c:pt idx="347">
                  <c:v>135.47775300000001</c:v>
                </c:pt>
                <c:pt idx="348">
                  <c:v>133.68334999999999</c:v>
                </c:pt>
                <c:pt idx="349">
                  <c:v>130.293915</c:v>
                </c:pt>
                <c:pt idx="350">
                  <c:v>126.555565</c:v>
                </c:pt>
                <c:pt idx="351">
                  <c:v>127.353081</c:v>
                </c:pt>
                <c:pt idx="352">
                  <c:v>127.851524</c:v>
                </c:pt>
                <c:pt idx="353">
                  <c:v>129.24717699999999</c:v>
                </c:pt>
                <c:pt idx="354">
                  <c:v>129.84530599999999</c:v>
                </c:pt>
                <c:pt idx="355">
                  <c:v>133.08521999999999</c:v>
                </c:pt>
                <c:pt idx="356">
                  <c:v>136.574341</c:v>
                </c:pt>
                <c:pt idx="357">
                  <c:v>133.284592</c:v>
                </c:pt>
                <c:pt idx="358">
                  <c:v>135.228531</c:v>
                </c:pt>
                <c:pt idx="359">
                  <c:v>134.38118</c:v>
                </c:pt>
                <c:pt idx="360">
                  <c:v>131.490173</c:v>
                </c:pt>
                <c:pt idx="361">
                  <c:v>132.237854</c:v>
                </c:pt>
                <c:pt idx="362">
                  <c:v>132.437241</c:v>
                </c:pt>
                <c:pt idx="363">
                  <c:v>133.68334999999999</c:v>
                </c:pt>
                <c:pt idx="364">
                  <c:v>135.47775300000001</c:v>
                </c:pt>
                <c:pt idx="365">
                  <c:v>137.22232099999999</c:v>
                </c:pt>
                <c:pt idx="366">
                  <c:v>138.56813</c:v>
                </c:pt>
                <c:pt idx="367">
                  <c:v>140.561905</c:v>
                </c:pt>
                <c:pt idx="368">
                  <c:v>145.54637099999999</c:v>
                </c:pt>
                <c:pt idx="369">
                  <c:v>150.480988</c:v>
                </c:pt>
                <c:pt idx="370">
                  <c:v>150.730209</c:v>
                </c:pt>
                <c:pt idx="371">
                  <c:v>145.89529400000001</c:v>
                </c:pt>
                <c:pt idx="372">
                  <c:v>148.38752700000001</c:v>
                </c:pt>
                <c:pt idx="373">
                  <c:v>157.509094</c:v>
                </c:pt>
                <c:pt idx="374">
                  <c:v>172.960938</c:v>
                </c:pt>
                <c:pt idx="375">
                  <c:v>167.42817700000001</c:v>
                </c:pt>
                <c:pt idx="376">
                  <c:v>168.57461499999999</c:v>
                </c:pt>
                <c:pt idx="377">
                  <c:v>170.16963200000001</c:v>
                </c:pt>
                <c:pt idx="378">
                  <c:v>171.51544200000001</c:v>
                </c:pt>
                <c:pt idx="379">
                  <c:v>170.91729699999999</c:v>
                </c:pt>
                <c:pt idx="380">
                  <c:v>173.210159</c:v>
                </c:pt>
                <c:pt idx="381">
                  <c:v>179.789658</c:v>
                </c:pt>
                <c:pt idx="382">
                  <c:v>179.19151299999999</c:v>
                </c:pt>
                <c:pt idx="383">
                  <c:v>183.02955600000001</c:v>
                </c:pt>
                <c:pt idx="384">
                  <c:v>184.27568099999999</c:v>
                </c:pt>
                <c:pt idx="385">
                  <c:v>183.57783499999999</c:v>
                </c:pt>
                <c:pt idx="386">
                  <c:v>182.97970599999999</c:v>
                </c:pt>
                <c:pt idx="387">
                  <c:v>181.235153</c:v>
                </c:pt>
                <c:pt idx="388">
                  <c:v>182.132339</c:v>
                </c:pt>
                <c:pt idx="389">
                  <c:v>177.048203</c:v>
                </c:pt>
                <c:pt idx="390">
                  <c:v>178.29431199999999</c:v>
                </c:pt>
                <c:pt idx="391">
                  <c:v>177.098038</c:v>
                </c:pt>
                <c:pt idx="392">
                  <c:v>178.34414699999999</c:v>
                </c:pt>
                <c:pt idx="393">
                  <c:v>181.98281900000001</c:v>
                </c:pt>
                <c:pt idx="394">
                  <c:v>181.13545199999999</c:v>
                </c:pt>
                <c:pt idx="395">
                  <c:v>179.98902899999999</c:v>
                </c:pt>
                <c:pt idx="396">
                  <c:v>164.03874200000001</c:v>
                </c:pt>
                <c:pt idx="397">
                  <c:v>164.4375</c:v>
                </c:pt>
                <c:pt idx="398">
                  <c:v>168.674286</c:v>
                </c:pt>
                <c:pt idx="399">
                  <c:v>175.40332000000001</c:v>
                </c:pt>
                <c:pt idx="400">
                  <c:v>185.77101099999999</c:v>
                </c:pt>
                <c:pt idx="401">
                  <c:v>182.88002</c:v>
                </c:pt>
                <c:pt idx="402">
                  <c:v>183.57783499999999</c:v>
                </c:pt>
                <c:pt idx="403">
                  <c:v>183.27877799999999</c:v>
                </c:pt>
                <c:pt idx="404">
                  <c:v>185.920547</c:v>
                </c:pt>
                <c:pt idx="405">
                  <c:v>190.70562699999999</c:v>
                </c:pt>
                <c:pt idx="406">
                  <c:v>192.599716</c:v>
                </c:pt>
                <c:pt idx="407">
                  <c:v>194.792877</c:v>
                </c:pt>
                <c:pt idx="408">
                  <c:v>196.13870199999999</c:v>
                </c:pt>
                <c:pt idx="409">
                  <c:v>197.53433200000001</c:v>
                </c:pt>
                <c:pt idx="410">
                  <c:v>219.96443199999999</c:v>
                </c:pt>
                <c:pt idx="411">
                  <c:v>237.06115700000001</c:v>
                </c:pt>
                <c:pt idx="412">
                  <c:v>241.84625199999999</c:v>
                </c:pt>
                <c:pt idx="413">
                  <c:v>244.33847</c:v>
                </c:pt>
                <c:pt idx="414">
                  <c:v>259.491241</c:v>
                </c:pt>
                <c:pt idx="415">
                  <c:v>245.185822</c:v>
                </c:pt>
                <c:pt idx="416">
                  <c:v>257.84637500000002</c:v>
                </c:pt>
                <c:pt idx="417">
                  <c:v>274.04586799999998</c:v>
                </c:pt>
                <c:pt idx="418">
                  <c:v>289.697113</c:v>
                </c:pt>
                <c:pt idx="419">
                  <c:v>288.45098899999999</c:v>
                </c:pt>
                <c:pt idx="420">
                  <c:v>278.28268400000002</c:v>
                </c:pt>
                <c:pt idx="421">
                  <c:v>266.66888399999999</c:v>
                </c:pt>
                <c:pt idx="422">
                  <c:v>265.97103900000002</c:v>
                </c:pt>
                <c:pt idx="423">
                  <c:v>261.88378899999998</c:v>
                </c:pt>
                <c:pt idx="424">
                  <c:v>278.73129299999999</c:v>
                </c:pt>
                <c:pt idx="425">
                  <c:v>320.99954200000002</c:v>
                </c:pt>
                <c:pt idx="426">
                  <c:v>329.971588</c:v>
                </c:pt>
                <c:pt idx="427">
                  <c:v>325.13662699999998</c:v>
                </c:pt>
                <c:pt idx="428">
                  <c:v>314.91848800000002</c:v>
                </c:pt>
                <c:pt idx="429">
                  <c:v>334.90621900000002</c:v>
                </c:pt>
                <c:pt idx="430">
                  <c:v>324.04003899999998</c:v>
                </c:pt>
                <c:pt idx="431">
                  <c:v>327.87811299999998</c:v>
                </c:pt>
                <c:pt idx="432">
                  <c:v>323.99023399999999</c:v>
                </c:pt>
                <c:pt idx="433">
                  <c:v>324.38897700000001</c:v>
                </c:pt>
                <c:pt idx="434">
                  <c:v>332.31427000000002</c:v>
                </c:pt>
                <c:pt idx="435">
                  <c:v>328.17718500000001</c:v>
                </c:pt>
                <c:pt idx="436">
                  <c:v>329.12420700000001</c:v>
                </c:pt>
                <c:pt idx="437">
                  <c:v>322.84381100000002</c:v>
                </c:pt>
                <c:pt idx="438">
                  <c:v>310.88107300000001</c:v>
                </c:pt>
                <c:pt idx="439">
                  <c:v>303.55392499999999</c:v>
                </c:pt>
                <c:pt idx="440">
                  <c:v>322.99331699999999</c:v>
                </c:pt>
                <c:pt idx="441">
                  <c:v>320.65063500000002</c:v>
                </c:pt>
                <c:pt idx="442">
                  <c:v>332.11489899999998</c:v>
                </c:pt>
                <c:pt idx="443">
                  <c:v>321.946594</c:v>
                </c:pt>
                <c:pt idx="444">
                  <c:v>327.279968</c:v>
                </c:pt>
                <c:pt idx="445">
                  <c:v>344.67575099999999</c:v>
                </c:pt>
                <c:pt idx="446">
                  <c:v>347.41720600000002</c:v>
                </c:pt>
                <c:pt idx="447">
                  <c:v>338.146118</c:v>
                </c:pt>
                <c:pt idx="448">
                  <c:v>324.13974000000002</c:v>
                </c:pt>
                <c:pt idx="449">
                  <c:v>320.25186200000002</c:v>
                </c:pt>
                <c:pt idx="450">
                  <c:v>314.22067299999998</c:v>
                </c:pt>
                <c:pt idx="451">
                  <c:v>320.45126299999998</c:v>
                </c:pt>
                <c:pt idx="452">
                  <c:v>316.563354</c:v>
                </c:pt>
                <c:pt idx="453">
                  <c:v>317.56024200000002</c:v>
                </c:pt>
                <c:pt idx="454">
                  <c:v>318.95593300000002</c:v>
                </c:pt>
                <c:pt idx="455">
                  <c:v>304.84985399999999</c:v>
                </c:pt>
                <c:pt idx="456">
                  <c:v>306.04614299999997</c:v>
                </c:pt>
                <c:pt idx="457">
                  <c:v>307.99011200000001</c:v>
                </c:pt>
                <c:pt idx="458">
                  <c:v>302.10839800000002</c:v>
                </c:pt>
                <c:pt idx="459">
                  <c:v>306.444885</c:v>
                </c:pt>
                <c:pt idx="460">
                  <c:v>293.53515599999997</c:v>
                </c:pt>
                <c:pt idx="461">
                  <c:v>284.662781</c:v>
                </c:pt>
                <c:pt idx="462">
                  <c:v>295.47906499999999</c:v>
                </c:pt>
                <c:pt idx="463">
                  <c:v>296.12704500000001</c:v>
                </c:pt>
                <c:pt idx="464">
                  <c:v>300.86230499999999</c:v>
                </c:pt>
                <c:pt idx="465">
                  <c:v>306.79382299999997</c:v>
                </c:pt>
                <c:pt idx="466">
                  <c:v>304.10220299999997</c:v>
                </c:pt>
                <c:pt idx="467">
                  <c:v>306.79382299999997</c:v>
                </c:pt>
                <c:pt idx="468">
                  <c:v>306.843658</c:v>
                </c:pt>
                <c:pt idx="469">
                  <c:v>312.97457900000001</c:v>
                </c:pt>
                <c:pt idx="470">
                  <c:v>317.211365</c:v>
                </c:pt>
                <c:pt idx="471">
                  <c:v>285.65966800000001</c:v>
                </c:pt>
                <c:pt idx="472">
                  <c:v>301.90905800000002</c:v>
                </c:pt>
                <c:pt idx="473">
                  <c:v>302.557007</c:v>
                </c:pt>
                <c:pt idx="474">
                  <c:v>309.036835</c:v>
                </c:pt>
                <c:pt idx="475">
                  <c:v>300.46353099999999</c:v>
                </c:pt>
                <c:pt idx="476">
                  <c:v>297.12393200000002</c:v>
                </c:pt>
                <c:pt idx="477">
                  <c:v>293.63482699999997</c:v>
                </c:pt>
                <c:pt idx="478">
                  <c:v>293.08654799999999</c:v>
                </c:pt>
                <c:pt idx="479">
                  <c:v>294.48217799999998</c:v>
                </c:pt>
                <c:pt idx="480">
                  <c:v>300.56323200000003</c:v>
                </c:pt>
                <c:pt idx="481">
                  <c:v>304.94955399999998</c:v>
                </c:pt>
                <c:pt idx="482">
                  <c:v>300.961975</c:v>
                </c:pt>
                <c:pt idx="483">
                  <c:v>292.93701199999998</c:v>
                </c:pt>
                <c:pt idx="484">
                  <c:v>292.08966099999998</c:v>
                </c:pt>
                <c:pt idx="485">
                  <c:v>288.55068999999997</c:v>
                </c:pt>
                <c:pt idx="486">
                  <c:v>290.59429899999998</c:v>
                </c:pt>
                <c:pt idx="487">
                  <c:v>300.31402600000001</c:v>
                </c:pt>
                <c:pt idx="488">
                  <c:v>301.80935699999998</c:v>
                </c:pt>
                <c:pt idx="489">
                  <c:v>313.87176499999998</c:v>
                </c:pt>
                <c:pt idx="490">
                  <c:v>314.56957999999997</c:v>
                </c:pt>
                <c:pt idx="491">
                  <c:v>324.987122</c:v>
                </c:pt>
                <c:pt idx="492">
                  <c:v>311.27984600000002</c:v>
                </c:pt>
                <c:pt idx="493">
                  <c:v>320.10235599999999</c:v>
                </c:pt>
                <c:pt idx="494">
                  <c:v>331.41708399999999</c:v>
                </c:pt>
                <c:pt idx="495">
                  <c:v>313.47302200000001</c:v>
                </c:pt>
                <c:pt idx="496">
                  <c:v>306.743988</c:v>
                </c:pt>
                <c:pt idx="497">
                  <c:v>312.12719700000002</c:v>
                </c:pt>
                <c:pt idx="498">
                  <c:v>310.88107300000001</c:v>
                </c:pt>
                <c:pt idx="499">
                  <c:v>314.27050800000001</c:v>
                </c:pt>
                <c:pt idx="500">
                  <c:v>314.519745</c:v>
                </c:pt>
                <c:pt idx="501">
                  <c:v>317.61010700000003</c:v>
                </c:pt>
                <c:pt idx="502">
                  <c:v>317.75964399999998</c:v>
                </c:pt>
                <c:pt idx="503">
                  <c:v>317.75964399999998</c:v>
                </c:pt>
                <c:pt idx="504">
                  <c:v>317.11166400000002</c:v>
                </c:pt>
                <c:pt idx="505">
                  <c:v>321.99642899999998</c:v>
                </c:pt>
                <c:pt idx="506">
                  <c:v>324.63818400000002</c:v>
                </c:pt>
                <c:pt idx="507">
                  <c:v>333.90933200000001</c:v>
                </c:pt>
                <c:pt idx="508">
                  <c:v>344.426514</c:v>
                </c:pt>
                <c:pt idx="509">
                  <c:v>351.65399200000002</c:v>
                </c:pt>
                <c:pt idx="510">
                  <c:v>342.28320300000001</c:v>
                </c:pt>
                <c:pt idx="511">
                  <c:v>343.67886399999998</c:v>
                </c:pt>
                <c:pt idx="512">
                  <c:v>349.66021699999999</c:v>
                </c:pt>
                <c:pt idx="513">
                  <c:v>354.844086</c:v>
                </c:pt>
                <c:pt idx="514">
                  <c:v>351.60415599999999</c:v>
                </c:pt>
                <c:pt idx="515">
                  <c:v>348.26455700000002</c:v>
                </c:pt>
                <c:pt idx="516">
                  <c:v>344.57605000000001</c:v>
                </c:pt>
                <c:pt idx="517">
                  <c:v>336.35168499999997</c:v>
                </c:pt>
                <c:pt idx="518">
                  <c:v>333.26132200000001</c:v>
                </c:pt>
                <c:pt idx="519">
                  <c:v>336.85012799999998</c:v>
                </c:pt>
                <c:pt idx="520">
                  <c:v>334.20837399999999</c:v>
                </c:pt>
                <c:pt idx="521">
                  <c:v>333.610229</c:v>
                </c:pt>
                <c:pt idx="522">
                  <c:v>338.594696</c:v>
                </c:pt>
                <c:pt idx="523">
                  <c:v>341.734894</c:v>
                </c:pt>
                <c:pt idx="524">
                  <c:v>340.48880000000003</c:v>
                </c:pt>
                <c:pt idx="525">
                  <c:v>338.54486100000003</c:v>
                </c:pt>
                <c:pt idx="526">
                  <c:v>343.18042000000003</c:v>
                </c:pt>
                <c:pt idx="527">
                  <c:v>343.82839999999999</c:v>
                </c:pt>
                <c:pt idx="528">
                  <c:v>345.02465799999999</c:v>
                </c:pt>
                <c:pt idx="529">
                  <c:v>315.91537499999998</c:v>
                </c:pt>
                <c:pt idx="530">
                  <c:v>316.114777</c:v>
                </c:pt>
                <c:pt idx="531">
                  <c:v>305.39816300000001</c:v>
                </c:pt>
                <c:pt idx="532">
                  <c:v>305.348297</c:v>
                </c:pt>
                <c:pt idx="533">
                  <c:v>306.49475100000001</c:v>
                </c:pt>
                <c:pt idx="534">
                  <c:v>309.98388699999998</c:v>
                </c:pt>
                <c:pt idx="535">
                  <c:v>308.58822600000002</c:v>
                </c:pt>
                <c:pt idx="536">
                  <c:v>309.28604100000001</c:v>
                </c:pt>
                <c:pt idx="537">
                  <c:v>310.28292800000003</c:v>
                </c:pt>
                <c:pt idx="538">
                  <c:v>307.89041099999997</c:v>
                </c:pt>
                <c:pt idx="539">
                  <c:v>301.21121199999999</c:v>
                </c:pt>
                <c:pt idx="540">
                  <c:v>301.60995500000001</c:v>
                </c:pt>
                <c:pt idx="541">
                  <c:v>294.63171399999999</c:v>
                </c:pt>
                <c:pt idx="542">
                  <c:v>292.23916600000001</c:v>
                </c:pt>
                <c:pt idx="543">
                  <c:v>290.494598</c:v>
                </c:pt>
                <c:pt idx="544">
                  <c:v>283.56622299999998</c:v>
                </c:pt>
                <c:pt idx="545">
                  <c:v>291.98996</c:v>
                </c:pt>
                <c:pt idx="546">
                  <c:v>293.03671300000002</c:v>
                </c:pt>
                <c:pt idx="547">
                  <c:v>295.92770400000001</c:v>
                </c:pt>
                <c:pt idx="548">
                  <c:v>302.75640900000002</c:v>
                </c:pt>
                <c:pt idx="549">
                  <c:v>297.22363300000001</c:v>
                </c:pt>
                <c:pt idx="550">
                  <c:v>298.76882899999998</c:v>
                </c:pt>
                <c:pt idx="551">
                  <c:v>299.11773699999998</c:v>
                </c:pt>
                <c:pt idx="552">
                  <c:v>297.17379799999998</c:v>
                </c:pt>
                <c:pt idx="553">
                  <c:v>293.28591899999998</c:v>
                </c:pt>
                <c:pt idx="554">
                  <c:v>294.53204299999999</c:v>
                </c:pt>
                <c:pt idx="555">
                  <c:v>305.04925500000002</c:v>
                </c:pt>
                <c:pt idx="556">
                  <c:v>306.29538000000002</c:v>
                </c:pt>
                <c:pt idx="557">
                  <c:v>302.75640900000002</c:v>
                </c:pt>
                <c:pt idx="558">
                  <c:v>296.77505500000001</c:v>
                </c:pt>
                <c:pt idx="559">
                  <c:v>292.43856799999998</c:v>
                </c:pt>
                <c:pt idx="560">
                  <c:v>282.22039799999999</c:v>
                </c:pt>
                <c:pt idx="561">
                  <c:v>276.089539</c:v>
                </c:pt>
                <c:pt idx="562">
                  <c:v>278.930634</c:v>
                </c:pt>
                <c:pt idx="563">
                  <c:v>283.51635700000003</c:v>
                </c:pt>
                <c:pt idx="564">
                  <c:v>283.41665599999999</c:v>
                </c:pt>
                <c:pt idx="565">
                  <c:v>284.86218300000002</c:v>
                </c:pt>
                <c:pt idx="566">
                  <c:v>291.04290800000001</c:v>
                </c:pt>
                <c:pt idx="567">
                  <c:v>286.40734900000001</c:v>
                </c:pt>
                <c:pt idx="568">
                  <c:v>294.33264200000002</c:v>
                </c:pt>
                <c:pt idx="569">
                  <c:v>292.23916600000001</c:v>
                </c:pt>
                <c:pt idx="570">
                  <c:v>294.63171399999999</c:v>
                </c:pt>
                <c:pt idx="571">
                  <c:v>296.52581800000002</c:v>
                </c:pt>
                <c:pt idx="572">
                  <c:v>293.68469199999998</c:v>
                </c:pt>
                <c:pt idx="573">
                  <c:v>294.33264200000002</c:v>
                </c:pt>
                <c:pt idx="574">
                  <c:v>298.02117900000002</c:v>
                </c:pt>
                <c:pt idx="575">
                  <c:v>300.26419099999998</c:v>
                </c:pt>
                <c:pt idx="576">
                  <c:v>305.148956</c:v>
                </c:pt>
                <c:pt idx="577">
                  <c:v>310.980774</c:v>
                </c:pt>
                <c:pt idx="578">
                  <c:v>310.68170199999997</c:v>
                </c:pt>
                <c:pt idx="579">
                  <c:v>307.64117399999998</c:v>
                </c:pt>
                <c:pt idx="580">
                  <c:v>298.02117900000002</c:v>
                </c:pt>
                <c:pt idx="581">
                  <c:v>301.011841</c:v>
                </c:pt>
                <c:pt idx="582">
                  <c:v>309.13653599999998</c:v>
                </c:pt>
                <c:pt idx="583">
                  <c:v>320.50109900000001</c:v>
                </c:pt>
                <c:pt idx="584">
                  <c:v>316.96212800000001</c:v>
                </c:pt>
                <c:pt idx="585">
                  <c:v>330.61956800000002</c:v>
                </c:pt>
                <c:pt idx="586">
                  <c:v>328.27685500000001</c:v>
                </c:pt>
                <c:pt idx="587">
                  <c:v>329.223907</c:v>
                </c:pt>
                <c:pt idx="588">
                  <c:v>332.31427000000002</c:v>
                </c:pt>
                <c:pt idx="589">
                  <c:v>332.26443499999999</c:v>
                </c:pt>
                <c:pt idx="590">
                  <c:v>340.937408</c:v>
                </c:pt>
                <c:pt idx="591">
                  <c:v>343.87823500000002</c:v>
                </c:pt>
                <c:pt idx="592">
                  <c:v>335.00589000000002</c:v>
                </c:pt>
                <c:pt idx="593">
                  <c:v>375.33019999999999</c:v>
                </c:pt>
                <c:pt idx="594">
                  <c:v>381.76019300000002</c:v>
                </c:pt>
                <c:pt idx="595">
                  <c:v>414.45825200000002</c:v>
                </c:pt>
                <c:pt idx="596">
                  <c:v>419.542419</c:v>
                </c:pt>
                <c:pt idx="597">
                  <c:v>505.32504299999999</c:v>
                </c:pt>
                <c:pt idx="598">
                  <c:v>496.05395499999997</c:v>
                </c:pt>
                <c:pt idx="599">
                  <c:v>508.01666299999999</c:v>
                </c:pt>
                <c:pt idx="600">
                  <c:v>480.40271000000001</c:v>
                </c:pt>
                <c:pt idx="601">
                  <c:v>485.38717700000001</c:v>
                </c:pt>
                <c:pt idx="602">
                  <c:v>506.42163099999999</c:v>
                </c:pt>
                <c:pt idx="603">
                  <c:v>489.37475599999999</c:v>
                </c:pt>
                <c:pt idx="604">
                  <c:v>478.40893599999998</c:v>
                </c:pt>
                <c:pt idx="605">
                  <c:v>507.06961100000001</c:v>
                </c:pt>
                <c:pt idx="606">
                  <c:v>496.353027</c:v>
                </c:pt>
                <c:pt idx="607">
                  <c:v>479.55535900000001</c:v>
                </c:pt>
                <c:pt idx="608">
                  <c:v>482.19714399999998</c:v>
                </c:pt>
                <c:pt idx="609">
                  <c:v>484.19094799999999</c:v>
                </c:pt>
                <c:pt idx="610">
                  <c:v>486.33425899999997</c:v>
                </c:pt>
                <c:pt idx="611">
                  <c:v>483.39340199999998</c:v>
                </c:pt>
                <c:pt idx="612">
                  <c:v>488.17849699999999</c:v>
                </c:pt>
                <c:pt idx="613">
                  <c:v>499.84213299999999</c:v>
                </c:pt>
                <c:pt idx="614">
                  <c:v>508.06649800000002</c:v>
                </c:pt>
                <c:pt idx="615">
                  <c:v>509.16308600000002</c:v>
                </c:pt>
                <c:pt idx="616">
                  <c:v>501.88577299999997</c:v>
                </c:pt>
                <c:pt idx="617">
                  <c:v>505.47457900000001</c:v>
                </c:pt>
                <c:pt idx="618">
                  <c:v>503.87957799999998</c:v>
                </c:pt>
                <c:pt idx="619">
                  <c:v>517.43731700000001</c:v>
                </c:pt>
                <c:pt idx="620">
                  <c:v>528.50286900000003</c:v>
                </c:pt>
                <c:pt idx="621">
                  <c:v>508.11636399999998</c:v>
                </c:pt>
                <c:pt idx="622">
                  <c:v>484.58969100000002</c:v>
                </c:pt>
                <c:pt idx="623">
                  <c:v>493.96048000000002</c:v>
                </c:pt>
                <c:pt idx="624">
                  <c:v>487.13174400000003</c:v>
                </c:pt>
                <c:pt idx="625">
                  <c:v>491.21902499999999</c:v>
                </c:pt>
                <c:pt idx="626">
                  <c:v>458.770172</c:v>
                </c:pt>
                <c:pt idx="627">
                  <c:v>460.01629600000001</c:v>
                </c:pt>
                <c:pt idx="628">
                  <c:v>457.17514</c:v>
                </c:pt>
                <c:pt idx="629">
                  <c:v>473.77340700000002</c:v>
                </c:pt>
                <c:pt idx="630">
                  <c:v>477.61144999999999</c:v>
                </c:pt>
                <c:pt idx="631">
                  <c:v>478.60833700000001</c:v>
                </c:pt>
                <c:pt idx="632">
                  <c:v>465.74841300000003</c:v>
                </c:pt>
                <c:pt idx="633">
                  <c:v>480.30304000000001</c:v>
                </c:pt>
                <c:pt idx="634">
                  <c:v>492.36544800000001</c:v>
                </c:pt>
                <c:pt idx="635">
                  <c:v>492.41531400000002</c:v>
                </c:pt>
                <c:pt idx="636">
                  <c:v>492.91375699999998</c:v>
                </c:pt>
                <c:pt idx="637">
                  <c:v>493.81094400000001</c:v>
                </c:pt>
                <c:pt idx="638">
                  <c:v>487.87942500000003</c:v>
                </c:pt>
                <c:pt idx="639">
                  <c:v>490.12243699999999</c:v>
                </c:pt>
                <c:pt idx="640">
                  <c:v>490.42150900000001</c:v>
                </c:pt>
                <c:pt idx="641">
                  <c:v>468.739105</c:v>
                </c:pt>
                <c:pt idx="642">
                  <c:v>445.66101099999997</c:v>
                </c:pt>
                <c:pt idx="643">
                  <c:v>452.190674</c:v>
                </c:pt>
                <c:pt idx="644">
                  <c:v>469.03814699999998</c:v>
                </c:pt>
                <c:pt idx="645">
                  <c:v>470.88241599999998</c:v>
                </c:pt>
                <c:pt idx="646">
                  <c:v>466.147156</c:v>
                </c:pt>
                <c:pt idx="647">
                  <c:v>469.686127</c:v>
                </c:pt>
                <c:pt idx="648">
                  <c:v>478.70803799999999</c:v>
                </c:pt>
                <c:pt idx="649">
                  <c:v>474.52105699999998</c:v>
                </c:pt>
                <c:pt idx="650">
                  <c:v>468.938446</c:v>
                </c:pt>
                <c:pt idx="651">
                  <c:v>480.901184</c:v>
                </c:pt>
                <c:pt idx="652">
                  <c:v>496.05395499999997</c:v>
                </c:pt>
                <c:pt idx="653">
                  <c:v>488.07882699999999</c:v>
                </c:pt>
                <c:pt idx="654">
                  <c:v>488.22833300000002</c:v>
                </c:pt>
                <c:pt idx="655">
                  <c:v>487.33114599999999</c:v>
                </c:pt>
                <c:pt idx="656">
                  <c:v>489.075714</c:v>
                </c:pt>
                <c:pt idx="657">
                  <c:v>502.13501000000002</c:v>
                </c:pt>
                <c:pt idx="658">
                  <c:v>499.74243200000001</c:v>
                </c:pt>
                <c:pt idx="659">
                  <c:v>505.67398100000003</c:v>
                </c:pt>
                <c:pt idx="660">
                  <c:v>510.359375</c:v>
                </c:pt>
                <c:pt idx="661">
                  <c:v>508.31573500000002</c:v>
                </c:pt>
                <c:pt idx="662">
                  <c:v>523.36883499999999</c:v>
                </c:pt>
                <c:pt idx="663">
                  <c:v>509.21292099999999</c:v>
                </c:pt>
                <c:pt idx="664">
                  <c:v>519.23168899999996</c:v>
                </c:pt>
                <c:pt idx="665">
                  <c:v>514.09771699999999</c:v>
                </c:pt>
                <c:pt idx="666">
                  <c:v>500.29074100000003</c:v>
                </c:pt>
                <c:pt idx="667">
                  <c:v>476.96346999999997</c:v>
                </c:pt>
                <c:pt idx="668">
                  <c:v>489.025848</c:v>
                </c:pt>
                <c:pt idx="669">
                  <c:v>492.86389200000002</c:v>
                </c:pt>
                <c:pt idx="670">
                  <c:v>495.75488300000001</c:v>
                </c:pt>
                <c:pt idx="671">
                  <c:v>516.14135699999997</c:v>
                </c:pt>
                <c:pt idx="672">
                  <c:v>502.73312399999998</c:v>
                </c:pt>
                <c:pt idx="673">
                  <c:v>504.82659899999999</c:v>
                </c:pt>
                <c:pt idx="674">
                  <c:v>502.932526</c:v>
                </c:pt>
                <c:pt idx="675">
                  <c:v>499.044647</c:v>
                </c:pt>
                <c:pt idx="676">
                  <c:v>493.06329299999999</c:v>
                </c:pt>
                <c:pt idx="677">
                  <c:v>491.21902499999999</c:v>
                </c:pt>
                <c:pt idx="678">
                  <c:v>499.69259599999998</c:v>
                </c:pt>
                <c:pt idx="679">
                  <c:v>505.87335200000001</c:v>
                </c:pt>
                <c:pt idx="680">
                  <c:v>497.30007899999998</c:v>
                </c:pt>
                <c:pt idx="681">
                  <c:v>469.98519900000002</c:v>
                </c:pt>
                <c:pt idx="682">
                  <c:v>502.43405200000001</c:v>
                </c:pt>
                <c:pt idx="683">
                  <c:v>496.90133700000001</c:v>
                </c:pt>
                <c:pt idx="684">
                  <c:v>498.39666699999998</c:v>
                </c:pt>
                <c:pt idx="685">
                  <c:v>491.61776700000001</c:v>
                </c:pt>
                <c:pt idx="686">
                  <c:v>492.91375699999998</c:v>
                </c:pt>
                <c:pt idx="687">
                  <c:v>476.76406900000001</c:v>
                </c:pt>
                <c:pt idx="688">
                  <c:v>475.517944</c:v>
                </c:pt>
                <c:pt idx="689">
                  <c:v>426.620361</c:v>
                </c:pt>
                <c:pt idx="690">
                  <c:v>458.32156400000002</c:v>
                </c:pt>
                <c:pt idx="691">
                  <c:v>452.639252</c:v>
                </c:pt>
                <c:pt idx="692">
                  <c:v>446.20931999999999</c:v>
                </c:pt>
                <c:pt idx="693">
                  <c:v>435.74194299999999</c:v>
                </c:pt>
                <c:pt idx="694">
                  <c:v>415.95361300000002</c:v>
                </c:pt>
                <c:pt idx="695">
                  <c:v>392.775848</c:v>
                </c:pt>
                <c:pt idx="696">
                  <c:v>390.53283699999997</c:v>
                </c:pt>
                <c:pt idx="697">
                  <c:v>404.63885499999998</c:v>
                </c:pt>
                <c:pt idx="698">
                  <c:v>418.29629499999999</c:v>
                </c:pt>
                <c:pt idx="699">
                  <c:v>416.85079999999999</c:v>
                </c:pt>
                <c:pt idx="700">
                  <c:v>410.42086799999998</c:v>
                </c:pt>
                <c:pt idx="701">
                  <c:v>412.364777</c:v>
                </c:pt>
                <c:pt idx="702">
                  <c:v>423.57983400000001</c:v>
                </c:pt>
                <c:pt idx="703">
                  <c:v>432.452179</c:v>
                </c:pt>
                <c:pt idx="704">
                  <c:v>426.620361</c:v>
                </c:pt>
                <c:pt idx="705">
                  <c:v>438.98184199999997</c:v>
                </c:pt>
                <c:pt idx="706">
                  <c:v>434.44595299999997</c:v>
                </c:pt>
                <c:pt idx="707">
                  <c:v>431.85406499999999</c:v>
                </c:pt>
                <c:pt idx="708">
                  <c:v>430.75747699999999</c:v>
                </c:pt>
                <c:pt idx="709">
                  <c:v>431.35562099999999</c:v>
                </c:pt>
                <c:pt idx="710">
                  <c:v>432.352509</c:v>
                </c:pt>
                <c:pt idx="711">
                  <c:v>434.29641700000002</c:v>
                </c:pt>
                <c:pt idx="712">
                  <c:v>432.40234400000003</c:v>
                </c:pt>
                <c:pt idx="713">
                  <c:v>439.77932700000002</c:v>
                </c:pt>
                <c:pt idx="714">
                  <c:v>445.36193800000001</c:v>
                </c:pt>
                <c:pt idx="715">
                  <c:v>456.62683099999998</c:v>
                </c:pt>
                <c:pt idx="716">
                  <c:v>454.73272700000001</c:v>
                </c:pt>
                <c:pt idx="717">
                  <c:v>448.10339399999998</c:v>
                </c:pt>
                <c:pt idx="718">
                  <c:v>450.64547700000003</c:v>
                </c:pt>
                <c:pt idx="719">
                  <c:v>450.64547700000003</c:v>
                </c:pt>
                <c:pt idx="720">
                  <c:v>436.93817100000001</c:v>
                </c:pt>
                <c:pt idx="721">
                  <c:v>429.71072400000003</c:v>
                </c:pt>
                <c:pt idx="722">
                  <c:v>432.452179</c:v>
                </c:pt>
                <c:pt idx="723">
                  <c:v>423.62970000000001</c:v>
                </c:pt>
                <c:pt idx="724">
                  <c:v>439.18118299999998</c:v>
                </c:pt>
                <c:pt idx="725">
                  <c:v>446.65789799999999</c:v>
                </c:pt>
                <c:pt idx="726">
                  <c:v>437.48648100000003</c:v>
                </c:pt>
                <c:pt idx="727">
                  <c:v>423.82904100000002</c:v>
                </c:pt>
                <c:pt idx="728">
                  <c:v>433.548767</c:v>
                </c:pt>
                <c:pt idx="729">
                  <c:v>428.913208</c:v>
                </c:pt>
                <c:pt idx="730">
                  <c:v>434.69519000000003</c:v>
                </c:pt>
                <c:pt idx="731">
                  <c:v>436.240387</c:v>
                </c:pt>
                <c:pt idx="732">
                  <c:v>431.50512700000002</c:v>
                </c:pt>
                <c:pt idx="733">
                  <c:v>422.18417399999998</c:v>
                </c:pt>
                <c:pt idx="734">
                  <c:v>424.97546399999999</c:v>
                </c:pt>
                <c:pt idx="735">
                  <c:v>407.28060900000003</c:v>
                </c:pt>
                <c:pt idx="736">
                  <c:v>402.69494600000002</c:v>
                </c:pt>
                <c:pt idx="737">
                  <c:v>390.53283699999997</c:v>
                </c:pt>
                <c:pt idx="738">
                  <c:v>386.94400000000002</c:v>
                </c:pt>
                <c:pt idx="739">
                  <c:v>371.14325000000002</c:v>
                </c:pt>
                <c:pt idx="740">
                  <c:v>403.04382299999997</c:v>
                </c:pt>
                <c:pt idx="741">
                  <c:v>404.090576</c:v>
                </c:pt>
                <c:pt idx="742">
                  <c:v>422.83215300000001</c:v>
                </c:pt>
                <c:pt idx="743">
                  <c:v>413.86010700000003</c:v>
                </c:pt>
                <c:pt idx="744">
                  <c:v>397.41137700000002</c:v>
                </c:pt>
                <c:pt idx="745">
                  <c:v>416.70126299999998</c:v>
                </c:pt>
                <c:pt idx="746">
                  <c:v>420.14056399999998</c:v>
                </c:pt>
                <c:pt idx="747">
                  <c:v>424.42718500000001</c:v>
                </c:pt>
                <c:pt idx="748">
                  <c:v>415.70437600000002</c:v>
                </c:pt>
                <c:pt idx="749">
                  <c:v>419.34301799999997</c:v>
                </c:pt>
                <c:pt idx="750">
                  <c:v>428.26522799999998</c:v>
                </c:pt>
                <c:pt idx="751">
                  <c:v>441.02545199999997</c:v>
                </c:pt>
                <c:pt idx="752">
                  <c:v>442.171875</c:v>
                </c:pt>
                <c:pt idx="753">
                  <c:v>443.21862800000002</c:v>
                </c:pt>
                <c:pt idx="754">
                  <c:v>437.78555299999999</c:v>
                </c:pt>
                <c:pt idx="755">
                  <c:v>430.55807499999997</c:v>
                </c:pt>
                <c:pt idx="756">
                  <c:v>431.00668300000001</c:v>
                </c:pt>
                <c:pt idx="757">
                  <c:v>434.49581899999998</c:v>
                </c:pt>
                <c:pt idx="758">
                  <c:v>434.29641700000002</c:v>
                </c:pt>
                <c:pt idx="759">
                  <c:v>427.16863999999998</c:v>
                </c:pt>
                <c:pt idx="760">
                  <c:v>426.720032</c:v>
                </c:pt>
                <c:pt idx="761">
                  <c:v>405.43640099999999</c:v>
                </c:pt>
                <c:pt idx="762">
                  <c:v>403.89117399999998</c:v>
                </c:pt>
                <c:pt idx="763">
                  <c:v>412.81338499999998</c:v>
                </c:pt>
                <c:pt idx="764">
                  <c:v>391.72912600000001</c:v>
                </c:pt>
                <c:pt idx="765">
                  <c:v>387.74154700000003</c:v>
                </c:pt>
                <c:pt idx="766">
                  <c:v>381.51095600000002</c:v>
                </c:pt>
                <c:pt idx="767">
                  <c:v>396.36465500000003</c:v>
                </c:pt>
                <c:pt idx="768">
                  <c:v>391.87863199999998</c:v>
                </c:pt>
                <c:pt idx="769">
                  <c:v>405.934845</c:v>
                </c:pt>
                <c:pt idx="770">
                  <c:v>408.02829000000003</c:v>
                </c:pt>
                <c:pt idx="771">
                  <c:v>413.21215799999999</c:v>
                </c:pt>
                <c:pt idx="772">
                  <c:v>415.80407700000001</c:v>
                </c:pt>
                <c:pt idx="773">
                  <c:v>415.65454099999999</c:v>
                </c:pt>
                <c:pt idx="774">
                  <c:v>410.52050800000001</c:v>
                </c:pt>
                <c:pt idx="775">
                  <c:v>411.417755</c:v>
                </c:pt>
                <c:pt idx="776">
                  <c:v>407.18093900000002</c:v>
                </c:pt>
                <c:pt idx="777">
                  <c:v>410.71991000000003</c:v>
                </c:pt>
                <c:pt idx="778">
                  <c:v>415.05639600000001</c:v>
                </c:pt>
                <c:pt idx="779">
                  <c:v>429.51135299999999</c:v>
                </c:pt>
                <c:pt idx="780">
                  <c:v>440.17810100000003</c:v>
                </c:pt>
                <c:pt idx="781">
                  <c:v>435.69207799999998</c:v>
                </c:pt>
                <c:pt idx="782">
                  <c:v>429.21224999999998</c:v>
                </c:pt>
                <c:pt idx="783">
                  <c:v>425.77301</c:v>
                </c:pt>
                <c:pt idx="784">
                  <c:v>426.720032</c:v>
                </c:pt>
                <c:pt idx="785">
                  <c:v>438.83230600000002</c:v>
                </c:pt>
                <c:pt idx="786">
                  <c:v>449.499054</c:v>
                </c:pt>
                <c:pt idx="787">
                  <c:v>447.654785</c:v>
                </c:pt>
                <c:pt idx="788">
                  <c:v>452.04113799999999</c:v>
                </c:pt>
                <c:pt idx="789">
                  <c:v>453.43676799999997</c:v>
                </c:pt>
                <c:pt idx="790">
                  <c:v>453.486603</c:v>
                </c:pt>
                <c:pt idx="791">
                  <c:v>448.15322900000001</c:v>
                </c:pt>
                <c:pt idx="792">
                  <c:v>439.77932700000002</c:v>
                </c:pt>
                <c:pt idx="793">
                  <c:v>442.67031900000001</c:v>
                </c:pt>
                <c:pt idx="794">
                  <c:v>440.87591600000002</c:v>
                </c:pt>
                <c:pt idx="795">
                  <c:v>448.20309400000002</c:v>
                </c:pt>
                <c:pt idx="796">
                  <c:v>477.71112099999999</c:v>
                </c:pt>
                <c:pt idx="797">
                  <c:v>474.77029399999998</c:v>
                </c:pt>
                <c:pt idx="798">
                  <c:v>466.34652699999998</c:v>
                </c:pt>
                <c:pt idx="799">
                  <c:v>467.44311499999998</c:v>
                </c:pt>
                <c:pt idx="800">
                  <c:v>463.80447400000003</c:v>
                </c:pt>
                <c:pt idx="801">
                  <c:v>466.79513500000002</c:v>
                </c:pt>
                <c:pt idx="802">
                  <c:v>474.07244900000001</c:v>
                </c:pt>
                <c:pt idx="803">
                  <c:v>475.169037</c:v>
                </c:pt>
                <c:pt idx="804">
                  <c:v>476.06622299999998</c:v>
                </c:pt>
                <c:pt idx="805">
                  <c:v>488.328033</c:v>
                </c:pt>
                <c:pt idx="806">
                  <c:v>483.89184599999999</c:v>
                </c:pt>
                <c:pt idx="807">
                  <c:v>483.293701</c:v>
                </c:pt>
                <c:pt idx="808">
                  <c:v>469.53659099999999</c:v>
                </c:pt>
                <c:pt idx="809">
                  <c:v>453.18756100000002</c:v>
                </c:pt>
                <c:pt idx="810">
                  <c:v>459.01937900000001</c:v>
                </c:pt>
                <c:pt idx="811">
                  <c:v>461.76083399999999</c:v>
                </c:pt>
                <c:pt idx="812">
                  <c:v>457.77328499999999</c:v>
                </c:pt>
                <c:pt idx="813">
                  <c:v>463.60507200000001</c:v>
                </c:pt>
                <c:pt idx="814">
                  <c:v>451.94143700000001</c:v>
                </c:pt>
                <c:pt idx="815">
                  <c:v>469.63629200000003</c:v>
                </c:pt>
                <c:pt idx="816">
                  <c:v>465.449341</c:v>
                </c:pt>
                <c:pt idx="817">
                  <c:v>460.315338</c:v>
                </c:pt>
                <c:pt idx="818">
                  <c:v>457.57388300000002</c:v>
                </c:pt>
                <c:pt idx="819">
                  <c:v>456.32775900000001</c:v>
                </c:pt>
                <c:pt idx="820">
                  <c:v>444.46475199999998</c:v>
                </c:pt>
                <c:pt idx="821">
                  <c:v>440.82607999999999</c:v>
                </c:pt>
                <c:pt idx="822">
                  <c:v>444.51458700000001</c:v>
                </c:pt>
                <c:pt idx="823">
                  <c:v>449.598724</c:v>
                </c:pt>
                <c:pt idx="824">
                  <c:v>455.38070699999997</c:v>
                </c:pt>
                <c:pt idx="825">
                  <c:v>448.80123900000001</c:v>
                </c:pt>
                <c:pt idx="826">
                  <c:v>445.86038200000002</c:v>
                </c:pt>
                <c:pt idx="827">
                  <c:v>431.15621900000002</c:v>
                </c:pt>
                <c:pt idx="828">
                  <c:v>424.12814300000002</c:v>
                </c:pt>
                <c:pt idx="829">
                  <c:v>432.90078699999998</c:v>
                </c:pt>
                <c:pt idx="830">
                  <c:v>426.32128899999998</c:v>
                </c:pt>
                <c:pt idx="831">
                  <c:v>430.857147</c:v>
                </c:pt>
                <c:pt idx="832">
                  <c:v>421.78543100000002</c:v>
                </c:pt>
                <c:pt idx="833">
                  <c:v>396.26495399999999</c:v>
                </c:pt>
                <c:pt idx="834">
                  <c:v>397.56091300000003</c:v>
                </c:pt>
                <c:pt idx="835">
                  <c:v>397.85998499999999</c:v>
                </c:pt>
                <c:pt idx="836">
                  <c:v>401.00021400000003</c:v>
                </c:pt>
                <c:pt idx="837">
                  <c:v>403.342896</c:v>
                </c:pt>
                <c:pt idx="838">
                  <c:v>396.41449</c:v>
                </c:pt>
                <c:pt idx="839">
                  <c:v>406.63262900000001</c:v>
                </c:pt>
                <c:pt idx="840">
                  <c:v>412.81338499999998</c:v>
                </c:pt>
                <c:pt idx="841">
                  <c:v>410.86944599999998</c:v>
                </c:pt>
                <c:pt idx="842">
                  <c:v>394.71978799999999</c:v>
                </c:pt>
                <c:pt idx="843">
                  <c:v>392.12786899999998</c:v>
                </c:pt>
                <c:pt idx="844">
                  <c:v>395.317902</c:v>
                </c:pt>
                <c:pt idx="845">
                  <c:v>397.76031499999999</c:v>
                </c:pt>
                <c:pt idx="846">
                  <c:v>395.01886000000002</c:v>
                </c:pt>
                <c:pt idx="847">
                  <c:v>394.86932400000001</c:v>
                </c:pt>
                <c:pt idx="848">
                  <c:v>402.993988</c:v>
                </c:pt>
                <c:pt idx="849">
                  <c:v>397.81015000000002</c:v>
                </c:pt>
                <c:pt idx="850">
                  <c:v>396.86309799999998</c:v>
                </c:pt>
                <c:pt idx="851">
                  <c:v>396.81323200000003</c:v>
                </c:pt>
                <c:pt idx="852">
                  <c:v>400.35223400000001</c:v>
                </c:pt>
                <c:pt idx="853">
                  <c:v>403.29306000000003</c:v>
                </c:pt>
                <c:pt idx="854">
                  <c:v>406.433289</c:v>
                </c:pt>
                <c:pt idx="855">
                  <c:v>408.62643400000002</c:v>
                </c:pt>
                <c:pt idx="856">
                  <c:v>411.46758999999997</c:v>
                </c:pt>
                <c:pt idx="857">
                  <c:v>420.040863</c:v>
                </c:pt>
                <c:pt idx="858">
                  <c:v>420.83837899999997</c:v>
                </c:pt>
                <c:pt idx="859">
                  <c:v>414.95669600000002</c:v>
                </c:pt>
                <c:pt idx="860">
                  <c:v>424.02844199999998</c:v>
                </c:pt>
                <c:pt idx="861">
                  <c:v>433.648438</c:v>
                </c:pt>
                <c:pt idx="862">
                  <c:v>431.80419899999998</c:v>
                </c:pt>
                <c:pt idx="863">
                  <c:v>410.91931199999999</c:v>
                </c:pt>
                <c:pt idx="864">
                  <c:v>422.18417399999998</c:v>
                </c:pt>
                <c:pt idx="865">
                  <c:v>432.352509</c:v>
                </c:pt>
                <c:pt idx="866">
                  <c:v>435.79177900000002</c:v>
                </c:pt>
                <c:pt idx="867">
                  <c:v>430.20916699999998</c:v>
                </c:pt>
                <c:pt idx="868">
                  <c:v>421.83526599999999</c:v>
                </c:pt>
                <c:pt idx="869">
                  <c:v>422.48324600000001</c:v>
                </c:pt>
                <c:pt idx="870">
                  <c:v>419.79165599999999</c:v>
                </c:pt>
                <c:pt idx="871">
                  <c:v>423.38046300000002</c:v>
                </c:pt>
                <c:pt idx="872">
                  <c:v>422.73245200000002</c:v>
                </c:pt>
                <c:pt idx="873">
                  <c:v>422.084473</c:v>
                </c:pt>
                <c:pt idx="874">
                  <c:v>431.85406499999999</c:v>
                </c:pt>
                <c:pt idx="875">
                  <c:v>431.90390000000002</c:v>
                </c:pt>
                <c:pt idx="876">
                  <c:v>431.80419899999998</c:v>
                </c:pt>
                <c:pt idx="877">
                  <c:v>438.03476000000001</c:v>
                </c:pt>
                <c:pt idx="878">
                  <c:v>436.88836700000002</c:v>
                </c:pt>
                <c:pt idx="879">
                  <c:v>434.047211</c:v>
                </c:pt>
                <c:pt idx="880">
                  <c:v>427.41787699999998</c:v>
                </c:pt>
                <c:pt idx="881">
                  <c:v>425.77301</c:v>
                </c:pt>
                <c:pt idx="882">
                  <c:v>418.79473899999999</c:v>
                </c:pt>
                <c:pt idx="883">
                  <c:v>415.90377799999999</c:v>
                </c:pt>
                <c:pt idx="884">
                  <c:v>412.01586900000001</c:v>
                </c:pt>
                <c:pt idx="885">
                  <c:v>412.86322000000001</c:v>
                </c:pt>
                <c:pt idx="886">
                  <c:v>417.19970699999999</c:v>
                </c:pt>
                <c:pt idx="887">
                  <c:v>416.601563</c:v>
                </c:pt>
                <c:pt idx="888">
                  <c:v>415.40533399999998</c:v>
                </c:pt>
                <c:pt idx="889">
                  <c:v>420.2901</c:v>
                </c:pt>
                <c:pt idx="890">
                  <c:v>416.70126299999998</c:v>
                </c:pt>
                <c:pt idx="891">
                  <c:v>409.22457900000001</c:v>
                </c:pt>
                <c:pt idx="892">
                  <c:v>401.34912100000003</c:v>
                </c:pt>
                <c:pt idx="893">
                  <c:v>393.22445699999997</c:v>
                </c:pt>
                <c:pt idx="894">
                  <c:v>377.17446899999999</c:v>
                </c:pt>
                <c:pt idx="895">
                  <c:v>383.604401</c:v>
                </c:pt>
                <c:pt idx="896">
                  <c:v>392.92535400000003</c:v>
                </c:pt>
                <c:pt idx="897">
                  <c:v>390.08422899999999</c:v>
                </c:pt>
                <c:pt idx="898">
                  <c:v>384.70098899999999</c:v>
                </c:pt>
                <c:pt idx="899">
                  <c:v>386.74465900000001</c:v>
                </c:pt>
                <c:pt idx="900">
                  <c:v>393.57333399999999</c:v>
                </c:pt>
                <c:pt idx="901">
                  <c:v>392.67614700000001</c:v>
                </c:pt>
                <c:pt idx="902">
                  <c:v>384.40194700000001</c:v>
                </c:pt>
                <c:pt idx="903">
                  <c:v>385.69790599999999</c:v>
                </c:pt>
                <c:pt idx="904">
                  <c:v>380.81310999999999</c:v>
                </c:pt>
                <c:pt idx="905">
                  <c:v>388.23998999999998</c:v>
                </c:pt>
                <c:pt idx="906">
                  <c:v>411.617096</c:v>
                </c:pt>
                <c:pt idx="907">
                  <c:v>416.900665</c:v>
                </c:pt>
                <c:pt idx="908">
                  <c:v>410.96914700000002</c:v>
                </c:pt>
                <c:pt idx="909">
                  <c:v>410.22146600000002</c:v>
                </c:pt>
                <c:pt idx="910">
                  <c:v>411.71679699999999</c:v>
                </c:pt>
                <c:pt idx="911">
                  <c:v>414.00964399999998</c:v>
                </c:pt>
                <c:pt idx="912">
                  <c:v>407.13110399999999</c:v>
                </c:pt>
                <c:pt idx="913">
                  <c:v>399.50485200000003</c:v>
                </c:pt>
                <c:pt idx="914">
                  <c:v>401.8974</c:v>
                </c:pt>
                <c:pt idx="915">
                  <c:v>407.13110399999999</c:v>
                </c:pt>
                <c:pt idx="916">
                  <c:v>420.83837899999997</c:v>
                </c:pt>
                <c:pt idx="917">
                  <c:v>417.74798600000003</c:v>
                </c:pt>
                <c:pt idx="918">
                  <c:v>444.21551499999998</c:v>
                </c:pt>
                <c:pt idx="919">
                  <c:v>442.27157599999998</c:v>
                </c:pt>
                <c:pt idx="920">
                  <c:v>450.695313</c:v>
                </c:pt>
                <c:pt idx="921">
                  <c:v>445.26223800000002</c:v>
                </c:pt>
                <c:pt idx="922">
                  <c:v>443.41799900000001</c:v>
                </c:pt>
                <c:pt idx="923">
                  <c:v>444.06597900000003</c:v>
                </c:pt>
                <c:pt idx="924">
                  <c:v>440.62670900000001</c:v>
                </c:pt>
                <c:pt idx="925">
                  <c:v>434.09707600000002</c:v>
                </c:pt>
                <c:pt idx="926">
                  <c:v>438.73260499999998</c:v>
                </c:pt>
                <c:pt idx="927">
                  <c:v>435.39300500000002</c:v>
                </c:pt>
                <c:pt idx="928">
                  <c:v>444.46475199999998</c:v>
                </c:pt>
                <c:pt idx="929">
                  <c:v>439.67962599999998</c:v>
                </c:pt>
                <c:pt idx="930">
                  <c:v>439.18118299999998</c:v>
                </c:pt>
                <c:pt idx="931">
                  <c:v>442.77001999999999</c:v>
                </c:pt>
                <c:pt idx="932">
                  <c:v>440.227936</c:v>
                </c:pt>
                <c:pt idx="933">
                  <c:v>438.53323399999999</c:v>
                </c:pt>
                <c:pt idx="934">
                  <c:v>441.62359600000002</c:v>
                </c:pt>
                <c:pt idx="935">
                  <c:v>435.143799</c:v>
                </c:pt>
                <c:pt idx="936">
                  <c:v>428.11569200000002</c:v>
                </c:pt>
                <c:pt idx="937">
                  <c:v>431.85406499999999</c:v>
                </c:pt>
                <c:pt idx="938">
                  <c:v>426.42099000000002</c:v>
                </c:pt>
                <c:pt idx="939">
                  <c:v>416.65142800000001</c:v>
                </c:pt>
                <c:pt idx="940">
                  <c:v>419.39288299999998</c:v>
                </c:pt>
                <c:pt idx="941">
                  <c:v>424.676422</c:v>
                </c:pt>
                <c:pt idx="942">
                  <c:v>419.14367700000003</c:v>
                </c:pt>
                <c:pt idx="943">
                  <c:v>426.67019699999997</c:v>
                </c:pt>
                <c:pt idx="944">
                  <c:v>438.73260499999998</c:v>
                </c:pt>
                <c:pt idx="945">
                  <c:v>437.935089</c:v>
                </c:pt>
                <c:pt idx="946">
                  <c:v>430.857147</c:v>
                </c:pt>
                <c:pt idx="947">
                  <c:v>434.49581899999998</c:v>
                </c:pt>
                <c:pt idx="948">
                  <c:v>421.08758499999999</c:v>
                </c:pt>
                <c:pt idx="949">
                  <c:v>415.35546900000003</c:v>
                </c:pt>
                <c:pt idx="950">
                  <c:v>410.07193000000001</c:v>
                </c:pt>
                <c:pt idx="951">
                  <c:v>414.40841699999999</c:v>
                </c:pt>
                <c:pt idx="952">
                  <c:v>417.698151</c:v>
                </c:pt>
                <c:pt idx="953">
                  <c:v>409.47378500000002</c:v>
                </c:pt>
                <c:pt idx="954">
                  <c:v>411.26818800000001</c:v>
                </c:pt>
                <c:pt idx="955">
                  <c:v>414.80718999999999</c:v>
                </c:pt>
                <c:pt idx="956">
                  <c:v>417.84768700000001</c:v>
                </c:pt>
                <c:pt idx="957">
                  <c:v>415.20593300000002</c:v>
                </c:pt>
                <c:pt idx="958">
                  <c:v>410.769745</c:v>
                </c:pt>
                <c:pt idx="959">
                  <c:v>400.35223400000001</c:v>
                </c:pt>
                <c:pt idx="960">
                  <c:v>407.92861900000003</c:v>
                </c:pt>
                <c:pt idx="961">
                  <c:v>419.49255399999998</c:v>
                </c:pt>
                <c:pt idx="962">
                  <c:v>422.93185399999999</c:v>
                </c:pt>
                <c:pt idx="963">
                  <c:v>425.22470099999998</c:v>
                </c:pt>
                <c:pt idx="964">
                  <c:v>436.29022200000003</c:v>
                </c:pt>
                <c:pt idx="965">
                  <c:v>459.86673000000002</c:v>
                </c:pt>
                <c:pt idx="966">
                  <c:v>457.27484099999998</c:v>
                </c:pt>
                <c:pt idx="967">
                  <c:v>464.05367999999999</c:v>
                </c:pt>
                <c:pt idx="968">
                  <c:v>468.04126000000002</c:v>
                </c:pt>
                <c:pt idx="969">
                  <c:v>470.68301400000001</c:v>
                </c:pt>
                <c:pt idx="970">
                  <c:v>471.530396</c:v>
                </c:pt>
                <c:pt idx="971">
                  <c:v>467.94155899999998</c:v>
                </c:pt>
                <c:pt idx="972">
                  <c:v>475.31857300000001</c:v>
                </c:pt>
                <c:pt idx="973">
                  <c:v>469.73599200000001</c:v>
                </c:pt>
                <c:pt idx="974">
                  <c:v>473.72357199999999</c:v>
                </c:pt>
                <c:pt idx="975">
                  <c:v>472.07867399999998</c:v>
                </c:pt>
                <c:pt idx="976">
                  <c:v>476.71423299999998</c:v>
                </c:pt>
                <c:pt idx="977">
                  <c:v>480.10366800000003</c:v>
                </c:pt>
                <c:pt idx="978">
                  <c:v>483.44326799999999</c:v>
                </c:pt>
                <c:pt idx="979">
                  <c:v>478.75784299999998</c:v>
                </c:pt>
                <c:pt idx="980">
                  <c:v>482.19714399999998</c:v>
                </c:pt>
                <c:pt idx="981">
                  <c:v>479.30612200000002</c:v>
                </c:pt>
                <c:pt idx="982">
                  <c:v>475.61764499999998</c:v>
                </c:pt>
                <c:pt idx="983">
                  <c:v>498.94494600000002</c:v>
                </c:pt>
                <c:pt idx="984">
                  <c:v>502.08514400000001</c:v>
                </c:pt>
                <c:pt idx="985">
                  <c:v>507.91699199999999</c:v>
                </c:pt>
                <c:pt idx="986">
                  <c:v>510.010468</c:v>
                </c:pt>
                <c:pt idx="987">
                  <c:v>514.34692399999994</c:v>
                </c:pt>
                <c:pt idx="988">
                  <c:v>529.20062299999995</c:v>
                </c:pt>
                <c:pt idx="989">
                  <c:v>519.53082300000005</c:v>
                </c:pt>
                <c:pt idx="990">
                  <c:v>513.89831500000003</c:v>
                </c:pt>
                <c:pt idx="991">
                  <c:v>506.87023900000003</c:v>
                </c:pt>
                <c:pt idx="992">
                  <c:v>523.31897000000004</c:v>
                </c:pt>
                <c:pt idx="993">
                  <c:v>520.87658699999997</c:v>
                </c:pt>
                <c:pt idx="994">
                  <c:v>526.85797100000002</c:v>
                </c:pt>
                <c:pt idx="995">
                  <c:v>518.58374000000003</c:v>
                </c:pt>
                <c:pt idx="996">
                  <c:v>513.25030500000003</c:v>
                </c:pt>
                <c:pt idx="997">
                  <c:v>516.83917199999996</c:v>
                </c:pt>
                <c:pt idx="998">
                  <c:v>519.82983400000001</c:v>
                </c:pt>
                <c:pt idx="999">
                  <c:v>517.18804899999998</c:v>
                </c:pt>
                <c:pt idx="1000">
                  <c:v>524.66479500000003</c:v>
                </c:pt>
                <c:pt idx="1001">
                  <c:v>533.53710899999999</c:v>
                </c:pt>
                <c:pt idx="1002">
                  <c:v>534.23498500000005</c:v>
                </c:pt>
                <c:pt idx="1003">
                  <c:v>544.55279499999995</c:v>
                </c:pt>
                <c:pt idx="1004">
                  <c:v>554.02325399999995</c:v>
                </c:pt>
                <c:pt idx="1005">
                  <c:v>566.18536400000005</c:v>
                </c:pt>
                <c:pt idx="1006">
                  <c:v>557.96099900000002</c:v>
                </c:pt>
                <c:pt idx="1007">
                  <c:v>560.55291699999998</c:v>
                </c:pt>
                <c:pt idx="1008">
                  <c:v>562.39721699999996</c:v>
                </c:pt>
                <c:pt idx="1009">
                  <c:v>560.45324700000003</c:v>
                </c:pt>
                <c:pt idx="1010">
                  <c:v>568.52807600000006</c:v>
                </c:pt>
                <c:pt idx="1011">
                  <c:v>566.68383800000004</c:v>
                </c:pt>
                <c:pt idx="1012">
                  <c:v>568.02960199999995</c:v>
                </c:pt>
                <c:pt idx="1013">
                  <c:v>564.29125999999997</c:v>
                </c:pt>
                <c:pt idx="1014">
                  <c:v>581.43780500000003</c:v>
                </c:pt>
                <c:pt idx="1015">
                  <c:v>579.59362799999997</c:v>
                </c:pt>
                <c:pt idx="1016">
                  <c:v>567.58099400000003</c:v>
                </c:pt>
                <c:pt idx="1017">
                  <c:v>557.91119400000002</c:v>
                </c:pt>
                <c:pt idx="1018">
                  <c:v>566.08563200000003</c:v>
                </c:pt>
                <c:pt idx="1019">
                  <c:v>571.31933600000002</c:v>
                </c:pt>
                <c:pt idx="1020">
                  <c:v>584.827271</c:v>
                </c:pt>
                <c:pt idx="1021">
                  <c:v>593.69958499999996</c:v>
                </c:pt>
                <c:pt idx="1022">
                  <c:v>588.96435499999995</c:v>
                </c:pt>
                <c:pt idx="1023">
                  <c:v>589.61236599999995</c:v>
                </c:pt>
                <c:pt idx="1024">
                  <c:v>586.42230199999995</c:v>
                </c:pt>
                <c:pt idx="1025">
                  <c:v>598.93328899999995</c:v>
                </c:pt>
                <c:pt idx="1026">
                  <c:v>616.27923599999997</c:v>
                </c:pt>
                <c:pt idx="1027">
                  <c:v>616.727844</c:v>
                </c:pt>
                <c:pt idx="1028">
                  <c:v>626.54724099999999</c:v>
                </c:pt>
                <c:pt idx="1029">
                  <c:v>619.51916500000004</c:v>
                </c:pt>
                <c:pt idx="1030">
                  <c:v>618.72167999999999</c:v>
                </c:pt>
                <c:pt idx="1031">
                  <c:v>622.95843500000001</c:v>
                </c:pt>
                <c:pt idx="1032">
                  <c:v>616.57830799999999</c:v>
                </c:pt>
                <c:pt idx="1033">
                  <c:v>610.19818099999998</c:v>
                </c:pt>
                <c:pt idx="1034">
                  <c:v>618.67175299999997</c:v>
                </c:pt>
                <c:pt idx="1035">
                  <c:v>619.71856700000001</c:v>
                </c:pt>
                <c:pt idx="1036">
                  <c:v>623.80578600000001</c:v>
                </c:pt>
                <c:pt idx="1037">
                  <c:v>627.29492200000004</c:v>
                </c:pt>
                <c:pt idx="1038">
                  <c:v>637.463257</c:v>
                </c:pt>
                <c:pt idx="1039">
                  <c:v>639.10809300000005</c:v>
                </c:pt>
                <c:pt idx="1040">
                  <c:v>641.70001200000002</c:v>
                </c:pt>
                <c:pt idx="1041">
                  <c:v>635.29998799999998</c:v>
                </c:pt>
                <c:pt idx="1042">
                  <c:v>644.29998799999998</c:v>
                </c:pt>
                <c:pt idx="1043">
                  <c:v>643.65002400000003</c:v>
                </c:pt>
                <c:pt idx="1044">
                  <c:v>622.65002400000003</c:v>
                </c:pt>
                <c:pt idx="1045">
                  <c:v>618.95001200000002</c:v>
                </c:pt>
                <c:pt idx="1046">
                  <c:v>615</c:v>
                </c:pt>
                <c:pt idx="1047">
                  <c:v>609.5</c:v>
                </c:pt>
                <c:pt idx="1048">
                  <c:v>607.29998799999998</c:v>
                </c:pt>
                <c:pt idx="1049">
                  <c:v>622.54998799999998</c:v>
                </c:pt>
                <c:pt idx="1050">
                  <c:v>618.25</c:v>
                </c:pt>
                <c:pt idx="1051">
                  <c:v>611.79998799999998</c:v>
                </c:pt>
                <c:pt idx="1052">
                  <c:v>607.34997599999997</c:v>
                </c:pt>
                <c:pt idx="1053">
                  <c:v>618.75</c:v>
                </c:pt>
                <c:pt idx="1054">
                  <c:v>613.75</c:v>
                </c:pt>
                <c:pt idx="1055">
                  <c:v>615.79998799999998</c:v>
                </c:pt>
                <c:pt idx="1056">
                  <c:v>620.5</c:v>
                </c:pt>
                <c:pt idx="1057">
                  <c:v>620.20001200000002</c:v>
                </c:pt>
                <c:pt idx="1058">
                  <c:v>613.90002400000003</c:v>
                </c:pt>
                <c:pt idx="1059">
                  <c:v>610.95001200000002</c:v>
                </c:pt>
                <c:pt idx="1060">
                  <c:v>605.09997599999997</c:v>
                </c:pt>
                <c:pt idx="1061">
                  <c:v>602.40002400000003</c:v>
                </c:pt>
                <c:pt idx="1062">
                  <c:v>607.15002400000003</c:v>
                </c:pt>
                <c:pt idx="1063">
                  <c:v>605.54998799999998</c:v>
                </c:pt>
                <c:pt idx="1064">
                  <c:v>601</c:v>
                </c:pt>
                <c:pt idx="1065">
                  <c:v>611.20001200000002</c:v>
                </c:pt>
                <c:pt idx="1066">
                  <c:v>609</c:v>
                </c:pt>
                <c:pt idx="1067">
                  <c:v>611.15002400000003</c:v>
                </c:pt>
                <c:pt idx="1068">
                  <c:v>610.25</c:v>
                </c:pt>
                <c:pt idx="1069">
                  <c:v>614.90002400000003</c:v>
                </c:pt>
                <c:pt idx="1070">
                  <c:v>627.25</c:v>
                </c:pt>
                <c:pt idx="1071">
                  <c:v>634.84997599999997</c:v>
                </c:pt>
                <c:pt idx="1072">
                  <c:v>620.79998799999998</c:v>
                </c:pt>
                <c:pt idx="1073">
                  <c:v>625.90002400000003</c:v>
                </c:pt>
                <c:pt idx="1074">
                  <c:v>624.59997599999997</c:v>
                </c:pt>
                <c:pt idx="1075">
                  <c:v>634.25</c:v>
                </c:pt>
                <c:pt idx="1076">
                  <c:v>640.65002400000003</c:v>
                </c:pt>
                <c:pt idx="1077">
                  <c:v>638.5</c:v>
                </c:pt>
                <c:pt idx="1078">
                  <c:v>627.04998799999998</c:v>
                </c:pt>
                <c:pt idx="1079">
                  <c:v>620.45001200000002</c:v>
                </c:pt>
                <c:pt idx="1080">
                  <c:v>618.70001200000002</c:v>
                </c:pt>
                <c:pt idx="1081">
                  <c:v>619.79998799999998</c:v>
                </c:pt>
                <c:pt idx="1082">
                  <c:v>620.15002400000003</c:v>
                </c:pt>
                <c:pt idx="1083">
                  <c:v>614.09997599999997</c:v>
                </c:pt>
                <c:pt idx="1084">
                  <c:v>630.20001200000002</c:v>
                </c:pt>
                <c:pt idx="1085">
                  <c:v>620.45001200000002</c:v>
                </c:pt>
                <c:pt idx="1086">
                  <c:v>613.59997599999997</c:v>
                </c:pt>
                <c:pt idx="1087">
                  <c:v>619.59997599999997</c:v>
                </c:pt>
                <c:pt idx="1088">
                  <c:v>622.45001200000002</c:v>
                </c:pt>
                <c:pt idx="1089">
                  <c:v>617.34997599999997</c:v>
                </c:pt>
                <c:pt idx="1090">
                  <c:v>630.54998799999998</c:v>
                </c:pt>
                <c:pt idx="1091">
                  <c:v>634</c:v>
                </c:pt>
                <c:pt idx="1092">
                  <c:v>636.95001200000002</c:v>
                </c:pt>
                <c:pt idx="1093">
                  <c:v>667.09997599999997</c:v>
                </c:pt>
                <c:pt idx="1094">
                  <c:v>666.20001200000002</c:v>
                </c:pt>
                <c:pt idx="1095">
                  <c:v>655.70001200000002</c:v>
                </c:pt>
                <c:pt idx="1096">
                  <c:v>668.5</c:v>
                </c:pt>
                <c:pt idx="1097">
                  <c:v>668.79998799999998</c:v>
                </c:pt>
                <c:pt idx="1098">
                  <c:v>663.20001200000002</c:v>
                </c:pt>
                <c:pt idx="1099">
                  <c:v>647.34997599999997</c:v>
                </c:pt>
                <c:pt idx="1100">
                  <c:v>637.84997599999997</c:v>
                </c:pt>
                <c:pt idx="1101">
                  <c:v>626.54998799999998</c:v>
                </c:pt>
                <c:pt idx="1102">
                  <c:v>641.04998799999998</c:v>
                </c:pt>
                <c:pt idx="1103">
                  <c:v>628.5</c:v>
                </c:pt>
                <c:pt idx="1104">
                  <c:v>628.65002400000003</c:v>
                </c:pt>
                <c:pt idx="1105">
                  <c:v>627.70001200000002</c:v>
                </c:pt>
                <c:pt idx="1106">
                  <c:v>636.45001200000002</c:v>
                </c:pt>
                <c:pt idx="1107">
                  <c:v>647.5</c:v>
                </c:pt>
                <c:pt idx="1108">
                  <c:v>646.04998799999998</c:v>
                </c:pt>
                <c:pt idx="1109">
                  <c:v>645</c:v>
                </c:pt>
                <c:pt idx="1110">
                  <c:v>642.54998799999998</c:v>
                </c:pt>
                <c:pt idx="1111">
                  <c:v>649.34997599999997</c:v>
                </c:pt>
                <c:pt idx="1112">
                  <c:v>651.04998799999998</c:v>
                </c:pt>
                <c:pt idx="1113">
                  <c:v>653.25</c:v>
                </c:pt>
                <c:pt idx="1114">
                  <c:v>671.54998799999998</c:v>
                </c:pt>
                <c:pt idx="1115">
                  <c:v>680.40002400000003</c:v>
                </c:pt>
                <c:pt idx="1116">
                  <c:v>681.54998799999998</c:v>
                </c:pt>
                <c:pt idx="1117">
                  <c:v>674.29998799999998</c:v>
                </c:pt>
                <c:pt idx="1118">
                  <c:v>681.70001200000002</c:v>
                </c:pt>
                <c:pt idx="1119">
                  <c:v>681.20001200000002</c:v>
                </c:pt>
                <c:pt idx="1120">
                  <c:v>679.95001200000002</c:v>
                </c:pt>
                <c:pt idx="1121">
                  <c:v>673.70001200000002</c:v>
                </c:pt>
                <c:pt idx="1122">
                  <c:v>697.5</c:v>
                </c:pt>
                <c:pt idx="1123">
                  <c:v>712.34997599999997</c:v>
                </c:pt>
                <c:pt idx="1124">
                  <c:v>706.40002400000003</c:v>
                </c:pt>
                <c:pt idx="1125">
                  <c:v>705.45001200000002</c:v>
                </c:pt>
                <c:pt idx="1126">
                  <c:v>705.59997599999997</c:v>
                </c:pt>
                <c:pt idx="1127">
                  <c:v>708.95001200000002</c:v>
                </c:pt>
                <c:pt idx="1128">
                  <c:v>722.45001200000002</c:v>
                </c:pt>
                <c:pt idx="1129">
                  <c:v>721.95001200000002</c:v>
                </c:pt>
                <c:pt idx="1130">
                  <c:v>714.54998799999998</c:v>
                </c:pt>
                <c:pt idx="1131">
                  <c:v>720.79998799999998</c:v>
                </c:pt>
                <c:pt idx="1132">
                  <c:v>715.40002400000003</c:v>
                </c:pt>
                <c:pt idx="1133">
                  <c:v>720.29998799999998</c:v>
                </c:pt>
                <c:pt idx="1134">
                  <c:v>719.75</c:v>
                </c:pt>
                <c:pt idx="1135">
                  <c:v>732.40002400000003</c:v>
                </c:pt>
                <c:pt idx="1136">
                  <c:v>730.79998799999998</c:v>
                </c:pt>
                <c:pt idx="1137">
                  <c:v>728.95001200000002</c:v>
                </c:pt>
                <c:pt idx="1138">
                  <c:v>705.25</c:v>
                </c:pt>
                <c:pt idx="1139">
                  <c:v>708.84997599999997</c:v>
                </c:pt>
                <c:pt idx="1140">
                  <c:v>724.70001200000002</c:v>
                </c:pt>
                <c:pt idx="1141">
                  <c:v>719.54998799999998</c:v>
                </c:pt>
                <c:pt idx="1142">
                  <c:v>740.90002400000003</c:v>
                </c:pt>
                <c:pt idx="1143">
                  <c:v>753.90002400000003</c:v>
                </c:pt>
                <c:pt idx="1144">
                  <c:v>779.95001200000002</c:v>
                </c:pt>
                <c:pt idx="1145">
                  <c:v>790.59997599999997</c:v>
                </c:pt>
                <c:pt idx="1146">
                  <c:v>784.40002400000003</c:v>
                </c:pt>
                <c:pt idx="1147">
                  <c:v>781.45001200000002</c:v>
                </c:pt>
                <c:pt idx="1148">
                  <c:v>795.75</c:v>
                </c:pt>
                <c:pt idx="1149">
                  <c:v>790.95001200000002</c:v>
                </c:pt>
                <c:pt idx="1150">
                  <c:v>789.09997599999997</c:v>
                </c:pt>
                <c:pt idx="1151">
                  <c:v>799.79998799999998</c:v>
                </c:pt>
                <c:pt idx="1152">
                  <c:v>808.45001200000002</c:v>
                </c:pt>
                <c:pt idx="1153">
                  <c:v>815.65002400000003</c:v>
                </c:pt>
                <c:pt idx="1154">
                  <c:v>816.45001200000002</c:v>
                </c:pt>
                <c:pt idx="1155">
                  <c:v>812.45001200000002</c:v>
                </c:pt>
                <c:pt idx="1156">
                  <c:v>818.84997599999997</c:v>
                </c:pt>
                <c:pt idx="1157">
                  <c:v>805.54998799999998</c:v>
                </c:pt>
                <c:pt idx="1158">
                  <c:v>819.04998799999998</c:v>
                </c:pt>
                <c:pt idx="1159">
                  <c:v>823.54998799999998</c:v>
                </c:pt>
                <c:pt idx="1160">
                  <c:v>800.45001200000002</c:v>
                </c:pt>
                <c:pt idx="1161">
                  <c:v>810.90002400000003</c:v>
                </c:pt>
                <c:pt idx="1162">
                  <c:v>811.84997599999997</c:v>
                </c:pt>
                <c:pt idx="1163">
                  <c:v>841</c:v>
                </c:pt>
                <c:pt idx="1164">
                  <c:v>858.84997599999997</c:v>
                </c:pt>
                <c:pt idx="1165">
                  <c:v>884.20001200000002</c:v>
                </c:pt>
                <c:pt idx="1166">
                  <c:v>878.5</c:v>
                </c:pt>
                <c:pt idx="1167">
                  <c:v>878.75</c:v>
                </c:pt>
                <c:pt idx="1168">
                  <c:v>926.79998799999998</c:v>
                </c:pt>
                <c:pt idx="1169">
                  <c:v>939.54998799999998</c:v>
                </c:pt>
                <c:pt idx="1170">
                  <c:v>933.79998799999998</c:v>
                </c:pt>
                <c:pt idx="1171">
                  <c:v>924.29998799999998</c:v>
                </c:pt>
                <c:pt idx="1172">
                  <c:v>915</c:v>
                </c:pt>
                <c:pt idx="1173">
                  <c:v>911.59997599999997</c:v>
                </c:pt>
                <c:pt idx="1174">
                  <c:v>906.90002400000003</c:v>
                </c:pt>
                <c:pt idx="1175">
                  <c:v>918.29998799999998</c:v>
                </c:pt>
                <c:pt idx="1176">
                  <c:v>920.54998799999998</c:v>
                </c:pt>
                <c:pt idx="1177">
                  <c:v>938.59997599999997</c:v>
                </c:pt>
                <c:pt idx="1178">
                  <c:v>932.59997599999997</c:v>
                </c:pt>
                <c:pt idx="1179">
                  <c:v>926.34997599999997</c:v>
                </c:pt>
                <c:pt idx="1180">
                  <c:v>921.04998799999998</c:v>
                </c:pt>
                <c:pt idx="1181">
                  <c:v>932.29998799999998</c:v>
                </c:pt>
                <c:pt idx="1182">
                  <c:v>937.40002400000003</c:v>
                </c:pt>
                <c:pt idx="1183">
                  <c:v>936.95001200000002</c:v>
                </c:pt>
                <c:pt idx="1184">
                  <c:v>962.70001200000002</c:v>
                </c:pt>
                <c:pt idx="1185">
                  <c:v>958.04998799999998</c:v>
                </c:pt>
                <c:pt idx="1186">
                  <c:v>950.20001200000002</c:v>
                </c:pt>
                <c:pt idx="1187">
                  <c:v>977.40002400000003</c:v>
                </c:pt>
                <c:pt idx="1188">
                  <c:v>987.20001200000002</c:v>
                </c:pt>
                <c:pt idx="1189">
                  <c:v>1021.90002</c:v>
                </c:pt>
                <c:pt idx="1190">
                  <c:v>1017.65002</c:v>
                </c:pt>
                <c:pt idx="1191">
                  <c:v>1039.3000500000001</c:v>
                </c:pt>
                <c:pt idx="1192">
                  <c:v>1028</c:v>
                </c:pt>
                <c:pt idx="1193">
                  <c:v>1016.5</c:v>
                </c:pt>
                <c:pt idx="1194">
                  <c:v>973.20001200000002</c:v>
                </c:pt>
                <c:pt idx="1195">
                  <c:v>967.75</c:v>
                </c:pt>
                <c:pt idx="1196">
                  <c:v>945.84997599999997</c:v>
                </c:pt>
                <c:pt idx="1197">
                  <c:v>972.45001200000002</c:v>
                </c:pt>
                <c:pt idx="1198">
                  <c:v>957.75</c:v>
                </c:pt>
                <c:pt idx="1199">
                  <c:v>940.45001200000002</c:v>
                </c:pt>
                <c:pt idx="1200">
                  <c:v>964.90002400000003</c:v>
                </c:pt>
                <c:pt idx="1201">
                  <c:v>979.79998799999998</c:v>
                </c:pt>
                <c:pt idx="1202">
                  <c:v>986.20001200000002</c:v>
                </c:pt>
                <c:pt idx="1203">
                  <c:v>978.65002400000003</c:v>
                </c:pt>
                <c:pt idx="1204">
                  <c:v>992.79998799999998</c:v>
                </c:pt>
                <c:pt idx="1205">
                  <c:v>992.25</c:v>
                </c:pt>
                <c:pt idx="1206">
                  <c:v>1004.65002</c:v>
                </c:pt>
                <c:pt idx="1207">
                  <c:v>1009.15002</c:v>
                </c:pt>
                <c:pt idx="1208">
                  <c:v>1011.59998</c:v>
                </c:pt>
                <c:pt idx="1209">
                  <c:v>1007.09998</c:v>
                </c:pt>
                <c:pt idx="1210">
                  <c:v>1013.20001</c:v>
                </c:pt>
                <c:pt idx="1211">
                  <c:v>1008.5</c:v>
                </c:pt>
                <c:pt idx="1212">
                  <c:v>1013.5</c:v>
                </c:pt>
                <c:pt idx="1213">
                  <c:v>1018.5</c:v>
                </c:pt>
                <c:pt idx="1214">
                  <c:v>998.79998799999998</c:v>
                </c:pt>
                <c:pt idx="1215">
                  <c:v>992.79998799999998</c:v>
                </c:pt>
                <c:pt idx="1216">
                  <c:v>971.34997599999997</c:v>
                </c:pt>
                <c:pt idx="1217">
                  <c:v>963.20001200000002</c:v>
                </c:pt>
                <c:pt idx="1218">
                  <c:v>973.54998799999998</c:v>
                </c:pt>
                <c:pt idx="1219">
                  <c:v>986.75</c:v>
                </c:pt>
                <c:pt idx="1220">
                  <c:v>991.65002400000003</c:v>
                </c:pt>
                <c:pt idx="1221">
                  <c:v>1001.25</c:v>
                </c:pt>
                <c:pt idx="1222">
                  <c:v>999.5</c:v>
                </c:pt>
                <c:pt idx="1223">
                  <c:v>1000.59998</c:v>
                </c:pt>
                <c:pt idx="1224">
                  <c:v>1007.90002</c:v>
                </c:pt>
                <c:pt idx="1225">
                  <c:v>1027.8000500000001</c:v>
                </c:pt>
                <c:pt idx="1226">
                  <c:v>1013.40002</c:v>
                </c:pt>
                <c:pt idx="1227">
                  <c:v>1016.20001</c:v>
                </c:pt>
                <c:pt idx="1228">
                  <c:v>988.54998799999998</c:v>
                </c:pt>
                <c:pt idx="1229">
                  <c:v>1012.09998</c:v>
                </c:pt>
                <c:pt idx="1230">
                  <c:v>1030.3000500000001</c:v>
                </c:pt>
                <c:pt idx="1231">
                  <c:v>1046.65002</c:v>
                </c:pt>
                <c:pt idx="1232">
                  <c:v>959.75</c:v>
                </c:pt>
                <c:pt idx="1233">
                  <c:v>964.65002400000003</c:v>
                </c:pt>
                <c:pt idx="1234">
                  <c:v>947.29998799999998</c:v>
                </c:pt>
                <c:pt idx="1235">
                  <c:v>936.40002400000003</c:v>
                </c:pt>
                <c:pt idx="1236">
                  <c:v>947</c:v>
                </c:pt>
              </c:numCache>
            </c:numRef>
          </c:val>
          <c:smooth val="0"/>
          <c:extLst>
            <c:ext xmlns:c16="http://schemas.microsoft.com/office/drawing/2014/chart" uri="{C3380CC4-5D6E-409C-BE32-E72D297353CC}">
              <c16:uniqueId val="{00000003-955B-6549-825B-07A894E13F15}"/>
            </c:ext>
          </c:extLst>
        </c:ser>
        <c:ser>
          <c:idx val="0"/>
          <c:order val="1"/>
          <c:spPr>
            <a:ln w="28575" cap="rnd">
              <a:solidFill>
                <a:srgbClr val="0432FF"/>
              </a:solidFill>
              <a:round/>
            </a:ln>
            <a:effectLst/>
          </c:spPr>
          <c:marker>
            <c:symbol val="none"/>
          </c:marker>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45366</c:v>
                </c:pt>
                <c:pt idx="1197">
                  <c:v>45369</c:v>
                </c:pt>
                <c:pt idx="1198">
                  <c:v>45370</c:v>
                </c:pt>
                <c:pt idx="1199">
                  <c:v>45371</c:v>
                </c:pt>
                <c:pt idx="1200">
                  <c:v>45372</c:v>
                </c:pt>
                <c:pt idx="1201">
                  <c:v>45373</c:v>
                </c:pt>
                <c:pt idx="1202">
                  <c:v>45377</c:v>
                </c:pt>
                <c:pt idx="1203">
                  <c:v>45378</c:v>
                </c:pt>
                <c:pt idx="1204">
                  <c:v>45379</c:v>
                </c:pt>
                <c:pt idx="1205">
                  <c:v>45383</c:v>
                </c:pt>
                <c:pt idx="1206">
                  <c:v>45384</c:v>
                </c:pt>
                <c:pt idx="1207">
                  <c:v>45385</c:v>
                </c:pt>
                <c:pt idx="1208">
                  <c:v>45386</c:v>
                </c:pt>
                <c:pt idx="1209">
                  <c:v>45387</c:v>
                </c:pt>
                <c:pt idx="1210">
                  <c:v>45390</c:v>
                </c:pt>
                <c:pt idx="1211">
                  <c:v>45391</c:v>
                </c:pt>
                <c:pt idx="1212">
                  <c:v>45392</c:v>
                </c:pt>
                <c:pt idx="1213">
                  <c:v>45394</c:v>
                </c:pt>
                <c:pt idx="1214">
                  <c:v>45397</c:v>
                </c:pt>
                <c:pt idx="1215">
                  <c:v>45398</c:v>
                </c:pt>
                <c:pt idx="1216">
                  <c:v>45400</c:v>
                </c:pt>
                <c:pt idx="1217">
                  <c:v>45401</c:v>
                </c:pt>
                <c:pt idx="1218">
                  <c:v>45404</c:v>
                </c:pt>
                <c:pt idx="1219">
                  <c:v>45405</c:v>
                </c:pt>
                <c:pt idx="1220">
                  <c:v>45406</c:v>
                </c:pt>
                <c:pt idx="1221">
                  <c:v>45407</c:v>
                </c:pt>
                <c:pt idx="1222">
                  <c:v>45408</c:v>
                </c:pt>
                <c:pt idx="1223">
                  <c:v>45411</c:v>
                </c:pt>
                <c:pt idx="1224">
                  <c:v>45412</c:v>
                </c:pt>
                <c:pt idx="1225">
                  <c:v>45414</c:v>
                </c:pt>
                <c:pt idx="1226">
                  <c:v>45415</c:v>
                </c:pt>
                <c:pt idx="1227">
                  <c:v>45418</c:v>
                </c:pt>
                <c:pt idx="1228">
                  <c:v>45419</c:v>
                </c:pt>
                <c:pt idx="1229">
                  <c:v>45420</c:v>
                </c:pt>
                <c:pt idx="1230">
                  <c:v>45421</c:v>
                </c:pt>
                <c:pt idx="1231">
                  <c:v>45422</c:v>
                </c:pt>
                <c:pt idx="1232">
                  <c:v>45425</c:v>
                </c:pt>
                <c:pt idx="1233">
                  <c:v>45426</c:v>
                </c:pt>
                <c:pt idx="1234">
                  <c:v>45427</c:v>
                </c:pt>
                <c:pt idx="1235">
                  <c:v>45428</c:v>
                </c:pt>
                <c:pt idx="1236">
                  <c:v>45429</c:v>
                </c:pt>
              </c:numCache>
            </c:numRef>
          </c:cat>
          <c:val>
            <c:numRef>
              <c:f>'Share Price'!$B$2:$B$1238</c:f>
              <c:numCache>
                <c:formatCode>0.00</c:formatCode>
                <c:ptCount val="1237"/>
                <c:pt idx="0">
                  <c:v>176.30053699999999</c:v>
                </c:pt>
                <c:pt idx="1">
                  <c:v>189.559189</c:v>
                </c:pt>
                <c:pt idx="2">
                  <c:v>176.250687</c:v>
                </c:pt>
                <c:pt idx="3">
                  <c:v>178.543533</c:v>
                </c:pt>
                <c:pt idx="4">
                  <c:v>174.60580400000001</c:v>
                </c:pt>
                <c:pt idx="5">
                  <c:v>181.733597</c:v>
                </c:pt>
                <c:pt idx="6">
                  <c:v>180.78654499999999</c:v>
                </c:pt>
                <c:pt idx="7">
                  <c:v>179.68995699999999</c:v>
                </c:pt>
                <c:pt idx="8">
                  <c:v>175.80207799999999</c:v>
                </c:pt>
                <c:pt idx="9">
                  <c:v>174.60580400000001</c:v>
                </c:pt>
                <c:pt idx="10">
                  <c:v>172.06373600000001</c:v>
                </c:pt>
                <c:pt idx="11">
                  <c:v>173.95782500000001</c:v>
                </c:pt>
                <c:pt idx="12">
                  <c:v>172.711716</c:v>
                </c:pt>
                <c:pt idx="13">
                  <c:v>169.17274499999999</c:v>
                </c:pt>
                <c:pt idx="14">
                  <c:v>168.97335799999999</c:v>
                </c:pt>
                <c:pt idx="15">
                  <c:v>165.68360899999999</c:v>
                </c:pt>
                <c:pt idx="16">
                  <c:v>170.219482</c:v>
                </c:pt>
                <c:pt idx="17">
                  <c:v>168.524765</c:v>
                </c:pt>
                <c:pt idx="18">
                  <c:v>166.87988300000001</c:v>
                </c:pt>
                <c:pt idx="19">
                  <c:v>163.689819</c:v>
                </c:pt>
                <c:pt idx="20">
                  <c:v>158.25676000000001</c:v>
                </c:pt>
                <c:pt idx="21">
                  <c:v>157.808167</c:v>
                </c:pt>
                <c:pt idx="22">
                  <c:v>154.16949500000001</c:v>
                </c:pt>
                <c:pt idx="23">
                  <c:v>158.75520299999999</c:v>
                </c:pt>
                <c:pt idx="24">
                  <c:v>158.406296</c:v>
                </c:pt>
                <c:pt idx="25">
                  <c:v>158.80505400000001</c:v>
                </c:pt>
                <c:pt idx="26">
                  <c:v>159.95147700000001</c:v>
                </c:pt>
                <c:pt idx="27">
                  <c:v>160.59947199999999</c:v>
                </c:pt>
                <c:pt idx="28">
                  <c:v>165.33470199999999</c:v>
                </c:pt>
                <c:pt idx="29">
                  <c:v>162.04495199999999</c:v>
                </c:pt>
                <c:pt idx="30">
                  <c:v>167.478027</c:v>
                </c:pt>
                <c:pt idx="31">
                  <c:v>163.24122600000001</c:v>
                </c:pt>
                <c:pt idx="32">
                  <c:v>161.79573099999999</c:v>
                </c:pt>
                <c:pt idx="33">
                  <c:v>164.686722</c:v>
                </c:pt>
                <c:pt idx="34">
                  <c:v>159.70225500000001</c:v>
                </c:pt>
                <c:pt idx="35">
                  <c:v>154.06980899999999</c:v>
                </c:pt>
                <c:pt idx="36">
                  <c:v>155.315933</c:v>
                </c:pt>
                <c:pt idx="37">
                  <c:v>151.17881800000001</c:v>
                </c:pt>
                <c:pt idx="38">
                  <c:v>156.31281999999999</c:v>
                </c:pt>
                <c:pt idx="39">
                  <c:v>158.80505400000001</c:v>
                </c:pt>
                <c:pt idx="40">
                  <c:v>160.44992099999999</c:v>
                </c:pt>
                <c:pt idx="41">
                  <c:v>169.471802</c:v>
                </c:pt>
                <c:pt idx="42">
                  <c:v>167.37832599999999</c:v>
                </c:pt>
                <c:pt idx="43">
                  <c:v>160.25054900000001</c:v>
                </c:pt>
                <c:pt idx="44">
                  <c:v>154.36888099999999</c:v>
                </c:pt>
                <c:pt idx="45">
                  <c:v>156.26297</c:v>
                </c:pt>
                <c:pt idx="46">
                  <c:v>155.714676</c:v>
                </c:pt>
                <c:pt idx="47">
                  <c:v>150.78005999999999</c:v>
                </c:pt>
                <c:pt idx="48">
                  <c:v>143.851654</c:v>
                </c:pt>
                <c:pt idx="49">
                  <c:v>146.69279499999999</c:v>
                </c:pt>
                <c:pt idx="50">
                  <c:v>137.122635</c:v>
                </c:pt>
                <c:pt idx="51">
                  <c:v>133.03537</c:v>
                </c:pt>
                <c:pt idx="52">
                  <c:v>135.178696</c:v>
                </c:pt>
                <c:pt idx="53">
                  <c:v>129.147491</c:v>
                </c:pt>
                <c:pt idx="54">
                  <c:v>130.293915</c:v>
                </c:pt>
                <c:pt idx="55">
                  <c:v>123.365509</c:v>
                </c:pt>
                <c:pt idx="56">
                  <c:v>122.119392</c:v>
                </c:pt>
                <c:pt idx="57">
                  <c:v>117.03524</c:v>
                </c:pt>
                <c:pt idx="58">
                  <c:v>123.664581</c:v>
                </c:pt>
                <c:pt idx="59">
                  <c:v>121.67079200000001</c:v>
                </c:pt>
                <c:pt idx="60">
                  <c:v>121.57109800000001</c:v>
                </c:pt>
                <c:pt idx="61">
                  <c:v>120.524361</c:v>
                </c:pt>
                <c:pt idx="62">
                  <c:v>120.972961</c:v>
                </c:pt>
                <c:pt idx="63">
                  <c:v>120.42467499999999</c:v>
                </c:pt>
                <c:pt idx="64">
                  <c:v>123.46519499999999</c:v>
                </c:pt>
                <c:pt idx="65">
                  <c:v>112.050774</c:v>
                </c:pt>
                <c:pt idx="66">
                  <c:v>107.36537199999999</c:v>
                </c:pt>
                <c:pt idx="67">
                  <c:v>110.704971</c:v>
                </c:pt>
                <c:pt idx="68">
                  <c:v>110.20652</c:v>
                </c:pt>
                <c:pt idx="69">
                  <c:v>119.976067</c:v>
                </c:pt>
                <c:pt idx="70">
                  <c:v>115.988495</c:v>
                </c:pt>
                <c:pt idx="71">
                  <c:v>113.94486999999999</c:v>
                </c:pt>
                <c:pt idx="72">
                  <c:v>116.33741000000001</c:v>
                </c:pt>
                <c:pt idx="73">
                  <c:v>112.299995</c:v>
                </c:pt>
                <c:pt idx="74">
                  <c:v>109.15978200000001</c:v>
                </c:pt>
                <c:pt idx="75">
                  <c:v>117.68322000000001</c:v>
                </c:pt>
                <c:pt idx="76">
                  <c:v>120.873276</c:v>
                </c:pt>
                <c:pt idx="77">
                  <c:v>121.521255</c:v>
                </c:pt>
                <c:pt idx="78">
                  <c:v>133.93258700000001</c:v>
                </c:pt>
                <c:pt idx="79">
                  <c:v>127.552452</c:v>
                </c:pt>
                <c:pt idx="80">
                  <c:v>129.147491</c:v>
                </c:pt>
                <c:pt idx="81">
                  <c:v>128.20043899999999</c:v>
                </c:pt>
                <c:pt idx="82">
                  <c:v>121.620941</c:v>
                </c:pt>
                <c:pt idx="83">
                  <c:v>121.371719</c:v>
                </c:pt>
                <c:pt idx="84">
                  <c:v>123.81411</c:v>
                </c:pt>
                <c:pt idx="85">
                  <c:v>132.835983</c:v>
                </c:pt>
                <c:pt idx="86">
                  <c:v>127.502617</c:v>
                </c:pt>
                <c:pt idx="87">
                  <c:v>130.49328600000001</c:v>
                </c:pt>
                <c:pt idx="88">
                  <c:v>122.667686</c:v>
                </c:pt>
                <c:pt idx="89">
                  <c:v>124.113174</c:v>
                </c:pt>
                <c:pt idx="90">
                  <c:v>119.527473</c:v>
                </c:pt>
                <c:pt idx="91">
                  <c:v>117.085075</c:v>
                </c:pt>
                <c:pt idx="92">
                  <c:v>114.941765</c:v>
                </c:pt>
                <c:pt idx="93">
                  <c:v>122.019707</c:v>
                </c:pt>
                <c:pt idx="94">
                  <c:v>119.278244</c:v>
                </c:pt>
                <c:pt idx="95">
                  <c:v>117.13492599999999</c:v>
                </c:pt>
                <c:pt idx="96">
                  <c:v>120.524361</c:v>
                </c:pt>
                <c:pt idx="97">
                  <c:v>116.43710299999999</c:v>
                </c:pt>
                <c:pt idx="98">
                  <c:v>120.923126</c:v>
                </c:pt>
                <c:pt idx="99">
                  <c:v>127.452766</c:v>
                </c:pt>
                <c:pt idx="100">
                  <c:v>126.555565</c:v>
                </c:pt>
                <c:pt idx="101">
                  <c:v>125.458984</c:v>
                </c:pt>
                <c:pt idx="102">
                  <c:v>139.066574</c:v>
                </c:pt>
                <c:pt idx="103">
                  <c:v>136.42480499999999</c:v>
                </c:pt>
                <c:pt idx="104">
                  <c:v>131.34065200000001</c:v>
                </c:pt>
                <c:pt idx="105">
                  <c:v>132.237854</c:v>
                </c:pt>
                <c:pt idx="106">
                  <c:v>133.08521999999999</c:v>
                </c:pt>
                <c:pt idx="107">
                  <c:v>126.455872</c:v>
                </c:pt>
                <c:pt idx="108">
                  <c:v>147.24108899999999</c:v>
                </c:pt>
                <c:pt idx="109">
                  <c:v>171.91419999999999</c:v>
                </c:pt>
                <c:pt idx="110">
                  <c:v>171.365906</c:v>
                </c:pt>
                <c:pt idx="111">
                  <c:v>177.14788799999999</c:v>
                </c:pt>
                <c:pt idx="112">
                  <c:v>174.50611900000001</c:v>
                </c:pt>
                <c:pt idx="113">
                  <c:v>171.664963</c:v>
                </c:pt>
                <c:pt idx="114">
                  <c:v>171.46559099999999</c:v>
                </c:pt>
                <c:pt idx="115">
                  <c:v>173.95782500000001</c:v>
                </c:pt>
                <c:pt idx="116">
                  <c:v>170.96714800000001</c:v>
                </c:pt>
                <c:pt idx="117">
                  <c:v>168.524765</c:v>
                </c:pt>
                <c:pt idx="118">
                  <c:v>171.46559099999999</c:v>
                </c:pt>
                <c:pt idx="119">
                  <c:v>170.06994599999999</c:v>
                </c:pt>
                <c:pt idx="120">
                  <c:v>166.53097500000001</c:v>
                </c:pt>
                <c:pt idx="121">
                  <c:v>168.026321</c:v>
                </c:pt>
                <c:pt idx="122">
                  <c:v>169.57150300000001</c:v>
                </c:pt>
                <c:pt idx="123">
                  <c:v>167.22880599999999</c:v>
                </c:pt>
                <c:pt idx="124">
                  <c:v>166.87988300000001</c:v>
                </c:pt>
                <c:pt idx="125">
                  <c:v>163.639984</c:v>
                </c:pt>
                <c:pt idx="126">
                  <c:v>161.84558100000001</c:v>
                </c:pt>
                <c:pt idx="127">
                  <c:v>165.58393899999999</c:v>
                </c:pt>
                <c:pt idx="128">
                  <c:v>162.892303</c:v>
                </c:pt>
                <c:pt idx="129">
                  <c:v>165.38453699999999</c:v>
                </c:pt>
                <c:pt idx="130">
                  <c:v>164.28796399999999</c:v>
                </c:pt>
                <c:pt idx="131">
                  <c:v>160.99821499999999</c:v>
                </c:pt>
                <c:pt idx="132">
                  <c:v>160.549622</c:v>
                </c:pt>
                <c:pt idx="133">
                  <c:v>157.70846599999999</c:v>
                </c:pt>
                <c:pt idx="134">
                  <c:v>168.873672</c:v>
                </c:pt>
                <c:pt idx="135">
                  <c:v>165.58393899999999</c:v>
                </c:pt>
                <c:pt idx="136">
                  <c:v>160.99821499999999</c:v>
                </c:pt>
                <c:pt idx="137">
                  <c:v>160.001328</c:v>
                </c:pt>
                <c:pt idx="138">
                  <c:v>159.203812</c:v>
                </c:pt>
                <c:pt idx="139">
                  <c:v>161.29728700000001</c:v>
                </c:pt>
                <c:pt idx="140">
                  <c:v>172.81140099999999</c:v>
                </c:pt>
                <c:pt idx="141">
                  <c:v>176.15098599999999</c:v>
                </c:pt>
                <c:pt idx="142">
                  <c:v>174.406418</c:v>
                </c:pt>
                <c:pt idx="143">
                  <c:v>179.640106</c:v>
                </c:pt>
                <c:pt idx="144">
                  <c:v>174.25689700000001</c:v>
                </c:pt>
                <c:pt idx="145">
                  <c:v>178.593369</c:v>
                </c:pt>
                <c:pt idx="146">
                  <c:v>175.40332000000001</c:v>
                </c:pt>
                <c:pt idx="147">
                  <c:v>175.50302099999999</c:v>
                </c:pt>
                <c:pt idx="148">
                  <c:v>174.954712</c:v>
                </c:pt>
                <c:pt idx="149">
                  <c:v>174.057526</c:v>
                </c:pt>
                <c:pt idx="150">
                  <c:v>175.60269199999999</c:v>
                </c:pt>
                <c:pt idx="151">
                  <c:v>183.129242</c:v>
                </c:pt>
                <c:pt idx="152">
                  <c:v>184.574738</c:v>
                </c:pt>
                <c:pt idx="153">
                  <c:v>183.87690699999999</c:v>
                </c:pt>
                <c:pt idx="154">
                  <c:v>193.14801</c:v>
                </c:pt>
                <c:pt idx="155">
                  <c:v>190.50625600000001</c:v>
                </c:pt>
                <c:pt idx="156">
                  <c:v>185.07318100000001</c:v>
                </c:pt>
                <c:pt idx="157">
                  <c:v>184.12612899999999</c:v>
                </c:pt>
                <c:pt idx="158">
                  <c:v>181.98281900000001</c:v>
                </c:pt>
                <c:pt idx="159">
                  <c:v>191.403458</c:v>
                </c:pt>
                <c:pt idx="160">
                  <c:v>195.73994400000001</c:v>
                </c:pt>
                <c:pt idx="161">
                  <c:v>195.640244</c:v>
                </c:pt>
                <c:pt idx="162">
                  <c:v>195.241501</c:v>
                </c:pt>
                <c:pt idx="163">
                  <c:v>199.72752399999999</c:v>
                </c:pt>
                <c:pt idx="164">
                  <c:v>196.936218</c:v>
                </c:pt>
                <c:pt idx="165">
                  <c:v>196.68699599999999</c:v>
                </c:pt>
                <c:pt idx="166">
                  <c:v>194.39413500000001</c:v>
                </c:pt>
                <c:pt idx="167">
                  <c:v>190.80531300000001</c:v>
                </c:pt>
                <c:pt idx="168">
                  <c:v>185.023346</c:v>
                </c:pt>
                <c:pt idx="169">
                  <c:v>187.81463600000001</c:v>
                </c:pt>
                <c:pt idx="170">
                  <c:v>185.920547</c:v>
                </c:pt>
                <c:pt idx="171">
                  <c:v>181.63389599999999</c:v>
                </c:pt>
                <c:pt idx="172">
                  <c:v>175.55285599999999</c:v>
                </c:pt>
                <c:pt idx="173">
                  <c:v>187.46572900000001</c:v>
                </c:pt>
                <c:pt idx="174">
                  <c:v>185.621475</c:v>
                </c:pt>
                <c:pt idx="175">
                  <c:v>176.05131499999999</c:v>
                </c:pt>
                <c:pt idx="176">
                  <c:v>163.34092699999999</c:v>
                </c:pt>
                <c:pt idx="177">
                  <c:v>165.18516500000001</c:v>
                </c:pt>
                <c:pt idx="178">
                  <c:v>183.179092</c:v>
                </c:pt>
                <c:pt idx="179">
                  <c:v>178.29431199999999</c:v>
                </c:pt>
                <c:pt idx="180">
                  <c:v>173.06062299999999</c:v>
                </c:pt>
                <c:pt idx="181">
                  <c:v>168.375214</c:v>
                </c:pt>
                <c:pt idx="182">
                  <c:v>169.22257999999999</c:v>
                </c:pt>
                <c:pt idx="183">
                  <c:v>170.41885400000001</c:v>
                </c:pt>
                <c:pt idx="184">
                  <c:v>168.97335799999999</c:v>
                </c:pt>
                <c:pt idx="185">
                  <c:v>168.57461499999999</c:v>
                </c:pt>
                <c:pt idx="186">
                  <c:v>168.57461499999999</c:v>
                </c:pt>
                <c:pt idx="187">
                  <c:v>161.097916</c:v>
                </c:pt>
                <c:pt idx="188">
                  <c:v>157.55894499999999</c:v>
                </c:pt>
                <c:pt idx="189">
                  <c:v>158.00753800000001</c:v>
                </c:pt>
                <c:pt idx="190">
                  <c:v>150.181915</c:v>
                </c:pt>
                <c:pt idx="191">
                  <c:v>149.43424999999999</c:v>
                </c:pt>
                <c:pt idx="192">
                  <c:v>144.10089099999999</c:v>
                </c:pt>
                <c:pt idx="193">
                  <c:v>144.79870600000001</c:v>
                </c:pt>
                <c:pt idx="194">
                  <c:v>128.54934700000001</c:v>
                </c:pt>
                <c:pt idx="195">
                  <c:v>125.010384</c:v>
                </c:pt>
                <c:pt idx="196">
                  <c:v>129.945007</c:v>
                </c:pt>
                <c:pt idx="197">
                  <c:v>125.807892</c:v>
                </c:pt>
                <c:pt idx="198">
                  <c:v>125.359291</c:v>
                </c:pt>
                <c:pt idx="199">
                  <c:v>113.84517700000001</c:v>
                </c:pt>
                <c:pt idx="200">
                  <c:v>105.37159</c:v>
                </c:pt>
                <c:pt idx="201">
                  <c:v>98.59272</c:v>
                </c:pt>
                <c:pt idx="202">
                  <c:v>87.726585</c:v>
                </c:pt>
                <c:pt idx="203">
                  <c:v>89.471146000000005</c:v>
                </c:pt>
                <c:pt idx="204">
                  <c:v>82.692267999999999</c:v>
                </c:pt>
                <c:pt idx="205">
                  <c:v>77.707802000000001</c:v>
                </c:pt>
                <c:pt idx="206">
                  <c:v>75.265418999999994</c:v>
                </c:pt>
                <c:pt idx="207">
                  <c:v>72.723343</c:v>
                </c:pt>
                <c:pt idx="208">
                  <c:v>77.059830000000005</c:v>
                </c:pt>
                <c:pt idx="209">
                  <c:v>65.994315999999998</c:v>
                </c:pt>
                <c:pt idx="210">
                  <c:v>68.337020999999993</c:v>
                </c:pt>
                <c:pt idx="211">
                  <c:v>70.031730999999994</c:v>
                </c:pt>
                <c:pt idx="212">
                  <c:v>70.580025000000006</c:v>
                </c:pt>
                <c:pt idx="213">
                  <c:v>70.480331000000007</c:v>
                </c:pt>
                <c:pt idx="214">
                  <c:v>67.938254999999998</c:v>
                </c:pt>
                <c:pt idx="215">
                  <c:v>70.829246999999995</c:v>
                </c:pt>
                <c:pt idx="216">
                  <c:v>67.738876000000005</c:v>
                </c:pt>
                <c:pt idx="217">
                  <c:v>65.097115000000002</c:v>
                </c:pt>
                <c:pt idx="218">
                  <c:v>67.041054000000003</c:v>
                </c:pt>
                <c:pt idx="219">
                  <c:v>67.389961</c:v>
                </c:pt>
                <c:pt idx="220">
                  <c:v>74.368217000000001</c:v>
                </c:pt>
                <c:pt idx="221">
                  <c:v>74.019301999999996</c:v>
                </c:pt>
                <c:pt idx="222">
                  <c:v>72.673500000000004</c:v>
                </c:pt>
                <c:pt idx="223">
                  <c:v>74.418059999999997</c:v>
                </c:pt>
                <c:pt idx="224">
                  <c:v>76.611221</c:v>
                </c:pt>
                <c:pt idx="225">
                  <c:v>80.200035</c:v>
                </c:pt>
                <c:pt idx="226">
                  <c:v>74.418059999999997</c:v>
                </c:pt>
                <c:pt idx="227">
                  <c:v>75.664176999999995</c:v>
                </c:pt>
                <c:pt idx="228">
                  <c:v>75.414955000000006</c:v>
                </c:pt>
                <c:pt idx="229">
                  <c:v>73.969459999999998</c:v>
                </c:pt>
                <c:pt idx="230">
                  <c:v>75.016197000000005</c:v>
                </c:pt>
                <c:pt idx="231">
                  <c:v>76.710915</c:v>
                </c:pt>
                <c:pt idx="232">
                  <c:v>77.907188000000005</c:v>
                </c:pt>
                <c:pt idx="233">
                  <c:v>92.960273999999998</c:v>
                </c:pt>
                <c:pt idx="234">
                  <c:v>83.639319999999998</c:v>
                </c:pt>
                <c:pt idx="235">
                  <c:v>80.648643000000007</c:v>
                </c:pt>
                <c:pt idx="236">
                  <c:v>82.941490000000002</c:v>
                </c:pt>
                <c:pt idx="237">
                  <c:v>82.243674999999996</c:v>
                </c:pt>
                <c:pt idx="238">
                  <c:v>80.798180000000002</c:v>
                </c:pt>
                <c:pt idx="239">
                  <c:v>85.832481000000001</c:v>
                </c:pt>
                <c:pt idx="240">
                  <c:v>85.932175000000001</c:v>
                </c:pt>
                <c:pt idx="241">
                  <c:v>86.929062000000002</c:v>
                </c:pt>
                <c:pt idx="242">
                  <c:v>83.539635000000004</c:v>
                </c:pt>
                <c:pt idx="243">
                  <c:v>84.087920999999994</c:v>
                </c:pt>
                <c:pt idx="244">
                  <c:v>80.399422000000001</c:v>
                </c:pt>
                <c:pt idx="245">
                  <c:v>81.545852999999994</c:v>
                </c:pt>
                <c:pt idx="246">
                  <c:v>83.190719999999999</c:v>
                </c:pt>
                <c:pt idx="247">
                  <c:v>83.838699000000005</c:v>
                </c:pt>
                <c:pt idx="248">
                  <c:v>82.542739999999995</c:v>
                </c:pt>
                <c:pt idx="249">
                  <c:v>82.841804999999994</c:v>
                </c:pt>
                <c:pt idx="250">
                  <c:v>84.287307999999996</c:v>
                </c:pt>
                <c:pt idx="251">
                  <c:v>86.729691000000003</c:v>
                </c:pt>
                <c:pt idx="252">
                  <c:v>86.729691000000003</c:v>
                </c:pt>
                <c:pt idx="253">
                  <c:v>89.271766999999997</c:v>
                </c:pt>
                <c:pt idx="254">
                  <c:v>96.200171999999995</c:v>
                </c:pt>
                <c:pt idx="255">
                  <c:v>98.443184000000002</c:v>
                </c:pt>
                <c:pt idx="256">
                  <c:v>98.193961999999999</c:v>
                </c:pt>
                <c:pt idx="257">
                  <c:v>110.40589900000001</c:v>
                </c:pt>
                <c:pt idx="258">
                  <c:v>115.09129299999999</c:v>
                </c:pt>
                <c:pt idx="259">
                  <c:v>111.103722</c:v>
                </c:pt>
                <c:pt idx="260">
                  <c:v>111.05387899999999</c:v>
                </c:pt>
                <c:pt idx="261">
                  <c:v>105.82019</c:v>
                </c:pt>
                <c:pt idx="262">
                  <c:v>104.972832</c:v>
                </c:pt>
                <c:pt idx="263">
                  <c:v>100.187744</c:v>
                </c:pt>
                <c:pt idx="264">
                  <c:v>94.455612000000002</c:v>
                </c:pt>
                <c:pt idx="265">
                  <c:v>95.103592000000006</c:v>
                </c:pt>
                <c:pt idx="266">
                  <c:v>96.050635999999997</c:v>
                </c:pt>
                <c:pt idx="267">
                  <c:v>102.181534</c:v>
                </c:pt>
                <c:pt idx="268">
                  <c:v>102.33107</c:v>
                </c:pt>
                <c:pt idx="269">
                  <c:v>104.07563</c:v>
                </c:pt>
                <c:pt idx="270">
                  <c:v>104.474388</c:v>
                </c:pt>
                <c:pt idx="271">
                  <c:v>103.477493</c:v>
                </c:pt>
                <c:pt idx="272">
                  <c:v>101.084953</c:v>
                </c:pt>
                <c:pt idx="273">
                  <c:v>99.141006000000004</c:v>
                </c:pt>
                <c:pt idx="274">
                  <c:v>97.944732999999999</c:v>
                </c:pt>
                <c:pt idx="275">
                  <c:v>100.436966</c:v>
                </c:pt>
                <c:pt idx="276">
                  <c:v>101.234489</c:v>
                </c:pt>
                <c:pt idx="277">
                  <c:v>103.128578</c:v>
                </c:pt>
                <c:pt idx="278">
                  <c:v>108.661339</c:v>
                </c:pt>
                <c:pt idx="279">
                  <c:v>108.71118199999999</c:v>
                </c:pt>
                <c:pt idx="280">
                  <c:v>105.02267500000001</c:v>
                </c:pt>
                <c:pt idx="281">
                  <c:v>106.617699</c:v>
                </c:pt>
                <c:pt idx="282">
                  <c:v>107.265686</c:v>
                </c:pt>
                <c:pt idx="283">
                  <c:v>107.664444</c:v>
                </c:pt>
                <c:pt idx="284">
                  <c:v>104.823296</c:v>
                </c:pt>
                <c:pt idx="285">
                  <c:v>102.879356</c:v>
                </c:pt>
                <c:pt idx="286">
                  <c:v>102.630127</c:v>
                </c:pt>
                <c:pt idx="287">
                  <c:v>106.069412</c:v>
                </c:pt>
                <c:pt idx="288">
                  <c:v>104.72360999999999</c:v>
                </c:pt>
                <c:pt idx="289">
                  <c:v>108.113045</c:v>
                </c:pt>
                <c:pt idx="290">
                  <c:v>104.823296</c:v>
                </c:pt>
                <c:pt idx="291">
                  <c:v>105.720505</c:v>
                </c:pt>
                <c:pt idx="292">
                  <c:v>103.42765</c:v>
                </c:pt>
                <c:pt idx="293">
                  <c:v>101.38401</c:v>
                </c:pt>
                <c:pt idx="294">
                  <c:v>106.119255</c:v>
                </c:pt>
                <c:pt idx="295">
                  <c:v>105.421432</c:v>
                </c:pt>
                <c:pt idx="296">
                  <c:v>103.327957</c:v>
                </c:pt>
                <c:pt idx="297">
                  <c:v>104.32485200000001</c:v>
                </c:pt>
                <c:pt idx="298">
                  <c:v>112.698753</c:v>
                </c:pt>
                <c:pt idx="299">
                  <c:v>111.103722</c:v>
                </c:pt>
                <c:pt idx="300">
                  <c:v>115.041451</c:v>
                </c:pt>
                <c:pt idx="301">
                  <c:v>116.43710299999999</c:v>
                </c:pt>
                <c:pt idx="302">
                  <c:v>118.72995</c:v>
                </c:pt>
                <c:pt idx="303">
                  <c:v>123.46519499999999</c:v>
                </c:pt>
                <c:pt idx="304">
                  <c:v>121.920013</c:v>
                </c:pt>
                <c:pt idx="305">
                  <c:v>124.960533</c:v>
                </c:pt>
                <c:pt idx="306">
                  <c:v>130.74250799999999</c:v>
                </c:pt>
                <c:pt idx="307">
                  <c:v>124.212868</c:v>
                </c:pt>
                <c:pt idx="308">
                  <c:v>123.16613</c:v>
                </c:pt>
                <c:pt idx="309">
                  <c:v>125.209755</c:v>
                </c:pt>
                <c:pt idx="310">
                  <c:v>124.761162</c:v>
                </c:pt>
                <c:pt idx="311">
                  <c:v>121.321877</c:v>
                </c:pt>
                <c:pt idx="312">
                  <c:v>120.524361</c:v>
                </c:pt>
                <c:pt idx="313">
                  <c:v>120.823425</c:v>
                </c:pt>
                <c:pt idx="314">
                  <c:v>126.705101</c:v>
                </c:pt>
                <c:pt idx="315">
                  <c:v>137.471542</c:v>
                </c:pt>
                <c:pt idx="316">
                  <c:v>143.80181899999999</c:v>
                </c:pt>
                <c:pt idx="317">
                  <c:v>142.356323</c:v>
                </c:pt>
                <c:pt idx="318">
                  <c:v>142.755066</c:v>
                </c:pt>
                <c:pt idx="319">
                  <c:v>143.35320999999999</c:v>
                </c:pt>
                <c:pt idx="320">
                  <c:v>149.833023</c:v>
                </c:pt>
                <c:pt idx="321">
                  <c:v>151.37820400000001</c:v>
                </c:pt>
                <c:pt idx="322">
                  <c:v>147.34079</c:v>
                </c:pt>
                <c:pt idx="323">
                  <c:v>148.93580600000001</c:v>
                </c:pt>
                <c:pt idx="324">
                  <c:v>141.85787999999999</c:v>
                </c:pt>
                <c:pt idx="325">
                  <c:v>139.66471899999999</c:v>
                </c:pt>
                <c:pt idx="326">
                  <c:v>142.85476700000001</c:v>
                </c:pt>
                <c:pt idx="327">
                  <c:v>143.851654</c:v>
                </c:pt>
                <c:pt idx="328">
                  <c:v>148.08845500000001</c:v>
                </c:pt>
                <c:pt idx="329">
                  <c:v>147.938919</c:v>
                </c:pt>
                <c:pt idx="330">
                  <c:v>150.979446</c:v>
                </c:pt>
                <c:pt idx="331">
                  <c:v>147.191238</c:v>
                </c:pt>
                <c:pt idx="332">
                  <c:v>147.44046</c:v>
                </c:pt>
                <c:pt idx="333">
                  <c:v>137.02293399999999</c:v>
                </c:pt>
                <c:pt idx="334">
                  <c:v>132.68646200000001</c:v>
                </c:pt>
                <c:pt idx="335">
                  <c:v>130.99172999999999</c:v>
                </c:pt>
                <c:pt idx="336">
                  <c:v>122.418465</c:v>
                </c:pt>
                <c:pt idx="337">
                  <c:v>126.85463</c:v>
                </c:pt>
                <c:pt idx="338">
                  <c:v>132.437241</c:v>
                </c:pt>
                <c:pt idx="339">
                  <c:v>131.29080200000001</c:v>
                </c:pt>
                <c:pt idx="340">
                  <c:v>132.88583399999999</c:v>
                </c:pt>
                <c:pt idx="341">
                  <c:v>133.08521999999999</c:v>
                </c:pt>
                <c:pt idx="342">
                  <c:v>133.48396299999999</c:v>
                </c:pt>
                <c:pt idx="343">
                  <c:v>144.300262</c:v>
                </c:pt>
                <c:pt idx="344">
                  <c:v>140.561905</c:v>
                </c:pt>
                <c:pt idx="345">
                  <c:v>140.51206999999999</c:v>
                </c:pt>
                <c:pt idx="346">
                  <c:v>138.019836</c:v>
                </c:pt>
                <c:pt idx="347">
                  <c:v>135.47775300000001</c:v>
                </c:pt>
                <c:pt idx="348">
                  <c:v>133.68334999999999</c:v>
                </c:pt>
                <c:pt idx="349">
                  <c:v>130.293915</c:v>
                </c:pt>
                <c:pt idx="350">
                  <c:v>126.555565</c:v>
                </c:pt>
                <c:pt idx="351">
                  <c:v>127.353081</c:v>
                </c:pt>
                <c:pt idx="352">
                  <c:v>127.851524</c:v>
                </c:pt>
                <c:pt idx="353">
                  <c:v>129.24717699999999</c:v>
                </c:pt>
                <c:pt idx="354">
                  <c:v>129.84530599999999</c:v>
                </c:pt>
                <c:pt idx="355">
                  <c:v>133.08521999999999</c:v>
                </c:pt>
                <c:pt idx="356">
                  <c:v>136.574341</c:v>
                </c:pt>
                <c:pt idx="357">
                  <c:v>133.284592</c:v>
                </c:pt>
                <c:pt idx="358">
                  <c:v>135.228531</c:v>
                </c:pt>
                <c:pt idx="359">
                  <c:v>134.38118</c:v>
                </c:pt>
                <c:pt idx="360">
                  <c:v>131.490173</c:v>
                </c:pt>
                <c:pt idx="361">
                  <c:v>132.237854</c:v>
                </c:pt>
                <c:pt idx="362">
                  <c:v>132.437241</c:v>
                </c:pt>
                <c:pt idx="363">
                  <c:v>133.68334999999999</c:v>
                </c:pt>
                <c:pt idx="364">
                  <c:v>135.47775300000001</c:v>
                </c:pt>
                <c:pt idx="365">
                  <c:v>137.22232099999999</c:v>
                </c:pt>
                <c:pt idx="366">
                  <c:v>138.56813</c:v>
                </c:pt>
                <c:pt idx="367">
                  <c:v>140.561905</c:v>
                </c:pt>
                <c:pt idx="368">
                  <c:v>145.54637099999999</c:v>
                </c:pt>
                <c:pt idx="369">
                  <c:v>150.480988</c:v>
                </c:pt>
                <c:pt idx="370">
                  <c:v>150.730209</c:v>
                </c:pt>
                <c:pt idx="371">
                  <c:v>145.89529400000001</c:v>
                </c:pt>
                <c:pt idx="372">
                  <c:v>148.38752700000001</c:v>
                </c:pt>
                <c:pt idx="373">
                  <c:v>157.509094</c:v>
                </c:pt>
                <c:pt idx="374">
                  <c:v>172.960938</c:v>
                </c:pt>
                <c:pt idx="375">
                  <c:v>167.42817700000001</c:v>
                </c:pt>
                <c:pt idx="376">
                  <c:v>168.57461499999999</c:v>
                </c:pt>
                <c:pt idx="377">
                  <c:v>170.16963200000001</c:v>
                </c:pt>
                <c:pt idx="378">
                  <c:v>171.51544200000001</c:v>
                </c:pt>
                <c:pt idx="379">
                  <c:v>170.91729699999999</c:v>
                </c:pt>
                <c:pt idx="380">
                  <c:v>173.210159</c:v>
                </c:pt>
                <c:pt idx="381">
                  <c:v>179.789658</c:v>
                </c:pt>
                <c:pt idx="382">
                  <c:v>179.19151299999999</c:v>
                </c:pt>
                <c:pt idx="383">
                  <c:v>183.02955600000001</c:v>
                </c:pt>
                <c:pt idx="384">
                  <c:v>184.27568099999999</c:v>
                </c:pt>
                <c:pt idx="385">
                  <c:v>183.57783499999999</c:v>
                </c:pt>
                <c:pt idx="386">
                  <c:v>182.97970599999999</c:v>
                </c:pt>
                <c:pt idx="387">
                  <c:v>181.235153</c:v>
                </c:pt>
                <c:pt idx="388">
                  <c:v>182.132339</c:v>
                </c:pt>
                <c:pt idx="389">
                  <c:v>177.048203</c:v>
                </c:pt>
                <c:pt idx="390">
                  <c:v>178.29431199999999</c:v>
                </c:pt>
                <c:pt idx="391">
                  <c:v>177.098038</c:v>
                </c:pt>
                <c:pt idx="392">
                  <c:v>178.34414699999999</c:v>
                </c:pt>
                <c:pt idx="393">
                  <c:v>181.98281900000001</c:v>
                </c:pt>
                <c:pt idx="394">
                  <c:v>181.13545199999999</c:v>
                </c:pt>
                <c:pt idx="395">
                  <c:v>179.98902899999999</c:v>
                </c:pt>
                <c:pt idx="396">
                  <c:v>164.03874200000001</c:v>
                </c:pt>
                <c:pt idx="397">
                  <c:v>164.4375</c:v>
                </c:pt>
                <c:pt idx="398">
                  <c:v>168.674286</c:v>
                </c:pt>
                <c:pt idx="399">
                  <c:v>175.40332000000001</c:v>
                </c:pt>
                <c:pt idx="400">
                  <c:v>185.77101099999999</c:v>
                </c:pt>
                <c:pt idx="401">
                  <c:v>182.88002</c:v>
                </c:pt>
                <c:pt idx="402">
                  <c:v>183.57783499999999</c:v>
                </c:pt>
                <c:pt idx="403">
                  <c:v>183.27877799999999</c:v>
                </c:pt>
                <c:pt idx="404">
                  <c:v>185.920547</c:v>
                </c:pt>
                <c:pt idx="405">
                  <c:v>190.70562699999999</c:v>
                </c:pt>
                <c:pt idx="406">
                  <c:v>192.599716</c:v>
                </c:pt>
                <c:pt idx="407">
                  <c:v>194.792877</c:v>
                </c:pt>
                <c:pt idx="408">
                  <c:v>196.13870199999999</c:v>
                </c:pt>
                <c:pt idx="409">
                  <c:v>197.53433200000001</c:v>
                </c:pt>
                <c:pt idx="410">
                  <c:v>219.96443199999999</c:v>
                </c:pt>
                <c:pt idx="411">
                  <c:v>237.06115700000001</c:v>
                </c:pt>
                <c:pt idx="412">
                  <c:v>241.84625199999999</c:v>
                </c:pt>
                <c:pt idx="413">
                  <c:v>244.33847</c:v>
                </c:pt>
                <c:pt idx="414">
                  <c:v>259.491241</c:v>
                </c:pt>
                <c:pt idx="415">
                  <c:v>245.185822</c:v>
                </c:pt>
                <c:pt idx="416">
                  <c:v>257.84637500000002</c:v>
                </c:pt>
                <c:pt idx="417">
                  <c:v>274.04586799999998</c:v>
                </c:pt>
                <c:pt idx="418">
                  <c:v>289.697113</c:v>
                </c:pt>
                <c:pt idx="419">
                  <c:v>288.45098899999999</c:v>
                </c:pt>
                <c:pt idx="420">
                  <c:v>278.28268400000002</c:v>
                </c:pt>
                <c:pt idx="421">
                  <c:v>266.66888399999999</c:v>
                </c:pt>
                <c:pt idx="422">
                  <c:v>265.97103900000002</c:v>
                </c:pt>
                <c:pt idx="423">
                  <c:v>261.88378899999998</c:v>
                </c:pt>
                <c:pt idx="424">
                  <c:v>278.73129299999999</c:v>
                </c:pt>
                <c:pt idx="425">
                  <c:v>320.99954200000002</c:v>
                </c:pt>
                <c:pt idx="426">
                  <c:v>329.971588</c:v>
                </c:pt>
                <c:pt idx="427">
                  <c:v>325.13662699999998</c:v>
                </c:pt>
                <c:pt idx="428">
                  <c:v>314.91848800000002</c:v>
                </c:pt>
                <c:pt idx="429">
                  <c:v>334.90621900000002</c:v>
                </c:pt>
                <c:pt idx="430">
                  <c:v>324.04003899999998</c:v>
                </c:pt>
                <c:pt idx="431">
                  <c:v>327.87811299999998</c:v>
                </c:pt>
                <c:pt idx="432">
                  <c:v>323.99023399999999</c:v>
                </c:pt>
                <c:pt idx="433">
                  <c:v>324.38897700000001</c:v>
                </c:pt>
                <c:pt idx="434">
                  <c:v>332.31427000000002</c:v>
                </c:pt>
                <c:pt idx="435">
                  <c:v>328.17718500000001</c:v>
                </c:pt>
                <c:pt idx="436">
                  <c:v>329.12420700000001</c:v>
                </c:pt>
                <c:pt idx="437">
                  <c:v>322.84381100000002</c:v>
                </c:pt>
                <c:pt idx="438">
                  <c:v>310.88107300000001</c:v>
                </c:pt>
                <c:pt idx="439">
                  <c:v>303.55392499999999</c:v>
                </c:pt>
                <c:pt idx="440">
                  <c:v>322.99331699999999</c:v>
                </c:pt>
                <c:pt idx="441">
                  <c:v>320.65063500000002</c:v>
                </c:pt>
                <c:pt idx="442">
                  <c:v>332.11489899999998</c:v>
                </c:pt>
                <c:pt idx="443">
                  <c:v>321.946594</c:v>
                </c:pt>
                <c:pt idx="444">
                  <c:v>327.279968</c:v>
                </c:pt>
                <c:pt idx="445">
                  <c:v>344.67575099999999</c:v>
                </c:pt>
                <c:pt idx="446">
                  <c:v>347.41720600000002</c:v>
                </c:pt>
                <c:pt idx="447">
                  <c:v>338.146118</c:v>
                </c:pt>
                <c:pt idx="448">
                  <c:v>324.13974000000002</c:v>
                </c:pt>
                <c:pt idx="449">
                  <c:v>320.25186200000002</c:v>
                </c:pt>
                <c:pt idx="450">
                  <c:v>314.22067299999998</c:v>
                </c:pt>
                <c:pt idx="451">
                  <c:v>320.45126299999998</c:v>
                </c:pt>
                <c:pt idx="452">
                  <c:v>316.563354</c:v>
                </c:pt>
                <c:pt idx="453">
                  <c:v>317.56024200000002</c:v>
                </c:pt>
                <c:pt idx="454">
                  <c:v>318.95593300000002</c:v>
                </c:pt>
                <c:pt idx="455">
                  <c:v>304.84985399999999</c:v>
                </c:pt>
                <c:pt idx="456">
                  <c:v>306.04614299999997</c:v>
                </c:pt>
                <c:pt idx="457">
                  <c:v>307.99011200000001</c:v>
                </c:pt>
                <c:pt idx="458">
                  <c:v>302.10839800000002</c:v>
                </c:pt>
                <c:pt idx="459">
                  <c:v>306.444885</c:v>
                </c:pt>
                <c:pt idx="460">
                  <c:v>293.53515599999997</c:v>
                </c:pt>
                <c:pt idx="461">
                  <c:v>284.662781</c:v>
                </c:pt>
                <c:pt idx="462">
                  <c:v>295.47906499999999</c:v>
                </c:pt>
                <c:pt idx="463">
                  <c:v>296.12704500000001</c:v>
                </c:pt>
                <c:pt idx="464">
                  <c:v>300.86230499999999</c:v>
                </c:pt>
                <c:pt idx="465">
                  <c:v>306.79382299999997</c:v>
                </c:pt>
                <c:pt idx="466">
                  <c:v>304.10220299999997</c:v>
                </c:pt>
                <c:pt idx="467">
                  <c:v>306.79382299999997</c:v>
                </c:pt>
                <c:pt idx="468">
                  <c:v>306.843658</c:v>
                </c:pt>
                <c:pt idx="469">
                  <c:v>312.97457900000001</c:v>
                </c:pt>
                <c:pt idx="470">
                  <c:v>317.211365</c:v>
                </c:pt>
                <c:pt idx="471">
                  <c:v>285.65966800000001</c:v>
                </c:pt>
                <c:pt idx="472">
                  <c:v>301.90905800000002</c:v>
                </c:pt>
                <c:pt idx="473">
                  <c:v>302.557007</c:v>
                </c:pt>
                <c:pt idx="474">
                  <c:v>309.036835</c:v>
                </c:pt>
                <c:pt idx="475">
                  <c:v>300.46353099999999</c:v>
                </c:pt>
                <c:pt idx="476">
                  <c:v>297.12393200000002</c:v>
                </c:pt>
                <c:pt idx="477">
                  <c:v>293.63482699999997</c:v>
                </c:pt>
                <c:pt idx="478">
                  <c:v>293.08654799999999</c:v>
                </c:pt>
                <c:pt idx="479">
                  <c:v>294.48217799999998</c:v>
                </c:pt>
                <c:pt idx="480">
                  <c:v>300.56323200000003</c:v>
                </c:pt>
                <c:pt idx="481">
                  <c:v>304.94955399999998</c:v>
                </c:pt>
                <c:pt idx="482">
                  <c:v>300.961975</c:v>
                </c:pt>
                <c:pt idx="483">
                  <c:v>292.93701199999998</c:v>
                </c:pt>
                <c:pt idx="484">
                  <c:v>292.08966099999998</c:v>
                </c:pt>
                <c:pt idx="485">
                  <c:v>288.55068999999997</c:v>
                </c:pt>
                <c:pt idx="486">
                  <c:v>290.59429899999998</c:v>
                </c:pt>
                <c:pt idx="487">
                  <c:v>300.31402600000001</c:v>
                </c:pt>
                <c:pt idx="488">
                  <c:v>301.80935699999998</c:v>
                </c:pt>
                <c:pt idx="489">
                  <c:v>313.87176499999998</c:v>
                </c:pt>
                <c:pt idx="490">
                  <c:v>314.56957999999997</c:v>
                </c:pt>
                <c:pt idx="491">
                  <c:v>324.987122</c:v>
                </c:pt>
                <c:pt idx="492">
                  <c:v>311.27984600000002</c:v>
                </c:pt>
                <c:pt idx="493">
                  <c:v>320.10235599999999</c:v>
                </c:pt>
                <c:pt idx="494">
                  <c:v>331.41708399999999</c:v>
                </c:pt>
                <c:pt idx="495">
                  <c:v>313.47302200000001</c:v>
                </c:pt>
                <c:pt idx="496">
                  <c:v>306.743988</c:v>
                </c:pt>
                <c:pt idx="497">
                  <c:v>312.12719700000002</c:v>
                </c:pt>
                <c:pt idx="498">
                  <c:v>310.88107300000001</c:v>
                </c:pt>
                <c:pt idx="499">
                  <c:v>314.27050800000001</c:v>
                </c:pt>
                <c:pt idx="500">
                  <c:v>314.519745</c:v>
                </c:pt>
                <c:pt idx="501">
                  <c:v>317.61010700000003</c:v>
                </c:pt>
                <c:pt idx="502">
                  <c:v>317.75964399999998</c:v>
                </c:pt>
                <c:pt idx="503">
                  <c:v>317.75964399999998</c:v>
                </c:pt>
                <c:pt idx="504">
                  <c:v>317.11166400000002</c:v>
                </c:pt>
                <c:pt idx="505">
                  <c:v>321.99642899999998</c:v>
                </c:pt>
                <c:pt idx="506">
                  <c:v>324.63818400000002</c:v>
                </c:pt>
                <c:pt idx="507">
                  <c:v>333.90933200000001</c:v>
                </c:pt>
                <c:pt idx="508">
                  <c:v>344.426514</c:v>
                </c:pt>
                <c:pt idx="509">
                  <c:v>351.65399200000002</c:v>
                </c:pt>
                <c:pt idx="510">
                  <c:v>342.28320300000001</c:v>
                </c:pt>
                <c:pt idx="511">
                  <c:v>343.67886399999998</c:v>
                </c:pt>
                <c:pt idx="512">
                  <c:v>349.66021699999999</c:v>
                </c:pt>
                <c:pt idx="513">
                  <c:v>354.844086</c:v>
                </c:pt>
                <c:pt idx="514">
                  <c:v>351.60415599999999</c:v>
                </c:pt>
                <c:pt idx="515">
                  <c:v>348.26455700000002</c:v>
                </c:pt>
                <c:pt idx="516">
                  <c:v>344.57605000000001</c:v>
                </c:pt>
                <c:pt idx="517">
                  <c:v>336.35168499999997</c:v>
                </c:pt>
                <c:pt idx="518">
                  <c:v>333.26132200000001</c:v>
                </c:pt>
                <c:pt idx="519">
                  <c:v>336.85012799999998</c:v>
                </c:pt>
                <c:pt idx="520">
                  <c:v>334.20837399999999</c:v>
                </c:pt>
                <c:pt idx="521">
                  <c:v>333.610229</c:v>
                </c:pt>
                <c:pt idx="522">
                  <c:v>338.594696</c:v>
                </c:pt>
                <c:pt idx="523">
                  <c:v>341.734894</c:v>
                </c:pt>
                <c:pt idx="524">
                  <c:v>340.48880000000003</c:v>
                </c:pt>
                <c:pt idx="525">
                  <c:v>338.54486100000003</c:v>
                </c:pt>
                <c:pt idx="526">
                  <c:v>343.18042000000003</c:v>
                </c:pt>
                <c:pt idx="527">
                  <c:v>343.82839999999999</c:v>
                </c:pt>
                <c:pt idx="528">
                  <c:v>345.02465799999999</c:v>
                </c:pt>
                <c:pt idx="529">
                  <c:v>315.91537499999998</c:v>
                </c:pt>
                <c:pt idx="530">
                  <c:v>316.114777</c:v>
                </c:pt>
                <c:pt idx="531">
                  <c:v>305.39816300000001</c:v>
                </c:pt>
                <c:pt idx="532">
                  <c:v>305.348297</c:v>
                </c:pt>
                <c:pt idx="533">
                  <c:v>306.49475100000001</c:v>
                </c:pt>
                <c:pt idx="534">
                  <c:v>309.98388699999998</c:v>
                </c:pt>
                <c:pt idx="535">
                  <c:v>308.58822600000002</c:v>
                </c:pt>
                <c:pt idx="536">
                  <c:v>309.28604100000001</c:v>
                </c:pt>
                <c:pt idx="537">
                  <c:v>310.28292800000003</c:v>
                </c:pt>
                <c:pt idx="538">
                  <c:v>307.89041099999997</c:v>
                </c:pt>
                <c:pt idx="539">
                  <c:v>301.21121199999999</c:v>
                </c:pt>
                <c:pt idx="540">
                  <c:v>301.60995500000001</c:v>
                </c:pt>
                <c:pt idx="541">
                  <c:v>294.63171399999999</c:v>
                </c:pt>
                <c:pt idx="542">
                  <c:v>292.23916600000001</c:v>
                </c:pt>
                <c:pt idx="543">
                  <c:v>290.494598</c:v>
                </c:pt>
                <c:pt idx="544">
                  <c:v>283.56622299999998</c:v>
                </c:pt>
                <c:pt idx="545">
                  <c:v>291.98996</c:v>
                </c:pt>
                <c:pt idx="546">
                  <c:v>293.03671300000002</c:v>
                </c:pt>
                <c:pt idx="547">
                  <c:v>295.92770400000001</c:v>
                </c:pt>
                <c:pt idx="548">
                  <c:v>302.75640900000002</c:v>
                </c:pt>
                <c:pt idx="549">
                  <c:v>297.22363300000001</c:v>
                </c:pt>
                <c:pt idx="550">
                  <c:v>298.76882899999998</c:v>
                </c:pt>
                <c:pt idx="551">
                  <c:v>299.11773699999998</c:v>
                </c:pt>
                <c:pt idx="552">
                  <c:v>297.17379799999998</c:v>
                </c:pt>
                <c:pt idx="553">
                  <c:v>293.28591899999998</c:v>
                </c:pt>
                <c:pt idx="554">
                  <c:v>294.53204299999999</c:v>
                </c:pt>
                <c:pt idx="555">
                  <c:v>305.04925500000002</c:v>
                </c:pt>
                <c:pt idx="556">
                  <c:v>306.29538000000002</c:v>
                </c:pt>
                <c:pt idx="557">
                  <c:v>302.75640900000002</c:v>
                </c:pt>
                <c:pt idx="558">
                  <c:v>296.77505500000001</c:v>
                </c:pt>
                <c:pt idx="559">
                  <c:v>292.43856799999998</c:v>
                </c:pt>
                <c:pt idx="560">
                  <c:v>282.22039799999999</c:v>
                </c:pt>
                <c:pt idx="561">
                  <c:v>276.089539</c:v>
                </c:pt>
                <c:pt idx="562">
                  <c:v>278.930634</c:v>
                </c:pt>
                <c:pt idx="563">
                  <c:v>283.51635700000003</c:v>
                </c:pt>
                <c:pt idx="564">
                  <c:v>283.41665599999999</c:v>
                </c:pt>
                <c:pt idx="565">
                  <c:v>284.86218300000002</c:v>
                </c:pt>
                <c:pt idx="566">
                  <c:v>291.04290800000001</c:v>
                </c:pt>
                <c:pt idx="567">
                  <c:v>286.40734900000001</c:v>
                </c:pt>
                <c:pt idx="568">
                  <c:v>294.33264200000002</c:v>
                </c:pt>
                <c:pt idx="569">
                  <c:v>292.23916600000001</c:v>
                </c:pt>
                <c:pt idx="570">
                  <c:v>294.63171399999999</c:v>
                </c:pt>
                <c:pt idx="571">
                  <c:v>296.52581800000002</c:v>
                </c:pt>
                <c:pt idx="572">
                  <c:v>293.68469199999998</c:v>
                </c:pt>
                <c:pt idx="573">
                  <c:v>294.33264200000002</c:v>
                </c:pt>
                <c:pt idx="574">
                  <c:v>298.02117900000002</c:v>
                </c:pt>
                <c:pt idx="575">
                  <c:v>300.26419099999998</c:v>
                </c:pt>
                <c:pt idx="576">
                  <c:v>305.148956</c:v>
                </c:pt>
                <c:pt idx="577">
                  <c:v>310.980774</c:v>
                </c:pt>
                <c:pt idx="578">
                  <c:v>310.68170199999997</c:v>
                </c:pt>
                <c:pt idx="579">
                  <c:v>307.64117399999998</c:v>
                </c:pt>
                <c:pt idx="580">
                  <c:v>298.02117900000002</c:v>
                </c:pt>
                <c:pt idx="581">
                  <c:v>301.011841</c:v>
                </c:pt>
                <c:pt idx="582">
                  <c:v>309.13653599999998</c:v>
                </c:pt>
                <c:pt idx="583">
                  <c:v>320.50109900000001</c:v>
                </c:pt>
                <c:pt idx="584">
                  <c:v>316.96212800000001</c:v>
                </c:pt>
                <c:pt idx="585">
                  <c:v>330.61956800000002</c:v>
                </c:pt>
                <c:pt idx="586">
                  <c:v>328.27685500000001</c:v>
                </c:pt>
                <c:pt idx="587">
                  <c:v>329.223907</c:v>
                </c:pt>
                <c:pt idx="588">
                  <c:v>332.31427000000002</c:v>
                </c:pt>
                <c:pt idx="589">
                  <c:v>332.26443499999999</c:v>
                </c:pt>
                <c:pt idx="590">
                  <c:v>340.937408</c:v>
                </c:pt>
                <c:pt idx="591">
                  <c:v>343.87823500000002</c:v>
                </c:pt>
                <c:pt idx="592">
                  <c:v>335.00589000000002</c:v>
                </c:pt>
                <c:pt idx="593">
                  <c:v>375.33019999999999</c:v>
                </c:pt>
                <c:pt idx="594">
                  <c:v>381.76019300000002</c:v>
                </c:pt>
                <c:pt idx="595">
                  <c:v>414.45825200000002</c:v>
                </c:pt>
                <c:pt idx="596">
                  <c:v>419.542419</c:v>
                </c:pt>
                <c:pt idx="597">
                  <c:v>505.32504299999999</c:v>
                </c:pt>
                <c:pt idx="598">
                  <c:v>496.05395499999997</c:v>
                </c:pt>
                <c:pt idx="599">
                  <c:v>508.01666299999999</c:v>
                </c:pt>
                <c:pt idx="600">
                  <c:v>480.40271000000001</c:v>
                </c:pt>
                <c:pt idx="601">
                  <c:v>485.38717700000001</c:v>
                </c:pt>
                <c:pt idx="602">
                  <c:v>506.42163099999999</c:v>
                </c:pt>
                <c:pt idx="603">
                  <c:v>489.37475599999999</c:v>
                </c:pt>
                <c:pt idx="604">
                  <c:v>478.40893599999998</c:v>
                </c:pt>
                <c:pt idx="605">
                  <c:v>507.06961100000001</c:v>
                </c:pt>
                <c:pt idx="606">
                  <c:v>496.353027</c:v>
                </c:pt>
                <c:pt idx="607">
                  <c:v>479.55535900000001</c:v>
                </c:pt>
                <c:pt idx="608">
                  <c:v>482.19714399999998</c:v>
                </c:pt>
                <c:pt idx="609">
                  <c:v>484.19094799999999</c:v>
                </c:pt>
                <c:pt idx="610">
                  <c:v>486.33425899999997</c:v>
                </c:pt>
                <c:pt idx="611">
                  <c:v>483.39340199999998</c:v>
                </c:pt>
                <c:pt idx="612">
                  <c:v>488.17849699999999</c:v>
                </c:pt>
                <c:pt idx="613">
                  <c:v>499.84213299999999</c:v>
                </c:pt>
                <c:pt idx="614">
                  <c:v>508.06649800000002</c:v>
                </c:pt>
                <c:pt idx="615">
                  <c:v>509.16308600000002</c:v>
                </c:pt>
                <c:pt idx="616">
                  <c:v>501.88577299999997</c:v>
                </c:pt>
                <c:pt idx="617">
                  <c:v>505.47457900000001</c:v>
                </c:pt>
                <c:pt idx="618">
                  <c:v>503.87957799999998</c:v>
                </c:pt>
                <c:pt idx="619">
                  <c:v>517.43731700000001</c:v>
                </c:pt>
                <c:pt idx="620">
                  <c:v>528.50286900000003</c:v>
                </c:pt>
                <c:pt idx="621">
                  <c:v>508.11636399999998</c:v>
                </c:pt>
                <c:pt idx="622">
                  <c:v>484.58969100000002</c:v>
                </c:pt>
                <c:pt idx="623">
                  <c:v>493.96048000000002</c:v>
                </c:pt>
                <c:pt idx="624">
                  <c:v>487.13174400000003</c:v>
                </c:pt>
                <c:pt idx="625">
                  <c:v>491.21902499999999</c:v>
                </c:pt>
                <c:pt idx="626">
                  <c:v>458.770172</c:v>
                </c:pt>
                <c:pt idx="627">
                  <c:v>460.01629600000001</c:v>
                </c:pt>
                <c:pt idx="628">
                  <c:v>457.17514</c:v>
                </c:pt>
                <c:pt idx="629">
                  <c:v>473.77340700000002</c:v>
                </c:pt>
                <c:pt idx="630">
                  <c:v>477.61144999999999</c:v>
                </c:pt>
                <c:pt idx="631">
                  <c:v>478.60833700000001</c:v>
                </c:pt>
                <c:pt idx="632">
                  <c:v>465.74841300000003</c:v>
                </c:pt>
                <c:pt idx="633">
                  <c:v>480.30304000000001</c:v>
                </c:pt>
                <c:pt idx="634">
                  <c:v>492.36544800000001</c:v>
                </c:pt>
                <c:pt idx="635">
                  <c:v>492.41531400000002</c:v>
                </c:pt>
                <c:pt idx="636">
                  <c:v>492.91375699999998</c:v>
                </c:pt>
                <c:pt idx="637">
                  <c:v>493.81094400000001</c:v>
                </c:pt>
                <c:pt idx="638">
                  <c:v>487.87942500000003</c:v>
                </c:pt>
                <c:pt idx="639">
                  <c:v>490.12243699999999</c:v>
                </c:pt>
                <c:pt idx="640">
                  <c:v>490.42150900000001</c:v>
                </c:pt>
                <c:pt idx="641">
                  <c:v>468.739105</c:v>
                </c:pt>
                <c:pt idx="642">
                  <c:v>445.66101099999997</c:v>
                </c:pt>
                <c:pt idx="643">
                  <c:v>452.190674</c:v>
                </c:pt>
                <c:pt idx="644">
                  <c:v>469.03814699999998</c:v>
                </c:pt>
                <c:pt idx="645">
                  <c:v>470.88241599999998</c:v>
                </c:pt>
                <c:pt idx="646">
                  <c:v>466.147156</c:v>
                </c:pt>
                <c:pt idx="647">
                  <c:v>469.686127</c:v>
                </c:pt>
                <c:pt idx="648">
                  <c:v>478.70803799999999</c:v>
                </c:pt>
                <c:pt idx="649">
                  <c:v>474.52105699999998</c:v>
                </c:pt>
                <c:pt idx="650">
                  <c:v>468.938446</c:v>
                </c:pt>
                <c:pt idx="651">
                  <c:v>480.901184</c:v>
                </c:pt>
                <c:pt idx="652">
                  <c:v>496.05395499999997</c:v>
                </c:pt>
                <c:pt idx="653">
                  <c:v>488.07882699999999</c:v>
                </c:pt>
                <c:pt idx="654">
                  <c:v>488.22833300000002</c:v>
                </c:pt>
                <c:pt idx="655">
                  <c:v>487.33114599999999</c:v>
                </c:pt>
                <c:pt idx="656">
                  <c:v>489.075714</c:v>
                </c:pt>
                <c:pt idx="657">
                  <c:v>502.13501000000002</c:v>
                </c:pt>
                <c:pt idx="658">
                  <c:v>499.74243200000001</c:v>
                </c:pt>
                <c:pt idx="659">
                  <c:v>505.67398100000003</c:v>
                </c:pt>
                <c:pt idx="660">
                  <c:v>510.359375</c:v>
                </c:pt>
                <c:pt idx="661">
                  <c:v>508.31573500000002</c:v>
                </c:pt>
                <c:pt idx="662">
                  <c:v>523.36883499999999</c:v>
                </c:pt>
                <c:pt idx="663">
                  <c:v>509.21292099999999</c:v>
                </c:pt>
                <c:pt idx="664">
                  <c:v>519.23168899999996</c:v>
                </c:pt>
                <c:pt idx="665">
                  <c:v>514.09771699999999</c:v>
                </c:pt>
                <c:pt idx="666">
                  <c:v>500.29074100000003</c:v>
                </c:pt>
                <c:pt idx="667">
                  <c:v>476.96346999999997</c:v>
                </c:pt>
                <c:pt idx="668">
                  <c:v>489.025848</c:v>
                </c:pt>
                <c:pt idx="669">
                  <c:v>492.86389200000002</c:v>
                </c:pt>
                <c:pt idx="670">
                  <c:v>495.75488300000001</c:v>
                </c:pt>
                <c:pt idx="671">
                  <c:v>516.14135699999997</c:v>
                </c:pt>
                <c:pt idx="672">
                  <c:v>502.73312399999998</c:v>
                </c:pt>
                <c:pt idx="673">
                  <c:v>504.82659899999999</c:v>
                </c:pt>
                <c:pt idx="674">
                  <c:v>502.932526</c:v>
                </c:pt>
                <c:pt idx="675">
                  <c:v>499.044647</c:v>
                </c:pt>
                <c:pt idx="676">
                  <c:v>493.06329299999999</c:v>
                </c:pt>
                <c:pt idx="677">
                  <c:v>491.21902499999999</c:v>
                </c:pt>
                <c:pt idx="678">
                  <c:v>499.69259599999998</c:v>
                </c:pt>
                <c:pt idx="679">
                  <c:v>505.87335200000001</c:v>
                </c:pt>
                <c:pt idx="680">
                  <c:v>497.30007899999998</c:v>
                </c:pt>
                <c:pt idx="681">
                  <c:v>469.98519900000002</c:v>
                </c:pt>
                <c:pt idx="682">
                  <c:v>502.43405200000001</c:v>
                </c:pt>
                <c:pt idx="683">
                  <c:v>496.90133700000001</c:v>
                </c:pt>
                <c:pt idx="684">
                  <c:v>498.39666699999998</c:v>
                </c:pt>
                <c:pt idx="685">
                  <c:v>491.61776700000001</c:v>
                </c:pt>
                <c:pt idx="686">
                  <c:v>492.91375699999998</c:v>
                </c:pt>
                <c:pt idx="687">
                  <c:v>476.76406900000001</c:v>
                </c:pt>
                <c:pt idx="688">
                  <c:v>475.517944</c:v>
                </c:pt>
                <c:pt idx="689">
                  <c:v>426.620361</c:v>
                </c:pt>
                <c:pt idx="690">
                  <c:v>458.32156400000002</c:v>
                </c:pt>
                <c:pt idx="691">
                  <c:v>452.639252</c:v>
                </c:pt>
                <c:pt idx="692">
                  <c:v>446.20931999999999</c:v>
                </c:pt>
                <c:pt idx="693">
                  <c:v>435.74194299999999</c:v>
                </c:pt>
                <c:pt idx="694">
                  <c:v>415.95361300000002</c:v>
                </c:pt>
                <c:pt idx="695">
                  <c:v>392.775848</c:v>
                </c:pt>
                <c:pt idx="696">
                  <c:v>390.53283699999997</c:v>
                </c:pt>
                <c:pt idx="697">
                  <c:v>404.63885499999998</c:v>
                </c:pt>
                <c:pt idx="698">
                  <c:v>418.29629499999999</c:v>
                </c:pt>
                <c:pt idx="699">
                  <c:v>416.85079999999999</c:v>
                </c:pt>
                <c:pt idx="700">
                  <c:v>410.42086799999998</c:v>
                </c:pt>
                <c:pt idx="701">
                  <c:v>412.364777</c:v>
                </c:pt>
                <c:pt idx="702">
                  <c:v>423.57983400000001</c:v>
                </c:pt>
                <c:pt idx="703">
                  <c:v>432.452179</c:v>
                </c:pt>
                <c:pt idx="704">
                  <c:v>426.620361</c:v>
                </c:pt>
                <c:pt idx="705">
                  <c:v>438.98184199999997</c:v>
                </c:pt>
                <c:pt idx="706">
                  <c:v>434.44595299999997</c:v>
                </c:pt>
                <c:pt idx="707">
                  <c:v>431.85406499999999</c:v>
                </c:pt>
                <c:pt idx="708">
                  <c:v>430.75747699999999</c:v>
                </c:pt>
                <c:pt idx="709">
                  <c:v>431.35562099999999</c:v>
                </c:pt>
                <c:pt idx="710">
                  <c:v>432.352509</c:v>
                </c:pt>
                <c:pt idx="711">
                  <c:v>434.29641700000002</c:v>
                </c:pt>
                <c:pt idx="712">
                  <c:v>432.40234400000003</c:v>
                </c:pt>
                <c:pt idx="713">
                  <c:v>439.77932700000002</c:v>
                </c:pt>
                <c:pt idx="714">
                  <c:v>445.36193800000001</c:v>
                </c:pt>
                <c:pt idx="715">
                  <c:v>456.62683099999998</c:v>
                </c:pt>
                <c:pt idx="716">
                  <c:v>454.73272700000001</c:v>
                </c:pt>
                <c:pt idx="717">
                  <c:v>448.10339399999998</c:v>
                </c:pt>
                <c:pt idx="718">
                  <c:v>450.64547700000003</c:v>
                </c:pt>
                <c:pt idx="719">
                  <c:v>450.64547700000003</c:v>
                </c:pt>
                <c:pt idx="720">
                  <c:v>436.93817100000001</c:v>
                </c:pt>
                <c:pt idx="721">
                  <c:v>429.71072400000003</c:v>
                </c:pt>
                <c:pt idx="722">
                  <c:v>432.452179</c:v>
                </c:pt>
                <c:pt idx="723">
                  <c:v>423.62970000000001</c:v>
                </c:pt>
                <c:pt idx="724">
                  <c:v>439.18118299999998</c:v>
                </c:pt>
                <c:pt idx="725">
                  <c:v>446.65789799999999</c:v>
                </c:pt>
                <c:pt idx="726">
                  <c:v>437.48648100000003</c:v>
                </c:pt>
                <c:pt idx="727">
                  <c:v>423.82904100000002</c:v>
                </c:pt>
                <c:pt idx="728">
                  <c:v>433.548767</c:v>
                </c:pt>
                <c:pt idx="729">
                  <c:v>428.913208</c:v>
                </c:pt>
                <c:pt idx="730">
                  <c:v>434.69519000000003</c:v>
                </c:pt>
                <c:pt idx="731">
                  <c:v>436.240387</c:v>
                </c:pt>
                <c:pt idx="732">
                  <c:v>431.50512700000002</c:v>
                </c:pt>
                <c:pt idx="733">
                  <c:v>422.18417399999998</c:v>
                </c:pt>
                <c:pt idx="734">
                  <c:v>424.97546399999999</c:v>
                </c:pt>
                <c:pt idx="735">
                  <c:v>407.28060900000003</c:v>
                </c:pt>
                <c:pt idx="736">
                  <c:v>402.69494600000002</c:v>
                </c:pt>
                <c:pt idx="737">
                  <c:v>390.53283699999997</c:v>
                </c:pt>
                <c:pt idx="738">
                  <c:v>386.94400000000002</c:v>
                </c:pt>
                <c:pt idx="739">
                  <c:v>371.14325000000002</c:v>
                </c:pt>
                <c:pt idx="740">
                  <c:v>403.04382299999997</c:v>
                </c:pt>
                <c:pt idx="741">
                  <c:v>404.090576</c:v>
                </c:pt>
                <c:pt idx="742">
                  <c:v>422.83215300000001</c:v>
                </c:pt>
                <c:pt idx="743">
                  <c:v>413.86010700000003</c:v>
                </c:pt>
                <c:pt idx="744">
                  <c:v>397.41137700000002</c:v>
                </c:pt>
                <c:pt idx="745">
                  <c:v>416.70126299999998</c:v>
                </c:pt>
                <c:pt idx="746">
                  <c:v>420.14056399999998</c:v>
                </c:pt>
                <c:pt idx="747">
                  <c:v>424.42718500000001</c:v>
                </c:pt>
                <c:pt idx="748">
                  <c:v>415.70437600000002</c:v>
                </c:pt>
                <c:pt idx="749">
                  <c:v>419.34301799999997</c:v>
                </c:pt>
                <c:pt idx="750">
                  <c:v>428.26522799999998</c:v>
                </c:pt>
                <c:pt idx="751">
                  <c:v>441.02545199999997</c:v>
                </c:pt>
                <c:pt idx="752">
                  <c:v>442.171875</c:v>
                </c:pt>
                <c:pt idx="753">
                  <c:v>443.21862800000002</c:v>
                </c:pt>
                <c:pt idx="754">
                  <c:v>437.78555299999999</c:v>
                </c:pt>
                <c:pt idx="755">
                  <c:v>430.55807499999997</c:v>
                </c:pt>
                <c:pt idx="756">
                  <c:v>431.00668300000001</c:v>
                </c:pt>
                <c:pt idx="757">
                  <c:v>434.49581899999998</c:v>
                </c:pt>
                <c:pt idx="758">
                  <c:v>434.29641700000002</c:v>
                </c:pt>
                <c:pt idx="759">
                  <c:v>427.16863999999998</c:v>
                </c:pt>
                <c:pt idx="760">
                  <c:v>426.720032</c:v>
                </c:pt>
                <c:pt idx="761">
                  <c:v>405.43640099999999</c:v>
                </c:pt>
                <c:pt idx="762">
                  <c:v>403.89117399999998</c:v>
                </c:pt>
                <c:pt idx="763">
                  <c:v>412.81338499999998</c:v>
                </c:pt>
                <c:pt idx="764">
                  <c:v>391.72912600000001</c:v>
                </c:pt>
                <c:pt idx="765">
                  <c:v>387.74154700000003</c:v>
                </c:pt>
                <c:pt idx="766">
                  <c:v>381.51095600000002</c:v>
                </c:pt>
                <c:pt idx="767">
                  <c:v>396.36465500000003</c:v>
                </c:pt>
                <c:pt idx="768">
                  <c:v>391.87863199999998</c:v>
                </c:pt>
                <c:pt idx="769">
                  <c:v>405.934845</c:v>
                </c:pt>
                <c:pt idx="770">
                  <c:v>408.02829000000003</c:v>
                </c:pt>
                <c:pt idx="771">
                  <c:v>413.21215799999999</c:v>
                </c:pt>
                <c:pt idx="772">
                  <c:v>415.80407700000001</c:v>
                </c:pt>
                <c:pt idx="773">
                  <c:v>415.65454099999999</c:v>
                </c:pt>
                <c:pt idx="774">
                  <c:v>410.52050800000001</c:v>
                </c:pt>
                <c:pt idx="775">
                  <c:v>411.417755</c:v>
                </c:pt>
                <c:pt idx="776">
                  <c:v>407.18093900000002</c:v>
                </c:pt>
                <c:pt idx="777">
                  <c:v>410.71991000000003</c:v>
                </c:pt>
                <c:pt idx="778">
                  <c:v>415.05639600000001</c:v>
                </c:pt>
                <c:pt idx="779">
                  <c:v>429.51135299999999</c:v>
                </c:pt>
                <c:pt idx="780">
                  <c:v>440.17810100000003</c:v>
                </c:pt>
                <c:pt idx="781">
                  <c:v>435.69207799999998</c:v>
                </c:pt>
                <c:pt idx="782">
                  <c:v>429.21224999999998</c:v>
                </c:pt>
                <c:pt idx="783">
                  <c:v>425.77301</c:v>
                </c:pt>
                <c:pt idx="784">
                  <c:v>426.720032</c:v>
                </c:pt>
                <c:pt idx="785">
                  <c:v>438.83230600000002</c:v>
                </c:pt>
                <c:pt idx="786">
                  <c:v>449.499054</c:v>
                </c:pt>
                <c:pt idx="787">
                  <c:v>447.654785</c:v>
                </c:pt>
                <c:pt idx="788">
                  <c:v>452.04113799999999</c:v>
                </c:pt>
                <c:pt idx="789">
                  <c:v>453.43676799999997</c:v>
                </c:pt>
                <c:pt idx="790">
                  <c:v>453.486603</c:v>
                </c:pt>
                <c:pt idx="791">
                  <c:v>448.15322900000001</c:v>
                </c:pt>
                <c:pt idx="792">
                  <c:v>439.77932700000002</c:v>
                </c:pt>
                <c:pt idx="793">
                  <c:v>442.67031900000001</c:v>
                </c:pt>
                <c:pt idx="794">
                  <c:v>440.87591600000002</c:v>
                </c:pt>
                <c:pt idx="795">
                  <c:v>448.20309400000002</c:v>
                </c:pt>
                <c:pt idx="796">
                  <c:v>477.71112099999999</c:v>
                </c:pt>
                <c:pt idx="797">
                  <c:v>474.77029399999998</c:v>
                </c:pt>
                <c:pt idx="798">
                  <c:v>466.34652699999998</c:v>
                </c:pt>
                <c:pt idx="799">
                  <c:v>467.44311499999998</c:v>
                </c:pt>
                <c:pt idx="800">
                  <c:v>463.80447400000003</c:v>
                </c:pt>
                <c:pt idx="801">
                  <c:v>466.79513500000002</c:v>
                </c:pt>
                <c:pt idx="802">
                  <c:v>474.07244900000001</c:v>
                </c:pt>
                <c:pt idx="803">
                  <c:v>475.169037</c:v>
                </c:pt>
                <c:pt idx="804">
                  <c:v>476.06622299999998</c:v>
                </c:pt>
                <c:pt idx="805">
                  <c:v>488.328033</c:v>
                </c:pt>
                <c:pt idx="806">
                  <c:v>483.89184599999999</c:v>
                </c:pt>
                <c:pt idx="807">
                  <c:v>483.293701</c:v>
                </c:pt>
                <c:pt idx="808">
                  <c:v>469.53659099999999</c:v>
                </c:pt>
                <c:pt idx="809">
                  <c:v>453.18756100000002</c:v>
                </c:pt>
                <c:pt idx="810">
                  <c:v>459.01937900000001</c:v>
                </c:pt>
                <c:pt idx="811">
                  <c:v>461.76083399999999</c:v>
                </c:pt>
                <c:pt idx="812">
                  <c:v>457.77328499999999</c:v>
                </c:pt>
                <c:pt idx="813">
                  <c:v>463.60507200000001</c:v>
                </c:pt>
                <c:pt idx="814">
                  <c:v>451.94143700000001</c:v>
                </c:pt>
                <c:pt idx="815">
                  <c:v>469.63629200000003</c:v>
                </c:pt>
                <c:pt idx="816">
                  <c:v>465.449341</c:v>
                </c:pt>
                <c:pt idx="817">
                  <c:v>460.315338</c:v>
                </c:pt>
                <c:pt idx="818">
                  <c:v>457.57388300000002</c:v>
                </c:pt>
                <c:pt idx="819">
                  <c:v>456.32775900000001</c:v>
                </c:pt>
                <c:pt idx="820">
                  <c:v>444.46475199999998</c:v>
                </c:pt>
                <c:pt idx="821">
                  <c:v>440.82607999999999</c:v>
                </c:pt>
                <c:pt idx="822">
                  <c:v>444.51458700000001</c:v>
                </c:pt>
                <c:pt idx="823">
                  <c:v>449.598724</c:v>
                </c:pt>
                <c:pt idx="824">
                  <c:v>455.38070699999997</c:v>
                </c:pt>
                <c:pt idx="825">
                  <c:v>448.80123900000001</c:v>
                </c:pt>
                <c:pt idx="826">
                  <c:v>445.86038200000002</c:v>
                </c:pt>
                <c:pt idx="827">
                  <c:v>431.15621900000002</c:v>
                </c:pt>
                <c:pt idx="828">
                  <c:v>424.12814300000002</c:v>
                </c:pt>
                <c:pt idx="829">
                  <c:v>432.90078699999998</c:v>
                </c:pt>
                <c:pt idx="830">
                  <c:v>426.32128899999998</c:v>
                </c:pt>
                <c:pt idx="831">
                  <c:v>430.857147</c:v>
                </c:pt>
                <c:pt idx="832">
                  <c:v>421.78543100000002</c:v>
                </c:pt>
                <c:pt idx="833">
                  <c:v>396.26495399999999</c:v>
                </c:pt>
                <c:pt idx="834">
                  <c:v>397.56091300000003</c:v>
                </c:pt>
                <c:pt idx="835">
                  <c:v>397.85998499999999</c:v>
                </c:pt>
                <c:pt idx="836">
                  <c:v>401.00021400000003</c:v>
                </c:pt>
                <c:pt idx="837">
                  <c:v>403.342896</c:v>
                </c:pt>
                <c:pt idx="838">
                  <c:v>396.41449</c:v>
                </c:pt>
                <c:pt idx="839">
                  <c:v>406.63262900000001</c:v>
                </c:pt>
                <c:pt idx="840">
                  <c:v>412.81338499999998</c:v>
                </c:pt>
                <c:pt idx="841">
                  <c:v>410.86944599999998</c:v>
                </c:pt>
                <c:pt idx="842">
                  <c:v>394.71978799999999</c:v>
                </c:pt>
                <c:pt idx="843">
                  <c:v>392.12786899999998</c:v>
                </c:pt>
                <c:pt idx="844">
                  <c:v>395.317902</c:v>
                </c:pt>
                <c:pt idx="845">
                  <c:v>397.76031499999999</c:v>
                </c:pt>
                <c:pt idx="846">
                  <c:v>395.01886000000002</c:v>
                </c:pt>
                <c:pt idx="847">
                  <c:v>394.86932400000001</c:v>
                </c:pt>
                <c:pt idx="848">
                  <c:v>402.993988</c:v>
                </c:pt>
                <c:pt idx="849">
                  <c:v>397.81015000000002</c:v>
                </c:pt>
                <c:pt idx="850">
                  <c:v>396.86309799999998</c:v>
                </c:pt>
                <c:pt idx="851">
                  <c:v>396.81323200000003</c:v>
                </c:pt>
                <c:pt idx="852">
                  <c:v>400.35223400000001</c:v>
                </c:pt>
                <c:pt idx="853">
                  <c:v>403.29306000000003</c:v>
                </c:pt>
                <c:pt idx="854">
                  <c:v>406.433289</c:v>
                </c:pt>
                <c:pt idx="855">
                  <c:v>408.62643400000002</c:v>
                </c:pt>
                <c:pt idx="856">
                  <c:v>411.46758999999997</c:v>
                </c:pt>
                <c:pt idx="857">
                  <c:v>420.040863</c:v>
                </c:pt>
                <c:pt idx="858">
                  <c:v>420.83837899999997</c:v>
                </c:pt>
                <c:pt idx="859">
                  <c:v>414.95669600000002</c:v>
                </c:pt>
                <c:pt idx="860">
                  <c:v>424.02844199999998</c:v>
                </c:pt>
                <c:pt idx="861">
                  <c:v>433.648438</c:v>
                </c:pt>
                <c:pt idx="862">
                  <c:v>431.80419899999998</c:v>
                </c:pt>
                <c:pt idx="863">
                  <c:v>410.91931199999999</c:v>
                </c:pt>
                <c:pt idx="864">
                  <c:v>422.18417399999998</c:v>
                </c:pt>
                <c:pt idx="865">
                  <c:v>432.352509</c:v>
                </c:pt>
                <c:pt idx="866">
                  <c:v>435.79177900000002</c:v>
                </c:pt>
                <c:pt idx="867">
                  <c:v>430.20916699999998</c:v>
                </c:pt>
                <c:pt idx="868">
                  <c:v>421.83526599999999</c:v>
                </c:pt>
                <c:pt idx="869">
                  <c:v>422.48324600000001</c:v>
                </c:pt>
                <c:pt idx="870">
                  <c:v>419.79165599999999</c:v>
                </c:pt>
                <c:pt idx="871">
                  <c:v>423.38046300000002</c:v>
                </c:pt>
                <c:pt idx="872">
                  <c:v>422.73245200000002</c:v>
                </c:pt>
                <c:pt idx="873">
                  <c:v>422.084473</c:v>
                </c:pt>
                <c:pt idx="874">
                  <c:v>431.85406499999999</c:v>
                </c:pt>
                <c:pt idx="875">
                  <c:v>431.90390000000002</c:v>
                </c:pt>
                <c:pt idx="876">
                  <c:v>431.80419899999998</c:v>
                </c:pt>
                <c:pt idx="877">
                  <c:v>438.03476000000001</c:v>
                </c:pt>
                <c:pt idx="878">
                  <c:v>436.88836700000002</c:v>
                </c:pt>
                <c:pt idx="879">
                  <c:v>434.047211</c:v>
                </c:pt>
                <c:pt idx="880">
                  <c:v>427.41787699999998</c:v>
                </c:pt>
                <c:pt idx="881">
                  <c:v>425.77301</c:v>
                </c:pt>
                <c:pt idx="882">
                  <c:v>418.79473899999999</c:v>
                </c:pt>
                <c:pt idx="883">
                  <c:v>415.90377799999999</c:v>
                </c:pt>
                <c:pt idx="884">
                  <c:v>412.01586900000001</c:v>
                </c:pt>
                <c:pt idx="885">
                  <c:v>412.86322000000001</c:v>
                </c:pt>
                <c:pt idx="886">
                  <c:v>417.19970699999999</c:v>
                </c:pt>
                <c:pt idx="887">
                  <c:v>416.601563</c:v>
                </c:pt>
                <c:pt idx="888">
                  <c:v>415.40533399999998</c:v>
                </c:pt>
                <c:pt idx="889">
                  <c:v>420.2901</c:v>
                </c:pt>
                <c:pt idx="890">
                  <c:v>416.70126299999998</c:v>
                </c:pt>
                <c:pt idx="891">
                  <c:v>409.22457900000001</c:v>
                </c:pt>
                <c:pt idx="892">
                  <c:v>401.34912100000003</c:v>
                </c:pt>
                <c:pt idx="893">
                  <c:v>393.22445699999997</c:v>
                </c:pt>
                <c:pt idx="894">
                  <c:v>377.17446899999999</c:v>
                </c:pt>
                <c:pt idx="895">
                  <c:v>383.604401</c:v>
                </c:pt>
                <c:pt idx="896">
                  <c:v>392.92535400000003</c:v>
                </c:pt>
                <c:pt idx="897">
                  <c:v>390.08422899999999</c:v>
                </c:pt>
                <c:pt idx="898">
                  <c:v>384.70098899999999</c:v>
                </c:pt>
                <c:pt idx="899">
                  <c:v>386.74465900000001</c:v>
                </c:pt>
                <c:pt idx="900">
                  <c:v>393.57333399999999</c:v>
                </c:pt>
                <c:pt idx="901">
                  <c:v>392.67614700000001</c:v>
                </c:pt>
                <c:pt idx="902">
                  <c:v>384.40194700000001</c:v>
                </c:pt>
                <c:pt idx="903">
                  <c:v>385.69790599999999</c:v>
                </c:pt>
                <c:pt idx="904">
                  <c:v>380.81310999999999</c:v>
                </c:pt>
                <c:pt idx="905">
                  <c:v>388.23998999999998</c:v>
                </c:pt>
                <c:pt idx="906">
                  <c:v>411.617096</c:v>
                </c:pt>
                <c:pt idx="907">
                  <c:v>416.900665</c:v>
                </c:pt>
                <c:pt idx="908">
                  <c:v>410.96914700000002</c:v>
                </c:pt>
                <c:pt idx="909">
                  <c:v>410.22146600000002</c:v>
                </c:pt>
                <c:pt idx="910">
                  <c:v>411.71679699999999</c:v>
                </c:pt>
                <c:pt idx="911">
                  <c:v>414.00964399999998</c:v>
                </c:pt>
                <c:pt idx="912">
                  <c:v>407.13110399999999</c:v>
                </c:pt>
                <c:pt idx="913">
                  <c:v>399.50485200000003</c:v>
                </c:pt>
                <c:pt idx="914">
                  <c:v>401.8974</c:v>
                </c:pt>
                <c:pt idx="915">
                  <c:v>407.13110399999999</c:v>
                </c:pt>
                <c:pt idx="916">
                  <c:v>420.83837899999997</c:v>
                </c:pt>
                <c:pt idx="917">
                  <c:v>417.74798600000003</c:v>
                </c:pt>
                <c:pt idx="918">
                  <c:v>444.21551499999998</c:v>
                </c:pt>
                <c:pt idx="919">
                  <c:v>442.27157599999998</c:v>
                </c:pt>
                <c:pt idx="920">
                  <c:v>450.695313</c:v>
                </c:pt>
                <c:pt idx="921">
                  <c:v>445.26223800000002</c:v>
                </c:pt>
                <c:pt idx="922">
                  <c:v>443.41799900000001</c:v>
                </c:pt>
                <c:pt idx="923">
                  <c:v>444.06597900000003</c:v>
                </c:pt>
                <c:pt idx="924">
                  <c:v>440.62670900000001</c:v>
                </c:pt>
                <c:pt idx="925">
                  <c:v>434.09707600000002</c:v>
                </c:pt>
                <c:pt idx="926">
                  <c:v>438.73260499999998</c:v>
                </c:pt>
                <c:pt idx="927">
                  <c:v>435.39300500000002</c:v>
                </c:pt>
                <c:pt idx="928">
                  <c:v>444.46475199999998</c:v>
                </c:pt>
                <c:pt idx="929">
                  <c:v>439.67962599999998</c:v>
                </c:pt>
                <c:pt idx="930">
                  <c:v>439.18118299999998</c:v>
                </c:pt>
                <c:pt idx="931">
                  <c:v>442.77001999999999</c:v>
                </c:pt>
                <c:pt idx="932">
                  <c:v>440.227936</c:v>
                </c:pt>
                <c:pt idx="933">
                  <c:v>438.53323399999999</c:v>
                </c:pt>
                <c:pt idx="934">
                  <c:v>441.62359600000002</c:v>
                </c:pt>
                <c:pt idx="935">
                  <c:v>435.143799</c:v>
                </c:pt>
                <c:pt idx="936">
                  <c:v>428.11569200000002</c:v>
                </c:pt>
                <c:pt idx="937">
                  <c:v>431.85406499999999</c:v>
                </c:pt>
                <c:pt idx="938">
                  <c:v>426.42099000000002</c:v>
                </c:pt>
                <c:pt idx="939">
                  <c:v>416.65142800000001</c:v>
                </c:pt>
                <c:pt idx="940">
                  <c:v>419.39288299999998</c:v>
                </c:pt>
                <c:pt idx="941">
                  <c:v>424.676422</c:v>
                </c:pt>
                <c:pt idx="942">
                  <c:v>419.14367700000003</c:v>
                </c:pt>
                <c:pt idx="943">
                  <c:v>426.67019699999997</c:v>
                </c:pt>
                <c:pt idx="944">
                  <c:v>438.73260499999998</c:v>
                </c:pt>
                <c:pt idx="945">
                  <c:v>437.935089</c:v>
                </c:pt>
                <c:pt idx="946">
                  <c:v>430.857147</c:v>
                </c:pt>
                <c:pt idx="947">
                  <c:v>434.49581899999998</c:v>
                </c:pt>
                <c:pt idx="948">
                  <c:v>421.08758499999999</c:v>
                </c:pt>
                <c:pt idx="949">
                  <c:v>415.35546900000003</c:v>
                </c:pt>
                <c:pt idx="950">
                  <c:v>410.07193000000001</c:v>
                </c:pt>
                <c:pt idx="951">
                  <c:v>414.40841699999999</c:v>
                </c:pt>
                <c:pt idx="952">
                  <c:v>417.698151</c:v>
                </c:pt>
                <c:pt idx="953">
                  <c:v>409.47378500000002</c:v>
                </c:pt>
                <c:pt idx="954">
                  <c:v>411.26818800000001</c:v>
                </c:pt>
                <c:pt idx="955">
                  <c:v>414.80718999999999</c:v>
                </c:pt>
                <c:pt idx="956">
                  <c:v>417.84768700000001</c:v>
                </c:pt>
                <c:pt idx="957">
                  <c:v>415.20593300000002</c:v>
                </c:pt>
                <c:pt idx="958">
                  <c:v>410.769745</c:v>
                </c:pt>
                <c:pt idx="959">
                  <c:v>400.35223400000001</c:v>
                </c:pt>
                <c:pt idx="960">
                  <c:v>407.92861900000003</c:v>
                </c:pt>
                <c:pt idx="961">
                  <c:v>419.49255399999998</c:v>
                </c:pt>
                <c:pt idx="962">
                  <c:v>422.93185399999999</c:v>
                </c:pt>
                <c:pt idx="963">
                  <c:v>425.22470099999998</c:v>
                </c:pt>
                <c:pt idx="964">
                  <c:v>436.29022200000003</c:v>
                </c:pt>
                <c:pt idx="965">
                  <c:v>459.86673000000002</c:v>
                </c:pt>
                <c:pt idx="966">
                  <c:v>457.27484099999998</c:v>
                </c:pt>
                <c:pt idx="967">
                  <c:v>464.05367999999999</c:v>
                </c:pt>
                <c:pt idx="968">
                  <c:v>468.04126000000002</c:v>
                </c:pt>
                <c:pt idx="969">
                  <c:v>470.68301400000001</c:v>
                </c:pt>
                <c:pt idx="970">
                  <c:v>471.530396</c:v>
                </c:pt>
                <c:pt idx="971">
                  <c:v>467.94155899999998</c:v>
                </c:pt>
                <c:pt idx="972">
                  <c:v>475.31857300000001</c:v>
                </c:pt>
                <c:pt idx="973">
                  <c:v>469.73599200000001</c:v>
                </c:pt>
                <c:pt idx="974">
                  <c:v>473.72357199999999</c:v>
                </c:pt>
                <c:pt idx="975">
                  <c:v>472.07867399999998</c:v>
                </c:pt>
                <c:pt idx="976">
                  <c:v>476.71423299999998</c:v>
                </c:pt>
                <c:pt idx="977">
                  <c:v>480.10366800000003</c:v>
                </c:pt>
                <c:pt idx="978">
                  <c:v>483.44326799999999</c:v>
                </c:pt>
                <c:pt idx="979">
                  <c:v>478.75784299999998</c:v>
                </c:pt>
                <c:pt idx="980">
                  <c:v>482.19714399999998</c:v>
                </c:pt>
                <c:pt idx="981">
                  <c:v>479.30612200000002</c:v>
                </c:pt>
                <c:pt idx="982">
                  <c:v>475.61764499999998</c:v>
                </c:pt>
                <c:pt idx="983">
                  <c:v>498.94494600000002</c:v>
                </c:pt>
                <c:pt idx="984">
                  <c:v>502.08514400000001</c:v>
                </c:pt>
                <c:pt idx="985">
                  <c:v>507.91699199999999</c:v>
                </c:pt>
                <c:pt idx="986">
                  <c:v>510.010468</c:v>
                </c:pt>
                <c:pt idx="987">
                  <c:v>514.34692399999994</c:v>
                </c:pt>
                <c:pt idx="988">
                  <c:v>529.20062299999995</c:v>
                </c:pt>
                <c:pt idx="989">
                  <c:v>519.53082300000005</c:v>
                </c:pt>
                <c:pt idx="990">
                  <c:v>513.89831500000003</c:v>
                </c:pt>
                <c:pt idx="991">
                  <c:v>506.87023900000003</c:v>
                </c:pt>
                <c:pt idx="992">
                  <c:v>523.31897000000004</c:v>
                </c:pt>
                <c:pt idx="993">
                  <c:v>520.87658699999997</c:v>
                </c:pt>
                <c:pt idx="994">
                  <c:v>526.85797100000002</c:v>
                </c:pt>
                <c:pt idx="995">
                  <c:v>518.58374000000003</c:v>
                </c:pt>
                <c:pt idx="996">
                  <c:v>513.25030500000003</c:v>
                </c:pt>
                <c:pt idx="997">
                  <c:v>516.83917199999996</c:v>
                </c:pt>
                <c:pt idx="998">
                  <c:v>519.82983400000001</c:v>
                </c:pt>
                <c:pt idx="999">
                  <c:v>517.18804899999998</c:v>
                </c:pt>
                <c:pt idx="1000">
                  <c:v>524.66479500000003</c:v>
                </c:pt>
                <c:pt idx="1001">
                  <c:v>533.53710899999999</c:v>
                </c:pt>
                <c:pt idx="1002">
                  <c:v>534.23498500000005</c:v>
                </c:pt>
                <c:pt idx="1003">
                  <c:v>544.55279499999995</c:v>
                </c:pt>
                <c:pt idx="1004">
                  <c:v>554.02325399999995</c:v>
                </c:pt>
                <c:pt idx="1005">
                  <c:v>566.18536400000005</c:v>
                </c:pt>
                <c:pt idx="1006">
                  <c:v>557.96099900000002</c:v>
                </c:pt>
                <c:pt idx="1007">
                  <c:v>560.55291699999998</c:v>
                </c:pt>
                <c:pt idx="1008">
                  <c:v>562.39721699999996</c:v>
                </c:pt>
                <c:pt idx="1009">
                  <c:v>560.45324700000003</c:v>
                </c:pt>
                <c:pt idx="1010">
                  <c:v>568.52807600000006</c:v>
                </c:pt>
                <c:pt idx="1011">
                  <c:v>566.68383800000004</c:v>
                </c:pt>
                <c:pt idx="1012">
                  <c:v>568.02960199999995</c:v>
                </c:pt>
                <c:pt idx="1013">
                  <c:v>564.29125999999997</c:v>
                </c:pt>
                <c:pt idx="1014">
                  <c:v>581.43780500000003</c:v>
                </c:pt>
                <c:pt idx="1015">
                  <c:v>579.59362799999997</c:v>
                </c:pt>
                <c:pt idx="1016">
                  <c:v>567.58099400000003</c:v>
                </c:pt>
                <c:pt idx="1017">
                  <c:v>557.91119400000002</c:v>
                </c:pt>
                <c:pt idx="1018">
                  <c:v>566.08563200000003</c:v>
                </c:pt>
                <c:pt idx="1019">
                  <c:v>571.31933600000002</c:v>
                </c:pt>
                <c:pt idx="1020">
                  <c:v>584.827271</c:v>
                </c:pt>
                <c:pt idx="1021">
                  <c:v>593.69958499999996</c:v>
                </c:pt>
                <c:pt idx="1022">
                  <c:v>588.96435499999995</c:v>
                </c:pt>
                <c:pt idx="1023">
                  <c:v>589.61236599999995</c:v>
                </c:pt>
                <c:pt idx="1024">
                  <c:v>586.42230199999995</c:v>
                </c:pt>
                <c:pt idx="1025">
                  <c:v>598.93328899999995</c:v>
                </c:pt>
                <c:pt idx="1026">
                  <c:v>616.27923599999997</c:v>
                </c:pt>
                <c:pt idx="1027">
                  <c:v>616.727844</c:v>
                </c:pt>
                <c:pt idx="1028">
                  <c:v>626.54724099999999</c:v>
                </c:pt>
                <c:pt idx="1029">
                  <c:v>619.51916500000004</c:v>
                </c:pt>
                <c:pt idx="1030">
                  <c:v>618.72167999999999</c:v>
                </c:pt>
                <c:pt idx="1031">
                  <c:v>622.95843500000001</c:v>
                </c:pt>
                <c:pt idx="1032">
                  <c:v>616.57830799999999</c:v>
                </c:pt>
                <c:pt idx="1033">
                  <c:v>610.19818099999998</c:v>
                </c:pt>
                <c:pt idx="1034">
                  <c:v>618.67175299999997</c:v>
                </c:pt>
                <c:pt idx="1035">
                  <c:v>619.71856700000001</c:v>
                </c:pt>
                <c:pt idx="1036">
                  <c:v>623.80578600000001</c:v>
                </c:pt>
                <c:pt idx="1037">
                  <c:v>627.29492200000004</c:v>
                </c:pt>
                <c:pt idx="1038">
                  <c:v>637.463257</c:v>
                </c:pt>
                <c:pt idx="1039">
                  <c:v>639.10809300000005</c:v>
                </c:pt>
                <c:pt idx="1040">
                  <c:v>641.70001200000002</c:v>
                </c:pt>
                <c:pt idx="1041">
                  <c:v>635.29998799999998</c:v>
                </c:pt>
                <c:pt idx="1042">
                  <c:v>644.29998799999998</c:v>
                </c:pt>
                <c:pt idx="1043">
                  <c:v>643.65002400000003</c:v>
                </c:pt>
                <c:pt idx="1044">
                  <c:v>622.65002400000003</c:v>
                </c:pt>
                <c:pt idx="1045">
                  <c:v>618.95001200000002</c:v>
                </c:pt>
                <c:pt idx="1046">
                  <c:v>615</c:v>
                </c:pt>
                <c:pt idx="1047">
                  <c:v>609.5</c:v>
                </c:pt>
                <c:pt idx="1048">
                  <c:v>607.29998799999998</c:v>
                </c:pt>
                <c:pt idx="1049">
                  <c:v>622.54998799999998</c:v>
                </c:pt>
                <c:pt idx="1050">
                  <c:v>618.25</c:v>
                </c:pt>
                <c:pt idx="1051">
                  <c:v>611.79998799999998</c:v>
                </c:pt>
                <c:pt idx="1052">
                  <c:v>607.34997599999997</c:v>
                </c:pt>
                <c:pt idx="1053">
                  <c:v>618.75</c:v>
                </c:pt>
                <c:pt idx="1054">
                  <c:v>613.75</c:v>
                </c:pt>
                <c:pt idx="1055">
                  <c:v>615.79998799999998</c:v>
                </c:pt>
                <c:pt idx="1056">
                  <c:v>620.5</c:v>
                </c:pt>
                <c:pt idx="1057">
                  <c:v>620.20001200000002</c:v>
                </c:pt>
                <c:pt idx="1058">
                  <c:v>613.90002400000003</c:v>
                </c:pt>
                <c:pt idx="1059">
                  <c:v>610.95001200000002</c:v>
                </c:pt>
                <c:pt idx="1060">
                  <c:v>605.09997599999997</c:v>
                </c:pt>
                <c:pt idx="1061">
                  <c:v>602.40002400000003</c:v>
                </c:pt>
                <c:pt idx="1062">
                  <c:v>607.15002400000003</c:v>
                </c:pt>
                <c:pt idx="1063">
                  <c:v>605.54998799999998</c:v>
                </c:pt>
                <c:pt idx="1064">
                  <c:v>601</c:v>
                </c:pt>
                <c:pt idx="1065">
                  <c:v>611.20001200000002</c:v>
                </c:pt>
                <c:pt idx="1066">
                  <c:v>609</c:v>
                </c:pt>
                <c:pt idx="1067">
                  <c:v>611.15002400000003</c:v>
                </c:pt>
                <c:pt idx="1068">
                  <c:v>610.25</c:v>
                </c:pt>
                <c:pt idx="1069">
                  <c:v>614.90002400000003</c:v>
                </c:pt>
                <c:pt idx="1070">
                  <c:v>627.25</c:v>
                </c:pt>
                <c:pt idx="1071">
                  <c:v>634.84997599999997</c:v>
                </c:pt>
                <c:pt idx="1072">
                  <c:v>620.79998799999998</c:v>
                </c:pt>
                <c:pt idx="1073">
                  <c:v>625.90002400000003</c:v>
                </c:pt>
                <c:pt idx="1074">
                  <c:v>624.59997599999997</c:v>
                </c:pt>
                <c:pt idx="1075">
                  <c:v>634.25</c:v>
                </c:pt>
                <c:pt idx="1076">
                  <c:v>640.65002400000003</c:v>
                </c:pt>
                <c:pt idx="1077">
                  <c:v>638.5</c:v>
                </c:pt>
                <c:pt idx="1078">
                  <c:v>627.04998799999998</c:v>
                </c:pt>
                <c:pt idx="1079">
                  <c:v>620.45001200000002</c:v>
                </c:pt>
                <c:pt idx="1080">
                  <c:v>618.70001200000002</c:v>
                </c:pt>
                <c:pt idx="1081">
                  <c:v>619.79998799999998</c:v>
                </c:pt>
                <c:pt idx="1082">
                  <c:v>620.15002400000003</c:v>
                </c:pt>
                <c:pt idx="1083">
                  <c:v>614.09997599999997</c:v>
                </c:pt>
                <c:pt idx="1084">
                  <c:v>630.20001200000002</c:v>
                </c:pt>
                <c:pt idx="1085">
                  <c:v>620.45001200000002</c:v>
                </c:pt>
                <c:pt idx="1086">
                  <c:v>613.59997599999997</c:v>
                </c:pt>
                <c:pt idx="1087">
                  <c:v>619.59997599999997</c:v>
                </c:pt>
                <c:pt idx="1088">
                  <c:v>622.45001200000002</c:v>
                </c:pt>
                <c:pt idx="1089">
                  <c:v>617.34997599999997</c:v>
                </c:pt>
                <c:pt idx="1090">
                  <c:v>630.54998799999998</c:v>
                </c:pt>
                <c:pt idx="1091">
                  <c:v>634</c:v>
                </c:pt>
                <c:pt idx="1092">
                  <c:v>636.95001200000002</c:v>
                </c:pt>
                <c:pt idx="1093">
                  <c:v>667.09997599999997</c:v>
                </c:pt>
                <c:pt idx="1094">
                  <c:v>666.20001200000002</c:v>
                </c:pt>
                <c:pt idx="1095">
                  <c:v>655.70001200000002</c:v>
                </c:pt>
                <c:pt idx="1096">
                  <c:v>668.5</c:v>
                </c:pt>
                <c:pt idx="1097">
                  <c:v>668.79998799999998</c:v>
                </c:pt>
                <c:pt idx="1098">
                  <c:v>663.20001200000002</c:v>
                </c:pt>
                <c:pt idx="1099">
                  <c:v>647.34997599999997</c:v>
                </c:pt>
                <c:pt idx="1100">
                  <c:v>637.84997599999997</c:v>
                </c:pt>
                <c:pt idx="1101">
                  <c:v>626.54998799999998</c:v>
                </c:pt>
                <c:pt idx="1102">
                  <c:v>641.04998799999998</c:v>
                </c:pt>
                <c:pt idx="1103">
                  <c:v>628.5</c:v>
                </c:pt>
                <c:pt idx="1104">
                  <c:v>628.65002400000003</c:v>
                </c:pt>
                <c:pt idx="1105">
                  <c:v>627.70001200000002</c:v>
                </c:pt>
                <c:pt idx="1106">
                  <c:v>636.45001200000002</c:v>
                </c:pt>
                <c:pt idx="1107">
                  <c:v>647.5</c:v>
                </c:pt>
                <c:pt idx="1108">
                  <c:v>646.04998799999998</c:v>
                </c:pt>
                <c:pt idx="1109">
                  <c:v>645</c:v>
                </c:pt>
                <c:pt idx="1110">
                  <c:v>642.54998799999998</c:v>
                </c:pt>
                <c:pt idx="1111">
                  <c:v>649.34997599999997</c:v>
                </c:pt>
                <c:pt idx="1112">
                  <c:v>651.04998799999998</c:v>
                </c:pt>
                <c:pt idx="1113">
                  <c:v>653.25</c:v>
                </c:pt>
                <c:pt idx="1114">
                  <c:v>671.54998799999998</c:v>
                </c:pt>
                <c:pt idx="1115">
                  <c:v>680.40002400000003</c:v>
                </c:pt>
                <c:pt idx="1116">
                  <c:v>681.54998799999998</c:v>
                </c:pt>
                <c:pt idx="1117">
                  <c:v>674.29998799999998</c:v>
                </c:pt>
                <c:pt idx="1118">
                  <c:v>681.70001200000002</c:v>
                </c:pt>
                <c:pt idx="1119">
                  <c:v>681.20001200000002</c:v>
                </c:pt>
                <c:pt idx="1120">
                  <c:v>679.95001200000002</c:v>
                </c:pt>
                <c:pt idx="1121">
                  <c:v>673.70001200000002</c:v>
                </c:pt>
                <c:pt idx="1122">
                  <c:v>697.5</c:v>
                </c:pt>
                <c:pt idx="1123">
                  <c:v>712.34997599999997</c:v>
                </c:pt>
                <c:pt idx="1124">
                  <c:v>706.40002400000003</c:v>
                </c:pt>
                <c:pt idx="1125">
                  <c:v>705.45001200000002</c:v>
                </c:pt>
                <c:pt idx="1126">
                  <c:v>705.59997599999997</c:v>
                </c:pt>
                <c:pt idx="1127">
                  <c:v>708.95001200000002</c:v>
                </c:pt>
                <c:pt idx="1128">
                  <c:v>722.45001200000002</c:v>
                </c:pt>
                <c:pt idx="1129">
                  <c:v>721.95001200000002</c:v>
                </c:pt>
                <c:pt idx="1130">
                  <c:v>714.54998799999998</c:v>
                </c:pt>
                <c:pt idx="1131">
                  <c:v>720.79998799999998</c:v>
                </c:pt>
                <c:pt idx="1132">
                  <c:v>715.40002400000003</c:v>
                </c:pt>
                <c:pt idx="1133">
                  <c:v>720.29998799999998</c:v>
                </c:pt>
                <c:pt idx="1134">
                  <c:v>719.75</c:v>
                </c:pt>
                <c:pt idx="1135">
                  <c:v>732.40002400000003</c:v>
                </c:pt>
                <c:pt idx="1136">
                  <c:v>730.79998799999998</c:v>
                </c:pt>
                <c:pt idx="1137">
                  <c:v>728.95001200000002</c:v>
                </c:pt>
                <c:pt idx="1138">
                  <c:v>705.25</c:v>
                </c:pt>
                <c:pt idx="1139">
                  <c:v>708.84997599999997</c:v>
                </c:pt>
                <c:pt idx="1140">
                  <c:v>724.70001200000002</c:v>
                </c:pt>
                <c:pt idx="1141">
                  <c:v>719.54998799999998</c:v>
                </c:pt>
                <c:pt idx="1142">
                  <c:v>740.90002400000003</c:v>
                </c:pt>
                <c:pt idx="1143">
                  <c:v>753.90002400000003</c:v>
                </c:pt>
                <c:pt idx="1144">
                  <c:v>779.95001200000002</c:v>
                </c:pt>
                <c:pt idx="1145">
                  <c:v>790.59997599999997</c:v>
                </c:pt>
                <c:pt idx="1146">
                  <c:v>784.40002400000003</c:v>
                </c:pt>
                <c:pt idx="1147">
                  <c:v>781.45001200000002</c:v>
                </c:pt>
                <c:pt idx="1148">
                  <c:v>795.75</c:v>
                </c:pt>
                <c:pt idx="1149">
                  <c:v>790.95001200000002</c:v>
                </c:pt>
                <c:pt idx="1150">
                  <c:v>789.09997599999997</c:v>
                </c:pt>
                <c:pt idx="1151">
                  <c:v>799.79998799999998</c:v>
                </c:pt>
                <c:pt idx="1152">
                  <c:v>808.45001200000002</c:v>
                </c:pt>
                <c:pt idx="1153">
                  <c:v>815.65002400000003</c:v>
                </c:pt>
                <c:pt idx="1154">
                  <c:v>816.45001200000002</c:v>
                </c:pt>
                <c:pt idx="1155">
                  <c:v>812.45001200000002</c:v>
                </c:pt>
                <c:pt idx="1156">
                  <c:v>818.84997599999997</c:v>
                </c:pt>
                <c:pt idx="1157">
                  <c:v>805.54998799999998</c:v>
                </c:pt>
                <c:pt idx="1158">
                  <c:v>819.04998799999998</c:v>
                </c:pt>
                <c:pt idx="1159">
                  <c:v>823.54998799999998</c:v>
                </c:pt>
                <c:pt idx="1160">
                  <c:v>800.45001200000002</c:v>
                </c:pt>
                <c:pt idx="1161">
                  <c:v>810.90002400000003</c:v>
                </c:pt>
                <c:pt idx="1162">
                  <c:v>811.84997599999997</c:v>
                </c:pt>
                <c:pt idx="1163">
                  <c:v>841</c:v>
                </c:pt>
                <c:pt idx="1164">
                  <c:v>858.84997599999997</c:v>
                </c:pt>
                <c:pt idx="1165">
                  <c:v>884.20001200000002</c:v>
                </c:pt>
                <c:pt idx="1166">
                  <c:v>878.5</c:v>
                </c:pt>
                <c:pt idx="1167">
                  <c:v>878.75</c:v>
                </c:pt>
                <c:pt idx="1168">
                  <c:v>926.79998799999998</c:v>
                </c:pt>
                <c:pt idx="1169">
                  <c:v>939.54998799999998</c:v>
                </c:pt>
                <c:pt idx="1170">
                  <c:v>933.79998799999998</c:v>
                </c:pt>
                <c:pt idx="1171">
                  <c:v>924.29998799999998</c:v>
                </c:pt>
                <c:pt idx="1172">
                  <c:v>915</c:v>
                </c:pt>
                <c:pt idx="1173">
                  <c:v>911.59997599999997</c:v>
                </c:pt>
                <c:pt idx="1174">
                  <c:v>906.90002400000003</c:v>
                </c:pt>
                <c:pt idx="1175">
                  <c:v>918.29998799999998</c:v>
                </c:pt>
                <c:pt idx="1176">
                  <c:v>920.54998799999998</c:v>
                </c:pt>
                <c:pt idx="1177">
                  <c:v>938.59997599999997</c:v>
                </c:pt>
                <c:pt idx="1178">
                  <c:v>932.59997599999997</c:v>
                </c:pt>
                <c:pt idx="1179">
                  <c:v>926.34997599999997</c:v>
                </c:pt>
                <c:pt idx="1180">
                  <c:v>921.04998799999998</c:v>
                </c:pt>
                <c:pt idx="1181">
                  <c:v>932.29998799999998</c:v>
                </c:pt>
                <c:pt idx="1182">
                  <c:v>937.40002400000003</c:v>
                </c:pt>
                <c:pt idx="1183">
                  <c:v>936.95001200000002</c:v>
                </c:pt>
                <c:pt idx="1184">
                  <c:v>962.70001200000002</c:v>
                </c:pt>
                <c:pt idx="1185">
                  <c:v>958.04998799999998</c:v>
                </c:pt>
                <c:pt idx="1186">
                  <c:v>950.20001200000002</c:v>
                </c:pt>
                <c:pt idx="1187">
                  <c:v>977.40002400000003</c:v>
                </c:pt>
                <c:pt idx="1188">
                  <c:v>987.20001200000002</c:v>
                </c:pt>
                <c:pt idx="1189">
                  <c:v>1021.90002</c:v>
                </c:pt>
                <c:pt idx="1190">
                  <c:v>1017.65002</c:v>
                </c:pt>
                <c:pt idx="1191">
                  <c:v>1039.3000500000001</c:v>
                </c:pt>
                <c:pt idx="1192">
                  <c:v>1028</c:v>
                </c:pt>
                <c:pt idx="1193">
                  <c:v>1016.5</c:v>
                </c:pt>
                <c:pt idx="1194">
                  <c:v>973.20001200000002</c:v>
                </c:pt>
                <c:pt idx="1195">
                  <c:v>967.75</c:v>
                </c:pt>
                <c:pt idx="1196">
                  <c:v>945.84997599999997</c:v>
                </c:pt>
                <c:pt idx="1197">
                  <c:v>972.45001200000002</c:v>
                </c:pt>
                <c:pt idx="1198">
                  <c:v>957.75</c:v>
                </c:pt>
                <c:pt idx="1199">
                  <c:v>940.45001200000002</c:v>
                </c:pt>
                <c:pt idx="1200">
                  <c:v>964.90002400000003</c:v>
                </c:pt>
                <c:pt idx="1201">
                  <c:v>979.79998799999998</c:v>
                </c:pt>
                <c:pt idx="1202">
                  <c:v>986.20001200000002</c:v>
                </c:pt>
                <c:pt idx="1203">
                  <c:v>978.65002400000003</c:v>
                </c:pt>
                <c:pt idx="1204">
                  <c:v>992.79998799999998</c:v>
                </c:pt>
                <c:pt idx="1205">
                  <c:v>992.25</c:v>
                </c:pt>
                <c:pt idx="1206">
                  <c:v>1004.65002</c:v>
                </c:pt>
                <c:pt idx="1207">
                  <c:v>1009.15002</c:v>
                </c:pt>
                <c:pt idx="1208">
                  <c:v>1011.59998</c:v>
                </c:pt>
                <c:pt idx="1209">
                  <c:v>1007.09998</c:v>
                </c:pt>
                <c:pt idx="1210">
                  <c:v>1013.20001</c:v>
                </c:pt>
                <c:pt idx="1211">
                  <c:v>1008.5</c:v>
                </c:pt>
                <c:pt idx="1212">
                  <c:v>1013.5</c:v>
                </c:pt>
                <c:pt idx="1213">
                  <c:v>1018.5</c:v>
                </c:pt>
                <c:pt idx="1214">
                  <c:v>998.79998799999998</c:v>
                </c:pt>
                <c:pt idx="1215">
                  <c:v>992.79998799999998</c:v>
                </c:pt>
                <c:pt idx="1216">
                  <c:v>971.34997599999997</c:v>
                </c:pt>
                <c:pt idx="1217">
                  <c:v>963.20001200000002</c:v>
                </c:pt>
                <c:pt idx="1218">
                  <c:v>973.54998799999998</c:v>
                </c:pt>
                <c:pt idx="1219">
                  <c:v>986.75</c:v>
                </c:pt>
                <c:pt idx="1220">
                  <c:v>991.65002400000003</c:v>
                </c:pt>
                <c:pt idx="1221">
                  <c:v>1001.25</c:v>
                </c:pt>
                <c:pt idx="1222">
                  <c:v>999.5</c:v>
                </c:pt>
                <c:pt idx="1223">
                  <c:v>1000.59998</c:v>
                </c:pt>
                <c:pt idx="1224">
                  <c:v>1007.90002</c:v>
                </c:pt>
                <c:pt idx="1225">
                  <c:v>1027.8000500000001</c:v>
                </c:pt>
                <c:pt idx="1226">
                  <c:v>1013.40002</c:v>
                </c:pt>
                <c:pt idx="1227">
                  <c:v>1016.20001</c:v>
                </c:pt>
                <c:pt idx="1228">
                  <c:v>988.54998799999998</c:v>
                </c:pt>
                <c:pt idx="1229">
                  <c:v>1012.09998</c:v>
                </c:pt>
                <c:pt idx="1230">
                  <c:v>1030.3000500000001</c:v>
                </c:pt>
                <c:pt idx="1231">
                  <c:v>1046.65002</c:v>
                </c:pt>
                <c:pt idx="1232">
                  <c:v>959.75</c:v>
                </c:pt>
                <c:pt idx="1233">
                  <c:v>964.65002400000003</c:v>
                </c:pt>
                <c:pt idx="1234">
                  <c:v>947.29998799999998</c:v>
                </c:pt>
                <c:pt idx="1235">
                  <c:v>936.40002400000003</c:v>
                </c:pt>
                <c:pt idx="1236">
                  <c:v>947</c:v>
                </c:pt>
              </c:numCache>
            </c:numRef>
          </c:val>
          <c:smooth val="0"/>
          <c:extLst>
            <c:ext xmlns:c16="http://schemas.microsoft.com/office/drawing/2014/chart" uri="{C3380CC4-5D6E-409C-BE32-E72D297353CC}">
              <c16:uniqueId val="{00000002-955B-6549-825B-07A894E13F15}"/>
            </c:ext>
          </c:extLst>
        </c:ser>
        <c:dLbls>
          <c:showLegendKey val="0"/>
          <c:showVal val="0"/>
          <c:showCatName val="0"/>
          <c:showSerName val="0"/>
          <c:showPercent val="0"/>
          <c:showBubbleSize val="0"/>
        </c:dLbls>
        <c:smooth val="0"/>
        <c:axId val="1517288832"/>
        <c:axId val="1517069408"/>
      </c:lineChart>
      <c:dateAx>
        <c:axId val="1517288832"/>
        <c:scaling>
          <c:orientation val="minMax"/>
        </c:scaling>
        <c:delete val="0"/>
        <c:axPos val="b"/>
        <c:numFmt formatCode="yyyy" sourceLinked="0"/>
        <c:majorTickMark val="out"/>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069408"/>
        <c:crosses val="autoZero"/>
        <c:auto val="1"/>
        <c:lblOffset val="100"/>
        <c:baseTimeUnit val="days"/>
      </c:dateAx>
      <c:valAx>
        <c:axId val="1517069408"/>
        <c:scaling>
          <c:orientation val="minMax"/>
          <c:min val="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832"/>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Price'!$C$1</c:f>
              <c:strCache>
                <c:ptCount val="1"/>
                <c:pt idx="0">
                  <c:v>Volume</c:v>
                </c:pt>
              </c:strCache>
            </c:strRef>
          </c:tx>
          <c:spPr>
            <a:solidFill>
              <a:srgbClr val="92D050"/>
            </a:solidFill>
            <a:ln w="9525" cap="flat" cmpd="sng" algn="ctr">
              <a:solidFill>
                <a:schemeClr val="tx1">
                  <a:lumMod val="50000"/>
                  <a:lumOff val="50000"/>
                </a:schemeClr>
              </a:solidFill>
              <a:round/>
            </a:ln>
            <a:effectLst/>
          </c:spPr>
          <c:invertIfNegative val="0"/>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45366</c:v>
                </c:pt>
                <c:pt idx="1197">
                  <c:v>45369</c:v>
                </c:pt>
                <c:pt idx="1198">
                  <c:v>45370</c:v>
                </c:pt>
                <c:pt idx="1199">
                  <c:v>45371</c:v>
                </c:pt>
                <c:pt idx="1200">
                  <c:v>45372</c:v>
                </c:pt>
                <c:pt idx="1201">
                  <c:v>45373</c:v>
                </c:pt>
                <c:pt idx="1202">
                  <c:v>45377</c:v>
                </c:pt>
                <c:pt idx="1203">
                  <c:v>45378</c:v>
                </c:pt>
                <c:pt idx="1204">
                  <c:v>45379</c:v>
                </c:pt>
                <c:pt idx="1205">
                  <c:v>45383</c:v>
                </c:pt>
                <c:pt idx="1206">
                  <c:v>45384</c:v>
                </c:pt>
                <c:pt idx="1207">
                  <c:v>45385</c:v>
                </c:pt>
                <c:pt idx="1208">
                  <c:v>45386</c:v>
                </c:pt>
                <c:pt idx="1209">
                  <c:v>45387</c:v>
                </c:pt>
                <c:pt idx="1210">
                  <c:v>45390</c:v>
                </c:pt>
                <c:pt idx="1211">
                  <c:v>45391</c:v>
                </c:pt>
                <c:pt idx="1212">
                  <c:v>45392</c:v>
                </c:pt>
                <c:pt idx="1213">
                  <c:v>45394</c:v>
                </c:pt>
                <c:pt idx="1214">
                  <c:v>45397</c:v>
                </c:pt>
                <c:pt idx="1215">
                  <c:v>45398</c:v>
                </c:pt>
                <c:pt idx="1216">
                  <c:v>45400</c:v>
                </c:pt>
                <c:pt idx="1217">
                  <c:v>45401</c:v>
                </c:pt>
                <c:pt idx="1218">
                  <c:v>45404</c:v>
                </c:pt>
                <c:pt idx="1219">
                  <c:v>45405</c:v>
                </c:pt>
                <c:pt idx="1220">
                  <c:v>45406</c:v>
                </c:pt>
                <c:pt idx="1221">
                  <c:v>45407</c:v>
                </c:pt>
                <c:pt idx="1222">
                  <c:v>45408</c:v>
                </c:pt>
                <c:pt idx="1223">
                  <c:v>45411</c:v>
                </c:pt>
                <c:pt idx="1224">
                  <c:v>45412</c:v>
                </c:pt>
                <c:pt idx="1225">
                  <c:v>45414</c:v>
                </c:pt>
                <c:pt idx="1226">
                  <c:v>45415</c:v>
                </c:pt>
                <c:pt idx="1227">
                  <c:v>45418</c:v>
                </c:pt>
                <c:pt idx="1228">
                  <c:v>45419</c:v>
                </c:pt>
                <c:pt idx="1229">
                  <c:v>45420</c:v>
                </c:pt>
                <c:pt idx="1230">
                  <c:v>45421</c:v>
                </c:pt>
                <c:pt idx="1231">
                  <c:v>45422</c:v>
                </c:pt>
                <c:pt idx="1232">
                  <c:v>45425</c:v>
                </c:pt>
                <c:pt idx="1233">
                  <c:v>45426</c:v>
                </c:pt>
                <c:pt idx="1234">
                  <c:v>45427</c:v>
                </c:pt>
                <c:pt idx="1235">
                  <c:v>45428</c:v>
                </c:pt>
                <c:pt idx="1236">
                  <c:v>45429</c:v>
                </c:pt>
              </c:numCache>
            </c:numRef>
          </c:cat>
          <c:val>
            <c:numRef>
              <c:f>'Share Price'!$C$2:$C$1238</c:f>
              <c:numCache>
                <c:formatCode>General</c:formatCode>
                <c:ptCount val="1237"/>
                <c:pt idx="0">
                  <c:v>21.575989</c:v>
                </c:pt>
                <c:pt idx="1">
                  <c:v>29.873588000000002</c:v>
                </c:pt>
                <c:pt idx="2">
                  <c:v>57.822527000000001</c:v>
                </c:pt>
                <c:pt idx="3">
                  <c:v>25.845734</c:v>
                </c:pt>
                <c:pt idx="4">
                  <c:v>22.912106000000001</c:v>
                </c:pt>
                <c:pt idx="5">
                  <c:v>22.494409000000001</c:v>
                </c:pt>
                <c:pt idx="6">
                  <c:v>14.774311000000001</c:v>
                </c:pt>
                <c:pt idx="7">
                  <c:v>23.272915000000001</c:v>
                </c:pt>
                <c:pt idx="8">
                  <c:v>15.222008000000001</c:v>
                </c:pt>
                <c:pt idx="9">
                  <c:v>18.078726</c:v>
                </c:pt>
                <c:pt idx="10">
                  <c:v>21.488115000000001</c:v>
                </c:pt>
                <c:pt idx="11">
                  <c:v>21.288077999999999</c:v>
                </c:pt>
                <c:pt idx="12">
                  <c:v>17.428730999999999</c:v>
                </c:pt>
                <c:pt idx="13">
                  <c:v>16.874818999999999</c:v>
                </c:pt>
                <c:pt idx="14">
                  <c:v>14.465703</c:v>
                </c:pt>
                <c:pt idx="15">
                  <c:v>20.209862000000001</c:v>
                </c:pt>
                <c:pt idx="16">
                  <c:v>20.363492999999998</c:v>
                </c:pt>
                <c:pt idx="17">
                  <c:v>12.819208</c:v>
                </c:pt>
                <c:pt idx="18">
                  <c:v>15.144315000000001</c:v>
                </c:pt>
                <c:pt idx="19">
                  <c:v>10.920508</c:v>
                </c:pt>
                <c:pt idx="20">
                  <c:v>14.381812999999999</c:v>
                </c:pt>
                <c:pt idx="21">
                  <c:v>14.003043</c:v>
                </c:pt>
                <c:pt idx="22">
                  <c:v>25.257017999999999</c:v>
                </c:pt>
                <c:pt idx="23">
                  <c:v>19.247947</c:v>
                </c:pt>
                <c:pt idx="24">
                  <c:v>23.304207000000002</c:v>
                </c:pt>
                <c:pt idx="25">
                  <c:v>13.185117999999999</c:v>
                </c:pt>
                <c:pt idx="26">
                  <c:v>13.368928</c:v>
                </c:pt>
                <c:pt idx="27">
                  <c:v>18.481331999999998</c:v>
                </c:pt>
                <c:pt idx="28">
                  <c:v>26.612983</c:v>
                </c:pt>
                <c:pt idx="29">
                  <c:v>15.092229</c:v>
                </c:pt>
                <c:pt idx="30">
                  <c:v>23.9909</c:v>
                </c:pt>
                <c:pt idx="31">
                  <c:v>16.903683000000001</c:v>
                </c:pt>
                <c:pt idx="32">
                  <c:v>13.606178999999999</c:v>
                </c:pt>
                <c:pt idx="33">
                  <c:v>19.512937999999998</c:v>
                </c:pt>
                <c:pt idx="34">
                  <c:v>14.374084</c:v>
                </c:pt>
                <c:pt idx="35">
                  <c:v>15.149035</c:v>
                </c:pt>
                <c:pt idx="36">
                  <c:v>16.112345000000001</c:v>
                </c:pt>
                <c:pt idx="37">
                  <c:v>31.737846000000001</c:v>
                </c:pt>
                <c:pt idx="38">
                  <c:v>24.099895</c:v>
                </c:pt>
                <c:pt idx="39">
                  <c:v>27.307153</c:v>
                </c:pt>
                <c:pt idx="40">
                  <c:v>19.924720000000001</c:v>
                </c:pt>
                <c:pt idx="41">
                  <c:v>39.025331000000001</c:v>
                </c:pt>
                <c:pt idx="42">
                  <c:v>25.236730000000001</c:v>
                </c:pt>
                <c:pt idx="43">
                  <c:v>19.055022000000001</c:v>
                </c:pt>
                <c:pt idx="44">
                  <c:v>18.954215999999999</c:v>
                </c:pt>
                <c:pt idx="45">
                  <c:v>15.995348999999999</c:v>
                </c:pt>
                <c:pt idx="46">
                  <c:v>12.942555</c:v>
                </c:pt>
                <c:pt idx="47">
                  <c:v>16.292964000000001</c:v>
                </c:pt>
                <c:pt idx="48">
                  <c:v>34.364032000000002</c:v>
                </c:pt>
                <c:pt idx="49">
                  <c:v>83.905651000000006</c:v>
                </c:pt>
                <c:pt idx="50">
                  <c:v>38.844222000000002</c:v>
                </c:pt>
                <c:pt idx="51">
                  <c:v>35.725524</c:v>
                </c:pt>
                <c:pt idx="52">
                  <c:v>27.024858999999999</c:v>
                </c:pt>
                <c:pt idx="53">
                  <c:v>38.991424000000002</c:v>
                </c:pt>
                <c:pt idx="54">
                  <c:v>44.016137999999998</c:v>
                </c:pt>
                <c:pt idx="55">
                  <c:v>35.452261999999997</c:v>
                </c:pt>
                <c:pt idx="56">
                  <c:v>34.790368999999998</c:v>
                </c:pt>
                <c:pt idx="57">
                  <c:v>37.287779</c:v>
                </c:pt>
                <c:pt idx="58">
                  <c:v>35.876237000000003</c:v>
                </c:pt>
                <c:pt idx="59">
                  <c:v>39.245417000000003</c:v>
                </c:pt>
                <c:pt idx="60">
                  <c:v>35.498117999999998</c:v>
                </c:pt>
                <c:pt idx="61">
                  <c:v>30.136178000000001</c:v>
                </c:pt>
                <c:pt idx="62">
                  <c:v>35.264620999999998</c:v>
                </c:pt>
                <c:pt idx="63">
                  <c:v>23.194786000000001</c:v>
                </c:pt>
                <c:pt idx="64">
                  <c:v>34.809224999999998</c:v>
                </c:pt>
                <c:pt idx="65">
                  <c:v>83.509592999999995</c:v>
                </c:pt>
                <c:pt idx="66">
                  <c:v>58.612707999999998</c:v>
                </c:pt>
                <c:pt idx="67">
                  <c:v>41.178606000000002</c:v>
                </c:pt>
                <c:pt idx="68">
                  <c:v>47.757623000000002</c:v>
                </c:pt>
                <c:pt idx="69">
                  <c:v>70.636441000000005</c:v>
                </c:pt>
                <c:pt idx="70">
                  <c:v>74.245952000000003</c:v>
                </c:pt>
                <c:pt idx="71">
                  <c:v>48.098849000000001</c:v>
                </c:pt>
                <c:pt idx="72">
                  <c:v>42.250518</c:v>
                </c:pt>
                <c:pt idx="73">
                  <c:v>36.905735999999997</c:v>
                </c:pt>
                <c:pt idx="74">
                  <c:v>76.317447000000001</c:v>
                </c:pt>
                <c:pt idx="75">
                  <c:v>75.789806999999996</c:v>
                </c:pt>
                <c:pt idx="76">
                  <c:v>67.761585999999994</c:v>
                </c:pt>
                <c:pt idx="77">
                  <c:v>51.297511999999998</c:v>
                </c:pt>
                <c:pt idx="78">
                  <c:v>96.568371999999997</c:v>
                </c:pt>
                <c:pt idx="79">
                  <c:v>72.084194999999994</c:v>
                </c:pt>
                <c:pt idx="80">
                  <c:v>69.088728000000003</c:v>
                </c:pt>
                <c:pt idx="81">
                  <c:v>40.951047000000003</c:v>
                </c:pt>
                <c:pt idx="82">
                  <c:v>47.652658000000002</c:v>
                </c:pt>
                <c:pt idx="83">
                  <c:v>53.048836000000001</c:v>
                </c:pt>
                <c:pt idx="84">
                  <c:v>51.011848000000001</c:v>
                </c:pt>
                <c:pt idx="85">
                  <c:v>89.223235000000003</c:v>
                </c:pt>
                <c:pt idx="86">
                  <c:v>51.032390999999997</c:v>
                </c:pt>
                <c:pt idx="87">
                  <c:v>41.659100000000002</c:v>
                </c:pt>
                <c:pt idx="88">
                  <c:v>47.567574999999998</c:v>
                </c:pt>
                <c:pt idx="89">
                  <c:v>45.866397999999997</c:v>
                </c:pt>
                <c:pt idx="90">
                  <c:v>45.875793000000002</c:v>
                </c:pt>
                <c:pt idx="91">
                  <c:v>32.158884999999998</c:v>
                </c:pt>
                <c:pt idx="92">
                  <c:v>40.232788999999997</c:v>
                </c:pt>
                <c:pt idx="93">
                  <c:v>65.103358999999998</c:v>
                </c:pt>
                <c:pt idx="94">
                  <c:v>35.712218</c:v>
                </c:pt>
                <c:pt idx="95">
                  <c:v>35.471184000000001</c:v>
                </c:pt>
                <c:pt idx="96">
                  <c:v>44.666296000000003</c:v>
                </c:pt>
                <c:pt idx="97">
                  <c:v>31.229192000000001</c:v>
                </c:pt>
                <c:pt idx="98">
                  <c:v>41.027560999999999</c:v>
                </c:pt>
                <c:pt idx="99">
                  <c:v>68.048610999999994</c:v>
                </c:pt>
                <c:pt idx="100">
                  <c:v>57.548920000000003</c:v>
                </c:pt>
                <c:pt idx="101">
                  <c:v>31.522518000000002</c:v>
                </c:pt>
                <c:pt idx="102">
                  <c:v>67.933615000000003</c:v>
                </c:pt>
                <c:pt idx="103">
                  <c:v>64.884112999999999</c:v>
                </c:pt>
                <c:pt idx="104">
                  <c:v>53.532482000000002</c:v>
                </c:pt>
                <c:pt idx="105">
                  <c:v>50.293574</c:v>
                </c:pt>
                <c:pt idx="106">
                  <c:v>41.951667999999998</c:v>
                </c:pt>
                <c:pt idx="107">
                  <c:v>42.868957999999999</c:v>
                </c:pt>
                <c:pt idx="108">
                  <c:v>39.489992999999998</c:v>
                </c:pt>
                <c:pt idx="109">
                  <c:v>184.43561399999999</c:v>
                </c:pt>
                <c:pt idx="110">
                  <c:v>90.759545000000003</c:v>
                </c:pt>
                <c:pt idx="111">
                  <c:v>81.392640999999998</c:v>
                </c:pt>
                <c:pt idx="112">
                  <c:v>40.613554999999998</c:v>
                </c:pt>
                <c:pt idx="113">
                  <c:v>40.641410999999998</c:v>
                </c:pt>
                <c:pt idx="114">
                  <c:v>36.268596000000002</c:v>
                </c:pt>
                <c:pt idx="115">
                  <c:v>28.923777999999999</c:v>
                </c:pt>
                <c:pt idx="116">
                  <c:v>38.625387000000003</c:v>
                </c:pt>
                <c:pt idx="117">
                  <c:v>39.102947</c:v>
                </c:pt>
                <c:pt idx="118">
                  <c:v>22.192924000000001</c:v>
                </c:pt>
                <c:pt idx="119">
                  <c:v>33.926248000000001</c:v>
                </c:pt>
                <c:pt idx="120">
                  <c:v>25.433481</c:v>
                </c:pt>
                <c:pt idx="121">
                  <c:v>29.614681999999998</c:v>
                </c:pt>
                <c:pt idx="122">
                  <c:v>19.053232000000001</c:v>
                </c:pt>
                <c:pt idx="123">
                  <c:v>19.599195000000002</c:v>
                </c:pt>
                <c:pt idx="124">
                  <c:v>19.504078</c:v>
                </c:pt>
                <c:pt idx="125">
                  <c:v>21.609120000000001</c:v>
                </c:pt>
                <c:pt idx="126">
                  <c:v>21.200979</c:v>
                </c:pt>
                <c:pt idx="127">
                  <c:v>26.131453</c:v>
                </c:pt>
                <c:pt idx="128">
                  <c:v>25.520821999999999</c:v>
                </c:pt>
                <c:pt idx="129">
                  <c:v>29.527702000000001</c:v>
                </c:pt>
                <c:pt idx="130">
                  <c:v>16.609774999999999</c:v>
                </c:pt>
                <c:pt idx="131">
                  <c:v>20.010204999999999</c:v>
                </c:pt>
                <c:pt idx="132">
                  <c:v>19.441998000000002</c:v>
                </c:pt>
                <c:pt idx="133">
                  <c:v>21.156471</c:v>
                </c:pt>
                <c:pt idx="134">
                  <c:v>72.084687000000002</c:v>
                </c:pt>
                <c:pt idx="135">
                  <c:v>31.787127999999999</c:v>
                </c:pt>
                <c:pt idx="136">
                  <c:v>27.727162</c:v>
                </c:pt>
                <c:pt idx="137">
                  <c:v>30.920408999999999</c:v>
                </c:pt>
                <c:pt idx="138">
                  <c:v>26.259395000000001</c:v>
                </c:pt>
                <c:pt idx="139">
                  <c:v>21.154277</c:v>
                </c:pt>
                <c:pt idx="140">
                  <c:v>66.138914999999997</c:v>
                </c:pt>
                <c:pt idx="141">
                  <c:v>93.019636000000006</c:v>
                </c:pt>
                <c:pt idx="142">
                  <c:v>26.249974999999999</c:v>
                </c:pt>
                <c:pt idx="143">
                  <c:v>38.213262999999998</c:v>
                </c:pt>
                <c:pt idx="144">
                  <c:v>63.861333999999999</c:v>
                </c:pt>
                <c:pt idx="145">
                  <c:v>53.466923999999999</c:v>
                </c:pt>
                <c:pt idx="146">
                  <c:v>48.818007999999999</c:v>
                </c:pt>
                <c:pt idx="147">
                  <c:v>27.192195000000002</c:v>
                </c:pt>
                <c:pt idx="148">
                  <c:v>20.560310999999999</c:v>
                </c:pt>
                <c:pt idx="149">
                  <c:v>18.785333000000001</c:v>
                </c:pt>
                <c:pt idx="150">
                  <c:v>12.095796999999999</c:v>
                </c:pt>
                <c:pt idx="151">
                  <c:v>40.948394</c:v>
                </c:pt>
                <c:pt idx="152">
                  <c:v>52.869996</c:v>
                </c:pt>
                <c:pt idx="153">
                  <c:v>25.968357000000001</c:v>
                </c:pt>
                <c:pt idx="154">
                  <c:v>57.289862999999997</c:v>
                </c:pt>
                <c:pt idx="155">
                  <c:v>47.572727999999998</c:v>
                </c:pt>
                <c:pt idx="156">
                  <c:v>28.621212</c:v>
                </c:pt>
                <c:pt idx="157">
                  <c:v>34.995035000000001</c:v>
                </c:pt>
                <c:pt idx="158">
                  <c:v>21.862694999999999</c:v>
                </c:pt>
                <c:pt idx="159">
                  <c:v>40.803142000000001</c:v>
                </c:pt>
                <c:pt idx="160">
                  <c:v>60.252338000000002</c:v>
                </c:pt>
                <c:pt idx="161">
                  <c:v>40.535961</c:v>
                </c:pt>
                <c:pt idx="162">
                  <c:v>29.867542</c:v>
                </c:pt>
                <c:pt idx="163">
                  <c:v>38.485962000000001</c:v>
                </c:pt>
                <c:pt idx="164">
                  <c:v>28.11814</c:v>
                </c:pt>
                <c:pt idx="165">
                  <c:v>18.204087999999999</c:v>
                </c:pt>
                <c:pt idx="166">
                  <c:v>28.976012999999998</c:v>
                </c:pt>
                <c:pt idx="167">
                  <c:v>20.859400000000001</c:v>
                </c:pt>
                <c:pt idx="168">
                  <c:v>32.952072000000001</c:v>
                </c:pt>
                <c:pt idx="169">
                  <c:v>33.032086</c:v>
                </c:pt>
                <c:pt idx="170">
                  <c:v>21.791824999999999</c:v>
                </c:pt>
                <c:pt idx="171">
                  <c:v>30.132428000000001</c:v>
                </c:pt>
                <c:pt idx="172">
                  <c:v>38.283588000000002</c:v>
                </c:pt>
                <c:pt idx="173">
                  <c:v>61.585659999999997</c:v>
                </c:pt>
                <c:pt idx="174">
                  <c:v>70.900581000000003</c:v>
                </c:pt>
                <c:pt idx="175">
                  <c:v>75.621897000000004</c:v>
                </c:pt>
                <c:pt idx="176">
                  <c:v>66.616190000000003</c:v>
                </c:pt>
                <c:pt idx="177">
                  <c:v>49.034641999999998</c:v>
                </c:pt>
                <c:pt idx="178">
                  <c:v>92.982264999999998</c:v>
                </c:pt>
                <c:pt idx="179">
                  <c:v>61.82114</c:v>
                </c:pt>
                <c:pt idx="180">
                  <c:v>45.19576</c:v>
                </c:pt>
                <c:pt idx="181">
                  <c:v>33.279372000000002</c:v>
                </c:pt>
                <c:pt idx="182">
                  <c:v>42.868276000000002</c:v>
                </c:pt>
                <c:pt idx="183">
                  <c:v>34.621395</c:v>
                </c:pt>
                <c:pt idx="184">
                  <c:v>25.049848000000001</c:v>
                </c:pt>
                <c:pt idx="185">
                  <c:v>56.676430000000003</c:v>
                </c:pt>
                <c:pt idx="186">
                  <c:v>32.893273999999998</c:v>
                </c:pt>
                <c:pt idx="187">
                  <c:v>52.744121999999997</c:v>
                </c:pt>
                <c:pt idx="188">
                  <c:v>78.914232999999996</c:v>
                </c:pt>
                <c:pt idx="189">
                  <c:v>54.328194000000003</c:v>
                </c:pt>
                <c:pt idx="190">
                  <c:v>39.706007</c:v>
                </c:pt>
                <c:pt idx="191">
                  <c:v>52.719850999999998</c:v>
                </c:pt>
                <c:pt idx="192">
                  <c:v>47.605927000000001</c:v>
                </c:pt>
                <c:pt idx="193">
                  <c:v>51.328153</c:v>
                </c:pt>
                <c:pt idx="194">
                  <c:v>94.469618999999994</c:v>
                </c:pt>
                <c:pt idx="195">
                  <c:v>111.585697</c:v>
                </c:pt>
                <c:pt idx="196">
                  <c:v>86.765575999999996</c:v>
                </c:pt>
                <c:pt idx="197">
                  <c:v>97.546902000000003</c:v>
                </c:pt>
                <c:pt idx="198">
                  <c:v>87.795648999999997</c:v>
                </c:pt>
                <c:pt idx="199">
                  <c:v>83.971462000000002</c:v>
                </c:pt>
                <c:pt idx="200">
                  <c:v>81.549808999999996</c:v>
                </c:pt>
                <c:pt idx="201">
                  <c:v>111.14679</c:v>
                </c:pt>
                <c:pt idx="202">
                  <c:v>143.55082999999999</c:v>
                </c:pt>
                <c:pt idx="203">
                  <c:v>106.15131100000001</c:v>
                </c:pt>
                <c:pt idx="204">
                  <c:v>73.702777999999995</c:v>
                </c:pt>
                <c:pt idx="205">
                  <c:v>71.842549000000005</c:v>
                </c:pt>
                <c:pt idx="206">
                  <c:v>70.105052000000001</c:v>
                </c:pt>
                <c:pt idx="207">
                  <c:v>68.122549000000006</c:v>
                </c:pt>
                <c:pt idx="208">
                  <c:v>86.043341999999996</c:v>
                </c:pt>
                <c:pt idx="209">
                  <c:v>34.184325000000001</c:v>
                </c:pt>
                <c:pt idx="210">
                  <c:v>49.551990000000004</c:v>
                </c:pt>
                <c:pt idx="211">
                  <c:v>57.713805999999998</c:v>
                </c:pt>
                <c:pt idx="212">
                  <c:v>63.821067999999997</c:v>
                </c:pt>
                <c:pt idx="213">
                  <c:v>58.814757</c:v>
                </c:pt>
                <c:pt idx="214">
                  <c:v>35.278010000000002</c:v>
                </c:pt>
                <c:pt idx="215">
                  <c:v>46.157285999999999</c:v>
                </c:pt>
                <c:pt idx="216">
                  <c:v>38.149006999999997</c:v>
                </c:pt>
                <c:pt idx="217">
                  <c:v>35.346300999999997</c:v>
                </c:pt>
                <c:pt idx="218">
                  <c:v>42.066468999999998</c:v>
                </c:pt>
                <c:pt idx="219">
                  <c:v>82.179303000000004</c:v>
                </c:pt>
                <c:pt idx="220">
                  <c:v>112.677273</c:v>
                </c:pt>
                <c:pt idx="221">
                  <c:v>70.409899999999993</c:v>
                </c:pt>
                <c:pt idx="222">
                  <c:v>81.121081000000004</c:v>
                </c:pt>
                <c:pt idx="223">
                  <c:v>47.910164000000002</c:v>
                </c:pt>
                <c:pt idx="224">
                  <c:v>58.333485000000003</c:v>
                </c:pt>
                <c:pt idx="225">
                  <c:v>125.425355</c:v>
                </c:pt>
                <c:pt idx="226">
                  <c:v>58.248325000000001</c:v>
                </c:pt>
                <c:pt idx="227">
                  <c:v>56.529293000000003</c:v>
                </c:pt>
                <c:pt idx="228">
                  <c:v>50.366855999999999</c:v>
                </c:pt>
                <c:pt idx="229">
                  <c:v>40.047438</c:v>
                </c:pt>
                <c:pt idx="230">
                  <c:v>27.835339999999999</c:v>
                </c:pt>
                <c:pt idx="231">
                  <c:v>34.825405000000003</c:v>
                </c:pt>
                <c:pt idx="232">
                  <c:v>40.784782999999997</c:v>
                </c:pt>
                <c:pt idx="233">
                  <c:v>170.63403299999999</c:v>
                </c:pt>
                <c:pt idx="234">
                  <c:v>91.159476999999995</c:v>
                </c:pt>
                <c:pt idx="235">
                  <c:v>57.122148000000003</c:v>
                </c:pt>
                <c:pt idx="236">
                  <c:v>53.739248000000003</c:v>
                </c:pt>
                <c:pt idx="237">
                  <c:v>31.159970000000001</c:v>
                </c:pt>
                <c:pt idx="238">
                  <c:v>35.362751000000003</c:v>
                </c:pt>
                <c:pt idx="239">
                  <c:v>152.588401</c:v>
                </c:pt>
                <c:pt idx="240">
                  <c:v>77.551590000000004</c:v>
                </c:pt>
                <c:pt idx="241">
                  <c:v>68.086031000000006</c:v>
                </c:pt>
                <c:pt idx="242">
                  <c:v>46.340452999999997</c:v>
                </c:pt>
                <c:pt idx="243">
                  <c:v>38.592208999999997</c:v>
                </c:pt>
                <c:pt idx="244">
                  <c:v>44.221170000000001</c:v>
                </c:pt>
                <c:pt idx="245">
                  <c:v>65.378983000000005</c:v>
                </c:pt>
                <c:pt idx="246">
                  <c:v>36.351053</c:v>
                </c:pt>
                <c:pt idx="247">
                  <c:v>37.290143999999998</c:v>
                </c:pt>
                <c:pt idx="248">
                  <c:v>29.252676000000001</c:v>
                </c:pt>
                <c:pt idx="249">
                  <c:v>38.014864000000003</c:v>
                </c:pt>
                <c:pt idx="250">
                  <c:v>57.947902999999997</c:v>
                </c:pt>
                <c:pt idx="251">
                  <c:v>96.179680000000005</c:v>
                </c:pt>
                <c:pt idx="252">
                  <c:v>80.813536999999997</c:v>
                </c:pt>
                <c:pt idx="253">
                  <c:v>71.070852000000002</c:v>
                </c:pt>
                <c:pt idx="254">
                  <c:v>125.407771</c:v>
                </c:pt>
                <c:pt idx="255">
                  <c:v>90.598067</c:v>
                </c:pt>
                <c:pt idx="256">
                  <c:v>72.078706999999994</c:v>
                </c:pt>
                <c:pt idx="257">
                  <c:v>187.20920799999999</c:v>
                </c:pt>
                <c:pt idx="258">
                  <c:v>136.94300999999999</c:v>
                </c:pt>
                <c:pt idx="259">
                  <c:v>79.473750999999993</c:v>
                </c:pt>
                <c:pt idx="260">
                  <c:v>84.038431000000003</c:v>
                </c:pt>
                <c:pt idx="261">
                  <c:v>55.485897000000001</c:v>
                </c:pt>
                <c:pt idx="262">
                  <c:v>92.989559999999997</c:v>
                </c:pt>
                <c:pt idx="263">
                  <c:v>69.318355999999994</c:v>
                </c:pt>
                <c:pt idx="264">
                  <c:v>215.47671099999999</c:v>
                </c:pt>
                <c:pt idx="265">
                  <c:v>110.830038</c:v>
                </c:pt>
                <c:pt idx="266">
                  <c:v>58.964343999999997</c:v>
                </c:pt>
                <c:pt idx="267">
                  <c:v>135.46275700000001</c:v>
                </c:pt>
                <c:pt idx="268">
                  <c:v>68.545833999999999</c:v>
                </c:pt>
                <c:pt idx="269">
                  <c:v>68.638552000000004</c:v>
                </c:pt>
                <c:pt idx="270">
                  <c:v>125.457492</c:v>
                </c:pt>
                <c:pt idx="271">
                  <c:v>63.198284999999998</c:v>
                </c:pt>
                <c:pt idx="272">
                  <c:v>56.327855</c:v>
                </c:pt>
                <c:pt idx="273">
                  <c:v>43.274006</c:v>
                </c:pt>
                <c:pt idx="274">
                  <c:v>50.764363000000003</c:v>
                </c:pt>
                <c:pt idx="275">
                  <c:v>50.857376000000002</c:v>
                </c:pt>
                <c:pt idx="276">
                  <c:v>48.083736000000002</c:v>
                </c:pt>
                <c:pt idx="277">
                  <c:v>87.310642000000001</c:v>
                </c:pt>
                <c:pt idx="278">
                  <c:v>91.970197999999996</c:v>
                </c:pt>
                <c:pt idx="279">
                  <c:v>85.835716000000005</c:v>
                </c:pt>
                <c:pt idx="280">
                  <c:v>55.887256000000001</c:v>
                </c:pt>
                <c:pt idx="281">
                  <c:v>54.492649999999998</c:v>
                </c:pt>
                <c:pt idx="282">
                  <c:v>64.694173000000006</c:v>
                </c:pt>
                <c:pt idx="283">
                  <c:v>81.893000999999998</c:v>
                </c:pt>
                <c:pt idx="284">
                  <c:v>46.924622999999997</c:v>
                </c:pt>
                <c:pt idx="285">
                  <c:v>49.687046000000002</c:v>
                </c:pt>
                <c:pt idx="286">
                  <c:v>44.333784999999999</c:v>
                </c:pt>
                <c:pt idx="287">
                  <c:v>42.080157</c:v>
                </c:pt>
                <c:pt idx="288">
                  <c:v>39.786731000000003</c:v>
                </c:pt>
                <c:pt idx="289">
                  <c:v>66.008143000000004</c:v>
                </c:pt>
                <c:pt idx="290">
                  <c:v>50.735591999999997</c:v>
                </c:pt>
                <c:pt idx="291">
                  <c:v>30.722413</c:v>
                </c:pt>
                <c:pt idx="292">
                  <c:v>39.363520000000001</c:v>
                </c:pt>
                <c:pt idx="293">
                  <c:v>29.644532999999999</c:v>
                </c:pt>
                <c:pt idx="294">
                  <c:v>64.271161000000006</c:v>
                </c:pt>
                <c:pt idx="295">
                  <c:v>44.561639</c:v>
                </c:pt>
                <c:pt idx="296">
                  <c:v>33.378340000000001</c:v>
                </c:pt>
                <c:pt idx="297">
                  <c:v>33.809018000000002</c:v>
                </c:pt>
                <c:pt idx="298">
                  <c:v>194.765344</c:v>
                </c:pt>
                <c:pt idx="299">
                  <c:v>95.906476999999995</c:v>
                </c:pt>
                <c:pt idx="300">
                  <c:v>99.371049999999997</c:v>
                </c:pt>
                <c:pt idx="301">
                  <c:v>60.092529999999996</c:v>
                </c:pt>
                <c:pt idx="302">
                  <c:v>56.48939</c:v>
                </c:pt>
                <c:pt idx="303">
                  <c:v>71.093810000000005</c:v>
                </c:pt>
                <c:pt idx="304">
                  <c:v>50.224665000000002</c:v>
                </c:pt>
                <c:pt idx="305">
                  <c:v>50.713616999999999</c:v>
                </c:pt>
                <c:pt idx="306">
                  <c:v>95.489249000000001</c:v>
                </c:pt>
                <c:pt idx="307">
                  <c:v>75.032833999999994</c:v>
                </c:pt>
                <c:pt idx="308">
                  <c:v>61.154249999999998</c:v>
                </c:pt>
                <c:pt idx="309">
                  <c:v>62.153762999999998</c:v>
                </c:pt>
                <c:pt idx="310">
                  <c:v>45.128613000000001</c:v>
                </c:pt>
                <c:pt idx="311">
                  <c:v>43.530881999999998</c:v>
                </c:pt>
                <c:pt idx="312">
                  <c:v>48.650204000000002</c:v>
                </c:pt>
                <c:pt idx="313">
                  <c:v>31.294253000000001</c:v>
                </c:pt>
                <c:pt idx="314">
                  <c:v>90.263366000000005</c:v>
                </c:pt>
                <c:pt idx="315">
                  <c:v>197.51037600000001</c:v>
                </c:pt>
                <c:pt idx="316">
                  <c:v>181.38074700000001</c:v>
                </c:pt>
                <c:pt idx="317">
                  <c:v>95.194824999999994</c:v>
                </c:pt>
                <c:pt idx="318">
                  <c:v>160.56448800000001</c:v>
                </c:pt>
                <c:pt idx="319">
                  <c:v>58.811543</c:v>
                </c:pt>
                <c:pt idx="320">
                  <c:v>74.947929000000002</c:v>
                </c:pt>
                <c:pt idx="321">
                  <c:v>110.15635</c:v>
                </c:pt>
                <c:pt idx="322">
                  <c:v>95.560889000000003</c:v>
                </c:pt>
                <c:pt idx="323">
                  <c:v>82.617101000000005</c:v>
                </c:pt>
                <c:pt idx="324">
                  <c:v>76.286731000000003</c:v>
                </c:pt>
                <c:pt idx="325">
                  <c:v>105.35500999999999</c:v>
                </c:pt>
                <c:pt idx="326">
                  <c:v>79.606504000000001</c:v>
                </c:pt>
                <c:pt idx="327">
                  <c:v>65.135339000000002</c:v>
                </c:pt>
                <c:pt idx="328">
                  <c:v>84.505930000000006</c:v>
                </c:pt>
                <c:pt idx="329">
                  <c:v>42.886817000000001</c:v>
                </c:pt>
                <c:pt idx="330">
                  <c:v>85.056500999999997</c:v>
                </c:pt>
                <c:pt idx="331">
                  <c:v>48.11936</c:v>
                </c:pt>
                <c:pt idx="332">
                  <c:v>46.270862999999999</c:v>
                </c:pt>
                <c:pt idx="333">
                  <c:v>64.734493000000001</c:v>
                </c:pt>
                <c:pt idx="334">
                  <c:v>87.298019999999994</c:v>
                </c:pt>
                <c:pt idx="335">
                  <c:v>74.981612999999996</c:v>
                </c:pt>
                <c:pt idx="336">
                  <c:v>62.420957000000001</c:v>
                </c:pt>
                <c:pt idx="337">
                  <c:v>65.040758999999994</c:v>
                </c:pt>
                <c:pt idx="338">
                  <c:v>61.830817000000003</c:v>
                </c:pt>
                <c:pt idx="339">
                  <c:v>63.366931999999998</c:v>
                </c:pt>
                <c:pt idx="340">
                  <c:v>48.859088</c:v>
                </c:pt>
                <c:pt idx="341">
                  <c:v>40.491743999999997</c:v>
                </c:pt>
                <c:pt idx="342">
                  <c:v>55.268321999999998</c:v>
                </c:pt>
                <c:pt idx="343">
                  <c:v>161.98722100000001</c:v>
                </c:pt>
                <c:pt idx="344">
                  <c:v>68.273640999999998</c:v>
                </c:pt>
                <c:pt idx="345">
                  <c:v>40.900948</c:v>
                </c:pt>
                <c:pt idx="346">
                  <c:v>37.097189999999998</c:v>
                </c:pt>
                <c:pt idx="347">
                  <c:v>39.279108999999998</c:v>
                </c:pt>
                <c:pt idx="348">
                  <c:v>38.973506</c:v>
                </c:pt>
                <c:pt idx="349">
                  <c:v>45.791440000000001</c:v>
                </c:pt>
                <c:pt idx="350">
                  <c:v>64.002864000000002</c:v>
                </c:pt>
                <c:pt idx="351">
                  <c:v>62.553775000000002</c:v>
                </c:pt>
                <c:pt idx="352">
                  <c:v>33.157663999999997</c:v>
                </c:pt>
                <c:pt idx="353">
                  <c:v>27.465828999999999</c:v>
                </c:pt>
                <c:pt idx="354">
                  <c:v>39.252662999999998</c:v>
                </c:pt>
                <c:pt idx="355">
                  <c:v>48.808591999999997</c:v>
                </c:pt>
                <c:pt idx="356">
                  <c:v>68.711352000000005</c:v>
                </c:pt>
                <c:pt idx="357">
                  <c:v>88.531578999999994</c:v>
                </c:pt>
                <c:pt idx="358">
                  <c:v>56.856158999999998</c:v>
                </c:pt>
                <c:pt idx="359">
                  <c:v>152.35933800000001</c:v>
                </c:pt>
                <c:pt idx="360">
                  <c:v>66.632704000000004</c:v>
                </c:pt>
                <c:pt idx="361">
                  <c:v>51.128529999999998</c:v>
                </c:pt>
                <c:pt idx="362">
                  <c:v>40.388689999999997</c:v>
                </c:pt>
                <c:pt idx="363">
                  <c:v>52.071475999999997</c:v>
                </c:pt>
                <c:pt idx="364">
                  <c:v>44.675933999999998</c:v>
                </c:pt>
                <c:pt idx="365">
                  <c:v>38.928601999999998</c:v>
                </c:pt>
                <c:pt idx="366">
                  <c:v>67.966814999999997</c:v>
                </c:pt>
                <c:pt idx="367">
                  <c:v>40.277459999999998</c:v>
                </c:pt>
                <c:pt idx="368">
                  <c:v>68.794369000000003</c:v>
                </c:pt>
                <c:pt idx="369">
                  <c:v>78.583629000000002</c:v>
                </c:pt>
                <c:pt idx="370">
                  <c:v>56.145516999999998</c:v>
                </c:pt>
                <c:pt idx="371">
                  <c:v>32.566536999999997</c:v>
                </c:pt>
                <c:pt idx="372">
                  <c:v>11.749453000000001</c:v>
                </c:pt>
                <c:pt idx="373">
                  <c:v>82.644841</c:v>
                </c:pt>
                <c:pt idx="374">
                  <c:v>171.80118300000001</c:v>
                </c:pt>
                <c:pt idx="375">
                  <c:v>109.44940699999999</c:v>
                </c:pt>
                <c:pt idx="376">
                  <c:v>66.935703000000004</c:v>
                </c:pt>
                <c:pt idx="377">
                  <c:v>54.566251000000001</c:v>
                </c:pt>
                <c:pt idx="378">
                  <c:v>47.695247000000002</c:v>
                </c:pt>
                <c:pt idx="379">
                  <c:v>54.366607999999999</c:v>
                </c:pt>
                <c:pt idx="380">
                  <c:v>39.094723999999999</c:v>
                </c:pt>
                <c:pt idx="381">
                  <c:v>125.926062</c:v>
                </c:pt>
                <c:pt idx="382">
                  <c:v>48.881250000000001</c:v>
                </c:pt>
                <c:pt idx="383">
                  <c:v>88.107889</c:v>
                </c:pt>
                <c:pt idx="384">
                  <c:v>33.332481000000001</c:v>
                </c:pt>
                <c:pt idx="385">
                  <c:v>47.995638999999997</c:v>
                </c:pt>
                <c:pt idx="386">
                  <c:v>29.802472000000002</c:v>
                </c:pt>
                <c:pt idx="387">
                  <c:v>42.143391000000001</c:v>
                </c:pt>
                <c:pt idx="388">
                  <c:v>40.300535000000004</c:v>
                </c:pt>
                <c:pt idx="389">
                  <c:v>38.368777000000001</c:v>
                </c:pt>
                <c:pt idx="390">
                  <c:v>43.065542000000001</c:v>
                </c:pt>
                <c:pt idx="391">
                  <c:v>33.186273</c:v>
                </c:pt>
                <c:pt idx="392">
                  <c:v>41.190340999999997</c:v>
                </c:pt>
                <c:pt idx="393">
                  <c:v>51.259394</c:v>
                </c:pt>
                <c:pt idx="394">
                  <c:v>34.101953999999999</c:v>
                </c:pt>
                <c:pt idx="395">
                  <c:v>46.065196999999998</c:v>
                </c:pt>
                <c:pt idx="396">
                  <c:v>75.582907000000006</c:v>
                </c:pt>
                <c:pt idx="397">
                  <c:v>110.009846</c:v>
                </c:pt>
                <c:pt idx="398">
                  <c:v>56.930070999999998</c:v>
                </c:pt>
                <c:pt idx="399">
                  <c:v>73.831318999999993</c:v>
                </c:pt>
                <c:pt idx="400">
                  <c:v>98.012135000000001</c:v>
                </c:pt>
                <c:pt idx="401">
                  <c:v>71.318084999999996</c:v>
                </c:pt>
                <c:pt idx="402">
                  <c:v>38.576158999999997</c:v>
                </c:pt>
                <c:pt idx="403">
                  <c:v>48.97831</c:v>
                </c:pt>
                <c:pt idx="404">
                  <c:v>27.334420999999999</c:v>
                </c:pt>
                <c:pt idx="405">
                  <c:v>63.980597000000003</c:v>
                </c:pt>
                <c:pt idx="406">
                  <c:v>75.752593000000005</c:v>
                </c:pt>
                <c:pt idx="407">
                  <c:v>75.621947000000006</c:v>
                </c:pt>
                <c:pt idx="408">
                  <c:v>66.024848000000006</c:v>
                </c:pt>
                <c:pt idx="409">
                  <c:v>53.991568000000001</c:v>
                </c:pt>
                <c:pt idx="410">
                  <c:v>182.48310000000001</c:v>
                </c:pt>
                <c:pt idx="411">
                  <c:v>390.57783899999998</c:v>
                </c:pt>
                <c:pt idx="412">
                  <c:v>164.64938699999999</c:v>
                </c:pt>
                <c:pt idx="413">
                  <c:v>86.819519</c:v>
                </c:pt>
                <c:pt idx="414">
                  <c:v>250.03802899999999</c:v>
                </c:pt>
                <c:pt idx="415">
                  <c:v>173.38322400000001</c:v>
                </c:pt>
                <c:pt idx="416">
                  <c:v>136.86105900000001</c:v>
                </c:pt>
                <c:pt idx="417">
                  <c:v>205.145151</c:v>
                </c:pt>
                <c:pt idx="418">
                  <c:v>283.614463</c:v>
                </c:pt>
                <c:pt idx="419">
                  <c:v>316.00860899999998</c:v>
                </c:pt>
                <c:pt idx="420">
                  <c:v>164.346913</c:v>
                </c:pt>
                <c:pt idx="421">
                  <c:v>126.586833</c:v>
                </c:pt>
                <c:pt idx="422">
                  <c:v>129.15687600000001</c:v>
                </c:pt>
                <c:pt idx="423">
                  <c:v>138.44234800000001</c:v>
                </c:pt>
                <c:pt idx="424">
                  <c:v>165.65549999999999</c:v>
                </c:pt>
                <c:pt idx="425">
                  <c:v>251.96596500000001</c:v>
                </c:pt>
                <c:pt idx="426">
                  <c:v>224.19011399999999</c:v>
                </c:pt>
                <c:pt idx="427">
                  <c:v>121.033002</c:v>
                </c:pt>
                <c:pt idx="428">
                  <c:v>103.512235</c:v>
                </c:pt>
                <c:pt idx="429">
                  <c:v>102.123614</c:v>
                </c:pt>
                <c:pt idx="430">
                  <c:v>105.981081</c:v>
                </c:pt>
                <c:pt idx="431">
                  <c:v>93.466949</c:v>
                </c:pt>
                <c:pt idx="432">
                  <c:v>55.257165999999998</c:v>
                </c:pt>
                <c:pt idx="433">
                  <c:v>64.093642000000003</c:v>
                </c:pt>
                <c:pt idx="434">
                  <c:v>78.680452000000002</c:v>
                </c:pt>
                <c:pt idx="435">
                  <c:v>65.943843000000001</c:v>
                </c:pt>
                <c:pt idx="436">
                  <c:v>52.150941000000003</c:v>
                </c:pt>
                <c:pt idx="437">
                  <c:v>49.204247000000002</c:v>
                </c:pt>
                <c:pt idx="438">
                  <c:v>80.274682999999996</c:v>
                </c:pt>
                <c:pt idx="439">
                  <c:v>57.723298</c:v>
                </c:pt>
                <c:pt idx="440">
                  <c:v>133.310157</c:v>
                </c:pt>
                <c:pt idx="441">
                  <c:v>50.821756999999998</c:v>
                </c:pt>
                <c:pt idx="442">
                  <c:v>64.514911999999995</c:v>
                </c:pt>
                <c:pt idx="443">
                  <c:v>91.901338999999993</c:v>
                </c:pt>
                <c:pt idx="444">
                  <c:v>61.190868000000002</c:v>
                </c:pt>
                <c:pt idx="445">
                  <c:v>127.708761</c:v>
                </c:pt>
                <c:pt idx="446">
                  <c:v>92.006450999999998</c:v>
                </c:pt>
                <c:pt idx="447">
                  <c:v>59.863168999999999</c:v>
                </c:pt>
                <c:pt idx="448">
                  <c:v>86.738909000000007</c:v>
                </c:pt>
                <c:pt idx="449">
                  <c:v>81.925951999999995</c:v>
                </c:pt>
                <c:pt idx="450">
                  <c:v>74.702207999999999</c:v>
                </c:pt>
                <c:pt idx="451">
                  <c:v>58.643853</c:v>
                </c:pt>
                <c:pt idx="452">
                  <c:v>48.360841999999998</c:v>
                </c:pt>
                <c:pt idx="453">
                  <c:v>45.081384999999997</c:v>
                </c:pt>
                <c:pt idx="454">
                  <c:v>39.267403999999999</c:v>
                </c:pt>
                <c:pt idx="455">
                  <c:v>47.262481000000001</c:v>
                </c:pt>
                <c:pt idx="456">
                  <c:v>73.731921</c:v>
                </c:pt>
                <c:pt idx="457">
                  <c:v>109.932681</c:v>
                </c:pt>
                <c:pt idx="458">
                  <c:v>56.385019</c:v>
                </c:pt>
                <c:pt idx="459">
                  <c:v>60.240482999999998</c:v>
                </c:pt>
                <c:pt idx="460">
                  <c:v>61.523819000000003</c:v>
                </c:pt>
                <c:pt idx="461">
                  <c:v>84.528317000000001</c:v>
                </c:pt>
                <c:pt idx="462">
                  <c:v>80.924010999999993</c:v>
                </c:pt>
                <c:pt idx="463">
                  <c:v>45.257232999999999</c:v>
                </c:pt>
                <c:pt idx="464">
                  <c:v>58.569012000000001</c:v>
                </c:pt>
                <c:pt idx="465">
                  <c:v>44.088352</c:v>
                </c:pt>
                <c:pt idx="466">
                  <c:v>66.178754999999995</c:v>
                </c:pt>
                <c:pt idx="467">
                  <c:v>63.031782999999997</c:v>
                </c:pt>
                <c:pt idx="468">
                  <c:v>39.073985999999998</c:v>
                </c:pt>
                <c:pt idx="469">
                  <c:v>62.459774000000003</c:v>
                </c:pt>
                <c:pt idx="470">
                  <c:v>75.462571999999994</c:v>
                </c:pt>
                <c:pt idx="471">
                  <c:v>105.342538</c:v>
                </c:pt>
                <c:pt idx="472">
                  <c:v>116.874853</c:v>
                </c:pt>
                <c:pt idx="473">
                  <c:v>75.262748999999999</c:v>
                </c:pt>
                <c:pt idx="474">
                  <c:v>75.330708999999999</c:v>
                </c:pt>
                <c:pt idx="475">
                  <c:v>65.791784000000007</c:v>
                </c:pt>
                <c:pt idx="476">
                  <c:v>56.740290999999999</c:v>
                </c:pt>
                <c:pt idx="477">
                  <c:v>61.022978000000002</c:v>
                </c:pt>
                <c:pt idx="478">
                  <c:v>58.158985999999999</c:v>
                </c:pt>
                <c:pt idx="479">
                  <c:v>30.583138999999999</c:v>
                </c:pt>
                <c:pt idx="480">
                  <c:v>35.040531999999999</c:v>
                </c:pt>
                <c:pt idx="481">
                  <c:v>44.668126000000001</c:v>
                </c:pt>
                <c:pt idx="482">
                  <c:v>36.647292</c:v>
                </c:pt>
                <c:pt idx="483">
                  <c:v>36.121668</c:v>
                </c:pt>
                <c:pt idx="484">
                  <c:v>35.376618000000001</c:v>
                </c:pt>
                <c:pt idx="485">
                  <c:v>38.640006</c:v>
                </c:pt>
                <c:pt idx="486">
                  <c:v>29.350536000000002</c:v>
                </c:pt>
                <c:pt idx="487">
                  <c:v>45.032502000000001</c:v>
                </c:pt>
                <c:pt idx="488">
                  <c:v>41.591323000000003</c:v>
                </c:pt>
                <c:pt idx="489">
                  <c:v>53.260387999999999</c:v>
                </c:pt>
                <c:pt idx="490">
                  <c:v>58.472304000000001</c:v>
                </c:pt>
                <c:pt idx="491">
                  <c:v>111.58492</c:v>
                </c:pt>
                <c:pt idx="492">
                  <c:v>81.305324999999996</c:v>
                </c:pt>
                <c:pt idx="493">
                  <c:v>51.162422999999997</c:v>
                </c:pt>
                <c:pt idx="494">
                  <c:v>86.153087999999997</c:v>
                </c:pt>
                <c:pt idx="495">
                  <c:v>119.407026</c:v>
                </c:pt>
                <c:pt idx="496">
                  <c:v>54.043899000000003</c:v>
                </c:pt>
                <c:pt idx="497">
                  <c:v>40.358753</c:v>
                </c:pt>
                <c:pt idx="498">
                  <c:v>31.963996999999999</c:v>
                </c:pt>
                <c:pt idx="499">
                  <c:v>37.382263000000002</c:v>
                </c:pt>
                <c:pt idx="500">
                  <c:v>28.639717000000001</c:v>
                </c:pt>
                <c:pt idx="501">
                  <c:v>49.484105999999997</c:v>
                </c:pt>
                <c:pt idx="502">
                  <c:v>26.618815000000001</c:v>
                </c:pt>
                <c:pt idx="503">
                  <c:v>30.917308999999999</c:v>
                </c:pt>
                <c:pt idx="504">
                  <c:v>32.595728000000001</c:v>
                </c:pt>
                <c:pt idx="505">
                  <c:v>26.323777</c:v>
                </c:pt>
                <c:pt idx="506">
                  <c:v>21.408370999999999</c:v>
                </c:pt>
                <c:pt idx="507">
                  <c:v>41.278748999999998</c:v>
                </c:pt>
                <c:pt idx="508">
                  <c:v>64.986813999999995</c:v>
                </c:pt>
                <c:pt idx="509">
                  <c:v>44.104953999999999</c:v>
                </c:pt>
                <c:pt idx="510">
                  <c:v>59.334814000000001</c:v>
                </c:pt>
                <c:pt idx="511">
                  <c:v>24.351859999999999</c:v>
                </c:pt>
                <c:pt idx="512">
                  <c:v>36.441966999999998</c:v>
                </c:pt>
                <c:pt idx="513">
                  <c:v>38.482142000000003</c:v>
                </c:pt>
                <c:pt idx="514">
                  <c:v>35.526159</c:v>
                </c:pt>
                <c:pt idx="515">
                  <c:v>27.550588000000001</c:v>
                </c:pt>
                <c:pt idx="516">
                  <c:v>29.236974</c:v>
                </c:pt>
                <c:pt idx="517">
                  <c:v>49.440514</c:v>
                </c:pt>
                <c:pt idx="518">
                  <c:v>29.123887</c:v>
                </c:pt>
                <c:pt idx="519">
                  <c:v>26.708459000000001</c:v>
                </c:pt>
                <c:pt idx="520">
                  <c:v>25.741627999999999</c:v>
                </c:pt>
                <c:pt idx="521">
                  <c:v>15.580223</c:v>
                </c:pt>
                <c:pt idx="522">
                  <c:v>22.426352000000001</c:v>
                </c:pt>
                <c:pt idx="523">
                  <c:v>17.843975</c:v>
                </c:pt>
                <c:pt idx="524">
                  <c:v>22.462297</c:v>
                </c:pt>
                <c:pt idx="525">
                  <c:v>18.277840999999999</c:v>
                </c:pt>
                <c:pt idx="526">
                  <c:v>27.944815999999999</c:v>
                </c:pt>
                <c:pt idx="527">
                  <c:v>18.304386999999998</c:v>
                </c:pt>
                <c:pt idx="528">
                  <c:v>18.399524</c:v>
                </c:pt>
                <c:pt idx="529">
                  <c:v>164.08383000000001</c:v>
                </c:pt>
                <c:pt idx="530">
                  <c:v>112.183313</c:v>
                </c:pt>
                <c:pt idx="531">
                  <c:v>87.360324000000006</c:v>
                </c:pt>
                <c:pt idx="532">
                  <c:v>48.807214000000002</c:v>
                </c:pt>
                <c:pt idx="533">
                  <c:v>32.282319000000001</c:v>
                </c:pt>
                <c:pt idx="534">
                  <c:v>25.736308000000001</c:v>
                </c:pt>
                <c:pt idx="535">
                  <c:v>21.863250000000001</c:v>
                </c:pt>
                <c:pt idx="536">
                  <c:v>23.617598999999998</c:v>
                </c:pt>
                <c:pt idx="537">
                  <c:v>25.148606000000001</c:v>
                </c:pt>
                <c:pt idx="538">
                  <c:v>21.346347999999999</c:v>
                </c:pt>
                <c:pt idx="539">
                  <c:v>27.672567000000001</c:v>
                </c:pt>
                <c:pt idx="540">
                  <c:v>21.338360999999999</c:v>
                </c:pt>
                <c:pt idx="541">
                  <c:v>33.435130000000001</c:v>
                </c:pt>
                <c:pt idx="542">
                  <c:v>27.502359999999999</c:v>
                </c:pt>
                <c:pt idx="543">
                  <c:v>55.132877000000001</c:v>
                </c:pt>
                <c:pt idx="544">
                  <c:v>36.139724999999999</c:v>
                </c:pt>
                <c:pt idx="545">
                  <c:v>57.733359</c:v>
                </c:pt>
                <c:pt idx="546">
                  <c:v>30.589608999999999</c:v>
                </c:pt>
                <c:pt idx="547">
                  <c:v>19.273389999999999</c:v>
                </c:pt>
                <c:pt idx="548">
                  <c:v>31.063991999999999</c:v>
                </c:pt>
                <c:pt idx="549">
                  <c:v>26.186247999999999</c:v>
                </c:pt>
                <c:pt idx="550">
                  <c:v>20.704901</c:v>
                </c:pt>
                <c:pt idx="551">
                  <c:v>16.001898000000001</c:v>
                </c:pt>
                <c:pt idx="552">
                  <c:v>16.985859000000001</c:v>
                </c:pt>
                <c:pt idx="553">
                  <c:v>15.17399</c:v>
                </c:pt>
                <c:pt idx="554">
                  <c:v>20.802022000000001</c:v>
                </c:pt>
                <c:pt idx="555">
                  <c:v>33.652880000000003</c:v>
                </c:pt>
                <c:pt idx="556">
                  <c:v>34.922863</c:v>
                </c:pt>
                <c:pt idx="557">
                  <c:v>14.348786</c:v>
                </c:pt>
                <c:pt idx="558">
                  <c:v>25.539214000000001</c:v>
                </c:pt>
                <c:pt idx="559">
                  <c:v>18.00432</c:v>
                </c:pt>
                <c:pt idx="560">
                  <c:v>32.578752000000001</c:v>
                </c:pt>
                <c:pt idx="561">
                  <c:v>24.498294000000001</c:v>
                </c:pt>
                <c:pt idx="562">
                  <c:v>37.589120999999999</c:v>
                </c:pt>
                <c:pt idx="563">
                  <c:v>31.538128</c:v>
                </c:pt>
                <c:pt idx="564">
                  <c:v>17.864052999999998</c:v>
                </c:pt>
                <c:pt idx="565">
                  <c:v>13.47739</c:v>
                </c:pt>
                <c:pt idx="566">
                  <c:v>17.217096999999999</c:v>
                </c:pt>
                <c:pt idx="567">
                  <c:v>36.951003</c:v>
                </c:pt>
                <c:pt idx="568">
                  <c:v>33.103167999999997</c:v>
                </c:pt>
                <c:pt idx="569">
                  <c:v>14.907000999999999</c:v>
                </c:pt>
                <c:pt idx="570">
                  <c:v>16.594135000000001</c:v>
                </c:pt>
                <c:pt idx="571">
                  <c:v>16.622865000000001</c:v>
                </c:pt>
                <c:pt idx="572">
                  <c:v>14.325904</c:v>
                </c:pt>
                <c:pt idx="573">
                  <c:v>14.920479</c:v>
                </c:pt>
                <c:pt idx="574">
                  <c:v>34.020969999999998</c:v>
                </c:pt>
                <c:pt idx="575">
                  <c:v>16.339860000000002</c:v>
                </c:pt>
                <c:pt idx="576">
                  <c:v>23.234649000000001</c:v>
                </c:pt>
                <c:pt idx="577">
                  <c:v>26.808872000000001</c:v>
                </c:pt>
                <c:pt idx="578">
                  <c:v>26.249369000000002</c:v>
                </c:pt>
                <c:pt idx="579">
                  <c:v>24.972069000000001</c:v>
                </c:pt>
                <c:pt idx="580">
                  <c:v>19.632688000000002</c:v>
                </c:pt>
                <c:pt idx="581">
                  <c:v>19.439330000000002</c:v>
                </c:pt>
                <c:pt idx="582">
                  <c:v>29.545252999999999</c:v>
                </c:pt>
                <c:pt idx="583">
                  <c:v>52.701664999999998</c:v>
                </c:pt>
                <c:pt idx="584">
                  <c:v>28.901243000000001</c:v>
                </c:pt>
                <c:pt idx="585">
                  <c:v>56.305135999999997</c:v>
                </c:pt>
                <c:pt idx="586">
                  <c:v>28.497008999999998</c:v>
                </c:pt>
                <c:pt idx="587">
                  <c:v>19.74015</c:v>
                </c:pt>
                <c:pt idx="588">
                  <c:v>30.268516999999999</c:v>
                </c:pt>
                <c:pt idx="589">
                  <c:v>29.877694999999999</c:v>
                </c:pt>
                <c:pt idx="590">
                  <c:v>29.553072</c:v>
                </c:pt>
                <c:pt idx="591">
                  <c:v>31.861985000000001</c:v>
                </c:pt>
                <c:pt idx="592">
                  <c:v>25.272592</c:v>
                </c:pt>
                <c:pt idx="593">
                  <c:v>163.23808399999999</c:v>
                </c:pt>
                <c:pt idx="594">
                  <c:v>93.728116999999997</c:v>
                </c:pt>
                <c:pt idx="595">
                  <c:v>113.404983</c:v>
                </c:pt>
                <c:pt idx="596">
                  <c:v>97.349265000000003</c:v>
                </c:pt>
                <c:pt idx="597">
                  <c:v>197.949387</c:v>
                </c:pt>
                <c:pt idx="598">
                  <c:v>103.63090099999999</c:v>
                </c:pt>
                <c:pt idx="599">
                  <c:v>72.322622999999993</c:v>
                </c:pt>
                <c:pt idx="600">
                  <c:v>57.428637000000002</c:v>
                </c:pt>
                <c:pt idx="601">
                  <c:v>55.444814000000001</c:v>
                </c:pt>
                <c:pt idx="602">
                  <c:v>52.608671999999999</c:v>
                </c:pt>
                <c:pt idx="603">
                  <c:v>42.742784999999998</c:v>
                </c:pt>
                <c:pt idx="604">
                  <c:v>33.107841000000001</c:v>
                </c:pt>
                <c:pt idx="605">
                  <c:v>58.027769999999997</c:v>
                </c:pt>
                <c:pt idx="606">
                  <c:v>30.361263000000001</c:v>
                </c:pt>
                <c:pt idx="607">
                  <c:v>25.182748</c:v>
                </c:pt>
                <c:pt idx="608">
                  <c:v>31.054341999999998</c:v>
                </c:pt>
                <c:pt idx="609">
                  <c:v>34.315689999999996</c:v>
                </c:pt>
                <c:pt idx="610">
                  <c:v>51.580719999999999</c:v>
                </c:pt>
                <c:pt idx="611">
                  <c:v>22.950198</c:v>
                </c:pt>
                <c:pt idx="612">
                  <c:v>5.5319399999999996</c:v>
                </c:pt>
                <c:pt idx="613">
                  <c:v>31.736426000000002</c:v>
                </c:pt>
                <c:pt idx="614">
                  <c:v>50.458762</c:v>
                </c:pt>
                <c:pt idx="615">
                  <c:v>26.615777000000001</c:v>
                </c:pt>
                <c:pt idx="616">
                  <c:v>29.256212999999999</c:v>
                </c:pt>
                <c:pt idx="617">
                  <c:v>20.731808000000001</c:v>
                </c:pt>
                <c:pt idx="618">
                  <c:v>18.014976999999998</c:v>
                </c:pt>
                <c:pt idx="619">
                  <c:v>55.897781000000002</c:v>
                </c:pt>
                <c:pt idx="620">
                  <c:v>48.463414999999998</c:v>
                </c:pt>
                <c:pt idx="621">
                  <c:v>47.197741999999998</c:v>
                </c:pt>
                <c:pt idx="622">
                  <c:v>40.044848999999999</c:v>
                </c:pt>
                <c:pt idx="623">
                  <c:v>27.553684000000001</c:v>
                </c:pt>
                <c:pt idx="624">
                  <c:v>20.915837</c:v>
                </c:pt>
                <c:pt idx="625">
                  <c:v>15.336539</c:v>
                </c:pt>
                <c:pt idx="626">
                  <c:v>51.787989000000003</c:v>
                </c:pt>
                <c:pt idx="627">
                  <c:v>42.81915</c:v>
                </c:pt>
                <c:pt idx="628">
                  <c:v>35.471800000000002</c:v>
                </c:pt>
                <c:pt idx="629">
                  <c:v>28.256188000000002</c:v>
                </c:pt>
                <c:pt idx="630">
                  <c:v>21.012008000000002</c:v>
                </c:pt>
                <c:pt idx="631">
                  <c:v>20.948899999999998</c:v>
                </c:pt>
                <c:pt idx="632">
                  <c:v>17.473075000000001</c:v>
                </c:pt>
                <c:pt idx="633">
                  <c:v>21.280797</c:v>
                </c:pt>
                <c:pt idx="634">
                  <c:v>20.581817000000001</c:v>
                </c:pt>
                <c:pt idx="635">
                  <c:v>16.951592999999999</c:v>
                </c:pt>
                <c:pt idx="636">
                  <c:v>14.567815</c:v>
                </c:pt>
                <c:pt idx="637">
                  <c:v>21.921271999999998</c:v>
                </c:pt>
                <c:pt idx="638">
                  <c:v>17.722546999999999</c:v>
                </c:pt>
                <c:pt idx="639">
                  <c:v>16.263722999999999</c:v>
                </c:pt>
                <c:pt idx="640">
                  <c:v>13.581352000000001</c:v>
                </c:pt>
                <c:pt idx="641">
                  <c:v>27.341177999999999</c:v>
                </c:pt>
                <c:pt idx="642">
                  <c:v>33.007516000000003</c:v>
                </c:pt>
                <c:pt idx="643">
                  <c:v>18.838054</c:v>
                </c:pt>
                <c:pt idx="644">
                  <c:v>22.73075</c:v>
                </c:pt>
                <c:pt idx="645">
                  <c:v>12.116814</c:v>
                </c:pt>
                <c:pt idx="646">
                  <c:v>15.487368</c:v>
                </c:pt>
                <c:pt idx="647">
                  <c:v>12.557565</c:v>
                </c:pt>
                <c:pt idx="648">
                  <c:v>22.860916</c:v>
                </c:pt>
                <c:pt idx="649">
                  <c:v>10.263883999999999</c:v>
                </c:pt>
                <c:pt idx="650">
                  <c:v>11.923961</c:v>
                </c:pt>
                <c:pt idx="651">
                  <c:v>15.541446000000001</c:v>
                </c:pt>
                <c:pt idx="652">
                  <c:v>32.748423000000003</c:v>
                </c:pt>
                <c:pt idx="653">
                  <c:v>24.100985000000001</c:v>
                </c:pt>
                <c:pt idx="654">
                  <c:v>15.420105</c:v>
                </c:pt>
                <c:pt idx="655">
                  <c:v>16.563230000000001</c:v>
                </c:pt>
                <c:pt idx="656">
                  <c:v>15.532165000000001</c:v>
                </c:pt>
                <c:pt idx="657">
                  <c:v>25.193771000000002</c:v>
                </c:pt>
                <c:pt idx="658">
                  <c:v>16.269193000000001</c:v>
                </c:pt>
                <c:pt idx="659">
                  <c:v>16.255334000000001</c:v>
                </c:pt>
                <c:pt idx="660">
                  <c:v>27.572552999999999</c:v>
                </c:pt>
                <c:pt idx="661">
                  <c:v>12.655602</c:v>
                </c:pt>
                <c:pt idx="662">
                  <c:v>27.942413999999999</c:v>
                </c:pt>
                <c:pt idx="663">
                  <c:v>19.353194999999999</c:v>
                </c:pt>
                <c:pt idx="664">
                  <c:v>21.799071000000001</c:v>
                </c:pt>
                <c:pt idx="665">
                  <c:v>18.364450999999999</c:v>
                </c:pt>
                <c:pt idx="666">
                  <c:v>17.946821</c:v>
                </c:pt>
                <c:pt idx="667">
                  <c:v>25.228959</c:v>
                </c:pt>
                <c:pt idx="668">
                  <c:v>22.565698000000001</c:v>
                </c:pt>
                <c:pt idx="669">
                  <c:v>26.676093999999999</c:v>
                </c:pt>
                <c:pt idx="670">
                  <c:v>21.78464</c:v>
                </c:pt>
                <c:pt idx="671">
                  <c:v>27.306577999999998</c:v>
                </c:pt>
                <c:pt idx="672">
                  <c:v>48.030231000000001</c:v>
                </c:pt>
                <c:pt idx="673">
                  <c:v>14.31104</c:v>
                </c:pt>
                <c:pt idx="674">
                  <c:v>15.249245</c:v>
                </c:pt>
                <c:pt idx="675">
                  <c:v>12.663199000000001</c:v>
                </c:pt>
                <c:pt idx="676">
                  <c:v>13.392910000000001</c:v>
                </c:pt>
                <c:pt idx="677">
                  <c:v>23.378623000000001</c:v>
                </c:pt>
                <c:pt idx="678">
                  <c:v>12.430730000000001</c:v>
                </c:pt>
                <c:pt idx="679">
                  <c:v>14.537945000000001</c:v>
                </c:pt>
                <c:pt idx="680">
                  <c:v>13.534898999999999</c:v>
                </c:pt>
                <c:pt idx="681">
                  <c:v>22.157388999999998</c:v>
                </c:pt>
                <c:pt idx="682">
                  <c:v>30.623087999999999</c:v>
                </c:pt>
                <c:pt idx="683">
                  <c:v>20.176993</c:v>
                </c:pt>
                <c:pt idx="684">
                  <c:v>27.943076999999999</c:v>
                </c:pt>
                <c:pt idx="685">
                  <c:v>15.476803</c:v>
                </c:pt>
                <c:pt idx="686">
                  <c:v>22.592161000000001</c:v>
                </c:pt>
                <c:pt idx="687">
                  <c:v>27.957543999999999</c:v>
                </c:pt>
                <c:pt idx="688">
                  <c:v>17.703997999999999</c:v>
                </c:pt>
                <c:pt idx="689">
                  <c:v>57.265684999999998</c:v>
                </c:pt>
                <c:pt idx="690">
                  <c:v>48.876182</c:v>
                </c:pt>
                <c:pt idx="691">
                  <c:v>34.475467999999999</c:v>
                </c:pt>
                <c:pt idx="692">
                  <c:v>25.791134</c:v>
                </c:pt>
                <c:pt idx="693">
                  <c:v>29.599672000000002</c:v>
                </c:pt>
                <c:pt idx="694">
                  <c:v>38.765185000000002</c:v>
                </c:pt>
                <c:pt idx="695">
                  <c:v>44.836205</c:v>
                </c:pt>
                <c:pt idx="696">
                  <c:v>55.543382999999999</c:v>
                </c:pt>
                <c:pt idx="697">
                  <c:v>48.376221999999999</c:v>
                </c:pt>
                <c:pt idx="698">
                  <c:v>59.776817000000001</c:v>
                </c:pt>
                <c:pt idx="699">
                  <c:v>51.510243000000003</c:v>
                </c:pt>
                <c:pt idx="700">
                  <c:v>40.721277000000001</c:v>
                </c:pt>
                <c:pt idx="701">
                  <c:v>47.706136000000001</c:v>
                </c:pt>
                <c:pt idx="702">
                  <c:v>27.19117</c:v>
                </c:pt>
                <c:pt idx="703">
                  <c:v>26.704540999999999</c:v>
                </c:pt>
                <c:pt idx="704">
                  <c:v>18.270994999999999</c:v>
                </c:pt>
                <c:pt idx="705">
                  <c:v>30.441493000000001</c:v>
                </c:pt>
                <c:pt idx="706">
                  <c:v>25.466394999999999</c:v>
                </c:pt>
                <c:pt idx="707">
                  <c:v>17.109722999999999</c:v>
                </c:pt>
                <c:pt idx="708">
                  <c:v>15.104414</c:v>
                </c:pt>
                <c:pt idx="709">
                  <c:v>16.757901</c:v>
                </c:pt>
                <c:pt idx="710">
                  <c:v>18.710736000000001</c:v>
                </c:pt>
                <c:pt idx="711">
                  <c:v>18.149488000000002</c:v>
                </c:pt>
                <c:pt idx="712">
                  <c:v>14.248044999999999</c:v>
                </c:pt>
                <c:pt idx="713">
                  <c:v>19.380324000000002</c:v>
                </c:pt>
                <c:pt idx="714">
                  <c:v>18.657201000000001</c:v>
                </c:pt>
                <c:pt idx="715">
                  <c:v>28.530470000000001</c:v>
                </c:pt>
                <c:pt idx="716">
                  <c:v>24.974477</c:v>
                </c:pt>
                <c:pt idx="717">
                  <c:v>19.950240999999998</c:v>
                </c:pt>
                <c:pt idx="718">
                  <c:v>16.315704</c:v>
                </c:pt>
                <c:pt idx="719">
                  <c:v>14.339854000000001</c:v>
                </c:pt>
                <c:pt idx="720">
                  <c:v>22.698696000000002</c:v>
                </c:pt>
                <c:pt idx="721">
                  <c:v>16.817981</c:v>
                </c:pt>
                <c:pt idx="722">
                  <c:v>15.298361</c:v>
                </c:pt>
                <c:pt idx="723">
                  <c:v>12.669041</c:v>
                </c:pt>
                <c:pt idx="724">
                  <c:v>19.639289999999999</c:v>
                </c:pt>
                <c:pt idx="725">
                  <c:v>14.124872</c:v>
                </c:pt>
                <c:pt idx="726">
                  <c:v>14.362036</c:v>
                </c:pt>
                <c:pt idx="727">
                  <c:v>14.729009</c:v>
                </c:pt>
                <c:pt idx="728">
                  <c:v>13.577513</c:v>
                </c:pt>
                <c:pt idx="729">
                  <c:v>13.701069</c:v>
                </c:pt>
                <c:pt idx="730">
                  <c:v>13.87565</c:v>
                </c:pt>
                <c:pt idx="731">
                  <c:v>21.991752000000002</c:v>
                </c:pt>
                <c:pt idx="732">
                  <c:v>18.945233999999999</c:v>
                </c:pt>
                <c:pt idx="733">
                  <c:v>14.934742</c:v>
                </c:pt>
                <c:pt idx="734">
                  <c:v>12.240729</c:v>
                </c:pt>
                <c:pt idx="735">
                  <c:v>25.142225</c:v>
                </c:pt>
                <c:pt idx="736">
                  <c:v>18.076955999999999</c:v>
                </c:pt>
                <c:pt idx="737">
                  <c:v>16.540303000000002</c:v>
                </c:pt>
                <c:pt idx="738">
                  <c:v>29.215174999999999</c:v>
                </c:pt>
                <c:pt idx="739">
                  <c:v>33.511538000000002</c:v>
                </c:pt>
                <c:pt idx="740">
                  <c:v>71.425747000000001</c:v>
                </c:pt>
                <c:pt idx="741">
                  <c:v>24.938704000000001</c:v>
                </c:pt>
                <c:pt idx="742">
                  <c:v>24.651585000000001</c:v>
                </c:pt>
                <c:pt idx="743">
                  <c:v>20.490516</c:v>
                </c:pt>
                <c:pt idx="744">
                  <c:v>17.706724000000001</c:v>
                </c:pt>
                <c:pt idx="745">
                  <c:v>23.504235999999999</c:v>
                </c:pt>
                <c:pt idx="746">
                  <c:v>16.345307999999999</c:v>
                </c:pt>
                <c:pt idx="747">
                  <c:v>14.525617</c:v>
                </c:pt>
                <c:pt idx="748">
                  <c:v>13.540006</c:v>
                </c:pt>
                <c:pt idx="749">
                  <c:v>17.712299000000002</c:v>
                </c:pt>
                <c:pt idx="750">
                  <c:v>16.867431</c:v>
                </c:pt>
                <c:pt idx="751">
                  <c:v>18.500266</c:v>
                </c:pt>
                <c:pt idx="752">
                  <c:v>22.308219000000001</c:v>
                </c:pt>
                <c:pt idx="753">
                  <c:v>11.930669</c:v>
                </c:pt>
                <c:pt idx="754">
                  <c:v>12.742438</c:v>
                </c:pt>
                <c:pt idx="755">
                  <c:v>12.780122</c:v>
                </c:pt>
                <c:pt idx="756">
                  <c:v>11.896105</c:v>
                </c:pt>
                <c:pt idx="757">
                  <c:v>11.153869</c:v>
                </c:pt>
                <c:pt idx="758">
                  <c:v>12.844474999999999</c:v>
                </c:pt>
                <c:pt idx="759">
                  <c:v>13.043367</c:v>
                </c:pt>
                <c:pt idx="760">
                  <c:v>11.914234</c:v>
                </c:pt>
                <c:pt idx="761">
                  <c:v>17.442640999999998</c:v>
                </c:pt>
                <c:pt idx="762">
                  <c:v>19.626626999999999</c:v>
                </c:pt>
                <c:pt idx="763">
                  <c:v>15.192826</c:v>
                </c:pt>
                <c:pt idx="764">
                  <c:v>22.261032</c:v>
                </c:pt>
                <c:pt idx="765">
                  <c:v>24.824898999999998</c:v>
                </c:pt>
                <c:pt idx="766">
                  <c:v>17.049012999999999</c:v>
                </c:pt>
                <c:pt idx="767">
                  <c:v>14.743366</c:v>
                </c:pt>
                <c:pt idx="768">
                  <c:v>12.426603999999999</c:v>
                </c:pt>
                <c:pt idx="769">
                  <c:v>26.514004</c:v>
                </c:pt>
                <c:pt idx="770">
                  <c:v>14.806456000000001</c:v>
                </c:pt>
                <c:pt idx="771">
                  <c:v>12.018948999999999</c:v>
                </c:pt>
                <c:pt idx="772">
                  <c:v>13.238339</c:v>
                </c:pt>
                <c:pt idx="773">
                  <c:v>13.104312999999999</c:v>
                </c:pt>
                <c:pt idx="774">
                  <c:v>20.121915999999999</c:v>
                </c:pt>
                <c:pt idx="775">
                  <c:v>14.725989</c:v>
                </c:pt>
                <c:pt idx="776">
                  <c:v>11.525133</c:v>
                </c:pt>
                <c:pt idx="777">
                  <c:v>16.771011999999999</c:v>
                </c:pt>
                <c:pt idx="778">
                  <c:v>12.19692</c:v>
                </c:pt>
                <c:pt idx="779">
                  <c:v>17.616800000000001</c:v>
                </c:pt>
                <c:pt idx="780">
                  <c:v>23.730027</c:v>
                </c:pt>
                <c:pt idx="781">
                  <c:v>12.619654000000001</c:v>
                </c:pt>
                <c:pt idx="782">
                  <c:v>9.5188220000000001</c:v>
                </c:pt>
                <c:pt idx="783">
                  <c:v>10.181698000000001</c:v>
                </c:pt>
                <c:pt idx="784">
                  <c:v>10.744547000000001</c:v>
                </c:pt>
                <c:pt idx="785">
                  <c:v>15.774084</c:v>
                </c:pt>
                <c:pt idx="786">
                  <c:v>21.185763999999999</c:v>
                </c:pt>
                <c:pt idx="787">
                  <c:v>11.55344</c:v>
                </c:pt>
                <c:pt idx="788">
                  <c:v>17.154184000000001</c:v>
                </c:pt>
                <c:pt idx="789">
                  <c:v>10.931800000000001</c:v>
                </c:pt>
                <c:pt idx="790">
                  <c:v>10.340909999999999</c:v>
                </c:pt>
                <c:pt idx="791">
                  <c:v>12.505062000000001</c:v>
                </c:pt>
                <c:pt idx="792">
                  <c:v>11.563528</c:v>
                </c:pt>
                <c:pt idx="793">
                  <c:v>10.081023</c:v>
                </c:pt>
                <c:pt idx="794">
                  <c:v>36.380443999999997</c:v>
                </c:pt>
                <c:pt idx="795">
                  <c:v>16.004096000000001</c:v>
                </c:pt>
                <c:pt idx="796">
                  <c:v>43.084536</c:v>
                </c:pt>
                <c:pt idx="797">
                  <c:v>19.065688999999999</c:v>
                </c:pt>
                <c:pt idx="798">
                  <c:v>19.125906000000001</c:v>
                </c:pt>
                <c:pt idx="799">
                  <c:v>18.540405</c:v>
                </c:pt>
                <c:pt idx="800">
                  <c:v>11.917799</c:v>
                </c:pt>
                <c:pt idx="801">
                  <c:v>10.561754000000001</c:v>
                </c:pt>
                <c:pt idx="802">
                  <c:v>13.360759</c:v>
                </c:pt>
                <c:pt idx="803">
                  <c:v>12.777502999999999</c:v>
                </c:pt>
                <c:pt idx="804">
                  <c:v>13.482889999999999</c:v>
                </c:pt>
                <c:pt idx="805">
                  <c:v>16.796375999999999</c:v>
                </c:pt>
                <c:pt idx="806">
                  <c:v>15.948755</c:v>
                </c:pt>
                <c:pt idx="807">
                  <c:v>12.070974</c:v>
                </c:pt>
                <c:pt idx="808">
                  <c:v>16.636593000000001</c:v>
                </c:pt>
                <c:pt idx="809">
                  <c:v>15.050653000000001</c:v>
                </c:pt>
                <c:pt idx="810">
                  <c:v>17.779237999999999</c:v>
                </c:pt>
                <c:pt idx="811">
                  <c:v>12.214112999999999</c:v>
                </c:pt>
                <c:pt idx="812">
                  <c:v>11.255808999999999</c:v>
                </c:pt>
                <c:pt idx="813">
                  <c:v>11.252560000000001</c:v>
                </c:pt>
                <c:pt idx="814">
                  <c:v>11.647724999999999</c:v>
                </c:pt>
                <c:pt idx="815">
                  <c:v>14.421066</c:v>
                </c:pt>
                <c:pt idx="816">
                  <c:v>13.385159</c:v>
                </c:pt>
                <c:pt idx="817">
                  <c:v>10.806706999999999</c:v>
                </c:pt>
                <c:pt idx="818">
                  <c:v>9.3781079999999992</c:v>
                </c:pt>
                <c:pt idx="819">
                  <c:v>9.8058750000000003</c:v>
                </c:pt>
                <c:pt idx="820">
                  <c:v>20.764507999999999</c:v>
                </c:pt>
                <c:pt idx="821">
                  <c:v>19.336013999999999</c:v>
                </c:pt>
                <c:pt idx="822">
                  <c:v>14.294288999999999</c:v>
                </c:pt>
                <c:pt idx="823">
                  <c:v>8.9626330000000003</c:v>
                </c:pt>
                <c:pt idx="824">
                  <c:v>10.66128</c:v>
                </c:pt>
                <c:pt idx="825">
                  <c:v>10.360461000000001</c:v>
                </c:pt>
                <c:pt idx="826">
                  <c:v>10.356712999999999</c:v>
                </c:pt>
                <c:pt idx="827">
                  <c:v>20.992324</c:v>
                </c:pt>
                <c:pt idx="828">
                  <c:v>15.236141999999999</c:v>
                </c:pt>
                <c:pt idx="829">
                  <c:v>17.557661</c:v>
                </c:pt>
                <c:pt idx="830">
                  <c:v>10.831068</c:v>
                </c:pt>
                <c:pt idx="831">
                  <c:v>13.600785999999999</c:v>
                </c:pt>
                <c:pt idx="832">
                  <c:v>13.441609</c:v>
                </c:pt>
                <c:pt idx="833">
                  <c:v>33.230938000000002</c:v>
                </c:pt>
                <c:pt idx="834">
                  <c:v>21.932746999999999</c:v>
                </c:pt>
                <c:pt idx="835">
                  <c:v>18.114879999999999</c:v>
                </c:pt>
                <c:pt idx="836">
                  <c:v>20.725995000000001</c:v>
                </c:pt>
                <c:pt idx="837">
                  <c:v>20.951277000000001</c:v>
                </c:pt>
                <c:pt idx="838">
                  <c:v>20.332429999999999</c:v>
                </c:pt>
                <c:pt idx="839">
                  <c:v>12.761424999999999</c:v>
                </c:pt>
                <c:pt idx="840">
                  <c:v>12.771198999999999</c:v>
                </c:pt>
                <c:pt idx="841">
                  <c:v>10.670854</c:v>
                </c:pt>
                <c:pt idx="842">
                  <c:v>32.914630000000002</c:v>
                </c:pt>
                <c:pt idx="843">
                  <c:v>14.641301</c:v>
                </c:pt>
                <c:pt idx="844">
                  <c:v>14.287343999999999</c:v>
                </c:pt>
                <c:pt idx="845">
                  <c:v>12.584114</c:v>
                </c:pt>
                <c:pt idx="846">
                  <c:v>12.87547</c:v>
                </c:pt>
                <c:pt idx="847">
                  <c:v>9.5435560000000006</c:v>
                </c:pt>
                <c:pt idx="848">
                  <c:v>14.215544</c:v>
                </c:pt>
                <c:pt idx="849">
                  <c:v>8.6484349999999992</c:v>
                </c:pt>
                <c:pt idx="850">
                  <c:v>10.747183</c:v>
                </c:pt>
                <c:pt idx="851">
                  <c:v>10.279617999999999</c:v>
                </c:pt>
                <c:pt idx="852">
                  <c:v>2.8712049999999998</c:v>
                </c:pt>
                <c:pt idx="853">
                  <c:v>17.979661</c:v>
                </c:pt>
                <c:pt idx="854">
                  <c:v>14.614841</c:v>
                </c:pt>
                <c:pt idx="855">
                  <c:v>12.488937999999999</c:v>
                </c:pt>
                <c:pt idx="856">
                  <c:v>9.9282179999999993</c:v>
                </c:pt>
                <c:pt idx="857">
                  <c:v>17.324892999999999</c:v>
                </c:pt>
                <c:pt idx="858">
                  <c:v>12.433578000000001</c:v>
                </c:pt>
                <c:pt idx="859">
                  <c:v>10.987519000000001</c:v>
                </c:pt>
                <c:pt idx="860">
                  <c:v>12.277023</c:v>
                </c:pt>
                <c:pt idx="861">
                  <c:v>15.058076</c:v>
                </c:pt>
                <c:pt idx="862">
                  <c:v>14.471443000000001</c:v>
                </c:pt>
                <c:pt idx="863">
                  <c:v>26.251660000000001</c:v>
                </c:pt>
                <c:pt idx="864">
                  <c:v>19.296400999999999</c:v>
                </c:pt>
                <c:pt idx="865">
                  <c:v>17.996082999999999</c:v>
                </c:pt>
                <c:pt idx="866">
                  <c:v>10.696024</c:v>
                </c:pt>
                <c:pt idx="867">
                  <c:v>8.2061689999999992</c:v>
                </c:pt>
                <c:pt idx="868">
                  <c:v>15.621809000000001</c:v>
                </c:pt>
                <c:pt idx="869">
                  <c:v>9.8519620000000003</c:v>
                </c:pt>
                <c:pt idx="870">
                  <c:v>9.4978119999999997</c:v>
                </c:pt>
                <c:pt idx="871">
                  <c:v>6.4076139999999997</c:v>
                </c:pt>
                <c:pt idx="872">
                  <c:v>6.5682410000000004</c:v>
                </c:pt>
                <c:pt idx="873">
                  <c:v>6.7686130000000002</c:v>
                </c:pt>
                <c:pt idx="874">
                  <c:v>18.764073</c:v>
                </c:pt>
                <c:pt idx="875">
                  <c:v>10.701207999999999</c:v>
                </c:pt>
                <c:pt idx="876">
                  <c:v>8.6301050000000004</c:v>
                </c:pt>
                <c:pt idx="877">
                  <c:v>14.727892000000001</c:v>
                </c:pt>
                <c:pt idx="878">
                  <c:v>8.9093099999999996</c:v>
                </c:pt>
                <c:pt idx="879">
                  <c:v>8.3526579999999999</c:v>
                </c:pt>
                <c:pt idx="880">
                  <c:v>12.857806999999999</c:v>
                </c:pt>
                <c:pt idx="881">
                  <c:v>8.4618310000000001</c:v>
                </c:pt>
                <c:pt idx="882">
                  <c:v>12.133315</c:v>
                </c:pt>
                <c:pt idx="883">
                  <c:v>9.5399229999999999</c:v>
                </c:pt>
                <c:pt idx="884">
                  <c:v>9.9202189999999995</c:v>
                </c:pt>
                <c:pt idx="885">
                  <c:v>8.0092289999999995</c:v>
                </c:pt>
                <c:pt idx="886">
                  <c:v>9.7178939999999994</c:v>
                </c:pt>
                <c:pt idx="887">
                  <c:v>6.314883</c:v>
                </c:pt>
                <c:pt idx="888">
                  <c:v>7.5426010000000003</c:v>
                </c:pt>
                <c:pt idx="889">
                  <c:v>50.949198000000003</c:v>
                </c:pt>
                <c:pt idx="890">
                  <c:v>9.8091030000000003</c:v>
                </c:pt>
                <c:pt idx="891">
                  <c:v>12.341042</c:v>
                </c:pt>
                <c:pt idx="892">
                  <c:v>11.606059</c:v>
                </c:pt>
                <c:pt idx="893">
                  <c:v>14.908929000000001</c:v>
                </c:pt>
                <c:pt idx="894">
                  <c:v>19.902885999999999</c:v>
                </c:pt>
                <c:pt idx="895">
                  <c:v>16.979026000000001</c:v>
                </c:pt>
                <c:pt idx="896">
                  <c:v>14.372460999999999</c:v>
                </c:pt>
                <c:pt idx="897">
                  <c:v>8.4439170000000008</c:v>
                </c:pt>
                <c:pt idx="898">
                  <c:v>15.627402999999999</c:v>
                </c:pt>
                <c:pt idx="899">
                  <c:v>9.1986729999999994</c:v>
                </c:pt>
                <c:pt idx="900">
                  <c:v>10.501357</c:v>
                </c:pt>
                <c:pt idx="901">
                  <c:v>9.4312199999999997</c:v>
                </c:pt>
                <c:pt idx="902">
                  <c:v>16.121048999999999</c:v>
                </c:pt>
                <c:pt idx="903">
                  <c:v>10.443908</c:v>
                </c:pt>
                <c:pt idx="904">
                  <c:v>8.7154690000000006</c:v>
                </c:pt>
                <c:pt idx="905">
                  <c:v>14.693099</c:v>
                </c:pt>
                <c:pt idx="906">
                  <c:v>54.021379000000003</c:v>
                </c:pt>
                <c:pt idx="907">
                  <c:v>22.224360999999998</c:v>
                </c:pt>
                <c:pt idx="908">
                  <c:v>12.479034</c:v>
                </c:pt>
                <c:pt idx="909">
                  <c:v>10.449630000000001</c:v>
                </c:pt>
                <c:pt idx="910">
                  <c:v>11.46214</c:v>
                </c:pt>
                <c:pt idx="911">
                  <c:v>12.337968999999999</c:v>
                </c:pt>
                <c:pt idx="912">
                  <c:v>13.310316</c:v>
                </c:pt>
                <c:pt idx="913">
                  <c:v>13.126519999999999</c:v>
                </c:pt>
                <c:pt idx="914">
                  <c:v>23.906113999999999</c:v>
                </c:pt>
                <c:pt idx="915">
                  <c:v>13.113182999999999</c:v>
                </c:pt>
                <c:pt idx="916">
                  <c:v>30.197475000000001</c:v>
                </c:pt>
                <c:pt idx="917">
                  <c:v>22.975580999999998</c:v>
                </c:pt>
                <c:pt idx="918">
                  <c:v>63.360467</c:v>
                </c:pt>
                <c:pt idx="919">
                  <c:v>18.316742999999999</c:v>
                </c:pt>
                <c:pt idx="920">
                  <c:v>25.154475000000001</c:v>
                </c:pt>
                <c:pt idx="921">
                  <c:v>23.798589</c:v>
                </c:pt>
                <c:pt idx="922">
                  <c:v>11.344554</c:v>
                </c:pt>
                <c:pt idx="923">
                  <c:v>13.067403000000001</c:v>
                </c:pt>
                <c:pt idx="924">
                  <c:v>6.7950840000000001</c:v>
                </c:pt>
                <c:pt idx="925">
                  <c:v>9.0236450000000001</c:v>
                </c:pt>
                <c:pt idx="926">
                  <c:v>8.6682670000000002</c:v>
                </c:pt>
                <c:pt idx="927">
                  <c:v>7.349418</c:v>
                </c:pt>
                <c:pt idx="928">
                  <c:v>14.798389999999999</c:v>
                </c:pt>
                <c:pt idx="929">
                  <c:v>8.3337669999999999</c:v>
                </c:pt>
                <c:pt idx="930">
                  <c:v>8.5655590000000004</c:v>
                </c:pt>
                <c:pt idx="931">
                  <c:v>9.8570159999999998</c:v>
                </c:pt>
                <c:pt idx="932">
                  <c:v>7.6706880000000002</c:v>
                </c:pt>
                <c:pt idx="933">
                  <c:v>6.9554450000000001</c:v>
                </c:pt>
                <c:pt idx="934">
                  <c:v>9.7171970000000005</c:v>
                </c:pt>
                <c:pt idx="935">
                  <c:v>8.9579299999999993</c:v>
                </c:pt>
                <c:pt idx="936">
                  <c:v>7.20913</c:v>
                </c:pt>
                <c:pt idx="937">
                  <c:v>9.2789199999999994</c:v>
                </c:pt>
                <c:pt idx="938">
                  <c:v>7.8950240000000003</c:v>
                </c:pt>
                <c:pt idx="939">
                  <c:v>10.438928000000001</c:v>
                </c:pt>
                <c:pt idx="940">
                  <c:v>9.6520879999999991</c:v>
                </c:pt>
                <c:pt idx="941">
                  <c:v>7.5951139999999997</c:v>
                </c:pt>
                <c:pt idx="942">
                  <c:v>5.6611029999999998</c:v>
                </c:pt>
                <c:pt idx="943">
                  <c:v>8.0275219999999994</c:v>
                </c:pt>
                <c:pt idx="944">
                  <c:v>11.307064</c:v>
                </c:pt>
                <c:pt idx="945">
                  <c:v>7.8500519999999998</c:v>
                </c:pt>
                <c:pt idx="946">
                  <c:v>5.6967369999999997</c:v>
                </c:pt>
                <c:pt idx="947">
                  <c:v>10.417014999999999</c:v>
                </c:pt>
                <c:pt idx="948">
                  <c:v>8.7801690000000008</c:v>
                </c:pt>
                <c:pt idx="949">
                  <c:v>9.1890429999999999</c:v>
                </c:pt>
                <c:pt idx="950">
                  <c:v>7.6810090000000004</c:v>
                </c:pt>
                <c:pt idx="951">
                  <c:v>11.854884999999999</c:v>
                </c:pt>
                <c:pt idx="952">
                  <c:v>8.6587010000000006</c:v>
                </c:pt>
                <c:pt idx="953">
                  <c:v>10.075022000000001</c:v>
                </c:pt>
                <c:pt idx="954">
                  <c:v>7.3919499999999996</c:v>
                </c:pt>
                <c:pt idx="955">
                  <c:v>5.7280540000000002</c:v>
                </c:pt>
                <c:pt idx="956">
                  <c:v>9.8174600000000005</c:v>
                </c:pt>
                <c:pt idx="957">
                  <c:v>6.8779599999999999</c:v>
                </c:pt>
                <c:pt idx="958">
                  <c:v>7.4339329999999997</c:v>
                </c:pt>
                <c:pt idx="959">
                  <c:v>9.5536589999999997</c:v>
                </c:pt>
                <c:pt idx="960">
                  <c:v>10.478505999999999</c:v>
                </c:pt>
                <c:pt idx="961">
                  <c:v>11.037881</c:v>
                </c:pt>
                <c:pt idx="962">
                  <c:v>6.9483290000000002</c:v>
                </c:pt>
                <c:pt idx="963">
                  <c:v>8.8213259999999991</c:v>
                </c:pt>
                <c:pt idx="964">
                  <c:v>10.907492</c:v>
                </c:pt>
                <c:pt idx="965">
                  <c:v>50.462653000000003</c:v>
                </c:pt>
                <c:pt idx="966">
                  <c:v>14.495222</c:v>
                </c:pt>
                <c:pt idx="967">
                  <c:v>13.552440000000001</c:v>
                </c:pt>
                <c:pt idx="968">
                  <c:v>12.73367</c:v>
                </c:pt>
                <c:pt idx="969">
                  <c:v>10.710167</c:v>
                </c:pt>
                <c:pt idx="970">
                  <c:v>16.140056000000001</c:v>
                </c:pt>
                <c:pt idx="971">
                  <c:v>7.3686100000000003</c:v>
                </c:pt>
                <c:pt idx="972">
                  <c:v>14.264206</c:v>
                </c:pt>
                <c:pt idx="973">
                  <c:v>8.4781180000000003</c:v>
                </c:pt>
                <c:pt idx="974">
                  <c:v>8.0205929999999999</c:v>
                </c:pt>
                <c:pt idx="975">
                  <c:v>6.8883520000000003</c:v>
                </c:pt>
                <c:pt idx="976">
                  <c:v>7.7914250000000003</c:v>
                </c:pt>
                <c:pt idx="977">
                  <c:v>7.0857929999999998</c:v>
                </c:pt>
                <c:pt idx="978">
                  <c:v>9.947813</c:v>
                </c:pt>
                <c:pt idx="979">
                  <c:v>11.542592000000001</c:v>
                </c:pt>
                <c:pt idx="980">
                  <c:v>8.5292329999999996</c:v>
                </c:pt>
                <c:pt idx="981">
                  <c:v>5.6501010000000003</c:v>
                </c:pt>
                <c:pt idx="982">
                  <c:v>4.8306740000000001</c:v>
                </c:pt>
                <c:pt idx="983">
                  <c:v>23.515332999999998</c:v>
                </c:pt>
                <c:pt idx="984">
                  <c:v>19.81878</c:v>
                </c:pt>
                <c:pt idx="985">
                  <c:v>12.481403999999999</c:v>
                </c:pt>
                <c:pt idx="986">
                  <c:v>11.45402</c:v>
                </c:pt>
                <c:pt idx="987">
                  <c:v>19.766717</c:v>
                </c:pt>
                <c:pt idx="988">
                  <c:v>38.270066999999997</c:v>
                </c:pt>
                <c:pt idx="989">
                  <c:v>16.514882</c:v>
                </c:pt>
                <c:pt idx="990">
                  <c:v>13.684847</c:v>
                </c:pt>
                <c:pt idx="991">
                  <c:v>12.293322</c:v>
                </c:pt>
                <c:pt idx="992">
                  <c:v>19.34356</c:v>
                </c:pt>
                <c:pt idx="993">
                  <c:v>9.9783390000000001</c:v>
                </c:pt>
                <c:pt idx="994">
                  <c:v>12.256902</c:v>
                </c:pt>
                <c:pt idx="995">
                  <c:v>7.6482840000000003</c:v>
                </c:pt>
                <c:pt idx="996">
                  <c:v>11.543711999999999</c:v>
                </c:pt>
                <c:pt idx="997">
                  <c:v>8.3605699999999992</c:v>
                </c:pt>
                <c:pt idx="998">
                  <c:v>6.5965040000000004</c:v>
                </c:pt>
                <c:pt idx="999">
                  <c:v>5.1346879999999997</c:v>
                </c:pt>
                <c:pt idx="1000">
                  <c:v>12.327284000000001</c:v>
                </c:pt>
                <c:pt idx="1001">
                  <c:v>12.511265</c:v>
                </c:pt>
                <c:pt idx="1002">
                  <c:v>12.294727999999999</c:v>
                </c:pt>
                <c:pt idx="1003">
                  <c:v>15.008324999999999</c:v>
                </c:pt>
                <c:pt idx="1004">
                  <c:v>15.395092</c:v>
                </c:pt>
                <c:pt idx="1005">
                  <c:v>20.855239000000001</c:v>
                </c:pt>
                <c:pt idx="1006">
                  <c:v>21.527339000000001</c:v>
                </c:pt>
                <c:pt idx="1007">
                  <c:v>9.3615329999999997</c:v>
                </c:pt>
                <c:pt idx="1008">
                  <c:v>7.5995720000000002</c:v>
                </c:pt>
                <c:pt idx="1009">
                  <c:v>12.845897000000001</c:v>
                </c:pt>
                <c:pt idx="1010">
                  <c:v>12.713255999999999</c:v>
                </c:pt>
                <c:pt idx="1011">
                  <c:v>12.475759</c:v>
                </c:pt>
                <c:pt idx="1012">
                  <c:v>8.7363130000000009</c:v>
                </c:pt>
                <c:pt idx="1013">
                  <c:v>6.2803880000000003</c:v>
                </c:pt>
                <c:pt idx="1014">
                  <c:v>18.074902000000002</c:v>
                </c:pt>
                <c:pt idx="1015">
                  <c:v>9.1463319999999992</c:v>
                </c:pt>
                <c:pt idx="1016">
                  <c:v>11.229179</c:v>
                </c:pt>
                <c:pt idx="1017">
                  <c:v>9.3626950000000004</c:v>
                </c:pt>
                <c:pt idx="1018">
                  <c:v>6.9866210000000004</c:v>
                </c:pt>
                <c:pt idx="1019">
                  <c:v>9.4044500000000006</c:v>
                </c:pt>
                <c:pt idx="1020">
                  <c:v>16.720939999999999</c:v>
                </c:pt>
                <c:pt idx="1021">
                  <c:v>12.488047</c:v>
                </c:pt>
                <c:pt idx="1022">
                  <c:v>11.131048</c:v>
                </c:pt>
                <c:pt idx="1023">
                  <c:v>6.9178860000000002</c:v>
                </c:pt>
                <c:pt idx="1024">
                  <c:v>8.7159189999999995</c:v>
                </c:pt>
                <c:pt idx="1025">
                  <c:v>14.356681</c:v>
                </c:pt>
                <c:pt idx="1026">
                  <c:v>21.066725999999999</c:v>
                </c:pt>
                <c:pt idx="1027">
                  <c:v>23.802523999999998</c:v>
                </c:pt>
                <c:pt idx="1028">
                  <c:v>12.051173</c:v>
                </c:pt>
                <c:pt idx="1029">
                  <c:v>10.785501999999999</c:v>
                </c:pt>
                <c:pt idx="1030">
                  <c:v>9.6897079999999995</c:v>
                </c:pt>
                <c:pt idx="1031">
                  <c:v>7.0101789999999999</c:v>
                </c:pt>
                <c:pt idx="1032">
                  <c:v>7.5806449999999996</c:v>
                </c:pt>
                <c:pt idx="1033">
                  <c:v>10.359400000000001</c:v>
                </c:pt>
                <c:pt idx="1034">
                  <c:v>11.128348000000001</c:v>
                </c:pt>
                <c:pt idx="1035">
                  <c:v>7.8348909999999998</c:v>
                </c:pt>
                <c:pt idx="1036">
                  <c:v>12.91461</c:v>
                </c:pt>
                <c:pt idx="1037">
                  <c:v>12.247844000000001</c:v>
                </c:pt>
                <c:pt idx="1038">
                  <c:v>13.988137</c:v>
                </c:pt>
                <c:pt idx="1039">
                  <c:v>31.673714</c:v>
                </c:pt>
                <c:pt idx="1040">
                  <c:v>11.696851000000001</c:v>
                </c:pt>
                <c:pt idx="1041">
                  <c:v>9.2995300000000007</c:v>
                </c:pt>
                <c:pt idx="1042">
                  <c:v>7.5023609999999996</c:v>
                </c:pt>
                <c:pt idx="1043">
                  <c:v>8.9242190000000008</c:v>
                </c:pt>
                <c:pt idx="1044">
                  <c:v>15.762687</c:v>
                </c:pt>
                <c:pt idx="1045">
                  <c:v>11.458920000000001</c:v>
                </c:pt>
                <c:pt idx="1046">
                  <c:v>11.806739</c:v>
                </c:pt>
                <c:pt idx="1047">
                  <c:v>9.8934660000000001</c:v>
                </c:pt>
                <c:pt idx="1048">
                  <c:v>8.8636400000000002</c:v>
                </c:pt>
                <c:pt idx="1049">
                  <c:v>13.362349999999999</c:v>
                </c:pt>
                <c:pt idx="1050">
                  <c:v>53.116979999999998</c:v>
                </c:pt>
                <c:pt idx="1051">
                  <c:v>9.3477069999999998</c:v>
                </c:pt>
                <c:pt idx="1052">
                  <c:v>14.492164000000001</c:v>
                </c:pt>
                <c:pt idx="1053">
                  <c:v>14.562074000000001</c:v>
                </c:pt>
                <c:pt idx="1054">
                  <c:v>12.119293000000001</c:v>
                </c:pt>
                <c:pt idx="1055">
                  <c:v>11.190759999999999</c:v>
                </c:pt>
                <c:pt idx="1056">
                  <c:v>9.5803650000000005</c:v>
                </c:pt>
                <c:pt idx="1057">
                  <c:v>8.534395</c:v>
                </c:pt>
                <c:pt idx="1058">
                  <c:v>8.2483330000000006</c:v>
                </c:pt>
                <c:pt idx="1059">
                  <c:v>7.096025</c:v>
                </c:pt>
                <c:pt idx="1060">
                  <c:v>16.075509</c:v>
                </c:pt>
                <c:pt idx="1061">
                  <c:v>7.4792540000000001</c:v>
                </c:pt>
                <c:pt idx="1062">
                  <c:v>6.9566670000000004</c:v>
                </c:pt>
                <c:pt idx="1063">
                  <c:v>5.6760549999999999</c:v>
                </c:pt>
                <c:pt idx="1064">
                  <c:v>10.544271</c:v>
                </c:pt>
                <c:pt idx="1065">
                  <c:v>10.297492</c:v>
                </c:pt>
                <c:pt idx="1066">
                  <c:v>8.3926649999999992</c:v>
                </c:pt>
                <c:pt idx="1067">
                  <c:v>8.560651</c:v>
                </c:pt>
                <c:pt idx="1068">
                  <c:v>6.5200639999999996</c:v>
                </c:pt>
                <c:pt idx="1069">
                  <c:v>6.5202929999999997</c:v>
                </c:pt>
                <c:pt idx="1070">
                  <c:v>16.190749</c:v>
                </c:pt>
                <c:pt idx="1071">
                  <c:v>8.7805099999999996</c:v>
                </c:pt>
                <c:pt idx="1072">
                  <c:v>12.541377000000001</c:v>
                </c:pt>
                <c:pt idx="1073">
                  <c:v>6.9883579999999998</c:v>
                </c:pt>
                <c:pt idx="1074">
                  <c:v>5.7222949999999999</c:v>
                </c:pt>
                <c:pt idx="1075">
                  <c:v>18.917805000000001</c:v>
                </c:pt>
                <c:pt idx="1076">
                  <c:v>11.108349</c:v>
                </c:pt>
                <c:pt idx="1077">
                  <c:v>11.777925</c:v>
                </c:pt>
                <c:pt idx="1078">
                  <c:v>9.2668540000000004</c:v>
                </c:pt>
                <c:pt idx="1079">
                  <c:v>6.5519170000000004</c:v>
                </c:pt>
                <c:pt idx="1080">
                  <c:v>6.3906809999999998</c:v>
                </c:pt>
                <c:pt idx="1081">
                  <c:v>6.2711079999999999</c:v>
                </c:pt>
                <c:pt idx="1082">
                  <c:v>5.9604900000000001</c:v>
                </c:pt>
                <c:pt idx="1083">
                  <c:v>6.7681959999999997</c:v>
                </c:pt>
                <c:pt idx="1084">
                  <c:v>8.9694050000000001</c:v>
                </c:pt>
                <c:pt idx="1085">
                  <c:v>6.894577</c:v>
                </c:pt>
                <c:pt idx="1086">
                  <c:v>7.6127089999999997</c:v>
                </c:pt>
                <c:pt idx="1087">
                  <c:v>7.8938920000000001</c:v>
                </c:pt>
                <c:pt idx="1088">
                  <c:v>7.9223790000000003</c:v>
                </c:pt>
                <c:pt idx="1089">
                  <c:v>6.381189</c:v>
                </c:pt>
                <c:pt idx="1090">
                  <c:v>9.8334290000000006</c:v>
                </c:pt>
                <c:pt idx="1091">
                  <c:v>7.7019310000000001</c:v>
                </c:pt>
                <c:pt idx="1092">
                  <c:v>5.9287320000000001</c:v>
                </c:pt>
                <c:pt idx="1093">
                  <c:v>28.011678</c:v>
                </c:pt>
                <c:pt idx="1094">
                  <c:v>20.005815999999999</c:v>
                </c:pt>
                <c:pt idx="1095">
                  <c:v>10.263992</c:v>
                </c:pt>
                <c:pt idx="1096">
                  <c:v>14.908778</c:v>
                </c:pt>
                <c:pt idx="1097">
                  <c:v>10.633043000000001</c:v>
                </c:pt>
                <c:pt idx="1098">
                  <c:v>11.759568</c:v>
                </c:pt>
                <c:pt idx="1099">
                  <c:v>8.5640040000000006</c:v>
                </c:pt>
                <c:pt idx="1100">
                  <c:v>8.2295590000000001</c:v>
                </c:pt>
                <c:pt idx="1101">
                  <c:v>8.8893730000000009</c:v>
                </c:pt>
                <c:pt idx="1102">
                  <c:v>10.232856</c:v>
                </c:pt>
                <c:pt idx="1103">
                  <c:v>12.786883</c:v>
                </c:pt>
                <c:pt idx="1104">
                  <c:v>11.395766</c:v>
                </c:pt>
                <c:pt idx="1105">
                  <c:v>8.7852639999999997</c:v>
                </c:pt>
                <c:pt idx="1106">
                  <c:v>9.9343050000000002</c:v>
                </c:pt>
                <c:pt idx="1107">
                  <c:v>23.087855999999999</c:v>
                </c:pt>
                <c:pt idx="1108">
                  <c:v>10.801301</c:v>
                </c:pt>
                <c:pt idx="1109">
                  <c:v>6.5880729999999996</c:v>
                </c:pt>
                <c:pt idx="1110">
                  <c:v>6.5518640000000001</c:v>
                </c:pt>
                <c:pt idx="1111">
                  <c:v>10.155047</c:v>
                </c:pt>
                <c:pt idx="1112">
                  <c:v>6.4257920000000004</c:v>
                </c:pt>
                <c:pt idx="1113">
                  <c:v>3.2798289999999999</c:v>
                </c:pt>
                <c:pt idx="1114">
                  <c:v>11.324434</c:v>
                </c:pt>
                <c:pt idx="1115">
                  <c:v>17.501373000000001</c:v>
                </c:pt>
                <c:pt idx="1116">
                  <c:v>9.5632199999999994</c:v>
                </c:pt>
                <c:pt idx="1117">
                  <c:v>8.3243539999999996</c:v>
                </c:pt>
                <c:pt idx="1118">
                  <c:v>7.2910570000000003</c:v>
                </c:pt>
                <c:pt idx="1119">
                  <c:v>9.2796420000000008</c:v>
                </c:pt>
                <c:pt idx="1120">
                  <c:v>5.88537</c:v>
                </c:pt>
                <c:pt idx="1121">
                  <c:v>6.9516900000000001</c:v>
                </c:pt>
                <c:pt idx="1122">
                  <c:v>16.01586</c:v>
                </c:pt>
                <c:pt idx="1123">
                  <c:v>16.122864</c:v>
                </c:pt>
                <c:pt idx="1124">
                  <c:v>24.275245000000002</c:v>
                </c:pt>
                <c:pt idx="1125">
                  <c:v>10.565415</c:v>
                </c:pt>
                <c:pt idx="1126">
                  <c:v>9.3480360000000005</c:v>
                </c:pt>
                <c:pt idx="1127">
                  <c:v>9.6015090000000001</c:v>
                </c:pt>
                <c:pt idx="1128">
                  <c:v>12.148825</c:v>
                </c:pt>
                <c:pt idx="1129">
                  <c:v>10.451801</c:v>
                </c:pt>
                <c:pt idx="1130">
                  <c:v>8.5572029999999994</c:v>
                </c:pt>
                <c:pt idx="1131">
                  <c:v>6.4032090000000004</c:v>
                </c:pt>
                <c:pt idx="1132">
                  <c:v>6.4615390000000001</c:v>
                </c:pt>
                <c:pt idx="1133">
                  <c:v>5.8077360000000002</c:v>
                </c:pt>
                <c:pt idx="1134">
                  <c:v>6.7323519999999997</c:v>
                </c:pt>
                <c:pt idx="1135">
                  <c:v>12.082079</c:v>
                </c:pt>
                <c:pt idx="1136">
                  <c:v>5.4503969999999997</c:v>
                </c:pt>
                <c:pt idx="1137">
                  <c:v>4.511101</c:v>
                </c:pt>
                <c:pt idx="1138">
                  <c:v>8.107602</c:v>
                </c:pt>
                <c:pt idx="1139">
                  <c:v>7.7022320000000004</c:v>
                </c:pt>
                <c:pt idx="1140">
                  <c:v>12.062238000000001</c:v>
                </c:pt>
                <c:pt idx="1141">
                  <c:v>7.2291429999999997</c:v>
                </c:pt>
                <c:pt idx="1142">
                  <c:v>15.0528</c:v>
                </c:pt>
                <c:pt idx="1143">
                  <c:v>14.906199000000001</c:v>
                </c:pt>
                <c:pt idx="1144">
                  <c:v>41.170191000000003</c:v>
                </c:pt>
                <c:pt idx="1145">
                  <c:v>12.570717</c:v>
                </c:pt>
                <c:pt idx="1146">
                  <c:v>13.791090000000001</c:v>
                </c:pt>
                <c:pt idx="1147">
                  <c:v>8.5590600000000006</c:v>
                </c:pt>
                <c:pt idx="1148">
                  <c:v>14.298444</c:v>
                </c:pt>
                <c:pt idx="1149">
                  <c:v>11.091198</c:v>
                </c:pt>
                <c:pt idx="1150">
                  <c:v>7.6684710000000003</c:v>
                </c:pt>
                <c:pt idx="1151">
                  <c:v>12.872757</c:v>
                </c:pt>
                <c:pt idx="1152">
                  <c:v>9.9800439999999995</c:v>
                </c:pt>
                <c:pt idx="1153">
                  <c:v>11.075167</c:v>
                </c:pt>
                <c:pt idx="1154">
                  <c:v>7.6640940000000004</c:v>
                </c:pt>
                <c:pt idx="1155">
                  <c:v>4.8358559999999997</c:v>
                </c:pt>
                <c:pt idx="1156">
                  <c:v>10.159065999999999</c:v>
                </c:pt>
                <c:pt idx="1157">
                  <c:v>7.8954389999999997</c:v>
                </c:pt>
                <c:pt idx="1158">
                  <c:v>11.500495000000001</c:v>
                </c:pt>
                <c:pt idx="1159">
                  <c:v>5.7068880000000002</c:v>
                </c:pt>
                <c:pt idx="1160">
                  <c:v>9.4362089999999998</c:v>
                </c:pt>
                <c:pt idx="1161">
                  <c:v>7.2175419999999999</c:v>
                </c:pt>
                <c:pt idx="1162">
                  <c:v>10.109719999999999</c:v>
                </c:pt>
                <c:pt idx="1163">
                  <c:v>12.823686</c:v>
                </c:pt>
                <c:pt idx="1164">
                  <c:v>19.734613</c:v>
                </c:pt>
                <c:pt idx="1165">
                  <c:v>24.562391999999999</c:v>
                </c:pt>
                <c:pt idx="1166">
                  <c:v>14.505884999999999</c:v>
                </c:pt>
                <c:pt idx="1167">
                  <c:v>13.003437</c:v>
                </c:pt>
                <c:pt idx="1168">
                  <c:v>38.686870999999996</c:v>
                </c:pt>
                <c:pt idx="1169">
                  <c:v>12.714803</c:v>
                </c:pt>
                <c:pt idx="1170">
                  <c:v>7.9130099999999999</c:v>
                </c:pt>
                <c:pt idx="1171">
                  <c:v>11.576252999999999</c:v>
                </c:pt>
                <c:pt idx="1172">
                  <c:v>7.9048809999999996</c:v>
                </c:pt>
                <c:pt idx="1173">
                  <c:v>7.286778</c:v>
                </c:pt>
                <c:pt idx="1174">
                  <c:v>8.5742180000000001</c:v>
                </c:pt>
                <c:pt idx="1175">
                  <c:v>6.5709390000000001</c:v>
                </c:pt>
                <c:pt idx="1176">
                  <c:v>6.4307990000000004</c:v>
                </c:pt>
                <c:pt idx="1177">
                  <c:v>12.826164</c:v>
                </c:pt>
                <c:pt idx="1178">
                  <c:v>4.6322140000000003</c:v>
                </c:pt>
                <c:pt idx="1179">
                  <c:v>4.7336390000000002</c:v>
                </c:pt>
                <c:pt idx="1180">
                  <c:v>6.011018</c:v>
                </c:pt>
                <c:pt idx="1181">
                  <c:v>6.4370139999999996</c:v>
                </c:pt>
                <c:pt idx="1182">
                  <c:v>7.0474730000000001</c:v>
                </c:pt>
                <c:pt idx="1183">
                  <c:v>5.6002340000000004</c:v>
                </c:pt>
                <c:pt idx="1184">
                  <c:v>12.810206000000001</c:v>
                </c:pt>
                <c:pt idx="1185">
                  <c:v>15.219187</c:v>
                </c:pt>
                <c:pt idx="1186">
                  <c:v>10.346657</c:v>
                </c:pt>
                <c:pt idx="1187">
                  <c:v>10.645369000000001</c:v>
                </c:pt>
                <c:pt idx="1188">
                  <c:v>6.0844950000000004</c:v>
                </c:pt>
                <c:pt idx="1189">
                  <c:v>59.811033000000002</c:v>
                </c:pt>
                <c:pt idx="1190">
                  <c:v>14.214823000000001</c:v>
                </c:pt>
                <c:pt idx="1191">
                  <c:v>16.877082000000001</c:v>
                </c:pt>
                <c:pt idx="1192">
                  <c:v>7.5024499999999996</c:v>
                </c:pt>
                <c:pt idx="1193">
                  <c:v>8.7638200000000008</c:v>
                </c:pt>
                <c:pt idx="1194">
                  <c:v>16.564155</c:v>
                </c:pt>
                <c:pt idx="1195">
                  <c:v>22.931801</c:v>
                </c:pt>
                <c:pt idx="1196">
                  <c:v>23.390913000000001</c:v>
                </c:pt>
                <c:pt idx="1197">
                  <c:v>12.121719000000001</c:v>
                </c:pt>
                <c:pt idx="1198">
                  <c:v>9.4837500000000006</c:v>
                </c:pt>
                <c:pt idx="1199">
                  <c:v>13.900321</c:v>
                </c:pt>
                <c:pt idx="1200">
                  <c:v>11.074206999999999</c:v>
                </c:pt>
                <c:pt idx="1201">
                  <c:v>13.638296</c:v>
                </c:pt>
                <c:pt idx="1202">
                  <c:v>9.4615310000000008</c:v>
                </c:pt>
                <c:pt idx="1203">
                  <c:v>6.6405370000000001</c:v>
                </c:pt>
                <c:pt idx="1204">
                  <c:v>9.8629960000000008</c:v>
                </c:pt>
                <c:pt idx="1205">
                  <c:v>8.6294070000000005</c:v>
                </c:pt>
                <c:pt idx="1206">
                  <c:v>7.9959309999999997</c:v>
                </c:pt>
                <c:pt idx="1207">
                  <c:v>8.0403660000000006</c:v>
                </c:pt>
                <c:pt idx="1208">
                  <c:v>9.1382759999999994</c:v>
                </c:pt>
                <c:pt idx="1209">
                  <c:v>4.51912</c:v>
                </c:pt>
                <c:pt idx="1210">
                  <c:v>5.1880519999999999</c:v>
                </c:pt>
                <c:pt idx="1211">
                  <c:v>8.5390409999999992</c:v>
                </c:pt>
                <c:pt idx="1212">
                  <c:v>4.5540770000000004</c:v>
                </c:pt>
                <c:pt idx="1213">
                  <c:v>11.575194</c:v>
                </c:pt>
                <c:pt idx="1214">
                  <c:v>12.632409000000001</c:v>
                </c:pt>
                <c:pt idx="1215">
                  <c:v>9.5747619999999998</c:v>
                </c:pt>
                <c:pt idx="1216">
                  <c:v>13.54049</c:v>
                </c:pt>
                <c:pt idx="1217">
                  <c:v>15.381309999999999</c:v>
                </c:pt>
                <c:pt idx="1218">
                  <c:v>7.1879590000000002</c:v>
                </c:pt>
                <c:pt idx="1219">
                  <c:v>7.994116</c:v>
                </c:pt>
                <c:pt idx="1220">
                  <c:v>4.6714500000000001</c:v>
                </c:pt>
                <c:pt idx="1221">
                  <c:v>8.3664550000000002</c:v>
                </c:pt>
                <c:pt idx="1222">
                  <c:v>7.9375</c:v>
                </c:pt>
                <c:pt idx="1223">
                  <c:v>4.7647500000000003</c:v>
                </c:pt>
                <c:pt idx="1224">
                  <c:v>9.0470109999999995</c:v>
                </c:pt>
                <c:pt idx="1225">
                  <c:v>12.695047000000001</c:v>
                </c:pt>
                <c:pt idx="1226">
                  <c:v>11.871772999999999</c:v>
                </c:pt>
                <c:pt idx="1227">
                  <c:v>5.7247599999999998</c:v>
                </c:pt>
                <c:pt idx="1228">
                  <c:v>8.8774259999999998</c:v>
                </c:pt>
                <c:pt idx="1229">
                  <c:v>7.5193519999999996</c:v>
                </c:pt>
                <c:pt idx="1230">
                  <c:v>19.189798</c:v>
                </c:pt>
                <c:pt idx="1231">
                  <c:v>13.383183000000001</c:v>
                </c:pt>
                <c:pt idx="1232">
                  <c:v>58.974761999999998</c:v>
                </c:pt>
                <c:pt idx="1233">
                  <c:v>16.325689000000001</c:v>
                </c:pt>
                <c:pt idx="1234">
                  <c:v>19.668239</c:v>
                </c:pt>
                <c:pt idx="1235">
                  <c:v>31.240770000000001</c:v>
                </c:pt>
                <c:pt idx="1236">
                  <c:v>6.6282620000000003</c:v>
                </c:pt>
              </c:numCache>
            </c:numRef>
          </c:val>
          <c:extLst>
            <c:ext xmlns:c16="http://schemas.microsoft.com/office/drawing/2014/chart" uri="{C3380CC4-5D6E-409C-BE32-E72D297353CC}">
              <c16:uniqueId val="{00000000-2201-424B-A9A7-FD984DE23FAE}"/>
            </c:ext>
          </c:extLst>
        </c:ser>
        <c:dLbls>
          <c:showLegendKey val="0"/>
          <c:showVal val="0"/>
          <c:showCatName val="0"/>
          <c:showSerName val="0"/>
          <c:showPercent val="0"/>
          <c:showBubbleSize val="0"/>
        </c:dLbls>
        <c:gapWidth val="100"/>
        <c:overlap val="-24"/>
        <c:axId val="1414067775"/>
        <c:axId val="1413872351"/>
      </c:barChart>
      <c:dateAx>
        <c:axId val="1414067775"/>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3872351"/>
        <c:crosses val="autoZero"/>
        <c:auto val="1"/>
        <c:lblOffset val="100"/>
        <c:baseTimeUnit val="days"/>
      </c:dateAx>
      <c:valAx>
        <c:axId val="1413872351"/>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40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1-F3D1-7A43-A1D2-E83382DEB557}"/>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3-F3D1-7A43-A1D2-E83382DEB557}"/>
              </c:ext>
            </c:extLst>
          </c:dPt>
          <c:dPt>
            <c:idx val="3"/>
            <c:invertIfNegative val="0"/>
            <c:bubble3D val="0"/>
            <c:spPr>
              <a:solidFill>
                <a:srgbClr val="476AAE"/>
              </a:solidFill>
              <a:ln>
                <a:solidFill>
                  <a:srgbClr val="0432FF"/>
                </a:solidFill>
              </a:ln>
              <a:effectLst/>
            </c:spPr>
            <c:extLst>
              <c:ext xmlns:c16="http://schemas.microsoft.com/office/drawing/2014/chart" uri="{C3380CC4-5D6E-409C-BE32-E72D297353CC}">
                <c16:uniqueId val="{00000005-F3D1-7A43-A1D2-E83382DEB55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'Input sheet '!$B$24:$B$27</c:f>
              <c:strCache>
                <c:ptCount val="4"/>
                <c:pt idx="0">
                  <c:v>Promoters</c:v>
                </c:pt>
                <c:pt idx="1">
                  <c:v>FII</c:v>
                </c:pt>
                <c:pt idx="2">
                  <c:v>DII</c:v>
                </c:pt>
                <c:pt idx="3">
                  <c:v>Public &amp;                                                                                                      Government</c:v>
                </c:pt>
              </c:strCache>
            </c:strRef>
          </c:cat>
          <c:val>
            <c:numRef>
              <c:f>'Input sheet '!$C$24:$C$27</c:f>
              <c:numCache>
                <c:formatCode>0.00%</c:formatCode>
                <c:ptCount val="4"/>
                <c:pt idx="0">
                  <c:v>0.46360000000000001</c:v>
                </c:pt>
                <c:pt idx="1">
                  <c:v>0.192</c:v>
                </c:pt>
                <c:pt idx="2">
                  <c:v>0.16009999999999999</c:v>
                </c:pt>
                <c:pt idx="3">
                  <c:v>0.1845</c:v>
                </c:pt>
              </c:numCache>
            </c:numRef>
          </c:val>
          <c:extLst>
            <c:ext xmlns:c16="http://schemas.microsoft.com/office/drawing/2014/chart" uri="{C3380CC4-5D6E-409C-BE32-E72D297353CC}">
              <c16:uniqueId val="{00000006-F3D1-7A43-A1D2-E83382DEB557}"/>
            </c:ext>
          </c:extLst>
        </c:ser>
        <c:dLbls>
          <c:dLblPos val="outEnd"/>
          <c:showLegendKey val="0"/>
          <c:showVal val="1"/>
          <c:showCatName val="0"/>
          <c:showSerName val="0"/>
          <c:showPercent val="0"/>
          <c:showBubbleSize val="0"/>
        </c:dLbls>
        <c:gapWidth val="182"/>
        <c:axId val="1725619919"/>
        <c:axId val="1749767631"/>
      </c:barChart>
      <c:catAx>
        <c:axId val="172561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767631"/>
        <c:crosses val="autoZero"/>
        <c:auto val="1"/>
        <c:lblAlgn val="ctr"/>
        <c:lblOffset val="100"/>
        <c:noMultiLvlLbl val="0"/>
      </c:catAx>
      <c:valAx>
        <c:axId val="1749767631"/>
        <c:scaling>
          <c:orientation val="minMax"/>
        </c:scaling>
        <c:delete val="1"/>
        <c:axPos val="b"/>
        <c:numFmt formatCode="0.00%" sourceLinked="1"/>
        <c:majorTickMark val="none"/>
        <c:minorTickMark val="none"/>
        <c:tickLblPos val="nextTo"/>
        <c:crossAx val="172561991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4D4F-6647-95EE-A450E2B14C71}"/>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4D4F-6647-95EE-A450E2B14C71}"/>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4D4F-6647-95EE-A450E2B14C71}"/>
              </c:ext>
            </c:extLst>
          </c:dPt>
          <c:dPt>
            <c:idx val="3"/>
            <c:invertIfNegative val="0"/>
            <c:bubble3D val="0"/>
            <c:spPr>
              <a:solidFill>
                <a:srgbClr val="476AAE"/>
              </a:solidFill>
              <a:ln>
                <a:noFill/>
              </a:ln>
              <a:effectLst/>
            </c:spPr>
            <c:extLst>
              <c:ext xmlns:c16="http://schemas.microsoft.com/office/drawing/2014/chart" uri="{C3380CC4-5D6E-409C-BE32-E72D297353CC}">
                <c16:uniqueId val="{00000007-4D4F-6647-95EE-A450E2B14C71}"/>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Analysis'!$F$69:$I$69</c:f>
              <c:numCache>
                <c:formatCode>General</c:formatCode>
                <c:ptCount val="4"/>
                <c:pt idx="0">
                  <c:v>24870.2</c:v>
                </c:pt>
                <c:pt idx="1">
                  <c:v>24143.06</c:v>
                </c:pt>
                <c:pt idx="2">
                  <c:v>30976.27</c:v>
                </c:pt>
                <c:pt idx="3">
                  <c:v>42839.56</c:v>
                </c:pt>
              </c:numCache>
            </c:numRef>
          </c:val>
          <c:extLst>
            <c:ext xmlns:c16="http://schemas.microsoft.com/office/drawing/2014/chart" uri="{C3380CC4-5D6E-409C-BE32-E72D297353CC}">
              <c16:uniqueId val="{00000006-4D4F-6647-95EE-A450E2B14C71}"/>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5D61-4C49-8F0B-26932A62BCA8}"/>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5D61-4C49-8F0B-26932A62BCA8}"/>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5D61-4C49-8F0B-26932A62BCA8}"/>
              </c:ext>
            </c:extLst>
          </c:dPt>
          <c:dPt>
            <c:idx val="3"/>
            <c:invertIfNegative val="0"/>
            <c:bubble3D val="0"/>
            <c:spPr>
              <a:solidFill>
                <a:srgbClr val="476AAE"/>
              </a:solidFill>
              <a:ln>
                <a:noFill/>
              </a:ln>
              <a:effectLst/>
            </c:spPr>
            <c:extLst>
              <c:ext xmlns:c16="http://schemas.microsoft.com/office/drawing/2014/chart" uri="{C3380CC4-5D6E-409C-BE32-E72D297353CC}">
                <c16:uniqueId val="{00000007-5D61-4C49-8F0B-26932A62BCA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Analysis'!$F$68:$I$68</c:f>
              <c:numCache>
                <c:formatCode>General</c:formatCode>
                <c:ptCount val="4"/>
                <c:pt idx="0">
                  <c:v>1301.08</c:v>
                </c:pt>
                <c:pt idx="1">
                  <c:v>1099.49</c:v>
                </c:pt>
                <c:pt idx="2">
                  <c:v>1492.55</c:v>
                </c:pt>
                <c:pt idx="3">
                  <c:v>2378.5100000000002</c:v>
                </c:pt>
              </c:numCache>
            </c:numRef>
          </c:val>
          <c:extLst>
            <c:ext xmlns:c16="http://schemas.microsoft.com/office/drawing/2014/chart" uri="{C3380CC4-5D6E-409C-BE32-E72D297353CC}">
              <c16:uniqueId val="{00000006-5D61-4C49-8F0B-26932A62BCA8}"/>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2A43-054C-8094-6084426A3DFF}"/>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2A43-054C-8094-6084426A3DF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2A43-054C-8094-6084426A3DFF}"/>
              </c:ext>
            </c:extLst>
          </c:dPt>
          <c:dPt>
            <c:idx val="3"/>
            <c:invertIfNegative val="0"/>
            <c:bubble3D val="0"/>
            <c:spPr>
              <a:solidFill>
                <a:srgbClr val="476AAE"/>
              </a:solidFill>
              <a:ln>
                <a:noFill/>
              </a:ln>
              <a:effectLst/>
            </c:spPr>
            <c:extLst>
              <c:ext xmlns:c16="http://schemas.microsoft.com/office/drawing/2014/chart" uri="{C3380CC4-5D6E-409C-BE32-E72D297353CC}">
                <c16:uniqueId val="{00000007-2A43-054C-8094-6084426A3DF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Analysis'!$F$73:$I$73</c:f>
              <c:numCache>
                <c:formatCode>General</c:formatCode>
                <c:ptCount val="4"/>
                <c:pt idx="0">
                  <c:v>9540.83</c:v>
                </c:pt>
                <c:pt idx="1">
                  <c:v>12865.605</c:v>
                </c:pt>
                <c:pt idx="2">
                  <c:v>14563.014999999999</c:v>
                </c:pt>
                <c:pt idx="3">
                  <c:v>16788.635000000002</c:v>
                </c:pt>
              </c:numCache>
            </c:numRef>
          </c:val>
          <c:extLst>
            <c:ext xmlns:c16="http://schemas.microsoft.com/office/drawing/2014/chart" uri="{C3380CC4-5D6E-409C-BE32-E72D297353CC}">
              <c16:uniqueId val="{00000008-2A43-054C-8094-6084426A3DFF}"/>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5597-BF46-881E-33F55497040A}"/>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5597-BF46-881E-33F55497040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5597-BF46-881E-33F55497040A}"/>
              </c:ext>
            </c:extLst>
          </c:dPt>
          <c:dPt>
            <c:idx val="3"/>
            <c:invertIfNegative val="0"/>
            <c:bubble3D val="0"/>
            <c:spPr>
              <a:solidFill>
                <a:srgbClr val="476AAE"/>
              </a:solidFill>
              <a:ln>
                <a:noFill/>
              </a:ln>
              <a:effectLst/>
            </c:spPr>
            <c:extLst>
              <c:ext xmlns:c16="http://schemas.microsoft.com/office/drawing/2014/chart" uri="{C3380CC4-5D6E-409C-BE32-E72D297353CC}">
                <c16:uniqueId val="{00000007-5597-BF46-881E-33F55497040A}"/>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Analysis'!$F$80:$I$80</c:f>
              <c:numCache>
                <c:formatCode>General</c:formatCode>
                <c:ptCount val="4"/>
                <c:pt idx="0">
                  <c:v>0.15612469768449272</c:v>
                </c:pt>
                <c:pt idx="1">
                  <c:v>9.4525102682534196E-2</c:v>
                </c:pt>
                <c:pt idx="2">
                  <c:v>0.11542707553936662</c:v>
                </c:pt>
                <c:pt idx="3">
                  <c:v>0.15986576306091407</c:v>
                </c:pt>
              </c:numCache>
            </c:numRef>
          </c:val>
          <c:extLst>
            <c:ext xmlns:c16="http://schemas.microsoft.com/office/drawing/2014/chart" uri="{C3380CC4-5D6E-409C-BE32-E72D297353CC}">
              <c16:uniqueId val="{00000008-5597-BF46-881E-33F55497040A}"/>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B31D-F149-8C4B-B6B79B209FDD}"/>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B31D-F149-8C4B-B6B79B209FD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B31D-F149-8C4B-B6B79B209FDD}"/>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B31D-F149-8C4B-B6B79B209FD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Analysis'!$F$83:$I$83</c:f>
              <c:numCache>
                <c:formatCode>General</c:formatCode>
                <c:ptCount val="4"/>
                <c:pt idx="0">
                  <c:v>43921</c:v>
                </c:pt>
                <c:pt idx="1">
                  <c:v>44286</c:v>
                </c:pt>
                <c:pt idx="2">
                  <c:v>44651</c:v>
                </c:pt>
                <c:pt idx="3">
                  <c:v>45016</c:v>
                </c:pt>
              </c:numCache>
            </c:numRef>
          </c:cat>
          <c:val>
            <c:numRef>
              <c:f>'[1]Dupont Analysis'!$F$86:$I$86</c:f>
              <c:numCache>
                <c:formatCode>General</c:formatCode>
                <c:ptCount val="4"/>
                <c:pt idx="0">
                  <c:v>0.13636968691403159</c:v>
                </c:pt>
                <c:pt idx="1">
                  <c:v>8.5459642201046904E-2</c:v>
                </c:pt>
                <c:pt idx="2">
                  <c:v>0.10248907935616354</c:v>
                </c:pt>
                <c:pt idx="3">
                  <c:v>0.14167381684097605</c:v>
                </c:pt>
              </c:numCache>
            </c:numRef>
          </c:val>
          <c:extLst>
            <c:ext xmlns:c16="http://schemas.microsoft.com/office/drawing/2014/chart" uri="{C3380CC4-5D6E-409C-BE32-E72D297353CC}">
              <c16:uniqueId val="{00000008-B31D-F149-8C4B-B6B79B209FDD}"/>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8021-A54B-8C23-A0C36C175D4C}"/>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8021-A54B-8C23-A0C36C175D4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8021-A54B-8C23-A0C36C175D4C}"/>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8021-A54B-8C23-A0C36C175D4C}"/>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Analysis'!$F$78:$I$78</c:f>
              <c:numCache>
                <c:formatCode>General</c:formatCode>
                <c:ptCount val="4"/>
                <c:pt idx="0">
                  <c:v>1.1448636512813499</c:v>
                </c:pt>
                <c:pt idx="1">
                  <c:v>1.1060788490099276</c:v>
                </c:pt>
                <c:pt idx="2">
                  <c:v>1.1262378027442494</c:v>
                </c:pt>
                <c:pt idx="3">
                  <c:v>1.128407257075299</c:v>
                </c:pt>
              </c:numCache>
            </c:numRef>
          </c:val>
          <c:extLst>
            <c:ext xmlns:c16="http://schemas.microsoft.com/office/drawing/2014/chart" uri="{C3380CC4-5D6E-409C-BE32-E72D297353CC}">
              <c16:uniqueId val="{00000008-8021-A54B-8C23-A0C36C175D4C}"/>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'[2]Altman Z Score'!$C$61:$I$61</c:f>
              <c:numCache>
                <c:formatCode>General</c:formatCode>
                <c:ptCount val="7"/>
                <c:pt idx="0">
                  <c:v>42825</c:v>
                </c:pt>
                <c:pt idx="1">
                  <c:v>43190</c:v>
                </c:pt>
                <c:pt idx="2">
                  <c:v>43555</c:v>
                </c:pt>
                <c:pt idx="3">
                  <c:v>43921</c:v>
                </c:pt>
                <c:pt idx="4">
                  <c:v>44286</c:v>
                </c:pt>
                <c:pt idx="5">
                  <c:v>44651</c:v>
                </c:pt>
                <c:pt idx="6">
                  <c:v>45016</c:v>
                </c:pt>
              </c:numCache>
            </c:numRef>
          </c:cat>
          <c:val>
            <c:numRef>
              <c:f>'[2]Altman Z Score'!$C$64:$I$64</c:f>
              <c:numCache>
                <c:formatCode>General</c:formatCode>
                <c:ptCount val="7"/>
                <c:pt idx="0">
                  <c:v>0.44382982087131057</c:v>
                </c:pt>
                <c:pt idx="1">
                  <c:v>0.26434522734596028</c:v>
                </c:pt>
                <c:pt idx="2">
                  <c:v>0.2132410249090001</c:v>
                </c:pt>
                <c:pt idx="3">
                  <c:v>0.42114546345858284</c:v>
                </c:pt>
                <c:pt idx="4">
                  <c:v>0.33284975155711627</c:v>
                </c:pt>
                <c:pt idx="5">
                  <c:v>0.25397744680686035</c:v>
                </c:pt>
                <c:pt idx="6">
                  <c:v>0.24023916550546798</c:v>
                </c:pt>
              </c:numCache>
            </c:numRef>
          </c:val>
          <c:extLst>
            <c:ext xmlns:c16="http://schemas.microsoft.com/office/drawing/2014/chart" uri="{C3380CC4-5D6E-409C-BE32-E72D297353CC}">
              <c16:uniqueId val="{00000000-2ACB-BF4B-A830-86743688B210}"/>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8E81-4647-9D17-182A72350B7F}"/>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8E81-4647-9D17-182A72350B7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8E81-4647-9D17-182A72350B7F}"/>
              </c:ext>
            </c:extLst>
          </c:dPt>
          <c:dPt>
            <c:idx val="3"/>
            <c:invertIfNegative val="0"/>
            <c:bubble3D val="0"/>
            <c:spPr>
              <a:solidFill>
                <a:srgbClr val="476AAE"/>
              </a:solidFill>
              <a:ln>
                <a:noFill/>
              </a:ln>
              <a:effectLst/>
            </c:spPr>
            <c:extLst>
              <c:ext xmlns:c16="http://schemas.microsoft.com/office/drawing/2014/chart" uri="{C3380CC4-5D6E-409C-BE32-E72D297353CC}">
                <c16:uniqueId val="{00000007-8E81-4647-9D17-182A72350B7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Score'!$F$67:$I$67</c:f>
              <c:numCache>
                <c:formatCode>General</c:formatCode>
                <c:ptCount val="4"/>
                <c:pt idx="0">
                  <c:v>43921</c:v>
                </c:pt>
                <c:pt idx="1">
                  <c:v>44286</c:v>
                </c:pt>
                <c:pt idx="2">
                  <c:v>44651</c:v>
                </c:pt>
                <c:pt idx="3">
                  <c:v>45016</c:v>
                </c:pt>
              </c:numCache>
            </c:numRef>
          </c:cat>
          <c:val>
            <c:numRef>
              <c:f>'[2]Altman Z Score'!$F$68:$I$68</c:f>
              <c:numCache>
                <c:formatCode>General</c:formatCode>
                <c:ptCount val="4"/>
                <c:pt idx="0">
                  <c:v>1240.9900000000005</c:v>
                </c:pt>
                <c:pt idx="1">
                  <c:v>904.99999999999841</c:v>
                </c:pt>
                <c:pt idx="2">
                  <c:v>1378.7600000000014</c:v>
                </c:pt>
                <c:pt idx="3">
                  <c:v>2248.9999999999973</c:v>
                </c:pt>
              </c:numCache>
            </c:numRef>
          </c:val>
          <c:extLst>
            <c:ext xmlns:c16="http://schemas.microsoft.com/office/drawing/2014/chart" uri="{C3380CC4-5D6E-409C-BE32-E72D297353CC}">
              <c16:uniqueId val="{00000006-8E81-4647-9D17-182A72350B7F}"/>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3DB0-5847-8692-F9FE3BF6BBCA}"/>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3DB0-5847-8692-F9FE3BF6BBC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3DB0-5847-8692-F9FE3BF6BBCA}"/>
              </c:ext>
            </c:extLst>
          </c:dPt>
          <c:dPt>
            <c:idx val="3"/>
            <c:invertIfNegative val="0"/>
            <c:bubble3D val="0"/>
            <c:spPr>
              <a:solidFill>
                <a:srgbClr val="476AAE"/>
              </a:solidFill>
              <a:ln>
                <a:noFill/>
              </a:ln>
              <a:effectLst/>
            </c:spPr>
            <c:extLst>
              <c:ext xmlns:c16="http://schemas.microsoft.com/office/drawing/2014/chart" uri="{C3380CC4-5D6E-409C-BE32-E72D297353CC}">
                <c16:uniqueId val="{00000007-3DB0-5847-8692-F9FE3BF6BBC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Score'!$F$67:$I$67</c:f>
              <c:numCache>
                <c:formatCode>General</c:formatCode>
                <c:ptCount val="4"/>
                <c:pt idx="0">
                  <c:v>43921</c:v>
                </c:pt>
                <c:pt idx="1">
                  <c:v>44286</c:v>
                </c:pt>
                <c:pt idx="2">
                  <c:v>44651</c:v>
                </c:pt>
                <c:pt idx="3">
                  <c:v>45016</c:v>
                </c:pt>
              </c:numCache>
            </c:numRef>
          </c:cat>
          <c:val>
            <c:numRef>
              <c:f>'[2]Altman Z Score'!$F$74:$I$74</c:f>
              <c:numCache>
                <c:formatCode>General</c:formatCode>
                <c:ptCount val="4"/>
                <c:pt idx="0">
                  <c:v>12076.16</c:v>
                </c:pt>
                <c:pt idx="1">
                  <c:v>13655.05</c:v>
                </c:pt>
                <c:pt idx="2">
                  <c:v>15470.98</c:v>
                </c:pt>
                <c:pt idx="3">
                  <c:v>18106.29</c:v>
                </c:pt>
              </c:numCache>
            </c:numRef>
          </c:val>
          <c:extLst>
            <c:ext xmlns:c16="http://schemas.microsoft.com/office/drawing/2014/chart" uri="{C3380CC4-5D6E-409C-BE32-E72D297353CC}">
              <c16:uniqueId val="{00000008-3DB0-5847-8692-F9FE3BF6BBCA}"/>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'[2]Altman Z Score'!$F$67:$I$67</c:f>
              <c:numCache>
                <c:formatCode>General</c:formatCode>
                <c:ptCount val="4"/>
                <c:pt idx="0">
                  <c:v>43921</c:v>
                </c:pt>
                <c:pt idx="1">
                  <c:v>44286</c:v>
                </c:pt>
                <c:pt idx="2">
                  <c:v>44651</c:v>
                </c:pt>
                <c:pt idx="3">
                  <c:v>45016</c:v>
                </c:pt>
              </c:numCache>
            </c:numRef>
          </c:cat>
          <c:val>
            <c:numRef>
              <c:f>'Altman Z Score'!#REF!</c:f>
              <c:numCache>
                <c:formatCode>General</c:formatCode>
                <c:ptCount val="1"/>
                <c:pt idx="0">
                  <c:v>1</c:v>
                </c:pt>
              </c:numCache>
            </c:numRef>
          </c:val>
          <c:extLst>
            <c:ext xmlns:c16="http://schemas.microsoft.com/office/drawing/2014/chart" uri="{C3380CC4-5D6E-409C-BE32-E72D297353CC}">
              <c16:uniqueId val="{00000000-112E-C446-AA74-080F303FE606}"/>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BA71-6B41-B477-6B64E8FABD31}"/>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BA71-6B41-B477-6B64E8FABD31}"/>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BA71-6B41-B477-6B64E8FABD31}"/>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BA71-6B41-B477-6B64E8FABD31}"/>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Score'!$F$83:$I$83</c:f>
              <c:numCache>
                <c:formatCode>General</c:formatCode>
                <c:ptCount val="4"/>
                <c:pt idx="0">
                  <c:v>43921</c:v>
                </c:pt>
                <c:pt idx="1">
                  <c:v>44286</c:v>
                </c:pt>
                <c:pt idx="2">
                  <c:v>44651</c:v>
                </c:pt>
                <c:pt idx="3">
                  <c:v>45016</c:v>
                </c:pt>
              </c:numCache>
            </c:numRef>
          </c:cat>
          <c:val>
            <c:numRef>
              <c:f>'[2]Altman Z Score'!$F$86:$I$86</c:f>
              <c:numCache>
                <c:formatCode>General</c:formatCode>
                <c:ptCount val="4"/>
                <c:pt idx="0">
                  <c:v>2.0594460490752029</c:v>
                </c:pt>
                <c:pt idx="1">
                  <c:v>1.768068223843926</c:v>
                </c:pt>
                <c:pt idx="2">
                  <c:v>2.0022177004947328</c:v>
                </c:pt>
                <c:pt idx="3">
                  <c:v>2.3660043001630924</c:v>
                </c:pt>
              </c:numCache>
            </c:numRef>
          </c:val>
          <c:extLst>
            <c:ext xmlns:c16="http://schemas.microsoft.com/office/drawing/2014/chart" uri="{C3380CC4-5D6E-409C-BE32-E72D297353CC}">
              <c16:uniqueId val="{00000008-BA71-6B41-B477-6B64E8FABD31}"/>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98A6-5B46-8E8D-5B44F7A15ABD}"/>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98A6-5B46-8E8D-5B44F7A15AB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8A6-5B46-8E8D-5B44F7A15ABD}"/>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98A6-5B46-8E8D-5B44F7A15AB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Score'!$F$67:$I$67</c:f>
              <c:numCache>
                <c:formatCode>General</c:formatCode>
                <c:ptCount val="4"/>
                <c:pt idx="0">
                  <c:v>43921</c:v>
                </c:pt>
                <c:pt idx="1">
                  <c:v>44286</c:v>
                </c:pt>
                <c:pt idx="2">
                  <c:v>44651</c:v>
                </c:pt>
                <c:pt idx="3">
                  <c:v>45016</c:v>
                </c:pt>
              </c:numCache>
            </c:numRef>
          </c:cat>
          <c:val>
            <c:numRef>
              <c:f>'[2]Altman Z Score'!$F$80:$I$80</c:f>
              <c:numCache>
                <c:formatCode>General</c:formatCode>
                <c:ptCount val="4"/>
                <c:pt idx="0">
                  <c:v>425.28501352456561</c:v>
                </c:pt>
                <c:pt idx="1">
                  <c:v>471.59996697398844</c:v>
                </c:pt>
                <c:pt idx="2">
                  <c:v>400.85151779374439</c:v>
                </c:pt>
                <c:pt idx="3">
                  <c:v>342.6411572405907</c:v>
                </c:pt>
              </c:numCache>
            </c:numRef>
          </c:val>
          <c:extLst>
            <c:ext xmlns:c16="http://schemas.microsoft.com/office/drawing/2014/chart" uri="{C3380CC4-5D6E-409C-BE32-E72D297353CC}">
              <c16:uniqueId val="{00000008-98A6-5B46-8E8D-5B44F7A15ABD}"/>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Football Fiel Analysis-</a:t>
            </a:r>
            <a:r>
              <a:rPr lang="en-GB" baseline="0"/>
              <a:t>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'Football Field Analysis'!$K$4</c:f>
              <c:strCache>
                <c:ptCount val="1"/>
                <c:pt idx="0">
                  <c:v>Open low</c:v>
                </c:pt>
              </c:strCache>
            </c:strRef>
          </c:tx>
          <c:spPr>
            <a:ln w="38100" cap="rnd">
              <a:noFill/>
              <a:round/>
            </a:ln>
            <a:effectLst/>
          </c:spPr>
          <c:marker>
            <c:symbol val="none"/>
          </c:marker>
          <c:cat>
            <c:strRef>
              <c:f>'Football Field Analysis'!$J$5:$J$9</c:f>
              <c:strCache>
                <c:ptCount val="5"/>
                <c:pt idx="0">
                  <c:v>Comps</c:v>
                </c:pt>
                <c:pt idx="1">
                  <c:v>DCF Bear</c:v>
                </c:pt>
                <c:pt idx="2">
                  <c:v>DCF Base</c:v>
                </c:pt>
                <c:pt idx="3">
                  <c:v>DCF Bull</c:v>
                </c:pt>
                <c:pt idx="4">
                  <c:v>52w H/L</c:v>
                </c:pt>
              </c:strCache>
            </c:strRef>
          </c:cat>
          <c:val>
            <c:numRef>
              <c:f>'Football Field Analysis'!$K$5:$K$9</c:f>
              <c:numCache>
                <c:formatCode>General</c:formatCode>
                <c:ptCount val="5"/>
                <c:pt idx="0">
                  <c:v>944.5</c:v>
                </c:pt>
                <c:pt idx="1">
                  <c:v>-16.7</c:v>
                </c:pt>
                <c:pt idx="2">
                  <c:v>23.2</c:v>
                </c:pt>
                <c:pt idx="3">
                  <c:v>78.5</c:v>
                </c:pt>
                <c:pt idx="4">
                  <c:v>505</c:v>
                </c:pt>
              </c:numCache>
            </c:numRef>
          </c:val>
          <c:smooth val="0"/>
          <c:extLst>
            <c:ext xmlns:c16="http://schemas.microsoft.com/office/drawing/2014/chart" uri="{C3380CC4-5D6E-409C-BE32-E72D297353CC}">
              <c16:uniqueId val="{00000000-B566-6347-83F1-98FF5B0AEFBC}"/>
            </c:ext>
          </c:extLst>
        </c:ser>
        <c:ser>
          <c:idx val="1"/>
          <c:order val="1"/>
          <c:tx>
            <c:strRef>
              <c:f>'Football Field Analysis'!$L$4</c:f>
              <c:strCache>
                <c:ptCount val="1"/>
                <c:pt idx="0">
                  <c:v>Low</c:v>
                </c:pt>
              </c:strCache>
            </c:strRef>
          </c:tx>
          <c:spPr>
            <a:ln w="38100" cap="rnd">
              <a:noFill/>
              <a:round/>
            </a:ln>
            <a:effectLst/>
          </c:spPr>
          <c:marker>
            <c:symbol val="none"/>
          </c:marker>
          <c:cat>
            <c:strRef>
              <c:f>'Football Field Analysis'!$J$5:$J$9</c:f>
              <c:strCache>
                <c:ptCount val="5"/>
                <c:pt idx="0">
                  <c:v>Comps</c:v>
                </c:pt>
                <c:pt idx="1">
                  <c:v>DCF Bear</c:v>
                </c:pt>
                <c:pt idx="2">
                  <c:v>DCF Base</c:v>
                </c:pt>
                <c:pt idx="3">
                  <c:v>DCF Bull</c:v>
                </c:pt>
                <c:pt idx="4">
                  <c:v>52w H/L</c:v>
                </c:pt>
              </c:strCache>
            </c:strRef>
          </c:cat>
          <c:val>
            <c:numRef>
              <c:f>'Football Field Analysis'!$L$5:$L$9</c:f>
              <c:numCache>
                <c:formatCode>General</c:formatCode>
                <c:ptCount val="5"/>
                <c:pt idx="0">
                  <c:v>944.5</c:v>
                </c:pt>
                <c:pt idx="1">
                  <c:v>-16.7</c:v>
                </c:pt>
                <c:pt idx="2">
                  <c:v>23.2</c:v>
                </c:pt>
                <c:pt idx="3">
                  <c:v>78.5</c:v>
                </c:pt>
                <c:pt idx="4">
                  <c:v>505</c:v>
                </c:pt>
              </c:numCache>
            </c:numRef>
          </c:val>
          <c:smooth val="0"/>
          <c:extLst>
            <c:ext xmlns:c16="http://schemas.microsoft.com/office/drawing/2014/chart" uri="{C3380CC4-5D6E-409C-BE32-E72D297353CC}">
              <c16:uniqueId val="{00000001-B566-6347-83F1-98FF5B0AEFBC}"/>
            </c:ext>
          </c:extLst>
        </c:ser>
        <c:ser>
          <c:idx val="2"/>
          <c:order val="2"/>
          <c:tx>
            <c:strRef>
              <c:f>'Football Field Analysis'!$M$4</c:f>
              <c:strCache>
                <c:ptCount val="1"/>
                <c:pt idx="0">
                  <c:v>Open High</c:v>
                </c:pt>
              </c:strCache>
            </c:strRef>
          </c:tx>
          <c:spPr>
            <a:ln w="38100" cap="rnd">
              <a:noFill/>
              <a:round/>
            </a:ln>
            <a:effectLst/>
          </c:spPr>
          <c:marker>
            <c:symbol val="none"/>
          </c:marker>
          <c:cat>
            <c:strRef>
              <c:f>'Football Field Analysis'!$J$5:$J$9</c:f>
              <c:strCache>
                <c:ptCount val="5"/>
                <c:pt idx="0">
                  <c:v>Comps</c:v>
                </c:pt>
                <c:pt idx="1">
                  <c:v>DCF Bear</c:v>
                </c:pt>
                <c:pt idx="2">
                  <c:v>DCF Base</c:v>
                </c:pt>
                <c:pt idx="3">
                  <c:v>DCF Bull</c:v>
                </c:pt>
                <c:pt idx="4">
                  <c:v>52w H/L</c:v>
                </c:pt>
              </c:strCache>
            </c:strRef>
          </c:cat>
          <c:val>
            <c:numRef>
              <c:f>'Football Field Analysis'!$M$5:$M$9</c:f>
              <c:numCache>
                <c:formatCode>General</c:formatCode>
                <c:ptCount val="5"/>
                <c:pt idx="0">
                  <c:v>1303</c:v>
                </c:pt>
                <c:pt idx="1">
                  <c:v>25.6</c:v>
                </c:pt>
                <c:pt idx="2">
                  <c:v>216.4</c:v>
                </c:pt>
                <c:pt idx="3">
                  <c:v>554.4</c:v>
                </c:pt>
                <c:pt idx="4">
                  <c:v>1066</c:v>
                </c:pt>
              </c:numCache>
            </c:numRef>
          </c:val>
          <c:smooth val="0"/>
          <c:extLst>
            <c:ext xmlns:c16="http://schemas.microsoft.com/office/drawing/2014/chart" uri="{C3380CC4-5D6E-409C-BE32-E72D297353CC}">
              <c16:uniqueId val="{00000002-B566-6347-83F1-98FF5B0AEFBC}"/>
            </c:ext>
          </c:extLst>
        </c:ser>
        <c:ser>
          <c:idx val="3"/>
          <c:order val="3"/>
          <c:tx>
            <c:strRef>
              <c:f>'Football Field Analysis'!$N$4</c:f>
              <c:strCache>
                <c:ptCount val="1"/>
                <c:pt idx="0">
                  <c:v>High</c:v>
                </c:pt>
              </c:strCache>
            </c:strRef>
          </c:tx>
          <c:spPr>
            <a:ln w="38100" cap="rnd">
              <a:noFill/>
              <a:round/>
            </a:ln>
            <a:effectLst/>
          </c:spPr>
          <c:marker>
            <c:symbol val="none"/>
          </c:marker>
          <c:dLbls>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Analysis'!$J$5:$J$9</c:f>
              <c:strCache>
                <c:ptCount val="5"/>
                <c:pt idx="0">
                  <c:v>Comps</c:v>
                </c:pt>
                <c:pt idx="1">
                  <c:v>DCF Bear</c:v>
                </c:pt>
                <c:pt idx="2">
                  <c:v>DCF Base</c:v>
                </c:pt>
                <c:pt idx="3">
                  <c:v>DCF Bull</c:v>
                </c:pt>
                <c:pt idx="4">
                  <c:v>52w H/L</c:v>
                </c:pt>
              </c:strCache>
            </c:strRef>
          </c:cat>
          <c:val>
            <c:numRef>
              <c:f>'Football Field Analysis'!$N$5:$N$9</c:f>
              <c:numCache>
                <c:formatCode>General</c:formatCode>
                <c:ptCount val="5"/>
                <c:pt idx="0">
                  <c:v>1303</c:v>
                </c:pt>
                <c:pt idx="1">
                  <c:v>25.6</c:v>
                </c:pt>
                <c:pt idx="2">
                  <c:v>216.4</c:v>
                </c:pt>
                <c:pt idx="3">
                  <c:v>554.4</c:v>
                </c:pt>
                <c:pt idx="4">
                  <c:v>1066</c:v>
                </c:pt>
              </c:numCache>
            </c:numRef>
          </c:val>
          <c:smooth val="0"/>
          <c:extLst>
            <c:ext xmlns:c16="http://schemas.microsoft.com/office/drawing/2014/chart" uri="{C3380CC4-5D6E-409C-BE32-E72D297353CC}">
              <c16:uniqueId val="{00000003-B566-6347-83F1-98FF5B0AEFBC}"/>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0432FF"/>
              </a:solidFill>
              <a:ln w="9525" cap="flat" cmpd="sng" algn="ctr">
                <a:solidFill>
                  <a:srgbClr val="0432FF"/>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467530799"/>
        <c:axId val="1467519919"/>
      </c:stockChart>
      <c:catAx>
        <c:axId val="14675307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519919"/>
        <c:crosses val="autoZero"/>
        <c:auto val="1"/>
        <c:lblAlgn val="ctr"/>
        <c:lblOffset val="100"/>
        <c:noMultiLvlLbl val="0"/>
      </c:catAx>
      <c:valAx>
        <c:axId val="1467519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53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3-482C-DE45-93A1-4E1AD9AC28EC}"/>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2-482C-DE45-93A1-4E1AD9AC28EC}"/>
              </c:ext>
            </c:extLst>
          </c:dPt>
          <c:dPt>
            <c:idx val="3"/>
            <c:invertIfNegative val="0"/>
            <c:bubble3D val="0"/>
            <c:spPr>
              <a:solidFill>
                <a:srgbClr val="476AAE"/>
              </a:solidFill>
              <a:ln>
                <a:solidFill>
                  <a:srgbClr val="0432FF"/>
                </a:solidFill>
              </a:ln>
              <a:effectLst/>
            </c:spPr>
            <c:extLst>
              <c:ext xmlns:c16="http://schemas.microsoft.com/office/drawing/2014/chart" uri="{C3380CC4-5D6E-409C-BE32-E72D297353CC}">
                <c16:uniqueId val="{00000001-482C-DE45-93A1-4E1AD9AC28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'Input sheet '!$B$24:$B$27</c:f>
              <c:strCache>
                <c:ptCount val="4"/>
                <c:pt idx="0">
                  <c:v>Promoters</c:v>
                </c:pt>
                <c:pt idx="1">
                  <c:v>FII</c:v>
                </c:pt>
                <c:pt idx="2">
                  <c:v>DII</c:v>
                </c:pt>
                <c:pt idx="3">
                  <c:v>Public &amp;                                                                                                      Government</c:v>
                </c:pt>
              </c:strCache>
            </c:strRef>
          </c:cat>
          <c:val>
            <c:numRef>
              <c:f>'Input sheet '!$C$24:$C$27</c:f>
              <c:numCache>
                <c:formatCode>0.00%</c:formatCode>
                <c:ptCount val="4"/>
                <c:pt idx="0">
                  <c:v>0.46360000000000001</c:v>
                </c:pt>
                <c:pt idx="1">
                  <c:v>0.192</c:v>
                </c:pt>
                <c:pt idx="2">
                  <c:v>0.16009999999999999</c:v>
                </c:pt>
                <c:pt idx="3">
                  <c:v>0.1845</c:v>
                </c:pt>
              </c:numCache>
            </c:numRef>
          </c:val>
          <c:extLst>
            <c:ext xmlns:c16="http://schemas.microsoft.com/office/drawing/2014/chart" uri="{C3380CC4-5D6E-409C-BE32-E72D297353CC}">
              <c16:uniqueId val="{00000000-482C-DE45-93A1-4E1AD9AC28EC}"/>
            </c:ext>
          </c:extLst>
        </c:ser>
        <c:dLbls>
          <c:dLblPos val="outEnd"/>
          <c:showLegendKey val="0"/>
          <c:showVal val="1"/>
          <c:showCatName val="0"/>
          <c:showSerName val="0"/>
          <c:showPercent val="0"/>
          <c:showBubbleSize val="0"/>
        </c:dLbls>
        <c:gapWidth val="182"/>
        <c:axId val="1725619919"/>
        <c:axId val="1749767631"/>
      </c:barChart>
      <c:catAx>
        <c:axId val="172561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767631"/>
        <c:crosses val="autoZero"/>
        <c:auto val="1"/>
        <c:lblAlgn val="ctr"/>
        <c:lblOffset val="100"/>
        <c:noMultiLvlLbl val="0"/>
      </c:catAx>
      <c:valAx>
        <c:axId val="1749767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991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0432FF"/>
              </a:solidFill>
              <a:round/>
            </a:ln>
            <a:effectLst/>
          </c:spPr>
          <c:marker>
            <c:symbol val="none"/>
          </c:marker>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45366</c:v>
                </c:pt>
                <c:pt idx="1197">
                  <c:v>45369</c:v>
                </c:pt>
                <c:pt idx="1198">
                  <c:v>45370</c:v>
                </c:pt>
                <c:pt idx="1199">
                  <c:v>45371</c:v>
                </c:pt>
                <c:pt idx="1200">
                  <c:v>45372</c:v>
                </c:pt>
                <c:pt idx="1201">
                  <c:v>45373</c:v>
                </c:pt>
                <c:pt idx="1202">
                  <c:v>45377</c:v>
                </c:pt>
                <c:pt idx="1203">
                  <c:v>45378</c:v>
                </c:pt>
                <c:pt idx="1204">
                  <c:v>45379</c:v>
                </c:pt>
                <c:pt idx="1205">
                  <c:v>45383</c:v>
                </c:pt>
                <c:pt idx="1206">
                  <c:v>45384</c:v>
                </c:pt>
                <c:pt idx="1207">
                  <c:v>45385</c:v>
                </c:pt>
                <c:pt idx="1208">
                  <c:v>45386</c:v>
                </c:pt>
                <c:pt idx="1209">
                  <c:v>45387</c:v>
                </c:pt>
                <c:pt idx="1210">
                  <c:v>45390</c:v>
                </c:pt>
                <c:pt idx="1211">
                  <c:v>45391</c:v>
                </c:pt>
                <c:pt idx="1212">
                  <c:v>45392</c:v>
                </c:pt>
                <c:pt idx="1213">
                  <c:v>45394</c:v>
                </c:pt>
                <c:pt idx="1214">
                  <c:v>45397</c:v>
                </c:pt>
                <c:pt idx="1215">
                  <c:v>45398</c:v>
                </c:pt>
                <c:pt idx="1216">
                  <c:v>45400</c:v>
                </c:pt>
                <c:pt idx="1217">
                  <c:v>45401</c:v>
                </c:pt>
                <c:pt idx="1218">
                  <c:v>45404</c:v>
                </c:pt>
                <c:pt idx="1219">
                  <c:v>45405</c:v>
                </c:pt>
                <c:pt idx="1220">
                  <c:v>45406</c:v>
                </c:pt>
                <c:pt idx="1221">
                  <c:v>45407</c:v>
                </c:pt>
                <c:pt idx="1222">
                  <c:v>45408</c:v>
                </c:pt>
                <c:pt idx="1223">
                  <c:v>45411</c:v>
                </c:pt>
                <c:pt idx="1224">
                  <c:v>45412</c:v>
                </c:pt>
                <c:pt idx="1225">
                  <c:v>45414</c:v>
                </c:pt>
                <c:pt idx="1226">
                  <c:v>45415</c:v>
                </c:pt>
                <c:pt idx="1227">
                  <c:v>45418</c:v>
                </c:pt>
                <c:pt idx="1228">
                  <c:v>45419</c:v>
                </c:pt>
                <c:pt idx="1229">
                  <c:v>45420</c:v>
                </c:pt>
                <c:pt idx="1230">
                  <c:v>45421</c:v>
                </c:pt>
                <c:pt idx="1231">
                  <c:v>45422</c:v>
                </c:pt>
                <c:pt idx="1232">
                  <c:v>45425</c:v>
                </c:pt>
                <c:pt idx="1233">
                  <c:v>45426</c:v>
                </c:pt>
                <c:pt idx="1234">
                  <c:v>45427</c:v>
                </c:pt>
                <c:pt idx="1235">
                  <c:v>45428</c:v>
                </c:pt>
                <c:pt idx="1236">
                  <c:v>45429</c:v>
                </c:pt>
              </c:numCache>
            </c:numRef>
          </c:cat>
          <c:val>
            <c:numRef>
              <c:f>'Share Price'!$B$2:$B$1238</c:f>
              <c:numCache>
                <c:formatCode>0.00</c:formatCode>
                <c:ptCount val="1237"/>
                <c:pt idx="0">
                  <c:v>176.30053699999999</c:v>
                </c:pt>
                <c:pt idx="1">
                  <c:v>189.559189</c:v>
                </c:pt>
                <c:pt idx="2">
                  <c:v>176.250687</c:v>
                </c:pt>
                <c:pt idx="3">
                  <c:v>178.543533</c:v>
                </c:pt>
                <c:pt idx="4">
                  <c:v>174.60580400000001</c:v>
                </c:pt>
                <c:pt idx="5">
                  <c:v>181.733597</c:v>
                </c:pt>
                <c:pt idx="6">
                  <c:v>180.78654499999999</c:v>
                </c:pt>
                <c:pt idx="7">
                  <c:v>179.68995699999999</c:v>
                </c:pt>
                <c:pt idx="8">
                  <c:v>175.80207799999999</c:v>
                </c:pt>
                <c:pt idx="9">
                  <c:v>174.60580400000001</c:v>
                </c:pt>
                <c:pt idx="10">
                  <c:v>172.06373600000001</c:v>
                </c:pt>
                <c:pt idx="11">
                  <c:v>173.95782500000001</c:v>
                </c:pt>
                <c:pt idx="12">
                  <c:v>172.711716</c:v>
                </c:pt>
                <c:pt idx="13">
                  <c:v>169.17274499999999</c:v>
                </c:pt>
                <c:pt idx="14">
                  <c:v>168.97335799999999</c:v>
                </c:pt>
                <c:pt idx="15">
                  <c:v>165.68360899999999</c:v>
                </c:pt>
                <c:pt idx="16">
                  <c:v>170.219482</c:v>
                </c:pt>
                <c:pt idx="17">
                  <c:v>168.524765</c:v>
                </c:pt>
                <c:pt idx="18">
                  <c:v>166.87988300000001</c:v>
                </c:pt>
                <c:pt idx="19">
                  <c:v>163.689819</c:v>
                </c:pt>
                <c:pt idx="20">
                  <c:v>158.25676000000001</c:v>
                </c:pt>
                <c:pt idx="21">
                  <c:v>157.808167</c:v>
                </c:pt>
                <c:pt idx="22">
                  <c:v>154.16949500000001</c:v>
                </c:pt>
                <c:pt idx="23">
                  <c:v>158.75520299999999</c:v>
                </c:pt>
                <c:pt idx="24">
                  <c:v>158.406296</c:v>
                </c:pt>
                <c:pt idx="25">
                  <c:v>158.80505400000001</c:v>
                </c:pt>
                <c:pt idx="26">
                  <c:v>159.95147700000001</c:v>
                </c:pt>
                <c:pt idx="27">
                  <c:v>160.59947199999999</c:v>
                </c:pt>
                <c:pt idx="28">
                  <c:v>165.33470199999999</c:v>
                </c:pt>
                <c:pt idx="29">
                  <c:v>162.04495199999999</c:v>
                </c:pt>
                <c:pt idx="30">
                  <c:v>167.478027</c:v>
                </c:pt>
                <c:pt idx="31">
                  <c:v>163.24122600000001</c:v>
                </c:pt>
                <c:pt idx="32">
                  <c:v>161.79573099999999</c:v>
                </c:pt>
                <c:pt idx="33">
                  <c:v>164.686722</c:v>
                </c:pt>
                <c:pt idx="34">
                  <c:v>159.70225500000001</c:v>
                </c:pt>
                <c:pt idx="35">
                  <c:v>154.06980899999999</c:v>
                </c:pt>
                <c:pt idx="36">
                  <c:v>155.315933</c:v>
                </c:pt>
                <c:pt idx="37">
                  <c:v>151.17881800000001</c:v>
                </c:pt>
                <c:pt idx="38">
                  <c:v>156.31281999999999</c:v>
                </c:pt>
                <c:pt idx="39">
                  <c:v>158.80505400000001</c:v>
                </c:pt>
                <c:pt idx="40">
                  <c:v>160.44992099999999</c:v>
                </c:pt>
                <c:pt idx="41">
                  <c:v>169.471802</c:v>
                </c:pt>
                <c:pt idx="42">
                  <c:v>167.37832599999999</c:v>
                </c:pt>
                <c:pt idx="43">
                  <c:v>160.25054900000001</c:v>
                </c:pt>
                <c:pt idx="44">
                  <c:v>154.36888099999999</c:v>
                </c:pt>
                <c:pt idx="45">
                  <c:v>156.26297</c:v>
                </c:pt>
                <c:pt idx="46">
                  <c:v>155.714676</c:v>
                </c:pt>
                <c:pt idx="47">
                  <c:v>150.78005999999999</c:v>
                </c:pt>
                <c:pt idx="48">
                  <c:v>143.851654</c:v>
                </c:pt>
                <c:pt idx="49">
                  <c:v>146.69279499999999</c:v>
                </c:pt>
                <c:pt idx="50">
                  <c:v>137.122635</c:v>
                </c:pt>
                <c:pt idx="51">
                  <c:v>133.03537</c:v>
                </c:pt>
                <c:pt idx="52">
                  <c:v>135.178696</c:v>
                </c:pt>
                <c:pt idx="53">
                  <c:v>129.147491</c:v>
                </c:pt>
                <c:pt idx="54">
                  <c:v>130.293915</c:v>
                </c:pt>
                <c:pt idx="55">
                  <c:v>123.365509</c:v>
                </c:pt>
                <c:pt idx="56">
                  <c:v>122.119392</c:v>
                </c:pt>
                <c:pt idx="57">
                  <c:v>117.03524</c:v>
                </c:pt>
                <c:pt idx="58">
                  <c:v>123.664581</c:v>
                </c:pt>
                <c:pt idx="59">
                  <c:v>121.67079200000001</c:v>
                </c:pt>
                <c:pt idx="60">
                  <c:v>121.57109800000001</c:v>
                </c:pt>
                <c:pt idx="61">
                  <c:v>120.524361</c:v>
                </c:pt>
                <c:pt idx="62">
                  <c:v>120.972961</c:v>
                </c:pt>
                <c:pt idx="63">
                  <c:v>120.42467499999999</c:v>
                </c:pt>
                <c:pt idx="64">
                  <c:v>123.46519499999999</c:v>
                </c:pt>
                <c:pt idx="65">
                  <c:v>112.050774</c:v>
                </c:pt>
                <c:pt idx="66">
                  <c:v>107.36537199999999</c:v>
                </c:pt>
                <c:pt idx="67">
                  <c:v>110.704971</c:v>
                </c:pt>
                <c:pt idx="68">
                  <c:v>110.20652</c:v>
                </c:pt>
                <c:pt idx="69">
                  <c:v>119.976067</c:v>
                </c:pt>
                <c:pt idx="70">
                  <c:v>115.988495</c:v>
                </c:pt>
                <c:pt idx="71">
                  <c:v>113.94486999999999</c:v>
                </c:pt>
                <c:pt idx="72">
                  <c:v>116.33741000000001</c:v>
                </c:pt>
                <c:pt idx="73">
                  <c:v>112.299995</c:v>
                </c:pt>
                <c:pt idx="74">
                  <c:v>109.15978200000001</c:v>
                </c:pt>
                <c:pt idx="75">
                  <c:v>117.68322000000001</c:v>
                </c:pt>
                <c:pt idx="76">
                  <c:v>120.873276</c:v>
                </c:pt>
                <c:pt idx="77">
                  <c:v>121.521255</c:v>
                </c:pt>
                <c:pt idx="78">
                  <c:v>133.93258700000001</c:v>
                </c:pt>
                <c:pt idx="79">
                  <c:v>127.552452</c:v>
                </c:pt>
                <c:pt idx="80">
                  <c:v>129.147491</c:v>
                </c:pt>
                <c:pt idx="81">
                  <c:v>128.20043899999999</c:v>
                </c:pt>
                <c:pt idx="82">
                  <c:v>121.620941</c:v>
                </c:pt>
                <c:pt idx="83">
                  <c:v>121.371719</c:v>
                </c:pt>
                <c:pt idx="84">
                  <c:v>123.81411</c:v>
                </c:pt>
                <c:pt idx="85">
                  <c:v>132.835983</c:v>
                </c:pt>
                <c:pt idx="86">
                  <c:v>127.502617</c:v>
                </c:pt>
                <c:pt idx="87">
                  <c:v>130.49328600000001</c:v>
                </c:pt>
                <c:pt idx="88">
                  <c:v>122.667686</c:v>
                </c:pt>
                <c:pt idx="89">
                  <c:v>124.113174</c:v>
                </c:pt>
                <c:pt idx="90">
                  <c:v>119.527473</c:v>
                </c:pt>
                <c:pt idx="91">
                  <c:v>117.085075</c:v>
                </c:pt>
                <c:pt idx="92">
                  <c:v>114.941765</c:v>
                </c:pt>
                <c:pt idx="93">
                  <c:v>122.019707</c:v>
                </c:pt>
                <c:pt idx="94">
                  <c:v>119.278244</c:v>
                </c:pt>
                <c:pt idx="95">
                  <c:v>117.13492599999999</c:v>
                </c:pt>
                <c:pt idx="96">
                  <c:v>120.524361</c:v>
                </c:pt>
                <c:pt idx="97">
                  <c:v>116.43710299999999</c:v>
                </c:pt>
                <c:pt idx="98">
                  <c:v>120.923126</c:v>
                </c:pt>
                <c:pt idx="99">
                  <c:v>127.452766</c:v>
                </c:pt>
                <c:pt idx="100">
                  <c:v>126.555565</c:v>
                </c:pt>
                <c:pt idx="101">
                  <c:v>125.458984</c:v>
                </c:pt>
                <c:pt idx="102">
                  <c:v>139.066574</c:v>
                </c:pt>
                <c:pt idx="103">
                  <c:v>136.42480499999999</c:v>
                </c:pt>
                <c:pt idx="104">
                  <c:v>131.34065200000001</c:v>
                </c:pt>
                <c:pt idx="105">
                  <c:v>132.237854</c:v>
                </c:pt>
                <c:pt idx="106">
                  <c:v>133.08521999999999</c:v>
                </c:pt>
                <c:pt idx="107">
                  <c:v>126.455872</c:v>
                </c:pt>
                <c:pt idx="108">
                  <c:v>147.24108899999999</c:v>
                </c:pt>
                <c:pt idx="109">
                  <c:v>171.91419999999999</c:v>
                </c:pt>
                <c:pt idx="110">
                  <c:v>171.365906</c:v>
                </c:pt>
                <c:pt idx="111">
                  <c:v>177.14788799999999</c:v>
                </c:pt>
                <c:pt idx="112">
                  <c:v>174.50611900000001</c:v>
                </c:pt>
                <c:pt idx="113">
                  <c:v>171.664963</c:v>
                </c:pt>
                <c:pt idx="114">
                  <c:v>171.46559099999999</c:v>
                </c:pt>
                <c:pt idx="115">
                  <c:v>173.95782500000001</c:v>
                </c:pt>
                <c:pt idx="116">
                  <c:v>170.96714800000001</c:v>
                </c:pt>
                <c:pt idx="117">
                  <c:v>168.524765</c:v>
                </c:pt>
                <c:pt idx="118">
                  <c:v>171.46559099999999</c:v>
                </c:pt>
                <c:pt idx="119">
                  <c:v>170.06994599999999</c:v>
                </c:pt>
                <c:pt idx="120">
                  <c:v>166.53097500000001</c:v>
                </c:pt>
                <c:pt idx="121">
                  <c:v>168.026321</c:v>
                </c:pt>
                <c:pt idx="122">
                  <c:v>169.57150300000001</c:v>
                </c:pt>
                <c:pt idx="123">
                  <c:v>167.22880599999999</c:v>
                </c:pt>
                <c:pt idx="124">
                  <c:v>166.87988300000001</c:v>
                </c:pt>
                <c:pt idx="125">
                  <c:v>163.639984</c:v>
                </c:pt>
                <c:pt idx="126">
                  <c:v>161.84558100000001</c:v>
                </c:pt>
                <c:pt idx="127">
                  <c:v>165.58393899999999</c:v>
                </c:pt>
                <c:pt idx="128">
                  <c:v>162.892303</c:v>
                </c:pt>
                <c:pt idx="129">
                  <c:v>165.38453699999999</c:v>
                </c:pt>
                <c:pt idx="130">
                  <c:v>164.28796399999999</c:v>
                </c:pt>
                <c:pt idx="131">
                  <c:v>160.99821499999999</c:v>
                </c:pt>
                <c:pt idx="132">
                  <c:v>160.549622</c:v>
                </c:pt>
                <c:pt idx="133">
                  <c:v>157.70846599999999</c:v>
                </c:pt>
                <c:pt idx="134">
                  <c:v>168.873672</c:v>
                </c:pt>
                <c:pt idx="135">
                  <c:v>165.58393899999999</c:v>
                </c:pt>
                <c:pt idx="136">
                  <c:v>160.99821499999999</c:v>
                </c:pt>
                <c:pt idx="137">
                  <c:v>160.001328</c:v>
                </c:pt>
                <c:pt idx="138">
                  <c:v>159.203812</c:v>
                </c:pt>
                <c:pt idx="139">
                  <c:v>161.29728700000001</c:v>
                </c:pt>
                <c:pt idx="140">
                  <c:v>172.81140099999999</c:v>
                </c:pt>
                <c:pt idx="141">
                  <c:v>176.15098599999999</c:v>
                </c:pt>
                <c:pt idx="142">
                  <c:v>174.406418</c:v>
                </c:pt>
                <c:pt idx="143">
                  <c:v>179.640106</c:v>
                </c:pt>
                <c:pt idx="144">
                  <c:v>174.25689700000001</c:v>
                </c:pt>
                <c:pt idx="145">
                  <c:v>178.593369</c:v>
                </c:pt>
                <c:pt idx="146">
                  <c:v>175.40332000000001</c:v>
                </c:pt>
                <c:pt idx="147">
                  <c:v>175.50302099999999</c:v>
                </c:pt>
                <c:pt idx="148">
                  <c:v>174.954712</c:v>
                </c:pt>
                <c:pt idx="149">
                  <c:v>174.057526</c:v>
                </c:pt>
                <c:pt idx="150">
                  <c:v>175.60269199999999</c:v>
                </c:pt>
                <c:pt idx="151">
                  <c:v>183.129242</c:v>
                </c:pt>
                <c:pt idx="152">
                  <c:v>184.574738</c:v>
                </c:pt>
                <c:pt idx="153">
                  <c:v>183.87690699999999</c:v>
                </c:pt>
                <c:pt idx="154">
                  <c:v>193.14801</c:v>
                </c:pt>
                <c:pt idx="155">
                  <c:v>190.50625600000001</c:v>
                </c:pt>
                <c:pt idx="156">
                  <c:v>185.07318100000001</c:v>
                </c:pt>
                <c:pt idx="157">
                  <c:v>184.12612899999999</c:v>
                </c:pt>
                <c:pt idx="158">
                  <c:v>181.98281900000001</c:v>
                </c:pt>
                <c:pt idx="159">
                  <c:v>191.403458</c:v>
                </c:pt>
                <c:pt idx="160">
                  <c:v>195.73994400000001</c:v>
                </c:pt>
                <c:pt idx="161">
                  <c:v>195.640244</c:v>
                </c:pt>
                <c:pt idx="162">
                  <c:v>195.241501</c:v>
                </c:pt>
                <c:pt idx="163">
                  <c:v>199.72752399999999</c:v>
                </c:pt>
                <c:pt idx="164">
                  <c:v>196.936218</c:v>
                </c:pt>
                <c:pt idx="165">
                  <c:v>196.68699599999999</c:v>
                </c:pt>
                <c:pt idx="166">
                  <c:v>194.39413500000001</c:v>
                </c:pt>
                <c:pt idx="167">
                  <c:v>190.80531300000001</c:v>
                </c:pt>
                <c:pt idx="168">
                  <c:v>185.023346</c:v>
                </c:pt>
                <c:pt idx="169">
                  <c:v>187.81463600000001</c:v>
                </c:pt>
                <c:pt idx="170">
                  <c:v>185.920547</c:v>
                </c:pt>
                <c:pt idx="171">
                  <c:v>181.63389599999999</c:v>
                </c:pt>
                <c:pt idx="172">
                  <c:v>175.55285599999999</c:v>
                </c:pt>
                <c:pt idx="173">
                  <c:v>187.46572900000001</c:v>
                </c:pt>
                <c:pt idx="174">
                  <c:v>185.621475</c:v>
                </c:pt>
                <c:pt idx="175">
                  <c:v>176.05131499999999</c:v>
                </c:pt>
                <c:pt idx="176">
                  <c:v>163.34092699999999</c:v>
                </c:pt>
                <c:pt idx="177">
                  <c:v>165.18516500000001</c:v>
                </c:pt>
                <c:pt idx="178">
                  <c:v>183.179092</c:v>
                </c:pt>
                <c:pt idx="179">
                  <c:v>178.29431199999999</c:v>
                </c:pt>
                <c:pt idx="180">
                  <c:v>173.06062299999999</c:v>
                </c:pt>
                <c:pt idx="181">
                  <c:v>168.375214</c:v>
                </c:pt>
                <c:pt idx="182">
                  <c:v>169.22257999999999</c:v>
                </c:pt>
                <c:pt idx="183">
                  <c:v>170.41885400000001</c:v>
                </c:pt>
                <c:pt idx="184">
                  <c:v>168.97335799999999</c:v>
                </c:pt>
                <c:pt idx="185">
                  <c:v>168.57461499999999</c:v>
                </c:pt>
                <c:pt idx="186">
                  <c:v>168.57461499999999</c:v>
                </c:pt>
                <c:pt idx="187">
                  <c:v>161.097916</c:v>
                </c:pt>
                <c:pt idx="188">
                  <c:v>157.55894499999999</c:v>
                </c:pt>
                <c:pt idx="189">
                  <c:v>158.00753800000001</c:v>
                </c:pt>
                <c:pt idx="190">
                  <c:v>150.181915</c:v>
                </c:pt>
                <c:pt idx="191">
                  <c:v>149.43424999999999</c:v>
                </c:pt>
                <c:pt idx="192">
                  <c:v>144.10089099999999</c:v>
                </c:pt>
                <c:pt idx="193">
                  <c:v>144.79870600000001</c:v>
                </c:pt>
                <c:pt idx="194">
                  <c:v>128.54934700000001</c:v>
                </c:pt>
                <c:pt idx="195">
                  <c:v>125.010384</c:v>
                </c:pt>
                <c:pt idx="196">
                  <c:v>129.945007</c:v>
                </c:pt>
                <c:pt idx="197">
                  <c:v>125.807892</c:v>
                </c:pt>
                <c:pt idx="198">
                  <c:v>125.359291</c:v>
                </c:pt>
                <c:pt idx="199">
                  <c:v>113.84517700000001</c:v>
                </c:pt>
                <c:pt idx="200">
                  <c:v>105.37159</c:v>
                </c:pt>
                <c:pt idx="201">
                  <c:v>98.59272</c:v>
                </c:pt>
                <c:pt idx="202">
                  <c:v>87.726585</c:v>
                </c:pt>
                <c:pt idx="203">
                  <c:v>89.471146000000005</c:v>
                </c:pt>
                <c:pt idx="204">
                  <c:v>82.692267999999999</c:v>
                </c:pt>
                <c:pt idx="205">
                  <c:v>77.707802000000001</c:v>
                </c:pt>
                <c:pt idx="206">
                  <c:v>75.265418999999994</c:v>
                </c:pt>
                <c:pt idx="207">
                  <c:v>72.723343</c:v>
                </c:pt>
                <c:pt idx="208">
                  <c:v>77.059830000000005</c:v>
                </c:pt>
                <c:pt idx="209">
                  <c:v>65.994315999999998</c:v>
                </c:pt>
                <c:pt idx="210">
                  <c:v>68.337020999999993</c:v>
                </c:pt>
                <c:pt idx="211">
                  <c:v>70.031730999999994</c:v>
                </c:pt>
                <c:pt idx="212">
                  <c:v>70.580025000000006</c:v>
                </c:pt>
                <c:pt idx="213">
                  <c:v>70.480331000000007</c:v>
                </c:pt>
                <c:pt idx="214">
                  <c:v>67.938254999999998</c:v>
                </c:pt>
                <c:pt idx="215">
                  <c:v>70.829246999999995</c:v>
                </c:pt>
                <c:pt idx="216">
                  <c:v>67.738876000000005</c:v>
                </c:pt>
                <c:pt idx="217">
                  <c:v>65.097115000000002</c:v>
                </c:pt>
                <c:pt idx="218">
                  <c:v>67.041054000000003</c:v>
                </c:pt>
                <c:pt idx="219">
                  <c:v>67.389961</c:v>
                </c:pt>
                <c:pt idx="220">
                  <c:v>74.368217000000001</c:v>
                </c:pt>
                <c:pt idx="221">
                  <c:v>74.019301999999996</c:v>
                </c:pt>
                <c:pt idx="222">
                  <c:v>72.673500000000004</c:v>
                </c:pt>
                <c:pt idx="223">
                  <c:v>74.418059999999997</c:v>
                </c:pt>
                <c:pt idx="224">
                  <c:v>76.611221</c:v>
                </c:pt>
                <c:pt idx="225">
                  <c:v>80.200035</c:v>
                </c:pt>
                <c:pt idx="226">
                  <c:v>74.418059999999997</c:v>
                </c:pt>
                <c:pt idx="227">
                  <c:v>75.664176999999995</c:v>
                </c:pt>
                <c:pt idx="228">
                  <c:v>75.414955000000006</c:v>
                </c:pt>
                <c:pt idx="229">
                  <c:v>73.969459999999998</c:v>
                </c:pt>
                <c:pt idx="230">
                  <c:v>75.016197000000005</c:v>
                </c:pt>
                <c:pt idx="231">
                  <c:v>76.710915</c:v>
                </c:pt>
                <c:pt idx="232">
                  <c:v>77.907188000000005</c:v>
                </c:pt>
                <c:pt idx="233">
                  <c:v>92.960273999999998</c:v>
                </c:pt>
                <c:pt idx="234">
                  <c:v>83.639319999999998</c:v>
                </c:pt>
                <c:pt idx="235">
                  <c:v>80.648643000000007</c:v>
                </c:pt>
                <c:pt idx="236">
                  <c:v>82.941490000000002</c:v>
                </c:pt>
                <c:pt idx="237">
                  <c:v>82.243674999999996</c:v>
                </c:pt>
                <c:pt idx="238">
                  <c:v>80.798180000000002</c:v>
                </c:pt>
                <c:pt idx="239">
                  <c:v>85.832481000000001</c:v>
                </c:pt>
                <c:pt idx="240">
                  <c:v>85.932175000000001</c:v>
                </c:pt>
                <c:pt idx="241">
                  <c:v>86.929062000000002</c:v>
                </c:pt>
                <c:pt idx="242">
                  <c:v>83.539635000000004</c:v>
                </c:pt>
                <c:pt idx="243">
                  <c:v>84.087920999999994</c:v>
                </c:pt>
                <c:pt idx="244">
                  <c:v>80.399422000000001</c:v>
                </c:pt>
                <c:pt idx="245">
                  <c:v>81.545852999999994</c:v>
                </c:pt>
                <c:pt idx="246">
                  <c:v>83.190719999999999</c:v>
                </c:pt>
                <c:pt idx="247">
                  <c:v>83.838699000000005</c:v>
                </c:pt>
                <c:pt idx="248">
                  <c:v>82.542739999999995</c:v>
                </c:pt>
                <c:pt idx="249">
                  <c:v>82.841804999999994</c:v>
                </c:pt>
                <c:pt idx="250">
                  <c:v>84.287307999999996</c:v>
                </c:pt>
                <c:pt idx="251">
                  <c:v>86.729691000000003</c:v>
                </c:pt>
                <c:pt idx="252">
                  <c:v>86.729691000000003</c:v>
                </c:pt>
                <c:pt idx="253">
                  <c:v>89.271766999999997</c:v>
                </c:pt>
                <c:pt idx="254">
                  <c:v>96.200171999999995</c:v>
                </c:pt>
                <c:pt idx="255">
                  <c:v>98.443184000000002</c:v>
                </c:pt>
                <c:pt idx="256">
                  <c:v>98.193961999999999</c:v>
                </c:pt>
                <c:pt idx="257">
                  <c:v>110.40589900000001</c:v>
                </c:pt>
                <c:pt idx="258">
                  <c:v>115.09129299999999</c:v>
                </c:pt>
                <c:pt idx="259">
                  <c:v>111.103722</c:v>
                </c:pt>
                <c:pt idx="260">
                  <c:v>111.05387899999999</c:v>
                </c:pt>
                <c:pt idx="261">
                  <c:v>105.82019</c:v>
                </c:pt>
                <c:pt idx="262">
                  <c:v>104.972832</c:v>
                </c:pt>
                <c:pt idx="263">
                  <c:v>100.187744</c:v>
                </c:pt>
                <c:pt idx="264">
                  <c:v>94.455612000000002</c:v>
                </c:pt>
                <c:pt idx="265">
                  <c:v>95.103592000000006</c:v>
                </c:pt>
                <c:pt idx="266">
                  <c:v>96.050635999999997</c:v>
                </c:pt>
                <c:pt idx="267">
                  <c:v>102.181534</c:v>
                </c:pt>
                <c:pt idx="268">
                  <c:v>102.33107</c:v>
                </c:pt>
                <c:pt idx="269">
                  <c:v>104.07563</c:v>
                </c:pt>
                <c:pt idx="270">
                  <c:v>104.474388</c:v>
                </c:pt>
                <c:pt idx="271">
                  <c:v>103.477493</c:v>
                </c:pt>
                <c:pt idx="272">
                  <c:v>101.084953</c:v>
                </c:pt>
                <c:pt idx="273">
                  <c:v>99.141006000000004</c:v>
                </c:pt>
                <c:pt idx="274">
                  <c:v>97.944732999999999</c:v>
                </c:pt>
                <c:pt idx="275">
                  <c:v>100.436966</c:v>
                </c:pt>
                <c:pt idx="276">
                  <c:v>101.234489</c:v>
                </c:pt>
                <c:pt idx="277">
                  <c:v>103.128578</c:v>
                </c:pt>
                <c:pt idx="278">
                  <c:v>108.661339</c:v>
                </c:pt>
                <c:pt idx="279">
                  <c:v>108.71118199999999</c:v>
                </c:pt>
                <c:pt idx="280">
                  <c:v>105.02267500000001</c:v>
                </c:pt>
                <c:pt idx="281">
                  <c:v>106.617699</c:v>
                </c:pt>
                <c:pt idx="282">
                  <c:v>107.265686</c:v>
                </c:pt>
                <c:pt idx="283">
                  <c:v>107.664444</c:v>
                </c:pt>
                <c:pt idx="284">
                  <c:v>104.823296</c:v>
                </c:pt>
                <c:pt idx="285">
                  <c:v>102.879356</c:v>
                </c:pt>
                <c:pt idx="286">
                  <c:v>102.630127</c:v>
                </c:pt>
                <c:pt idx="287">
                  <c:v>106.069412</c:v>
                </c:pt>
                <c:pt idx="288">
                  <c:v>104.72360999999999</c:v>
                </c:pt>
                <c:pt idx="289">
                  <c:v>108.113045</c:v>
                </c:pt>
                <c:pt idx="290">
                  <c:v>104.823296</c:v>
                </c:pt>
                <c:pt idx="291">
                  <c:v>105.720505</c:v>
                </c:pt>
                <c:pt idx="292">
                  <c:v>103.42765</c:v>
                </c:pt>
                <c:pt idx="293">
                  <c:v>101.38401</c:v>
                </c:pt>
                <c:pt idx="294">
                  <c:v>106.119255</c:v>
                </c:pt>
                <c:pt idx="295">
                  <c:v>105.421432</c:v>
                </c:pt>
                <c:pt idx="296">
                  <c:v>103.327957</c:v>
                </c:pt>
                <c:pt idx="297">
                  <c:v>104.32485200000001</c:v>
                </c:pt>
                <c:pt idx="298">
                  <c:v>112.698753</c:v>
                </c:pt>
                <c:pt idx="299">
                  <c:v>111.103722</c:v>
                </c:pt>
                <c:pt idx="300">
                  <c:v>115.041451</c:v>
                </c:pt>
                <c:pt idx="301">
                  <c:v>116.43710299999999</c:v>
                </c:pt>
                <c:pt idx="302">
                  <c:v>118.72995</c:v>
                </c:pt>
                <c:pt idx="303">
                  <c:v>123.46519499999999</c:v>
                </c:pt>
                <c:pt idx="304">
                  <c:v>121.920013</c:v>
                </c:pt>
                <c:pt idx="305">
                  <c:v>124.960533</c:v>
                </c:pt>
                <c:pt idx="306">
                  <c:v>130.74250799999999</c:v>
                </c:pt>
                <c:pt idx="307">
                  <c:v>124.212868</c:v>
                </c:pt>
                <c:pt idx="308">
                  <c:v>123.16613</c:v>
                </c:pt>
                <c:pt idx="309">
                  <c:v>125.209755</c:v>
                </c:pt>
                <c:pt idx="310">
                  <c:v>124.761162</c:v>
                </c:pt>
                <c:pt idx="311">
                  <c:v>121.321877</c:v>
                </c:pt>
                <c:pt idx="312">
                  <c:v>120.524361</c:v>
                </c:pt>
                <c:pt idx="313">
                  <c:v>120.823425</c:v>
                </c:pt>
                <c:pt idx="314">
                  <c:v>126.705101</c:v>
                </c:pt>
                <c:pt idx="315">
                  <c:v>137.471542</c:v>
                </c:pt>
                <c:pt idx="316">
                  <c:v>143.80181899999999</c:v>
                </c:pt>
                <c:pt idx="317">
                  <c:v>142.356323</c:v>
                </c:pt>
                <c:pt idx="318">
                  <c:v>142.755066</c:v>
                </c:pt>
                <c:pt idx="319">
                  <c:v>143.35320999999999</c:v>
                </c:pt>
                <c:pt idx="320">
                  <c:v>149.833023</c:v>
                </c:pt>
                <c:pt idx="321">
                  <c:v>151.37820400000001</c:v>
                </c:pt>
                <c:pt idx="322">
                  <c:v>147.34079</c:v>
                </c:pt>
                <c:pt idx="323">
                  <c:v>148.93580600000001</c:v>
                </c:pt>
                <c:pt idx="324">
                  <c:v>141.85787999999999</c:v>
                </c:pt>
                <c:pt idx="325">
                  <c:v>139.66471899999999</c:v>
                </c:pt>
                <c:pt idx="326">
                  <c:v>142.85476700000001</c:v>
                </c:pt>
                <c:pt idx="327">
                  <c:v>143.851654</c:v>
                </c:pt>
                <c:pt idx="328">
                  <c:v>148.08845500000001</c:v>
                </c:pt>
                <c:pt idx="329">
                  <c:v>147.938919</c:v>
                </c:pt>
                <c:pt idx="330">
                  <c:v>150.979446</c:v>
                </c:pt>
                <c:pt idx="331">
                  <c:v>147.191238</c:v>
                </c:pt>
                <c:pt idx="332">
                  <c:v>147.44046</c:v>
                </c:pt>
                <c:pt idx="333">
                  <c:v>137.02293399999999</c:v>
                </c:pt>
                <c:pt idx="334">
                  <c:v>132.68646200000001</c:v>
                </c:pt>
                <c:pt idx="335">
                  <c:v>130.99172999999999</c:v>
                </c:pt>
                <c:pt idx="336">
                  <c:v>122.418465</c:v>
                </c:pt>
                <c:pt idx="337">
                  <c:v>126.85463</c:v>
                </c:pt>
                <c:pt idx="338">
                  <c:v>132.437241</c:v>
                </c:pt>
                <c:pt idx="339">
                  <c:v>131.29080200000001</c:v>
                </c:pt>
                <c:pt idx="340">
                  <c:v>132.88583399999999</c:v>
                </c:pt>
                <c:pt idx="341">
                  <c:v>133.08521999999999</c:v>
                </c:pt>
                <c:pt idx="342">
                  <c:v>133.48396299999999</c:v>
                </c:pt>
                <c:pt idx="343">
                  <c:v>144.300262</c:v>
                </c:pt>
                <c:pt idx="344">
                  <c:v>140.561905</c:v>
                </c:pt>
                <c:pt idx="345">
                  <c:v>140.51206999999999</c:v>
                </c:pt>
                <c:pt idx="346">
                  <c:v>138.019836</c:v>
                </c:pt>
                <c:pt idx="347">
                  <c:v>135.47775300000001</c:v>
                </c:pt>
                <c:pt idx="348">
                  <c:v>133.68334999999999</c:v>
                </c:pt>
                <c:pt idx="349">
                  <c:v>130.293915</c:v>
                </c:pt>
                <c:pt idx="350">
                  <c:v>126.555565</c:v>
                </c:pt>
                <c:pt idx="351">
                  <c:v>127.353081</c:v>
                </c:pt>
                <c:pt idx="352">
                  <c:v>127.851524</c:v>
                </c:pt>
                <c:pt idx="353">
                  <c:v>129.24717699999999</c:v>
                </c:pt>
                <c:pt idx="354">
                  <c:v>129.84530599999999</c:v>
                </c:pt>
                <c:pt idx="355">
                  <c:v>133.08521999999999</c:v>
                </c:pt>
                <c:pt idx="356">
                  <c:v>136.574341</c:v>
                </c:pt>
                <c:pt idx="357">
                  <c:v>133.284592</c:v>
                </c:pt>
                <c:pt idx="358">
                  <c:v>135.228531</c:v>
                </c:pt>
                <c:pt idx="359">
                  <c:v>134.38118</c:v>
                </c:pt>
                <c:pt idx="360">
                  <c:v>131.490173</c:v>
                </c:pt>
                <c:pt idx="361">
                  <c:v>132.237854</c:v>
                </c:pt>
                <c:pt idx="362">
                  <c:v>132.437241</c:v>
                </c:pt>
                <c:pt idx="363">
                  <c:v>133.68334999999999</c:v>
                </c:pt>
                <c:pt idx="364">
                  <c:v>135.47775300000001</c:v>
                </c:pt>
                <c:pt idx="365">
                  <c:v>137.22232099999999</c:v>
                </c:pt>
                <c:pt idx="366">
                  <c:v>138.56813</c:v>
                </c:pt>
                <c:pt idx="367">
                  <c:v>140.561905</c:v>
                </c:pt>
                <c:pt idx="368">
                  <c:v>145.54637099999999</c:v>
                </c:pt>
                <c:pt idx="369">
                  <c:v>150.480988</c:v>
                </c:pt>
                <c:pt idx="370">
                  <c:v>150.730209</c:v>
                </c:pt>
                <c:pt idx="371">
                  <c:v>145.89529400000001</c:v>
                </c:pt>
                <c:pt idx="372">
                  <c:v>148.38752700000001</c:v>
                </c:pt>
                <c:pt idx="373">
                  <c:v>157.509094</c:v>
                </c:pt>
                <c:pt idx="374">
                  <c:v>172.960938</c:v>
                </c:pt>
                <c:pt idx="375">
                  <c:v>167.42817700000001</c:v>
                </c:pt>
                <c:pt idx="376">
                  <c:v>168.57461499999999</c:v>
                </c:pt>
                <c:pt idx="377">
                  <c:v>170.16963200000001</c:v>
                </c:pt>
                <c:pt idx="378">
                  <c:v>171.51544200000001</c:v>
                </c:pt>
                <c:pt idx="379">
                  <c:v>170.91729699999999</c:v>
                </c:pt>
                <c:pt idx="380">
                  <c:v>173.210159</c:v>
                </c:pt>
                <c:pt idx="381">
                  <c:v>179.789658</c:v>
                </c:pt>
                <c:pt idx="382">
                  <c:v>179.19151299999999</c:v>
                </c:pt>
                <c:pt idx="383">
                  <c:v>183.02955600000001</c:v>
                </c:pt>
                <c:pt idx="384">
                  <c:v>184.27568099999999</c:v>
                </c:pt>
                <c:pt idx="385">
                  <c:v>183.57783499999999</c:v>
                </c:pt>
                <c:pt idx="386">
                  <c:v>182.97970599999999</c:v>
                </c:pt>
                <c:pt idx="387">
                  <c:v>181.235153</c:v>
                </c:pt>
                <c:pt idx="388">
                  <c:v>182.132339</c:v>
                </c:pt>
                <c:pt idx="389">
                  <c:v>177.048203</c:v>
                </c:pt>
                <c:pt idx="390">
                  <c:v>178.29431199999999</c:v>
                </c:pt>
                <c:pt idx="391">
                  <c:v>177.098038</c:v>
                </c:pt>
                <c:pt idx="392">
                  <c:v>178.34414699999999</c:v>
                </c:pt>
                <c:pt idx="393">
                  <c:v>181.98281900000001</c:v>
                </c:pt>
                <c:pt idx="394">
                  <c:v>181.13545199999999</c:v>
                </c:pt>
                <c:pt idx="395">
                  <c:v>179.98902899999999</c:v>
                </c:pt>
                <c:pt idx="396">
                  <c:v>164.03874200000001</c:v>
                </c:pt>
                <c:pt idx="397">
                  <c:v>164.4375</c:v>
                </c:pt>
                <c:pt idx="398">
                  <c:v>168.674286</c:v>
                </c:pt>
                <c:pt idx="399">
                  <c:v>175.40332000000001</c:v>
                </c:pt>
                <c:pt idx="400">
                  <c:v>185.77101099999999</c:v>
                </c:pt>
                <c:pt idx="401">
                  <c:v>182.88002</c:v>
                </c:pt>
                <c:pt idx="402">
                  <c:v>183.57783499999999</c:v>
                </c:pt>
                <c:pt idx="403">
                  <c:v>183.27877799999999</c:v>
                </c:pt>
                <c:pt idx="404">
                  <c:v>185.920547</c:v>
                </c:pt>
                <c:pt idx="405">
                  <c:v>190.70562699999999</c:v>
                </c:pt>
                <c:pt idx="406">
                  <c:v>192.599716</c:v>
                </c:pt>
                <c:pt idx="407">
                  <c:v>194.792877</c:v>
                </c:pt>
                <c:pt idx="408">
                  <c:v>196.13870199999999</c:v>
                </c:pt>
                <c:pt idx="409">
                  <c:v>197.53433200000001</c:v>
                </c:pt>
                <c:pt idx="410">
                  <c:v>219.96443199999999</c:v>
                </c:pt>
                <c:pt idx="411">
                  <c:v>237.06115700000001</c:v>
                </c:pt>
                <c:pt idx="412">
                  <c:v>241.84625199999999</c:v>
                </c:pt>
                <c:pt idx="413">
                  <c:v>244.33847</c:v>
                </c:pt>
                <c:pt idx="414">
                  <c:v>259.491241</c:v>
                </c:pt>
                <c:pt idx="415">
                  <c:v>245.185822</c:v>
                </c:pt>
                <c:pt idx="416">
                  <c:v>257.84637500000002</c:v>
                </c:pt>
                <c:pt idx="417">
                  <c:v>274.04586799999998</c:v>
                </c:pt>
                <c:pt idx="418">
                  <c:v>289.697113</c:v>
                </c:pt>
                <c:pt idx="419">
                  <c:v>288.45098899999999</c:v>
                </c:pt>
                <c:pt idx="420">
                  <c:v>278.28268400000002</c:v>
                </c:pt>
                <c:pt idx="421">
                  <c:v>266.66888399999999</c:v>
                </c:pt>
                <c:pt idx="422">
                  <c:v>265.97103900000002</c:v>
                </c:pt>
                <c:pt idx="423">
                  <c:v>261.88378899999998</c:v>
                </c:pt>
                <c:pt idx="424">
                  <c:v>278.73129299999999</c:v>
                </c:pt>
                <c:pt idx="425">
                  <c:v>320.99954200000002</c:v>
                </c:pt>
                <c:pt idx="426">
                  <c:v>329.971588</c:v>
                </c:pt>
                <c:pt idx="427">
                  <c:v>325.13662699999998</c:v>
                </c:pt>
                <c:pt idx="428">
                  <c:v>314.91848800000002</c:v>
                </c:pt>
                <c:pt idx="429">
                  <c:v>334.90621900000002</c:v>
                </c:pt>
                <c:pt idx="430">
                  <c:v>324.04003899999998</c:v>
                </c:pt>
                <c:pt idx="431">
                  <c:v>327.87811299999998</c:v>
                </c:pt>
                <c:pt idx="432">
                  <c:v>323.99023399999999</c:v>
                </c:pt>
                <c:pt idx="433">
                  <c:v>324.38897700000001</c:v>
                </c:pt>
                <c:pt idx="434">
                  <c:v>332.31427000000002</c:v>
                </c:pt>
                <c:pt idx="435">
                  <c:v>328.17718500000001</c:v>
                </c:pt>
                <c:pt idx="436">
                  <c:v>329.12420700000001</c:v>
                </c:pt>
                <c:pt idx="437">
                  <c:v>322.84381100000002</c:v>
                </c:pt>
                <c:pt idx="438">
                  <c:v>310.88107300000001</c:v>
                </c:pt>
                <c:pt idx="439">
                  <c:v>303.55392499999999</c:v>
                </c:pt>
                <c:pt idx="440">
                  <c:v>322.99331699999999</c:v>
                </c:pt>
                <c:pt idx="441">
                  <c:v>320.65063500000002</c:v>
                </c:pt>
                <c:pt idx="442">
                  <c:v>332.11489899999998</c:v>
                </c:pt>
                <c:pt idx="443">
                  <c:v>321.946594</c:v>
                </c:pt>
                <c:pt idx="444">
                  <c:v>327.279968</c:v>
                </c:pt>
                <c:pt idx="445">
                  <c:v>344.67575099999999</c:v>
                </c:pt>
                <c:pt idx="446">
                  <c:v>347.41720600000002</c:v>
                </c:pt>
                <c:pt idx="447">
                  <c:v>338.146118</c:v>
                </c:pt>
                <c:pt idx="448">
                  <c:v>324.13974000000002</c:v>
                </c:pt>
                <c:pt idx="449">
                  <c:v>320.25186200000002</c:v>
                </c:pt>
                <c:pt idx="450">
                  <c:v>314.22067299999998</c:v>
                </c:pt>
                <c:pt idx="451">
                  <c:v>320.45126299999998</c:v>
                </c:pt>
                <c:pt idx="452">
                  <c:v>316.563354</c:v>
                </c:pt>
                <c:pt idx="453">
                  <c:v>317.56024200000002</c:v>
                </c:pt>
                <c:pt idx="454">
                  <c:v>318.95593300000002</c:v>
                </c:pt>
                <c:pt idx="455">
                  <c:v>304.84985399999999</c:v>
                </c:pt>
                <c:pt idx="456">
                  <c:v>306.04614299999997</c:v>
                </c:pt>
                <c:pt idx="457">
                  <c:v>307.99011200000001</c:v>
                </c:pt>
                <c:pt idx="458">
                  <c:v>302.10839800000002</c:v>
                </c:pt>
                <c:pt idx="459">
                  <c:v>306.444885</c:v>
                </c:pt>
                <c:pt idx="460">
                  <c:v>293.53515599999997</c:v>
                </c:pt>
                <c:pt idx="461">
                  <c:v>284.662781</c:v>
                </c:pt>
                <c:pt idx="462">
                  <c:v>295.47906499999999</c:v>
                </c:pt>
                <c:pt idx="463">
                  <c:v>296.12704500000001</c:v>
                </c:pt>
                <c:pt idx="464">
                  <c:v>300.86230499999999</c:v>
                </c:pt>
                <c:pt idx="465">
                  <c:v>306.79382299999997</c:v>
                </c:pt>
                <c:pt idx="466">
                  <c:v>304.10220299999997</c:v>
                </c:pt>
                <c:pt idx="467">
                  <c:v>306.79382299999997</c:v>
                </c:pt>
                <c:pt idx="468">
                  <c:v>306.843658</c:v>
                </c:pt>
                <c:pt idx="469">
                  <c:v>312.97457900000001</c:v>
                </c:pt>
                <c:pt idx="470">
                  <c:v>317.211365</c:v>
                </c:pt>
                <c:pt idx="471">
                  <c:v>285.65966800000001</c:v>
                </c:pt>
                <c:pt idx="472">
                  <c:v>301.90905800000002</c:v>
                </c:pt>
                <c:pt idx="473">
                  <c:v>302.557007</c:v>
                </c:pt>
                <c:pt idx="474">
                  <c:v>309.036835</c:v>
                </c:pt>
                <c:pt idx="475">
                  <c:v>300.46353099999999</c:v>
                </c:pt>
                <c:pt idx="476">
                  <c:v>297.12393200000002</c:v>
                </c:pt>
                <c:pt idx="477">
                  <c:v>293.63482699999997</c:v>
                </c:pt>
                <c:pt idx="478">
                  <c:v>293.08654799999999</c:v>
                </c:pt>
                <c:pt idx="479">
                  <c:v>294.48217799999998</c:v>
                </c:pt>
                <c:pt idx="480">
                  <c:v>300.56323200000003</c:v>
                </c:pt>
                <c:pt idx="481">
                  <c:v>304.94955399999998</c:v>
                </c:pt>
                <c:pt idx="482">
                  <c:v>300.961975</c:v>
                </c:pt>
                <c:pt idx="483">
                  <c:v>292.93701199999998</c:v>
                </c:pt>
                <c:pt idx="484">
                  <c:v>292.08966099999998</c:v>
                </c:pt>
                <c:pt idx="485">
                  <c:v>288.55068999999997</c:v>
                </c:pt>
                <c:pt idx="486">
                  <c:v>290.59429899999998</c:v>
                </c:pt>
                <c:pt idx="487">
                  <c:v>300.31402600000001</c:v>
                </c:pt>
                <c:pt idx="488">
                  <c:v>301.80935699999998</c:v>
                </c:pt>
                <c:pt idx="489">
                  <c:v>313.87176499999998</c:v>
                </c:pt>
                <c:pt idx="490">
                  <c:v>314.56957999999997</c:v>
                </c:pt>
                <c:pt idx="491">
                  <c:v>324.987122</c:v>
                </c:pt>
                <c:pt idx="492">
                  <c:v>311.27984600000002</c:v>
                </c:pt>
                <c:pt idx="493">
                  <c:v>320.10235599999999</c:v>
                </c:pt>
                <c:pt idx="494">
                  <c:v>331.41708399999999</c:v>
                </c:pt>
                <c:pt idx="495">
                  <c:v>313.47302200000001</c:v>
                </c:pt>
                <c:pt idx="496">
                  <c:v>306.743988</c:v>
                </c:pt>
                <c:pt idx="497">
                  <c:v>312.12719700000002</c:v>
                </c:pt>
                <c:pt idx="498">
                  <c:v>310.88107300000001</c:v>
                </c:pt>
                <c:pt idx="499">
                  <c:v>314.27050800000001</c:v>
                </c:pt>
                <c:pt idx="500">
                  <c:v>314.519745</c:v>
                </c:pt>
                <c:pt idx="501">
                  <c:v>317.61010700000003</c:v>
                </c:pt>
                <c:pt idx="502">
                  <c:v>317.75964399999998</c:v>
                </c:pt>
                <c:pt idx="503">
                  <c:v>317.75964399999998</c:v>
                </c:pt>
                <c:pt idx="504">
                  <c:v>317.11166400000002</c:v>
                </c:pt>
                <c:pt idx="505">
                  <c:v>321.99642899999998</c:v>
                </c:pt>
                <c:pt idx="506">
                  <c:v>324.63818400000002</c:v>
                </c:pt>
                <c:pt idx="507">
                  <c:v>333.90933200000001</c:v>
                </c:pt>
                <c:pt idx="508">
                  <c:v>344.426514</c:v>
                </c:pt>
                <c:pt idx="509">
                  <c:v>351.65399200000002</c:v>
                </c:pt>
                <c:pt idx="510">
                  <c:v>342.28320300000001</c:v>
                </c:pt>
                <c:pt idx="511">
                  <c:v>343.67886399999998</c:v>
                </c:pt>
                <c:pt idx="512">
                  <c:v>349.66021699999999</c:v>
                </c:pt>
                <c:pt idx="513">
                  <c:v>354.844086</c:v>
                </c:pt>
                <c:pt idx="514">
                  <c:v>351.60415599999999</c:v>
                </c:pt>
                <c:pt idx="515">
                  <c:v>348.26455700000002</c:v>
                </c:pt>
                <c:pt idx="516">
                  <c:v>344.57605000000001</c:v>
                </c:pt>
                <c:pt idx="517">
                  <c:v>336.35168499999997</c:v>
                </c:pt>
                <c:pt idx="518">
                  <c:v>333.26132200000001</c:v>
                </c:pt>
                <c:pt idx="519">
                  <c:v>336.85012799999998</c:v>
                </c:pt>
                <c:pt idx="520">
                  <c:v>334.20837399999999</c:v>
                </c:pt>
                <c:pt idx="521">
                  <c:v>333.610229</c:v>
                </c:pt>
                <c:pt idx="522">
                  <c:v>338.594696</c:v>
                </c:pt>
                <c:pt idx="523">
                  <c:v>341.734894</c:v>
                </c:pt>
                <c:pt idx="524">
                  <c:v>340.48880000000003</c:v>
                </c:pt>
                <c:pt idx="525">
                  <c:v>338.54486100000003</c:v>
                </c:pt>
                <c:pt idx="526">
                  <c:v>343.18042000000003</c:v>
                </c:pt>
                <c:pt idx="527">
                  <c:v>343.82839999999999</c:v>
                </c:pt>
                <c:pt idx="528">
                  <c:v>345.02465799999999</c:v>
                </c:pt>
                <c:pt idx="529">
                  <c:v>315.91537499999998</c:v>
                </c:pt>
                <c:pt idx="530">
                  <c:v>316.114777</c:v>
                </c:pt>
                <c:pt idx="531">
                  <c:v>305.39816300000001</c:v>
                </c:pt>
                <c:pt idx="532">
                  <c:v>305.348297</c:v>
                </c:pt>
                <c:pt idx="533">
                  <c:v>306.49475100000001</c:v>
                </c:pt>
                <c:pt idx="534">
                  <c:v>309.98388699999998</c:v>
                </c:pt>
                <c:pt idx="535">
                  <c:v>308.58822600000002</c:v>
                </c:pt>
                <c:pt idx="536">
                  <c:v>309.28604100000001</c:v>
                </c:pt>
                <c:pt idx="537">
                  <c:v>310.28292800000003</c:v>
                </c:pt>
                <c:pt idx="538">
                  <c:v>307.89041099999997</c:v>
                </c:pt>
                <c:pt idx="539">
                  <c:v>301.21121199999999</c:v>
                </c:pt>
                <c:pt idx="540">
                  <c:v>301.60995500000001</c:v>
                </c:pt>
                <c:pt idx="541">
                  <c:v>294.63171399999999</c:v>
                </c:pt>
                <c:pt idx="542">
                  <c:v>292.23916600000001</c:v>
                </c:pt>
                <c:pt idx="543">
                  <c:v>290.494598</c:v>
                </c:pt>
                <c:pt idx="544">
                  <c:v>283.56622299999998</c:v>
                </c:pt>
                <c:pt idx="545">
                  <c:v>291.98996</c:v>
                </c:pt>
                <c:pt idx="546">
                  <c:v>293.03671300000002</c:v>
                </c:pt>
                <c:pt idx="547">
                  <c:v>295.92770400000001</c:v>
                </c:pt>
                <c:pt idx="548">
                  <c:v>302.75640900000002</c:v>
                </c:pt>
                <c:pt idx="549">
                  <c:v>297.22363300000001</c:v>
                </c:pt>
                <c:pt idx="550">
                  <c:v>298.76882899999998</c:v>
                </c:pt>
                <c:pt idx="551">
                  <c:v>299.11773699999998</c:v>
                </c:pt>
                <c:pt idx="552">
                  <c:v>297.17379799999998</c:v>
                </c:pt>
                <c:pt idx="553">
                  <c:v>293.28591899999998</c:v>
                </c:pt>
                <c:pt idx="554">
                  <c:v>294.53204299999999</c:v>
                </c:pt>
                <c:pt idx="555">
                  <c:v>305.04925500000002</c:v>
                </c:pt>
                <c:pt idx="556">
                  <c:v>306.29538000000002</c:v>
                </c:pt>
                <c:pt idx="557">
                  <c:v>302.75640900000002</c:v>
                </c:pt>
                <c:pt idx="558">
                  <c:v>296.77505500000001</c:v>
                </c:pt>
                <c:pt idx="559">
                  <c:v>292.43856799999998</c:v>
                </c:pt>
                <c:pt idx="560">
                  <c:v>282.22039799999999</c:v>
                </c:pt>
                <c:pt idx="561">
                  <c:v>276.089539</c:v>
                </c:pt>
                <c:pt idx="562">
                  <c:v>278.930634</c:v>
                </c:pt>
                <c:pt idx="563">
                  <c:v>283.51635700000003</c:v>
                </c:pt>
                <c:pt idx="564">
                  <c:v>283.41665599999999</c:v>
                </c:pt>
                <c:pt idx="565">
                  <c:v>284.86218300000002</c:v>
                </c:pt>
                <c:pt idx="566">
                  <c:v>291.04290800000001</c:v>
                </c:pt>
                <c:pt idx="567">
                  <c:v>286.40734900000001</c:v>
                </c:pt>
                <c:pt idx="568">
                  <c:v>294.33264200000002</c:v>
                </c:pt>
                <c:pt idx="569">
                  <c:v>292.23916600000001</c:v>
                </c:pt>
                <c:pt idx="570">
                  <c:v>294.63171399999999</c:v>
                </c:pt>
                <c:pt idx="571">
                  <c:v>296.52581800000002</c:v>
                </c:pt>
                <c:pt idx="572">
                  <c:v>293.68469199999998</c:v>
                </c:pt>
                <c:pt idx="573">
                  <c:v>294.33264200000002</c:v>
                </c:pt>
                <c:pt idx="574">
                  <c:v>298.02117900000002</c:v>
                </c:pt>
                <c:pt idx="575">
                  <c:v>300.26419099999998</c:v>
                </c:pt>
                <c:pt idx="576">
                  <c:v>305.148956</c:v>
                </c:pt>
                <c:pt idx="577">
                  <c:v>310.980774</c:v>
                </c:pt>
                <c:pt idx="578">
                  <c:v>310.68170199999997</c:v>
                </c:pt>
                <c:pt idx="579">
                  <c:v>307.64117399999998</c:v>
                </c:pt>
                <c:pt idx="580">
                  <c:v>298.02117900000002</c:v>
                </c:pt>
                <c:pt idx="581">
                  <c:v>301.011841</c:v>
                </c:pt>
                <c:pt idx="582">
                  <c:v>309.13653599999998</c:v>
                </c:pt>
                <c:pt idx="583">
                  <c:v>320.50109900000001</c:v>
                </c:pt>
                <c:pt idx="584">
                  <c:v>316.96212800000001</c:v>
                </c:pt>
                <c:pt idx="585">
                  <c:v>330.61956800000002</c:v>
                </c:pt>
                <c:pt idx="586">
                  <c:v>328.27685500000001</c:v>
                </c:pt>
                <c:pt idx="587">
                  <c:v>329.223907</c:v>
                </c:pt>
                <c:pt idx="588">
                  <c:v>332.31427000000002</c:v>
                </c:pt>
                <c:pt idx="589">
                  <c:v>332.26443499999999</c:v>
                </c:pt>
                <c:pt idx="590">
                  <c:v>340.937408</c:v>
                </c:pt>
                <c:pt idx="591">
                  <c:v>343.87823500000002</c:v>
                </c:pt>
                <c:pt idx="592">
                  <c:v>335.00589000000002</c:v>
                </c:pt>
                <c:pt idx="593">
                  <c:v>375.33019999999999</c:v>
                </c:pt>
                <c:pt idx="594">
                  <c:v>381.76019300000002</c:v>
                </c:pt>
                <c:pt idx="595">
                  <c:v>414.45825200000002</c:v>
                </c:pt>
                <c:pt idx="596">
                  <c:v>419.542419</c:v>
                </c:pt>
                <c:pt idx="597">
                  <c:v>505.32504299999999</c:v>
                </c:pt>
                <c:pt idx="598">
                  <c:v>496.05395499999997</c:v>
                </c:pt>
                <c:pt idx="599">
                  <c:v>508.01666299999999</c:v>
                </c:pt>
                <c:pt idx="600">
                  <c:v>480.40271000000001</c:v>
                </c:pt>
                <c:pt idx="601">
                  <c:v>485.38717700000001</c:v>
                </c:pt>
                <c:pt idx="602">
                  <c:v>506.42163099999999</c:v>
                </c:pt>
                <c:pt idx="603">
                  <c:v>489.37475599999999</c:v>
                </c:pt>
                <c:pt idx="604">
                  <c:v>478.40893599999998</c:v>
                </c:pt>
                <c:pt idx="605">
                  <c:v>507.06961100000001</c:v>
                </c:pt>
                <c:pt idx="606">
                  <c:v>496.353027</c:v>
                </c:pt>
                <c:pt idx="607">
                  <c:v>479.55535900000001</c:v>
                </c:pt>
                <c:pt idx="608">
                  <c:v>482.19714399999998</c:v>
                </c:pt>
                <c:pt idx="609">
                  <c:v>484.19094799999999</c:v>
                </c:pt>
                <c:pt idx="610">
                  <c:v>486.33425899999997</c:v>
                </c:pt>
                <c:pt idx="611">
                  <c:v>483.39340199999998</c:v>
                </c:pt>
                <c:pt idx="612">
                  <c:v>488.17849699999999</c:v>
                </c:pt>
                <c:pt idx="613">
                  <c:v>499.84213299999999</c:v>
                </c:pt>
                <c:pt idx="614">
                  <c:v>508.06649800000002</c:v>
                </c:pt>
                <c:pt idx="615">
                  <c:v>509.16308600000002</c:v>
                </c:pt>
                <c:pt idx="616">
                  <c:v>501.88577299999997</c:v>
                </c:pt>
                <c:pt idx="617">
                  <c:v>505.47457900000001</c:v>
                </c:pt>
                <c:pt idx="618">
                  <c:v>503.87957799999998</c:v>
                </c:pt>
                <c:pt idx="619">
                  <c:v>517.43731700000001</c:v>
                </c:pt>
                <c:pt idx="620">
                  <c:v>528.50286900000003</c:v>
                </c:pt>
                <c:pt idx="621">
                  <c:v>508.11636399999998</c:v>
                </c:pt>
                <c:pt idx="622">
                  <c:v>484.58969100000002</c:v>
                </c:pt>
                <c:pt idx="623">
                  <c:v>493.96048000000002</c:v>
                </c:pt>
                <c:pt idx="624">
                  <c:v>487.13174400000003</c:v>
                </c:pt>
                <c:pt idx="625">
                  <c:v>491.21902499999999</c:v>
                </c:pt>
                <c:pt idx="626">
                  <c:v>458.770172</c:v>
                </c:pt>
                <c:pt idx="627">
                  <c:v>460.01629600000001</c:v>
                </c:pt>
                <c:pt idx="628">
                  <c:v>457.17514</c:v>
                </c:pt>
                <c:pt idx="629">
                  <c:v>473.77340700000002</c:v>
                </c:pt>
                <c:pt idx="630">
                  <c:v>477.61144999999999</c:v>
                </c:pt>
                <c:pt idx="631">
                  <c:v>478.60833700000001</c:v>
                </c:pt>
                <c:pt idx="632">
                  <c:v>465.74841300000003</c:v>
                </c:pt>
                <c:pt idx="633">
                  <c:v>480.30304000000001</c:v>
                </c:pt>
                <c:pt idx="634">
                  <c:v>492.36544800000001</c:v>
                </c:pt>
                <c:pt idx="635">
                  <c:v>492.41531400000002</c:v>
                </c:pt>
                <c:pt idx="636">
                  <c:v>492.91375699999998</c:v>
                </c:pt>
                <c:pt idx="637">
                  <c:v>493.81094400000001</c:v>
                </c:pt>
                <c:pt idx="638">
                  <c:v>487.87942500000003</c:v>
                </c:pt>
                <c:pt idx="639">
                  <c:v>490.12243699999999</c:v>
                </c:pt>
                <c:pt idx="640">
                  <c:v>490.42150900000001</c:v>
                </c:pt>
                <c:pt idx="641">
                  <c:v>468.739105</c:v>
                </c:pt>
                <c:pt idx="642">
                  <c:v>445.66101099999997</c:v>
                </c:pt>
                <c:pt idx="643">
                  <c:v>452.190674</c:v>
                </c:pt>
                <c:pt idx="644">
                  <c:v>469.03814699999998</c:v>
                </c:pt>
                <c:pt idx="645">
                  <c:v>470.88241599999998</c:v>
                </c:pt>
                <c:pt idx="646">
                  <c:v>466.147156</c:v>
                </c:pt>
                <c:pt idx="647">
                  <c:v>469.686127</c:v>
                </c:pt>
                <c:pt idx="648">
                  <c:v>478.70803799999999</c:v>
                </c:pt>
                <c:pt idx="649">
                  <c:v>474.52105699999998</c:v>
                </c:pt>
                <c:pt idx="650">
                  <c:v>468.938446</c:v>
                </c:pt>
                <c:pt idx="651">
                  <c:v>480.901184</c:v>
                </c:pt>
                <c:pt idx="652">
                  <c:v>496.05395499999997</c:v>
                </c:pt>
                <c:pt idx="653">
                  <c:v>488.07882699999999</c:v>
                </c:pt>
                <c:pt idx="654">
                  <c:v>488.22833300000002</c:v>
                </c:pt>
                <c:pt idx="655">
                  <c:v>487.33114599999999</c:v>
                </c:pt>
                <c:pt idx="656">
                  <c:v>489.075714</c:v>
                </c:pt>
                <c:pt idx="657">
                  <c:v>502.13501000000002</c:v>
                </c:pt>
                <c:pt idx="658">
                  <c:v>499.74243200000001</c:v>
                </c:pt>
                <c:pt idx="659">
                  <c:v>505.67398100000003</c:v>
                </c:pt>
                <c:pt idx="660">
                  <c:v>510.359375</c:v>
                </c:pt>
                <c:pt idx="661">
                  <c:v>508.31573500000002</c:v>
                </c:pt>
                <c:pt idx="662">
                  <c:v>523.36883499999999</c:v>
                </c:pt>
                <c:pt idx="663">
                  <c:v>509.21292099999999</c:v>
                </c:pt>
                <c:pt idx="664">
                  <c:v>519.23168899999996</c:v>
                </c:pt>
                <c:pt idx="665">
                  <c:v>514.09771699999999</c:v>
                </c:pt>
                <c:pt idx="666">
                  <c:v>500.29074100000003</c:v>
                </c:pt>
                <c:pt idx="667">
                  <c:v>476.96346999999997</c:v>
                </c:pt>
                <c:pt idx="668">
                  <c:v>489.025848</c:v>
                </c:pt>
                <c:pt idx="669">
                  <c:v>492.86389200000002</c:v>
                </c:pt>
                <c:pt idx="670">
                  <c:v>495.75488300000001</c:v>
                </c:pt>
                <c:pt idx="671">
                  <c:v>516.14135699999997</c:v>
                </c:pt>
                <c:pt idx="672">
                  <c:v>502.73312399999998</c:v>
                </c:pt>
                <c:pt idx="673">
                  <c:v>504.82659899999999</c:v>
                </c:pt>
                <c:pt idx="674">
                  <c:v>502.932526</c:v>
                </c:pt>
                <c:pt idx="675">
                  <c:v>499.044647</c:v>
                </c:pt>
                <c:pt idx="676">
                  <c:v>493.06329299999999</c:v>
                </c:pt>
                <c:pt idx="677">
                  <c:v>491.21902499999999</c:v>
                </c:pt>
                <c:pt idx="678">
                  <c:v>499.69259599999998</c:v>
                </c:pt>
                <c:pt idx="679">
                  <c:v>505.87335200000001</c:v>
                </c:pt>
                <c:pt idx="680">
                  <c:v>497.30007899999998</c:v>
                </c:pt>
                <c:pt idx="681">
                  <c:v>469.98519900000002</c:v>
                </c:pt>
                <c:pt idx="682">
                  <c:v>502.43405200000001</c:v>
                </c:pt>
                <c:pt idx="683">
                  <c:v>496.90133700000001</c:v>
                </c:pt>
                <c:pt idx="684">
                  <c:v>498.39666699999998</c:v>
                </c:pt>
                <c:pt idx="685">
                  <c:v>491.61776700000001</c:v>
                </c:pt>
                <c:pt idx="686">
                  <c:v>492.91375699999998</c:v>
                </c:pt>
                <c:pt idx="687">
                  <c:v>476.76406900000001</c:v>
                </c:pt>
                <c:pt idx="688">
                  <c:v>475.517944</c:v>
                </c:pt>
                <c:pt idx="689">
                  <c:v>426.620361</c:v>
                </c:pt>
                <c:pt idx="690">
                  <c:v>458.32156400000002</c:v>
                </c:pt>
                <c:pt idx="691">
                  <c:v>452.639252</c:v>
                </c:pt>
                <c:pt idx="692">
                  <c:v>446.20931999999999</c:v>
                </c:pt>
                <c:pt idx="693">
                  <c:v>435.74194299999999</c:v>
                </c:pt>
                <c:pt idx="694">
                  <c:v>415.95361300000002</c:v>
                </c:pt>
                <c:pt idx="695">
                  <c:v>392.775848</c:v>
                </c:pt>
                <c:pt idx="696">
                  <c:v>390.53283699999997</c:v>
                </c:pt>
                <c:pt idx="697">
                  <c:v>404.63885499999998</c:v>
                </c:pt>
                <c:pt idx="698">
                  <c:v>418.29629499999999</c:v>
                </c:pt>
                <c:pt idx="699">
                  <c:v>416.85079999999999</c:v>
                </c:pt>
                <c:pt idx="700">
                  <c:v>410.42086799999998</c:v>
                </c:pt>
                <c:pt idx="701">
                  <c:v>412.364777</c:v>
                </c:pt>
                <c:pt idx="702">
                  <c:v>423.57983400000001</c:v>
                </c:pt>
                <c:pt idx="703">
                  <c:v>432.452179</c:v>
                </c:pt>
                <c:pt idx="704">
                  <c:v>426.620361</c:v>
                </c:pt>
                <c:pt idx="705">
                  <c:v>438.98184199999997</c:v>
                </c:pt>
                <c:pt idx="706">
                  <c:v>434.44595299999997</c:v>
                </c:pt>
                <c:pt idx="707">
                  <c:v>431.85406499999999</c:v>
                </c:pt>
                <c:pt idx="708">
                  <c:v>430.75747699999999</c:v>
                </c:pt>
                <c:pt idx="709">
                  <c:v>431.35562099999999</c:v>
                </c:pt>
                <c:pt idx="710">
                  <c:v>432.352509</c:v>
                </c:pt>
                <c:pt idx="711">
                  <c:v>434.29641700000002</c:v>
                </c:pt>
                <c:pt idx="712">
                  <c:v>432.40234400000003</c:v>
                </c:pt>
                <c:pt idx="713">
                  <c:v>439.77932700000002</c:v>
                </c:pt>
                <c:pt idx="714">
                  <c:v>445.36193800000001</c:v>
                </c:pt>
                <c:pt idx="715">
                  <c:v>456.62683099999998</c:v>
                </c:pt>
                <c:pt idx="716">
                  <c:v>454.73272700000001</c:v>
                </c:pt>
                <c:pt idx="717">
                  <c:v>448.10339399999998</c:v>
                </c:pt>
                <c:pt idx="718">
                  <c:v>450.64547700000003</c:v>
                </c:pt>
                <c:pt idx="719">
                  <c:v>450.64547700000003</c:v>
                </c:pt>
                <c:pt idx="720">
                  <c:v>436.93817100000001</c:v>
                </c:pt>
                <c:pt idx="721">
                  <c:v>429.71072400000003</c:v>
                </c:pt>
                <c:pt idx="722">
                  <c:v>432.452179</c:v>
                </c:pt>
                <c:pt idx="723">
                  <c:v>423.62970000000001</c:v>
                </c:pt>
                <c:pt idx="724">
                  <c:v>439.18118299999998</c:v>
                </c:pt>
                <c:pt idx="725">
                  <c:v>446.65789799999999</c:v>
                </c:pt>
                <c:pt idx="726">
                  <c:v>437.48648100000003</c:v>
                </c:pt>
                <c:pt idx="727">
                  <c:v>423.82904100000002</c:v>
                </c:pt>
                <c:pt idx="728">
                  <c:v>433.548767</c:v>
                </c:pt>
                <c:pt idx="729">
                  <c:v>428.913208</c:v>
                </c:pt>
                <c:pt idx="730">
                  <c:v>434.69519000000003</c:v>
                </c:pt>
                <c:pt idx="731">
                  <c:v>436.240387</c:v>
                </c:pt>
                <c:pt idx="732">
                  <c:v>431.50512700000002</c:v>
                </c:pt>
                <c:pt idx="733">
                  <c:v>422.18417399999998</c:v>
                </c:pt>
                <c:pt idx="734">
                  <c:v>424.97546399999999</c:v>
                </c:pt>
                <c:pt idx="735">
                  <c:v>407.28060900000003</c:v>
                </c:pt>
                <c:pt idx="736">
                  <c:v>402.69494600000002</c:v>
                </c:pt>
                <c:pt idx="737">
                  <c:v>390.53283699999997</c:v>
                </c:pt>
                <c:pt idx="738">
                  <c:v>386.94400000000002</c:v>
                </c:pt>
                <c:pt idx="739">
                  <c:v>371.14325000000002</c:v>
                </c:pt>
                <c:pt idx="740">
                  <c:v>403.04382299999997</c:v>
                </c:pt>
                <c:pt idx="741">
                  <c:v>404.090576</c:v>
                </c:pt>
                <c:pt idx="742">
                  <c:v>422.83215300000001</c:v>
                </c:pt>
                <c:pt idx="743">
                  <c:v>413.86010700000003</c:v>
                </c:pt>
                <c:pt idx="744">
                  <c:v>397.41137700000002</c:v>
                </c:pt>
                <c:pt idx="745">
                  <c:v>416.70126299999998</c:v>
                </c:pt>
                <c:pt idx="746">
                  <c:v>420.14056399999998</c:v>
                </c:pt>
                <c:pt idx="747">
                  <c:v>424.42718500000001</c:v>
                </c:pt>
                <c:pt idx="748">
                  <c:v>415.70437600000002</c:v>
                </c:pt>
                <c:pt idx="749">
                  <c:v>419.34301799999997</c:v>
                </c:pt>
                <c:pt idx="750">
                  <c:v>428.26522799999998</c:v>
                </c:pt>
                <c:pt idx="751">
                  <c:v>441.02545199999997</c:v>
                </c:pt>
                <c:pt idx="752">
                  <c:v>442.171875</c:v>
                </c:pt>
                <c:pt idx="753">
                  <c:v>443.21862800000002</c:v>
                </c:pt>
                <c:pt idx="754">
                  <c:v>437.78555299999999</c:v>
                </c:pt>
                <c:pt idx="755">
                  <c:v>430.55807499999997</c:v>
                </c:pt>
                <c:pt idx="756">
                  <c:v>431.00668300000001</c:v>
                </c:pt>
                <c:pt idx="757">
                  <c:v>434.49581899999998</c:v>
                </c:pt>
                <c:pt idx="758">
                  <c:v>434.29641700000002</c:v>
                </c:pt>
                <c:pt idx="759">
                  <c:v>427.16863999999998</c:v>
                </c:pt>
                <c:pt idx="760">
                  <c:v>426.720032</c:v>
                </c:pt>
                <c:pt idx="761">
                  <c:v>405.43640099999999</c:v>
                </c:pt>
                <c:pt idx="762">
                  <c:v>403.89117399999998</c:v>
                </c:pt>
                <c:pt idx="763">
                  <c:v>412.81338499999998</c:v>
                </c:pt>
                <c:pt idx="764">
                  <c:v>391.72912600000001</c:v>
                </c:pt>
                <c:pt idx="765">
                  <c:v>387.74154700000003</c:v>
                </c:pt>
                <c:pt idx="766">
                  <c:v>381.51095600000002</c:v>
                </c:pt>
                <c:pt idx="767">
                  <c:v>396.36465500000003</c:v>
                </c:pt>
                <c:pt idx="768">
                  <c:v>391.87863199999998</c:v>
                </c:pt>
                <c:pt idx="769">
                  <c:v>405.934845</c:v>
                </c:pt>
                <c:pt idx="770">
                  <c:v>408.02829000000003</c:v>
                </c:pt>
                <c:pt idx="771">
                  <c:v>413.21215799999999</c:v>
                </c:pt>
                <c:pt idx="772">
                  <c:v>415.80407700000001</c:v>
                </c:pt>
                <c:pt idx="773">
                  <c:v>415.65454099999999</c:v>
                </c:pt>
                <c:pt idx="774">
                  <c:v>410.52050800000001</c:v>
                </c:pt>
                <c:pt idx="775">
                  <c:v>411.417755</c:v>
                </c:pt>
                <c:pt idx="776">
                  <c:v>407.18093900000002</c:v>
                </c:pt>
                <c:pt idx="777">
                  <c:v>410.71991000000003</c:v>
                </c:pt>
                <c:pt idx="778">
                  <c:v>415.05639600000001</c:v>
                </c:pt>
                <c:pt idx="779">
                  <c:v>429.51135299999999</c:v>
                </c:pt>
                <c:pt idx="780">
                  <c:v>440.17810100000003</c:v>
                </c:pt>
                <c:pt idx="781">
                  <c:v>435.69207799999998</c:v>
                </c:pt>
                <c:pt idx="782">
                  <c:v>429.21224999999998</c:v>
                </c:pt>
                <c:pt idx="783">
                  <c:v>425.77301</c:v>
                </c:pt>
                <c:pt idx="784">
                  <c:v>426.720032</c:v>
                </c:pt>
                <c:pt idx="785">
                  <c:v>438.83230600000002</c:v>
                </c:pt>
                <c:pt idx="786">
                  <c:v>449.499054</c:v>
                </c:pt>
                <c:pt idx="787">
                  <c:v>447.654785</c:v>
                </c:pt>
                <c:pt idx="788">
                  <c:v>452.04113799999999</c:v>
                </c:pt>
                <c:pt idx="789">
                  <c:v>453.43676799999997</c:v>
                </c:pt>
                <c:pt idx="790">
                  <c:v>453.486603</c:v>
                </c:pt>
                <c:pt idx="791">
                  <c:v>448.15322900000001</c:v>
                </c:pt>
                <c:pt idx="792">
                  <c:v>439.77932700000002</c:v>
                </c:pt>
                <c:pt idx="793">
                  <c:v>442.67031900000001</c:v>
                </c:pt>
                <c:pt idx="794">
                  <c:v>440.87591600000002</c:v>
                </c:pt>
                <c:pt idx="795">
                  <c:v>448.20309400000002</c:v>
                </c:pt>
                <c:pt idx="796">
                  <c:v>477.71112099999999</c:v>
                </c:pt>
                <c:pt idx="797">
                  <c:v>474.77029399999998</c:v>
                </c:pt>
                <c:pt idx="798">
                  <c:v>466.34652699999998</c:v>
                </c:pt>
                <c:pt idx="799">
                  <c:v>467.44311499999998</c:v>
                </c:pt>
                <c:pt idx="800">
                  <c:v>463.80447400000003</c:v>
                </c:pt>
                <c:pt idx="801">
                  <c:v>466.79513500000002</c:v>
                </c:pt>
                <c:pt idx="802">
                  <c:v>474.07244900000001</c:v>
                </c:pt>
                <c:pt idx="803">
                  <c:v>475.169037</c:v>
                </c:pt>
                <c:pt idx="804">
                  <c:v>476.06622299999998</c:v>
                </c:pt>
                <c:pt idx="805">
                  <c:v>488.328033</c:v>
                </c:pt>
                <c:pt idx="806">
                  <c:v>483.89184599999999</c:v>
                </c:pt>
                <c:pt idx="807">
                  <c:v>483.293701</c:v>
                </c:pt>
                <c:pt idx="808">
                  <c:v>469.53659099999999</c:v>
                </c:pt>
                <c:pt idx="809">
                  <c:v>453.18756100000002</c:v>
                </c:pt>
                <c:pt idx="810">
                  <c:v>459.01937900000001</c:v>
                </c:pt>
                <c:pt idx="811">
                  <c:v>461.76083399999999</c:v>
                </c:pt>
                <c:pt idx="812">
                  <c:v>457.77328499999999</c:v>
                </c:pt>
                <c:pt idx="813">
                  <c:v>463.60507200000001</c:v>
                </c:pt>
                <c:pt idx="814">
                  <c:v>451.94143700000001</c:v>
                </c:pt>
                <c:pt idx="815">
                  <c:v>469.63629200000003</c:v>
                </c:pt>
                <c:pt idx="816">
                  <c:v>465.449341</c:v>
                </c:pt>
                <c:pt idx="817">
                  <c:v>460.315338</c:v>
                </c:pt>
                <c:pt idx="818">
                  <c:v>457.57388300000002</c:v>
                </c:pt>
                <c:pt idx="819">
                  <c:v>456.32775900000001</c:v>
                </c:pt>
                <c:pt idx="820">
                  <c:v>444.46475199999998</c:v>
                </c:pt>
                <c:pt idx="821">
                  <c:v>440.82607999999999</c:v>
                </c:pt>
                <c:pt idx="822">
                  <c:v>444.51458700000001</c:v>
                </c:pt>
                <c:pt idx="823">
                  <c:v>449.598724</c:v>
                </c:pt>
                <c:pt idx="824">
                  <c:v>455.38070699999997</c:v>
                </c:pt>
                <c:pt idx="825">
                  <c:v>448.80123900000001</c:v>
                </c:pt>
                <c:pt idx="826">
                  <c:v>445.86038200000002</c:v>
                </c:pt>
                <c:pt idx="827">
                  <c:v>431.15621900000002</c:v>
                </c:pt>
                <c:pt idx="828">
                  <c:v>424.12814300000002</c:v>
                </c:pt>
                <c:pt idx="829">
                  <c:v>432.90078699999998</c:v>
                </c:pt>
                <c:pt idx="830">
                  <c:v>426.32128899999998</c:v>
                </c:pt>
                <c:pt idx="831">
                  <c:v>430.857147</c:v>
                </c:pt>
                <c:pt idx="832">
                  <c:v>421.78543100000002</c:v>
                </c:pt>
                <c:pt idx="833">
                  <c:v>396.26495399999999</c:v>
                </c:pt>
                <c:pt idx="834">
                  <c:v>397.56091300000003</c:v>
                </c:pt>
                <c:pt idx="835">
                  <c:v>397.85998499999999</c:v>
                </c:pt>
                <c:pt idx="836">
                  <c:v>401.00021400000003</c:v>
                </c:pt>
                <c:pt idx="837">
                  <c:v>403.342896</c:v>
                </c:pt>
                <c:pt idx="838">
                  <c:v>396.41449</c:v>
                </c:pt>
                <c:pt idx="839">
                  <c:v>406.63262900000001</c:v>
                </c:pt>
                <c:pt idx="840">
                  <c:v>412.81338499999998</c:v>
                </c:pt>
                <c:pt idx="841">
                  <c:v>410.86944599999998</c:v>
                </c:pt>
                <c:pt idx="842">
                  <c:v>394.71978799999999</c:v>
                </c:pt>
                <c:pt idx="843">
                  <c:v>392.12786899999998</c:v>
                </c:pt>
                <c:pt idx="844">
                  <c:v>395.317902</c:v>
                </c:pt>
                <c:pt idx="845">
                  <c:v>397.76031499999999</c:v>
                </c:pt>
                <c:pt idx="846">
                  <c:v>395.01886000000002</c:v>
                </c:pt>
                <c:pt idx="847">
                  <c:v>394.86932400000001</c:v>
                </c:pt>
                <c:pt idx="848">
                  <c:v>402.993988</c:v>
                </c:pt>
                <c:pt idx="849">
                  <c:v>397.81015000000002</c:v>
                </c:pt>
                <c:pt idx="850">
                  <c:v>396.86309799999998</c:v>
                </c:pt>
                <c:pt idx="851">
                  <c:v>396.81323200000003</c:v>
                </c:pt>
                <c:pt idx="852">
                  <c:v>400.35223400000001</c:v>
                </c:pt>
                <c:pt idx="853">
                  <c:v>403.29306000000003</c:v>
                </c:pt>
                <c:pt idx="854">
                  <c:v>406.433289</c:v>
                </c:pt>
                <c:pt idx="855">
                  <c:v>408.62643400000002</c:v>
                </c:pt>
                <c:pt idx="856">
                  <c:v>411.46758999999997</c:v>
                </c:pt>
                <c:pt idx="857">
                  <c:v>420.040863</c:v>
                </c:pt>
                <c:pt idx="858">
                  <c:v>420.83837899999997</c:v>
                </c:pt>
                <c:pt idx="859">
                  <c:v>414.95669600000002</c:v>
                </c:pt>
                <c:pt idx="860">
                  <c:v>424.02844199999998</c:v>
                </c:pt>
                <c:pt idx="861">
                  <c:v>433.648438</c:v>
                </c:pt>
                <c:pt idx="862">
                  <c:v>431.80419899999998</c:v>
                </c:pt>
                <c:pt idx="863">
                  <c:v>410.91931199999999</c:v>
                </c:pt>
                <c:pt idx="864">
                  <c:v>422.18417399999998</c:v>
                </c:pt>
                <c:pt idx="865">
                  <c:v>432.352509</c:v>
                </c:pt>
                <c:pt idx="866">
                  <c:v>435.79177900000002</c:v>
                </c:pt>
                <c:pt idx="867">
                  <c:v>430.20916699999998</c:v>
                </c:pt>
                <c:pt idx="868">
                  <c:v>421.83526599999999</c:v>
                </c:pt>
                <c:pt idx="869">
                  <c:v>422.48324600000001</c:v>
                </c:pt>
                <c:pt idx="870">
                  <c:v>419.79165599999999</c:v>
                </c:pt>
                <c:pt idx="871">
                  <c:v>423.38046300000002</c:v>
                </c:pt>
                <c:pt idx="872">
                  <c:v>422.73245200000002</c:v>
                </c:pt>
                <c:pt idx="873">
                  <c:v>422.084473</c:v>
                </c:pt>
                <c:pt idx="874">
                  <c:v>431.85406499999999</c:v>
                </c:pt>
                <c:pt idx="875">
                  <c:v>431.90390000000002</c:v>
                </c:pt>
                <c:pt idx="876">
                  <c:v>431.80419899999998</c:v>
                </c:pt>
                <c:pt idx="877">
                  <c:v>438.03476000000001</c:v>
                </c:pt>
                <c:pt idx="878">
                  <c:v>436.88836700000002</c:v>
                </c:pt>
                <c:pt idx="879">
                  <c:v>434.047211</c:v>
                </c:pt>
                <c:pt idx="880">
                  <c:v>427.41787699999998</c:v>
                </c:pt>
                <c:pt idx="881">
                  <c:v>425.77301</c:v>
                </c:pt>
                <c:pt idx="882">
                  <c:v>418.79473899999999</c:v>
                </c:pt>
                <c:pt idx="883">
                  <c:v>415.90377799999999</c:v>
                </c:pt>
                <c:pt idx="884">
                  <c:v>412.01586900000001</c:v>
                </c:pt>
                <c:pt idx="885">
                  <c:v>412.86322000000001</c:v>
                </c:pt>
                <c:pt idx="886">
                  <c:v>417.19970699999999</c:v>
                </c:pt>
                <c:pt idx="887">
                  <c:v>416.601563</c:v>
                </c:pt>
                <c:pt idx="888">
                  <c:v>415.40533399999998</c:v>
                </c:pt>
                <c:pt idx="889">
                  <c:v>420.2901</c:v>
                </c:pt>
                <c:pt idx="890">
                  <c:v>416.70126299999998</c:v>
                </c:pt>
                <c:pt idx="891">
                  <c:v>409.22457900000001</c:v>
                </c:pt>
                <c:pt idx="892">
                  <c:v>401.34912100000003</c:v>
                </c:pt>
                <c:pt idx="893">
                  <c:v>393.22445699999997</c:v>
                </c:pt>
                <c:pt idx="894">
                  <c:v>377.17446899999999</c:v>
                </c:pt>
                <c:pt idx="895">
                  <c:v>383.604401</c:v>
                </c:pt>
                <c:pt idx="896">
                  <c:v>392.92535400000003</c:v>
                </c:pt>
                <c:pt idx="897">
                  <c:v>390.08422899999999</c:v>
                </c:pt>
                <c:pt idx="898">
                  <c:v>384.70098899999999</c:v>
                </c:pt>
                <c:pt idx="899">
                  <c:v>386.74465900000001</c:v>
                </c:pt>
                <c:pt idx="900">
                  <c:v>393.57333399999999</c:v>
                </c:pt>
                <c:pt idx="901">
                  <c:v>392.67614700000001</c:v>
                </c:pt>
                <c:pt idx="902">
                  <c:v>384.40194700000001</c:v>
                </c:pt>
                <c:pt idx="903">
                  <c:v>385.69790599999999</c:v>
                </c:pt>
                <c:pt idx="904">
                  <c:v>380.81310999999999</c:v>
                </c:pt>
                <c:pt idx="905">
                  <c:v>388.23998999999998</c:v>
                </c:pt>
                <c:pt idx="906">
                  <c:v>411.617096</c:v>
                </c:pt>
                <c:pt idx="907">
                  <c:v>416.900665</c:v>
                </c:pt>
                <c:pt idx="908">
                  <c:v>410.96914700000002</c:v>
                </c:pt>
                <c:pt idx="909">
                  <c:v>410.22146600000002</c:v>
                </c:pt>
                <c:pt idx="910">
                  <c:v>411.71679699999999</c:v>
                </c:pt>
                <c:pt idx="911">
                  <c:v>414.00964399999998</c:v>
                </c:pt>
                <c:pt idx="912">
                  <c:v>407.13110399999999</c:v>
                </c:pt>
                <c:pt idx="913">
                  <c:v>399.50485200000003</c:v>
                </c:pt>
                <c:pt idx="914">
                  <c:v>401.8974</c:v>
                </c:pt>
                <c:pt idx="915">
                  <c:v>407.13110399999999</c:v>
                </c:pt>
                <c:pt idx="916">
                  <c:v>420.83837899999997</c:v>
                </c:pt>
                <c:pt idx="917">
                  <c:v>417.74798600000003</c:v>
                </c:pt>
                <c:pt idx="918">
                  <c:v>444.21551499999998</c:v>
                </c:pt>
                <c:pt idx="919">
                  <c:v>442.27157599999998</c:v>
                </c:pt>
                <c:pt idx="920">
                  <c:v>450.695313</c:v>
                </c:pt>
                <c:pt idx="921">
                  <c:v>445.26223800000002</c:v>
                </c:pt>
                <c:pt idx="922">
                  <c:v>443.41799900000001</c:v>
                </c:pt>
                <c:pt idx="923">
                  <c:v>444.06597900000003</c:v>
                </c:pt>
                <c:pt idx="924">
                  <c:v>440.62670900000001</c:v>
                </c:pt>
                <c:pt idx="925">
                  <c:v>434.09707600000002</c:v>
                </c:pt>
                <c:pt idx="926">
                  <c:v>438.73260499999998</c:v>
                </c:pt>
                <c:pt idx="927">
                  <c:v>435.39300500000002</c:v>
                </c:pt>
                <c:pt idx="928">
                  <c:v>444.46475199999998</c:v>
                </c:pt>
                <c:pt idx="929">
                  <c:v>439.67962599999998</c:v>
                </c:pt>
                <c:pt idx="930">
                  <c:v>439.18118299999998</c:v>
                </c:pt>
                <c:pt idx="931">
                  <c:v>442.77001999999999</c:v>
                </c:pt>
                <c:pt idx="932">
                  <c:v>440.227936</c:v>
                </c:pt>
                <c:pt idx="933">
                  <c:v>438.53323399999999</c:v>
                </c:pt>
                <c:pt idx="934">
                  <c:v>441.62359600000002</c:v>
                </c:pt>
                <c:pt idx="935">
                  <c:v>435.143799</c:v>
                </c:pt>
                <c:pt idx="936">
                  <c:v>428.11569200000002</c:v>
                </c:pt>
                <c:pt idx="937">
                  <c:v>431.85406499999999</c:v>
                </c:pt>
                <c:pt idx="938">
                  <c:v>426.42099000000002</c:v>
                </c:pt>
                <c:pt idx="939">
                  <c:v>416.65142800000001</c:v>
                </c:pt>
                <c:pt idx="940">
                  <c:v>419.39288299999998</c:v>
                </c:pt>
                <c:pt idx="941">
                  <c:v>424.676422</c:v>
                </c:pt>
                <c:pt idx="942">
                  <c:v>419.14367700000003</c:v>
                </c:pt>
                <c:pt idx="943">
                  <c:v>426.67019699999997</c:v>
                </c:pt>
                <c:pt idx="944">
                  <c:v>438.73260499999998</c:v>
                </c:pt>
                <c:pt idx="945">
                  <c:v>437.935089</c:v>
                </c:pt>
                <c:pt idx="946">
                  <c:v>430.857147</c:v>
                </c:pt>
                <c:pt idx="947">
                  <c:v>434.49581899999998</c:v>
                </c:pt>
                <c:pt idx="948">
                  <c:v>421.08758499999999</c:v>
                </c:pt>
                <c:pt idx="949">
                  <c:v>415.35546900000003</c:v>
                </c:pt>
                <c:pt idx="950">
                  <c:v>410.07193000000001</c:v>
                </c:pt>
                <c:pt idx="951">
                  <c:v>414.40841699999999</c:v>
                </c:pt>
                <c:pt idx="952">
                  <c:v>417.698151</c:v>
                </c:pt>
                <c:pt idx="953">
                  <c:v>409.47378500000002</c:v>
                </c:pt>
                <c:pt idx="954">
                  <c:v>411.26818800000001</c:v>
                </c:pt>
                <c:pt idx="955">
                  <c:v>414.80718999999999</c:v>
                </c:pt>
                <c:pt idx="956">
                  <c:v>417.84768700000001</c:v>
                </c:pt>
                <c:pt idx="957">
                  <c:v>415.20593300000002</c:v>
                </c:pt>
                <c:pt idx="958">
                  <c:v>410.769745</c:v>
                </c:pt>
                <c:pt idx="959">
                  <c:v>400.35223400000001</c:v>
                </c:pt>
                <c:pt idx="960">
                  <c:v>407.92861900000003</c:v>
                </c:pt>
                <c:pt idx="961">
                  <c:v>419.49255399999998</c:v>
                </c:pt>
                <c:pt idx="962">
                  <c:v>422.93185399999999</c:v>
                </c:pt>
                <c:pt idx="963">
                  <c:v>425.22470099999998</c:v>
                </c:pt>
                <c:pt idx="964">
                  <c:v>436.29022200000003</c:v>
                </c:pt>
                <c:pt idx="965">
                  <c:v>459.86673000000002</c:v>
                </c:pt>
                <c:pt idx="966">
                  <c:v>457.27484099999998</c:v>
                </c:pt>
                <c:pt idx="967">
                  <c:v>464.05367999999999</c:v>
                </c:pt>
                <c:pt idx="968">
                  <c:v>468.04126000000002</c:v>
                </c:pt>
                <c:pt idx="969">
                  <c:v>470.68301400000001</c:v>
                </c:pt>
                <c:pt idx="970">
                  <c:v>471.530396</c:v>
                </c:pt>
                <c:pt idx="971">
                  <c:v>467.94155899999998</c:v>
                </c:pt>
                <c:pt idx="972">
                  <c:v>475.31857300000001</c:v>
                </c:pt>
                <c:pt idx="973">
                  <c:v>469.73599200000001</c:v>
                </c:pt>
                <c:pt idx="974">
                  <c:v>473.72357199999999</c:v>
                </c:pt>
                <c:pt idx="975">
                  <c:v>472.07867399999998</c:v>
                </c:pt>
                <c:pt idx="976">
                  <c:v>476.71423299999998</c:v>
                </c:pt>
                <c:pt idx="977">
                  <c:v>480.10366800000003</c:v>
                </c:pt>
                <c:pt idx="978">
                  <c:v>483.44326799999999</c:v>
                </c:pt>
                <c:pt idx="979">
                  <c:v>478.75784299999998</c:v>
                </c:pt>
                <c:pt idx="980">
                  <c:v>482.19714399999998</c:v>
                </c:pt>
                <c:pt idx="981">
                  <c:v>479.30612200000002</c:v>
                </c:pt>
                <c:pt idx="982">
                  <c:v>475.61764499999998</c:v>
                </c:pt>
                <c:pt idx="983">
                  <c:v>498.94494600000002</c:v>
                </c:pt>
                <c:pt idx="984">
                  <c:v>502.08514400000001</c:v>
                </c:pt>
                <c:pt idx="985">
                  <c:v>507.91699199999999</c:v>
                </c:pt>
                <c:pt idx="986">
                  <c:v>510.010468</c:v>
                </c:pt>
                <c:pt idx="987">
                  <c:v>514.34692399999994</c:v>
                </c:pt>
                <c:pt idx="988">
                  <c:v>529.20062299999995</c:v>
                </c:pt>
                <c:pt idx="989">
                  <c:v>519.53082300000005</c:v>
                </c:pt>
                <c:pt idx="990">
                  <c:v>513.89831500000003</c:v>
                </c:pt>
                <c:pt idx="991">
                  <c:v>506.87023900000003</c:v>
                </c:pt>
                <c:pt idx="992">
                  <c:v>523.31897000000004</c:v>
                </c:pt>
                <c:pt idx="993">
                  <c:v>520.87658699999997</c:v>
                </c:pt>
                <c:pt idx="994">
                  <c:v>526.85797100000002</c:v>
                </c:pt>
                <c:pt idx="995">
                  <c:v>518.58374000000003</c:v>
                </c:pt>
                <c:pt idx="996">
                  <c:v>513.25030500000003</c:v>
                </c:pt>
                <c:pt idx="997">
                  <c:v>516.83917199999996</c:v>
                </c:pt>
                <c:pt idx="998">
                  <c:v>519.82983400000001</c:v>
                </c:pt>
                <c:pt idx="999">
                  <c:v>517.18804899999998</c:v>
                </c:pt>
                <c:pt idx="1000">
                  <c:v>524.66479500000003</c:v>
                </c:pt>
                <c:pt idx="1001">
                  <c:v>533.53710899999999</c:v>
                </c:pt>
                <c:pt idx="1002">
                  <c:v>534.23498500000005</c:v>
                </c:pt>
                <c:pt idx="1003">
                  <c:v>544.55279499999995</c:v>
                </c:pt>
                <c:pt idx="1004">
                  <c:v>554.02325399999995</c:v>
                </c:pt>
                <c:pt idx="1005">
                  <c:v>566.18536400000005</c:v>
                </c:pt>
                <c:pt idx="1006">
                  <c:v>557.96099900000002</c:v>
                </c:pt>
                <c:pt idx="1007">
                  <c:v>560.55291699999998</c:v>
                </c:pt>
                <c:pt idx="1008">
                  <c:v>562.39721699999996</c:v>
                </c:pt>
                <c:pt idx="1009">
                  <c:v>560.45324700000003</c:v>
                </c:pt>
                <c:pt idx="1010">
                  <c:v>568.52807600000006</c:v>
                </c:pt>
                <c:pt idx="1011">
                  <c:v>566.68383800000004</c:v>
                </c:pt>
                <c:pt idx="1012">
                  <c:v>568.02960199999995</c:v>
                </c:pt>
                <c:pt idx="1013">
                  <c:v>564.29125999999997</c:v>
                </c:pt>
                <c:pt idx="1014">
                  <c:v>581.43780500000003</c:v>
                </c:pt>
                <c:pt idx="1015">
                  <c:v>579.59362799999997</c:v>
                </c:pt>
                <c:pt idx="1016">
                  <c:v>567.58099400000003</c:v>
                </c:pt>
                <c:pt idx="1017">
                  <c:v>557.91119400000002</c:v>
                </c:pt>
                <c:pt idx="1018">
                  <c:v>566.08563200000003</c:v>
                </c:pt>
                <c:pt idx="1019">
                  <c:v>571.31933600000002</c:v>
                </c:pt>
                <c:pt idx="1020">
                  <c:v>584.827271</c:v>
                </c:pt>
                <c:pt idx="1021">
                  <c:v>593.69958499999996</c:v>
                </c:pt>
                <c:pt idx="1022">
                  <c:v>588.96435499999995</c:v>
                </c:pt>
                <c:pt idx="1023">
                  <c:v>589.61236599999995</c:v>
                </c:pt>
                <c:pt idx="1024">
                  <c:v>586.42230199999995</c:v>
                </c:pt>
                <c:pt idx="1025">
                  <c:v>598.93328899999995</c:v>
                </c:pt>
                <c:pt idx="1026">
                  <c:v>616.27923599999997</c:v>
                </c:pt>
                <c:pt idx="1027">
                  <c:v>616.727844</c:v>
                </c:pt>
                <c:pt idx="1028">
                  <c:v>626.54724099999999</c:v>
                </c:pt>
                <c:pt idx="1029">
                  <c:v>619.51916500000004</c:v>
                </c:pt>
                <c:pt idx="1030">
                  <c:v>618.72167999999999</c:v>
                </c:pt>
                <c:pt idx="1031">
                  <c:v>622.95843500000001</c:v>
                </c:pt>
                <c:pt idx="1032">
                  <c:v>616.57830799999999</c:v>
                </c:pt>
                <c:pt idx="1033">
                  <c:v>610.19818099999998</c:v>
                </c:pt>
                <c:pt idx="1034">
                  <c:v>618.67175299999997</c:v>
                </c:pt>
                <c:pt idx="1035">
                  <c:v>619.71856700000001</c:v>
                </c:pt>
                <c:pt idx="1036">
                  <c:v>623.80578600000001</c:v>
                </c:pt>
                <c:pt idx="1037">
                  <c:v>627.29492200000004</c:v>
                </c:pt>
                <c:pt idx="1038">
                  <c:v>637.463257</c:v>
                </c:pt>
                <c:pt idx="1039">
                  <c:v>639.10809300000005</c:v>
                </c:pt>
                <c:pt idx="1040">
                  <c:v>641.70001200000002</c:v>
                </c:pt>
                <c:pt idx="1041">
                  <c:v>635.29998799999998</c:v>
                </c:pt>
                <c:pt idx="1042">
                  <c:v>644.29998799999998</c:v>
                </c:pt>
                <c:pt idx="1043">
                  <c:v>643.65002400000003</c:v>
                </c:pt>
                <c:pt idx="1044">
                  <c:v>622.65002400000003</c:v>
                </c:pt>
                <c:pt idx="1045">
                  <c:v>618.95001200000002</c:v>
                </c:pt>
                <c:pt idx="1046">
                  <c:v>615</c:v>
                </c:pt>
                <c:pt idx="1047">
                  <c:v>609.5</c:v>
                </c:pt>
                <c:pt idx="1048">
                  <c:v>607.29998799999998</c:v>
                </c:pt>
                <c:pt idx="1049">
                  <c:v>622.54998799999998</c:v>
                </c:pt>
                <c:pt idx="1050">
                  <c:v>618.25</c:v>
                </c:pt>
                <c:pt idx="1051">
                  <c:v>611.79998799999998</c:v>
                </c:pt>
                <c:pt idx="1052">
                  <c:v>607.34997599999997</c:v>
                </c:pt>
                <c:pt idx="1053">
                  <c:v>618.75</c:v>
                </c:pt>
                <c:pt idx="1054">
                  <c:v>613.75</c:v>
                </c:pt>
                <c:pt idx="1055">
                  <c:v>615.79998799999998</c:v>
                </c:pt>
                <c:pt idx="1056">
                  <c:v>620.5</c:v>
                </c:pt>
                <c:pt idx="1057">
                  <c:v>620.20001200000002</c:v>
                </c:pt>
                <c:pt idx="1058">
                  <c:v>613.90002400000003</c:v>
                </c:pt>
                <c:pt idx="1059">
                  <c:v>610.95001200000002</c:v>
                </c:pt>
                <c:pt idx="1060">
                  <c:v>605.09997599999997</c:v>
                </c:pt>
                <c:pt idx="1061">
                  <c:v>602.40002400000003</c:v>
                </c:pt>
                <c:pt idx="1062">
                  <c:v>607.15002400000003</c:v>
                </c:pt>
                <c:pt idx="1063">
                  <c:v>605.54998799999998</c:v>
                </c:pt>
                <c:pt idx="1064">
                  <c:v>601</c:v>
                </c:pt>
                <c:pt idx="1065">
                  <c:v>611.20001200000002</c:v>
                </c:pt>
                <c:pt idx="1066">
                  <c:v>609</c:v>
                </c:pt>
                <c:pt idx="1067">
                  <c:v>611.15002400000003</c:v>
                </c:pt>
                <c:pt idx="1068">
                  <c:v>610.25</c:v>
                </c:pt>
                <c:pt idx="1069">
                  <c:v>614.90002400000003</c:v>
                </c:pt>
                <c:pt idx="1070">
                  <c:v>627.25</c:v>
                </c:pt>
                <c:pt idx="1071">
                  <c:v>634.84997599999997</c:v>
                </c:pt>
                <c:pt idx="1072">
                  <c:v>620.79998799999998</c:v>
                </c:pt>
                <c:pt idx="1073">
                  <c:v>625.90002400000003</c:v>
                </c:pt>
                <c:pt idx="1074">
                  <c:v>624.59997599999997</c:v>
                </c:pt>
                <c:pt idx="1075">
                  <c:v>634.25</c:v>
                </c:pt>
                <c:pt idx="1076">
                  <c:v>640.65002400000003</c:v>
                </c:pt>
                <c:pt idx="1077">
                  <c:v>638.5</c:v>
                </c:pt>
                <c:pt idx="1078">
                  <c:v>627.04998799999998</c:v>
                </c:pt>
                <c:pt idx="1079">
                  <c:v>620.45001200000002</c:v>
                </c:pt>
                <c:pt idx="1080">
                  <c:v>618.70001200000002</c:v>
                </c:pt>
                <c:pt idx="1081">
                  <c:v>619.79998799999998</c:v>
                </c:pt>
                <c:pt idx="1082">
                  <c:v>620.15002400000003</c:v>
                </c:pt>
                <c:pt idx="1083">
                  <c:v>614.09997599999997</c:v>
                </c:pt>
                <c:pt idx="1084">
                  <c:v>630.20001200000002</c:v>
                </c:pt>
                <c:pt idx="1085">
                  <c:v>620.45001200000002</c:v>
                </c:pt>
                <c:pt idx="1086">
                  <c:v>613.59997599999997</c:v>
                </c:pt>
                <c:pt idx="1087">
                  <c:v>619.59997599999997</c:v>
                </c:pt>
                <c:pt idx="1088">
                  <c:v>622.45001200000002</c:v>
                </c:pt>
                <c:pt idx="1089">
                  <c:v>617.34997599999997</c:v>
                </c:pt>
                <c:pt idx="1090">
                  <c:v>630.54998799999998</c:v>
                </c:pt>
                <c:pt idx="1091">
                  <c:v>634</c:v>
                </c:pt>
                <c:pt idx="1092">
                  <c:v>636.95001200000002</c:v>
                </c:pt>
                <c:pt idx="1093">
                  <c:v>667.09997599999997</c:v>
                </c:pt>
                <c:pt idx="1094">
                  <c:v>666.20001200000002</c:v>
                </c:pt>
                <c:pt idx="1095">
                  <c:v>655.70001200000002</c:v>
                </c:pt>
                <c:pt idx="1096">
                  <c:v>668.5</c:v>
                </c:pt>
                <c:pt idx="1097">
                  <c:v>668.79998799999998</c:v>
                </c:pt>
                <c:pt idx="1098">
                  <c:v>663.20001200000002</c:v>
                </c:pt>
                <c:pt idx="1099">
                  <c:v>647.34997599999997</c:v>
                </c:pt>
                <c:pt idx="1100">
                  <c:v>637.84997599999997</c:v>
                </c:pt>
                <c:pt idx="1101">
                  <c:v>626.54998799999998</c:v>
                </c:pt>
                <c:pt idx="1102">
                  <c:v>641.04998799999998</c:v>
                </c:pt>
                <c:pt idx="1103">
                  <c:v>628.5</c:v>
                </c:pt>
                <c:pt idx="1104">
                  <c:v>628.65002400000003</c:v>
                </c:pt>
                <c:pt idx="1105">
                  <c:v>627.70001200000002</c:v>
                </c:pt>
                <c:pt idx="1106">
                  <c:v>636.45001200000002</c:v>
                </c:pt>
                <c:pt idx="1107">
                  <c:v>647.5</c:v>
                </c:pt>
                <c:pt idx="1108">
                  <c:v>646.04998799999998</c:v>
                </c:pt>
                <c:pt idx="1109">
                  <c:v>645</c:v>
                </c:pt>
                <c:pt idx="1110">
                  <c:v>642.54998799999998</c:v>
                </c:pt>
                <c:pt idx="1111">
                  <c:v>649.34997599999997</c:v>
                </c:pt>
                <c:pt idx="1112">
                  <c:v>651.04998799999998</c:v>
                </c:pt>
                <c:pt idx="1113">
                  <c:v>653.25</c:v>
                </c:pt>
                <c:pt idx="1114">
                  <c:v>671.54998799999998</c:v>
                </c:pt>
                <c:pt idx="1115">
                  <c:v>680.40002400000003</c:v>
                </c:pt>
                <c:pt idx="1116">
                  <c:v>681.54998799999998</c:v>
                </c:pt>
                <c:pt idx="1117">
                  <c:v>674.29998799999998</c:v>
                </c:pt>
                <c:pt idx="1118">
                  <c:v>681.70001200000002</c:v>
                </c:pt>
                <c:pt idx="1119">
                  <c:v>681.20001200000002</c:v>
                </c:pt>
                <c:pt idx="1120">
                  <c:v>679.95001200000002</c:v>
                </c:pt>
                <c:pt idx="1121">
                  <c:v>673.70001200000002</c:v>
                </c:pt>
                <c:pt idx="1122">
                  <c:v>697.5</c:v>
                </c:pt>
                <c:pt idx="1123">
                  <c:v>712.34997599999997</c:v>
                </c:pt>
                <c:pt idx="1124">
                  <c:v>706.40002400000003</c:v>
                </c:pt>
                <c:pt idx="1125">
                  <c:v>705.45001200000002</c:v>
                </c:pt>
                <c:pt idx="1126">
                  <c:v>705.59997599999997</c:v>
                </c:pt>
                <c:pt idx="1127">
                  <c:v>708.95001200000002</c:v>
                </c:pt>
                <c:pt idx="1128">
                  <c:v>722.45001200000002</c:v>
                </c:pt>
                <c:pt idx="1129">
                  <c:v>721.95001200000002</c:v>
                </c:pt>
                <c:pt idx="1130">
                  <c:v>714.54998799999998</c:v>
                </c:pt>
                <c:pt idx="1131">
                  <c:v>720.79998799999998</c:v>
                </c:pt>
                <c:pt idx="1132">
                  <c:v>715.40002400000003</c:v>
                </c:pt>
                <c:pt idx="1133">
                  <c:v>720.29998799999998</c:v>
                </c:pt>
                <c:pt idx="1134">
                  <c:v>719.75</c:v>
                </c:pt>
                <c:pt idx="1135">
                  <c:v>732.40002400000003</c:v>
                </c:pt>
                <c:pt idx="1136">
                  <c:v>730.79998799999998</c:v>
                </c:pt>
                <c:pt idx="1137">
                  <c:v>728.95001200000002</c:v>
                </c:pt>
                <c:pt idx="1138">
                  <c:v>705.25</c:v>
                </c:pt>
                <c:pt idx="1139">
                  <c:v>708.84997599999997</c:v>
                </c:pt>
                <c:pt idx="1140">
                  <c:v>724.70001200000002</c:v>
                </c:pt>
                <c:pt idx="1141">
                  <c:v>719.54998799999998</c:v>
                </c:pt>
                <c:pt idx="1142">
                  <c:v>740.90002400000003</c:v>
                </c:pt>
                <c:pt idx="1143">
                  <c:v>753.90002400000003</c:v>
                </c:pt>
                <c:pt idx="1144">
                  <c:v>779.95001200000002</c:v>
                </c:pt>
                <c:pt idx="1145">
                  <c:v>790.59997599999997</c:v>
                </c:pt>
                <c:pt idx="1146">
                  <c:v>784.40002400000003</c:v>
                </c:pt>
                <c:pt idx="1147">
                  <c:v>781.45001200000002</c:v>
                </c:pt>
                <c:pt idx="1148">
                  <c:v>795.75</c:v>
                </c:pt>
                <c:pt idx="1149">
                  <c:v>790.95001200000002</c:v>
                </c:pt>
                <c:pt idx="1150">
                  <c:v>789.09997599999997</c:v>
                </c:pt>
                <c:pt idx="1151">
                  <c:v>799.79998799999998</c:v>
                </c:pt>
                <c:pt idx="1152">
                  <c:v>808.45001200000002</c:v>
                </c:pt>
                <c:pt idx="1153">
                  <c:v>815.65002400000003</c:v>
                </c:pt>
                <c:pt idx="1154">
                  <c:v>816.45001200000002</c:v>
                </c:pt>
                <c:pt idx="1155">
                  <c:v>812.45001200000002</c:v>
                </c:pt>
                <c:pt idx="1156">
                  <c:v>818.84997599999997</c:v>
                </c:pt>
                <c:pt idx="1157">
                  <c:v>805.54998799999998</c:v>
                </c:pt>
                <c:pt idx="1158">
                  <c:v>819.04998799999998</c:v>
                </c:pt>
                <c:pt idx="1159">
                  <c:v>823.54998799999998</c:v>
                </c:pt>
                <c:pt idx="1160">
                  <c:v>800.45001200000002</c:v>
                </c:pt>
                <c:pt idx="1161">
                  <c:v>810.90002400000003</c:v>
                </c:pt>
                <c:pt idx="1162">
                  <c:v>811.84997599999997</c:v>
                </c:pt>
                <c:pt idx="1163">
                  <c:v>841</c:v>
                </c:pt>
                <c:pt idx="1164">
                  <c:v>858.84997599999997</c:v>
                </c:pt>
                <c:pt idx="1165">
                  <c:v>884.20001200000002</c:v>
                </c:pt>
                <c:pt idx="1166">
                  <c:v>878.5</c:v>
                </c:pt>
                <c:pt idx="1167">
                  <c:v>878.75</c:v>
                </c:pt>
                <c:pt idx="1168">
                  <c:v>926.79998799999998</c:v>
                </c:pt>
                <c:pt idx="1169">
                  <c:v>939.54998799999998</c:v>
                </c:pt>
                <c:pt idx="1170">
                  <c:v>933.79998799999998</c:v>
                </c:pt>
                <c:pt idx="1171">
                  <c:v>924.29998799999998</c:v>
                </c:pt>
                <c:pt idx="1172">
                  <c:v>915</c:v>
                </c:pt>
                <c:pt idx="1173">
                  <c:v>911.59997599999997</c:v>
                </c:pt>
                <c:pt idx="1174">
                  <c:v>906.90002400000003</c:v>
                </c:pt>
                <c:pt idx="1175">
                  <c:v>918.29998799999998</c:v>
                </c:pt>
                <c:pt idx="1176">
                  <c:v>920.54998799999998</c:v>
                </c:pt>
                <c:pt idx="1177">
                  <c:v>938.59997599999997</c:v>
                </c:pt>
                <c:pt idx="1178">
                  <c:v>932.59997599999997</c:v>
                </c:pt>
                <c:pt idx="1179">
                  <c:v>926.34997599999997</c:v>
                </c:pt>
                <c:pt idx="1180">
                  <c:v>921.04998799999998</c:v>
                </c:pt>
                <c:pt idx="1181">
                  <c:v>932.29998799999998</c:v>
                </c:pt>
                <c:pt idx="1182">
                  <c:v>937.40002400000003</c:v>
                </c:pt>
                <c:pt idx="1183">
                  <c:v>936.95001200000002</c:v>
                </c:pt>
                <c:pt idx="1184">
                  <c:v>962.70001200000002</c:v>
                </c:pt>
                <c:pt idx="1185">
                  <c:v>958.04998799999998</c:v>
                </c:pt>
                <c:pt idx="1186">
                  <c:v>950.20001200000002</c:v>
                </c:pt>
                <c:pt idx="1187">
                  <c:v>977.40002400000003</c:v>
                </c:pt>
                <c:pt idx="1188">
                  <c:v>987.20001200000002</c:v>
                </c:pt>
                <c:pt idx="1189">
                  <c:v>1021.90002</c:v>
                </c:pt>
                <c:pt idx="1190">
                  <c:v>1017.65002</c:v>
                </c:pt>
                <c:pt idx="1191">
                  <c:v>1039.3000500000001</c:v>
                </c:pt>
                <c:pt idx="1192">
                  <c:v>1028</c:v>
                </c:pt>
                <c:pt idx="1193">
                  <c:v>1016.5</c:v>
                </c:pt>
                <c:pt idx="1194">
                  <c:v>973.20001200000002</c:v>
                </c:pt>
                <c:pt idx="1195">
                  <c:v>967.75</c:v>
                </c:pt>
                <c:pt idx="1196">
                  <c:v>945.84997599999997</c:v>
                </c:pt>
                <c:pt idx="1197">
                  <c:v>972.45001200000002</c:v>
                </c:pt>
                <c:pt idx="1198">
                  <c:v>957.75</c:v>
                </c:pt>
                <c:pt idx="1199">
                  <c:v>940.45001200000002</c:v>
                </c:pt>
                <c:pt idx="1200">
                  <c:v>964.90002400000003</c:v>
                </c:pt>
                <c:pt idx="1201">
                  <c:v>979.79998799999998</c:v>
                </c:pt>
                <c:pt idx="1202">
                  <c:v>986.20001200000002</c:v>
                </c:pt>
                <c:pt idx="1203">
                  <c:v>978.65002400000003</c:v>
                </c:pt>
                <c:pt idx="1204">
                  <c:v>992.79998799999998</c:v>
                </c:pt>
                <c:pt idx="1205">
                  <c:v>992.25</c:v>
                </c:pt>
                <c:pt idx="1206">
                  <c:v>1004.65002</c:v>
                </c:pt>
                <c:pt idx="1207">
                  <c:v>1009.15002</c:v>
                </c:pt>
                <c:pt idx="1208">
                  <c:v>1011.59998</c:v>
                </c:pt>
                <c:pt idx="1209">
                  <c:v>1007.09998</c:v>
                </c:pt>
                <c:pt idx="1210">
                  <c:v>1013.20001</c:v>
                </c:pt>
                <c:pt idx="1211">
                  <c:v>1008.5</c:v>
                </c:pt>
                <c:pt idx="1212">
                  <c:v>1013.5</c:v>
                </c:pt>
                <c:pt idx="1213">
                  <c:v>1018.5</c:v>
                </c:pt>
                <c:pt idx="1214">
                  <c:v>998.79998799999998</c:v>
                </c:pt>
                <c:pt idx="1215">
                  <c:v>992.79998799999998</c:v>
                </c:pt>
                <c:pt idx="1216">
                  <c:v>971.34997599999997</c:v>
                </c:pt>
                <c:pt idx="1217">
                  <c:v>963.20001200000002</c:v>
                </c:pt>
                <c:pt idx="1218">
                  <c:v>973.54998799999998</c:v>
                </c:pt>
                <c:pt idx="1219">
                  <c:v>986.75</c:v>
                </c:pt>
                <c:pt idx="1220">
                  <c:v>991.65002400000003</c:v>
                </c:pt>
                <c:pt idx="1221">
                  <c:v>1001.25</c:v>
                </c:pt>
                <c:pt idx="1222">
                  <c:v>999.5</c:v>
                </c:pt>
                <c:pt idx="1223">
                  <c:v>1000.59998</c:v>
                </c:pt>
                <c:pt idx="1224">
                  <c:v>1007.90002</c:v>
                </c:pt>
                <c:pt idx="1225">
                  <c:v>1027.8000500000001</c:v>
                </c:pt>
                <c:pt idx="1226">
                  <c:v>1013.40002</c:v>
                </c:pt>
                <c:pt idx="1227">
                  <c:v>1016.20001</c:v>
                </c:pt>
                <c:pt idx="1228">
                  <c:v>988.54998799999998</c:v>
                </c:pt>
                <c:pt idx="1229">
                  <c:v>1012.09998</c:v>
                </c:pt>
                <c:pt idx="1230">
                  <c:v>1030.3000500000001</c:v>
                </c:pt>
                <c:pt idx="1231">
                  <c:v>1046.65002</c:v>
                </c:pt>
                <c:pt idx="1232">
                  <c:v>959.75</c:v>
                </c:pt>
                <c:pt idx="1233">
                  <c:v>964.65002400000003</c:v>
                </c:pt>
                <c:pt idx="1234">
                  <c:v>947.29998799999998</c:v>
                </c:pt>
                <c:pt idx="1235">
                  <c:v>936.40002400000003</c:v>
                </c:pt>
                <c:pt idx="1236">
                  <c:v>947</c:v>
                </c:pt>
              </c:numCache>
            </c:numRef>
          </c:val>
          <c:smooth val="0"/>
          <c:extLst>
            <c:ext xmlns:c16="http://schemas.microsoft.com/office/drawing/2014/chart" uri="{C3380CC4-5D6E-409C-BE32-E72D297353CC}">
              <c16:uniqueId val="{00000000-C5A8-9740-8FD9-DDC5C485C32A}"/>
            </c:ext>
          </c:extLst>
        </c:ser>
        <c:dLbls>
          <c:showLegendKey val="0"/>
          <c:showVal val="0"/>
          <c:showCatName val="0"/>
          <c:showSerName val="0"/>
          <c:showPercent val="0"/>
          <c:showBubbleSize val="0"/>
        </c:dLbls>
        <c:smooth val="0"/>
        <c:axId val="1517288832"/>
        <c:axId val="1517069408"/>
      </c:lineChart>
      <c:dateAx>
        <c:axId val="1517288832"/>
        <c:scaling>
          <c:orientation val="minMax"/>
        </c:scaling>
        <c:delete val="0"/>
        <c:axPos val="b"/>
        <c:numFmt formatCode="yyyy" sourceLinked="0"/>
        <c:majorTickMark val="out"/>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069408"/>
        <c:crosses val="autoZero"/>
        <c:auto val="1"/>
        <c:lblOffset val="100"/>
        <c:baseTimeUnit val="days"/>
      </c:dateAx>
      <c:valAx>
        <c:axId val="1517069408"/>
        <c:scaling>
          <c:orientation val="minMax"/>
          <c:min val="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8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Price'!$C$1</c:f>
              <c:strCache>
                <c:ptCount val="1"/>
                <c:pt idx="0">
                  <c:v>Volume</c:v>
                </c:pt>
              </c:strCache>
            </c:strRef>
          </c:tx>
          <c:spPr>
            <a:solidFill>
              <a:srgbClr val="92D050"/>
            </a:solidFill>
            <a:ln w="9525" cap="flat" cmpd="sng" algn="ctr">
              <a:solidFill>
                <a:schemeClr val="tx1">
                  <a:lumMod val="50000"/>
                  <a:lumOff val="50000"/>
                </a:schemeClr>
              </a:solidFill>
              <a:round/>
            </a:ln>
            <a:effectLst/>
          </c:spPr>
          <c:invertIfNegative val="0"/>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45366</c:v>
                </c:pt>
                <c:pt idx="1197">
                  <c:v>45369</c:v>
                </c:pt>
                <c:pt idx="1198">
                  <c:v>45370</c:v>
                </c:pt>
                <c:pt idx="1199">
                  <c:v>45371</c:v>
                </c:pt>
                <c:pt idx="1200">
                  <c:v>45372</c:v>
                </c:pt>
                <c:pt idx="1201">
                  <c:v>45373</c:v>
                </c:pt>
                <c:pt idx="1202">
                  <c:v>45377</c:v>
                </c:pt>
                <c:pt idx="1203">
                  <c:v>45378</c:v>
                </c:pt>
                <c:pt idx="1204">
                  <c:v>45379</c:v>
                </c:pt>
                <c:pt idx="1205">
                  <c:v>45383</c:v>
                </c:pt>
                <c:pt idx="1206">
                  <c:v>45384</c:v>
                </c:pt>
                <c:pt idx="1207">
                  <c:v>45385</c:v>
                </c:pt>
                <c:pt idx="1208">
                  <c:v>45386</c:v>
                </c:pt>
                <c:pt idx="1209">
                  <c:v>45387</c:v>
                </c:pt>
                <c:pt idx="1210">
                  <c:v>45390</c:v>
                </c:pt>
                <c:pt idx="1211">
                  <c:v>45391</c:v>
                </c:pt>
                <c:pt idx="1212">
                  <c:v>45392</c:v>
                </c:pt>
                <c:pt idx="1213">
                  <c:v>45394</c:v>
                </c:pt>
                <c:pt idx="1214">
                  <c:v>45397</c:v>
                </c:pt>
                <c:pt idx="1215">
                  <c:v>45398</c:v>
                </c:pt>
                <c:pt idx="1216">
                  <c:v>45400</c:v>
                </c:pt>
                <c:pt idx="1217">
                  <c:v>45401</c:v>
                </c:pt>
                <c:pt idx="1218">
                  <c:v>45404</c:v>
                </c:pt>
                <c:pt idx="1219">
                  <c:v>45405</c:v>
                </c:pt>
                <c:pt idx="1220">
                  <c:v>45406</c:v>
                </c:pt>
                <c:pt idx="1221">
                  <c:v>45407</c:v>
                </c:pt>
                <c:pt idx="1222">
                  <c:v>45408</c:v>
                </c:pt>
                <c:pt idx="1223">
                  <c:v>45411</c:v>
                </c:pt>
                <c:pt idx="1224">
                  <c:v>45412</c:v>
                </c:pt>
                <c:pt idx="1225">
                  <c:v>45414</c:v>
                </c:pt>
                <c:pt idx="1226">
                  <c:v>45415</c:v>
                </c:pt>
                <c:pt idx="1227">
                  <c:v>45418</c:v>
                </c:pt>
                <c:pt idx="1228">
                  <c:v>45419</c:v>
                </c:pt>
                <c:pt idx="1229">
                  <c:v>45420</c:v>
                </c:pt>
                <c:pt idx="1230">
                  <c:v>45421</c:v>
                </c:pt>
                <c:pt idx="1231">
                  <c:v>45422</c:v>
                </c:pt>
                <c:pt idx="1232">
                  <c:v>45425</c:v>
                </c:pt>
                <c:pt idx="1233">
                  <c:v>45426</c:v>
                </c:pt>
                <c:pt idx="1234">
                  <c:v>45427</c:v>
                </c:pt>
                <c:pt idx="1235">
                  <c:v>45428</c:v>
                </c:pt>
                <c:pt idx="1236">
                  <c:v>45429</c:v>
                </c:pt>
              </c:numCache>
            </c:numRef>
          </c:cat>
          <c:val>
            <c:numRef>
              <c:f>'Share Price'!$C$2:$C$1238</c:f>
              <c:numCache>
                <c:formatCode>General</c:formatCode>
                <c:ptCount val="1237"/>
                <c:pt idx="0">
                  <c:v>21.575989</c:v>
                </c:pt>
                <c:pt idx="1">
                  <c:v>29.873588000000002</c:v>
                </c:pt>
                <c:pt idx="2">
                  <c:v>57.822527000000001</c:v>
                </c:pt>
                <c:pt idx="3">
                  <c:v>25.845734</c:v>
                </c:pt>
                <c:pt idx="4">
                  <c:v>22.912106000000001</c:v>
                </c:pt>
                <c:pt idx="5">
                  <c:v>22.494409000000001</c:v>
                </c:pt>
                <c:pt idx="6">
                  <c:v>14.774311000000001</c:v>
                </c:pt>
                <c:pt idx="7">
                  <c:v>23.272915000000001</c:v>
                </c:pt>
                <c:pt idx="8">
                  <c:v>15.222008000000001</c:v>
                </c:pt>
                <c:pt idx="9">
                  <c:v>18.078726</c:v>
                </c:pt>
                <c:pt idx="10">
                  <c:v>21.488115000000001</c:v>
                </c:pt>
                <c:pt idx="11">
                  <c:v>21.288077999999999</c:v>
                </c:pt>
                <c:pt idx="12">
                  <c:v>17.428730999999999</c:v>
                </c:pt>
                <c:pt idx="13">
                  <c:v>16.874818999999999</c:v>
                </c:pt>
                <c:pt idx="14">
                  <c:v>14.465703</c:v>
                </c:pt>
                <c:pt idx="15">
                  <c:v>20.209862000000001</c:v>
                </c:pt>
                <c:pt idx="16">
                  <c:v>20.363492999999998</c:v>
                </c:pt>
                <c:pt idx="17">
                  <c:v>12.819208</c:v>
                </c:pt>
                <c:pt idx="18">
                  <c:v>15.144315000000001</c:v>
                </c:pt>
                <c:pt idx="19">
                  <c:v>10.920508</c:v>
                </c:pt>
                <c:pt idx="20">
                  <c:v>14.381812999999999</c:v>
                </c:pt>
                <c:pt idx="21">
                  <c:v>14.003043</c:v>
                </c:pt>
                <c:pt idx="22">
                  <c:v>25.257017999999999</c:v>
                </c:pt>
                <c:pt idx="23">
                  <c:v>19.247947</c:v>
                </c:pt>
                <c:pt idx="24">
                  <c:v>23.304207000000002</c:v>
                </c:pt>
                <c:pt idx="25">
                  <c:v>13.185117999999999</c:v>
                </c:pt>
                <c:pt idx="26">
                  <c:v>13.368928</c:v>
                </c:pt>
                <c:pt idx="27">
                  <c:v>18.481331999999998</c:v>
                </c:pt>
                <c:pt idx="28">
                  <c:v>26.612983</c:v>
                </c:pt>
                <c:pt idx="29">
                  <c:v>15.092229</c:v>
                </c:pt>
                <c:pt idx="30">
                  <c:v>23.9909</c:v>
                </c:pt>
                <c:pt idx="31">
                  <c:v>16.903683000000001</c:v>
                </c:pt>
                <c:pt idx="32">
                  <c:v>13.606178999999999</c:v>
                </c:pt>
                <c:pt idx="33">
                  <c:v>19.512937999999998</c:v>
                </c:pt>
                <c:pt idx="34">
                  <c:v>14.374084</c:v>
                </c:pt>
                <c:pt idx="35">
                  <c:v>15.149035</c:v>
                </c:pt>
                <c:pt idx="36">
                  <c:v>16.112345000000001</c:v>
                </c:pt>
                <c:pt idx="37">
                  <c:v>31.737846000000001</c:v>
                </c:pt>
                <c:pt idx="38">
                  <c:v>24.099895</c:v>
                </c:pt>
                <c:pt idx="39">
                  <c:v>27.307153</c:v>
                </c:pt>
                <c:pt idx="40">
                  <c:v>19.924720000000001</c:v>
                </c:pt>
                <c:pt idx="41">
                  <c:v>39.025331000000001</c:v>
                </c:pt>
                <c:pt idx="42">
                  <c:v>25.236730000000001</c:v>
                </c:pt>
                <c:pt idx="43">
                  <c:v>19.055022000000001</c:v>
                </c:pt>
                <c:pt idx="44">
                  <c:v>18.954215999999999</c:v>
                </c:pt>
                <c:pt idx="45">
                  <c:v>15.995348999999999</c:v>
                </c:pt>
                <c:pt idx="46">
                  <c:v>12.942555</c:v>
                </c:pt>
                <c:pt idx="47">
                  <c:v>16.292964000000001</c:v>
                </c:pt>
                <c:pt idx="48">
                  <c:v>34.364032000000002</c:v>
                </c:pt>
                <c:pt idx="49">
                  <c:v>83.905651000000006</c:v>
                </c:pt>
                <c:pt idx="50">
                  <c:v>38.844222000000002</c:v>
                </c:pt>
                <c:pt idx="51">
                  <c:v>35.725524</c:v>
                </c:pt>
                <c:pt idx="52">
                  <c:v>27.024858999999999</c:v>
                </c:pt>
                <c:pt idx="53">
                  <c:v>38.991424000000002</c:v>
                </c:pt>
                <c:pt idx="54">
                  <c:v>44.016137999999998</c:v>
                </c:pt>
                <c:pt idx="55">
                  <c:v>35.452261999999997</c:v>
                </c:pt>
                <c:pt idx="56">
                  <c:v>34.790368999999998</c:v>
                </c:pt>
                <c:pt idx="57">
                  <c:v>37.287779</c:v>
                </c:pt>
                <c:pt idx="58">
                  <c:v>35.876237000000003</c:v>
                </c:pt>
                <c:pt idx="59">
                  <c:v>39.245417000000003</c:v>
                </c:pt>
                <c:pt idx="60">
                  <c:v>35.498117999999998</c:v>
                </c:pt>
                <c:pt idx="61">
                  <c:v>30.136178000000001</c:v>
                </c:pt>
                <c:pt idx="62">
                  <c:v>35.264620999999998</c:v>
                </c:pt>
                <c:pt idx="63">
                  <c:v>23.194786000000001</c:v>
                </c:pt>
                <c:pt idx="64">
                  <c:v>34.809224999999998</c:v>
                </c:pt>
                <c:pt idx="65">
                  <c:v>83.509592999999995</c:v>
                </c:pt>
                <c:pt idx="66">
                  <c:v>58.612707999999998</c:v>
                </c:pt>
                <c:pt idx="67">
                  <c:v>41.178606000000002</c:v>
                </c:pt>
                <c:pt idx="68">
                  <c:v>47.757623000000002</c:v>
                </c:pt>
                <c:pt idx="69">
                  <c:v>70.636441000000005</c:v>
                </c:pt>
                <c:pt idx="70">
                  <c:v>74.245952000000003</c:v>
                </c:pt>
                <c:pt idx="71">
                  <c:v>48.098849000000001</c:v>
                </c:pt>
                <c:pt idx="72">
                  <c:v>42.250518</c:v>
                </c:pt>
                <c:pt idx="73">
                  <c:v>36.905735999999997</c:v>
                </c:pt>
                <c:pt idx="74">
                  <c:v>76.317447000000001</c:v>
                </c:pt>
                <c:pt idx="75">
                  <c:v>75.789806999999996</c:v>
                </c:pt>
                <c:pt idx="76">
                  <c:v>67.761585999999994</c:v>
                </c:pt>
                <c:pt idx="77">
                  <c:v>51.297511999999998</c:v>
                </c:pt>
                <c:pt idx="78">
                  <c:v>96.568371999999997</c:v>
                </c:pt>
                <c:pt idx="79">
                  <c:v>72.084194999999994</c:v>
                </c:pt>
                <c:pt idx="80">
                  <c:v>69.088728000000003</c:v>
                </c:pt>
                <c:pt idx="81">
                  <c:v>40.951047000000003</c:v>
                </c:pt>
                <c:pt idx="82">
                  <c:v>47.652658000000002</c:v>
                </c:pt>
                <c:pt idx="83">
                  <c:v>53.048836000000001</c:v>
                </c:pt>
                <c:pt idx="84">
                  <c:v>51.011848000000001</c:v>
                </c:pt>
                <c:pt idx="85">
                  <c:v>89.223235000000003</c:v>
                </c:pt>
                <c:pt idx="86">
                  <c:v>51.032390999999997</c:v>
                </c:pt>
                <c:pt idx="87">
                  <c:v>41.659100000000002</c:v>
                </c:pt>
                <c:pt idx="88">
                  <c:v>47.567574999999998</c:v>
                </c:pt>
                <c:pt idx="89">
                  <c:v>45.866397999999997</c:v>
                </c:pt>
                <c:pt idx="90">
                  <c:v>45.875793000000002</c:v>
                </c:pt>
                <c:pt idx="91">
                  <c:v>32.158884999999998</c:v>
                </c:pt>
                <c:pt idx="92">
                  <c:v>40.232788999999997</c:v>
                </c:pt>
                <c:pt idx="93">
                  <c:v>65.103358999999998</c:v>
                </c:pt>
                <c:pt idx="94">
                  <c:v>35.712218</c:v>
                </c:pt>
                <c:pt idx="95">
                  <c:v>35.471184000000001</c:v>
                </c:pt>
                <c:pt idx="96">
                  <c:v>44.666296000000003</c:v>
                </c:pt>
                <c:pt idx="97">
                  <c:v>31.229192000000001</c:v>
                </c:pt>
                <c:pt idx="98">
                  <c:v>41.027560999999999</c:v>
                </c:pt>
                <c:pt idx="99">
                  <c:v>68.048610999999994</c:v>
                </c:pt>
                <c:pt idx="100">
                  <c:v>57.548920000000003</c:v>
                </c:pt>
                <c:pt idx="101">
                  <c:v>31.522518000000002</c:v>
                </c:pt>
                <c:pt idx="102">
                  <c:v>67.933615000000003</c:v>
                </c:pt>
                <c:pt idx="103">
                  <c:v>64.884112999999999</c:v>
                </c:pt>
                <c:pt idx="104">
                  <c:v>53.532482000000002</c:v>
                </c:pt>
                <c:pt idx="105">
                  <c:v>50.293574</c:v>
                </c:pt>
                <c:pt idx="106">
                  <c:v>41.951667999999998</c:v>
                </c:pt>
                <c:pt idx="107">
                  <c:v>42.868957999999999</c:v>
                </c:pt>
                <c:pt idx="108">
                  <c:v>39.489992999999998</c:v>
                </c:pt>
                <c:pt idx="109">
                  <c:v>184.43561399999999</c:v>
                </c:pt>
                <c:pt idx="110">
                  <c:v>90.759545000000003</c:v>
                </c:pt>
                <c:pt idx="111">
                  <c:v>81.392640999999998</c:v>
                </c:pt>
                <c:pt idx="112">
                  <c:v>40.613554999999998</c:v>
                </c:pt>
                <c:pt idx="113">
                  <c:v>40.641410999999998</c:v>
                </c:pt>
                <c:pt idx="114">
                  <c:v>36.268596000000002</c:v>
                </c:pt>
                <c:pt idx="115">
                  <c:v>28.923777999999999</c:v>
                </c:pt>
                <c:pt idx="116">
                  <c:v>38.625387000000003</c:v>
                </c:pt>
                <c:pt idx="117">
                  <c:v>39.102947</c:v>
                </c:pt>
                <c:pt idx="118">
                  <c:v>22.192924000000001</c:v>
                </c:pt>
                <c:pt idx="119">
                  <c:v>33.926248000000001</c:v>
                </c:pt>
                <c:pt idx="120">
                  <c:v>25.433481</c:v>
                </c:pt>
                <c:pt idx="121">
                  <c:v>29.614681999999998</c:v>
                </c:pt>
                <c:pt idx="122">
                  <c:v>19.053232000000001</c:v>
                </c:pt>
                <c:pt idx="123">
                  <c:v>19.599195000000002</c:v>
                </c:pt>
                <c:pt idx="124">
                  <c:v>19.504078</c:v>
                </c:pt>
                <c:pt idx="125">
                  <c:v>21.609120000000001</c:v>
                </c:pt>
                <c:pt idx="126">
                  <c:v>21.200979</c:v>
                </c:pt>
                <c:pt idx="127">
                  <c:v>26.131453</c:v>
                </c:pt>
                <c:pt idx="128">
                  <c:v>25.520821999999999</c:v>
                </c:pt>
                <c:pt idx="129">
                  <c:v>29.527702000000001</c:v>
                </c:pt>
                <c:pt idx="130">
                  <c:v>16.609774999999999</c:v>
                </c:pt>
                <c:pt idx="131">
                  <c:v>20.010204999999999</c:v>
                </c:pt>
                <c:pt idx="132">
                  <c:v>19.441998000000002</c:v>
                </c:pt>
                <c:pt idx="133">
                  <c:v>21.156471</c:v>
                </c:pt>
                <c:pt idx="134">
                  <c:v>72.084687000000002</c:v>
                </c:pt>
                <c:pt idx="135">
                  <c:v>31.787127999999999</c:v>
                </c:pt>
                <c:pt idx="136">
                  <c:v>27.727162</c:v>
                </c:pt>
                <c:pt idx="137">
                  <c:v>30.920408999999999</c:v>
                </c:pt>
                <c:pt idx="138">
                  <c:v>26.259395000000001</c:v>
                </c:pt>
                <c:pt idx="139">
                  <c:v>21.154277</c:v>
                </c:pt>
                <c:pt idx="140">
                  <c:v>66.138914999999997</c:v>
                </c:pt>
                <c:pt idx="141">
                  <c:v>93.019636000000006</c:v>
                </c:pt>
                <c:pt idx="142">
                  <c:v>26.249974999999999</c:v>
                </c:pt>
                <c:pt idx="143">
                  <c:v>38.213262999999998</c:v>
                </c:pt>
                <c:pt idx="144">
                  <c:v>63.861333999999999</c:v>
                </c:pt>
                <c:pt idx="145">
                  <c:v>53.466923999999999</c:v>
                </c:pt>
                <c:pt idx="146">
                  <c:v>48.818007999999999</c:v>
                </c:pt>
                <c:pt idx="147">
                  <c:v>27.192195000000002</c:v>
                </c:pt>
                <c:pt idx="148">
                  <c:v>20.560310999999999</c:v>
                </c:pt>
                <c:pt idx="149">
                  <c:v>18.785333000000001</c:v>
                </c:pt>
                <c:pt idx="150">
                  <c:v>12.095796999999999</c:v>
                </c:pt>
                <c:pt idx="151">
                  <c:v>40.948394</c:v>
                </c:pt>
                <c:pt idx="152">
                  <c:v>52.869996</c:v>
                </c:pt>
                <c:pt idx="153">
                  <c:v>25.968357000000001</c:v>
                </c:pt>
                <c:pt idx="154">
                  <c:v>57.289862999999997</c:v>
                </c:pt>
                <c:pt idx="155">
                  <c:v>47.572727999999998</c:v>
                </c:pt>
                <c:pt idx="156">
                  <c:v>28.621212</c:v>
                </c:pt>
                <c:pt idx="157">
                  <c:v>34.995035000000001</c:v>
                </c:pt>
                <c:pt idx="158">
                  <c:v>21.862694999999999</c:v>
                </c:pt>
                <c:pt idx="159">
                  <c:v>40.803142000000001</c:v>
                </c:pt>
                <c:pt idx="160">
                  <c:v>60.252338000000002</c:v>
                </c:pt>
                <c:pt idx="161">
                  <c:v>40.535961</c:v>
                </c:pt>
                <c:pt idx="162">
                  <c:v>29.867542</c:v>
                </c:pt>
                <c:pt idx="163">
                  <c:v>38.485962000000001</c:v>
                </c:pt>
                <c:pt idx="164">
                  <c:v>28.11814</c:v>
                </c:pt>
                <c:pt idx="165">
                  <c:v>18.204087999999999</c:v>
                </c:pt>
                <c:pt idx="166">
                  <c:v>28.976012999999998</c:v>
                </c:pt>
                <c:pt idx="167">
                  <c:v>20.859400000000001</c:v>
                </c:pt>
                <c:pt idx="168">
                  <c:v>32.952072000000001</c:v>
                </c:pt>
                <c:pt idx="169">
                  <c:v>33.032086</c:v>
                </c:pt>
                <c:pt idx="170">
                  <c:v>21.791824999999999</c:v>
                </c:pt>
                <c:pt idx="171">
                  <c:v>30.132428000000001</c:v>
                </c:pt>
                <c:pt idx="172">
                  <c:v>38.283588000000002</c:v>
                </c:pt>
                <c:pt idx="173">
                  <c:v>61.585659999999997</c:v>
                </c:pt>
                <c:pt idx="174">
                  <c:v>70.900581000000003</c:v>
                </c:pt>
                <c:pt idx="175">
                  <c:v>75.621897000000004</c:v>
                </c:pt>
                <c:pt idx="176">
                  <c:v>66.616190000000003</c:v>
                </c:pt>
                <c:pt idx="177">
                  <c:v>49.034641999999998</c:v>
                </c:pt>
                <c:pt idx="178">
                  <c:v>92.982264999999998</c:v>
                </c:pt>
                <c:pt idx="179">
                  <c:v>61.82114</c:v>
                </c:pt>
                <c:pt idx="180">
                  <c:v>45.19576</c:v>
                </c:pt>
                <c:pt idx="181">
                  <c:v>33.279372000000002</c:v>
                </c:pt>
                <c:pt idx="182">
                  <c:v>42.868276000000002</c:v>
                </c:pt>
                <c:pt idx="183">
                  <c:v>34.621395</c:v>
                </c:pt>
                <c:pt idx="184">
                  <c:v>25.049848000000001</c:v>
                </c:pt>
                <c:pt idx="185">
                  <c:v>56.676430000000003</c:v>
                </c:pt>
                <c:pt idx="186">
                  <c:v>32.893273999999998</c:v>
                </c:pt>
                <c:pt idx="187">
                  <c:v>52.744121999999997</c:v>
                </c:pt>
                <c:pt idx="188">
                  <c:v>78.914232999999996</c:v>
                </c:pt>
                <c:pt idx="189">
                  <c:v>54.328194000000003</c:v>
                </c:pt>
                <c:pt idx="190">
                  <c:v>39.706007</c:v>
                </c:pt>
                <c:pt idx="191">
                  <c:v>52.719850999999998</c:v>
                </c:pt>
                <c:pt idx="192">
                  <c:v>47.605927000000001</c:v>
                </c:pt>
                <c:pt idx="193">
                  <c:v>51.328153</c:v>
                </c:pt>
                <c:pt idx="194">
                  <c:v>94.469618999999994</c:v>
                </c:pt>
                <c:pt idx="195">
                  <c:v>111.585697</c:v>
                </c:pt>
                <c:pt idx="196">
                  <c:v>86.765575999999996</c:v>
                </c:pt>
                <c:pt idx="197">
                  <c:v>97.546902000000003</c:v>
                </c:pt>
                <c:pt idx="198">
                  <c:v>87.795648999999997</c:v>
                </c:pt>
                <c:pt idx="199">
                  <c:v>83.971462000000002</c:v>
                </c:pt>
                <c:pt idx="200">
                  <c:v>81.549808999999996</c:v>
                </c:pt>
                <c:pt idx="201">
                  <c:v>111.14679</c:v>
                </c:pt>
                <c:pt idx="202">
                  <c:v>143.55082999999999</c:v>
                </c:pt>
                <c:pt idx="203">
                  <c:v>106.15131100000001</c:v>
                </c:pt>
                <c:pt idx="204">
                  <c:v>73.702777999999995</c:v>
                </c:pt>
                <c:pt idx="205">
                  <c:v>71.842549000000005</c:v>
                </c:pt>
                <c:pt idx="206">
                  <c:v>70.105052000000001</c:v>
                </c:pt>
                <c:pt idx="207">
                  <c:v>68.122549000000006</c:v>
                </c:pt>
                <c:pt idx="208">
                  <c:v>86.043341999999996</c:v>
                </c:pt>
                <c:pt idx="209">
                  <c:v>34.184325000000001</c:v>
                </c:pt>
                <c:pt idx="210">
                  <c:v>49.551990000000004</c:v>
                </c:pt>
                <c:pt idx="211">
                  <c:v>57.713805999999998</c:v>
                </c:pt>
                <c:pt idx="212">
                  <c:v>63.821067999999997</c:v>
                </c:pt>
                <c:pt idx="213">
                  <c:v>58.814757</c:v>
                </c:pt>
                <c:pt idx="214">
                  <c:v>35.278010000000002</c:v>
                </c:pt>
                <c:pt idx="215">
                  <c:v>46.157285999999999</c:v>
                </c:pt>
                <c:pt idx="216">
                  <c:v>38.149006999999997</c:v>
                </c:pt>
                <c:pt idx="217">
                  <c:v>35.346300999999997</c:v>
                </c:pt>
                <c:pt idx="218">
                  <c:v>42.066468999999998</c:v>
                </c:pt>
                <c:pt idx="219">
                  <c:v>82.179303000000004</c:v>
                </c:pt>
                <c:pt idx="220">
                  <c:v>112.677273</c:v>
                </c:pt>
                <c:pt idx="221">
                  <c:v>70.409899999999993</c:v>
                </c:pt>
                <c:pt idx="222">
                  <c:v>81.121081000000004</c:v>
                </c:pt>
                <c:pt idx="223">
                  <c:v>47.910164000000002</c:v>
                </c:pt>
                <c:pt idx="224">
                  <c:v>58.333485000000003</c:v>
                </c:pt>
                <c:pt idx="225">
                  <c:v>125.425355</c:v>
                </c:pt>
                <c:pt idx="226">
                  <c:v>58.248325000000001</c:v>
                </c:pt>
                <c:pt idx="227">
                  <c:v>56.529293000000003</c:v>
                </c:pt>
                <c:pt idx="228">
                  <c:v>50.366855999999999</c:v>
                </c:pt>
                <c:pt idx="229">
                  <c:v>40.047438</c:v>
                </c:pt>
                <c:pt idx="230">
                  <c:v>27.835339999999999</c:v>
                </c:pt>
                <c:pt idx="231">
                  <c:v>34.825405000000003</c:v>
                </c:pt>
                <c:pt idx="232">
                  <c:v>40.784782999999997</c:v>
                </c:pt>
                <c:pt idx="233">
                  <c:v>170.63403299999999</c:v>
                </c:pt>
                <c:pt idx="234">
                  <c:v>91.159476999999995</c:v>
                </c:pt>
                <c:pt idx="235">
                  <c:v>57.122148000000003</c:v>
                </c:pt>
                <c:pt idx="236">
                  <c:v>53.739248000000003</c:v>
                </c:pt>
                <c:pt idx="237">
                  <c:v>31.159970000000001</c:v>
                </c:pt>
                <c:pt idx="238">
                  <c:v>35.362751000000003</c:v>
                </c:pt>
                <c:pt idx="239">
                  <c:v>152.588401</c:v>
                </c:pt>
                <c:pt idx="240">
                  <c:v>77.551590000000004</c:v>
                </c:pt>
                <c:pt idx="241">
                  <c:v>68.086031000000006</c:v>
                </c:pt>
                <c:pt idx="242">
                  <c:v>46.340452999999997</c:v>
                </c:pt>
                <c:pt idx="243">
                  <c:v>38.592208999999997</c:v>
                </c:pt>
                <c:pt idx="244">
                  <c:v>44.221170000000001</c:v>
                </c:pt>
                <c:pt idx="245">
                  <c:v>65.378983000000005</c:v>
                </c:pt>
                <c:pt idx="246">
                  <c:v>36.351053</c:v>
                </c:pt>
                <c:pt idx="247">
                  <c:v>37.290143999999998</c:v>
                </c:pt>
                <c:pt idx="248">
                  <c:v>29.252676000000001</c:v>
                </c:pt>
                <c:pt idx="249">
                  <c:v>38.014864000000003</c:v>
                </c:pt>
                <c:pt idx="250">
                  <c:v>57.947902999999997</c:v>
                </c:pt>
                <c:pt idx="251">
                  <c:v>96.179680000000005</c:v>
                </c:pt>
                <c:pt idx="252">
                  <c:v>80.813536999999997</c:v>
                </c:pt>
                <c:pt idx="253">
                  <c:v>71.070852000000002</c:v>
                </c:pt>
                <c:pt idx="254">
                  <c:v>125.407771</c:v>
                </c:pt>
                <c:pt idx="255">
                  <c:v>90.598067</c:v>
                </c:pt>
                <c:pt idx="256">
                  <c:v>72.078706999999994</c:v>
                </c:pt>
                <c:pt idx="257">
                  <c:v>187.20920799999999</c:v>
                </c:pt>
                <c:pt idx="258">
                  <c:v>136.94300999999999</c:v>
                </c:pt>
                <c:pt idx="259">
                  <c:v>79.473750999999993</c:v>
                </c:pt>
                <c:pt idx="260">
                  <c:v>84.038431000000003</c:v>
                </c:pt>
                <c:pt idx="261">
                  <c:v>55.485897000000001</c:v>
                </c:pt>
                <c:pt idx="262">
                  <c:v>92.989559999999997</c:v>
                </c:pt>
                <c:pt idx="263">
                  <c:v>69.318355999999994</c:v>
                </c:pt>
                <c:pt idx="264">
                  <c:v>215.47671099999999</c:v>
                </c:pt>
                <c:pt idx="265">
                  <c:v>110.830038</c:v>
                </c:pt>
                <c:pt idx="266">
                  <c:v>58.964343999999997</c:v>
                </c:pt>
                <c:pt idx="267">
                  <c:v>135.46275700000001</c:v>
                </c:pt>
                <c:pt idx="268">
                  <c:v>68.545833999999999</c:v>
                </c:pt>
                <c:pt idx="269">
                  <c:v>68.638552000000004</c:v>
                </c:pt>
                <c:pt idx="270">
                  <c:v>125.457492</c:v>
                </c:pt>
                <c:pt idx="271">
                  <c:v>63.198284999999998</c:v>
                </c:pt>
                <c:pt idx="272">
                  <c:v>56.327855</c:v>
                </c:pt>
                <c:pt idx="273">
                  <c:v>43.274006</c:v>
                </c:pt>
                <c:pt idx="274">
                  <c:v>50.764363000000003</c:v>
                </c:pt>
                <c:pt idx="275">
                  <c:v>50.857376000000002</c:v>
                </c:pt>
                <c:pt idx="276">
                  <c:v>48.083736000000002</c:v>
                </c:pt>
                <c:pt idx="277">
                  <c:v>87.310642000000001</c:v>
                </c:pt>
                <c:pt idx="278">
                  <c:v>91.970197999999996</c:v>
                </c:pt>
                <c:pt idx="279">
                  <c:v>85.835716000000005</c:v>
                </c:pt>
                <c:pt idx="280">
                  <c:v>55.887256000000001</c:v>
                </c:pt>
                <c:pt idx="281">
                  <c:v>54.492649999999998</c:v>
                </c:pt>
                <c:pt idx="282">
                  <c:v>64.694173000000006</c:v>
                </c:pt>
                <c:pt idx="283">
                  <c:v>81.893000999999998</c:v>
                </c:pt>
                <c:pt idx="284">
                  <c:v>46.924622999999997</c:v>
                </c:pt>
                <c:pt idx="285">
                  <c:v>49.687046000000002</c:v>
                </c:pt>
                <c:pt idx="286">
                  <c:v>44.333784999999999</c:v>
                </c:pt>
                <c:pt idx="287">
                  <c:v>42.080157</c:v>
                </c:pt>
                <c:pt idx="288">
                  <c:v>39.786731000000003</c:v>
                </c:pt>
                <c:pt idx="289">
                  <c:v>66.008143000000004</c:v>
                </c:pt>
                <c:pt idx="290">
                  <c:v>50.735591999999997</c:v>
                </c:pt>
                <c:pt idx="291">
                  <c:v>30.722413</c:v>
                </c:pt>
                <c:pt idx="292">
                  <c:v>39.363520000000001</c:v>
                </c:pt>
                <c:pt idx="293">
                  <c:v>29.644532999999999</c:v>
                </c:pt>
                <c:pt idx="294">
                  <c:v>64.271161000000006</c:v>
                </c:pt>
                <c:pt idx="295">
                  <c:v>44.561639</c:v>
                </c:pt>
                <c:pt idx="296">
                  <c:v>33.378340000000001</c:v>
                </c:pt>
                <c:pt idx="297">
                  <c:v>33.809018000000002</c:v>
                </c:pt>
                <c:pt idx="298">
                  <c:v>194.765344</c:v>
                </c:pt>
                <c:pt idx="299">
                  <c:v>95.906476999999995</c:v>
                </c:pt>
                <c:pt idx="300">
                  <c:v>99.371049999999997</c:v>
                </c:pt>
                <c:pt idx="301">
                  <c:v>60.092529999999996</c:v>
                </c:pt>
                <c:pt idx="302">
                  <c:v>56.48939</c:v>
                </c:pt>
                <c:pt idx="303">
                  <c:v>71.093810000000005</c:v>
                </c:pt>
                <c:pt idx="304">
                  <c:v>50.224665000000002</c:v>
                </c:pt>
                <c:pt idx="305">
                  <c:v>50.713616999999999</c:v>
                </c:pt>
                <c:pt idx="306">
                  <c:v>95.489249000000001</c:v>
                </c:pt>
                <c:pt idx="307">
                  <c:v>75.032833999999994</c:v>
                </c:pt>
                <c:pt idx="308">
                  <c:v>61.154249999999998</c:v>
                </c:pt>
                <c:pt idx="309">
                  <c:v>62.153762999999998</c:v>
                </c:pt>
                <c:pt idx="310">
                  <c:v>45.128613000000001</c:v>
                </c:pt>
                <c:pt idx="311">
                  <c:v>43.530881999999998</c:v>
                </c:pt>
                <c:pt idx="312">
                  <c:v>48.650204000000002</c:v>
                </c:pt>
                <c:pt idx="313">
                  <c:v>31.294253000000001</c:v>
                </c:pt>
                <c:pt idx="314">
                  <c:v>90.263366000000005</c:v>
                </c:pt>
                <c:pt idx="315">
                  <c:v>197.51037600000001</c:v>
                </c:pt>
                <c:pt idx="316">
                  <c:v>181.38074700000001</c:v>
                </c:pt>
                <c:pt idx="317">
                  <c:v>95.194824999999994</c:v>
                </c:pt>
                <c:pt idx="318">
                  <c:v>160.56448800000001</c:v>
                </c:pt>
                <c:pt idx="319">
                  <c:v>58.811543</c:v>
                </c:pt>
                <c:pt idx="320">
                  <c:v>74.947929000000002</c:v>
                </c:pt>
                <c:pt idx="321">
                  <c:v>110.15635</c:v>
                </c:pt>
                <c:pt idx="322">
                  <c:v>95.560889000000003</c:v>
                </c:pt>
                <c:pt idx="323">
                  <c:v>82.617101000000005</c:v>
                </c:pt>
                <c:pt idx="324">
                  <c:v>76.286731000000003</c:v>
                </c:pt>
                <c:pt idx="325">
                  <c:v>105.35500999999999</c:v>
                </c:pt>
                <c:pt idx="326">
                  <c:v>79.606504000000001</c:v>
                </c:pt>
                <c:pt idx="327">
                  <c:v>65.135339000000002</c:v>
                </c:pt>
                <c:pt idx="328">
                  <c:v>84.505930000000006</c:v>
                </c:pt>
                <c:pt idx="329">
                  <c:v>42.886817000000001</c:v>
                </c:pt>
                <c:pt idx="330">
                  <c:v>85.056500999999997</c:v>
                </c:pt>
                <c:pt idx="331">
                  <c:v>48.11936</c:v>
                </c:pt>
                <c:pt idx="332">
                  <c:v>46.270862999999999</c:v>
                </c:pt>
                <c:pt idx="333">
                  <c:v>64.734493000000001</c:v>
                </c:pt>
                <c:pt idx="334">
                  <c:v>87.298019999999994</c:v>
                </c:pt>
                <c:pt idx="335">
                  <c:v>74.981612999999996</c:v>
                </c:pt>
                <c:pt idx="336">
                  <c:v>62.420957000000001</c:v>
                </c:pt>
                <c:pt idx="337">
                  <c:v>65.040758999999994</c:v>
                </c:pt>
                <c:pt idx="338">
                  <c:v>61.830817000000003</c:v>
                </c:pt>
                <c:pt idx="339">
                  <c:v>63.366931999999998</c:v>
                </c:pt>
                <c:pt idx="340">
                  <c:v>48.859088</c:v>
                </c:pt>
                <c:pt idx="341">
                  <c:v>40.491743999999997</c:v>
                </c:pt>
                <c:pt idx="342">
                  <c:v>55.268321999999998</c:v>
                </c:pt>
                <c:pt idx="343">
                  <c:v>161.98722100000001</c:v>
                </c:pt>
                <c:pt idx="344">
                  <c:v>68.273640999999998</c:v>
                </c:pt>
                <c:pt idx="345">
                  <c:v>40.900948</c:v>
                </c:pt>
                <c:pt idx="346">
                  <c:v>37.097189999999998</c:v>
                </c:pt>
                <c:pt idx="347">
                  <c:v>39.279108999999998</c:v>
                </c:pt>
                <c:pt idx="348">
                  <c:v>38.973506</c:v>
                </c:pt>
                <c:pt idx="349">
                  <c:v>45.791440000000001</c:v>
                </c:pt>
                <c:pt idx="350">
                  <c:v>64.002864000000002</c:v>
                </c:pt>
                <c:pt idx="351">
                  <c:v>62.553775000000002</c:v>
                </c:pt>
                <c:pt idx="352">
                  <c:v>33.157663999999997</c:v>
                </c:pt>
                <c:pt idx="353">
                  <c:v>27.465828999999999</c:v>
                </c:pt>
                <c:pt idx="354">
                  <c:v>39.252662999999998</c:v>
                </c:pt>
                <c:pt idx="355">
                  <c:v>48.808591999999997</c:v>
                </c:pt>
                <c:pt idx="356">
                  <c:v>68.711352000000005</c:v>
                </c:pt>
                <c:pt idx="357">
                  <c:v>88.531578999999994</c:v>
                </c:pt>
                <c:pt idx="358">
                  <c:v>56.856158999999998</c:v>
                </c:pt>
                <c:pt idx="359">
                  <c:v>152.35933800000001</c:v>
                </c:pt>
                <c:pt idx="360">
                  <c:v>66.632704000000004</c:v>
                </c:pt>
                <c:pt idx="361">
                  <c:v>51.128529999999998</c:v>
                </c:pt>
                <c:pt idx="362">
                  <c:v>40.388689999999997</c:v>
                </c:pt>
                <c:pt idx="363">
                  <c:v>52.071475999999997</c:v>
                </c:pt>
                <c:pt idx="364">
                  <c:v>44.675933999999998</c:v>
                </c:pt>
                <c:pt idx="365">
                  <c:v>38.928601999999998</c:v>
                </c:pt>
                <c:pt idx="366">
                  <c:v>67.966814999999997</c:v>
                </c:pt>
                <c:pt idx="367">
                  <c:v>40.277459999999998</c:v>
                </c:pt>
                <c:pt idx="368">
                  <c:v>68.794369000000003</c:v>
                </c:pt>
                <c:pt idx="369">
                  <c:v>78.583629000000002</c:v>
                </c:pt>
                <c:pt idx="370">
                  <c:v>56.145516999999998</c:v>
                </c:pt>
                <c:pt idx="371">
                  <c:v>32.566536999999997</c:v>
                </c:pt>
                <c:pt idx="372">
                  <c:v>11.749453000000001</c:v>
                </c:pt>
                <c:pt idx="373">
                  <c:v>82.644841</c:v>
                </c:pt>
                <c:pt idx="374">
                  <c:v>171.80118300000001</c:v>
                </c:pt>
                <c:pt idx="375">
                  <c:v>109.44940699999999</c:v>
                </c:pt>
                <c:pt idx="376">
                  <c:v>66.935703000000004</c:v>
                </c:pt>
                <c:pt idx="377">
                  <c:v>54.566251000000001</c:v>
                </c:pt>
                <c:pt idx="378">
                  <c:v>47.695247000000002</c:v>
                </c:pt>
                <c:pt idx="379">
                  <c:v>54.366607999999999</c:v>
                </c:pt>
                <c:pt idx="380">
                  <c:v>39.094723999999999</c:v>
                </c:pt>
                <c:pt idx="381">
                  <c:v>125.926062</c:v>
                </c:pt>
                <c:pt idx="382">
                  <c:v>48.881250000000001</c:v>
                </c:pt>
                <c:pt idx="383">
                  <c:v>88.107889</c:v>
                </c:pt>
                <c:pt idx="384">
                  <c:v>33.332481000000001</c:v>
                </c:pt>
                <c:pt idx="385">
                  <c:v>47.995638999999997</c:v>
                </c:pt>
                <c:pt idx="386">
                  <c:v>29.802472000000002</c:v>
                </c:pt>
                <c:pt idx="387">
                  <c:v>42.143391000000001</c:v>
                </c:pt>
                <c:pt idx="388">
                  <c:v>40.300535000000004</c:v>
                </c:pt>
                <c:pt idx="389">
                  <c:v>38.368777000000001</c:v>
                </c:pt>
                <c:pt idx="390">
                  <c:v>43.065542000000001</c:v>
                </c:pt>
                <c:pt idx="391">
                  <c:v>33.186273</c:v>
                </c:pt>
                <c:pt idx="392">
                  <c:v>41.190340999999997</c:v>
                </c:pt>
                <c:pt idx="393">
                  <c:v>51.259394</c:v>
                </c:pt>
                <c:pt idx="394">
                  <c:v>34.101953999999999</c:v>
                </c:pt>
                <c:pt idx="395">
                  <c:v>46.065196999999998</c:v>
                </c:pt>
                <c:pt idx="396">
                  <c:v>75.582907000000006</c:v>
                </c:pt>
                <c:pt idx="397">
                  <c:v>110.009846</c:v>
                </c:pt>
                <c:pt idx="398">
                  <c:v>56.930070999999998</c:v>
                </c:pt>
                <c:pt idx="399">
                  <c:v>73.831318999999993</c:v>
                </c:pt>
                <c:pt idx="400">
                  <c:v>98.012135000000001</c:v>
                </c:pt>
                <c:pt idx="401">
                  <c:v>71.318084999999996</c:v>
                </c:pt>
                <c:pt idx="402">
                  <c:v>38.576158999999997</c:v>
                </c:pt>
                <c:pt idx="403">
                  <c:v>48.97831</c:v>
                </c:pt>
                <c:pt idx="404">
                  <c:v>27.334420999999999</c:v>
                </c:pt>
                <c:pt idx="405">
                  <c:v>63.980597000000003</c:v>
                </c:pt>
                <c:pt idx="406">
                  <c:v>75.752593000000005</c:v>
                </c:pt>
                <c:pt idx="407">
                  <c:v>75.621947000000006</c:v>
                </c:pt>
                <c:pt idx="408">
                  <c:v>66.024848000000006</c:v>
                </c:pt>
                <c:pt idx="409">
                  <c:v>53.991568000000001</c:v>
                </c:pt>
                <c:pt idx="410">
                  <c:v>182.48310000000001</c:v>
                </c:pt>
                <c:pt idx="411">
                  <c:v>390.57783899999998</c:v>
                </c:pt>
                <c:pt idx="412">
                  <c:v>164.64938699999999</c:v>
                </c:pt>
                <c:pt idx="413">
                  <c:v>86.819519</c:v>
                </c:pt>
                <c:pt idx="414">
                  <c:v>250.03802899999999</c:v>
                </c:pt>
                <c:pt idx="415">
                  <c:v>173.38322400000001</c:v>
                </c:pt>
                <c:pt idx="416">
                  <c:v>136.86105900000001</c:v>
                </c:pt>
                <c:pt idx="417">
                  <c:v>205.145151</c:v>
                </c:pt>
                <c:pt idx="418">
                  <c:v>283.614463</c:v>
                </c:pt>
                <c:pt idx="419">
                  <c:v>316.00860899999998</c:v>
                </c:pt>
                <c:pt idx="420">
                  <c:v>164.346913</c:v>
                </c:pt>
                <c:pt idx="421">
                  <c:v>126.586833</c:v>
                </c:pt>
                <c:pt idx="422">
                  <c:v>129.15687600000001</c:v>
                </c:pt>
                <c:pt idx="423">
                  <c:v>138.44234800000001</c:v>
                </c:pt>
                <c:pt idx="424">
                  <c:v>165.65549999999999</c:v>
                </c:pt>
                <c:pt idx="425">
                  <c:v>251.96596500000001</c:v>
                </c:pt>
                <c:pt idx="426">
                  <c:v>224.19011399999999</c:v>
                </c:pt>
                <c:pt idx="427">
                  <c:v>121.033002</c:v>
                </c:pt>
                <c:pt idx="428">
                  <c:v>103.512235</c:v>
                </c:pt>
                <c:pt idx="429">
                  <c:v>102.123614</c:v>
                </c:pt>
                <c:pt idx="430">
                  <c:v>105.981081</c:v>
                </c:pt>
                <c:pt idx="431">
                  <c:v>93.466949</c:v>
                </c:pt>
                <c:pt idx="432">
                  <c:v>55.257165999999998</c:v>
                </c:pt>
                <c:pt idx="433">
                  <c:v>64.093642000000003</c:v>
                </c:pt>
                <c:pt idx="434">
                  <c:v>78.680452000000002</c:v>
                </c:pt>
                <c:pt idx="435">
                  <c:v>65.943843000000001</c:v>
                </c:pt>
                <c:pt idx="436">
                  <c:v>52.150941000000003</c:v>
                </c:pt>
                <c:pt idx="437">
                  <c:v>49.204247000000002</c:v>
                </c:pt>
                <c:pt idx="438">
                  <c:v>80.274682999999996</c:v>
                </c:pt>
                <c:pt idx="439">
                  <c:v>57.723298</c:v>
                </c:pt>
                <c:pt idx="440">
                  <c:v>133.310157</c:v>
                </c:pt>
                <c:pt idx="441">
                  <c:v>50.821756999999998</c:v>
                </c:pt>
                <c:pt idx="442">
                  <c:v>64.514911999999995</c:v>
                </c:pt>
                <c:pt idx="443">
                  <c:v>91.901338999999993</c:v>
                </c:pt>
                <c:pt idx="444">
                  <c:v>61.190868000000002</c:v>
                </c:pt>
                <c:pt idx="445">
                  <c:v>127.708761</c:v>
                </c:pt>
                <c:pt idx="446">
                  <c:v>92.006450999999998</c:v>
                </c:pt>
                <c:pt idx="447">
                  <c:v>59.863168999999999</c:v>
                </c:pt>
                <c:pt idx="448">
                  <c:v>86.738909000000007</c:v>
                </c:pt>
                <c:pt idx="449">
                  <c:v>81.925951999999995</c:v>
                </c:pt>
                <c:pt idx="450">
                  <c:v>74.702207999999999</c:v>
                </c:pt>
                <c:pt idx="451">
                  <c:v>58.643853</c:v>
                </c:pt>
                <c:pt idx="452">
                  <c:v>48.360841999999998</c:v>
                </c:pt>
                <c:pt idx="453">
                  <c:v>45.081384999999997</c:v>
                </c:pt>
                <c:pt idx="454">
                  <c:v>39.267403999999999</c:v>
                </c:pt>
                <c:pt idx="455">
                  <c:v>47.262481000000001</c:v>
                </c:pt>
                <c:pt idx="456">
                  <c:v>73.731921</c:v>
                </c:pt>
                <c:pt idx="457">
                  <c:v>109.932681</c:v>
                </c:pt>
                <c:pt idx="458">
                  <c:v>56.385019</c:v>
                </c:pt>
                <c:pt idx="459">
                  <c:v>60.240482999999998</c:v>
                </c:pt>
                <c:pt idx="460">
                  <c:v>61.523819000000003</c:v>
                </c:pt>
                <c:pt idx="461">
                  <c:v>84.528317000000001</c:v>
                </c:pt>
                <c:pt idx="462">
                  <c:v>80.924010999999993</c:v>
                </c:pt>
                <c:pt idx="463">
                  <c:v>45.257232999999999</c:v>
                </c:pt>
                <c:pt idx="464">
                  <c:v>58.569012000000001</c:v>
                </c:pt>
                <c:pt idx="465">
                  <c:v>44.088352</c:v>
                </c:pt>
                <c:pt idx="466">
                  <c:v>66.178754999999995</c:v>
                </c:pt>
                <c:pt idx="467">
                  <c:v>63.031782999999997</c:v>
                </c:pt>
                <c:pt idx="468">
                  <c:v>39.073985999999998</c:v>
                </c:pt>
                <c:pt idx="469">
                  <c:v>62.459774000000003</c:v>
                </c:pt>
                <c:pt idx="470">
                  <c:v>75.462571999999994</c:v>
                </c:pt>
                <c:pt idx="471">
                  <c:v>105.342538</c:v>
                </c:pt>
                <c:pt idx="472">
                  <c:v>116.874853</c:v>
                </c:pt>
                <c:pt idx="473">
                  <c:v>75.262748999999999</c:v>
                </c:pt>
                <c:pt idx="474">
                  <c:v>75.330708999999999</c:v>
                </c:pt>
                <c:pt idx="475">
                  <c:v>65.791784000000007</c:v>
                </c:pt>
                <c:pt idx="476">
                  <c:v>56.740290999999999</c:v>
                </c:pt>
                <c:pt idx="477">
                  <c:v>61.022978000000002</c:v>
                </c:pt>
                <c:pt idx="478">
                  <c:v>58.158985999999999</c:v>
                </c:pt>
                <c:pt idx="479">
                  <c:v>30.583138999999999</c:v>
                </c:pt>
                <c:pt idx="480">
                  <c:v>35.040531999999999</c:v>
                </c:pt>
                <c:pt idx="481">
                  <c:v>44.668126000000001</c:v>
                </c:pt>
                <c:pt idx="482">
                  <c:v>36.647292</c:v>
                </c:pt>
                <c:pt idx="483">
                  <c:v>36.121668</c:v>
                </c:pt>
                <c:pt idx="484">
                  <c:v>35.376618000000001</c:v>
                </c:pt>
                <c:pt idx="485">
                  <c:v>38.640006</c:v>
                </c:pt>
                <c:pt idx="486">
                  <c:v>29.350536000000002</c:v>
                </c:pt>
                <c:pt idx="487">
                  <c:v>45.032502000000001</c:v>
                </c:pt>
                <c:pt idx="488">
                  <c:v>41.591323000000003</c:v>
                </c:pt>
                <c:pt idx="489">
                  <c:v>53.260387999999999</c:v>
                </c:pt>
                <c:pt idx="490">
                  <c:v>58.472304000000001</c:v>
                </c:pt>
                <c:pt idx="491">
                  <c:v>111.58492</c:v>
                </c:pt>
                <c:pt idx="492">
                  <c:v>81.305324999999996</c:v>
                </c:pt>
                <c:pt idx="493">
                  <c:v>51.162422999999997</c:v>
                </c:pt>
                <c:pt idx="494">
                  <c:v>86.153087999999997</c:v>
                </c:pt>
                <c:pt idx="495">
                  <c:v>119.407026</c:v>
                </c:pt>
                <c:pt idx="496">
                  <c:v>54.043899000000003</c:v>
                </c:pt>
                <c:pt idx="497">
                  <c:v>40.358753</c:v>
                </c:pt>
                <c:pt idx="498">
                  <c:v>31.963996999999999</c:v>
                </c:pt>
                <c:pt idx="499">
                  <c:v>37.382263000000002</c:v>
                </c:pt>
                <c:pt idx="500">
                  <c:v>28.639717000000001</c:v>
                </c:pt>
                <c:pt idx="501">
                  <c:v>49.484105999999997</c:v>
                </c:pt>
                <c:pt idx="502">
                  <c:v>26.618815000000001</c:v>
                </c:pt>
                <c:pt idx="503">
                  <c:v>30.917308999999999</c:v>
                </c:pt>
                <c:pt idx="504">
                  <c:v>32.595728000000001</c:v>
                </c:pt>
                <c:pt idx="505">
                  <c:v>26.323777</c:v>
                </c:pt>
                <c:pt idx="506">
                  <c:v>21.408370999999999</c:v>
                </c:pt>
                <c:pt idx="507">
                  <c:v>41.278748999999998</c:v>
                </c:pt>
                <c:pt idx="508">
                  <c:v>64.986813999999995</c:v>
                </c:pt>
                <c:pt idx="509">
                  <c:v>44.104953999999999</c:v>
                </c:pt>
                <c:pt idx="510">
                  <c:v>59.334814000000001</c:v>
                </c:pt>
                <c:pt idx="511">
                  <c:v>24.351859999999999</c:v>
                </c:pt>
                <c:pt idx="512">
                  <c:v>36.441966999999998</c:v>
                </c:pt>
                <c:pt idx="513">
                  <c:v>38.482142000000003</c:v>
                </c:pt>
                <c:pt idx="514">
                  <c:v>35.526159</c:v>
                </c:pt>
                <c:pt idx="515">
                  <c:v>27.550588000000001</c:v>
                </c:pt>
                <c:pt idx="516">
                  <c:v>29.236974</c:v>
                </c:pt>
                <c:pt idx="517">
                  <c:v>49.440514</c:v>
                </c:pt>
                <c:pt idx="518">
                  <c:v>29.123887</c:v>
                </c:pt>
                <c:pt idx="519">
                  <c:v>26.708459000000001</c:v>
                </c:pt>
                <c:pt idx="520">
                  <c:v>25.741627999999999</c:v>
                </c:pt>
                <c:pt idx="521">
                  <c:v>15.580223</c:v>
                </c:pt>
                <c:pt idx="522">
                  <c:v>22.426352000000001</c:v>
                </c:pt>
                <c:pt idx="523">
                  <c:v>17.843975</c:v>
                </c:pt>
                <c:pt idx="524">
                  <c:v>22.462297</c:v>
                </c:pt>
                <c:pt idx="525">
                  <c:v>18.277840999999999</c:v>
                </c:pt>
                <c:pt idx="526">
                  <c:v>27.944815999999999</c:v>
                </c:pt>
                <c:pt idx="527">
                  <c:v>18.304386999999998</c:v>
                </c:pt>
                <c:pt idx="528">
                  <c:v>18.399524</c:v>
                </c:pt>
                <c:pt idx="529">
                  <c:v>164.08383000000001</c:v>
                </c:pt>
                <c:pt idx="530">
                  <c:v>112.183313</c:v>
                </c:pt>
                <c:pt idx="531">
                  <c:v>87.360324000000006</c:v>
                </c:pt>
                <c:pt idx="532">
                  <c:v>48.807214000000002</c:v>
                </c:pt>
                <c:pt idx="533">
                  <c:v>32.282319000000001</c:v>
                </c:pt>
                <c:pt idx="534">
                  <c:v>25.736308000000001</c:v>
                </c:pt>
                <c:pt idx="535">
                  <c:v>21.863250000000001</c:v>
                </c:pt>
                <c:pt idx="536">
                  <c:v>23.617598999999998</c:v>
                </c:pt>
                <c:pt idx="537">
                  <c:v>25.148606000000001</c:v>
                </c:pt>
                <c:pt idx="538">
                  <c:v>21.346347999999999</c:v>
                </c:pt>
                <c:pt idx="539">
                  <c:v>27.672567000000001</c:v>
                </c:pt>
                <c:pt idx="540">
                  <c:v>21.338360999999999</c:v>
                </c:pt>
                <c:pt idx="541">
                  <c:v>33.435130000000001</c:v>
                </c:pt>
                <c:pt idx="542">
                  <c:v>27.502359999999999</c:v>
                </c:pt>
                <c:pt idx="543">
                  <c:v>55.132877000000001</c:v>
                </c:pt>
                <c:pt idx="544">
                  <c:v>36.139724999999999</c:v>
                </c:pt>
                <c:pt idx="545">
                  <c:v>57.733359</c:v>
                </c:pt>
                <c:pt idx="546">
                  <c:v>30.589608999999999</c:v>
                </c:pt>
                <c:pt idx="547">
                  <c:v>19.273389999999999</c:v>
                </c:pt>
                <c:pt idx="548">
                  <c:v>31.063991999999999</c:v>
                </c:pt>
                <c:pt idx="549">
                  <c:v>26.186247999999999</c:v>
                </c:pt>
                <c:pt idx="550">
                  <c:v>20.704901</c:v>
                </c:pt>
                <c:pt idx="551">
                  <c:v>16.001898000000001</c:v>
                </c:pt>
                <c:pt idx="552">
                  <c:v>16.985859000000001</c:v>
                </c:pt>
                <c:pt idx="553">
                  <c:v>15.17399</c:v>
                </c:pt>
                <c:pt idx="554">
                  <c:v>20.802022000000001</c:v>
                </c:pt>
                <c:pt idx="555">
                  <c:v>33.652880000000003</c:v>
                </c:pt>
                <c:pt idx="556">
                  <c:v>34.922863</c:v>
                </c:pt>
                <c:pt idx="557">
                  <c:v>14.348786</c:v>
                </c:pt>
                <c:pt idx="558">
                  <c:v>25.539214000000001</c:v>
                </c:pt>
                <c:pt idx="559">
                  <c:v>18.00432</c:v>
                </c:pt>
                <c:pt idx="560">
                  <c:v>32.578752000000001</c:v>
                </c:pt>
                <c:pt idx="561">
                  <c:v>24.498294000000001</c:v>
                </c:pt>
                <c:pt idx="562">
                  <c:v>37.589120999999999</c:v>
                </c:pt>
                <c:pt idx="563">
                  <c:v>31.538128</c:v>
                </c:pt>
                <c:pt idx="564">
                  <c:v>17.864052999999998</c:v>
                </c:pt>
                <c:pt idx="565">
                  <c:v>13.47739</c:v>
                </c:pt>
                <c:pt idx="566">
                  <c:v>17.217096999999999</c:v>
                </c:pt>
                <c:pt idx="567">
                  <c:v>36.951003</c:v>
                </c:pt>
                <c:pt idx="568">
                  <c:v>33.103167999999997</c:v>
                </c:pt>
                <c:pt idx="569">
                  <c:v>14.907000999999999</c:v>
                </c:pt>
                <c:pt idx="570">
                  <c:v>16.594135000000001</c:v>
                </c:pt>
                <c:pt idx="571">
                  <c:v>16.622865000000001</c:v>
                </c:pt>
                <c:pt idx="572">
                  <c:v>14.325904</c:v>
                </c:pt>
                <c:pt idx="573">
                  <c:v>14.920479</c:v>
                </c:pt>
                <c:pt idx="574">
                  <c:v>34.020969999999998</c:v>
                </c:pt>
                <c:pt idx="575">
                  <c:v>16.339860000000002</c:v>
                </c:pt>
                <c:pt idx="576">
                  <c:v>23.234649000000001</c:v>
                </c:pt>
                <c:pt idx="577">
                  <c:v>26.808872000000001</c:v>
                </c:pt>
                <c:pt idx="578">
                  <c:v>26.249369000000002</c:v>
                </c:pt>
                <c:pt idx="579">
                  <c:v>24.972069000000001</c:v>
                </c:pt>
                <c:pt idx="580">
                  <c:v>19.632688000000002</c:v>
                </c:pt>
                <c:pt idx="581">
                  <c:v>19.439330000000002</c:v>
                </c:pt>
                <c:pt idx="582">
                  <c:v>29.545252999999999</c:v>
                </c:pt>
                <c:pt idx="583">
                  <c:v>52.701664999999998</c:v>
                </c:pt>
                <c:pt idx="584">
                  <c:v>28.901243000000001</c:v>
                </c:pt>
                <c:pt idx="585">
                  <c:v>56.305135999999997</c:v>
                </c:pt>
                <c:pt idx="586">
                  <c:v>28.497008999999998</c:v>
                </c:pt>
                <c:pt idx="587">
                  <c:v>19.74015</c:v>
                </c:pt>
                <c:pt idx="588">
                  <c:v>30.268516999999999</c:v>
                </c:pt>
                <c:pt idx="589">
                  <c:v>29.877694999999999</c:v>
                </c:pt>
                <c:pt idx="590">
                  <c:v>29.553072</c:v>
                </c:pt>
                <c:pt idx="591">
                  <c:v>31.861985000000001</c:v>
                </c:pt>
                <c:pt idx="592">
                  <c:v>25.272592</c:v>
                </c:pt>
                <c:pt idx="593">
                  <c:v>163.23808399999999</c:v>
                </c:pt>
                <c:pt idx="594">
                  <c:v>93.728116999999997</c:v>
                </c:pt>
                <c:pt idx="595">
                  <c:v>113.404983</c:v>
                </c:pt>
                <c:pt idx="596">
                  <c:v>97.349265000000003</c:v>
                </c:pt>
                <c:pt idx="597">
                  <c:v>197.949387</c:v>
                </c:pt>
                <c:pt idx="598">
                  <c:v>103.63090099999999</c:v>
                </c:pt>
                <c:pt idx="599">
                  <c:v>72.322622999999993</c:v>
                </c:pt>
                <c:pt idx="600">
                  <c:v>57.428637000000002</c:v>
                </c:pt>
                <c:pt idx="601">
                  <c:v>55.444814000000001</c:v>
                </c:pt>
                <c:pt idx="602">
                  <c:v>52.608671999999999</c:v>
                </c:pt>
                <c:pt idx="603">
                  <c:v>42.742784999999998</c:v>
                </c:pt>
                <c:pt idx="604">
                  <c:v>33.107841000000001</c:v>
                </c:pt>
                <c:pt idx="605">
                  <c:v>58.027769999999997</c:v>
                </c:pt>
                <c:pt idx="606">
                  <c:v>30.361263000000001</c:v>
                </c:pt>
                <c:pt idx="607">
                  <c:v>25.182748</c:v>
                </c:pt>
                <c:pt idx="608">
                  <c:v>31.054341999999998</c:v>
                </c:pt>
                <c:pt idx="609">
                  <c:v>34.315689999999996</c:v>
                </c:pt>
                <c:pt idx="610">
                  <c:v>51.580719999999999</c:v>
                </c:pt>
                <c:pt idx="611">
                  <c:v>22.950198</c:v>
                </c:pt>
                <c:pt idx="612">
                  <c:v>5.5319399999999996</c:v>
                </c:pt>
                <c:pt idx="613">
                  <c:v>31.736426000000002</c:v>
                </c:pt>
                <c:pt idx="614">
                  <c:v>50.458762</c:v>
                </c:pt>
                <c:pt idx="615">
                  <c:v>26.615777000000001</c:v>
                </c:pt>
                <c:pt idx="616">
                  <c:v>29.256212999999999</c:v>
                </c:pt>
                <c:pt idx="617">
                  <c:v>20.731808000000001</c:v>
                </c:pt>
                <c:pt idx="618">
                  <c:v>18.014976999999998</c:v>
                </c:pt>
                <c:pt idx="619">
                  <c:v>55.897781000000002</c:v>
                </c:pt>
                <c:pt idx="620">
                  <c:v>48.463414999999998</c:v>
                </c:pt>
                <c:pt idx="621">
                  <c:v>47.197741999999998</c:v>
                </c:pt>
                <c:pt idx="622">
                  <c:v>40.044848999999999</c:v>
                </c:pt>
                <c:pt idx="623">
                  <c:v>27.553684000000001</c:v>
                </c:pt>
                <c:pt idx="624">
                  <c:v>20.915837</c:v>
                </c:pt>
                <c:pt idx="625">
                  <c:v>15.336539</c:v>
                </c:pt>
                <c:pt idx="626">
                  <c:v>51.787989000000003</c:v>
                </c:pt>
                <c:pt idx="627">
                  <c:v>42.81915</c:v>
                </c:pt>
                <c:pt idx="628">
                  <c:v>35.471800000000002</c:v>
                </c:pt>
                <c:pt idx="629">
                  <c:v>28.256188000000002</c:v>
                </c:pt>
                <c:pt idx="630">
                  <c:v>21.012008000000002</c:v>
                </c:pt>
                <c:pt idx="631">
                  <c:v>20.948899999999998</c:v>
                </c:pt>
                <c:pt idx="632">
                  <c:v>17.473075000000001</c:v>
                </c:pt>
                <c:pt idx="633">
                  <c:v>21.280797</c:v>
                </c:pt>
                <c:pt idx="634">
                  <c:v>20.581817000000001</c:v>
                </c:pt>
                <c:pt idx="635">
                  <c:v>16.951592999999999</c:v>
                </c:pt>
                <c:pt idx="636">
                  <c:v>14.567815</c:v>
                </c:pt>
                <c:pt idx="637">
                  <c:v>21.921271999999998</c:v>
                </c:pt>
                <c:pt idx="638">
                  <c:v>17.722546999999999</c:v>
                </c:pt>
                <c:pt idx="639">
                  <c:v>16.263722999999999</c:v>
                </c:pt>
                <c:pt idx="640">
                  <c:v>13.581352000000001</c:v>
                </c:pt>
                <c:pt idx="641">
                  <c:v>27.341177999999999</c:v>
                </c:pt>
                <c:pt idx="642">
                  <c:v>33.007516000000003</c:v>
                </c:pt>
                <c:pt idx="643">
                  <c:v>18.838054</c:v>
                </c:pt>
                <c:pt idx="644">
                  <c:v>22.73075</c:v>
                </c:pt>
                <c:pt idx="645">
                  <c:v>12.116814</c:v>
                </c:pt>
                <c:pt idx="646">
                  <c:v>15.487368</c:v>
                </c:pt>
                <c:pt idx="647">
                  <c:v>12.557565</c:v>
                </c:pt>
                <c:pt idx="648">
                  <c:v>22.860916</c:v>
                </c:pt>
                <c:pt idx="649">
                  <c:v>10.263883999999999</c:v>
                </c:pt>
                <c:pt idx="650">
                  <c:v>11.923961</c:v>
                </c:pt>
                <c:pt idx="651">
                  <c:v>15.541446000000001</c:v>
                </c:pt>
                <c:pt idx="652">
                  <c:v>32.748423000000003</c:v>
                </c:pt>
                <c:pt idx="653">
                  <c:v>24.100985000000001</c:v>
                </c:pt>
                <c:pt idx="654">
                  <c:v>15.420105</c:v>
                </c:pt>
                <c:pt idx="655">
                  <c:v>16.563230000000001</c:v>
                </c:pt>
                <c:pt idx="656">
                  <c:v>15.532165000000001</c:v>
                </c:pt>
                <c:pt idx="657">
                  <c:v>25.193771000000002</c:v>
                </c:pt>
                <c:pt idx="658">
                  <c:v>16.269193000000001</c:v>
                </c:pt>
                <c:pt idx="659">
                  <c:v>16.255334000000001</c:v>
                </c:pt>
                <c:pt idx="660">
                  <c:v>27.572552999999999</c:v>
                </c:pt>
                <c:pt idx="661">
                  <c:v>12.655602</c:v>
                </c:pt>
                <c:pt idx="662">
                  <c:v>27.942413999999999</c:v>
                </c:pt>
                <c:pt idx="663">
                  <c:v>19.353194999999999</c:v>
                </c:pt>
                <c:pt idx="664">
                  <c:v>21.799071000000001</c:v>
                </c:pt>
                <c:pt idx="665">
                  <c:v>18.364450999999999</c:v>
                </c:pt>
                <c:pt idx="666">
                  <c:v>17.946821</c:v>
                </c:pt>
                <c:pt idx="667">
                  <c:v>25.228959</c:v>
                </c:pt>
                <c:pt idx="668">
                  <c:v>22.565698000000001</c:v>
                </c:pt>
                <c:pt idx="669">
                  <c:v>26.676093999999999</c:v>
                </c:pt>
                <c:pt idx="670">
                  <c:v>21.78464</c:v>
                </c:pt>
                <c:pt idx="671">
                  <c:v>27.306577999999998</c:v>
                </c:pt>
                <c:pt idx="672">
                  <c:v>48.030231000000001</c:v>
                </c:pt>
                <c:pt idx="673">
                  <c:v>14.31104</c:v>
                </c:pt>
                <c:pt idx="674">
                  <c:v>15.249245</c:v>
                </c:pt>
                <c:pt idx="675">
                  <c:v>12.663199000000001</c:v>
                </c:pt>
                <c:pt idx="676">
                  <c:v>13.392910000000001</c:v>
                </c:pt>
                <c:pt idx="677">
                  <c:v>23.378623000000001</c:v>
                </c:pt>
                <c:pt idx="678">
                  <c:v>12.430730000000001</c:v>
                </c:pt>
                <c:pt idx="679">
                  <c:v>14.537945000000001</c:v>
                </c:pt>
                <c:pt idx="680">
                  <c:v>13.534898999999999</c:v>
                </c:pt>
                <c:pt idx="681">
                  <c:v>22.157388999999998</c:v>
                </c:pt>
                <c:pt idx="682">
                  <c:v>30.623087999999999</c:v>
                </c:pt>
                <c:pt idx="683">
                  <c:v>20.176993</c:v>
                </c:pt>
                <c:pt idx="684">
                  <c:v>27.943076999999999</c:v>
                </c:pt>
                <c:pt idx="685">
                  <c:v>15.476803</c:v>
                </c:pt>
                <c:pt idx="686">
                  <c:v>22.592161000000001</c:v>
                </c:pt>
                <c:pt idx="687">
                  <c:v>27.957543999999999</c:v>
                </c:pt>
                <c:pt idx="688">
                  <c:v>17.703997999999999</c:v>
                </c:pt>
                <c:pt idx="689">
                  <c:v>57.265684999999998</c:v>
                </c:pt>
                <c:pt idx="690">
                  <c:v>48.876182</c:v>
                </c:pt>
                <c:pt idx="691">
                  <c:v>34.475467999999999</c:v>
                </c:pt>
                <c:pt idx="692">
                  <c:v>25.791134</c:v>
                </c:pt>
                <c:pt idx="693">
                  <c:v>29.599672000000002</c:v>
                </c:pt>
                <c:pt idx="694">
                  <c:v>38.765185000000002</c:v>
                </c:pt>
                <c:pt idx="695">
                  <c:v>44.836205</c:v>
                </c:pt>
                <c:pt idx="696">
                  <c:v>55.543382999999999</c:v>
                </c:pt>
                <c:pt idx="697">
                  <c:v>48.376221999999999</c:v>
                </c:pt>
                <c:pt idx="698">
                  <c:v>59.776817000000001</c:v>
                </c:pt>
                <c:pt idx="699">
                  <c:v>51.510243000000003</c:v>
                </c:pt>
                <c:pt idx="700">
                  <c:v>40.721277000000001</c:v>
                </c:pt>
                <c:pt idx="701">
                  <c:v>47.706136000000001</c:v>
                </c:pt>
                <c:pt idx="702">
                  <c:v>27.19117</c:v>
                </c:pt>
                <c:pt idx="703">
                  <c:v>26.704540999999999</c:v>
                </c:pt>
                <c:pt idx="704">
                  <c:v>18.270994999999999</c:v>
                </c:pt>
                <c:pt idx="705">
                  <c:v>30.441493000000001</c:v>
                </c:pt>
                <c:pt idx="706">
                  <c:v>25.466394999999999</c:v>
                </c:pt>
                <c:pt idx="707">
                  <c:v>17.109722999999999</c:v>
                </c:pt>
                <c:pt idx="708">
                  <c:v>15.104414</c:v>
                </c:pt>
                <c:pt idx="709">
                  <c:v>16.757901</c:v>
                </c:pt>
                <c:pt idx="710">
                  <c:v>18.710736000000001</c:v>
                </c:pt>
                <c:pt idx="711">
                  <c:v>18.149488000000002</c:v>
                </c:pt>
                <c:pt idx="712">
                  <c:v>14.248044999999999</c:v>
                </c:pt>
                <c:pt idx="713">
                  <c:v>19.380324000000002</c:v>
                </c:pt>
                <c:pt idx="714">
                  <c:v>18.657201000000001</c:v>
                </c:pt>
                <c:pt idx="715">
                  <c:v>28.530470000000001</c:v>
                </c:pt>
                <c:pt idx="716">
                  <c:v>24.974477</c:v>
                </c:pt>
                <c:pt idx="717">
                  <c:v>19.950240999999998</c:v>
                </c:pt>
                <c:pt idx="718">
                  <c:v>16.315704</c:v>
                </c:pt>
                <c:pt idx="719">
                  <c:v>14.339854000000001</c:v>
                </c:pt>
                <c:pt idx="720">
                  <c:v>22.698696000000002</c:v>
                </c:pt>
                <c:pt idx="721">
                  <c:v>16.817981</c:v>
                </c:pt>
                <c:pt idx="722">
                  <c:v>15.298361</c:v>
                </c:pt>
                <c:pt idx="723">
                  <c:v>12.669041</c:v>
                </c:pt>
                <c:pt idx="724">
                  <c:v>19.639289999999999</c:v>
                </c:pt>
                <c:pt idx="725">
                  <c:v>14.124872</c:v>
                </c:pt>
                <c:pt idx="726">
                  <c:v>14.362036</c:v>
                </c:pt>
                <c:pt idx="727">
                  <c:v>14.729009</c:v>
                </c:pt>
                <c:pt idx="728">
                  <c:v>13.577513</c:v>
                </c:pt>
                <c:pt idx="729">
                  <c:v>13.701069</c:v>
                </c:pt>
                <c:pt idx="730">
                  <c:v>13.87565</c:v>
                </c:pt>
                <c:pt idx="731">
                  <c:v>21.991752000000002</c:v>
                </c:pt>
                <c:pt idx="732">
                  <c:v>18.945233999999999</c:v>
                </c:pt>
                <c:pt idx="733">
                  <c:v>14.934742</c:v>
                </c:pt>
                <c:pt idx="734">
                  <c:v>12.240729</c:v>
                </c:pt>
                <c:pt idx="735">
                  <c:v>25.142225</c:v>
                </c:pt>
                <c:pt idx="736">
                  <c:v>18.076955999999999</c:v>
                </c:pt>
                <c:pt idx="737">
                  <c:v>16.540303000000002</c:v>
                </c:pt>
                <c:pt idx="738">
                  <c:v>29.215174999999999</c:v>
                </c:pt>
                <c:pt idx="739">
                  <c:v>33.511538000000002</c:v>
                </c:pt>
                <c:pt idx="740">
                  <c:v>71.425747000000001</c:v>
                </c:pt>
                <c:pt idx="741">
                  <c:v>24.938704000000001</c:v>
                </c:pt>
                <c:pt idx="742">
                  <c:v>24.651585000000001</c:v>
                </c:pt>
                <c:pt idx="743">
                  <c:v>20.490516</c:v>
                </c:pt>
                <c:pt idx="744">
                  <c:v>17.706724000000001</c:v>
                </c:pt>
                <c:pt idx="745">
                  <c:v>23.504235999999999</c:v>
                </c:pt>
                <c:pt idx="746">
                  <c:v>16.345307999999999</c:v>
                </c:pt>
                <c:pt idx="747">
                  <c:v>14.525617</c:v>
                </c:pt>
                <c:pt idx="748">
                  <c:v>13.540006</c:v>
                </c:pt>
                <c:pt idx="749">
                  <c:v>17.712299000000002</c:v>
                </c:pt>
                <c:pt idx="750">
                  <c:v>16.867431</c:v>
                </c:pt>
                <c:pt idx="751">
                  <c:v>18.500266</c:v>
                </c:pt>
                <c:pt idx="752">
                  <c:v>22.308219000000001</c:v>
                </c:pt>
                <c:pt idx="753">
                  <c:v>11.930669</c:v>
                </c:pt>
                <c:pt idx="754">
                  <c:v>12.742438</c:v>
                </c:pt>
                <c:pt idx="755">
                  <c:v>12.780122</c:v>
                </c:pt>
                <c:pt idx="756">
                  <c:v>11.896105</c:v>
                </c:pt>
                <c:pt idx="757">
                  <c:v>11.153869</c:v>
                </c:pt>
                <c:pt idx="758">
                  <c:v>12.844474999999999</c:v>
                </c:pt>
                <c:pt idx="759">
                  <c:v>13.043367</c:v>
                </c:pt>
                <c:pt idx="760">
                  <c:v>11.914234</c:v>
                </c:pt>
                <c:pt idx="761">
                  <c:v>17.442640999999998</c:v>
                </c:pt>
                <c:pt idx="762">
                  <c:v>19.626626999999999</c:v>
                </c:pt>
                <c:pt idx="763">
                  <c:v>15.192826</c:v>
                </c:pt>
                <c:pt idx="764">
                  <c:v>22.261032</c:v>
                </c:pt>
                <c:pt idx="765">
                  <c:v>24.824898999999998</c:v>
                </c:pt>
                <c:pt idx="766">
                  <c:v>17.049012999999999</c:v>
                </c:pt>
                <c:pt idx="767">
                  <c:v>14.743366</c:v>
                </c:pt>
                <c:pt idx="768">
                  <c:v>12.426603999999999</c:v>
                </c:pt>
                <c:pt idx="769">
                  <c:v>26.514004</c:v>
                </c:pt>
                <c:pt idx="770">
                  <c:v>14.806456000000001</c:v>
                </c:pt>
                <c:pt idx="771">
                  <c:v>12.018948999999999</c:v>
                </c:pt>
                <c:pt idx="772">
                  <c:v>13.238339</c:v>
                </c:pt>
                <c:pt idx="773">
                  <c:v>13.104312999999999</c:v>
                </c:pt>
                <c:pt idx="774">
                  <c:v>20.121915999999999</c:v>
                </c:pt>
                <c:pt idx="775">
                  <c:v>14.725989</c:v>
                </c:pt>
                <c:pt idx="776">
                  <c:v>11.525133</c:v>
                </c:pt>
                <c:pt idx="777">
                  <c:v>16.771011999999999</c:v>
                </c:pt>
                <c:pt idx="778">
                  <c:v>12.19692</c:v>
                </c:pt>
                <c:pt idx="779">
                  <c:v>17.616800000000001</c:v>
                </c:pt>
                <c:pt idx="780">
                  <c:v>23.730027</c:v>
                </c:pt>
                <c:pt idx="781">
                  <c:v>12.619654000000001</c:v>
                </c:pt>
                <c:pt idx="782">
                  <c:v>9.5188220000000001</c:v>
                </c:pt>
                <c:pt idx="783">
                  <c:v>10.181698000000001</c:v>
                </c:pt>
                <c:pt idx="784">
                  <c:v>10.744547000000001</c:v>
                </c:pt>
                <c:pt idx="785">
                  <c:v>15.774084</c:v>
                </c:pt>
                <c:pt idx="786">
                  <c:v>21.185763999999999</c:v>
                </c:pt>
                <c:pt idx="787">
                  <c:v>11.55344</c:v>
                </c:pt>
                <c:pt idx="788">
                  <c:v>17.154184000000001</c:v>
                </c:pt>
                <c:pt idx="789">
                  <c:v>10.931800000000001</c:v>
                </c:pt>
                <c:pt idx="790">
                  <c:v>10.340909999999999</c:v>
                </c:pt>
                <c:pt idx="791">
                  <c:v>12.505062000000001</c:v>
                </c:pt>
                <c:pt idx="792">
                  <c:v>11.563528</c:v>
                </c:pt>
                <c:pt idx="793">
                  <c:v>10.081023</c:v>
                </c:pt>
                <c:pt idx="794">
                  <c:v>36.380443999999997</c:v>
                </c:pt>
                <c:pt idx="795">
                  <c:v>16.004096000000001</c:v>
                </c:pt>
                <c:pt idx="796">
                  <c:v>43.084536</c:v>
                </c:pt>
                <c:pt idx="797">
                  <c:v>19.065688999999999</c:v>
                </c:pt>
                <c:pt idx="798">
                  <c:v>19.125906000000001</c:v>
                </c:pt>
                <c:pt idx="799">
                  <c:v>18.540405</c:v>
                </c:pt>
                <c:pt idx="800">
                  <c:v>11.917799</c:v>
                </c:pt>
                <c:pt idx="801">
                  <c:v>10.561754000000001</c:v>
                </c:pt>
                <c:pt idx="802">
                  <c:v>13.360759</c:v>
                </c:pt>
                <c:pt idx="803">
                  <c:v>12.777502999999999</c:v>
                </c:pt>
                <c:pt idx="804">
                  <c:v>13.482889999999999</c:v>
                </c:pt>
                <c:pt idx="805">
                  <c:v>16.796375999999999</c:v>
                </c:pt>
                <c:pt idx="806">
                  <c:v>15.948755</c:v>
                </c:pt>
                <c:pt idx="807">
                  <c:v>12.070974</c:v>
                </c:pt>
                <c:pt idx="808">
                  <c:v>16.636593000000001</c:v>
                </c:pt>
                <c:pt idx="809">
                  <c:v>15.050653000000001</c:v>
                </c:pt>
                <c:pt idx="810">
                  <c:v>17.779237999999999</c:v>
                </c:pt>
                <c:pt idx="811">
                  <c:v>12.214112999999999</c:v>
                </c:pt>
                <c:pt idx="812">
                  <c:v>11.255808999999999</c:v>
                </c:pt>
                <c:pt idx="813">
                  <c:v>11.252560000000001</c:v>
                </c:pt>
                <c:pt idx="814">
                  <c:v>11.647724999999999</c:v>
                </c:pt>
                <c:pt idx="815">
                  <c:v>14.421066</c:v>
                </c:pt>
                <c:pt idx="816">
                  <c:v>13.385159</c:v>
                </c:pt>
                <c:pt idx="817">
                  <c:v>10.806706999999999</c:v>
                </c:pt>
                <c:pt idx="818">
                  <c:v>9.3781079999999992</c:v>
                </c:pt>
                <c:pt idx="819">
                  <c:v>9.8058750000000003</c:v>
                </c:pt>
                <c:pt idx="820">
                  <c:v>20.764507999999999</c:v>
                </c:pt>
                <c:pt idx="821">
                  <c:v>19.336013999999999</c:v>
                </c:pt>
                <c:pt idx="822">
                  <c:v>14.294288999999999</c:v>
                </c:pt>
                <c:pt idx="823">
                  <c:v>8.9626330000000003</c:v>
                </c:pt>
                <c:pt idx="824">
                  <c:v>10.66128</c:v>
                </c:pt>
                <c:pt idx="825">
                  <c:v>10.360461000000001</c:v>
                </c:pt>
                <c:pt idx="826">
                  <c:v>10.356712999999999</c:v>
                </c:pt>
                <c:pt idx="827">
                  <c:v>20.992324</c:v>
                </c:pt>
                <c:pt idx="828">
                  <c:v>15.236141999999999</c:v>
                </c:pt>
                <c:pt idx="829">
                  <c:v>17.557661</c:v>
                </c:pt>
                <c:pt idx="830">
                  <c:v>10.831068</c:v>
                </c:pt>
                <c:pt idx="831">
                  <c:v>13.600785999999999</c:v>
                </c:pt>
                <c:pt idx="832">
                  <c:v>13.441609</c:v>
                </c:pt>
                <c:pt idx="833">
                  <c:v>33.230938000000002</c:v>
                </c:pt>
                <c:pt idx="834">
                  <c:v>21.932746999999999</c:v>
                </c:pt>
                <c:pt idx="835">
                  <c:v>18.114879999999999</c:v>
                </c:pt>
                <c:pt idx="836">
                  <c:v>20.725995000000001</c:v>
                </c:pt>
                <c:pt idx="837">
                  <c:v>20.951277000000001</c:v>
                </c:pt>
                <c:pt idx="838">
                  <c:v>20.332429999999999</c:v>
                </c:pt>
                <c:pt idx="839">
                  <c:v>12.761424999999999</c:v>
                </c:pt>
                <c:pt idx="840">
                  <c:v>12.771198999999999</c:v>
                </c:pt>
                <c:pt idx="841">
                  <c:v>10.670854</c:v>
                </c:pt>
                <c:pt idx="842">
                  <c:v>32.914630000000002</c:v>
                </c:pt>
                <c:pt idx="843">
                  <c:v>14.641301</c:v>
                </c:pt>
                <c:pt idx="844">
                  <c:v>14.287343999999999</c:v>
                </c:pt>
                <c:pt idx="845">
                  <c:v>12.584114</c:v>
                </c:pt>
                <c:pt idx="846">
                  <c:v>12.87547</c:v>
                </c:pt>
                <c:pt idx="847">
                  <c:v>9.5435560000000006</c:v>
                </c:pt>
                <c:pt idx="848">
                  <c:v>14.215544</c:v>
                </c:pt>
                <c:pt idx="849">
                  <c:v>8.6484349999999992</c:v>
                </c:pt>
                <c:pt idx="850">
                  <c:v>10.747183</c:v>
                </c:pt>
                <c:pt idx="851">
                  <c:v>10.279617999999999</c:v>
                </c:pt>
                <c:pt idx="852">
                  <c:v>2.8712049999999998</c:v>
                </c:pt>
                <c:pt idx="853">
                  <c:v>17.979661</c:v>
                </c:pt>
                <c:pt idx="854">
                  <c:v>14.614841</c:v>
                </c:pt>
                <c:pt idx="855">
                  <c:v>12.488937999999999</c:v>
                </c:pt>
                <c:pt idx="856">
                  <c:v>9.9282179999999993</c:v>
                </c:pt>
                <c:pt idx="857">
                  <c:v>17.324892999999999</c:v>
                </c:pt>
                <c:pt idx="858">
                  <c:v>12.433578000000001</c:v>
                </c:pt>
                <c:pt idx="859">
                  <c:v>10.987519000000001</c:v>
                </c:pt>
                <c:pt idx="860">
                  <c:v>12.277023</c:v>
                </c:pt>
                <c:pt idx="861">
                  <c:v>15.058076</c:v>
                </c:pt>
                <c:pt idx="862">
                  <c:v>14.471443000000001</c:v>
                </c:pt>
                <c:pt idx="863">
                  <c:v>26.251660000000001</c:v>
                </c:pt>
                <c:pt idx="864">
                  <c:v>19.296400999999999</c:v>
                </c:pt>
                <c:pt idx="865">
                  <c:v>17.996082999999999</c:v>
                </c:pt>
                <c:pt idx="866">
                  <c:v>10.696024</c:v>
                </c:pt>
                <c:pt idx="867">
                  <c:v>8.2061689999999992</c:v>
                </c:pt>
                <c:pt idx="868">
                  <c:v>15.621809000000001</c:v>
                </c:pt>
                <c:pt idx="869">
                  <c:v>9.8519620000000003</c:v>
                </c:pt>
                <c:pt idx="870">
                  <c:v>9.4978119999999997</c:v>
                </c:pt>
                <c:pt idx="871">
                  <c:v>6.4076139999999997</c:v>
                </c:pt>
                <c:pt idx="872">
                  <c:v>6.5682410000000004</c:v>
                </c:pt>
                <c:pt idx="873">
                  <c:v>6.7686130000000002</c:v>
                </c:pt>
                <c:pt idx="874">
                  <c:v>18.764073</c:v>
                </c:pt>
                <c:pt idx="875">
                  <c:v>10.701207999999999</c:v>
                </c:pt>
                <c:pt idx="876">
                  <c:v>8.6301050000000004</c:v>
                </c:pt>
                <c:pt idx="877">
                  <c:v>14.727892000000001</c:v>
                </c:pt>
                <c:pt idx="878">
                  <c:v>8.9093099999999996</c:v>
                </c:pt>
                <c:pt idx="879">
                  <c:v>8.3526579999999999</c:v>
                </c:pt>
                <c:pt idx="880">
                  <c:v>12.857806999999999</c:v>
                </c:pt>
                <c:pt idx="881">
                  <c:v>8.4618310000000001</c:v>
                </c:pt>
                <c:pt idx="882">
                  <c:v>12.133315</c:v>
                </c:pt>
                <c:pt idx="883">
                  <c:v>9.5399229999999999</c:v>
                </c:pt>
                <c:pt idx="884">
                  <c:v>9.9202189999999995</c:v>
                </c:pt>
                <c:pt idx="885">
                  <c:v>8.0092289999999995</c:v>
                </c:pt>
                <c:pt idx="886">
                  <c:v>9.7178939999999994</c:v>
                </c:pt>
                <c:pt idx="887">
                  <c:v>6.314883</c:v>
                </c:pt>
                <c:pt idx="888">
                  <c:v>7.5426010000000003</c:v>
                </c:pt>
                <c:pt idx="889">
                  <c:v>50.949198000000003</c:v>
                </c:pt>
                <c:pt idx="890">
                  <c:v>9.8091030000000003</c:v>
                </c:pt>
                <c:pt idx="891">
                  <c:v>12.341042</c:v>
                </c:pt>
                <c:pt idx="892">
                  <c:v>11.606059</c:v>
                </c:pt>
                <c:pt idx="893">
                  <c:v>14.908929000000001</c:v>
                </c:pt>
                <c:pt idx="894">
                  <c:v>19.902885999999999</c:v>
                </c:pt>
                <c:pt idx="895">
                  <c:v>16.979026000000001</c:v>
                </c:pt>
                <c:pt idx="896">
                  <c:v>14.372460999999999</c:v>
                </c:pt>
                <c:pt idx="897">
                  <c:v>8.4439170000000008</c:v>
                </c:pt>
                <c:pt idx="898">
                  <c:v>15.627402999999999</c:v>
                </c:pt>
                <c:pt idx="899">
                  <c:v>9.1986729999999994</c:v>
                </c:pt>
                <c:pt idx="900">
                  <c:v>10.501357</c:v>
                </c:pt>
                <c:pt idx="901">
                  <c:v>9.4312199999999997</c:v>
                </c:pt>
                <c:pt idx="902">
                  <c:v>16.121048999999999</c:v>
                </c:pt>
                <c:pt idx="903">
                  <c:v>10.443908</c:v>
                </c:pt>
                <c:pt idx="904">
                  <c:v>8.7154690000000006</c:v>
                </c:pt>
                <c:pt idx="905">
                  <c:v>14.693099</c:v>
                </c:pt>
                <c:pt idx="906">
                  <c:v>54.021379000000003</c:v>
                </c:pt>
                <c:pt idx="907">
                  <c:v>22.224360999999998</c:v>
                </c:pt>
                <c:pt idx="908">
                  <c:v>12.479034</c:v>
                </c:pt>
                <c:pt idx="909">
                  <c:v>10.449630000000001</c:v>
                </c:pt>
                <c:pt idx="910">
                  <c:v>11.46214</c:v>
                </c:pt>
                <c:pt idx="911">
                  <c:v>12.337968999999999</c:v>
                </c:pt>
                <c:pt idx="912">
                  <c:v>13.310316</c:v>
                </c:pt>
                <c:pt idx="913">
                  <c:v>13.126519999999999</c:v>
                </c:pt>
                <c:pt idx="914">
                  <c:v>23.906113999999999</c:v>
                </c:pt>
                <c:pt idx="915">
                  <c:v>13.113182999999999</c:v>
                </c:pt>
                <c:pt idx="916">
                  <c:v>30.197475000000001</c:v>
                </c:pt>
                <c:pt idx="917">
                  <c:v>22.975580999999998</c:v>
                </c:pt>
                <c:pt idx="918">
                  <c:v>63.360467</c:v>
                </c:pt>
                <c:pt idx="919">
                  <c:v>18.316742999999999</c:v>
                </c:pt>
                <c:pt idx="920">
                  <c:v>25.154475000000001</c:v>
                </c:pt>
                <c:pt idx="921">
                  <c:v>23.798589</c:v>
                </c:pt>
                <c:pt idx="922">
                  <c:v>11.344554</c:v>
                </c:pt>
                <c:pt idx="923">
                  <c:v>13.067403000000001</c:v>
                </c:pt>
                <c:pt idx="924">
                  <c:v>6.7950840000000001</c:v>
                </c:pt>
                <c:pt idx="925">
                  <c:v>9.0236450000000001</c:v>
                </c:pt>
                <c:pt idx="926">
                  <c:v>8.6682670000000002</c:v>
                </c:pt>
                <c:pt idx="927">
                  <c:v>7.349418</c:v>
                </c:pt>
                <c:pt idx="928">
                  <c:v>14.798389999999999</c:v>
                </c:pt>
                <c:pt idx="929">
                  <c:v>8.3337669999999999</c:v>
                </c:pt>
                <c:pt idx="930">
                  <c:v>8.5655590000000004</c:v>
                </c:pt>
                <c:pt idx="931">
                  <c:v>9.8570159999999998</c:v>
                </c:pt>
                <c:pt idx="932">
                  <c:v>7.6706880000000002</c:v>
                </c:pt>
                <c:pt idx="933">
                  <c:v>6.9554450000000001</c:v>
                </c:pt>
                <c:pt idx="934">
                  <c:v>9.7171970000000005</c:v>
                </c:pt>
                <c:pt idx="935">
                  <c:v>8.9579299999999993</c:v>
                </c:pt>
                <c:pt idx="936">
                  <c:v>7.20913</c:v>
                </c:pt>
                <c:pt idx="937">
                  <c:v>9.2789199999999994</c:v>
                </c:pt>
                <c:pt idx="938">
                  <c:v>7.8950240000000003</c:v>
                </c:pt>
                <c:pt idx="939">
                  <c:v>10.438928000000001</c:v>
                </c:pt>
                <c:pt idx="940">
                  <c:v>9.6520879999999991</c:v>
                </c:pt>
                <c:pt idx="941">
                  <c:v>7.5951139999999997</c:v>
                </c:pt>
                <c:pt idx="942">
                  <c:v>5.6611029999999998</c:v>
                </c:pt>
                <c:pt idx="943">
                  <c:v>8.0275219999999994</c:v>
                </c:pt>
                <c:pt idx="944">
                  <c:v>11.307064</c:v>
                </c:pt>
                <c:pt idx="945">
                  <c:v>7.8500519999999998</c:v>
                </c:pt>
                <c:pt idx="946">
                  <c:v>5.6967369999999997</c:v>
                </c:pt>
                <c:pt idx="947">
                  <c:v>10.417014999999999</c:v>
                </c:pt>
                <c:pt idx="948">
                  <c:v>8.7801690000000008</c:v>
                </c:pt>
                <c:pt idx="949">
                  <c:v>9.1890429999999999</c:v>
                </c:pt>
                <c:pt idx="950">
                  <c:v>7.6810090000000004</c:v>
                </c:pt>
                <c:pt idx="951">
                  <c:v>11.854884999999999</c:v>
                </c:pt>
                <c:pt idx="952">
                  <c:v>8.6587010000000006</c:v>
                </c:pt>
                <c:pt idx="953">
                  <c:v>10.075022000000001</c:v>
                </c:pt>
                <c:pt idx="954">
                  <c:v>7.3919499999999996</c:v>
                </c:pt>
                <c:pt idx="955">
                  <c:v>5.7280540000000002</c:v>
                </c:pt>
                <c:pt idx="956">
                  <c:v>9.8174600000000005</c:v>
                </c:pt>
                <c:pt idx="957">
                  <c:v>6.8779599999999999</c:v>
                </c:pt>
                <c:pt idx="958">
                  <c:v>7.4339329999999997</c:v>
                </c:pt>
                <c:pt idx="959">
                  <c:v>9.5536589999999997</c:v>
                </c:pt>
                <c:pt idx="960">
                  <c:v>10.478505999999999</c:v>
                </c:pt>
                <c:pt idx="961">
                  <c:v>11.037881</c:v>
                </c:pt>
                <c:pt idx="962">
                  <c:v>6.9483290000000002</c:v>
                </c:pt>
                <c:pt idx="963">
                  <c:v>8.8213259999999991</c:v>
                </c:pt>
                <c:pt idx="964">
                  <c:v>10.907492</c:v>
                </c:pt>
                <c:pt idx="965">
                  <c:v>50.462653000000003</c:v>
                </c:pt>
                <c:pt idx="966">
                  <c:v>14.495222</c:v>
                </c:pt>
                <c:pt idx="967">
                  <c:v>13.552440000000001</c:v>
                </c:pt>
                <c:pt idx="968">
                  <c:v>12.73367</c:v>
                </c:pt>
                <c:pt idx="969">
                  <c:v>10.710167</c:v>
                </c:pt>
                <c:pt idx="970">
                  <c:v>16.140056000000001</c:v>
                </c:pt>
                <c:pt idx="971">
                  <c:v>7.3686100000000003</c:v>
                </c:pt>
                <c:pt idx="972">
                  <c:v>14.264206</c:v>
                </c:pt>
                <c:pt idx="973">
                  <c:v>8.4781180000000003</c:v>
                </c:pt>
                <c:pt idx="974">
                  <c:v>8.0205929999999999</c:v>
                </c:pt>
                <c:pt idx="975">
                  <c:v>6.8883520000000003</c:v>
                </c:pt>
                <c:pt idx="976">
                  <c:v>7.7914250000000003</c:v>
                </c:pt>
                <c:pt idx="977">
                  <c:v>7.0857929999999998</c:v>
                </c:pt>
                <c:pt idx="978">
                  <c:v>9.947813</c:v>
                </c:pt>
                <c:pt idx="979">
                  <c:v>11.542592000000001</c:v>
                </c:pt>
                <c:pt idx="980">
                  <c:v>8.5292329999999996</c:v>
                </c:pt>
                <c:pt idx="981">
                  <c:v>5.6501010000000003</c:v>
                </c:pt>
                <c:pt idx="982">
                  <c:v>4.8306740000000001</c:v>
                </c:pt>
                <c:pt idx="983">
                  <c:v>23.515332999999998</c:v>
                </c:pt>
                <c:pt idx="984">
                  <c:v>19.81878</c:v>
                </c:pt>
                <c:pt idx="985">
                  <c:v>12.481403999999999</c:v>
                </c:pt>
                <c:pt idx="986">
                  <c:v>11.45402</c:v>
                </c:pt>
                <c:pt idx="987">
                  <c:v>19.766717</c:v>
                </c:pt>
                <c:pt idx="988">
                  <c:v>38.270066999999997</c:v>
                </c:pt>
                <c:pt idx="989">
                  <c:v>16.514882</c:v>
                </c:pt>
                <c:pt idx="990">
                  <c:v>13.684847</c:v>
                </c:pt>
                <c:pt idx="991">
                  <c:v>12.293322</c:v>
                </c:pt>
                <c:pt idx="992">
                  <c:v>19.34356</c:v>
                </c:pt>
                <c:pt idx="993">
                  <c:v>9.9783390000000001</c:v>
                </c:pt>
                <c:pt idx="994">
                  <c:v>12.256902</c:v>
                </c:pt>
                <c:pt idx="995">
                  <c:v>7.6482840000000003</c:v>
                </c:pt>
                <c:pt idx="996">
                  <c:v>11.543711999999999</c:v>
                </c:pt>
                <c:pt idx="997">
                  <c:v>8.3605699999999992</c:v>
                </c:pt>
                <c:pt idx="998">
                  <c:v>6.5965040000000004</c:v>
                </c:pt>
                <c:pt idx="999">
                  <c:v>5.1346879999999997</c:v>
                </c:pt>
                <c:pt idx="1000">
                  <c:v>12.327284000000001</c:v>
                </c:pt>
                <c:pt idx="1001">
                  <c:v>12.511265</c:v>
                </c:pt>
                <c:pt idx="1002">
                  <c:v>12.294727999999999</c:v>
                </c:pt>
                <c:pt idx="1003">
                  <c:v>15.008324999999999</c:v>
                </c:pt>
                <c:pt idx="1004">
                  <c:v>15.395092</c:v>
                </c:pt>
                <c:pt idx="1005">
                  <c:v>20.855239000000001</c:v>
                </c:pt>
                <c:pt idx="1006">
                  <c:v>21.527339000000001</c:v>
                </c:pt>
                <c:pt idx="1007">
                  <c:v>9.3615329999999997</c:v>
                </c:pt>
                <c:pt idx="1008">
                  <c:v>7.5995720000000002</c:v>
                </c:pt>
                <c:pt idx="1009">
                  <c:v>12.845897000000001</c:v>
                </c:pt>
                <c:pt idx="1010">
                  <c:v>12.713255999999999</c:v>
                </c:pt>
                <c:pt idx="1011">
                  <c:v>12.475759</c:v>
                </c:pt>
                <c:pt idx="1012">
                  <c:v>8.7363130000000009</c:v>
                </c:pt>
                <c:pt idx="1013">
                  <c:v>6.2803880000000003</c:v>
                </c:pt>
                <c:pt idx="1014">
                  <c:v>18.074902000000002</c:v>
                </c:pt>
                <c:pt idx="1015">
                  <c:v>9.1463319999999992</c:v>
                </c:pt>
                <c:pt idx="1016">
                  <c:v>11.229179</c:v>
                </c:pt>
                <c:pt idx="1017">
                  <c:v>9.3626950000000004</c:v>
                </c:pt>
                <c:pt idx="1018">
                  <c:v>6.9866210000000004</c:v>
                </c:pt>
                <c:pt idx="1019">
                  <c:v>9.4044500000000006</c:v>
                </c:pt>
                <c:pt idx="1020">
                  <c:v>16.720939999999999</c:v>
                </c:pt>
                <c:pt idx="1021">
                  <c:v>12.488047</c:v>
                </c:pt>
                <c:pt idx="1022">
                  <c:v>11.131048</c:v>
                </c:pt>
                <c:pt idx="1023">
                  <c:v>6.9178860000000002</c:v>
                </c:pt>
                <c:pt idx="1024">
                  <c:v>8.7159189999999995</c:v>
                </c:pt>
                <c:pt idx="1025">
                  <c:v>14.356681</c:v>
                </c:pt>
                <c:pt idx="1026">
                  <c:v>21.066725999999999</c:v>
                </c:pt>
                <c:pt idx="1027">
                  <c:v>23.802523999999998</c:v>
                </c:pt>
                <c:pt idx="1028">
                  <c:v>12.051173</c:v>
                </c:pt>
                <c:pt idx="1029">
                  <c:v>10.785501999999999</c:v>
                </c:pt>
                <c:pt idx="1030">
                  <c:v>9.6897079999999995</c:v>
                </c:pt>
                <c:pt idx="1031">
                  <c:v>7.0101789999999999</c:v>
                </c:pt>
                <c:pt idx="1032">
                  <c:v>7.5806449999999996</c:v>
                </c:pt>
                <c:pt idx="1033">
                  <c:v>10.359400000000001</c:v>
                </c:pt>
                <c:pt idx="1034">
                  <c:v>11.128348000000001</c:v>
                </c:pt>
                <c:pt idx="1035">
                  <c:v>7.8348909999999998</c:v>
                </c:pt>
                <c:pt idx="1036">
                  <c:v>12.91461</c:v>
                </c:pt>
                <c:pt idx="1037">
                  <c:v>12.247844000000001</c:v>
                </c:pt>
                <c:pt idx="1038">
                  <c:v>13.988137</c:v>
                </c:pt>
                <c:pt idx="1039">
                  <c:v>31.673714</c:v>
                </c:pt>
                <c:pt idx="1040">
                  <c:v>11.696851000000001</c:v>
                </c:pt>
                <c:pt idx="1041">
                  <c:v>9.2995300000000007</c:v>
                </c:pt>
                <c:pt idx="1042">
                  <c:v>7.5023609999999996</c:v>
                </c:pt>
                <c:pt idx="1043">
                  <c:v>8.9242190000000008</c:v>
                </c:pt>
                <c:pt idx="1044">
                  <c:v>15.762687</c:v>
                </c:pt>
                <c:pt idx="1045">
                  <c:v>11.458920000000001</c:v>
                </c:pt>
                <c:pt idx="1046">
                  <c:v>11.806739</c:v>
                </c:pt>
                <c:pt idx="1047">
                  <c:v>9.8934660000000001</c:v>
                </c:pt>
                <c:pt idx="1048">
                  <c:v>8.8636400000000002</c:v>
                </c:pt>
                <c:pt idx="1049">
                  <c:v>13.362349999999999</c:v>
                </c:pt>
                <c:pt idx="1050">
                  <c:v>53.116979999999998</c:v>
                </c:pt>
                <c:pt idx="1051">
                  <c:v>9.3477069999999998</c:v>
                </c:pt>
                <c:pt idx="1052">
                  <c:v>14.492164000000001</c:v>
                </c:pt>
                <c:pt idx="1053">
                  <c:v>14.562074000000001</c:v>
                </c:pt>
                <c:pt idx="1054">
                  <c:v>12.119293000000001</c:v>
                </c:pt>
                <c:pt idx="1055">
                  <c:v>11.190759999999999</c:v>
                </c:pt>
                <c:pt idx="1056">
                  <c:v>9.5803650000000005</c:v>
                </c:pt>
                <c:pt idx="1057">
                  <c:v>8.534395</c:v>
                </c:pt>
                <c:pt idx="1058">
                  <c:v>8.2483330000000006</c:v>
                </c:pt>
                <c:pt idx="1059">
                  <c:v>7.096025</c:v>
                </c:pt>
                <c:pt idx="1060">
                  <c:v>16.075509</c:v>
                </c:pt>
                <c:pt idx="1061">
                  <c:v>7.4792540000000001</c:v>
                </c:pt>
                <c:pt idx="1062">
                  <c:v>6.9566670000000004</c:v>
                </c:pt>
                <c:pt idx="1063">
                  <c:v>5.6760549999999999</c:v>
                </c:pt>
                <c:pt idx="1064">
                  <c:v>10.544271</c:v>
                </c:pt>
                <c:pt idx="1065">
                  <c:v>10.297492</c:v>
                </c:pt>
                <c:pt idx="1066">
                  <c:v>8.3926649999999992</c:v>
                </c:pt>
                <c:pt idx="1067">
                  <c:v>8.560651</c:v>
                </c:pt>
                <c:pt idx="1068">
                  <c:v>6.5200639999999996</c:v>
                </c:pt>
                <c:pt idx="1069">
                  <c:v>6.5202929999999997</c:v>
                </c:pt>
                <c:pt idx="1070">
                  <c:v>16.190749</c:v>
                </c:pt>
                <c:pt idx="1071">
                  <c:v>8.7805099999999996</c:v>
                </c:pt>
                <c:pt idx="1072">
                  <c:v>12.541377000000001</c:v>
                </c:pt>
                <c:pt idx="1073">
                  <c:v>6.9883579999999998</c:v>
                </c:pt>
                <c:pt idx="1074">
                  <c:v>5.7222949999999999</c:v>
                </c:pt>
                <c:pt idx="1075">
                  <c:v>18.917805000000001</c:v>
                </c:pt>
                <c:pt idx="1076">
                  <c:v>11.108349</c:v>
                </c:pt>
                <c:pt idx="1077">
                  <c:v>11.777925</c:v>
                </c:pt>
                <c:pt idx="1078">
                  <c:v>9.2668540000000004</c:v>
                </c:pt>
                <c:pt idx="1079">
                  <c:v>6.5519170000000004</c:v>
                </c:pt>
                <c:pt idx="1080">
                  <c:v>6.3906809999999998</c:v>
                </c:pt>
                <c:pt idx="1081">
                  <c:v>6.2711079999999999</c:v>
                </c:pt>
                <c:pt idx="1082">
                  <c:v>5.9604900000000001</c:v>
                </c:pt>
                <c:pt idx="1083">
                  <c:v>6.7681959999999997</c:v>
                </c:pt>
                <c:pt idx="1084">
                  <c:v>8.9694050000000001</c:v>
                </c:pt>
                <c:pt idx="1085">
                  <c:v>6.894577</c:v>
                </c:pt>
                <c:pt idx="1086">
                  <c:v>7.6127089999999997</c:v>
                </c:pt>
                <c:pt idx="1087">
                  <c:v>7.8938920000000001</c:v>
                </c:pt>
                <c:pt idx="1088">
                  <c:v>7.9223790000000003</c:v>
                </c:pt>
                <c:pt idx="1089">
                  <c:v>6.381189</c:v>
                </c:pt>
                <c:pt idx="1090">
                  <c:v>9.8334290000000006</c:v>
                </c:pt>
                <c:pt idx="1091">
                  <c:v>7.7019310000000001</c:v>
                </c:pt>
                <c:pt idx="1092">
                  <c:v>5.9287320000000001</c:v>
                </c:pt>
                <c:pt idx="1093">
                  <c:v>28.011678</c:v>
                </c:pt>
                <c:pt idx="1094">
                  <c:v>20.005815999999999</c:v>
                </c:pt>
                <c:pt idx="1095">
                  <c:v>10.263992</c:v>
                </c:pt>
                <c:pt idx="1096">
                  <c:v>14.908778</c:v>
                </c:pt>
                <c:pt idx="1097">
                  <c:v>10.633043000000001</c:v>
                </c:pt>
                <c:pt idx="1098">
                  <c:v>11.759568</c:v>
                </c:pt>
                <c:pt idx="1099">
                  <c:v>8.5640040000000006</c:v>
                </c:pt>
                <c:pt idx="1100">
                  <c:v>8.2295590000000001</c:v>
                </c:pt>
                <c:pt idx="1101">
                  <c:v>8.8893730000000009</c:v>
                </c:pt>
                <c:pt idx="1102">
                  <c:v>10.232856</c:v>
                </c:pt>
                <c:pt idx="1103">
                  <c:v>12.786883</c:v>
                </c:pt>
                <c:pt idx="1104">
                  <c:v>11.395766</c:v>
                </c:pt>
                <c:pt idx="1105">
                  <c:v>8.7852639999999997</c:v>
                </c:pt>
                <c:pt idx="1106">
                  <c:v>9.9343050000000002</c:v>
                </c:pt>
                <c:pt idx="1107">
                  <c:v>23.087855999999999</c:v>
                </c:pt>
                <c:pt idx="1108">
                  <c:v>10.801301</c:v>
                </c:pt>
                <c:pt idx="1109">
                  <c:v>6.5880729999999996</c:v>
                </c:pt>
                <c:pt idx="1110">
                  <c:v>6.5518640000000001</c:v>
                </c:pt>
                <c:pt idx="1111">
                  <c:v>10.155047</c:v>
                </c:pt>
                <c:pt idx="1112">
                  <c:v>6.4257920000000004</c:v>
                </c:pt>
                <c:pt idx="1113">
                  <c:v>3.2798289999999999</c:v>
                </c:pt>
                <c:pt idx="1114">
                  <c:v>11.324434</c:v>
                </c:pt>
                <c:pt idx="1115">
                  <c:v>17.501373000000001</c:v>
                </c:pt>
                <c:pt idx="1116">
                  <c:v>9.5632199999999994</c:v>
                </c:pt>
                <c:pt idx="1117">
                  <c:v>8.3243539999999996</c:v>
                </c:pt>
                <c:pt idx="1118">
                  <c:v>7.2910570000000003</c:v>
                </c:pt>
                <c:pt idx="1119">
                  <c:v>9.2796420000000008</c:v>
                </c:pt>
                <c:pt idx="1120">
                  <c:v>5.88537</c:v>
                </c:pt>
                <c:pt idx="1121">
                  <c:v>6.9516900000000001</c:v>
                </c:pt>
                <c:pt idx="1122">
                  <c:v>16.01586</c:v>
                </c:pt>
                <c:pt idx="1123">
                  <c:v>16.122864</c:v>
                </c:pt>
                <c:pt idx="1124">
                  <c:v>24.275245000000002</c:v>
                </c:pt>
                <c:pt idx="1125">
                  <c:v>10.565415</c:v>
                </c:pt>
                <c:pt idx="1126">
                  <c:v>9.3480360000000005</c:v>
                </c:pt>
                <c:pt idx="1127">
                  <c:v>9.6015090000000001</c:v>
                </c:pt>
                <c:pt idx="1128">
                  <c:v>12.148825</c:v>
                </c:pt>
                <c:pt idx="1129">
                  <c:v>10.451801</c:v>
                </c:pt>
                <c:pt idx="1130">
                  <c:v>8.5572029999999994</c:v>
                </c:pt>
                <c:pt idx="1131">
                  <c:v>6.4032090000000004</c:v>
                </c:pt>
                <c:pt idx="1132">
                  <c:v>6.4615390000000001</c:v>
                </c:pt>
                <c:pt idx="1133">
                  <c:v>5.8077360000000002</c:v>
                </c:pt>
                <c:pt idx="1134">
                  <c:v>6.7323519999999997</c:v>
                </c:pt>
                <c:pt idx="1135">
                  <c:v>12.082079</c:v>
                </c:pt>
                <c:pt idx="1136">
                  <c:v>5.4503969999999997</c:v>
                </c:pt>
                <c:pt idx="1137">
                  <c:v>4.511101</c:v>
                </c:pt>
                <c:pt idx="1138">
                  <c:v>8.107602</c:v>
                </c:pt>
                <c:pt idx="1139">
                  <c:v>7.7022320000000004</c:v>
                </c:pt>
                <c:pt idx="1140">
                  <c:v>12.062238000000001</c:v>
                </c:pt>
                <c:pt idx="1141">
                  <c:v>7.2291429999999997</c:v>
                </c:pt>
                <c:pt idx="1142">
                  <c:v>15.0528</c:v>
                </c:pt>
                <c:pt idx="1143">
                  <c:v>14.906199000000001</c:v>
                </c:pt>
                <c:pt idx="1144">
                  <c:v>41.170191000000003</c:v>
                </c:pt>
                <c:pt idx="1145">
                  <c:v>12.570717</c:v>
                </c:pt>
                <c:pt idx="1146">
                  <c:v>13.791090000000001</c:v>
                </c:pt>
                <c:pt idx="1147">
                  <c:v>8.5590600000000006</c:v>
                </c:pt>
                <c:pt idx="1148">
                  <c:v>14.298444</c:v>
                </c:pt>
                <c:pt idx="1149">
                  <c:v>11.091198</c:v>
                </c:pt>
                <c:pt idx="1150">
                  <c:v>7.6684710000000003</c:v>
                </c:pt>
                <c:pt idx="1151">
                  <c:v>12.872757</c:v>
                </c:pt>
                <c:pt idx="1152">
                  <c:v>9.9800439999999995</c:v>
                </c:pt>
                <c:pt idx="1153">
                  <c:v>11.075167</c:v>
                </c:pt>
                <c:pt idx="1154">
                  <c:v>7.6640940000000004</c:v>
                </c:pt>
                <c:pt idx="1155">
                  <c:v>4.8358559999999997</c:v>
                </c:pt>
                <c:pt idx="1156">
                  <c:v>10.159065999999999</c:v>
                </c:pt>
                <c:pt idx="1157">
                  <c:v>7.8954389999999997</c:v>
                </c:pt>
                <c:pt idx="1158">
                  <c:v>11.500495000000001</c:v>
                </c:pt>
                <c:pt idx="1159">
                  <c:v>5.7068880000000002</c:v>
                </c:pt>
                <c:pt idx="1160">
                  <c:v>9.4362089999999998</c:v>
                </c:pt>
                <c:pt idx="1161">
                  <c:v>7.2175419999999999</c:v>
                </c:pt>
                <c:pt idx="1162">
                  <c:v>10.109719999999999</c:v>
                </c:pt>
                <c:pt idx="1163">
                  <c:v>12.823686</c:v>
                </c:pt>
                <c:pt idx="1164">
                  <c:v>19.734613</c:v>
                </c:pt>
                <c:pt idx="1165">
                  <c:v>24.562391999999999</c:v>
                </c:pt>
                <c:pt idx="1166">
                  <c:v>14.505884999999999</c:v>
                </c:pt>
                <c:pt idx="1167">
                  <c:v>13.003437</c:v>
                </c:pt>
                <c:pt idx="1168">
                  <c:v>38.686870999999996</c:v>
                </c:pt>
                <c:pt idx="1169">
                  <c:v>12.714803</c:v>
                </c:pt>
                <c:pt idx="1170">
                  <c:v>7.9130099999999999</c:v>
                </c:pt>
                <c:pt idx="1171">
                  <c:v>11.576252999999999</c:v>
                </c:pt>
                <c:pt idx="1172">
                  <c:v>7.9048809999999996</c:v>
                </c:pt>
                <c:pt idx="1173">
                  <c:v>7.286778</c:v>
                </c:pt>
                <c:pt idx="1174">
                  <c:v>8.5742180000000001</c:v>
                </c:pt>
                <c:pt idx="1175">
                  <c:v>6.5709390000000001</c:v>
                </c:pt>
                <c:pt idx="1176">
                  <c:v>6.4307990000000004</c:v>
                </c:pt>
                <c:pt idx="1177">
                  <c:v>12.826164</c:v>
                </c:pt>
                <c:pt idx="1178">
                  <c:v>4.6322140000000003</c:v>
                </c:pt>
                <c:pt idx="1179">
                  <c:v>4.7336390000000002</c:v>
                </c:pt>
                <c:pt idx="1180">
                  <c:v>6.011018</c:v>
                </c:pt>
                <c:pt idx="1181">
                  <c:v>6.4370139999999996</c:v>
                </c:pt>
                <c:pt idx="1182">
                  <c:v>7.0474730000000001</c:v>
                </c:pt>
                <c:pt idx="1183">
                  <c:v>5.6002340000000004</c:v>
                </c:pt>
                <c:pt idx="1184">
                  <c:v>12.810206000000001</c:v>
                </c:pt>
                <c:pt idx="1185">
                  <c:v>15.219187</c:v>
                </c:pt>
                <c:pt idx="1186">
                  <c:v>10.346657</c:v>
                </c:pt>
                <c:pt idx="1187">
                  <c:v>10.645369000000001</c:v>
                </c:pt>
                <c:pt idx="1188">
                  <c:v>6.0844950000000004</c:v>
                </c:pt>
                <c:pt idx="1189">
                  <c:v>59.811033000000002</c:v>
                </c:pt>
                <c:pt idx="1190">
                  <c:v>14.214823000000001</c:v>
                </c:pt>
                <c:pt idx="1191">
                  <c:v>16.877082000000001</c:v>
                </c:pt>
                <c:pt idx="1192">
                  <c:v>7.5024499999999996</c:v>
                </c:pt>
                <c:pt idx="1193">
                  <c:v>8.7638200000000008</c:v>
                </c:pt>
                <c:pt idx="1194">
                  <c:v>16.564155</c:v>
                </c:pt>
                <c:pt idx="1195">
                  <c:v>22.931801</c:v>
                </c:pt>
                <c:pt idx="1196">
                  <c:v>23.390913000000001</c:v>
                </c:pt>
                <c:pt idx="1197">
                  <c:v>12.121719000000001</c:v>
                </c:pt>
                <c:pt idx="1198">
                  <c:v>9.4837500000000006</c:v>
                </c:pt>
                <c:pt idx="1199">
                  <c:v>13.900321</c:v>
                </c:pt>
                <c:pt idx="1200">
                  <c:v>11.074206999999999</c:v>
                </c:pt>
                <c:pt idx="1201">
                  <c:v>13.638296</c:v>
                </c:pt>
                <c:pt idx="1202">
                  <c:v>9.4615310000000008</c:v>
                </c:pt>
                <c:pt idx="1203">
                  <c:v>6.6405370000000001</c:v>
                </c:pt>
                <c:pt idx="1204">
                  <c:v>9.8629960000000008</c:v>
                </c:pt>
                <c:pt idx="1205">
                  <c:v>8.6294070000000005</c:v>
                </c:pt>
                <c:pt idx="1206">
                  <c:v>7.9959309999999997</c:v>
                </c:pt>
                <c:pt idx="1207">
                  <c:v>8.0403660000000006</c:v>
                </c:pt>
                <c:pt idx="1208">
                  <c:v>9.1382759999999994</c:v>
                </c:pt>
                <c:pt idx="1209">
                  <c:v>4.51912</c:v>
                </c:pt>
                <c:pt idx="1210">
                  <c:v>5.1880519999999999</c:v>
                </c:pt>
                <c:pt idx="1211">
                  <c:v>8.5390409999999992</c:v>
                </c:pt>
                <c:pt idx="1212">
                  <c:v>4.5540770000000004</c:v>
                </c:pt>
                <c:pt idx="1213">
                  <c:v>11.575194</c:v>
                </c:pt>
                <c:pt idx="1214">
                  <c:v>12.632409000000001</c:v>
                </c:pt>
                <c:pt idx="1215">
                  <c:v>9.5747619999999998</c:v>
                </c:pt>
                <c:pt idx="1216">
                  <c:v>13.54049</c:v>
                </c:pt>
                <c:pt idx="1217">
                  <c:v>15.381309999999999</c:v>
                </c:pt>
                <c:pt idx="1218">
                  <c:v>7.1879590000000002</c:v>
                </c:pt>
                <c:pt idx="1219">
                  <c:v>7.994116</c:v>
                </c:pt>
                <c:pt idx="1220">
                  <c:v>4.6714500000000001</c:v>
                </c:pt>
                <c:pt idx="1221">
                  <c:v>8.3664550000000002</c:v>
                </c:pt>
                <c:pt idx="1222">
                  <c:v>7.9375</c:v>
                </c:pt>
                <c:pt idx="1223">
                  <c:v>4.7647500000000003</c:v>
                </c:pt>
                <c:pt idx="1224">
                  <c:v>9.0470109999999995</c:v>
                </c:pt>
                <c:pt idx="1225">
                  <c:v>12.695047000000001</c:v>
                </c:pt>
                <c:pt idx="1226">
                  <c:v>11.871772999999999</c:v>
                </c:pt>
                <c:pt idx="1227">
                  <c:v>5.7247599999999998</c:v>
                </c:pt>
                <c:pt idx="1228">
                  <c:v>8.8774259999999998</c:v>
                </c:pt>
                <c:pt idx="1229">
                  <c:v>7.5193519999999996</c:v>
                </c:pt>
                <c:pt idx="1230">
                  <c:v>19.189798</c:v>
                </c:pt>
                <c:pt idx="1231">
                  <c:v>13.383183000000001</c:v>
                </c:pt>
                <c:pt idx="1232">
                  <c:v>58.974761999999998</c:v>
                </c:pt>
                <c:pt idx="1233">
                  <c:v>16.325689000000001</c:v>
                </c:pt>
                <c:pt idx="1234">
                  <c:v>19.668239</c:v>
                </c:pt>
                <c:pt idx="1235">
                  <c:v>31.240770000000001</c:v>
                </c:pt>
                <c:pt idx="1236">
                  <c:v>6.6282620000000003</c:v>
                </c:pt>
              </c:numCache>
            </c:numRef>
          </c:val>
          <c:extLst>
            <c:ext xmlns:c16="http://schemas.microsoft.com/office/drawing/2014/chart" uri="{C3380CC4-5D6E-409C-BE32-E72D297353CC}">
              <c16:uniqueId val="{00000000-94AE-1949-9D91-CC1A87BCF913}"/>
            </c:ext>
          </c:extLst>
        </c:ser>
        <c:dLbls>
          <c:showLegendKey val="0"/>
          <c:showVal val="0"/>
          <c:showCatName val="0"/>
          <c:showSerName val="0"/>
          <c:showPercent val="0"/>
          <c:showBubbleSize val="0"/>
        </c:dLbls>
        <c:gapWidth val="100"/>
        <c:overlap val="-24"/>
        <c:axId val="1414067775"/>
        <c:axId val="1413872351"/>
      </c:barChart>
      <c:dateAx>
        <c:axId val="1414067775"/>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3872351"/>
        <c:crosses val="autoZero"/>
        <c:auto val="1"/>
        <c:lblOffset val="100"/>
        <c:baseTimeUnit val="days"/>
      </c:dateAx>
      <c:valAx>
        <c:axId val="1413872351"/>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40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Daily Returns Distribution</a:t>
          </a:r>
        </a:p>
      </cx:txPr>
    </cx:title>
    <cx:plotArea>
      <cx:plotAreaRegion>
        <cx:series layoutId="clusteredColumn" uniqueId="{7F5680E6-9C84-6240-854D-61F64762534E}">
          <cx:dataId val="0"/>
          <cx:layoutPr>
            <cx:binning intervalClosed="r"/>
          </cx:layoutPr>
        </cx:series>
      </cx:plotAreaRegion>
      <cx:axis id="0">
        <cx:catScaling gapWidth="0"/>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image" Target="../media/image2.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1</xdr:col>
      <xdr:colOff>120015</xdr:colOff>
      <xdr:row>2</xdr:row>
      <xdr:rowOff>87347</xdr:rowOff>
    </xdr:from>
    <xdr:to>
      <xdr:col>1</xdr:col>
      <xdr:colOff>1391285</xdr:colOff>
      <xdr:row>3</xdr:row>
      <xdr:rowOff>870826</xdr:rowOff>
    </xdr:to>
    <xdr:pic>
      <xdr:nvPicPr>
        <xdr:cNvPr id="3" name="Picture 2">
          <a:extLst>
            <a:ext uri="{FF2B5EF4-FFF2-40B4-BE49-F238E27FC236}">
              <a16:creationId xmlns:a16="http://schemas.microsoft.com/office/drawing/2014/main" id="{7FA1F541-2ED2-E7E5-5794-EFD394CA71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 y="468347"/>
          <a:ext cx="1271270" cy="872379"/>
        </a:xfrm>
        <a:prstGeom prst="rect">
          <a:avLst/>
        </a:prstGeom>
      </xdr:spPr>
    </xdr:pic>
    <xdr:clientData/>
  </xdr:twoCellAnchor>
  <xdr:twoCellAnchor>
    <xdr:from>
      <xdr:col>8</xdr:col>
      <xdr:colOff>0</xdr:colOff>
      <xdr:row>7</xdr:row>
      <xdr:rowOff>38100</xdr:rowOff>
    </xdr:from>
    <xdr:to>
      <xdr:col>10</xdr:col>
      <xdr:colOff>952500</xdr:colOff>
      <xdr:row>16</xdr:row>
      <xdr:rowOff>0</xdr:rowOff>
    </xdr:to>
    <xdr:graphicFrame macro="">
      <xdr:nvGraphicFramePr>
        <xdr:cNvPr id="4" name="Chart 3">
          <a:extLst>
            <a:ext uri="{FF2B5EF4-FFF2-40B4-BE49-F238E27FC236}">
              <a16:creationId xmlns:a16="http://schemas.microsoft.com/office/drawing/2014/main" id="{BD4B8630-9BAB-F949-B2A8-9D049F89F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18</xdr:row>
      <xdr:rowOff>1</xdr:rowOff>
    </xdr:from>
    <xdr:to>
      <xdr:col>10</xdr:col>
      <xdr:colOff>977900</xdr:colOff>
      <xdr:row>25</xdr:row>
      <xdr:rowOff>0</xdr:rowOff>
    </xdr:to>
    <xdr:graphicFrame macro="">
      <xdr:nvGraphicFramePr>
        <xdr:cNvPr id="5" name="Chart 4">
          <a:extLst>
            <a:ext uri="{FF2B5EF4-FFF2-40B4-BE49-F238E27FC236}">
              <a16:creationId xmlns:a16="http://schemas.microsoft.com/office/drawing/2014/main" id="{857ECC4C-3CB7-F245-AE1E-113CD2412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50800</xdr:colOff>
      <xdr:row>27</xdr:row>
      <xdr:rowOff>63499</xdr:rowOff>
    </xdr:from>
    <xdr:to>
      <xdr:col>11</xdr:col>
      <xdr:colOff>177800</xdr:colOff>
      <xdr:row>37</xdr:row>
      <xdr:rowOff>0</xdr:rowOff>
    </xdr:to>
    <xdr:graphicFrame macro="">
      <xdr:nvGraphicFramePr>
        <xdr:cNvPr id="6" name="Chart 5">
          <a:extLst>
            <a:ext uri="{FF2B5EF4-FFF2-40B4-BE49-F238E27FC236}">
              <a16:creationId xmlns:a16="http://schemas.microsoft.com/office/drawing/2014/main" id="{E81B66FB-1E27-5D4B-AD6E-7CA83D15E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781050</xdr:colOff>
      <xdr:row>28</xdr:row>
      <xdr:rowOff>95250</xdr:rowOff>
    </xdr:from>
    <xdr:to>
      <xdr:col>14</xdr:col>
      <xdr:colOff>101600</xdr:colOff>
      <xdr:row>48</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6E5C99C-DCBC-22EE-0C50-4D9640708A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5050" y="5454650"/>
              <a:ext cx="4273550" cy="3714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3661</xdr:colOff>
      <xdr:row>16</xdr:row>
      <xdr:rowOff>117625</xdr:rowOff>
    </xdr:from>
    <xdr:to>
      <xdr:col>1</xdr:col>
      <xdr:colOff>1934883</xdr:colOff>
      <xdr:row>24</xdr:row>
      <xdr:rowOff>147938</xdr:rowOff>
    </xdr:to>
    <xdr:graphicFrame macro="">
      <xdr:nvGraphicFramePr>
        <xdr:cNvPr id="3" name="Chart 2">
          <a:extLst>
            <a:ext uri="{FF2B5EF4-FFF2-40B4-BE49-F238E27FC236}">
              <a16:creationId xmlns:a16="http://schemas.microsoft.com/office/drawing/2014/main" id="{02351355-C2F5-1C4D-9C2C-6659B7E03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193754</xdr:colOff>
      <xdr:row>15</xdr:row>
      <xdr:rowOff>54408</xdr:rowOff>
    </xdr:from>
    <xdr:to>
      <xdr:col>1</xdr:col>
      <xdr:colOff>1602107</xdr:colOff>
      <xdr:row>16</xdr:row>
      <xdr:rowOff>63600</xdr:rowOff>
    </xdr:to>
    <xdr:sp macro="" textlink="">
      <xdr:nvSpPr>
        <xdr:cNvPr id="4" name="TextBox 3">
          <a:extLst>
            <a:ext uri="{FF2B5EF4-FFF2-40B4-BE49-F238E27FC236}">
              <a16:creationId xmlns:a16="http://schemas.microsoft.com/office/drawing/2014/main" id="{4ED1D9D7-B234-9047-AF00-613E40C43995}"/>
            </a:ext>
          </a:extLst>
        </xdr:cNvPr>
        <xdr:cNvSpPr txBox="1"/>
      </xdr:nvSpPr>
      <xdr:spPr>
        <a:xfrm>
          <a:off x="333454" y="3305608"/>
          <a:ext cx="1408353" cy="19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28655"/>
              </a:solidFill>
              <a:latin typeface="+mn-lt"/>
            </a:rPr>
            <a:t>Revenues (INR</a:t>
          </a:r>
          <a:r>
            <a:rPr lang="en-IN" sz="1050" b="1" baseline="0">
              <a:solidFill>
                <a:srgbClr val="028655"/>
              </a:solidFill>
              <a:latin typeface="+mn-lt"/>
            </a:rPr>
            <a:t> Crs.)</a:t>
          </a:r>
          <a:endParaRPr lang="en-IN" sz="1050" b="1">
            <a:solidFill>
              <a:srgbClr val="028655"/>
            </a:solidFill>
            <a:latin typeface="+mn-lt"/>
          </a:endParaRPr>
        </a:p>
      </xdr:txBody>
    </xdr:sp>
    <xdr:clientData/>
  </xdr:twoCellAnchor>
  <xdr:twoCellAnchor>
    <xdr:from>
      <xdr:col>1</xdr:col>
      <xdr:colOff>46580</xdr:colOff>
      <xdr:row>15</xdr:row>
      <xdr:rowOff>67734</xdr:rowOff>
    </xdr:from>
    <xdr:to>
      <xdr:col>1</xdr:col>
      <xdr:colOff>1701800</xdr:colOff>
      <xdr:row>15</xdr:row>
      <xdr:rowOff>72950</xdr:rowOff>
    </xdr:to>
    <xdr:cxnSp macro="">
      <xdr:nvCxnSpPr>
        <xdr:cNvPr id="5" name="Straight Connector 4">
          <a:extLst>
            <a:ext uri="{FF2B5EF4-FFF2-40B4-BE49-F238E27FC236}">
              <a16:creationId xmlns:a16="http://schemas.microsoft.com/office/drawing/2014/main" id="{8714CF3F-33CF-C44D-A5EB-C341B33DA27F}"/>
            </a:ext>
          </a:extLst>
        </xdr:cNvPr>
        <xdr:cNvCxnSpPr/>
      </xdr:nvCxnSpPr>
      <xdr:spPr>
        <a:xfrm flipV="1">
          <a:off x="186280" y="331893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218220</xdr:colOff>
      <xdr:row>15</xdr:row>
      <xdr:rowOff>41371</xdr:rowOff>
    </xdr:from>
    <xdr:to>
      <xdr:col>4</xdr:col>
      <xdr:colOff>334012</xdr:colOff>
      <xdr:row>16</xdr:row>
      <xdr:rowOff>54373</xdr:rowOff>
    </xdr:to>
    <xdr:sp macro="" textlink="">
      <xdr:nvSpPr>
        <xdr:cNvPr id="6" name="TextBox 5">
          <a:extLst>
            <a:ext uri="{FF2B5EF4-FFF2-40B4-BE49-F238E27FC236}">
              <a16:creationId xmlns:a16="http://schemas.microsoft.com/office/drawing/2014/main" id="{57AD3233-69D3-0343-976A-CB34CC6116B0}"/>
            </a:ext>
          </a:extLst>
        </xdr:cNvPr>
        <xdr:cNvSpPr txBox="1"/>
      </xdr:nvSpPr>
      <xdr:spPr>
        <a:xfrm>
          <a:off x="3075720" y="3292571"/>
          <a:ext cx="1550892" cy="203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28655"/>
              </a:solidFill>
              <a:latin typeface="+mn-lt"/>
            </a:rPr>
            <a:t>Net Profit (INR</a:t>
          </a:r>
          <a:r>
            <a:rPr lang="en-IN" sz="1050" b="1" baseline="0">
              <a:solidFill>
                <a:srgbClr val="028655"/>
              </a:solidFill>
              <a:latin typeface="+mn-lt"/>
            </a:rPr>
            <a:t> Crs.)</a:t>
          </a:r>
          <a:endParaRPr lang="en-IN" sz="1050" b="1">
            <a:solidFill>
              <a:srgbClr val="028655"/>
            </a:solidFill>
            <a:latin typeface="+mn-lt"/>
          </a:endParaRPr>
        </a:p>
      </xdr:txBody>
    </xdr:sp>
    <xdr:clientData/>
  </xdr:twoCellAnchor>
  <xdr:twoCellAnchor>
    <xdr:from>
      <xdr:col>5</xdr:col>
      <xdr:colOff>459268</xdr:colOff>
      <xdr:row>15</xdr:row>
      <xdr:rowOff>51507</xdr:rowOff>
    </xdr:from>
    <xdr:to>
      <xdr:col>8</xdr:col>
      <xdr:colOff>574885</xdr:colOff>
      <xdr:row>16</xdr:row>
      <xdr:rowOff>77258</xdr:rowOff>
    </xdr:to>
    <xdr:sp macro="" textlink="">
      <xdr:nvSpPr>
        <xdr:cNvPr id="7" name="TextBox 6">
          <a:extLst>
            <a:ext uri="{FF2B5EF4-FFF2-40B4-BE49-F238E27FC236}">
              <a16:creationId xmlns:a16="http://schemas.microsoft.com/office/drawing/2014/main" id="{42844425-1814-7943-B44D-967C70DDD0AD}"/>
            </a:ext>
          </a:extLst>
        </xdr:cNvPr>
        <xdr:cNvSpPr txBox="1"/>
      </xdr:nvSpPr>
      <xdr:spPr>
        <a:xfrm>
          <a:off x="5424968" y="3302707"/>
          <a:ext cx="2134917" cy="21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28655"/>
              </a:solidFill>
              <a:latin typeface="+mn-lt"/>
            </a:rPr>
            <a:t>Average Total Assets (INR</a:t>
          </a:r>
          <a:r>
            <a:rPr lang="en-IN" sz="1050" b="1" baseline="0">
              <a:solidFill>
                <a:srgbClr val="028655"/>
              </a:solidFill>
              <a:latin typeface="+mn-lt"/>
            </a:rPr>
            <a:t> Crs.)</a:t>
          </a:r>
          <a:endParaRPr lang="en-IN" sz="1050" b="1">
            <a:solidFill>
              <a:srgbClr val="028655"/>
            </a:solidFill>
            <a:latin typeface="+mn-lt"/>
          </a:endParaRPr>
        </a:p>
      </xdr:txBody>
    </xdr:sp>
    <xdr:clientData/>
  </xdr:twoCellAnchor>
  <xdr:twoCellAnchor>
    <xdr:from>
      <xdr:col>1</xdr:col>
      <xdr:colOff>2211794</xdr:colOff>
      <xdr:row>16</xdr:row>
      <xdr:rowOff>129140</xdr:rowOff>
    </xdr:from>
    <xdr:to>
      <xdr:col>4</xdr:col>
      <xdr:colOff>587688</xdr:colOff>
      <xdr:row>24</xdr:row>
      <xdr:rowOff>163263</xdr:rowOff>
    </xdr:to>
    <xdr:graphicFrame macro="">
      <xdr:nvGraphicFramePr>
        <xdr:cNvPr id="8" name="Chart 7">
          <a:extLst>
            <a:ext uri="{FF2B5EF4-FFF2-40B4-BE49-F238E27FC236}">
              <a16:creationId xmlns:a16="http://schemas.microsoft.com/office/drawing/2014/main" id="{B48F3FA4-0F43-BC44-A88A-9A8BD9EC6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16</xdr:row>
      <xdr:rowOff>109157</xdr:rowOff>
    </xdr:from>
    <xdr:to>
      <xdr:col>8</xdr:col>
      <xdr:colOff>515944</xdr:colOff>
      <xdr:row>24</xdr:row>
      <xdr:rowOff>145185</xdr:rowOff>
    </xdr:to>
    <xdr:graphicFrame macro="">
      <xdr:nvGraphicFramePr>
        <xdr:cNvPr id="9" name="Chart 8">
          <a:extLst>
            <a:ext uri="{FF2B5EF4-FFF2-40B4-BE49-F238E27FC236}">
              <a16:creationId xmlns:a16="http://schemas.microsoft.com/office/drawing/2014/main" id="{2B90621F-9A29-2A4D-8C53-69E0AC97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16933</xdr:colOff>
      <xdr:row>28</xdr:row>
      <xdr:rowOff>51237</xdr:rowOff>
    </xdr:from>
    <xdr:to>
      <xdr:col>1</xdr:col>
      <xdr:colOff>1951965</xdr:colOff>
      <xdr:row>36</xdr:row>
      <xdr:rowOff>83454</xdr:rowOff>
    </xdr:to>
    <xdr:graphicFrame macro="">
      <xdr:nvGraphicFramePr>
        <xdr:cNvPr id="10" name="Chart 9">
          <a:extLst>
            <a:ext uri="{FF2B5EF4-FFF2-40B4-BE49-F238E27FC236}">
              <a16:creationId xmlns:a16="http://schemas.microsoft.com/office/drawing/2014/main" id="{4D5C1F63-5FF5-0844-9B17-F6733BAE8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219304</xdr:colOff>
      <xdr:row>26</xdr:row>
      <xdr:rowOff>180847</xdr:rowOff>
    </xdr:from>
    <xdr:to>
      <xdr:col>1</xdr:col>
      <xdr:colOff>1627657</xdr:colOff>
      <xdr:row>27</xdr:row>
      <xdr:rowOff>188135</xdr:rowOff>
    </xdr:to>
    <xdr:sp macro="" textlink="">
      <xdr:nvSpPr>
        <xdr:cNvPr id="11" name="TextBox 10">
          <a:extLst>
            <a:ext uri="{FF2B5EF4-FFF2-40B4-BE49-F238E27FC236}">
              <a16:creationId xmlns:a16="http://schemas.microsoft.com/office/drawing/2014/main" id="{DFEE3764-BC08-F24C-8E5E-AC6AAE32F7E6}"/>
            </a:ext>
          </a:extLst>
        </xdr:cNvPr>
        <xdr:cNvSpPr txBox="1"/>
      </xdr:nvSpPr>
      <xdr:spPr>
        <a:xfrm>
          <a:off x="359004" y="5527547"/>
          <a:ext cx="1408353" cy="197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28655"/>
              </a:solidFill>
              <a:latin typeface="+mn-lt"/>
            </a:rPr>
            <a:t>Return on Equity (%)</a:t>
          </a:r>
        </a:p>
      </xdr:txBody>
    </xdr:sp>
    <xdr:clientData/>
  </xdr:twoCellAnchor>
  <xdr:twoCellAnchor>
    <xdr:from>
      <xdr:col>2</xdr:col>
      <xdr:colOff>249271</xdr:colOff>
      <xdr:row>26</xdr:row>
      <xdr:rowOff>155944</xdr:rowOff>
    </xdr:from>
    <xdr:to>
      <xdr:col>4</xdr:col>
      <xdr:colOff>363158</xdr:colOff>
      <xdr:row>27</xdr:row>
      <xdr:rowOff>180377</xdr:rowOff>
    </xdr:to>
    <xdr:sp macro="" textlink="">
      <xdr:nvSpPr>
        <xdr:cNvPr id="12" name="TextBox 11">
          <a:extLst>
            <a:ext uri="{FF2B5EF4-FFF2-40B4-BE49-F238E27FC236}">
              <a16:creationId xmlns:a16="http://schemas.microsoft.com/office/drawing/2014/main" id="{D677D9F0-E96F-4244-BBE7-657BB0FD8710}"/>
            </a:ext>
          </a:extLst>
        </xdr:cNvPr>
        <xdr:cNvSpPr txBox="1"/>
      </xdr:nvSpPr>
      <xdr:spPr>
        <a:xfrm>
          <a:off x="3106771" y="5502644"/>
          <a:ext cx="1548987" cy="214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28655"/>
              </a:solidFill>
              <a:latin typeface="+mn-lt"/>
            </a:rPr>
            <a:t>Return</a:t>
          </a:r>
          <a:r>
            <a:rPr lang="en-IN" sz="1050" b="1" baseline="0">
              <a:solidFill>
                <a:srgbClr val="028655"/>
              </a:solidFill>
              <a:latin typeface="+mn-lt"/>
            </a:rPr>
            <a:t> on Asset (%)</a:t>
          </a:r>
          <a:endParaRPr lang="en-IN" sz="1050" b="1">
            <a:solidFill>
              <a:srgbClr val="028655"/>
            </a:solidFill>
            <a:latin typeface="+mn-lt"/>
          </a:endParaRPr>
        </a:p>
      </xdr:txBody>
    </xdr:sp>
    <xdr:clientData/>
  </xdr:twoCellAnchor>
  <xdr:twoCellAnchor>
    <xdr:from>
      <xdr:col>1</xdr:col>
      <xdr:colOff>2224219</xdr:colOff>
      <xdr:row>28</xdr:row>
      <xdr:rowOff>60411</xdr:rowOff>
    </xdr:from>
    <xdr:to>
      <xdr:col>4</xdr:col>
      <xdr:colOff>586778</xdr:colOff>
      <xdr:row>36</xdr:row>
      <xdr:rowOff>94533</xdr:rowOff>
    </xdr:to>
    <xdr:graphicFrame macro="">
      <xdr:nvGraphicFramePr>
        <xdr:cNvPr id="13" name="Chart 12">
          <a:extLst>
            <a:ext uri="{FF2B5EF4-FFF2-40B4-BE49-F238E27FC236}">
              <a16:creationId xmlns:a16="http://schemas.microsoft.com/office/drawing/2014/main" id="{CD06F67B-BE05-C94A-BC6C-AA52533D8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134310</xdr:colOff>
      <xdr:row>26</xdr:row>
      <xdr:rowOff>146136</xdr:rowOff>
    </xdr:from>
    <xdr:to>
      <xdr:col>8</xdr:col>
      <xdr:colOff>315084</xdr:colOff>
      <xdr:row>27</xdr:row>
      <xdr:rowOff>149614</xdr:rowOff>
    </xdr:to>
    <xdr:sp macro="" textlink="">
      <xdr:nvSpPr>
        <xdr:cNvPr id="14" name="TextBox 13">
          <a:extLst>
            <a:ext uri="{FF2B5EF4-FFF2-40B4-BE49-F238E27FC236}">
              <a16:creationId xmlns:a16="http://schemas.microsoft.com/office/drawing/2014/main" id="{CE34329D-370C-114E-A95B-8D4A89F49190}"/>
            </a:ext>
          </a:extLst>
        </xdr:cNvPr>
        <xdr:cNvSpPr txBox="1"/>
      </xdr:nvSpPr>
      <xdr:spPr>
        <a:xfrm>
          <a:off x="5773110" y="5492836"/>
          <a:ext cx="1526974" cy="193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28655"/>
              </a:solidFill>
              <a:latin typeface="+mn-lt"/>
            </a:rPr>
            <a:t>Financial Leverage</a:t>
          </a:r>
        </a:p>
      </xdr:txBody>
    </xdr:sp>
    <xdr:clientData/>
  </xdr:twoCellAnchor>
  <xdr:twoCellAnchor>
    <xdr:from>
      <xdr:col>5</xdr:col>
      <xdr:colOff>302048</xdr:colOff>
      <xdr:row>28</xdr:row>
      <xdr:rowOff>63513</xdr:rowOff>
    </xdr:from>
    <xdr:to>
      <xdr:col>8</xdr:col>
      <xdr:colOff>511399</xdr:colOff>
      <xdr:row>36</xdr:row>
      <xdr:rowOff>101445</xdr:rowOff>
    </xdr:to>
    <xdr:graphicFrame macro="">
      <xdr:nvGraphicFramePr>
        <xdr:cNvPr id="15" name="Chart 14">
          <a:extLst>
            <a:ext uri="{FF2B5EF4-FFF2-40B4-BE49-F238E27FC236}">
              <a16:creationId xmlns:a16="http://schemas.microsoft.com/office/drawing/2014/main" id="{91A84955-F2D3-6D41-BD14-85ECAA4D1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109222</xdr:colOff>
      <xdr:row>37</xdr:row>
      <xdr:rowOff>119026</xdr:rowOff>
    </xdr:from>
    <xdr:to>
      <xdr:col>9</xdr:col>
      <xdr:colOff>102660</xdr:colOff>
      <xdr:row>52</xdr:row>
      <xdr:rowOff>237349</xdr:rowOff>
    </xdr:to>
    <xdr:sp macro="" textlink="">
      <xdr:nvSpPr>
        <xdr:cNvPr id="16" name="TextBox 15">
          <a:extLst>
            <a:ext uri="{FF2B5EF4-FFF2-40B4-BE49-F238E27FC236}">
              <a16:creationId xmlns:a16="http://schemas.microsoft.com/office/drawing/2014/main" id="{A68BD745-9B5A-784E-BA59-29943C2C9E59}"/>
            </a:ext>
          </a:extLst>
        </xdr:cNvPr>
        <xdr:cNvSpPr txBox="1"/>
      </xdr:nvSpPr>
      <xdr:spPr>
        <a:xfrm>
          <a:off x="109222" y="7581681"/>
          <a:ext cx="8040518" cy="2984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476AAE"/>
              </a:solidFill>
              <a:effectLst/>
              <a:latin typeface="+mn-lt"/>
              <a:ea typeface="+mn-ea"/>
              <a:cs typeface="+mn-cs"/>
            </a:rPr>
            <a:t>Recent Updates</a:t>
          </a:r>
        </a:p>
        <a:p>
          <a:r>
            <a:rPr lang="en-IN" sz="1400" b="1" i="0">
              <a:solidFill>
                <a:schemeClr val="dk1"/>
              </a:solidFill>
              <a:effectLst/>
              <a:latin typeface="+mn-lt"/>
              <a:ea typeface="+mn-ea"/>
              <a:cs typeface="+mn-cs"/>
            </a:rPr>
            <a:t>Revenue:</a:t>
          </a:r>
          <a:r>
            <a:rPr lang="en-IN" sz="1400" b="0" i="0">
              <a:solidFill>
                <a:schemeClr val="dk1"/>
              </a:solidFill>
              <a:effectLst/>
              <a:latin typeface="+mn-lt"/>
              <a:ea typeface="+mn-ea"/>
              <a:cs typeface="+mn-cs"/>
            </a:rPr>
            <a:t>Tata Motors Ltd’s revenue jumped 13.03% since last year same period to ₹1,21,692.70Cr in the Q4 2023-2024. On a quarterly growth basis, Tata Motors Ltd has generated 8.39% jump in its revenue since last 3-months.</a:t>
          </a:r>
        </a:p>
        <a:p>
          <a:r>
            <a:rPr lang="en-IN" sz="1400" b="1" i="0">
              <a:solidFill>
                <a:schemeClr val="dk1"/>
              </a:solidFill>
              <a:effectLst/>
              <a:latin typeface="+mn-lt"/>
              <a:ea typeface="+mn-ea"/>
              <a:cs typeface="+mn-cs"/>
            </a:rPr>
            <a:t>Net Profits:</a:t>
          </a:r>
          <a:r>
            <a:rPr lang="en-IN" sz="1400" b="0" i="0">
              <a:solidFill>
                <a:schemeClr val="dk1"/>
              </a:solidFill>
              <a:effectLst/>
              <a:latin typeface="+mn-lt"/>
              <a:ea typeface="+mn-ea"/>
              <a:cs typeface="+mn-cs"/>
            </a:rPr>
            <a:t>Tata Motors Ltd’s net profit jumped 221.89% since last year same period to ₹17,407.18Cr in the Q4 2023-2024. On a quarterly growth basis, Tata Motors Ltd has generated 147.79% jump in its net profits since last 3-months.</a:t>
          </a:r>
        </a:p>
        <a:p>
          <a:r>
            <a:rPr lang="en-IN" sz="1400" b="1" i="0">
              <a:solidFill>
                <a:schemeClr val="dk1"/>
              </a:solidFill>
              <a:effectLst/>
              <a:latin typeface="+mn-lt"/>
              <a:ea typeface="+mn-ea"/>
              <a:cs typeface="+mn-cs"/>
            </a:rPr>
            <a:t>Net Profit Margins:</a:t>
          </a:r>
          <a:r>
            <a:rPr lang="en-IN" sz="1400" b="0" i="0">
              <a:solidFill>
                <a:schemeClr val="dk1"/>
              </a:solidFill>
              <a:effectLst/>
              <a:latin typeface="+mn-lt"/>
              <a:ea typeface="+mn-ea"/>
              <a:cs typeface="+mn-cs"/>
            </a:rPr>
            <a:t>Tata Motors Ltd’s net profit margin jumped 184.78% since last year same period to 14.30% in the Q4 2023-2024. On a quarterly growth basis, Tata Motors Ltd has generated 128.6% jump in its net profit margins since last 3-months.</a:t>
          </a:r>
          <a:br>
            <a:rPr lang="en-IN" sz="1800"/>
          </a:br>
          <a:br>
            <a:rPr lang="en-IN" sz="1200"/>
          </a:br>
          <a:endParaRPr lang="en-IN" sz="1200" b="0"/>
        </a:p>
      </xdr:txBody>
    </xdr:sp>
    <xdr:clientData/>
  </xdr:twoCellAnchor>
  <xdr:twoCellAnchor>
    <xdr:from>
      <xdr:col>2</xdr:col>
      <xdr:colOff>17371</xdr:colOff>
      <xdr:row>15</xdr:row>
      <xdr:rowOff>61172</xdr:rowOff>
    </xdr:from>
    <xdr:to>
      <xdr:col>4</xdr:col>
      <xdr:colOff>401744</xdr:colOff>
      <xdr:row>15</xdr:row>
      <xdr:rowOff>64483</xdr:rowOff>
    </xdr:to>
    <xdr:cxnSp macro="">
      <xdr:nvCxnSpPr>
        <xdr:cNvPr id="17" name="Straight Connector 16">
          <a:extLst>
            <a:ext uri="{FF2B5EF4-FFF2-40B4-BE49-F238E27FC236}">
              <a16:creationId xmlns:a16="http://schemas.microsoft.com/office/drawing/2014/main" id="{D26B6484-451C-B94E-B363-B2D29B34A0DC}"/>
            </a:ext>
          </a:extLst>
        </xdr:cNvPr>
        <xdr:cNvCxnSpPr/>
      </xdr:nvCxnSpPr>
      <xdr:spPr>
        <a:xfrm flipV="1">
          <a:off x="2874871" y="3312372"/>
          <a:ext cx="18194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15</xdr:row>
      <xdr:rowOff>63077</xdr:rowOff>
    </xdr:from>
    <xdr:to>
      <xdr:col>8</xdr:col>
      <xdr:colOff>359410</xdr:colOff>
      <xdr:row>15</xdr:row>
      <xdr:rowOff>64483</xdr:rowOff>
    </xdr:to>
    <xdr:cxnSp macro="">
      <xdr:nvCxnSpPr>
        <xdr:cNvPr id="18" name="Straight Connector 17">
          <a:extLst>
            <a:ext uri="{FF2B5EF4-FFF2-40B4-BE49-F238E27FC236}">
              <a16:creationId xmlns:a16="http://schemas.microsoft.com/office/drawing/2014/main" id="{EB0E6193-033E-A146-94DD-270318576CBD}"/>
            </a:ext>
          </a:extLst>
        </xdr:cNvPr>
        <xdr:cNvCxnSpPr/>
      </xdr:nvCxnSpPr>
      <xdr:spPr>
        <a:xfrm flipV="1">
          <a:off x="5489165" y="3314277"/>
          <a:ext cx="18552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26</xdr:row>
      <xdr:rowOff>181609</xdr:rowOff>
    </xdr:from>
    <xdr:to>
      <xdr:col>1</xdr:col>
      <xdr:colOff>1760221</xdr:colOff>
      <xdr:row>26</xdr:row>
      <xdr:rowOff>183015</xdr:rowOff>
    </xdr:to>
    <xdr:cxnSp macro="">
      <xdr:nvCxnSpPr>
        <xdr:cNvPr id="19" name="Straight Connector 18">
          <a:extLst>
            <a:ext uri="{FF2B5EF4-FFF2-40B4-BE49-F238E27FC236}">
              <a16:creationId xmlns:a16="http://schemas.microsoft.com/office/drawing/2014/main" id="{07D56635-84D3-C940-A781-E073E19AE9B3}"/>
            </a:ext>
          </a:extLst>
        </xdr:cNvPr>
        <xdr:cNvCxnSpPr/>
      </xdr:nvCxnSpPr>
      <xdr:spPr>
        <a:xfrm flipV="1">
          <a:off x="231366" y="552830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26</xdr:row>
      <xdr:rowOff>190076</xdr:rowOff>
    </xdr:from>
    <xdr:to>
      <xdr:col>4</xdr:col>
      <xdr:colOff>415080</xdr:colOff>
      <xdr:row>26</xdr:row>
      <xdr:rowOff>190076</xdr:rowOff>
    </xdr:to>
    <xdr:cxnSp macro="">
      <xdr:nvCxnSpPr>
        <xdr:cNvPr id="20" name="Straight Connector 19">
          <a:extLst>
            <a:ext uri="{FF2B5EF4-FFF2-40B4-BE49-F238E27FC236}">
              <a16:creationId xmlns:a16="http://schemas.microsoft.com/office/drawing/2014/main" id="{F39C4D9E-40BA-884C-9404-EF3F42C8934C}"/>
            </a:ext>
          </a:extLst>
        </xdr:cNvPr>
        <xdr:cNvCxnSpPr/>
      </xdr:nvCxnSpPr>
      <xdr:spPr>
        <a:xfrm flipV="1">
          <a:off x="2869157" y="5536776"/>
          <a:ext cx="18385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26</xdr:row>
      <xdr:rowOff>154304</xdr:rowOff>
    </xdr:from>
    <xdr:to>
      <xdr:col>8</xdr:col>
      <xdr:colOff>351156</xdr:colOff>
      <xdr:row>26</xdr:row>
      <xdr:rowOff>154304</xdr:rowOff>
    </xdr:to>
    <xdr:cxnSp macro="">
      <xdr:nvCxnSpPr>
        <xdr:cNvPr id="21" name="Straight Connector 20">
          <a:extLst>
            <a:ext uri="{FF2B5EF4-FFF2-40B4-BE49-F238E27FC236}">
              <a16:creationId xmlns:a16="http://schemas.microsoft.com/office/drawing/2014/main" id="{4A51852F-9FDC-0D44-952D-50BE2362A4C7}"/>
            </a:ext>
          </a:extLst>
        </xdr:cNvPr>
        <xdr:cNvCxnSpPr/>
      </xdr:nvCxnSpPr>
      <xdr:spPr>
        <a:xfrm flipV="1">
          <a:off x="5465671" y="5501004"/>
          <a:ext cx="18704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61837</xdr:colOff>
      <xdr:row>56</xdr:row>
      <xdr:rowOff>97820</xdr:rowOff>
    </xdr:from>
    <xdr:to>
      <xdr:col>9</xdr:col>
      <xdr:colOff>60990</xdr:colOff>
      <xdr:row>58</xdr:row>
      <xdr:rowOff>33306</xdr:rowOff>
    </xdr:to>
    <xdr:sp macro="" textlink="">
      <xdr:nvSpPr>
        <xdr:cNvPr id="22" name="TextBox 21">
          <a:extLst>
            <a:ext uri="{FF2B5EF4-FFF2-40B4-BE49-F238E27FC236}">
              <a16:creationId xmlns:a16="http://schemas.microsoft.com/office/drawing/2014/main" id="{EAE31A16-085C-0F48-A904-27E87EE3BCF6}"/>
            </a:ext>
          </a:extLst>
        </xdr:cNvPr>
        <xdr:cNvSpPr txBox="1"/>
      </xdr:nvSpPr>
      <xdr:spPr>
        <a:xfrm>
          <a:off x="61837" y="11045220"/>
          <a:ext cx="7657253" cy="31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476AAE"/>
              </a:solidFill>
              <a:effectLst/>
              <a:latin typeface="+mn-lt"/>
              <a:ea typeface="+mn-ea"/>
              <a:cs typeface="+mn-cs"/>
            </a:rPr>
            <a:t>Dupont Analysis - Return on Equity &amp; Return</a:t>
          </a:r>
          <a:r>
            <a:rPr lang="en-IN" sz="1800" b="1" i="0" baseline="0">
              <a:solidFill>
                <a:srgbClr val="476AAE"/>
              </a:solidFill>
              <a:effectLst/>
              <a:latin typeface="+mn-lt"/>
              <a:ea typeface="+mn-ea"/>
              <a:cs typeface="+mn-cs"/>
            </a:rPr>
            <a:t> on Asset</a:t>
          </a:r>
          <a:endParaRPr lang="en-IN" sz="1800" b="1" i="0">
            <a:solidFill>
              <a:srgbClr val="476AAE"/>
            </a:solidFill>
            <a:effectLst/>
            <a:latin typeface="+mn-lt"/>
            <a:ea typeface="+mn-ea"/>
            <a:cs typeface="+mn-cs"/>
          </a:endParaRPr>
        </a:p>
      </xdr:txBody>
    </xdr:sp>
    <xdr:clientData/>
  </xdr:twoCellAnchor>
  <xdr:twoCellAnchor>
    <xdr:from>
      <xdr:col>0</xdr:col>
      <xdr:colOff>73662</xdr:colOff>
      <xdr:row>98</xdr:row>
      <xdr:rowOff>103534</xdr:rowOff>
    </xdr:from>
    <xdr:to>
      <xdr:col>9</xdr:col>
      <xdr:colOff>76625</xdr:colOff>
      <xdr:row>109</xdr:row>
      <xdr:rowOff>17123</xdr:rowOff>
    </xdr:to>
    <xdr:sp macro="" textlink="">
      <xdr:nvSpPr>
        <xdr:cNvPr id="23" name="TextBox 22">
          <a:extLst>
            <a:ext uri="{FF2B5EF4-FFF2-40B4-BE49-F238E27FC236}">
              <a16:creationId xmlns:a16="http://schemas.microsoft.com/office/drawing/2014/main" id="{3F0FCDF1-D42D-BF41-B1E6-E892A459E905}"/>
            </a:ext>
          </a:extLst>
        </xdr:cNvPr>
        <xdr:cNvSpPr txBox="1"/>
      </xdr:nvSpPr>
      <xdr:spPr>
        <a:xfrm>
          <a:off x="73662" y="19102734"/>
          <a:ext cx="7661063" cy="200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476AAE"/>
              </a:solidFill>
              <a:effectLst/>
              <a:latin typeface="+mn-lt"/>
              <a:ea typeface="+mn-ea"/>
              <a:cs typeface="+mn-cs"/>
            </a:rPr>
            <a:t>Dupont Summary</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dk1"/>
              </a:solidFill>
              <a:effectLst/>
              <a:latin typeface="+mn-lt"/>
              <a:ea typeface="+mn-ea"/>
              <a:cs typeface="+mn-cs"/>
            </a:rPr>
            <a:t>ROE of</a:t>
          </a:r>
          <a:r>
            <a:rPr lang="en-IN" sz="1200" b="0" i="0" baseline="0">
              <a:solidFill>
                <a:schemeClr val="dk1"/>
              </a:solidFill>
              <a:effectLst/>
              <a:latin typeface="+mn-lt"/>
              <a:ea typeface="+mn-ea"/>
              <a:cs typeface="+mn-cs"/>
            </a:rPr>
            <a:t> Tata Motors</a:t>
          </a:r>
          <a:r>
            <a:rPr lang="en-IN" sz="1200" b="0" i="0">
              <a:solidFill>
                <a:schemeClr val="dk1"/>
              </a:solidFill>
              <a:effectLst/>
              <a:latin typeface="+mn-lt"/>
              <a:ea typeface="+mn-ea"/>
              <a:cs typeface="+mn-cs"/>
            </a:rPr>
            <a:t> has been decreased to</a:t>
          </a:r>
          <a:r>
            <a:rPr lang="en-IN" sz="1200" b="0" i="0" baseline="0">
              <a:solidFill>
                <a:schemeClr val="dk1"/>
              </a:solidFill>
              <a:effectLst/>
              <a:latin typeface="+mn-lt"/>
              <a:ea typeface="+mn-ea"/>
              <a:cs typeface="+mn-cs"/>
            </a:rPr>
            <a:t> -13.44% during COVID and made a low of -17.35% in FY2021 which now has rose to precovid levels and currently at 36.98% as of 31 March 2024.</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baseline="0">
              <a:solidFill>
                <a:schemeClr val="dk1"/>
              </a:solidFill>
              <a:effectLst/>
              <a:latin typeface="+mn-lt"/>
              <a:ea typeface="+mn-ea"/>
              <a:cs typeface="+mn-cs"/>
            </a:rPr>
            <a:t>ROE has been decreased significantly in past 6 years from 7.16% to 2.75%. While the company was able to increase Financial Leverage from 1.0x to 1.2x . Net profit Mragins of the company has been decreased simultaneosly from 3.08% to 0.73%, the reason for fall in ROE is reduction of Net profit Margins in the company from 3.08% in FY2018 to 0.7% in FY2023.</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dk1"/>
              </a:solidFill>
              <a:effectLst/>
              <a:latin typeface="+mn-lt"/>
              <a:ea typeface="+mn-ea"/>
              <a:cs typeface="+mn-cs"/>
            </a:rPr>
            <a:t>ROA of Avenue Supermart has been increased from 3.00% in FY2018 to 8.9% in FY2023. While the asset efficiency remains constant, the reason for increase in ROA is increased net margin of the company.</a:t>
          </a:r>
        </a:p>
      </xdr:txBody>
    </xdr:sp>
    <xdr:clientData/>
  </xdr:twoCellAnchor>
  <xdr:twoCellAnchor>
    <xdr:from>
      <xdr:col>0</xdr:col>
      <xdr:colOff>0</xdr:colOff>
      <xdr:row>110</xdr:row>
      <xdr:rowOff>30668</xdr:rowOff>
    </xdr:from>
    <xdr:to>
      <xdr:col>9</xdr:col>
      <xdr:colOff>41164</xdr:colOff>
      <xdr:row>115</xdr:row>
      <xdr:rowOff>75532</xdr:rowOff>
    </xdr:to>
    <xdr:sp macro="" textlink="">
      <xdr:nvSpPr>
        <xdr:cNvPr id="24" name="TextBox 23">
          <a:extLst>
            <a:ext uri="{FF2B5EF4-FFF2-40B4-BE49-F238E27FC236}">
              <a16:creationId xmlns:a16="http://schemas.microsoft.com/office/drawing/2014/main" id="{9820200A-5E6E-2B47-89D0-70AB2672AF1A}"/>
            </a:ext>
          </a:extLst>
        </xdr:cNvPr>
        <xdr:cNvSpPr txBox="1"/>
      </xdr:nvSpPr>
      <xdr:spPr>
        <a:xfrm>
          <a:off x="0" y="21739201"/>
          <a:ext cx="8076031" cy="967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476AAE"/>
              </a:solidFill>
              <a:effectLst/>
              <a:latin typeface="+mn-lt"/>
              <a:ea typeface="+mn-ea"/>
              <a:cs typeface="+mn-cs"/>
            </a:rPr>
            <a:t>Disclaimer :</a:t>
          </a:r>
          <a:r>
            <a:rPr lang="en-IN" sz="900" b="0" i="1">
              <a:solidFill>
                <a:srgbClr val="028655"/>
              </a:solidFill>
              <a:effectLst/>
              <a:latin typeface="+mn-lt"/>
              <a:ea typeface="+mn-ea"/>
              <a:cs typeface="+mn-cs"/>
            </a:rPr>
            <a:t>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The author of the report is not liable for any losses due to actions taken basis this report.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twoCellAnchor editAs="oneCell">
    <xdr:from>
      <xdr:col>6</xdr:col>
      <xdr:colOff>609600</xdr:colOff>
      <xdr:row>1</xdr:row>
      <xdr:rowOff>38100</xdr:rowOff>
    </xdr:from>
    <xdr:to>
      <xdr:col>8</xdr:col>
      <xdr:colOff>431800</xdr:colOff>
      <xdr:row>6</xdr:row>
      <xdr:rowOff>59309</xdr:rowOff>
    </xdr:to>
    <xdr:pic>
      <xdr:nvPicPr>
        <xdr:cNvPr id="26" name="Picture 25">
          <a:extLst>
            <a:ext uri="{FF2B5EF4-FFF2-40B4-BE49-F238E27FC236}">
              <a16:creationId xmlns:a16="http://schemas.microsoft.com/office/drawing/2014/main" id="{FE9213EC-C340-89D5-E159-8137B9FE01B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48400" y="165100"/>
          <a:ext cx="1295400" cy="11896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3661</xdr:colOff>
      <xdr:row>16</xdr:row>
      <xdr:rowOff>117625</xdr:rowOff>
    </xdr:from>
    <xdr:to>
      <xdr:col>1</xdr:col>
      <xdr:colOff>1934883</xdr:colOff>
      <xdr:row>24</xdr:row>
      <xdr:rowOff>147938</xdr:rowOff>
    </xdr:to>
    <xdr:graphicFrame macro="">
      <xdr:nvGraphicFramePr>
        <xdr:cNvPr id="3" name="Chart 2">
          <a:extLst>
            <a:ext uri="{FF2B5EF4-FFF2-40B4-BE49-F238E27FC236}">
              <a16:creationId xmlns:a16="http://schemas.microsoft.com/office/drawing/2014/main" id="{FB59A92A-64C6-A245-8904-7E91CD557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193754</xdr:colOff>
      <xdr:row>15</xdr:row>
      <xdr:rowOff>54408</xdr:rowOff>
    </xdr:from>
    <xdr:to>
      <xdr:col>1</xdr:col>
      <xdr:colOff>1602107</xdr:colOff>
      <xdr:row>16</xdr:row>
      <xdr:rowOff>63600</xdr:rowOff>
    </xdr:to>
    <xdr:sp macro="" textlink="">
      <xdr:nvSpPr>
        <xdr:cNvPr id="4" name="TextBox 3">
          <a:extLst>
            <a:ext uri="{FF2B5EF4-FFF2-40B4-BE49-F238E27FC236}">
              <a16:creationId xmlns:a16="http://schemas.microsoft.com/office/drawing/2014/main" id="{F818F1A4-2E34-7747-8590-A24802CF737E}"/>
            </a:ext>
          </a:extLst>
        </xdr:cNvPr>
        <xdr:cNvSpPr txBox="1"/>
      </xdr:nvSpPr>
      <xdr:spPr>
        <a:xfrm>
          <a:off x="333454" y="3432608"/>
          <a:ext cx="1408353" cy="19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476AAE"/>
              </a:solidFill>
              <a:latin typeface="+mn-lt"/>
            </a:rPr>
            <a:t>Revenues (INR</a:t>
          </a:r>
          <a:r>
            <a:rPr lang="en-IN" sz="1050" b="1" baseline="0">
              <a:solidFill>
                <a:srgbClr val="476AAE"/>
              </a:solidFill>
              <a:latin typeface="+mn-lt"/>
            </a:rPr>
            <a:t> Crs.)</a:t>
          </a:r>
          <a:endParaRPr lang="en-IN" sz="1050" b="1">
            <a:solidFill>
              <a:srgbClr val="476AAE"/>
            </a:solidFill>
            <a:latin typeface="+mn-lt"/>
          </a:endParaRPr>
        </a:p>
      </xdr:txBody>
    </xdr:sp>
    <xdr:clientData/>
  </xdr:twoCellAnchor>
  <xdr:twoCellAnchor>
    <xdr:from>
      <xdr:col>1</xdr:col>
      <xdr:colOff>46580</xdr:colOff>
      <xdr:row>15</xdr:row>
      <xdr:rowOff>67734</xdr:rowOff>
    </xdr:from>
    <xdr:to>
      <xdr:col>1</xdr:col>
      <xdr:colOff>1701800</xdr:colOff>
      <xdr:row>15</xdr:row>
      <xdr:rowOff>72950</xdr:rowOff>
    </xdr:to>
    <xdr:cxnSp macro="">
      <xdr:nvCxnSpPr>
        <xdr:cNvPr id="5" name="Straight Connector 4">
          <a:extLst>
            <a:ext uri="{FF2B5EF4-FFF2-40B4-BE49-F238E27FC236}">
              <a16:creationId xmlns:a16="http://schemas.microsoft.com/office/drawing/2014/main" id="{BDA2B381-0661-4D4B-9ADD-70FF193CA9B6}"/>
            </a:ext>
          </a:extLst>
        </xdr:cNvPr>
        <xdr:cNvCxnSpPr/>
      </xdr:nvCxnSpPr>
      <xdr:spPr>
        <a:xfrm flipV="1">
          <a:off x="186280" y="344593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218220</xdr:colOff>
      <xdr:row>15</xdr:row>
      <xdr:rowOff>41371</xdr:rowOff>
    </xdr:from>
    <xdr:to>
      <xdr:col>4</xdr:col>
      <xdr:colOff>334012</xdr:colOff>
      <xdr:row>16</xdr:row>
      <xdr:rowOff>54373</xdr:rowOff>
    </xdr:to>
    <xdr:sp macro="" textlink="">
      <xdr:nvSpPr>
        <xdr:cNvPr id="6" name="TextBox 5">
          <a:extLst>
            <a:ext uri="{FF2B5EF4-FFF2-40B4-BE49-F238E27FC236}">
              <a16:creationId xmlns:a16="http://schemas.microsoft.com/office/drawing/2014/main" id="{DCBB9086-2495-524F-9574-21353A9F99D9}"/>
            </a:ext>
          </a:extLst>
        </xdr:cNvPr>
        <xdr:cNvSpPr txBox="1"/>
      </xdr:nvSpPr>
      <xdr:spPr>
        <a:xfrm>
          <a:off x="3075720" y="3419571"/>
          <a:ext cx="1639792" cy="203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476AAE"/>
              </a:solidFill>
              <a:latin typeface="+mn-lt"/>
            </a:rPr>
            <a:t>Net Profit (INR</a:t>
          </a:r>
          <a:r>
            <a:rPr lang="en-IN" sz="1050" b="1" baseline="0">
              <a:solidFill>
                <a:srgbClr val="476AAE"/>
              </a:solidFill>
              <a:latin typeface="+mn-lt"/>
            </a:rPr>
            <a:t> Crs.)</a:t>
          </a:r>
          <a:endParaRPr lang="en-IN" sz="1050" b="1">
            <a:solidFill>
              <a:srgbClr val="476AAE"/>
            </a:solidFill>
            <a:latin typeface="+mn-lt"/>
          </a:endParaRPr>
        </a:p>
      </xdr:txBody>
    </xdr:sp>
    <xdr:clientData/>
  </xdr:twoCellAnchor>
  <xdr:twoCellAnchor>
    <xdr:from>
      <xdr:col>5</xdr:col>
      <xdr:colOff>459268</xdr:colOff>
      <xdr:row>15</xdr:row>
      <xdr:rowOff>51507</xdr:rowOff>
    </xdr:from>
    <xdr:to>
      <xdr:col>8</xdr:col>
      <xdr:colOff>574885</xdr:colOff>
      <xdr:row>16</xdr:row>
      <xdr:rowOff>77258</xdr:rowOff>
    </xdr:to>
    <xdr:sp macro="" textlink="">
      <xdr:nvSpPr>
        <xdr:cNvPr id="7" name="TextBox 6">
          <a:extLst>
            <a:ext uri="{FF2B5EF4-FFF2-40B4-BE49-F238E27FC236}">
              <a16:creationId xmlns:a16="http://schemas.microsoft.com/office/drawing/2014/main" id="{7EF1A579-1944-3C4E-994C-E7CD4645B764}"/>
            </a:ext>
          </a:extLst>
        </xdr:cNvPr>
        <xdr:cNvSpPr txBox="1"/>
      </xdr:nvSpPr>
      <xdr:spPr>
        <a:xfrm>
          <a:off x="5640868" y="3429707"/>
          <a:ext cx="2515917" cy="21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476AAE"/>
              </a:solidFill>
              <a:latin typeface="+mn-lt"/>
            </a:rPr>
            <a:t>Average Total Assets (INR</a:t>
          </a:r>
          <a:r>
            <a:rPr lang="en-IN" sz="1050" b="1" baseline="0">
              <a:solidFill>
                <a:srgbClr val="476AAE"/>
              </a:solidFill>
              <a:latin typeface="+mn-lt"/>
            </a:rPr>
            <a:t> Crs.)</a:t>
          </a:r>
          <a:endParaRPr lang="en-IN" sz="1050" b="1">
            <a:solidFill>
              <a:srgbClr val="476AAE"/>
            </a:solidFill>
            <a:latin typeface="+mn-lt"/>
          </a:endParaRPr>
        </a:p>
      </xdr:txBody>
    </xdr:sp>
    <xdr:clientData/>
  </xdr:twoCellAnchor>
  <xdr:twoCellAnchor>
    <xdr:from>
      <xdr:col>1</xdr:col>
      <xdr:colOff>2211794</xdr:colOff>
      <xdr:row>16</xdr:row>
      <xdr:rowOff>129140</xdr:rowOff>
    </xdr:from>
    <xdr:to>
      <xdr:col>4</xdr:col>
      <xdr:colOff>587688</xdr:colOff>
      <xdr:row>24</xdr:row>
      <xdr:rowOff>163263</xdr:rowOff>
    </xdr:to>
    <xdr:graphicFrame macro="">
      <xdr:nvGraphicFramePr>
        <xdr:cNvPr id="8" name="Chart 7">
          <a:extLst>
            <a:ext uri="{FF2B5EF4-FFF2-40B4-BE49-F238E27FC236}">
              <a16:creationId xmlns:a16="http://schemas.microsoft.com/office/drawing/2014/main" id="{B6B2A464-CB59-C745-965F-251965507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16</xdr:row>
      <xdr:rowOff>109157</xdr:rowOff>
    </xdr:from>
    <xdr:to>
      <xdr:col>8</xdr:col>
      <xdr:colOff>515944</xdr:colOff>
      <xdr:row>24</xdr:row>
      <xdr:rowOff>145185</xdr:rowOff>
    </xdr:to>
    <xdr:graphicFrame macro="">
      <xdr:nvGraphicFramePr>
        <xdr:cNvPr id="9" name="Chart 8">
          <a:extLst>
            <a:ext uri="{FF2B5EF4-FFF2-40B4-BE49-F238E27FC236}">
              <a16:creationId xmlns:a16="http://schemas.microsoft.com/office/drawing/2014/main" id="{AE17A089-D19C-D24A-8865-7436F5FA0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16933</xdr:colOff>
      <xdr:row>28</xdr:row>
      <xdr:rowOff>51237</xdr:rowOff>
    </xdr:from>
    <xdr:to>
      <xdr:col>1</xdr:col>
      <xdr:colOff>1951965</xdr:colOff>
      <xdr:row>36</xdr:row>
      <xdr:rowOff>83454</xdr:rowOff>
    </xdr:to>
    <xdr:graphicFrame macro="">
      <xdr:nvGraphicFramePr>
        <xdr:cNvPr id="10" name="Chart 9">
          <a:extLst>
            <a:ext uri="{FF2B5EF4-FFF2-40B4-BE49-F238E27FC236}">
              <a16:creationId xmlns:a16="http://schemas.microsoft.com/office/drawing/2014/main" id="{A81A835B-22EE-5C47-9BD4-E5D20F8CB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219304</xdr:colOff>
      <xdr:row>26</xdr:row>
      <xdr:rowOff>180847</xdr:rowOff>
    </xdr:from>
    <xdr:to>
      <xdr:col>1</xdr:col>
      <xdr:colOff>1627657</xdr:colOff>
      <xdr:row>27</xdr:row>
      <xdr:rowOff>188135</xdr:rowOff>
    </xdr:to>
    <xdr:sp macro="" textlink="">
      <xdr:nvSpPr>
        <xdr:cNvPr id="11" name="TextBox 10">
          <a:extLst>
            <a:ext uri="{FF2B5EF4-FFF2-40B4-BE49-F238E27FC236}">
              <a16:creationId xmlns:a16="http://schemas.microsoft.com/office/drawing/2014/main" id="{EFBDD586-F0CD-054A-AFE2-AD0C1074A849}"/>
            </a:ext>
          </a:extLst>
        </xdr:cNvPr>
        <xdr:cNvSpPr txBox="1"/>
      </xdr:nvSpPr>
      <xdr:spPr>
        <a:xfrm>
          <a:off x="359004" y="5654547"/>
          <a:ext cx="1408353" cy="197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476AAE"/>
              </a:solidFill>
              <a:latin typeface="+mn-lt"/>
            </a:rPr>
            <a:t>Return on Equity (%)</a:t>
          </a:r>
        </a:p>
      </xdr:txBody>
    </xdr:sp>
    <xdr:clientData/>
  </xdr:twoCellAnchor>
  <xdr:twoCellAnchor>
    <xdr:from>
      <xdr:col>2</xdr:col>
      <xdr:colOff>249271</xdr:colOff>
      <xdr:row>26</xdr:row>
      <xdr:rowOff>155944</xdr:rowOff>
    </xdr:from>
    <xdr:to>
      <xdr:col>4</xdr:col>
      <xdr:colOff>363158</xdr:colOff>
      <xdr:row>27</xdr:row>
      <xdr:rowOff>180377</xdr:rowOff>
    </xdr:to>
    <xdr:sp macro="" textlink="">
      <xdr:nvSpPr>
        <xdr:cNvPr id="12" name="TextBox 11">
          <a:extLst>
            <a:ext uri="{FF2B5EF4-FFF2-40B4-BE49-F238E27FC236}">
              <a16:creationId xmlns:a16="http://schemas.microsoft.com/office/drawing/2014/main" id="{53F29BAE-DF32-A64C-B7A7-114D07C21CE2}"/>
            </a:ext>
          </a:extLst>
        </xdr:cNvPr>
        <xdr:cNvSpPr txBox="1"/>
      </xdr:nvSpPr>
      <xdr:spPr>
        <a:xfrm>
          <a:off x="3106771" y="5629644"/>
          <a:ext cx="1637887" cy="214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476AAE"/>
              </a:solidFill>
              <a:latin typeface="+mn-lt"/>
            </a:rPr>
            <a:t>Return</a:t>
          </a:r>
          <a:r>
            <a:rPr lang="en-IN" sz="1050" b="1" baseline="0">
              <a:solidFill>
                <a:srgbClr val="476AAE"/>
              </a:solidFill>
              <a:latin typeface="+mn-lt"/>
            </a:rPr>
            <a:t> on Asset (%)</a:t>
          </a:r>
          <a:endParaRPr lang="en-IN" sz="1050" b="1">
            <a:solidFill>
              <a:srgbClr val="476AAE"/>
            </a:solidFill>
            <a:latin typeface="+mn-lt"/>
          </a:endParaRPr>
        </a:p>
      </xdr:txBody>
    </xdr:sp>
    <xdr:clientData/>
  </xdr:twoCellAnchor>
  <xdr:twoCellAnchor>
    <xdr:from>
      <xdr:col>1</xdr:col>
      <xdr:colOff>2224219</xdr:colOff>
      <xdr:row>28</xdr:row>
      <xdr:rowOff>60411</xdr:rowOff>
    </xdr:from>
    <xdr:to>
      <xdr:col>4</xdr:col>
      <xdr:colOff>586778</xdr:colOff>
      <xdr:row>36</xdr:row>
      <xdr:rowOff>94533</xdr:rowOff>
    </xdr:to>
    <xdr:graphicFrame macro="">
      <xdr:nvGraphicFramePr>
        <xdr:cNvPr id="13" name="Chart 12">
          <a:extLst>
            <a:ext uri="{FF2B5EF4-FFF2-40B4-BE49-F238E27FC236}">
              <a16:creationId xmlns:a16="http://schemas.microsoft.com/office/drawing/2014/main" id="{FCA0C4F5-A147-9F4B-84A6-37D047332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134310</xdr:colOff>
      <xdr:row>26</xdr:row>
      <xdr:rowOff>146136</xdr:rowOff>
    </xdr:from>
    <xdr:to>
      <xdr:col>8</xdr:col>
      <xdr:colOff>315084</xdr:colOff>
      <xdr:row>27</xdr:row>
      <xdr:rowOff>149614</xdr:rowOff>
    </xdr:to>
    <xdr:sp macro="" textlink="">
      <xdr:nvSpPr>
        <xdr:cNvPr id="14" name="TextBox 13">
          <a:extLst>
            <a:ext uri="{FF2B5EF4-FFF2-40B4-BE49-F238E27FC236}">
              <a16:creationId xmlns:a16="http://schemas.microsoft.com/office/drawing/2014/main" id="{66005020-ADB3-EE46-8FCE-24E182B8A7A2}"/>
            </a:ext>
          </a:extLst>
        </xdr:cNvPr>
        <xdr:cNvSpPr txBox="1"/>
      </xdr:nvSpPr>
      <xdr:spPr>
        <a:xfrm>
          <a:off x="6116010" y="5619836"/>
          <a:ext cx="1780974" cy="193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476AAE"/>
              </a:solidFill>
              <a:latin typeface="+mn-lt"/>
            </a:rPr>
            <a:t>Financial Leverage</a:t>
          </a:r>
        </a:p>
      </xdr:txBody>
    </xdr:sp>
    <xdr:clientData/>
  </xdr:twoCellAnchor>
  <xdr:twoCellAnchor>
    <xdr:from>
      <xdr:col>5</xdr:col>
      <xdr:colOff>302048</xdr:colOff>
      <xdr:row>28</xdr:row>
      <xdr:rowOff>63513</xdr:rowOff>
    </xdr:from>
    <xdr:to>
      <xdr:col>8</xdr:col>
      <xdr:colOff>511399</xdr:colOff>
      <xdr:row>36</xdr:row>
      <xdr:rowOff>101445</xdr:rowOff>
    </xdr:to>
    <xdr:graphicFrame macro="">
      <xdr:nvGraphicFramePr>
        <xdr:cNvPr id="15" name="Chart 14">
          <a:extLst>
            <a:ext uri="{FF2B5EF4-FFF2-40B4-BE49-F238E27FC236}">
              <a16:creationId xmlns:a16="http://schemas.microsoft.com/office/drawing/2014/main" id="{0AA6F46A-AEA8-9642-B8EA-FA9A57F89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109222</xdr:colOff>
      <xdr:row>37</xdr:row>
      <xdr:rowOff>119026</xdr:rowOff>
    </xdr:from>
    <xdr:to>
      <xdr:col>9</xdr:col>
      <xdr:colOff>102660</xdr:colOff>
      <xdr:row>52</xdr:row>
      <xdr:rowOff>237349</xdr:rowOff>
    </xdr:to>
    <xdr:sp macro="" textlink="">
      <xdr:nvSpPr>
        <xdr:cNvPr id="16" name="TextBox 15">
          <a:extLst>
            <a:ext uri="{FF2B5EF4-FFF2-40B4-BE49-F238E27FC236}">
              <a16:creationId xmlns:a16="http://schemas.microsoft.com/office/drawing/2014/main" id="{DDED0361-F37C-6449-A5BB-AFDBFBCBF632}"/>
            </a:ext>
          </a:extLst>
        </xdr:cNvPr>
        <xdr:cNvSpPr txBox="1"/>
      </xdr:nvSpPr>
      <xdr:spPr>
        <a:xfrm>
          <a:off x="109222" y="7688226"/>
          <a:ext cx="8375438" cy="2975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476AAE"/>
              </a:solidFill>
              <a:effectLst/>
              <a:latin typeface="+mn-lt"/>
              <a:ea typeface="+mn-ea"/>
              <a:cs typeface="+mn-cs"/>
            </a:rPr>
            <a:t>Recent Updates</a:t>
          </a:r>
        </a:p>
        <a:p>
          <a:r>
            <a:rPr lang="en-IN" sz="1400" b="1" i="0">
              <a:solidFill>
                <a:schemeClr val="dk1"/>
              </a:solidFill>
              <a:effectLst/>
              <a:latin typeface="+mn-lt"/>
              <a:ea typeface="+mn-ea"/>
              <a:cs typeface="+mn-cs"/>
            </a:rPr>
            <a:t>Revenue:</a:t>
          </a:r>
          <a:r>
            <a:rPr lang="en-IN" sz="1400" b="0" i="0">
              <a:solidFill>
                <a:schemeClr val="dk1"/>
              </a:solidFill>
              <a:effectLst/>
              <a:latin typeface="+mn-lt"/>
              <a:ea typeface="+mn-ea"/>
              <a:cs typeface="+mn-cs"/>
            </a:rPr>
            <a:t>Tata Motors Ltd’s revenue jumped 13.03% since last year same period to ₹1,21,692.70Cr in the Q4 2023-2024. On a quarterly growth basis, Tata Motors Ltd has generated 8.39% jump in its revenue since last 3-months.</a:t>
          </a:r>
        </a:p>
        <a:p>
          <a:r>
            <a:rPr lang="en-IN" sz="1400" b="1" i="0">
              <a:solidFill>
                <a:schemeClr val="dk1"/>
              </a:solidFill>
              <a:effectLst/>
              <a:latin typeface="+mn-lt"/>
              <a:ea typeface="+mn-ea"/>
              <a:cs typeface="+mn-cs"/>
            </a:rPr>
            <a:t>Net Profits:</a:t>
          </a:r>
          <a:r>
            <a:rPr lang="en-IN" sz="1400" b="0" i="0">
              <a:solidFill>
                <a:schemeClr val="dk1"/>
              </a:solidFill>
              <a:effectLst/>
              <a:latin typeface="+mn-lt"/>
              <a:ea typeface="+mn-ea"/>
              <a:cs typeface="+mn-cs"/>
            </a:rPr>
            <a:t>Tata Motors Ltd’s net profit jumped 221.89% since last year same period to ₹17,407.18Cr in the Q4 2023-2024. On a quarterly growth basis, Tata Motors Ltd has generated 147.79% jump in its net profits since last 3-months.</a:t>
          </a:r>
        </a:p>
        <a:p>
          <a:r>
            <a:rPr lang="en-IN" sz="1400" b="1" i="0">
              <a:solidFill>
                <a:schemeClr val="dk1"/>
              </a:solidFill>
              <a:effectLst/>
              <a:latin typeface="+mn-lt"/>
              <a:ea typeface="+mn-ea"/>
              <a:cs typeface="+mn-cs"/>
            </a:rPr>
            <a:t>Net Profit Margins:</a:t>
          </a:r>
          <a:r>
            <a:rPr lang="en-IN" sz="1400" b="0" i="0">
              <a:solidFill>
                <a:schemeClr val="dk1"/>
              </a:solidFill>
              <a:effectLst/>
              <a:latin typeface="+mn-lt"/>
              <a:ea typeface="+mn-ea"/>
              <a:cs typeface="+mn-cs"/>
            </a:rPr>
            <a:t>Tata Motors Ltd’s net profit margin jumped 184.78% since last year same period to 14.30% in the Q4 2023-2024. On a quarterly growth basis, Tata Motors Ltd has generated 128.6% jump in its net profit margins since last 3-months.</a:t>
          </a:r>
          <a:endParaRPr lang="en-IN" sz="1200" b="0"/>
        </a:p>
      </xdr:txBody>
    </xdr:sp>
    <xdr:clientData/>
  </xdr:twoCellAnchor>
  <xdr:twoCellAnchor>
    <xdr:from>
      <xdr:col>2</xdr:col>
      <xdr:colOff>17371</xdr:colOff>
      <xdr:row>15</xdr:row>
      <xdr:rowOff>61172</xdr:rowOff>
    </xdr:from>
    <xdr:to>
      <xdr:col>4</xdr:col>
      <xdr:colOff>401744</xdr:colOff>
      <xdr:row>15</xdr:row>
      <xdr:rowOff>64483</xdr:rowOff>
    </xdr:to>
    <xdr:cxnSp macro="">
      <xdr:nvCxnSpPr>
        <xdr:cNvPr id="17" name="Straight Connector 16">
          <a:extLst>
            <a:ext uri="{FF2B5EF4-FFF2-40B4-BE49-F238E27FC236}">
              <a16:creationId xmlns:a16="http://schemas.microsoft.com/office/drawing/2014/main" id="{1BE878F8-AAD0-B24C-A2CD-A79387732F36}"/>
            </a:ext>
          </a:extLst>
        </xdr:cNvPr>
        <xdr:cNvCxnSpPr/>
      </xdr:nvCxnSpPr>
      <xdr:spPr>
        <a:xfrm flipV="1">
          <a:off x="2874871" y="3439372"/>
          <a:ext cx="19083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15</xdr:row>
      <xdr:rowOff>63077</xdr:rowOff>
    </xdr:from>
    <xdr:to>
      <xdr:col>8</xdr:col>
      <xdr:colOff>359410</xdr:colOff>
      <xdr:row>15</xdr:row>
      <xdr:rowOff>64483</xdr:rowOff>
    </xdr:to>
    <xdr:cxnSp macro="">
      <xdr:nvCxnSpPr>
        <xdr:cNvPr id="18" name="Straight Connector 17">
          <a:extLst>
            <a:ext uri="{FF2B5EF4-FFF2-40B4-BE49-F238E27FC236}">
              <a16:creationId xmlns:a16="http://schemas.microsoft.com/office/drawing/2014/main" id="{168BCAAC-DB3D-9B46-BE4E-362E7A593073}"/>
            </a:ext>
          </a:extLst>
        </xdr:cNvPr>
        <xdr:cNvCxnSpPr/>
      </xdr:nvCxnSpPr>
      <xdr:spPr>
        <a:xfrm flipV="1">
          <a:off x="5705065" y="3441277"/>
          <a:ext cx="22362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26</xdr:row>
      <xdr:rowOff>181609</xdr:rowOff>
    </xdr:from>
    <xdr:to>
      <xdr:col>1</xdr:col>
      <xdr:colOff>1760221</xdr:colOff>
      <xdr:row>26</xdr:row>
      <xdr:rowOff>183015</xdr:rowOff>
    </xdr:to>
    <xdr:cxnSp macro="">
      <xdr:nvCxnSpPr>
        <xdr:cNvPr id="19" name="Straight Connector 18">
          <a:extLst>
            <a:ext uri="{FF2B5EF4-FFF2-40B4-BE49-F238E27FC236}">
              <a16:creationId xmlns:a16="http://schemas.microsoft.com/office/drawing/2014/main" id="{B59E7212-3F4B-3941-997C-A240935346D6}"/>
            </a:ext>
          </a:extLst>
        </xdr:cNvPr>
        <xdr:cNvCxnSpPr/>
      </xdr:nvCxnSpPr>
      <xdr:spPr>
        <a:xfrm flipV="1">
          <a:off x="231366" y="565530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26</xdr:row>
      <xdr:rowOff>190076</xdr:rowOff>
    </xdr:from>
    <xdr:to>
      <xdr:col>4</xdr:col>
      <xdr:colOff>415080</xdr:colOff>
      <xdr:row>26</xdr:row>
      <xdr:rowOff>190076</xdr:rowOff>
    </xdr:to>
    <xdr:cxnSp macro="">
      <xdr:nvCxnSpPr>
        <xdr:cNvPr id="20" name="Straight Connector 19">
          <a:extLst>
            <a:ext uri="{FF2B5EF4-FFF2-40B4-BE49-F238E27FC236}">
              <a16:creationId xmlns:a16="http://schemas.microsoft.com/office/drawing/2014/main" id="{ECD21EEA-3297-C847-B337-F8F345F6B494}"/>
            </a:ext>
          </a:extLst>
        </xdr:cNvPr>
        <xdr:cNvCxnSpPr/>
      </xdr:nvCxnSpPr>
      <xdr:spPr>
        <a:xfrm flipV="1">
          <a:off x="2869157" y="5663776"/>
          <a:ext cx="19274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26</xdr:row>
      <xdr:rowOff>154304</xdr:rowOff>
    </xdr:from>
    <xdr:to>
      <xdr:col>8</xdr:col>
      <xdr:colOff>351156</xdr:colOff>
      <xdr:row>26</xdr:row>
      <xdr:rowOff>154304</xdr:rowOff>
    </xdr:to>
    <xdr:cxnSp macro="">
      <xdr:nvCxnSpPr>
        <xdr:cNvPr id="21" name="Straight Connector 20">
          <a:extLst>
            <a:ext uri="{FF2B5EF4-FFF2-40B4-BE49-F238E27FC236}">
              <a16:creationId xmlns:a16="http://schemas.microsoft.com/office/drawing/2014/main" id="{DCA575C5-2534-6546-927A-038CC7306A8C}"/>
            </a:ext>
          </a:extLst>
        </xdr:cNvPr>
        <xdr:cNvCxnSpPr/>
      </xdr:nvCxnSpPr>
      <xdr:spPr>
        <a:xfrm flipV="1">
          <a:off x="5681571" y="5628004"/>
          <a:ext cx="22514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61837</xdr:colOff>
      <xdr:row>56</xdr:row>
      <xdr:rowOff>97820</xdr:rowOff>
    </xdr:from>
    <xdr:to>
      <xdr:col>9</xdr:col>
      <xdr:colOff>60990</xdr:colOff>
      <xdr:row>58</xdr:row>
      <xdr:rowOff>33306</xdr:rowOff>
    </xdr:to>
    <xdr:sp macro="" textlink="">
      <xdr:nvSpPr>
        <xdr:cNvPr id="22" name="TextBox 21">
          <a:extLst>
            <a:ext uri="{FF2B5EF4-FFF2-40B4-BE49-F238E27FC236}">
              <a16:creationId xmlns:a16="http://schemas.microsoft.com/office/drawing/2014/main" id="{1A17958A-532F-B047-97FD-A22D56E095F4}"/>
            </a:ext>
          </a:extLst>
        </xdr:cNvPr>
        <xdr:cNvSpPr txBox="1"/>
      </xdr:nvSpPr>
      <xdr:spPr>
        <a:xfrm>
          <a:off x="61837" y="11172220"/>
          <a:ext cx="8381153" cy="31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476AAE"/>
              </a:solidFill>
              <a:effectLst/>
              <a:latin typeface="+mn-lt"/>
              <a:ea typeface="+mn-ea"/>
              <a:cs typeface="+mn-cs"/>
            </a:rPr>
            <a:t>Altman's Z Score Analysis Calculation</a:t>
          </a:r>
        </a:p>
      </xdr:txBody>
    </xdr:sp>
    <xdr:clientData/>
  </xdr:twoCellAnchor>
  <xdr:twoCellAnchor>
    <xdr:from>
      <xdr:col>1</xdr:col>
      <xdr:colOff>41319</xdr:colOff>
      <xdr:row>91</xdr:row>
      <xdr:rowOff>64535</xdr:rowOff>
    </xdr:from>
    <xdr:to>
      <xdr:col>9</xdr:col>
      <xdr:colOff>226416</xdr:colOff>
      <xdr:row>93</xdr:row>
      <xdr:rowOff>102627</xdr:rowOff>
    </xdr:to>
    <xdr:sp macro="" textlink="">
      <xdr:nvSpPr>
        <xdr:cNvPr id="23" name="TextBox 22">
          <a:extLst>
            <a:ext uri="{FF2B5EF4-FFF2-40B4-BE49-F238E27FC236}">
              <a16:creationId xmlns:a16="http://schemas.microsoft.com/office/drawing/2014/main" id="{3159882B-63D6-E14F-B4FE-BC39B627A841}"/>
            </a:ext>
          </a:extLst>
        </xdr:cNvPr>
        <xdr:cNvSpPr txBox="1"/>
      </xdr:nvSpPr>
      <xdr:spPr>
        <a:xfrm>
          <a:off x="182430" y="18062616"/>
          <a:ext cx="8395198" cy="42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28655"/>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The author of the report is not liable for any losses due to actions taken basis this report.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twoCellAnchor editAs="oneCell">
    <xdr:from>
      <xdr:col>7</xdr:col>
      <xdr:colOff>0</xdr:colOff>
      <xdr:row>1</xdr:row>
      <xdr:rowOff>165100</xdr:rowOff>
    </xdr:from>
    <xdr:to>
      <xdr:col>8</xdr:col>
      <xdr:colOff>505460</xdr:colOff>
      <xdr:row>7</xdr:row>
      <xdr:rowOff>5969</xdr:rowOff>
    </xdr:to>
    <xdr:pic>
      <xdr:nvPicPr>
        <xdr:cNvPr id="24" name="Picture 23">
          <a:extLst>
            <a:ext uri="{FF2B5EF4-FFF2-40B4-BE49-F238E27FC236}">
              <a16:creationId xmlns:a16="http://schemas.microsoft.com/office/drawing/2014/main" id="{D4101350-51ED-8946-AC8D-B5FFEA8730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1800" y="292100"/>
          <a:ext cx="1305560" cy="11997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488950</xdr:colOff>
      <xdr:row>3</xdr:row>
      <xdr:rowOff>158750</xdr:rowOff>
    </xdr:from>
    <xdr:to>
      <xdr:col>7</xdr:col>
      <xdr:colOff>107950</xdr:colOff>
      <xdr:row>18</xdr:row>
      <xdr:rowOff>44450</xdr:rowOff>
    </xdr:to>
    <xdr:graphicFrame macro="">
      <xdr:nvGraphicFramePr>
        <xdr:cNvPr id="2" name="Chart 1">
          <a:extLst>
            <a:ext uri="{FF2B5EF4-FFF2-40B4-BE49-F238E27FC236}">
              <a16:creationId xmlns:a16="http://schemas.microsoft.com/office/drawing/2014/main" id="{739B57D9-3F34-4923-322B-E7F66AADC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571500</xdr:colOff>
      <xdr:row>11</xdr:row>
      <xdr:rowOff>0</xdr:rowOff>
    </xdr:from>
    <xdr:to>
      <xdr:col>6</xdr:col>
      <xdr:colOff>723900</xdr:colOff>
      <xdr:row>11</xdr:row>
      <xdr:rowOff>50800</xdr:rowOff>
    </xdr:to>
    <xdr:cxnSp macro="">
      <xdr:nvCxnSpPr>
        <xdr:cNvPr id="4" name="Straight Connector 3">
          <a:extLst>
            <a:ext uri="{FF2B5EF4-FFF2-40B4-BE49-F238E27FC236}">
              <a16:creationId xmlns:a16="http://schemas.microsoft.com/office/drawing/2014/main" id="{9AD09C28-82A3-B55D-DA85-F55BEEA3A642}"/>
            </a:ext>
          </a:extLst>
        </xdr:cNvPr>
        <xdr:cNvCxnSpPr/>
      </xdr:nvCxnSpPr>
      <xdr:spPr>
        <a:xfrm flipV="1">
          <a:off x="1397000" y="2095500"/>
          <a:ext cx="4279900" cy="50800"/>
        </a:xfrm>
        <a:prstGeom prst="line">
          <a:avLst/>
        </a:prstGeom>
        <a:ln w="25400">
          <a:prstDash val="dash"/>
          <a:miter lim="800000"/>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1425910</xdr:colOff>
      <xdr:row>28</xdr:row>
      <xdr:rowOff>125555</xdr:rowOff>
    </xdr:from>
    <xdr:to>
      <xdr:col>2</xdr:col>
      <xdr:colOff>5997910</xdr:colOff>
      <xdr:row>43</xdr:row>
      <xdr:rowOff>80951</xdr:rowOff>
    </xdr:to>
    <xdr:graphicFrame macro="">
      <xdr:nvGraphicFramePr>
        <xdr:cNvPr id="3" name="Chart 2">
          <a:extLst>
            <a:ext uri="{FF2B5EF4-FFF2-40B4-BE49-F238E27FC236}">
              <a16:creationId xmlns:a16="http://schemas.microsoft.com/office/drawing/2014/main" id="{5F537431-C4A3-BFA5-2D06-B9F1BA7F8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666750</xdr:colOff>
      <xdr:row>24</xdr:row>
      <xdr:rowOff>19050</xdr:rowOff>
    </xdr:from>
    <xdr:to>
      <xdr:col>10</xdr:col>
      <xdr:colOff>298450</xdr:colOff>
      <xdr:row>38</xdr:row>
      <xdr:rowOff>82550</xdr:rowOff>
    </xdr:to>
    <xdr:graphicFrame macro="">
      <xdr:nvGraphicFramePr>
        <xdr:cNvPr id="2" name="Chart 1">
          <a:extLst>
            <a:ext uri="{FF2B5EF4-FFF2-40B4-BE49-F238E27FC236}">
              <a16:creationId xmlns:a16="http://schemas.microsoft.com/office/drawing/2014/main" id="{BB16FEE0-4CAA-FDC9-7E70-31FAAEA26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734484</xdr:colOff>
      <xdr:row>42</xdr:row>
      <xdr:rowOff>69850</xdr:rowOff>
    </xdr:from>
    <xdr:to>
      <xdr:col>10</xdr:col>
      <xdr:colOff>349250</xdr:colOff>
      <xdr:row>56</xdr:row>
      <xdr:rowOff>116417</xdr:rowOff>
    </xdr:to>
    <xdr:graphicFrame macro="">
      <xdr:nvGraphicFramePr>
        <xdr:cNvPr id="4" name="Chart 3">
          <a:extLst>
            <a:ext uri="{FF2B5EF4-FFF2-40B4-BE49-F238E27FC236}">
              <a16:creationId xmlns:a16="http://schemas.microsoft.com/office/drawing/2014/main" id="{02C048A8-C218-2432-3445-B95054B2F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gauravjain/Downloads/Dupont%20Analysis%20Model.xlsx" TargetMode="External"/><Relationship Id="rId1" Type="http://schemas.openxmlformats.org/officeDocument/2006/relationships/externalLinkPath" Target="/Users/gauravjain/Downloads/Dupont%20Analysis%20Model.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gauravjain/Downloads/Altman%20Z%20Score.xlsx" TargetMode="External"/><Relationship Id="rId1" Type="http://schemas.openxmlformats.org/officeDocument/2006/relationships/externalLinkPath" Target="/Users/gauravjain/Downloads/Altman%20Z%20Sco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DCF"/>
      <sheetName val="Comps_Val"/>
      <sheetName val="Football Field"/>
      <sheetName val="Relative Data"/>
      <sheetName val="HistoricalFS"/>
      <sheetName val="Dupont Analysis"/>
      <sheetName val="Data Room&gt;"/>
      <sheetName val="List of Stocks"/>
      <sheetName val="Data Sheet"/>
      <sheetName val="Raw F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67">
          <cell r="F67">
            <v>43921</v>
          </cell>
          <cell r="G67">
            <v>44286</v>
          </cell>
          <cell r="H67">
            <v>44651</v>
          </cell>
          <cell r="I67">
            <v>45016</v>
          </cell>
        </row>
        <row r="68">
          <cell r="F68">
            <v>1301.08</v>
          </cell>
          <cell r="G68">
            <v>1099.49</v>
          </cell>
          <cell r="H68">
            <v>1492.55</v>
          </cell>
          <cell r="I68">
            <v>2378.5100000000002</v>
          </cell>
        </row>
        <row r="69">
          <cell r="F69">
            <v>24870.2</v>
          </cell>
          <cell r="G69">
            <v>24143.06</v>
          </cell>
          <cell r="H69">
            <v>30976.27</v>
          </cell>
          <cell r="I69">
            <v>42839.56</v>
          </cell>
        </row>
        <row r="73">
          <cell r="F73">
            <v>9540.83</v>
          </cell>
          <cell r="G73">
            <v>12865.605</v>
          </cell>
          <cell r="H73">
            <v>14563.014999999999</v>
          </cell>
          <cell r="I73">
            <v>16788.635000000002</v>
          </cell>
        </row>
        <row r="78">
          <cell r="F78">
            <v>1.1448636512813499</v>
          </cell>
          <cell r="G78">
            <v>1.1060788490099276</v>
          </cell>
          <cell r="H78">
            <v>1.1262378027442494</v>
          </cell>
          <cell r="I78">
            <v>1.128407257075299</v>
          </cell>
        </row>
        <row r="80">
          <cell r="F80">
            <v>0.15612469768449272</v>
          </cell>
          <cell r="G80">
            <v>9.4525102682534196E-2</v>
          </cell>
          <cell r="H80">
            <v>0.11542707553936662</v>
          </cell>
          <cell r="I80">
            <v>0.15986576306091407</v>
          </cell>
        </row>
        <row r="83">
          <cell r="F83">
            <v>43921</v>
          </cell>
          <cell r="G83">
            <v>44286</v>
          </cell>
          <cell r="H83">
            <v>44651</v>
          </cell>
          <cell r="I83">
            <v>45016</v>
          </cell>
        </row>
        <row r="86">
          <cell r="F86">
            <v>0.13636968691403159</v>
          </cell>
          <cell r="G86">
            <v>8.5459642201046904E-2</v>
          </cell>
          <cell r="H86">
            <v>0.10248907935616354</v>
          </cell>
          <cell r="I86">
            <v>0.14167381684097605</v>
          </cell>
        </row>
      </sheetData>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DCF"/>
      <sheetName val="Comps_Val"/>
      <sheetName val="Football Field"/>
      <sheetName val="HistoricalFS"/>
      <sheetName val="Dupont Analysis"/>
      <sheetName val="Altman Z Score"/>
      <sheetName val="Data Room&gt;"/>
      <sheetName val="List of Stocks"/>
      <sheetName val="Relative Data"/>
      <sheetName val="Data Sheet"/>
      <sheetName val="Raw F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61">
          <cell r="C61">
            <v>42825</v>
          </cell>
          <cell r="D61">
            <v>43190</v>
          </cell>
          <cell r="E61">
            <v>43555</v>
          </cell>
          <cell r="F61">
            <v>43921</v>
          </cell>
          <cell r="G61">
            <v>44286</v>
          </cell>
          <cell r="H61">
            <v>44651</v>
          </cell>
          <cell r="I61">
            <v>45016</v>
          </cell>
        </row>
        <row r="64">
          <cell r="C64">
            <v>0.44382982087131057</v>
          </cell>
          <cell r="D64">
            <v>0.26434522734596028</v>
          </cell>
          <cell r="E64">
            <v>0.2132410249090001</v>
          </cell>
          <cell r="F64">
            <v>0.42114546345858284</v>
          </cell>
          <cell r="G64">
            <v>0.33284975155711627</v>
          </cell>
          <cell r="H64">
            <v>0.25397744680686035</v>
          </cell>
          <cell r="I64">
            <v>0.24023916550546798</v>
          </cell>
        </row>
        <row r="67">
          <cell r="F67">
            <v>43921</v>
          </cell>
          <cell r="G67">
            <v>44286</v>
          </cell>
          <cell r="H67">
            <v>44651</v>
          </cell>
          <cell r="I67">
            <v>45016</v>
          </cell>
        </row>
        <row r="68">
          <cell r="F68">
            <v>1240.9900000000005</v>
          </cell>
          <cell r="G68">
            <v>904.99999999999841</v>
          </cell>
          <cell r="H68">
            <v>1378.7600000000014</v>
          </cell>
          <cell r="I68">
            <v>2248.9999999999973</v>
          </cell>
        </row>
        <row r="74">
          <cell r="F74">
            <v>12076.16</v>
          </cell>
          <cell r="G74">
            <v>13655.05</v>
          </cell>
          <cell r="H74">
            <v>15470.98</v>
          </cell>
          <cell r="I74">
            <v>18106.29</v>
          </cell>
        </row>
        <row r="80">
          <cell r="F80">
            <v>425.28501352456561</v>
          </cell>
          <cell r="G80">
            <v>471.59996697398844</v>
          </cell>
          <cell r="H80">
            <v>400.85151779374439</v>
          </cell>
          <cell r="I80">
            <v>342.6411572405907</v>
          </cell>
        </row>
        <row r="83">
          <cell r="F83">
            <v>43921</v>
          </cell>
          <cell r="G83">
            <v>44286</v>
          </cell>
          <cell r="H83">
            <v>44651</v>
          </cell>
          <cell r="I83">
            <v>45016</v>
          </cell>
        </row>
        <row r="86">
          <cell r="F86">
            <v>2.0594460490752029</v>
          </cell>
          <cell r="G86">
            <v>1.768068223843926</v>
          </cell>
          <cell r="H86">
            <v>2.0022177004947328</v>
          </cell>
          <cell r="I86">
            <v>2.3660043001630924</v>
          </cell>
        </row>
      </sheetData>
      <sheetData sheetId="13"/>
      <sheetData sheetId="14"/>
      <sheetData sheetId="15"/>
      <sheetData sheetId="16"/>
      <sheetData sheetId="1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BA6440-473C-FD4E-889F-39FB3D72779B}" name="Table2" displayName="Table2" ref="B2:E7185" totalsRowShown="0" headerRowDxfId="9">
  <autoFilter ref="B2:E7185" xr:uid="{DBBA6440-473C-FD4E-889F-39FB3D72779B}"/>
  <sortState xmlns:xlrd2="http://schemas.microsoft.com/office/spreadsheetml/2017/richdata2" ref="B3:E7185">
    <sortCondition descending="1" ref="E2:E7185"/>
  </sortState>
  <tableColumns count="4">
    <tableColumn id="1" xr3:uid="{3902B004-CB71-B845-A570-AF03D021D2BE}" name="Date" dataDxfId="8"/>
    <tableColumn id="2" xr3:uid="{C18DD5CD-D238-9842-A3ED-53F160A33DD3}" name="Adj Close" dataDxfId="7"/>
    <tableColumn id="3" xr3:uid="{F4C59FB8-0586-6C49-943A-3B421FD725F8}" name="Return" dataDxfId="6">
      <calculatedColumnFormula>(C3-C4)/C4</calculatedColumnFormula>
    </tableColumn>
    <tableColumn id="5" xr3:uid="{517FE9B9-BFF9-564D-933F-A1E5109E005E}" name="Sorted Return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16F678-6E16-234E-9F5E-248A201DACA1}" name="Table24" displayName="Table24" ref="B2:G10002" totalsRowShown="0" headerRowDxfId="5">
  <autoFilter ref="B2:G10002" xr:uid="{0D16F678-6E16-234E-9F5E-248A201DACA1}"/>
  <sortState xmlns:xlrd2="http://schemas.microsoft.com/office/spreadsheetml/2017/richdata2" ref="B3:F7185">
    <sortCondition descending="1" ref="B2:B7185"/>
  </sortState>
  <tableColumns count="6">
    <tableColumn id="1" xr3:uid="{14C414FE-5AEC-4846-85DC-592926184A52}" name="Date" dataDxfId="4"/>
    <tableColumn id="2" xr3:uid="{CD5331FA-7588-9347-A529-9031A274E0D6}" name="Adj Close" dataDxfId="3"/>
    <tableColumn id="3" xr3:uid="{D8559010-82E7-0E42-A5A7-2C056573382E}" name="Return" dataDxfId="2">
      <calculatedColumnFormula>(C3-C4)/C4</calculatedColumnFormula>
    </tableColumn>
    <tableColumn id="5" xr3:uid="{AC49C751-C715-E04E-9CFC-A16A75442C80}" name="Sorted Returns"/>
    <tableColumn id="6" xr3:uid="{7A63DE0E-7B4E-294E-A9A0-11223EEDDF07}" name="Replication"/>
    <tableColumn id="7" xr3:uid="{4CE8CDB2-777D-FB49-A59B-EDD78A003211}" name="Simulated Returns" dataDxfId="1">
      <calculatedColumnFormula>_xlfn.NORM.INV(RAND(),$N$5,$N$6)</calculatedColumnFormula>
    </tableColumn>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6" Type="http://schemas.microsoft.com/office/2011/relationships/webextension" Target="webextension6.xml"/><Relationship Id="rId5" Type="http://schemas.microsoft.com/office/2011/relationships/webextension" Target="webextension5.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 dockstate="right" visibility="0" width="350" row="0">
    <wetp:webextensionref xmlns:r="http://schemas.openxmlformats.org/officeDocument/2006/relationships" r:id="rId3"/>
  </wetp:taskpane>
  <wetp:taskpane dockstate="right" visibility="0" width="0" row="0">
    <wetp:webextensionref xmlns:r="http://schemas.openxmlformats.org/officeDocument/2006/relationships" r:id="rId4"/>
  </wetp:taskpane>
  <wetp:taskpane dockstate="right" visibility="0" width="350" row="0">
    <wetp:webextensionref xmlns:r="http://schemas.openxmlformats.org/officeDocument/2006/relationships" r:id="rId5"/>
  </wetp:taskpane>
  <wetp:taskpane dockstate="right" visibility="0" width="350" row="0">
    <wetp:webextensionref xmlns:r="http://schemas.openxmlformats.org/officeDocument/2006/relationships" r:id="rId6"/>
  </wetp:taskpane>
</wetp:taskpanes>
</file>

<file path=xl/webextensions/webextension1.xml><?xml version="1.0" encoding="utf-8"?>
<we:webextension xmlns:we="http://schemas.microsoft.com/office/webextensions/webextension/2010/11" id="{B40EA0A0-6BBC-4C4C-BD2A-8A2E328F6828}">
  <we:reference id="wa200001584" version="2.8.1.5" store="en-GB" storeType="OMEX"/>
  <we:alternateReferences>
    <we:reference id="WA200001584" version="2.8.1.5" store="WA200001584"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F15FFF8C-7D33-954E-A2B5-99D4429EC890}">
  <we:reference id="wa104379220" version="8.0.0.0" store="en-GB" storeType="OMEX"/>
  <we:alternateReferences>
    <we:reference id="WA104379220" version="8.0.0.0" store="WA104379220" storeType="OMEX"/>
  </we:alternateReferences>
  <we:properties>
    <we:property name="Office.AutoShowTaskpaneWithDocument" value="true"/>
    <we:property name="lastCryptoCompare" value="0"/>
    <we:property name="lastIexCall" value="1715882591486"/>
    <we:property name="lastMutualFundsCall" value="0"/>
    <we:property name="stocks" value="{&quot;EQTATAMOTORS-IS&quot;:[&quot;EQTATAMOTORS-IS&quot;,936.4,-0.01150638657236358,1715889600000]}"/>
    <we:property name="stocksChange" value="{}"/>
    <we:property name="stocksOrder" value="[&quot;EQTATAMOTORS-IS&quot;]"/>
    <we:property name="stocksSources" value="{&quot;EQTATAMOTORS-IS&quot;:0}"/>
    <we:property name="updateIntervalIndex" value="5"/>
  </we:properties>
  <we:bindings>
    <we:binding id="EQTATAMOTORS-IS" type="text" appref="{4FD0A08E-B98C-C748-A4BF-5687A070A774}"/>
  </we:bindings>
  <we:snapshot xmlns:r="http://schemas.openxmlformats.org/officeDocument/2006/relationships"/>
</we:webextension>
</file>

<file path=xl/webextensions/webextension3.xml><?xml version="1.0" encoding="utf-8"?>
<we:webextension xmlns:we="http://schemas.microsoft.com/office/webextensions/webextension/2010/11" id="{A0C30143-E0D4-214A-991A-DA8E34593C5A}">
  <we:reference id="wa104099688" version="1.7.0.0" store="en-GB" storeType="OMEX"/>
  <we:alternateReferences>
    <we:reference id="WA104099688" version="1.7.0.0" store="WA104099688"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EC5664AE-AB3E-0347-8904-8D8CB6D4373D}">
  <we:reference id="wa200003692" version="1.0.0.1" store="en-GB" storeType="OMEX"/>
  <we:alternateReferences>
    <we:reference id="wa200003692" version="1.0.0.1" store="WA200003692" storeType="OMEX"/>
  </we:alternateReferences>
  <we:properties/>
  <we:bindings/>
  <we:snapshot xmlns:r="http://schemas.openxmlformats.org/officeDocument/2006/relationships"/>
</we:webextension>
</file>

<file path=xl/webextensions/webextension5.xml><?xml version="1.0" encoding="utf-8"?>
<we:webextension xmlns:we="http://schemas.microsoft.com/office/webextensions/webextension/2010/11" id="{9835B5FF-BD43-FC4F-80FE-5C5AA8FCFECC}">
  <we:reference id="wa104379279" version="2.1.0.0" store="en-GB" storeType="OMEX"/>
  <we:alternateReferences>
    <we:reference id="WA104379279" version="2.1.0.0" store="WA104379279" storeType="OMEX"/>
  </we:alternateReferences>
  <we:properties/>
  <we:bindings/>
  <we:snapshot xmlns:r="http://schemas.openxmlformats.org/officeDocument/2006/relationships"/>
</we:webextension>
</file>

<file path=xl/webextensions/webextension6.xml><?xml version="1.0" encoding="utf-8"?>
<we:webextension xmlns:we="http://schemas.microsoft.com/office/webextensions/webextension/2010/11" id="{937F1FB3-D0DF-8D4D-81D8-099EC62FBC5E}">
  <we:reference id="wa104380955" version="3.16.2.1" store="en-GB" storeType="OMEX"/>
  <we:alternateReferences>
    <we:reference id="WA104380955" version="3.16.2.1" store="WA104380955" storeType="OMEX"/>
  </we:alternateReferences>
  <we:properties>
    <we:property name="AnalysisPlace_ItemPrefix" value="&quot;r_&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creener.in/excel/"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D0B63-E446-6F45-BD14-D3E22DF855B0}">
  <dimension ref="A2:U50"/>
  <sheetViews>
    <sheetView showGridLines="0" zoomScale="83" zoomScaleNormal="83" zoomScaleSheetLayoutView="100" workbookViewId="0">
      <selection activeCell="O11" sqref="O11"/>
    </sheetView>
  </sheetViews>
  <sheetFormatPr baseColWidth="10" defaultRowHeight="15" x14ac:dyDescent="0.2"/>
  <cols>
    <col min="1" max="1" width="2" customWidth="1"/>
    <col min="2" max="2" width="24.83203125" customWidth="1"/>
    <col min="7" max="7" width="10.6640625" customWidth="1"/>
    <col min="8" max="8" width="1.83203125" customWidth="1"/>
    <col min="11" max="11" width="13.33203125" customWidth="1"/>
    <col min="12" max="12" width="6.1640625" customWidth="1"/>
    <col min="21" max="21" width="30.5" customWidth="1"/>
  </cols>
  <sheetData>
    <row r="2" spans="2:21" x14ac:dyDescent="0.2">
      <c r="B2" s="260" t="str">
        <f>'Data Sheet'!B1&amp;" - One page Profile"</f>
        <v>TATA MOTORS LTD - One page Profile</v>
      </c>
      <c r="C2" s="260"/>
      <c r="D2" s="260"/>
      <c r="E2" s="260"/>
      <c r="F2" s="260"/>
      <c r="G2" s="260"/>
      <c r="H2" s="260"/>
      <c r="I2" s="260"/>
      <c r="J2" s="260"/>
      <c r="K2" s="260"/>
    </row>
    <row r="3" spans="2:21" s="20" customFormat="1" ht="7" customHeight="1" x14ac:dyDescent="0.2">
      <c r="B3" s="198"/>
      <c r="C3" s="198"/>
      <c r="D3" s="198"/>
      <c r="E3" s="198"/>
      <c r="F3" s="198"/>
      <c r="G3" s="198"/>
      <c r="H3" s="198"/>
      <c r="I3" s="198"/>
      <c r="J3" s="198"/>
      <c r="K3" s="198"/>
      <c r="M3"/>
      <c r="N3"/>
      <c r="O3"/>
      <c r="P3"/>
      <c r="Q3"/>
      <c r="R3"/>
      <c r="S3"/>
      <c r="T3"/>
      <c r="U3"/>
    </row>
    <row r="4" spans="2:21" ht="76" customHeight="1" x14ac:dyDescent="0.2">
      <c r="B4" s="199"/>
      <c r="C4" s="261" t="str">
        <f>'Input sheet '!C3</f>
        <v xml:space="preserve">Tata Motors Limited is an Indian multinational automotive company, headquartered in Mumbai and part of the Tata Group. 
Subsidiaries include British Jaguar Land Rover and South Korean Tata Daewoo. Tata Motors has joint ventures with Hitachi (Tata Hitachi Construction Machinery) and Stellantis, which makes vehicle parts for Fiat Chrysler and Tata-branded vehicles. On 12 October 2021, private equity firm TPG invested $1 billion in Tata Motors' electric vehicle subsidiary.
</v>
      </c>
      <c r="D4" s="261"/>
      <c r="E4" s="261"/>
      <c r="F4" s="261"/>
      <c r="G4" s="261"/>
      <c r="H4" s="261"/>
      <c r="I4" s="261"/>
      <c r="J4" s="261"/>
      <c r="K4" s="261"/>
    </row>
    <row r="5" spans="2:21" x14ac:dyDescent="0.2">
      <c r="B5" s="202" t="s">
        <v>8617</v>
      </c>
    </row>
    <row r="6" spans="2:21" ht="19" x14ac:dyDescent="0.25">
      <c r="B6" s="200" t="s">
        <v>8616</v>
      </c>
      <c r="C6" s="201">
        <f>Hitoricalfs!H3</f>
        <v>43921</v>
      </c>
      <c r="D6" s="201">
        <f>Hitoricalfs!I3</f>
        <v>44286</v>
      </c>
      <c r="E6" s="201">
        <f>Hitoricalfs!J3</f>
        <v>44651</v>
      </c>
      <c r="F6" s="201">
        <f>Hitoricalfs!K3</f>
        <v>45016</v>
      </c>
      <c r="G6" s="201">
        <f>Hitoricalfs!L3</f>
        <v>45382</v>
      </c>
      <c r="I6" s="260" t="s">
        <v>8641</v>
      </c>
      <c r="J6" s="260"/>
      <c r="K6" s="260"/>
    </row>
    <row r="8" spans="2:21" x14ac:dyDescent="0.2">
      <c r="B8" s="124" t="s">
        <v>8603</v>
      </c>
      <c r="C8" s="124">
        <f>Hitoricalfs!H6</f>
        <v>261067.97</v>
      </c>
      <c r="D8" s="124">
        <f>Hitoricalfs!I6</f>
        <v>249794.75</v>
      </c>
      <c r="E8" s="124">
        <f>Hitoricalfs!J6</f>
        <v>278453.62</v>
      </c>
      <c r="F8" s="124">
        <f>Hitoricalfs!K6</f>
        <v>345966.97</v>
      </c>
      <c r="G8" s="124">
        <f>Hitoricalfs!L6</f>
        <v>437927.77</v>
      </c>
    </row>
    <row r="9" spans="2:21" x14ac:dyDescent="0.2">
      <c r="B9" s="212" t="s">
        <v>8618</v>
      </c>
      <c r="C9" s="213">
        <f>Hitoricalfs!H7</f>
        <v>-0.135360159555724</v>
      </c>
      <c r="D9" s="213">
        <f>Hitoricalfs!I7</f>
        <v>-4.3181168490336042E-2</v>
      </c>
      <c r="E9" s="213">
        <f>Hitoricalfs!J7</f>
        <v>0.11472967306158344</v>
      </c>
      <c r="F9" s="213">
        <f>Hitoricalfs!K7</f>
        <v>0.24245815155859707</v>
      </c>
      <c r="G9" s="213">
        <f>Hitoricalfs!L7</f>
        <v>0.26580803363974326</v>
      </c>
    </row>
    <row r="10" spans="2:21" x14ac:dyDescent="0.2">
      <c r="B10" s="124" t="s">
        <v>8619</v>
      </c>
      <c r="C10" s="130">
        <f>Hitoricalfs!H13</f>
        <v>0.19417127271491774</v>
      </c>
      <c r="D10" s="130">
        <f>Hitoricalfs!I13</f>
        <v>0.2180538622208833</v>
      </c>
      <c r="E10" s="130">
        <f>Hitoricalfs!J13</f>
        <v>0.19807108271747378</v>
      </c>
      <c r="F10" s="130">
        <f>Hitoricalfs!K13</f>
        <v>0.20685017994636876</v>
      </c>
      <c r="G10" s="130">
        <f>Hitoricalfs!L13</f>
        <v>0.28014992061362093</v>
      </c>
    </row>
    <row r="11" spans="2:21" x14ac:dyDescent="0.2">
      <c r="B11" s="124" t="s">
        <v>8620</v>
      </c>
      <c r="C11" s="130">
        <f>Hitoricalfs!H19</f>
        <v>6.8898034485042198E-2</v>
      </c>
      <c r="D11" s="130">
        <f>Hitoricalfs!I19</f>
        <v>0.12925583904385496</v>
      </c>
      <c r="E11" s="130">
        <f>Hitoricalfs!J19</f>
        <v>8.877632835227646E-2</v>
      </c>
      <c r="F11" s="130">
        <f>Hitoricalfs!K19</f>
        <v>9.1961958102532049E-2</v>
      </c>
      <c r="G11" s="130">
        <f>Hitoricalfs!L19</f>
        <v>0.13595470321509881</v>
      </c>
    </row>
    <row r="12" spans="2:21" x14ac:dyDescent="0.2">
      <c r="B12" s="124" t="s">
        <v>8621</v>
      </c>
      <c r="C12" s="130">
        <f>(Hitoricalfs!H27+Hitoricalfs!H21)/Hitoricalfs!H6</f>
        <v>-1.3170363258273463E-2</v>
      </c>
      <c r="D12" s="130">
        <f>(Hitoricalfs!I27+Hitoricalfs!I21)/Hitoricalfs!I6</f>
        <v>3.499160811025849E-2</v>
      </c>
      <c r="E12" s="130">
        <f>(Hitoricalfs!J27+Hitoricalfs!J21)/Hitoricalfs!J6</f>
        <v>-4.1514992694290575E-4</v>
      </c>
      <c r="F12" s="130">
        <f>(Hitoricalfs!K27+Hitoricalfs!K21)/Hitoricalfs!K6</f>
        <v>2.0104346955433238E-2</v>
      </c>
      <c r="G12" s="130">
        <f>(Hitoricalfs!L27+Hitoricalfs!L21)/Hitoricalfs!L6</f>
        <v>7.368386343711443E-2</v>
      </c>
    </row>
    <row r="13" spans="2:21" x14ac:dyDescent="0.2">
      <c r="B13" s="124" t="s">
        <v>8622</v>
      </c>
      <c r="C13" s="130">
        <f>Hitoricalfs!H34</f>
        <v>-4.2429333632923408E-2</v>
      </c>
      <c r="D13" s="130">
        <f>Hitoricalfs!I34</f>
        <v>-7.5994791724005731E-3</v>
      </c>
      <c r="E13" s="130">
        <f>Hitoricalfs!J34</f>
        <v>-4.9052154538339235E-2</v>
      </c>
      <c r="F13" s="130">
        <f>Hitoricalfs!K34</f>
        <v>-1.1486934720964945E-2</v>
      </c>
      <c r="G13" s="130">
        <f>Hitoricalfs!L34</f>
        <v>5.9676713353894073E-2</v>
      </c>
    </row>
    <row r="14" spans="2:21" x14ac:dyDescent="0.2">
      <c r="B14" s="124" t="s">
        <v>8623</v>
      </c>
      <c r="C14" s="32">
        <f>Hitoricalfs!H38</f>
        <v>-35.859307219164904</v>
      </c>
      <c r="D14" s="32">
        <f>Hitoricalfs!I38</f>
        <v>-5.7172845827184542</v>
      </c>
      <c r="E14" s="32">
        <f>Hitoricalfs!J38</f>
        <v>-41.132140813683833</v>
      </c>
      <c r="F14" s="32">
        <f>Hitoricalfs!K38</f>
        <v>-11.965495438533218</v>
      </c>
      <c r="G14" s="32">
        <f>Hitoricalfs!L38</f>
        <v>78.629509281824639</v>
      </c>
    </row>
    <row r="15" spans="2:21" x14ac:dyDescent="0.2">
      <c r="B15" s="212" t="s">
        <v>8624</v>
      </c>
      <c r="C15" s="213">
        <f>Hitoricalfs!H39</f>
        <v>3.6068467700681115</v>
      </c>
      <c r="D15" s="213">
        <f>Hitoricalfs!I39</f>
        <v>-0.84056344011958861</v>
      </c>
      <c r="E15" s="213">
        <f>Hitoricalfs!J39</f>
        <v>6.194349033807641</v>
      </c>
      <c r="F15" s="213">
        <f>Hitoricalfs!K39</f>
        <v>-0.70909621522659627</v>
      </c>
      <c r="G15" s="213">
        <f>Hitoricalfs!L39</f>
        <v>-7.5713542482001381</v>
      </c>
    </row>
    <row r="16" spans="2:21" x14ac:dyDescent="0.2">
      <c r="B16" s="124" t="s">
        <v>8626</v>
      </c>
      <c r="C16" s="32">
        <f>Hitoricalfs!H41</f>
        <v>0</v>
      </c>
      <c r="D16" s="32">
        <f>Hitoricalfs!I41</f>
        <v>0</v>
      </c>
      <c r="E16" s="32">
        <f>Hitoricalfs!J41</f>
        <v>0</v>
      </c>
      <c r="F16" s="32">
        <f>Hitoricalfs!K41</f>
        <v>2.3063860536536898</v>
      </c>
      <c r="G16" s="32">
        <f>Hitoricalfs!L41</f>
        <v>3.4592472244787436</v>
      </c>
    </row>
    <row r="17" spans="2:11" ht="9" customHeight="1" x14ac:dyDescent="0.2"/>
    <row r="18" spans="2:11" ht="19" x14ac:dyDescent="0.25">
      <c r="B18" s="200" t="s">
        <v>8633</v>
      </c>
      <c r="C18" s="201">
        <f>C6</f>
        <v>43921</v>
      </c>
      <c r="D18" s="201">
        <f t="shared" ref="D18:G18" si="0">D6</f>
        <v>44286</v>
      </c>
      <c r="E18" s="201">
        <f t="shared" si="0"/>
        <v>44651</v>
      </c>
      <c r="F18" s="201">
        <f t="shared" si="0"/>
        <v>45016</v>
      </c>
      <c r="G18" s="201">
        <f t="shared" si="0"/>
        <v>45382</v>
      </c>
      <c r="I18" s="260" t="s">
        <v>8640</v>
      </c>
      <c r="J18" s="260"/>
      <c r="K18" s="260"/>
    </row>
    <row r="20" spans="2:11" x14ac:dyDescent="0.2">
      <c r="B20" s="214" t="s">
        <v>8634</v>
      </c>
      <c r="C20" s="215">
        <f>'Data Sheet'!G32</f>
        <v>-1.9813545076528285</v>
      </c>
      <c r="D20" s="215">
        <f>'Data Sheet'!H32</f>
        <v>-52.787297122176867</v>
      </c>
      <c r="E20" s="215">
        <f>'Data Sheet'!I32</f>
        <v>-10.545281413013644</v>
      </c>
      <c r="F20" s="215">
        <f>'Data Sheet'!J32</f>
        <v>-35.167787423567269</v>
      </c>
      <c r="G20" s="215">
        <f>'Data Sheet'!K32</f>
        <v>12.626302886383236</v>
      </c>
    </row>
    <row r="21" spans="2:11" x14ac:dyDescent="0.2">
      <c r="B21" s="214" t="s">
        <v>309</v>
      </c>
      <c r="C21" s="215">
        <f>'Data Sheet'!G83</f>
        <v>13.610024280244437</v>
      </c>
      <c r="D21" s="215">
        <f>'Data Sheet'!H83</f>
        <v>16.048361046028266</v>
      </c>
      <c r="E21" s="215">
        <f>'Data Sheet'!I83</f>
        <v>14.28914021589927</v>
      </c>
      <c r="F21" s="215">
        <f>'Data Sheet'!J83</f>
        <v>10.279563090747834</v>
      </c>
      <c r="G21" s="215">
        <f>'Data Sheet'!K83</f>
        <v>8.7395713299903388</v>
      </c>
    </row>
    <row r="22" spans="2:11" x14ac:dyDescent="0.2">
      <c r="B22" s="214" t="s">
        <v>8636</v>
      </c>
      <c r="C22" s="215">
        <f>'Data Sheet'!G84</f>
        <v>2.3240184419584757</v>
      </c>
      <c r="D22" s="215">
        <f>'Data Sheet'!H84</f>
        <v>3.323067394602766</v>
      </c>
      <c r="E22" s="215">
        <f>'Data Sheet'!I84</f>
        <v>3.6894598682523361</v>
      </c>
      <c r="F22" s="215">
        <f>'Data Sheet'!J84</f>
        <v>3.5459172121832778</v>
      </c>
      <c r="G22" s="215">
        <f>'Data Sheet'!K84</f>
        <v>4.749843427971074</v>
      </c>
    </row>
    <row r="23" spans="2:11" x14ac:dyDescent="0.2">
      <c r="B23" s="214" t="s">
        <v>8637</v>
      </c>
      <c r="C23" s="215">
        <f>'Data Sheet'!G87</f>
        <v>0.35278864535758364</v>
      </c>
      <c r="D23" s="215">
        <f>'Data Sheet'!H87</f>
        <v>1.8138027741737426</v>
      </c>
      <c r="E23" s="215">
        <f>'Data Sheet'!I87</f>
        <v>3.232301491161377</v>
      </c>
      <c r="F23" s="215">
        <f>'Data Sheet'!J87</f>
        <v>3.0837331005681818</v>
      </c>
      <c r="G23" s="215">
        <f>'Data Sheet'!K87</f>
        <v>3.8858293681364682</v>
      </c>
    </row>
    <row r="24" spans="2:11" x14ac:dyDescent="0.2">
      <c r="B24" s="214" t="s">
        <v>8638</v>
      </c>
      <c r="C24" s="216">
        <f>'Ratio Analysis'!H23</f>
        <v>-0.1780542775131683</v>
      </c>
      <c r="D24" s="216">
        <f>'Ratio Analysis'!I23</f>
        <v>-3.4360591904822733E-2</v>
      </c>
      <c r="E24" s="216">
        <f>'Ratio Analysis'!J23</f>
        <v>-0.30651638060341208</v>
      </c>
      <c r="F24" s="216">
        <f>'Ratio Analysis'!K23</f>
        <v>-8.7686298356707396E-2</v>
      </c>
      <c r="G24" s="216">
        <f>'Ratio Analysis'!L23</f>
        <v>0.30775670464290211</v>
      </c>
      <c r="H24" s="4"/>
    </row>
    <row r="25" spans="2:11" x14ac:dyDescent="0.2">
      <c r="B25" s="214" t="s">
        <v>8639</v>
      </c>
      <c r="C25" s="216">
        <f>'Ratio Analysis'!H21</f>
        <v>-1.8387082646096023E-2</v>
      </c>
      <c r="D25" s="216">
        <f>'Ratio Analysis'!I21</f>
        <v>4.4284324706251613E-2</v>
      </c>
      <c r="E25" s="216">
        <f>'Ratio Analysis'!J21</f>
        <v>-6.0520306054739361E-4</v>
      </c>
      <c r="F25" s="216">
        <f>'Ratio Analysis'!K21</f>
        <v>3.8762956416083731E-2</v>
      </c>
      <c r="G25" s="216">
        <f>'Ratio Analysis'!L21</f>
        <v>0.16790572738589765</v>
      </c>
    </row>
    <row r="26" spans="2:11" ht="11" customHeight="1" x14ac:dyDescent="0.2"/>
    <row r="27" spans="2:11" ht="15" customHeight="1" x14ac:dyDescent="0.2">
      <c r="B27" s="210" t="s">
        <v>8653</v>
      </c>
      <c r="C27" s="262" t="str">
        <f>'Input sheet '!C7</f>
        <v>N.Shares (in crs)</v>
      </c>
      <c r="D27" s="262"/>
      <c r="E27" s="209" t="str">
        <f>'Input sheet '!D7</f>
        <v>Holding (%)</v>
      </c>
      <c r="F27" s="262" t="str">
        <f>'Input sheet '!E7</f>
        <v>Market Value (in crs)</v>
      </c>
      <c r="G27" s="262"/>
      <c r="I27" s="103" t="s">
        <v>8663</v>
      </c>
      <c r="J27" s="103"/>
      <c r="K27" s="103"/>
    </row>
    <row r="28" spans="2:11" x14ac:dyDescent="0.2">
      <c r="B28" s="214" t="str">
        <f>'Input sheet '!B8</f>
        <v>Tata Sons Private Limited</v>
      </c>
      <c r="C28" s="263">
        <f>'Input sheet '!C8</f>
        <v>145.21138010000001</v>
      </c>
      <c r="D28" s="263"/>
      <c r="E28" s="217">
        <f>'Input sheet '!D8</f>
        <v>0.43689999999999996</v>
      </c>
      <c r="F28" s="263">
        <f>'Input sheet '!E8</f>
        <v>135975.93632564001</v>
      </c>
      <c r="G28" s="263"/>
    </row>
    <row r="29" spans="2:11" x14ac:dyDescent="0.2">
      <c r="B29" s="214" t="str">
        <f>'Input sheet '!B9</f>
        <v>Life Insurance Corporation Of India</v>
      </c>
      <c r="C29" s="263">
        <f>'Input sheet '!C9</f>
        <v>10.018102300000001</v>
      </c>
      <c r="D29" s="263"/>
      <c r="E29" s="217">
        <f>'Input sheet '!D9</f>
        <v>3.0099999999999998E-2</v>
      </c>
      <c r="F29" s="263">
        <f>'Input sheet '!E9</f>
        <v>9380.95099372</v>
      </c>
      <c r="G29" s="263"/>
    </row>
    <row r="30" spans="2:11" x14ac:dyDescent="0.2">
      <c r="B30" s="214" t="str">
        <f>'Input sheet '!B10</f>
        <v>Sbi Nifty 50 Etf</v>
      </c>
      <c r="C30" s="263">
        <f>'Input sheet '!C10</f>
        <v>7.8247941000000001</v>
      </c>
      <c r="D30" s="263"/>
      <c r="E30" s="217">
        <f>'Input sheet '!D10</f>
        <v>2.35E-2</v>
      </c>
      <c r="F30" s="263">
        <f>'Input sheet '!E10</f>
        <v>7327.1371952399995</v>
      </c>
      <c r="G30" s="263"/>
    </row>
    <row r="31" spans="2:11" x14ac:dyDescent="0.2">
      <c r="B31" s="214" t="str">
        <f>'Input sheet '!B11</f>
        <v>Tata Industries Limited</v>
      </c>
      <c r="C31" s="263">
        <f>'Input sheet '!C11</f>
        <v>7.2203629999999999</v>
      </c>
      <c r="D31" s="263"/>
      <c r="E31" s="217">
        <f>'Input sheet '!D11</f>
        <v>2.1700000000000001E-2</v>
      </c>
      <c r="F31" s="263">
        <f>'Input sheet '!E11</f>
        <v>6761.1479131999995</v>
      </c>
      <c r="G31" s="263"/>
    </row>
    <row r="32" spans="2:11" x14ac:dyDescent="0.2">
      <c r="B32" s="214" t="str">
        <f>'Input sheet '!B12</f>
        <v>Rekha Jhunjhunwala</v>
      </c>
      <c r="C32" s="263">
        <f>'Input sheet '!C12</f>
        <v>4.28</v>
      </c>
      <c r="D32" s="263"/>
      <c r="E32" s="217">
        <f>'Input sheet '!D12</f>
        <v>1.29E-2</v>
      </c>
      <c r="F32" s="263">
        <f>'Input sheet '!E12</f>
        <v>4007.7919999999999</v>
      </c>
      <c r="G32" s="263"/>
    </row>
    <row r="33" spans="1:11" x14ac:dyDescent="0.2">
      <c r="B33" s="214" t="str">
        <f>'Input sheet '!B13</f>
        <v>Axis Mutual Fund Trustee Limited A/C Axis Mutual Fund A/C Axis Bluechip Fund</v>
      </c>
      <c r="C33" s="263">
        <f>'Input sheet '!C13</f>
        <v>3.9742519000000001</v>
      </c>
      <c r="D33" s="263"/>
      <c r="E33" s="217">
        <f>'Input sheet '!D13</f>
        <v>1.2E-2</v>
      </c>
      <c r="F33" s="263">
        <f>'Input sheet '!E13</f>
        <v>3721.48947916</v>
      </c>
      <c r="G33" s="263"/>
    </row>
    <row r="34" spans="1:11" x14ac:dyDescent="0.2">
      <c r="B34" s="214" t="str">
        <f>'Input sheet '!B14</f>
        <v>Uti - Nifty Exchange Traded Fund</v>
      </c>
      <c r="C34" s="263">
        <f>'Input sheet '!C14</f>
        <v>3.4069910000000001</v>
      </c>
      <c r="D34" s="263"/>
      <c r="E34" s="217">
        <f>'Input sheet '!D14</f>
        <v>1.03E-2</v>
      </c>
      <c r="F34" s="263">
        <f>'Input sheet '!E14</f>
        <v>3190.3063723999999</v>
      </c>
      <c r="G34" s="263"/>
    </row>
    <row r="35" spans="1:11" x14ac:dyDescent="0.2">
      <c r="B35" s="214" t="str">
        <f>'Input sheet '!B15</f>
        <v>Tata Investment Corporation Limited</v>
      </c>
      <c r="C35" s="263">
        <f>'Input sheet '!C15</f>
        <v>1.1000000000000001</v>
      </c>
      <c r="D35" s="263"/>
      <c r="E35" s="217">
        <f>'Input sheet '!D15</f>
        <v>3.3E-3</v>
      </c>
      <c r="F35" s="263">
        <f>'Input sheet '!E15</f>
        <v>1030.04</v>
      </c>
      <c r="G35" s="263"/>
    </row>
    <row r="36" spans="1:11" x14ac:dyDescent="0.2">
      <c r="B36" s="214" t="str">
        <f>'Input sheet '!B16</f>
        <v>Investor Education and Protection Fund (IEPF)</v>
      </c>
      <c r="C36" s="263">
        <f>'Input sheet '!C16</f>
        <v>0.97363860000000002</v>
      </c>
      <c r="D36" s="263"/>
      <c r="E36" s="217">
        <f>'Input sheet '!D16</f>
        <v>2.8999999999999998E-3</v>
      </c>
      <c r="F36" s="263">
        <f>'Input sheet '!E16</f>
        <v>911.71518504000005</v>
      </c>
      <c r="G36" s="263"/>
    </row>
    <row r="37" spans="1:11" x14ac:dyDescent="0.2">
      <c r="B37" s="214" t="str">
        <f>'Input sheet '!B17</f>
        <v>Ewart Investments Limited</v>
      </c>
      <c r="C37" s="263">
        <f>'Input sheet '!C17</f>
        <v>0.30845420000000001</v>
      </c>
      <c r="D37" s="263"/>
      <c r="E37" s="217">
        <f>'Input sheet '!D17</f>
        <v>8.9999999999999998E-4</v>
      </c>
      <c r="F37" s="263">
        <f>'Input sheet '!E17</f>
        <v>288.83651287999999</v>
      </c>
      <c r="G37" s="263"/>
    </row>
    <row r="39" spans="1:11" ht="15" customHeight="1" x14ac:dyDescent="0.2">
      <c r="B39" s="210" t="s">
        <v>8669</v>
      </c>
      <c r="C39" s="103"/>
      <c r="D39" s="103" t="s">
        <v>8674</v>
      </c>
      <c r="E39" s="209" t="s">
        <v>8673</v>
      </c>
      <c r="F39" s="262" t="s">
        <v>8675</v>
      </c>
      <c r="G39" s="262"/>
      <c r="I39" s="103" t="s">
        <v>182</v>
      </c>
      <c r="J39" s="102"/>
      <c r="K39" s="102"/>
    </row>
    <row r="41" spans="1:11" x14ac:dyDescent="0.2">
      <c r="A41" s="124"/>
      <c r="B41" s="124" t="s">
        <v>8670</v>
      </c>
      <c r="C41" s="124"/>
      <c r="D41" s="124" t="s">
        <v>8676</v>
      </c>
      <c r="E41" s="124">
        <v>1.1100000000000001</v>
      </c>
      <c r="F41" s="264">
        <v>10.220000000000001</v>
      </c>
      <c r="G41" s="265"/>
      <c r="I41" s="124" t="s">
        <v>8664</v>
      </c>
      <c r="J41" s="124"/>
      <c r="K41" s="218">
        <f>'Data Sheet'!B8</f>
        <v>936.4</v>
      </c>
    </row>
    <row r="42" spans="1:11" x14ac:dyDescent="0.2">
      <c r="A42" s="124"/>
      <c r="B42" s="124" t="s">
        <v>8671</v>
      </c>
      <c r="C42" s="124"/>
      <c r="D42" s="124" t="s">
        <v>8676</v>
      </c>
      <c r="E42" s="124">
        <v>1.1000000000000001</v>
      </c>
      <c r="F42" s="264">
        <v>10.18</v>
      </c>
      <c r="G42" s="265"/>
      <c r="I42" s="74" t="s">
        <v>8665</v>
      </c>
      <c r="J42" s="74"/>
      <c r="K42" s="221">
        <f>'Data Sheet'!K102</f>
        <v>332.37</v>
      </c>
    </row>
    <row r="43" spans="1:11" x14ac:dyDescent="0.2">
      <c r="A43" s="124"/>
      <c r="B43" s="124" t="s">
        <v>8672</v>
      </c>
      <c r="C43" s="124"/>
      <c r="D43" s="124" t="s">
        <v>8676</v>
      </c>
      <c r="E43" s="124">
        <v>1.08</v>
      </c>
      <c r="F43" s="264">
        <v>9.89</v>
      </c>
      <c r="G43" s="265"/>
      <c r="I43" s="222" t="s">
        <v>8628</v>
      </c>
      <c r="J43" s="222"/>
      <c r="K43" s="223">
        <f>K41*K42</f>
        <v>311231.26799999998</v>
      </c>
    </row>
    <row r="44" spans="1:11" x14ac:dyDescent="0.2">
      <c r="I44" s="219" t="s">
        <v>8667</v>
      </c>
      <c r="J44" s="124"/>
      <c r="K44" s="220">
        <f>'Data Sheet'!K71*-1</f>
        <v>-45806.69</v>
      </c>
    </row>
    <row r="45" spans="1:11" x14ac:dyDescent="0.2">
      <c r="I45" s="219" t="s">
        <v>8666</v>
      </c>
      <c r="J45" s="124"/>
      <c r="K45" s="218">
        <f>'Data Sheet'!K61*1</f>
        <v>107262.5</v>
      </c>
    </row>
    <row r="46" spans="1:11" x14ac:dyDescent="0.2">
      <c r="I46" s="224" t="s">
        <v>8668</v>
      </c>
      <c r="J46" s="74"/>
      <c r="K46" s="74">
        <f>'raw FS'!N11</f>
        <v>8176</v>
      </c>
    </row>
    <row r="47" spans="1:11" ht="16" thickBot="1" x14ac:dyDescent="0.25">
      <c r="I47" s="225" t="s">
        <v>273</v>
      </c>
      <c r="J47" s="114"/>
      <c r="K47" s="226">
        <f>SUM(K43:K46)</f>
        <v>380863.07799999998</v>
      </c>
    </row>
    <row r="48" spans="1:11" ht="16" thickTop="1" x14ac:dyDescent="0.2">
      <c r="I48" s="211"/>
    </row>
    <row r="49" spans="2:11" x14ac:dyDescent="0.2">
      <c r="B49" s="210" t="s">
        <v>8677</v>
      </c>
      <c r="C49" s="262"/>
      <c r="D49" s="262"/>
      <c r="E49" s="209"/>
      <c r="F49" s="209"/>
      <c r="G49" s="209"/>
      <c r="H49" s="102"/>
      <c r="I49" s="227"/>
      <c r="J49" s="102"/>
      <c r="K49" s="102"/>
    </row>
    <row r="50" spans="2:11" x14ac:dyDescent="0.2">
      <c r="I50" s="211"/>
    </row>
  </sheetData>
  <mergeCells count="31">
    <mergeCell ref="F43:G43"/>
    <mergeCell ref="F42:G42"/>
    <mergeCell ref="F41:G41"/>
    <mergeCell ref="C49:D49"/>
    <mergeCell ref="F35:G35"/>
    <mergeCell ref="F34:G34"/>
    <mergeCell ref="F33:G33"/>
    <mergeCell ref="F32:G32"/>
    <mergeCell ref="F39:G39"/>
    <mergeCell ref="C30:D30"/>
    <mergeCell ref="C29:D29"/>
    <mergeCell ref="F37:G37"/>
    <mergeCell ref="C28:D28"/>
    <mergeCell ref="F28:G28"/>
    <mergeCell ref="F31:G31"/>
    <mergeCell ref="F30:G30"/>
    <mergeCell ref="F29:G29"/>
    <mergeCell ref="C37:D37"/>
    <mergeCell ref="C36:D36"/>
    <mergeCell ref="C31:D31"/>
    <mergeCell ref="C35:D35"/>
    <mergeCell ref="C34:D34"/>
    <mergeCell ref="C33:D33"/>
    <mergeCell ref="C32:D32"/>
    <mergeCell ref="F36:G36"/>
    <mergeCell ref="B2:K2"/>
    <mergeCell ref="C4:K4"/>
    <mergeCell ref="I6:K6"/>
    <mergeCell ref="I18:K18"/>
    <mergeCell ref="C27:D27"/>
    <mergeCell ref="F27:G27"/>
  </mergeCells>
  <pageMargins left="0.7" right="0.7" top="0.75" bottom="0.75" header="0.3" footer="0.3"/>
  <pageSetup paperSize="9" scale="66" orientation="portrait" horizontalDpi="0" verticalDpi="0"/>
  <colBreaks count="1" manualBreakCount="1">
    <brk id="12" max="1048575" man="1"/>
  </col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A8294-2EAA-6046-8C13-AC7AF3262BC6}">
  <sheetPr codeName="Sheet1">
    <tabColor rgb="FF0275D8"/>
  </sheetPr>
  <dimension ref="A1"/>
  <sheetViews>
    <sheetView workbookViewId="0">
      <selection activeCell="J28" sqref="J28"/>
    </sheetView>
  </sheetViews>
  <sheetFormatPr baseColWidth="10" defaultRowHeight="15" x14ac:dyDescent="0.2"/>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42"/>
  <sheetViews>
    <sheetView showGridLines="0" zoomScale="125" zoomScaleNormal="150" zoomScalePageLayoutView="150" workbookViewId="0">
      <selection activeCell="E5" sqref="E5"/>
    </sheetView>
  </sheetViews>
  <sheetFormatPr baseColWidth="10" defaultColWidth="8.83203125" defaultRowHeight="15" x14ac:dyDescent="0.2"/>
  <cols>
    <col min="1" max="1" width="2" style="2" customWidth="1"/>
    <col min="2" max="2" width="18.33203125" customWidth="1"/>
    <col min="3" max="3" width="9.6640625" style="11" bestFit="1" customWidth="1"/>
    <col min="4" max="4" width="9" customWidth="1"/>
    <col min="5" max="5" width="10.6640625" bestFit="1" customWidth="1"/>
    <col min="6" max="6" width="9.6640625" bestFit="1" customWidth="1"/>
    <col min="8" max="8" width="9.1640625" customWidth="1"/>
    <col min="11" max="11" width="11.1640625" customWidth="1"/>
  </cols>
  <sheetData>
    <row r="1" spans="1:11" ht="21" x14ac:dyDescent="0.25">
      <c r="A1" s="10"/>
    </row>
    <row r="2" spans="1:11" x14ac:dyDescent="0.2">
      <c r="B2" s="154" t="s">
        <v>153</v>
      </c>
      <c r="C2" s="197"/>
      <c r="D2" s="103"/>
      <c r="E2" s="103"/>
      <c r="F2" s="103"/>
      <c r="G2" s="103"/>
      <c r="H2" s="103"/>
      <c r="I2" s="103"/>
      <c r="J2" s="103"/>
      <c r="K2" s="103"/>
    </row>
    <row r="4" spans="1:11" x14ac:dyDescent="0.2">
      <c r="B4" s="98" t="s">
        <v>170</v>
      </c>
    </row>
    <row r="6" spans="1:11" x14ac:dyDescent="0.2">
      <c r="B6" s="2" t="s">
        <v>154</v>
      </c>
    </row>
    <row r="7" spans="1:11" ht="16" thickBot="1" x14ac:dyDescent="0.25"/>
    <row r="8" spans="1:11" x14ac:dyDescent="0.2">
      <c r="B8" s="52"/>
      <c r="C8" s="52"/>
      <c r="D8" s="53"/>
      <c r="E8" s="52"/>
      <c r="F8" s="52"/>
      <c r="G8" s="52"/>
      <c r="H8" s="52" t="s">
        <v>162</v>
      </c>
      <c r="I8" s="52" t="s">
        <v>162</v>
      </c>
      <c r="J8" s="52" t="s">
        <v>165</v>
      </c>
      <c r="K8" s="52" t="s">
        <v>169</v>
      </c>
    </row>
    <row r="9" spans="1:11" ht="18" thickBot="1" x14ac:dyDescent="0.25">
      <c r="B9" s="46" t="s">
        <v>155</v>
      </c>
      <c r="C9" s="46"/>
      <c r="D9" s="54" t="s">
        <v>156</v>
      </c>
      <c r="E9" s="46" t="s">
        <v>157</v>
      </c>
      <c r="F9" s="46" t="s">
        <v>158</v>
      </c>
      <c r="G9" s="46" t="s">
        <v>160</v>
      </c>
      <c r="H9" s="46" t="s">
        <v>163</v>
      </c>
      <c r="I9" s="46" t="s">
        <v>164</v>
      </c>
      <c r="J9" s="46" t="s">
        <v>166</v>
      </c>
      <c r="K9" s="46" t="s">
        <v>167</v>
      </c>
    </row>
    <row r="10" spans="1:11" x14ac:dyDescent="0.2">
      <c r="B10" s="56" t="s">
        <v>280</v>
      </c>
      <c r="C10" s="55"/>
      <c r="D10" s="56" t="s">
        <v>168</v>
      </c>
      <c r="E10" s="99">
        <v>107262.5</v>
      </c>
      <c r="F10" s="99">
        <v>347115.74</v>
      </c>
      <c r="G10" s="57">
        <v>0.3</v>
      </c>
      <c r="H10" s="59">
        <f>E10/F10</f>
        <v>0.30901076396017074</v>
      </c>
      <c r="I10" s="59">
        <f>E10/(E10+F10)</f>
        <v>0.23606434146142211</v>
      </c>
      <c r="J10" s="55">
        <v>1.78</v>
      </c>
      <c r="K10" s="62">
        <f>J10/(1+(1-G10)*H10)</f>
        <v>1.4634456739869581</v>
      </c>
    </row>
    <row r="11" spans="1:11" x14ac:dyDescent="0.2">
      <c r="B11" s="56" t="s">
        <v>279</v>
      </c>
      <c r="C11" s="55"/>
      <c r="D11" s="56" t="s">
        <v>168</v>
      </c>
      <c r="E11" s="99">
        <v>118.6</v>
      </c>
      <c r="F11" s="99">
        <v>401397.8</v>
      </c>
      <c r="G11" s="57">
        <v>0.3</v>
      </c>
      <c r="H11" s="59">
        <f t="shared" ref="H11:H14" si="0">E11/F11</f>
        <v>2.9546748886017808E-4</v>
      </c>
      <c r="I11" s="59">
        <f t="shared" ref="I11:I14" si="1">E11/(E11+F11)</f>
        <v>2.9538021361020372E-4</v>
      </c>
      <c r="J11" s="55">
        <v>0.45800000000000002</v>
      </c>
      <c r="K11" s="62">
        <f t="shared" ref="K11:K14" si="2">J11/(1+(1-G11)*H11)</f>
        <v>0.45790529271111879</v>
      </c>
    </row>
    <row r="12" spans="1:11" x14ac:dyDescent="0.2">
      <c r="B12" s="56" t="s">
        <v>281</v>
      </c>
      <c r="C12" s="55"/>
      <c r="D12" s="56" t="s">
        <v>168</v>
      </c>
      <c r="E12" s="99">
        <v>99711.679999999993</v>
      </c>
      <c r="F12" s="99">
        <v>286215.67999999999</v>
      </c>
      <c r="G12" s="57">
        <v>0.3</v>
      </c>
      <c r="H12" s="59">
        <f t="shared" si="0"/>
        <v>0.34837951575539117</v>
      </c>
      <c r="I12" s="59">
        <f t="shared" si="1"/>
        <v>0.2583690360797431</v>
      </c>
      <c r="J12" s="55">
        <v>1.03</v>
      </c>
      <c r="K12" s="62">
        <f t="shared" si="2"/>
        <v>0.82806369873424257</v>
      </c>
    </row>
    <row r="13" spans="1:11" x14ac:dyDescent="0.2">
      <c r="B13" s="56" t="s">
        <v>282</v>
      </c>
      <c r="C13" s="55"/>
      <c r="D13" s="56" t="s">
        <v>168</v>
      </c>
      <c r="E13" s="99">
        <v>1911.74</v>
      </c>
      <c r="F13" s="99">
        <v>248479.81</v>
      </c>
      <c r="G13" s="57">
        <v>0.3</v>
      </c>
      <c r="H13" s="59">
        <f t="shared" si="0"/>
        <v>7.6937438096077101E-3</v>
      </c>
      <c r="I13" s="59">
        <f t="shared" si="1"/>
        <v>7.6350020597739827E-3</v>
      </c>
      <c r="J13" s="55">
        <v>0.82299999999999995</v>
      </c>
      <c r="K13" s="62">
        <f t="shared" si="2"/>
        <v>0.81859137736048415</v>
      </c>
    </row>
    <row r="14" spans="1:11" x14ac:dyDescent="0.2">
      <c r="B14" s="56" t="s">
        <v>283</v>
      </c>
      <c r="C14" s="55"/>
      <c r="D14" s="56" t="s">
        <v>168</v>
      </c>
      <c r="E14" s="99">
        <v>419.44</v>
      </c>
      <c r="F14" s="99">
        <v>127389.34</v>
      </c>
      <c r="G14" s="57">
        <v>0.3</v>
      </c>
      <c r="H14" s="59">
        <f t="shared" si="0"/>
        <v>3.2925831941667963E-3</v>
      </c>
      <c r="I14" s="59">
        <f t="shared" si="1"/>
        <v>3.2817776681695891E-3</v>
      </c>
      <c r="J14" s="55">
        <v>1.03</v>
      </c>
      <c r="K14" s="62">
        <f t="shared" si="2"/>
        <v>1.0276315064404686</v>
      </c>
    </row>
    <row r="15" spans="1:11" ht="16" thickBot="1" x14ac:dyDescent="0.25">
      <c r="C15"/>
      <c r="D15" s="11"/>
    </row>
    <row r="16" spans="1:11" x14ac:dyDescent="0.2">
      <c r="F16" s="63" t="s">
        <v>171</v>
      </c>
      <c r="G16" s="65">
        <f>AVERAGE(G10:G14)</f>
        <v>0.3</v>
      </c>
      <c r="H16" s="65">
        <f>AVERAGE(H10:H14)</f>
        <v>0.13373441484163934</v>
      </c>
      <c r="I16" s="65">
        <f>AVERAGE(I10:I14)</f>
        <v>0.1011291074965438</v>
      </c>
      <c r="J16" s="67">
        <f>AVERAGE(J10:J14)</f>
        <v>1.0242</v>
      </c>
      <c r="K16" s="69">
        <f>AVERAGE(K10:K14)</f>
        <v>0.91912750984665448</v>
      </c>
    </row>
    <row r="17" spans="2:11" ht="16" thickBot="1" x14ac:dyDescent="0.25">
      <c r="F17" s="64" t="s">
        <v>172</v>
      </c>
      <c r="G17" s="66">
        <f>MEDIAN(G10:G14)</f>
        <v>0.3</v>
      </c>
      <c r="H17" s="66">
        <f>MEDIAN(H10:H14)</f>
        <v>7.6937438096077101E-3</v>
      </c>
      <c r="I17" s="66">
        <f>MEDIAN(I10:I14)</f>
        <v>7.6350020597739827E-3</v>
      </c>
      <c r="J17" s="68">
        <f>MEDIAN(J10:J14)</f>
        <v>1.03</v>
      </c>
      <c r="K17" s="70">
        <f>MEDIAN(K10:K14)</f>
        <v>0.82806369873424257</v>
      </c>
    </row>
    <row r="19" spans="2:11" ht="16" thickBot="1" x14ac:dyDescent="0.25">
      <c r="F19" s="2"/>
    </row>
    <row r="20" spans="2:11" ht="16" thickBot="1" x14ac:dyDescent="0.25">
      <c r="B20" s="77" t="s">
        <v>173</v>
      </c>
      <c r="C20" s="72"/>
      <c r="D20" s="72"/>
      <c r="E20" s="71"/>
      <c r="G20" s="78" t="s">
        <v>176</v>
      </c>
      <c r="H20" s="79"/>
      <c r="I20" s="80"/>
      <c r="J20" s="80"/>
      <c r="K20" s="80"/>
    </row>
    <row r="21" spans="2:11" x14ac:dyDescent="0.2">
      <c r="D21" s="11"/>
    </row>
    <row r="22" spans="2:11" x14ac:dyDescent="0.2">
      <c r="B22" t="s">
        <v>174</v>
      </c>
      <c r="D22" s="11"/>
      <c r="E22" s="57">
        <v>2.0799999999999999E-2</v>
      </c>
      <c r="G22" t="s">
        <v>177</v>
      </c>
      <c r="K22" s="57">
        <v>6.5000000000000002E-2</v>
      </c>
    </row>
    <row r="23" spans="2:11" x14ac:dyDescent="0.2">
      <c r="B23" t="s">
        <v>159</v>
      </c>
      <c r="D23" s="11"/>
      <c r="E23" s="57">
        <v>0.3</v>
      </c>
      <c r="G23" t="s">
        <v>178</v>
      </c>
      <c r="K23" s="86">
        <v>0.08</v>
      </c>
    </row>
    <row r="24" spans="2:11" ht="17" x14ac:dyDescent="0.2">
      <c r="B24" s="74" t="s">
        <v>175</v>
      </c>
      <c r="C24" s="75"/>
      <c r="D24" s="75"/>
      <c r="E24" s="76">
        <f>E22*(1-E23)</f>
        <v>1.4559999999999998E-2</v>
      </c>
      <c r="G24" t="s">
        <v>180</v>
      </c>
      <c r="K24" s="61">
        <f>K33</f>
        <v>1.2564966559054376</v>
      </c>
    </row>
    <row r="25" spans="2:11" x14ac:dyDescent="0.2">
      <c r="D25" s="11"/>
      <c r="G25" s="74" t="s">
        <v>181</v>
      </c>
      <c r="H25" s="74"/>
      <c r="I25" s="74"/>
      <c r="J25" s="74"/>
      <c r="K25" s="87">
        <f>K22+K24*K23</f>
        <v>0.16551973247243501</v>
      </c>
    </row>
    <row r="26" spans="2:11" x14ac:dyDescent="0.2">
      <c r="D26" s="11"/>
    </row>
    <row r="27" spans="2:11" ht="16" thickBot="1" x14ac:dyDescent="0.25">
      <c r="D27" s="11"/>
    </row>
    <row r="28" spans="2:11" ht="16" thickBot="1" x14ac:dyDescent="0.25">
      <c r="B28" s="77" t="s">
        <v>182</v>
      </c>
      <c r="C28" s="72"/>
      <c r="D28" s="72"/>
      <c r="E28" s="71"/>
      <c r="G28" s="78" t="s">
        <v>179</v>
      </c>
      <c r="H28" s="79"/>
      <c r="I28" s="80"/>
      <c r="J28" s="80"/>
      <c r="K28" s="80"/>
    </row>
    <row r="29" spans="2:11" x14ac:dyDescent="0.2">
      <c r="D29" s="11"/>
    </row>
    <row r="30" spans="2:11" x14ac:dyDescent="0.2">
      <c r="D30" s="81" t="s">
        <v>183</v>
      </c>
      <c r="E30" s="81" t="s">
        <v>184</v>
      </c>
      <c r="G30" t="s">
        <v>187</v>
      </c>
      <c r="K30" s="61">
        <f>K17</f>
        <v>0.82806369873424257</v>
      </c>
    </row>
    <row r="31" spans="2:11" x14ac:dyDescent="0.2">
      <c r="B31" t="s">
        <v>157</v>
      </c>
      <c r="C31" s="89">
        <f>E10</f>
        <v>107262.5</v>
      </c>
      <c r="D31" s="58">
        <f>C31/$C$33</f>
        <v>0.23606434146142211</v>
      </c>
      <c r="E31" s="57">
        <v>0.42499999999999999</v>
      </c>
      <c r="G31" t="s">
        <v>188</v>
      </c>
      <c r="K31" s="4">
        <f>E35</f>
        <v>0.73913043478260876</v>
      </c>
    </row>
    <row r="32" spans="2:11" x14ac:dyDescent="0.2">
      <c r="B32" t="s">
        <v>185</v>
      </c>
      <c r="C32" s="89">
        <f>F10</f>
        <v>347115.74</v>
      </c>
      <c r="D32" s="58">
        <f>C32/$C$33</f>
        <v>0.76393565853857792</v>
      </c>
      <c r="E32" s="4">
        <f>E33-E31</f>
        <v>0.57499999999999996</v>
      </c>
      <c r="G32" t="s">
        <v>159</v>
      </c>
      <c r="K32" s="73">
        <f>E23</f>
        <v>0.3</v>
      </c>
    </row>
    <row r="33" spans="2:11" x14ac:dyDescent="0.2">
      <c r="B33" s="74" t="s">
        <v>186</v>
      </c>
      <c r="C33" s="90">
        <f>C31+C32</f>
        <v>454378.23999999999</v>
      </c>
      <c r="D33" s="82">
        <f>SUM(D31:D32)</f>
        <v>1</v>
      </c>
      <c r="E33" s="82">
        <v>1</v>
      </c>
      <c r="G33" s="74" t="s">
        <v>179</v>
      </c>
      <c r="H33" s="74"/>
      <c r="I33" s="74"/>
      <c r="J33" s="74"/>
      <c r="K33" s="85">
        <f>K30*(1+(1-K32)*K31)</f>
        <v>1.2564966559054376</v>
      </c>
    </row>
    <row r="35" spans="2:11" x14ac:dyDescent="0.2">
      <c r="B35" t="s">
        <v>189</v>
      </c>
      <c r="D35" s="83">
        <f>D31/D32</f>
        <v>0.30901076396017074</v>
      </c>
      <c r="E35" s="83">
        <f>E31/E32</f>
        <v>0.73913043478260876</v>
      </c>
      <c r="G35" s="78" t="s">
        <v>190</v>
      </c>
      <c r="H35" s="79"/>
      <c r="I35" s="80"/>
      <c r="J35" s="80"/>
      <c r="K35" s="80"/>
    </row>
    <row r="37" spans="2:11" ht="16" thickBot="1" x14ac:dyDescent="0.25">
      <c r="J37" s="64" t="s">
        <v>191</v>
      </c>
      <c r="K37" s="64" t="s">
        <v>192</v>
      </c>
    </row>
    <row r="38" spans="2:11" x14ac:dyDescent="0.2">
      <c r="B38" s="91" t="s">
        <v>194</v>
      </c>
      <c r="G38" t="s">
        <v>161</v>
      </c>
      <c r="J38" s="4">
        <f>E24</f>
        <v>1.4559999999999998E-2</v>
      </c>
      <c r="K38" s="4">
        <f>E31</f>
        <v>0.42499999999999999</v>
      </c>
    </row>
    <row r="39" spans="2:11" x14ac:dyDescent="0.2">
      <c r="B39" s="93" t="s">
        <v>195</v>
      </c>
      <c r="G39" t="s">
        <v>163</v>
      </c>
      <c r="J39" s="4">
        <f>K25</f>
        <v>0.16551973247243501</v>
      </c>
      <c r="K39" s="4">
        <f>E32</f>
        <v>0.57499999999999996</v>
      </c>
    </row>
    <row r="40" spans="2:11" x14ac:dyDescent="0.2">
      <c r="B40" s="93" t="s">
        <v>196</v>
      </c>
      <c r="G40" s="74" t="s">
        <v>193</v>
      </c>
      <c r="H40" s="74"/>
      <c r="I40" s="74"/>
      <c r="J40" s="84"/>
      <c r="K40" s="88">
        <f>SUMPRODUCT(J38:J39,K38:K39)</f>
        <v>0.10136184617165012</v>
      </c>
    </row>
    <row r="41" spans="2:11" x14ac:dyDescent="0.2">
      <c r="B41" s="93" t="s">
        <v>197</v>
      </c>
    </row>
    <row r="42" spans="2:11" x14ac:dyDescent="0.2">
      <c r="B42" s="93" t="s">
        <v>198</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D548-9484-3A4C-ABC8-602D6267018B}">
  <sheetPr codeName="Sheet2">
    <tabColor rgb="FF0275D8"/>
  </sheetPr>
  <dimension ref="A2"/>
  <sheetViews>
    <sheetView showGridLines="0" workbookViewId="0">
      <selection activeCell="F16" sqref="F16"/>
    </sheetView>
  </sheetViews>
  <sheetFormatPr baseColWidth="10" defaultRowHeight="15" x14ac:dyDescent="0.2"/>
  <cols>
    <col min="1" max="1" width="2" customWidth="1"/>
  </cols>
  <sheetData>
    <row r="2" spans="1:1" x14ac:dyDescent="0.2">
      <c r="A2" t="s">
        <v>61</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59C6D-8F4E-0940-B79F-8D7795633597}">
  <sheetPr codeName="Sheet3"/>
  <dimension ref="A1:K7186"/>
  <sheetViews>
    <sheetView showGridLines="0" workbookViewId="0">
      <selection activeCell="F16" sqref="F16"/>
    </sheetView>
  </sheetViews>
  <sheetFormatPr baseColWidth="10" defaultRowHeight="15" x14ac:dyDescent="0.2"/>
  <cols>
    <col min="1" max="1" width="2" customWidth="1"/>
  </cols>
  <sheetData>
    <row r="1" spans="1:11" x14ac:dyDescent="0.2">
      <c r="D1" t="s">
        <v>331</v>
      </c>
    </row>
    <row r="2" spans="1:11" x14ac:dyDescent="0.2">
      <c r="A2" t="s">
        <v>61</v>
      </c>
      <c r="B2" s="154" t="s">
        <v>328</v>
      </c>
      <c r="C2" s="154" t="s">
        <v>329</v>
      </c>
      <c r="D2" s="154" t="s">
        <v>330</v>
      </c>
      <c r="E2" s="154" t="s">
        <v>332</v>
      </c>
      <c r="F2" s="103"/>
      <c r="G2" s="103" t="s">
        <v>333</v>
      </c>
      <c r="H2" s="103"/>
      <c r="I2" s="103"/>
      <c r="J2" s="103"/>
      <c r="K2" s="103"/>
    </row>
    <row r="3" spans="1:11" x14ac:dyDescent="0.2">
      <c r="B3" s="153">
        <v>42065</v>
      </c>
      <c r="C3" s="61">
        <v>576.75994900000001</v>
      </c>
      <c r="D3">
        <f t="shared" ref="D3:D66" si="0">(C3-C4)/C4</f>
        <v>26.579032540879979</v>
      </c>
      <c r="E3">
        <v>3.6448717099704999</v>
      </c>
    </row>
    <row r="4" spans="1:11" x14ac:dyDescent="0.2">
      <c r="B4" s="153">
        <v>34004</v>
      </c>
      <c r="C4" s="61">
        <v>20.912987000000001</v>
      </c>
      <c r="D4">
        <f t="shared" si="0"/>
        <v>-0.95861478212945017</v>
      </c>
      <c r="E4">
        <v>0.67241307613038903</v>
      </c>
      <c r="G4" s="124" t="s">
        <v>146</v>
      </c>
      <c r="H4" s="124"/>
      <c r="I4" s="124"/>
      <c r="J4" s="124"/>
      <c r="K4" s="129">
        <f>AVERAGE(Table2[Sorted Returns])</f>
        <v>1.1591684304950738E-3</v>
      </c>
    </row>
    <row r="5" spans="1:11" x14ac:dyDescent="0.2">
      <c r="B5" s="153">
        <v>44482</v>
      </c>
      <c r="C5" s="61">
        <v>505.32504299999999</v>
      </c>
      <c r="D5">
        <f t="shared" si="0"/>
        <v>4.4359246294820522</v>
      </c>
      <c r="E5">
        <v>0.20446710538702403</v>
      </c>
      <c r="G5" s="124" t="s">
        <v>334</v>
      </c>
      <c r="H5" s="124"/>
      <c r="I5" s="124"/>
      <c r="J5" s="124"/>
      <c r="K5" s="129">
        <f>_xlfn.STDEV.S(Table2[Sorted Returns])</f>
        <v>5.3598532316143511E-2</v>
      </c>
    </row>
    <row r="6" spans="1:11" x14ac:dyDescent="0.2">
      <c r="B6" s="153">
        <v>43951</v>
      </c>
      <c r="C6" s="61">
        <v>92.960273999999998</v>
      </c>
      <c r="D6">
        <f t="shared" si="0"/>
        <v>0.40538297586125793</v>
      </c>
      <c r="E6">
        <v>0.19321819188237152</v>
      </c>
      <c r="G6" s="124" t="s">
        <v>335</v>
      </c>
      <c r="H6" s="124"/>
      <c r="I6" s="124"/>
      <c r="J6" s="124"/>
      <c r="K6" s="129">
        <f>MIN(Table2[Sorted Returns])</f>
        <v>-0.99998597550819146</v>
      </c>
    </row>
    <row r="7" spans="1:11" x14ac:dyDescent="0.2">
      <c r="B7" s="153">
        <v>39953</v>
      </c>
      <c r="C7" s="61">
        <v>66.145865999999998</v>
      </c>
      <c r="D7">
        <f t="shared" si="0"/>
        <v>-0.61523907856360904</v>
      </c>
      <c r="E7">
        <v>0.18825663916343796</v>
      </c>
      <c r="G7" s="124" t="s">
        <v>336</v>
      </c>
      <c r="H7" s="124"/>
      <c r="I7" s="124"/>
      <c r="J7" s="124"/>
      <c r="K7" s="129">
        <f>MAX(Table2[Sorted Returns])</f>
        <v>3.6448717099704999</v>
      </c>
    </row>
    <row r="8" spans="1:11" x14ac:dyDescent="0.2">
      <c r="B8" s="153">
        <v>43767</v>
      </c>
      <c r="C8" s="61">
        <v>171.91419999999999</v>
      </c>
      <c r="D8">
        <f t="shared" si="0"/>
        <v>0.16756946832959113</v>
      </c>
      <c r="E8">
        <v>0.16756946832959113</v>
      </c>
      <c r="G8" s="124" t="s">
        <v>338</v>
      </c>
      <c r="H8" s="124"/>
      <c r="I8" s="124"/>
      <c r="J8" s="124"/>
      <c r="K8" s="156">
        <f>'Data Sheet'!B8</f>
        <v>936.4</v>
      </c>
    </row>
    <row r="9" spans="1:11" x14ac:dyDescent="0.2">
      <c r="B9" s="153">
        <v>43765</v>
      </c>
      <c r="C9" s="61">
        <v>147.24108899999999</v>
      </c>
      <c r="D9">
        <f t="shared" si="0"/>
        <v>9.0432858736335611</v>
      </c>
      <c r="E9">
        <v>0.16436735337999953</v>
      </c>
    </row>
    <row r="10" spans="1:11" ht="16" thickBot="1" x14ac:dyDescent="0.25">
      <c r="B10" s="153">
        <v>33288</v>
      </c>
      <c r="C10" s="61">
        <v>14.660648999999999</v>
      </c>
      <c r="D10">
        <f t="shared" si="0"/>
        <v>-0.95432813109745818</v>
      </c>
      <c r="E10">
        <v>0.15254228094214983</v>
      </c>
    </row>
    <row r="11" spans="1:11" ht="16" thickTop="1" x14ac:dyDescent="0.2">
      <c r="B11" s="153">
        <v>44229</v>
      </c>
      <c r="C11" s="61">
        <v>320.99954200000002</v>
      </c>
      <c r="D11">
        <f t="shared" si="0"/>
        <v>5.362740680920469</v>
      </c>
      <c r="E11">
        <v>0.15164515094471301</v>
      </c>
      <c r="G11" s="162" t="s">
        <v>337</v>
      </c>
      <c r="H11" s="162" t="s">
        <v>342</v>
      </c>
      <c r="I11" s="163" t="s">
        <v>339</v>
      </c>
      <c r="J11" s="164" t="s">
        <v>340</v>
      </c>
      <c r="K11" s="164" t="s">
        <v>341</v>
      </c>
    </row>
    <row r="12" spans="1:11" x14ac:dyDescent="0.2">
      <c r="B12" s="153">
        <v>33702</v>
      </c>
      <c r="C12" s="61">
        <v>50.449885999999999</v>
      </c>
      <c r="D12">
        <f t="shared" si="0"/>
        <v>0.73374973662924536</v>
      </c>
      <c r="E12">
        <v>0.14705879477430214</v>
      </c>
      <c r="G12" s="159">
        <v>0.05</v>
      </c>
      <c r="H12" s="159">
        <f>100%-G12</f>
        <v>0.95</v>
      </c>
      <c r="I12" s="160">
        <f>_xlfn.PERCENTILE.INC(Table2[Sorted Returns],G12)</f>
        <v>-4.2581781547948068E-2</v>
      </c>
      <c r="J12" s="161">
        <f>$K$8*(1+I12)</f>
        <v>896.52641975850133</v>
      </c>
      <c r="K12" s="161">
        <f>J12-$K$8</f>
        <v>-39.873580241498644</v>
      </c>
    </row>
    <row r="13" spans="1:11" x14ac:dyDescent="0.2">
      <c r="B13" s="153">
        <v>39750</v>
      </c>
      <c r="C13" s="61">
        <v>29.098713</v>
      </c>
      <c r="D13">
        <f t="shared" si="0"/>
        <v>-0.46963161297245132</v>
      </c>
      <c r="E13">
        <v>0.14142859048124129</v>
      </c>
      <c r="G13" s="157">
        <v>0.01</v>
      </c>
      <c r="H13" s="157">
        <f t="shared" ref="H13:H16" si="1">100%-G13</f>
        <v>0.99</v>
      </c>
      <c r="I13" s="158">
        <f>_xlfn.PERCENTILE.INC(Table2[Sorted Returns],G13)</f>
        <v>-7.6616882295760885E-2</v>
      </c>
      <c r="J13" s="156">
        <f>$K$8*(1+I13)</f>
        <v>864.65595141824951</v>
      </c>
      <c r="K13" s="156">
        <f t="shared" ref="K13:K16" si="2">J13-$K$8</f>
        <v>-71.744048581750462</v>
      </c>
    </row>
    <row r="14" spans="1:11" x14ac:dyDescent="0.2">
      <c r="B14" s="153">
        <v>39951</v>
      </c>
      <c r="C14" s="61">
        <v>54.865096999999999</v>
      </c>
      <c r="D14">
        <f t="shared" si="0"/>
        <v>0.99602516475227709</v>
      </c>
      <c r="E14">
        <v>0.1359094343172737</v>
      </c>
      <c r="G14" s="130">
        <v>5.0000000000000001E-3</v>
      </c>
      <c r="H14" s="157">
        <f t="shared" si="1"/>
        <v>0.995</v>
      </c>
      <c r="I14" s="158">
        <f>_xlfn.PERCENTILE.INC(Table2[Sorted Returns],G14)</f>
        <v>-8.9299978668816449E-2</v>
      </c>
      <c r="J14" s="156">
        <f>$K$8*(1+I14)</f>
        <v>852.77949997452026</v>
      </c>
      <c r="K14" s="156">
        <f t="shared" si="2"/>
        <v>-83.620500025479714</v>
      </c>
    </row>
    <row r="15" spans="1:11" x14ac:dyDescent="0.2">
      <c r="B15" s="153">
        <v>39786</v>
      </c>
      <c r="C15" s="61">
        <v>27.487176999999999</v>
      </c>
      <c r="D15">
        <f t="shared" si="0"/>
        <v>-0.2587774655670278</v>
      </c>
      <c r="E15">
        <v>0.13283301674082082</v>
      </c>
      <c r="G15" s="157">
        <v>0.1</v>
      </c>
      <c r="H15" s="157">
        <f t="shared" si="1"/>
        <v>0.9</v>
      </c>
      <c r="I15" s="158">
        <f>_xlfn.PERCENTILE.INC(Table2[Sorted Returns],G15)</f>
        <v>-2.9976806783164292E-2</v>
      </c>
      <c r="J15" s="156">
        <f>$K$8*(1+I15)</f>
        <v>908.32971812824496</v>
      </c>
      <c r="K15" s="156">
        <f t="shared" si="2"/>
        <v>-28.070281871755014</v>
      </c>
    </row>
    <row r="16" spans="1:11" x14ac:dyDescent="0.2">
      <c r="B16" s="153">
        <v>39905</v>
      </c>
      <c r="C16" s="61">
        <v>37.083568999999997</v>
      </c>
      <c r="D16">
        <f t="shared" si="0"/>
        <v>-0.66411605416120023</v>
      </c>
      <c r="E16">
        <v>0.13138889852470154</v>
      </c>
      <c r="G16" s="157">
        <v>1</v>
      </c>
      <c r="H16" s="157">
        <f t="shared" si="1"/>
        <v>0</v>
      </c>
      <c r="I16" s="158">
        <f>_xlfn.PERCENTILE.INC(Table2[Sorted Returns],G16)</f>
        <v>3.6448717099704999</v>
      </c>
      <c r="J16" s="156">
        <f>$K$8*(1+I16)</f>
        <v>4349.4578692163768</v>
      </c>
      <c r="K16" s="156">
        <f t="shared" si="2"/>
        <v>3413.0578692163767</v>
      </c>
    </row>
    <row r="17" spans="2:10" x14ac:dyDescent="0.2">
      <c r="B17" s="153">
        <v>43987</v>
      </c>
      <c r="C17" s="61">
        <v>110.40589900000001</v>
      </c>
      <c r="D17">
        <f t="shared" si="0"/>
        <v>2.1835690879616685</v>
      </c>
      <c r="E17">
        <v>0.12436545741987685</v>
      </c>
      <c r="J17" s="155"/>
    </row>
    <row r="18" spans="2:10" x14ac:dyDescent="0.2">
      <c r="B18" s="153">
        <v>39755</v>
      </c>
      <c r="C18" s="61">
        <v>34.679912999999999</v>
      </c>
      <c r="D18">
        <f t="shared" si="0"/>
        <v>-0.32414007571170245</v>
      </c>
      <c r="E18">
        <v>0.1232674818819221</v>
      </c>
    </row>
    <row r="19" spans="2:10" x14ac:dyDescent="0.2">
      <c r="B19" s="153">
        <v>33716</v>
      </c>
      <c r="C19" s="61">
        <v>51.312278999999997</v>
      </c>
      <c r="D19">
        <f t="shared" si="0"/>
        <v>0.17821770833768644</v>
      </c>
      <c r="E19">
        <v>0.12264138456075868</v>
      </c>
    </row>
    <row r="20" spans="2:10" x14ac:dyDescent="0.2">
      <c r="B20" s="153">
        <v>34389</v>
      </c>
      <c r="C20" s="61">
        <v>43.550761999999999</v>
      </c>
      <c r="D20">
        <f t="shared" si="0"/>
        <v>-0.88396680576196629</v>
      </c>
      <c r="E20">
        <v>0.12222212688010456</v>
      </c>
    </row>
    <row r="21" spans="2:10" x14ac:dyDescent="0.2">
      <c r="B21" s="153">
        <v>44476</v>
      </c>
      <c r="C21" s="61">
        <v>375.33019999999999</v>
      </c>
      <c r="D21">
        <f t="shared" si="0"/>
        <v>27.126333654590699</v>
      </c>
      <c r="E21">
        <v>0.12036895828906162</v>
      </c>
    </row>
    <row r="22" spans="2:10" x14ac:dyDescent="0.2">
      <c r="B22" s="153">
        <v>36833</v>
      </c>
      <c r="C22" s="61">
        <v>13.344441</v>
      </c>
      <c r="D22">
        <f t="shared" si="0"/>
        <v>-0.73966953442749805</v>
      </c>
      <c r="E22">
        <v>0.11829341527623463</v>
      </c>
    </row>
    <row r="23" spans="2:10" x14ac:dyDescent="0.2">
      <c r="B23" s="153">
        <v>39918</v>
      </c>
      <c r="C23" s="61">
        <v>51.259621000000003</v>
      </c>
      <c r="D23">
        <f t="shared" si="0"/>
        <v>1.5843011468160606</v>
      </c>
      <c r="E23">
        <v>0.11639895471529162</v>
      </c>
    </row>
    <row r="24" spans="2:10" x14ac:dyDescent="0.2">
      <c r="B24" s="153">
        <v>34179</v>
      </c>
      <c r="C24" s="61">
        <v>19.835003</v>
      </c>
      <c r="D24">
        <f t="shared" si="0"/>
        <v>-0.90982631682925896</v>
      </c>
      <c r="E24">
        <v>0.11515185009482866</v>
      </c>
    </row>
    <row r="25" spans="2:10" x14ac:dyDescent="0.2">
      <c r="B25" s="153">
        <v>44207</v>
      </c>
      <c r="C25" s="61">
        <v>219.96443199999999</v>
      </c>
      <c r="D25">
        <f t="shared" si="0"/>
        <v>1.1038423856303841</v>
      </c>
      <c r="E25">
        <v>0.1135503877877795</v>
      </c>
    </row>
    <row r="26" spans="2:10" x14ac:dyDescent="0.2">
      <c r="B26" s="153">
        <v>40063</v>
      </c>
      <c r="C26" s="61">
        <v>104.553665</v>
      </c>
      <c r="D26">
        <f t="shared" si="0"/>
        <v>1.2771062298266458</v>
      </c>
      <c r="E26">
        <v>0.11351571545333955</v>
      </c>
    </row>
    <row r="27" spans="2:10" x14ac:dyDescent="0.2">
      <c r="B27" s="153">
        <v>39916</v>
      </c>
      <c r="C27" s="61">
        <v>45.915146</v>
      </c>
      <c r="D27">
        <f t="shared" si="0"/>
        <v>-0.74934286714337472</v>
      </c>
      <c r="E27">
        <v>0.11177226153129846</v>
      </c>
    </row>
    <row r="28" spans="2:10" x14ac:dyDescent="0.2">
      <c r="B28" s="153">
        <v>43866</v>
      </c>
      <c r="C28" s="61">
        <v>183.179092</v>
      </c>
      <c r="D28">
        <f t="shared" si="0"/>
        <v>0.31720431970949392</v>
      </c>
      <c r="E28">
        <v>0.10893185837844448</v>
      </c>
    </row>
    <row r="29" spans="2:10" x14ac:dyDescent="0.2">
      <c r="B29" s="153">
        <v>43755</v>
      </c>
      <c r="C29" s="61">
        <v>139.066574</v>
      </c>
      <c r="D29">
        <f t="shared" si="0"/>
        <v>2.5055848995838317</v>
      </c>
      <c r="E29">
        <v>0.1084624597310624</v>
      </c>
    </row>
    <row r="30" spans="2:10" x14ac:dyDescent="0.2">
      <c r="B30" s="153">
        <v>33687</v>
      </c>
      <c r="C30" s="61">
        <v>39.670006000000001</v>
      </c>
      <c r="D30">
        <f t="shared" si="0"/>
        <v>2.3201408737149833</v>
      </c>
      <c r="E30">
        <v>0.10843368982962096</v>
      </c>
    </row>
    <row r="31" spans="2:10" x14ac:dyDescent="0.2">
      <c r="B31" s="153">
        <v>37096</v>
      </c>
      <c r="C31" s="61">
        <v>11.94829</v>
      </c>
      <c r="D31">
        <f t="shared" si="0"/>
        <v>-0.84164149687299916</v>
      </c>
      <c r="E31">
        <v>0.1080114292666679</v>
      </c>
    </row>
    <row r="32" spans="2:10" x14ac:dyDescent="0.2">
      <c r="B32" s="153">
        <v>40022</v>
      </c>
      <c r="C32" s="61">
        <v>75.450890000000001</v>
      </c>
      <c r="D32">
        <f t="shared" si="0"/>
        <v>1.5624612515089733</v>
      </c>
      <c r="E32">
        <v>0.10759170068501363</v>
      </c>
    </row>
    <row r="33" spans="2:5" x14ac:dyDescent="0.2">
      <c r="B33" s="153">
        <v>39885</v>
      </c>
      <c r="C33" s="61">
        <v>29.444694999999999</v>
      </c>
      <c r="D33">
        <f t="shared" si="0"/>
        <v>0.22584101287281691</v>
      </c>
      <c r="E33">
        <v>0.10715498754893654</v>
      </c>
    </row>
    <row r="34" spans="2:5" x14ac:dyDescent="0.2">
      <c r="B34" s="153">
        <v>37418</v>
      </c>
      <c r="C34" s="61">
        <v>24.019995000000002</v>
      </c>
      <c r="D34">
        <f t="shared" si="0"/>
        <v>1.0885310406903668</v>
      </c>
      <c r="E34">
        <v>0.10660985761079382</v>
      </c>
    </row>
    <row r="35" spans="2:5" x14ac:dyDescent="0.2">
      <c r="B35" s="153">
        <v>36964</v>
      </c>
      <c r="C35" s="61">
        <v>11.500904</v>
      </c>
      <c r="D35">
        <f t="shared" si="0"/>
        <v>-0.8432722871911249</v>
      </c>
      <c r="E35">
        <v>0.10526324388099892</v>
      </c>
    </row>
    <row r="36" spans="2:5" x14ac:dyDescent="0.2">
      <c r="B36" s="153">
        <v>38009</v>
      </c>
      <c r="C36" s="61">
        <v>73.381432000000004</v>
      </c>
      <c r="D36">
        <f t="shared" si="0"/>
        <v>-1.3268907603364992E-2</v>
      </c>
      <c r="E36">
        <v>0.10419099717892094</v>
      </c>
    </row>
    <row r="37" spans="2:5" x14ac:dyDescent="0.2">
      <c r="B37" s="153">
        <v>43930</v>
      </c>
      <c r="C37" s="61">
        <v>74.368217000000001</v>
      </c>
      <c r="D37">
        <f t="shared" si="0"/>
        <v>-0.4447339615712792</v>
      </c>
      <c r="E37">
        <v>0.10355037896519931</v>
      </c>
    </row>
    <row r="38" spans="2:5" x14ac:dyDescent="0.2">
      <c r="B38" s="153">
        <v>43719</v>
      </c>
      <c r="C38" s="61">
        <v>133.93258700000001</v>
      </c>
      <c r="D38">
        <f t="shared" si="0"/>
        <v>3.1778540145070084</v>
      </c>
      <c r="E38">
        <v>0.10213301368554839</v>
      </c>
    </row>
    <row r="39" spans="2:5" x14ac:dyDescent="0.2">
      <c r="B39" s="153">
        <v>39815</v>
      </c>
      <c r="C39" s="61">
        <v>32.057746999999999</v>
      </c>
      <c r="D39">
        <f t="shared" si="0"/>
        <v>1.4606451027571907</v>
      </c>
      <c r="E39">
        <v>0.10134494112011211</v>
      </c>
    </row>
    <row r="40" spans="2:5" x14ac:dyDescent="0.2">
      <c r="B40" s="153">
        <v>37186</v>
      </c>
      <c r="C40" s="61">
        <v>13.028188</v>
      </c>
      <c r="D40">
        <f t="shared" si="0"/>
        <v>-0.93024397113521329</v>
      </c>
      <c r="E40">
        <v>0.10032574340804341</v>
      </c>
    </row>
    <row r="41" spans="2:5" x14ac:dyDescent="0.2">
      <c r="B41" s="153">
        <v>43556</v>
      </c>
      <c r="C41" s="61">
        <v>186.76791399999999</v>
      </c>
      <c r="D41">
        <f t="shared" si="0"/>
        <v>7.9827134147480119E-2</v>
      </c>
      <c r="E41">
        <v>9.850493202874086E-2</v>
      </c>
    </row>
    <row r="42" spans="2:5" x14ac:dyDescent="0.2">
      <c r="B42" s="153">
        <v>44153</v>
      </c>
      <c r="C42" s="61">
        <v>172.960938</v>
      </c>
      <c r="D42">
        <f t="shared" si="0"/>
        <v>4.3998931703616782</v>
      </c>
      <c r="E42">
        <v>9.810128169488419E-2</v>
      </c>
    </row>
    <row r="43" spans="2:5" x14ac:dyDescent="0.2">
      <c r="B43" s="153">
        <v>39898</v>
      </c>
      <c r="C43" s="61">
        <v>32.030436999999999</v>
      </c>
      <c r="D43">
        <f t="shared" si="0"/>
        <v>0.98209535747372467</v>
      </c>
      <c r="E43">
        <v>9.6975375687535281E-2</v>
      </c>
    </row>
    <row r="44" spans="2:5" x14ac:dyDescent="0.2">
      <c r="B44" s="153">
        <v>36766</v>
      </c>
      <c r="C44" s="61">
        <v>16.159887000000001</v>
      </c>
      <c r="D44">
        <f t="shared" si="0"/>
        <v>-0.76198340556141742</v>
      </c>
      <c r="E44">
        <v>9.5711176108393192E-2</v>
      </c>
    </row>
    <row r="45" spans="2:5" x14ac:dyDescent="0.2">
      <c r="B45" s="153">
        <v>40018</v>
      </c>
      <c r="C45" s="61">
        <v>67.893951000000001</v>
      </c>
      <c r="D45">
        <f t="shared" si="0"/>
        <v>-0.15497014177553631</v>
      </c>
      <c r="E45">
        <v>9.5489906718549303E-2</v>
      </c>
    </row>
    <row r="46" spans="2:5" x14ac:dyDescent="0.2">
      <c r="B46" s="153">
        <v>38013</v>
      </c>
      <c r="C46" s="61">
        <v>80.345032000000003</v>
      </c>
      <c r="D46">
        <f t="shared" si="0"/>
        <v>3.4898979989687411</v>
      </c>
      <c r="E46">
        <v>9.4895940433541812E-2</v>
      </c>
    </row>
    <row r="47" spans="2:5" x14ac:dyDescent="0.2">
      <c r="B47" s="153">
        <v>34130</v>
      </c>
      <c r="C47" s="61">
        <v>17.894622999999999</v>
      </c>
      <c r="D47">
        <f t="shared" si="0"/>
        <v>-0.96093187111400102</v>
      </c>
      <c r="E47">
        <v>9.2105458292684822E-2</v>
      </c>
    </row>
    <row r="48" spans="2:5" x14ac:dyDescent="0.2">
      <c r="B48" s="153">
        <v>42521</v>
      </c>
      <c r="C48" s="61">
        <v>458.03634599999998</v>
      </c>
      <c r="D48">
        <f t="shared" si="0"/>
        <v>14.356415099374942</v>
      </c>
      <c r="E48">
        <v>9.1157204006137735E-2</v>
      </c>
    </row>
    <row r="49" spans="2:5" x14ac:dyDescent="0.2">
      <c r="B49" s="153">
        <v>35963</v>
      </c>
      <c r="C49" s="61">
        <v>29.827036</v>
      </c>
      <c r="D49">
        <f t="shared" si="0"/>
        <v>-0.31573715244544354</v>
      </c>
      <c r="E49">
        <v>8.9869292210642993E-2</v>
      </c>
    </row>
    <row r="50" spans="2:5" x14ac:dyDescent="0.2">
      <c r="B50" s="153">
        <v>35793</v>
      </c>
      <c r="C50" s="61">
        <v>43.590026999999999</v>
      </c>
      <c r="D50">
        <f t="shared" si="0"/>
        <v>-0.6366773133178304</v>
      </c>
      <c r="E50">
        <v>8.8735646756528841E-2</v>
      </c>
    </row>
    <row r="51" spans="2:5" x14ac:dyDescent="0.2">
      <c r="B51" s="153">
        <v>43704</v>
      </c>
      <c r="C51" s="61">
        <v>119.976067</v>
      </c>
      <c r="D51">
        <f t="shared" si="0"/>
        <v>4.7564521109666167</v>
      </c>
      <c r="E51">
        <v>8.8647631737214849E-2</v>
      </c>
    </row>
    <row r="52" spans="2:5" x14ac:dyDescent="0.2">
      <c r="B52" s="153">
        <v>37293</v>
      </c>
      <c r="C52" s="61">
        <v>20.842016000000001</v>
      </c>
      <c r="D52">
        <f t="shared" si="0"/>
        <v>-8.001335175835958E-2</v>
      </c>
      <c r="E52">
        <v>8.7324303119406047E-2</v>
      </c>
    </row>
    <row r="53" spans="2:5" x14ac:dyDescent="0.2">
      <c r="B53" s="153">
        <v>37298</v>
      </c>
      <c r="C53" s="61">
        <v>22.654693999999999</v>
      </c>
      <c r="D53">
        <f t="shared" si="0"/>
        <v>-0.9437909906883748</v>
      </c>
      <c r="E53">
        <v>8.616853679878915E-2</v>
      </c>
    </row>
    <row r="54" spans="2:5" x14ac:dyDescent="0.2">
      <c r="B54" s="153">
        <v>44694</v>
      </c>
      <c r="C54" s="61">
        <v>403.04382299999997</v>
      </c>
      <c r="D54">
        <f t="shared" si="0"/>
        <v>-2.7540600156756054E-2</v>
      </c>
      <c r="E54">
        <v>8.5952184230751738E-2</v>
      </c>
    </row>
    <row r="55" spans="2:5" x14ac:dyDescent="0.2">
      <c r="B55" s="153">
        <v>44480</v>
      </c>
      <c r="C55" s="61">
        <v>414.45825200000002</v>
      </c>
      <c r="D55">
        <f t="shared" si="0"/>
        <v>36.918977326924974</v>
      </c>
      <c r="E55">
        <v>8.5650781824704286E-2</v>
      </c>
    </row>
    <row r="56" spans="2:5" x14ac:dyDescent="0.2">
      <c r="B56" s="153">
        <v>37153</v>
      </c>
      <c r="C56" s="61">
        <v>10.930101000000001</v>
      </c>
      <c r="D56">
        <f t="shared" si="0"/>
        <v>-0.92049190078918297</v>
      </c>
      <c r="E56">
        <v>8.4992439866363623E-2</v>
      </c>
    </row>
    <row r="57" spans="2:5" x14ac:dyDescent="0.2">
      <c r="B57" s="153">
        <v>44069</v>
      </c>
      <c r="C57" s="61">
        <v>137.471542</v>
      </c>
      <c r="D57">
        <f t="shared" si="0"/>
        <v>7.7663974814888688</v>
      </c>
      <c r="E57">
        <v>8.4972435324446802E-2</v>
      </c>
    </row>
    <row r="58" spans="2:5" x14ac:dyDescent="0.2">
      <c r="B58" s="153">
        <v>36894</v>
      </c>
      <c r="C58" s="61">
        <v>15.681646000000001</v>
      </c>
      <c r="D58">
        <f t="shared" si="0"/>
        <v>-0.65837389535966639</v>
      </c>
      <c r="E58">
        <v>8.4266680863906762E-2</v>
      </c>
    </row>
    <row r="59" spans="2:5" x14ac:dyDescent="0.2">
      <c r="B59" s="153">
        <v>35887</v>
      </c>
      <c r="C59" s="61">
        <v>45.902949999999997</v>
      </c>
      <c r="D59">
        <f t="shared" si="0"/>
        <v>-0.77311644916827482</v>
      </c>
      <c r="E59">
        <v>8.3333380534368506E-2</v>
      </c>
    </row>
    <row r="60" spans="2:5" x14ac:dyDescent="0.2">
      <c r="B60" s="153">
        <v>43557</v>
      </c>
      <c r="C60" s="61">
        <v>202.31942699999999</v>
      </c>
      <c r="D60">
        <f t="shared" si="0"/>
        <v>-0.46752636014508792</v>
      </c>
      <c r="E60">
        <v>8.3266513326266528E-2</v>
      </c>
    </row>
    <row r="61" spans="2:5" x14ac:dyDescent="0.2">
      <c r="B61" s="153">
        <v>42292</v>
      </c>
      <c r="C61" s="61">
        <v>379.96139499999998</v>
      </c>
      <c r="D61">
        <f t="shared" si="0"/>
        <v>15.704850433972361</v>
      </c>
      <c r="E61">
        <v>8.2316119621436035E-2</v>
      </c>
    </row>
    <row r="62" spans="2:5" x14ac:dyDescent="0.2">
      <c r="B62" s="153">
        <v>33940</v>
      </c>
      <c r="C62" s="61">
        <v>22.745573</v>
      </c>
      <c r="D62">
        <f t="shared" si="0"/>
        <v>-0.8423733076797878</v>
      </c>
      <c r="E62">
        <v>8.2051087128297895E-2</v>
      </c>
    </row>
    <row r="63" spans="2:5" x14ac:dyDescent="0.2">
      <c r="B63" s="153">
        <v>44110</v>
      </c>
      <c r="C63" s="61">
        <v>144.300262</v>
      </c>
      <c r="D63">
        <f t="shared" si="0"/>
        <v>3.6477820827391962</v>
      </c>
      <c r="E63">
        <v>8.1030700294686453E-2</v>
      </c>
    </row>
    <row r="64" spans="2:5" x14ac:dyDescent="0.2">
      <c r="B64" s="153">
        <v>39762</v>
      </c>
      <c r="C64" s="61">
        <v>31.047122999999999</v>
      </c>
      <c r="D64">
        <f t="shared" si="0"/>
        <v>0.63875058945066188</v>
      </c>
      <c r="E64">
        <v>8.0823912700046713E-2</v>
      </c>
    </row>
    <row r="65" spans="2:5" x14ac:dyDescent="0.2">
      <c r="B65" s="153">
        <v>36004</v>
      </c>
      <c r="C65" s="61">
        <v>18.945606000000002</v>
      </c>
      <c r="D65">
        <f t="shared" si="0"/>
        <v>-0.16792161769309658</v>
      </c>
      <c r="E65">
        <v>8.0323056726636505E-2</v>
      </c>
    </row>
    <row r="66" spans="2:5" x14ac:dyDescent="0.2">
      <c r="B66" s="153">
        <v>36150</v>
      </c>
      <c r="C66" s="61">
        <v>22.769016000000001</v>
      </c>
      <c r="D66">
        <f t="shared" si="0"/>
        <v>-0.79796567935405627</v>
      </c>
      <c r="E66">
        <v>8.0269074061220108E-2</v>
      </c>
    </row>
    <row r="67" spans="2:5" x14ac:dyDescent="0.2">
      <c r="B67" s="153">
        <v>44046</v>
      </c>
      <c r="C67" s="61">
        <v>112.698753</v>
      </c>
      <c r="D67">
        <f t="shared" ref="D67:D130" si="3">(C67-C68)/C68</f>
        <v>3.1146104753373285</v>
      </c>
      <c r="E67">
        <v>8.0267556957569319E-2</v>
      </c>
    </row>
    <row r="68" spans="2:5" x14ac:dyDescent="0.2">
      <c r="B68" s="153">
        <v>36311</v>
      </c>
      <c r="C68" s="61">
        <v>27.389896</v>
      </c>
      <c r="D68">
        <f t="shared" si="3"/>
        <v>0.20215885551584536</v>
      </c>
      <c r="E68">
        <v>8.0247212298884027E-2</v>
      </c>
    </row>
    <row r="69" spans="2:5" x14ac:dyDescent="0.2">
      <c r="B69" s="153">
        <v>36266</v>
      </c>
      <c r="C69" s="61">
        <v>22.783923999999999</v>
      </c>
      <c r="D69">
        <f t="shared" si="3"/>
        <v>0.15713620834696962</v>
      </c>
      <c r="E69">
        <v>8.0212544284997925E-2</v>
      </c>
    </row>
    <row r="70" spans="2:5" x14ac:dyDescent="0.2">
      <c r="B70" s="153">
        <v>36599</v>
      </c>
      <c r="C70" s="61">
        <v>19.689924000000001</v>
      </c>
      <c r="D70">
        <f t="shared" si="3"/>
        <v>-0.4987469644034635</v>
      </c>
      <c r="E70">
        <v>8.0182491748696058E-2</v>
      </c>
    </row>
    <row r="71" spans="2:5" x14ac:dyDescent="0.2">
      <c r="B71" s="153">
        <v>36350</v>
      </c>
      <c r="C71" s="61">
        <v>39.281405999999997</v>
      </c>
      <c r="D71">
        <f t="shared" si="3"/>
        <v>0.47592467147104017</v>
      </c>
      <c r="E71">
        <v>8.0174869872185334E-2</v>
      </c>
    </row>
    <row r="72" spans="2:5" x14ac:dyDescent="0.2">
      <c r="B72" s="153">
        <v>36165</v>
      </c>
      <c r="C72" s="61">
        <v>26.614777</v>
      </c>
      <c r="D72">
        <f t="shared" si="3"/>
        <v>-0.13681417057168418</v>
      </c>
      <c r="E72">
        <v>8.0157138104655121E-2</v>
      </c>
    </row>
    <row r="73" spans="2:5" x14ac:dyDescent="0.2">
      <c r="B73" s="153">
        <v>36168</v>
      </c>
      <c r="C73" s="61">
        <v>30.833195</v>
      </c>
      <c r="D73">
        <f t="shared" si="3"/>
        <v>0.13158354744519282</v>
      </c>
      <c r="E73">
        <v>8.0156697925841083E-2</v>
      </c>
    </row>
    <row r="74" spans="2:5" x14ac:dyDescent="0.2">
      <c r="B74" s="153">
        <v>36578</v>
      </c>
      <c r="C74" s="61">
        <v>27.247828999999999</v>
      </c>
      <c r="D74">
        <f t="shared" si="3"/>
        <v>-0.18539676416206383</v>
      </c>
      <c r="E74">
        <v>8.0156152679095843E-2</v>
      </c>
    </row>
    <row r="75" spans="2:5" x14ac:dyDescent="0.2">
      <c r="B75" s="153">
        <v>36174</v>
      </c>
      <c r="C75" s="61">
        <v>33.449202999999997</v>
      </c>
      <c r="D75">
        <f t="shared" si="3"/>
        <v>-7.9434300687919873E-2</v>
      </c>
      <c r="E75">
        <v>8.0144463157348106E-2</v>
      </c>
    </row>
    <row r="76" spans="2:5" x14ac:dyDescent="0.2">
      <c r="B76" s="153">
        <v>36532</v>
      </c>
      <c r="C76" s="61">
        <v>36.335487000000001</v>
      </c>
      <c r="D76">
        <f t="shared" si="3"/>
        <v>0.26008341928269052</v>
      </c>
      <c r="E76">
        <v>8.0144230541990921E-2</v>
      </c>
    </row>
    <row r="77" spans="2:5" x14ac:dyDescent="0.2">
      <c r="B77" s="153">
        <v>36229</v>
      </c>
      <c r="C77" s="61">
        <v>28.835778999999999</v>
      </c>
      <c r="D77">
        <f t="shared" si="3"/>
        <v>-1.7272130188380131E-2</v>
      </c>
      <c r="E77">
        <v>8.0122955762864906E-2</v>
      </c>
    </row>
    <row r="78" spans="2:5" x14ac:dyDescent="0.2">
      <c r="B78" s="153">
        <v>36294</v>
      </c>
      <c r="C78" s="61">
        <v>29.342587999999999</v>
      </c>
      <c r="D78">
        <f t="shared" si="3"/>
        <v>0.62216731074960363</v>
      </c>
      <c r="E78">
        <v>8.0109841973327225E-2</v>
      </c>
    </row>
    <row r="79" spans="2:5" x14ac:dyDescent="0.2">
      <c r="B79" s="153">
        <v>36104</v>
      </c>
      <c r="C79" s="61">
        <v>18.088508999999998</v>
      </c>
      <c r="D79">
        <f t="shared" si="3"/>
        <v>-0.28293684281631398</v>
      </c>
      <c r="E79">
        <v>8.0106887446212541E-2</v>
      </c>
    </row>
    <row r="80" spans="2:5" x14ac:dyDescent="0.2">
      <c r="B80" s="153">
        <v>36577</v>
      </c>
      <c r="C80" s="61">
        <v>25.225823999999999</v>
      </c>
      <c r="D80">
        <f t="shared" si="3"/>
        <v>-0.45357615521924627</v>
      </c>
      <c r="E80">
        <v>8.0090840272520766E-2</v>
      </c>
    </row>
    <row r="81" spans="2:5" x14ac:dyDescent="0.2">
      <c r="B81" s="153">
        <v>36395</v>
      </c>
      <c r="C81" s="61">
        <v>46.165306000000001</v>
      </c>
      <c r="D81">
        <f t="shared" si="3"/>
        <v>0.26947094004628097</v>
      </c>
      <c r="E81">
        <v>8.00851699943122E-2</v>
      </c>
    </row>
    <row r="82" spans="2:5" x14ac:dyDescent="0.2">
      <c r="B82" s="153">
        <v>36349</v>
      </c>
      <c r="C82" s="61">
        <v>36.365783999999998</v>
      </c>
      <c r="D82">
        <f t="shared" si="3"/>
        <v>0.60768659659930224</v>
      </c>
      <c r="E82">
        <v>8.00721466105518E-2</v>
      </c>
    </row>
    <row r="83" spans="2:5" x14ac:dyDescent="0.2">
      <c r="B83" s="153">
        <v>36286</v>
      </c>
      <c r="C83" s="61">
        <v>22.619945999999999</v>
      </c>
      <c r="D83">
        <f t="shared" si="3"/>
        <v>-0.33646700396830054</v>
      </c>
      <c r="E83">
        <v>8.0070671742533336E-2</v>
      </c>
    </row>
    <row r="84" spans="2:5" x14ac:dyDescent="0.2">
      <c r="B84" s="153">
        <v>36181</v>
      </c>
      <c r="C84" s="61">
        <v>34.090159999999997</v>
      </c>
      <c r="D84">
        <f t="shared" si="3"/>
        <v>2.3723978644178918E-2</v>
      </c>
      <c r="E84">
        <v>8.0046875525229225E-2</v>
      </c>
    </row>
    <row r="85" spans="2:5" x14ac:dyDescent="0.2">
      <c r="B85" s="153">
        <v>36171</v>
      </c>
      <c r="C85" s="61">
        <v>33.300148</v>
      </c>
      <c r="D85">
        <f t="shared" si="3"/>
        <v>-0.21506754360910957</v>
      </c>
      <c r="E85">
        <v>8.0009645448679584E-2</v>
      </c>
    </row>
    <row r="86" spans="2:5" x14ac:dyDescent="0.2">
      <c r="B86" s="153">
        <v>36353</v>
      </c>
      <c r="C86" s="61">
        <v>42.424221000000003</v>
      </c>
      <c r="D86">
        <f t="shared" si="3"/>
        <v>1.034132092658588</v>
      </c>
      <c r="E86">
        <v>8.0007701353663516E-2</v>
      </c>
    </row>
    <row r="87" spans="2:5" x14ac:dyDescent="0.2">
      <c r="B87" s="153">
        <v>36594</v>
      </c>
      <c r="C87" s="61">
        <v>20.856178</v>
      </c>
      <c r="D87">
        <f t="shared" si="3"/>
        <v>-0.22654825964274447</v>
      </c>
      <c r="E87">
        <v>8.000010770910293E-2</v>
      </c>
    </row>
    <row r="88" spans="2:5" x14ac:dyDescent="0.2">
      <c r="B88" s="153">
        <v>36242</v>
      </c>
      <c r="C88" s="61">
        <v>26.965067000000001</v>
      </c>
      <c r="D88">
        <f t="shared" si="3"/>
        <v>-7.4074496710997981E-3</v>
      </c>
      <c r="E88">
        <v>7.999998397927241E-2</v>
      </c>
    </row>
    <row r="89" spans="2:5" x14ac:dyDescent="0.2">
      <c r="B89" s="153">
        <v>36293</v>
      </c>
      <c r="C89" s="61">
        <v>27.1663</v>
      </c>
      <c r="D89">
        <f t="shared" si="3"/>
        <v>0.25000000000000006</v>
      </c>
      <c r="E89">
        <v>7.9999977737123307E-2</v>
      </c>
    </row>
    <row r="90" spans="2:5" x14ac:dyDescent="0.2">
      <c r="B90" s="153">
        <v>36284</v>
      </c>
      <c r="C90" s="61">
        <v>21.733039999999999</v>
      </c>
      <c r="D90">
        <f t="shared" si="3"/>
        <v>-0.55895851165483423</v>
      </c>
      <c r="E90">
        <v>7.9999956269350123E-2</v>
      </c>
    </row>
    <row r="91" spans="2:5" x14ac:dyDescent="0.2">
      <c r="B91" s="153">
        <v>34850</v>
      </c>
      <c r="C91" s="61">
        <v>49.276634000000001</v>
      </c>
      <c r="D91">
        <f t="shared" si="3"/>
        <v>0.88849514022286924</v>
      </c>
      <c r="E91">
        <v>7.9999786089327604E-2</v>
      </c>
    </row>
    <row r="92" spans="2:5" x14ac:dyDescent="0.2">
      <c r="B92" s="153">
        <v>35985</v>
      </c>
      <c r="C92" s="61">
        <v>26.093069</v>
      </c>
      <c r="D92">
        <f t="shared" si="3"/>
        <v>-0.56397980031854977</v>
      </c>
      <c r="E92">
        <v>7.9889244289355232E-2</v>
      </c>
    </row>
    <row r="93" spans="2:5" x14ac:dyDescent="0.2">
      <c r="B93" s="153">
        <v>35103</v>
      </c>
      <c r="C93" s="61">
        <v>59.843716000000001</v>
      </c>
      <c r="D93">
        <f t="shared" si="3"/>
        <v>2.7257862125457684</v>
      </c>
      <c r="E93">
        <v>7.9726928323249652E-2</v>
      </c>
    </row>
    <row r="94" spans="2:5" x14ac:dyDescent="0.2">
      <c r="B94" s="153">
        <v>33295</v>
      </c>
      <c r="C94" s="61">
        <v>16.062037</v>
      </c>
      <c r="D94">
        <f t="shared" si="3"/>
        <v>-0.94597411407875565</v>
      </c>
      <c r="E94">
        <v>7.9710147363088679E-2</v>
      </c>
    </row>
    <row r="95" spans="2:5" x14ac:dyDescent="0.2">
      <c r="B95" s="153">
        <v>42412</v>
      </c>
      <c r="C95" s="61">
        <v>297.30261200000001</v>
      </c>
      <c r="D95">
        <f t="shared" si="3"/>
        <v>8.0103250204495922</v>
      </c>
      <c r="E95">
        <v>7.9609164725674919E-2</v>
      </c>
    </row>
    <row r="96" spans="2:5" x14ac:dyDescent="0.2">
      <c r="B96" s="153">
        <v>36516</v>
      </c>
      <c r="C96" s="61">
        <v>32.99577</v>
      </c>
      <c r="D96">
        <f t="shared" si="3"/>
        <v>-0.29796717997092953</v>
      </c>
      <c r="E96">
        <v>7.953421353260999E-2</v>
      </c>
    </row>
    <row r="97" spans="2:5" x14ac:dyDescent="0.2">
      <c r="B97" s="153">
        <v>34390</v>
      </c>
      <c r="C97" s="61">
        <v>47.000323999999999</v>
      </c>
      <c r="D97">
        <f t="shared" si="3"/>
        <v>0.19881448777216373</v>
      </c>
      <c r="E97">
        <v>7.9207844859293164E-2</v>
      </c>
    </row>
    <row r="98" spans="2:5" x14ac:dyDescent="0.2">
      <c r="B98" s="153">
        <v>36535</v>
      </c>
      <c r="C98" s="61">
        <v>39.205669</v>
      </c>
      <c r="D98">
        <f t="shared" si="3"/>
        <v>-0.67770155352516803</v>
      </c>
      <c r="E98">
        <v>7.899115264369512E-2</v>
      </c>
    </row>
    <row r="99" spans="2:5" x14ac:dyDescent="0.2">
      <c r="B99" s="153">
        <v>39472</v>
      </c>
      <c r="C99" s="61">
        <v>121.64399</v>
      </c>
      <c r="D99">
        <f t="shared" si="3"/>
        <v>4.6879426024803745</v>
      </c>
      <c r="E99">
        <v>7.8809399229208765E-2</v>
      </c>
    </row>
    <row r="100" spans="2:5" x14ac:dyDescent="0.2">
      <c r="B100" s="153">
        <v>36651</v>
      </c>
      <c r="C100" s="61">
        <v>21.386289999999999</v>
      </c>
      <c r="D100">
        <f t="shared" si="3"/>
        <v>1.7291097948354338E-2</v>
      </c>
      <c r="E100">
        <v>7.8686070647481759E-2</v>
      </c>
    </row>
    <row r="101" spans="2:5" x14ac:dyDescent="0.2">
      <c r="B101" s="153">
        <v>36623</v>
      </c>
      <c r="C101" s="61">
        <v>21.022783</v>
      </c>
      <c r="D101">
        <f t="shared" si="3"/>
        <v>-0.7072363786987429</v>
      </c>
      <c r="E101">
        <v>7.847708824288803E-2</v>
      </c>
    </row>
    <row r="102" spans="2:5" x14ac:dyDescent="0.2">
      <c r="B102" s="153">
        <v>39638</v>
      </c>
      <c r="C102" s="61">
        <v>71.808043999999995</v>
      </c>
      <c r="D102">
        <f t="shared" si="3"/>
        <v>0.51736904495932046</v>
      </c>
      <c r="E102">
        <v>7.8389746797672549E-2</v>
      </c>
    </row>
    <row r="103" spans="2:5" x14ac:dyDescent="0.2">
      <c r="B103" s="153">
        <v>35732</v>
      </c>
      <c r="C103" s="61">
        <v>47.324047</v>
      </c>
      <c r="D103">
        <f t="shared" si="3"/>
        <v>2.1811814255058515</v>
      </c>
      <c r="E103">
        <v>7.8130532080035592E-2</v>
      </c>
    </row>
    <row r="104" spans="2:5" x14ac:dyDescent="0.2">
      <c r="B104" s="153">
        <v>34122</v>
      </c>
      <c r="C104" s="61">
        <v>14.876249</v>
      </c>
      <c r="D104">
        <f t="shared" si="3"/>
        <v>-0.87359073791488706</v>
      </c>
      <c r="E104">
        <v>7.812483920076313E-2</v>
      </c>
    </row>
    <row r="105" spans="2:5" x14ac:dyDescent="0.2">
      <c r="B105" s="153">
        <v>43713</v>
      </c>
      <c r="C105" s="61">
        <v>117.68322000000001</v>
      </c>
      <c r="D105">
        <f t="shared" si="3"/>
        <v>2.2882285365833082</v>
      </c>
      <c r="E105">
        <v>7.8082218962291422E-2</v>
      </c>
    </row>
    <row r="106" spans="2:5" x14ac:dyDescent="0.2">
      <c r="B106" s="153">
        <v>34341</v>
      </c>
      <c r="C106" s="61">
        <v>35.789245999999999</v>
      </c>
      <c r="D106">
        <f t="shared" si="3"/>
        <v>-0.42885664377954413</v>
      </c>
      <c r="E106">
        <v>7.7922421743638087E-2</v>
      </c>
    </row>
    <row r="107" spans="2:5" x14ac:dyDescent="0.2">
      <c r="B107" s="153">
        <v>38139</v>
      </c>
      <c r="C107" s="61">
        <v>62.662457000000003</v>
      </c>
      <c r="D107">
        <f t="shared" si="3"/>
        <v>-0.73566965675443829</v>
      </c>
      <c r="E107">
        <v>7.7856716591871572E-2</v>
      </c>
    </row>
    <row r="108" spans="2:5" x14ac:dyDescent="0.2">
      <c r="B108" s="153">
        <v>44208</v>
      </c>
      <c r="C108" s="61">
        <v>237.06115700000001</v>
      </c>
      <c r="D108">
        <f t="shared" si="3"/>
        <v>1.4642487853348125</v>
      </c>
      <c r="E108">
        <v>7.7724952368663044E-2</v>
      </c>
    </row>
    <row r="109" spans="2:5" x14ac:dyDescent="0.2">
      <c r="B109" s="153">
        <v>43984</v>
      </c>
      <c r="C109" s="61">
        <v>96.200171999999995</v>
      </c>
      <c r="D109">
        <f t="shared" si="3"/>
        <v>-0.25434919625071628</v>
      </c>
      <c r="E109">
        <v>7.7610259467587303E-2</v>
      </c>
    </row>
    <row r="110" spans="2:5" x14ac:dyDescent="0.2">
      <c r="B110" s="153">
        <v>39479</v>
      </c>
      <c r="C110" s="61">
        <v>129.01504499999999</v>
      </c>
      <c r="D110">
        <f t="shared" si="3"/>
        <v>2.4092612802074869</v>
      </c>
      <c r="E110">
        <v>7.727490650740855E-2</v>
      </c>
    </row>
    <row r="111" spans="2:5" x14ac:dyDescent="0.2">
      <c r="B111" s="153">
        <v>36376</v>
      </c>
      <c r="C111" s="61">
        <v>37.842522000000002</v>
      </c>
      <c r="D111">
        <f t="shared" si="3"/>
        <v>4.1475569049067705E-2</v>
      </c>
      <c r="E111">
        <v>7.6939556555294636E-2</v>
      </c>
    </row>
    <row r="112" spans="2:5" x14ac:dyDescent="0.2">
      <c r="B112" s="153">
        <v>36488</v>
      </c>
      <c r="C112" s="61">
        <v>36.335487000000001</v>
      </c>
      <c r="D112">
        <f t="shared" si="3"/>
        <v>-0.140759390149056</v>
      </c>
      <c r="E112">
        <v>7.6750397519598668E-2</v>
      </c>
    </row>
    <row r="113" spans="2:5" x14ac:dyDescent="0.2">
      <c r="B113" s="153">
        <v>36381</v>
      </c>
      <c r="C113" s="61">
        <v>42.287906999999997</v>
      </c>
      <c r="D113">
        <f t="shared" si="3"/>
        <v>-0.78139806326260297</v>
      </c>
      <c r="E113">
        <v>7.633033467130855E-2</v>
      </c>
    </row>
    <row r="114" spans="2:5" x14ac:dyDescent="0.2">
      <c r="B114" s="153">
        <v>43529</v>
      </c>
      <c r="C114" s="61">
        <v>193.44708299999999</v>
      </c>
      <c r="D114">
        <f t="shared" si="3"/>
        <v>5.518204022896037</v>
      </c>
      <c r="E114">
        <v>7.6261770994335037E-2</v>
      </c>
    </row>
    <row r="115" spans="2:5" x14ac:dyDescent="0.2">
      <c r="B115" s="153">
        <v>36201</v>
      </c>
      <c r="C115" s="61">
        <v>29.677973000000001</v>
      </c>
      <c r="D115">
        <f t="shared" si="3"/>
        <v>-0.5334655093180124</v>
      </c>
      <c r="E115">
        <v>7.6216138397503436E-2</v>
      </c>
    </row>
    <row r="116" spans="2:5" x14ac:dyDescent="0.2">
      <c r="B116" s="153">
        <v>38125</v>
      </c>
      <c r="C116" s="61">
        <v>63.613674000000003</v>
      </c>
      <c r="D116">
        <f t="shared" si="3"/>
        <v>1.888585723218815</v>
      </c>
      <c r="E116">
        <v>7.6025715004940458E-2</v>
      </c>
    </row>
    <row r="117" spans="2:5" x14ac:dyDescent="0.2">
      <c r="B117" s="153">
        <v>36601</v>
      </c>
      <c r="C117" s="61">
        <v>22.022428999999999</v>
      </c>
      <c r="D117">
        <f t="shared" si="3"/>
        <v>6.6764847939561597E-2</v>
      </c>
      <c r="E117">
        <v>7.5444040543577409E-2</v>
      </c>
    </row>
    <row r="118" spans="2:5" x14ac:dyDescent="0.2">
      <c r="B118" s="153">
        <v>36616</v>
      </c>
      <c r="C118" s="61">
        <v>20.644127000000001</v>
      </c>
      <c r="D118">
        <f t="shared" si="3"/>
        <v>-0.89109403184880687</v>
      </c>
      <c r="E118">
        <v>7.53448854236555E-2</v>
      </c>
    </row>
    <row r="119" spans="2:5" x14ac:dyDescent="0.2">
      <c r="B119" s="153">
        <v>43605</v>
      </c>
      <c r="C119" s="61">
        <v>189.559189</v>
      </c>
      <c r="D119">
        <f t="shared" si="3"/>
        <v>4.774109714585169</v>
      </c>
      <c r="E119">
        <v>7.5204830487839144E-2</v>
      </c>
    </row>
    <row r="120" spans="2:5" x14ac:dyDescent="0.2">
      <c r="B120" s="153">
        <v>36528</v>
      </c>
      <c r="C120" s="61">
        <v>32.829163000000001</v>
      </c>
      <c r="D120">
        <f t="shared" si="3"/>
        <v>-0.28013956833585862</v>
      </c>
      <c r="E120">
        <v>7.5148684933219759E-2</v>
      </c>
    </row>
    <row r="121" spans="2:5" x14ac:dyDescent="0.2">
      <c r="B121" s="153">
        <v>36354</v>
      </c>
      <c r="C121" s="61">
        <v>45.604900000000001</v>
      </c>
      <c r="D121">
        <f t="shared" si="3"/>
        <v>0.13116382391010997</v>
      </c>
      <c r="E121">
        <v>7.4973185718601593E-2</v>
      </c>
    </row>
    <row r="122" spans="2:5" x14ac:dyDescent="0.2">
      <c r="B122" s="153">
        <v>34386</v>
      </c>
      <c r="C122" s="61">
        <v>40.316794999999999</v>
      </c>
      <c r="D122">
        <f t="shared" si="3"/>
        <v>0.35457821508507931</v>
      </c>
      <c r="E122">
        <v>7.4712648120943928E-2</v>
      </c>
    </row>
    <row r="123" spans="2:5" x14ac:dyDescent="0.2">
      <c r="B123" s="153">
        <v>39792</v>
      </c>
      <c r="C123" s="61">
        <v>29.763356999999999</v>
      </c>
      <c r="D123">
        <f t="shared" si="3"/>
        <v>0.43122437004017794</v>
      </c>
      <c r="E123">
        <v>7.4621829758301922E-2</v>
      </c>
    </row>
    <row r="124" spans="2:5" x14ac:dyDescent="0.2">
      <c r="B124" s="153">
        <v>37412</v>
      </c>
      <c r="C124" s="61">
        <v>20.795731</v>
      </c>
      <c r="D124">
        <f t="shared" si="3"/>
        <v>-0.95462633087017479</v>
      </c>
      <c r="E124">
        <v>7.4531637966821024E-2</v>
      </c>
    </row>
    <row r="125" spans="2:5" x14ac:dyDescent="0.2">
      <c r="B125" s="153">
        <v>44617</v>
      </c>
      <c r="C125" s="61">
        <v>458.32156400000002</v>
      </c>
      <c r="D125">
        <f t="shared" si="3"/>
        <v>15.544584257191604</v>
      </c>
      <c r="E125">
        <v>7.4307759071067916E-2</v>
      </c>
    </row>
    <row r="126" spans="2:5" x14ac:dyDescent="0.2">
      <c r="B126" s="153">
        <v>36581</v>
      </c>
      <c r="C126" s="61">
        <v>27.702210999999998</v>
      </c>
      <c r="D126">
        <f t="shared" si="3"/>
        <v>-0.19464854985659349</v>
      </c>
      <c r="E126">
        <v>7.430240292571634E-2</v>
      </c>
    </row>
    <row r="127" spans="2:5" x14ac:dyDescent="0.2">
      <c r="B127" s="153">
        <v>39899</v>
      </c>
      <c r="C127" s="61">
        <v>34.397666999999998</v>
      </c>
      <c r="D127">
        <f t="shared" si="3"/>
        <v>1.2043413731030326</v>
      </c>
      <c r="E127">
        <v>7.3905641686999132E-2</v>
      </c>
    </row>
    <row r="128" spans="2:5" x14ac:dyDescent="0.2">
      <c r="B128" s="153">
        <v>37214</v>
      </c>
      <c r="C128" s="61">
        <v>15.604509999999999</v>
      </c>
      <c r="D128">
        <f t="shared" si="3"/>
        <v>-0.9324567667639182</v>
      </c>
      <c r="E128">
        <v>7.3779168332779671E-2</v>
      </c>
    </row>
    <row r="129" spans="2:5" x14ac:dyDescent="0.2">
      <c r="B129" s="153">
        <v>43570</v>
      </c>
      <c r="C129" s="61">
        <v>231.02995300000001</v>
      </c>
      <c r="D129">
        <f t="shared" si="3"/>
        <v>11.038256736263953</v>
      </c>
      <c r="E129">
        <v>7.3165117326309939E-2</v>
      </c>
    </row>
    <row r="130" spans="2:5" x14ac:dyDescent="0.2">
      <c r="B130" s="153">
        <v>37272</v>
      </c>
      <c r="C130" s="61">
        <v>19.191313000000001</v>
      </c>
      <c r="D130">
        <f t="shared" si="3"/>
        <v>-0.8555262469808349</v>
      </c>
      <c r="E130">
        <v>7.2876540204849016E-2</v>
      </c>
    </row>
    <row r="131" spans="2:5" x14ac:dyDescent="0.2">
      <c r="B131" s="153">
        <v>43728</v>
      </c>
      <c r="C131" s="61">
        <v>132.835983</v>
      </c>
      <c r="D131">
        <f t="shared" ref="D131:D194" si="4">(C131-C132)/C132</f>
        <v>1.9509796664599024</v>
      </c>
      <c r="E131">
        <v>7.2866275095786734E-2</v>
      </c>
    </row>
    <row r="132" spans="2:5" x14ac:dyDescent="0.2">
      <c r="B132" s="153">
        <v>36390</v>
      </c>
      <c r="C132" s="61">
        <v>45.014198</v>
      </c>
      <c r="D132">
        <f t="shared" si="4"/>
        <v>3.1271072666345829</v>
      </c>
      <c r="E132">
        <v>7.273079970687947E-2</v>
      </c>
    </row>
    <row r="133" spans="2:5" x14ac:dyDescent="0.2">
      <c r="B133" s="153">
        <v>37103</v>
      </c>
      <c r="C133" s="61">
        <v>10.906961000000001</v>
      </c>
      <c r="D133">
        <f t="shared" si="4"/>
        <v>-0.26962807081077261</v>
      </c>
      <c r="E133">
        <v>7.2024541360667271E-2</v>
      </c>
    </row>
    <row r="134" spans="2:5" x14ac:dyDescent="0.2">
      <c r="B134" s="153">
        <v>36927</v>
      </c>
      <c r="C134" s="61">
        <v>14.933434</v>
      </c>
      <c r="D134">
        <f t="shared" si="4"/>
        <v>-0.38441977221019441</v>
      </c>
      <c r="E134">
        <v>7.1982390510837546E-2</v>
      </c>
    </row>
    <row r="135" spans="2:5" x14ac:dyDescent="0.2">
      <c r="B135" s="153">
        <v>37575</v>
      </c>
      <c r="C135" s="61">
        <v>24.259118999999998</v>
      </c>
      <c r="D135">
        <f t="shared" si="4"/>
        <v>-0.85962084179851073</v>
      </c>
      <c r="E135">
        <v>7.1915599973965447E-2</v>
      </c>
    </row>
    <row r="136" spans="2:5" x14ac:dyDescent="0.2">
      <c r="B136" s="153">
        <v>43811</v>
      </c>
      <c r="C136" s="61">
        <v>172.81140099999999</v>
      </c>
      <c r="D136">
        <f t="shared" si="4"/>
        <v>2.2184187975737699</v>
      </c>
      <c r="E136">
        <v>7.1384424463382182E-2</v>
      </c>
    </row>
    <row r="137" spans="2:5" x14ac:dyDescent="0.2">
      <c r="B137" s="153">
        <v>37900</v>
      </c>
      <c r="C137" s="61">
        <v>53.694504000000002</v>
      </c>
      <c r="D137">
        <f t="shared" si="4"/>
        <v>-2.8848573277746106E-2</v>
      </c>
      <c r="E137">
        <v>7.1103475775353434E-2</v>
      </c>
    </row>
    <row r="138" spans="2:5" x14ac:dyDescent="0.2">
      <c r="B138" s="153">
        <v>35492</v>
      </c>
      <c r="C138" s="61">
        <v>55.289527999999997</v>
      </c>
      <c r="D138">
        <f t="shared" si="4"/>
        <v>1.4759392315405375</v>
      </c>
      <c r="E138">
        <v>7.1055460263716258E-2</v>
      </c>
    </row>
    <row r="139" spans="2:5" x14ac:dyDescent="0.2">
      <c r="B139" s="153">
        <v>37560</v>
      </c>
      <c r="C139" s="61">
        <v>22.330729000000002</v>
      </c>
      <c r="D139">
        <f t="shared" si="4"/>
        <v>-0.86776666406590608</v>
      </c>
      <c r="E139">
        <v>7.10322524142524E-2</v>
      </c>
    </row>
    <row r="140" spans="2:5" x14ac:dyDescent="0.2">
      <c r="B140" s="153">
        <v>43803</v>
      </c>
      <c r="C140" s="61">
        <v>168.873672</v>
      </c>
      <c r="D140">
        <f t="shared" si="4"/>
        <v>-0.71224732929385215</v>
      </c>
      <c r="E140">
        <v>7.0796491039358742E-2</v>
      </c>
    </row>
    <row r="141" spans="2:5" x14ac:dyDescent="0.2">
      <c r="B141" s="153">
        <v>42619</v>
      </c>
      <c r="C141" s="61">
        <v>586.87091099999998</v>
      </c>
      <c r="D141">
        <f t="shared" si="4"/>
        <v>51.762211339807642</v>
      </c>
      <c r="E141">
        <v>7.0655664263921239E-2</v>
      </c>
    </row>
    <row r="142" spans="2:5" x14ac:dyDescent="0.2">
      <c r="B142" s="153">
        <v>37082</v>
      </c>
      <c r="C142" s="61">
        <v>11.12294</v>
      </c>
      <c r="D142">
        <f t="shared" si="4"/>
        <v>-0.59264213160026402</v>
      </c>
      <c r="E142">
        <v>7.0527168418710262E-2</v>
      </c>
    </row>
    <row r="143" spans="2:5" x14ac:dyDescent="0.2">
      <c r="B143" s="153">
        <v>39870</v>
      </c>
      <c r="C143" s="61">
        <v>27.305081999999999</v>
      </c>
      <c r="D143">
        <f t="shared" si="4"/>
        <v>-0.13648144172789972</v>
      </c>
      <c r="E143">
        <v>7.030694060902061E-2</v>
      </c>
    </row>
    <row r="144" spans="2:5" x14ac:dyDescent="0.2">
      <c r="B144" s="153">
        <v>39800</v>
      </c>
      <c r="C144" s="61">
        <v>31.620723999999999</v>
      </c>
      <c r="D144">
        <f t="shared" si="4"/>
        <v>0.9533451536219516</v>
      </c>
      <c r="E144">
        <v>7.0262005783479436E-2</v>
      </c>
    </row>
    <row r="145" spans="2:5" x14ac:dyDescent="0.2">
      <c r="B145" s="153">
        <v>36094</v>
      </c>
      <c r="C145" s="61">
        <v>16.187985999999999</v>
      </c>
      <c r="D145">
        <f t="shared" si="4"/>
        <v>-0.6922471753131223</v>
      </c>
      <c r="E145">
        <v>6.9950768870803662E-2</v>
      </c>
    </row>
    <row r="146" spans="2:5" x14ac:dyDescent="0.2">
      <c r="B146" s="153">
        <v>35445</v>
      </c>
      <c r="C146" s="61">
        <v>52.600608999999999</v>
      </c>
      <c r="D146">
        <f t="shared" si="4"/>
        <v>-0.32339585284791678</v>
      </c>
      <c r="E146">
        <v>6.9841364498115899E-2</v>
      </c>
    </row>
    <row r="147" spans="2:5" x14ac:dyDescent="0.2">
      <c r="B147" s="153">
        <v>39652</v>
      </c>
      <c r="C147" s="61">
        <v>77.742073000000005</v>
      </c>
      <c r="D147">
        <f t="shared" si="4"/>
        <v>5.0824608382587391</v>
      </c>
      <c r="E147">
        <v>6.9764436006303651E-2</v>
      </c>
    </row>
    <row r="148" spans="2:5" x14ac:dyDescent="0.2">
      <c r="B148" s="153">
        <v>36850</v>
      </c>
      <c r="C148" s="61">
        <v>12.781352</v>
      </c>
      <c r="D148">
        <f t="shared" si="4"/>
        <v>-0.73227547949929916</v>
      </c>
      <c r="E148">
        <v>6.9722278250695283E-2</v>
      </c>
    </row>
    <row r="149" spans="2:5" x14ac:dyDescent="0.2">
      <c r="B149" s="153">
        <v>35415</v>
      </c>
      <c r="C149" s="61">
        <v>47.740684999999999</v>
      </c>
      <c r="D149">
        <f t="shared" si="4"/>
        <v>0.43788317839666635</v>
      </c>
      <c r="E149">
        <v>6.9623228047457714E-2</v>
      </c>
    </row>
    <row r="150" spans="2:5" x14ac:dyDescent="0.2">
      <c r="B150" s="153">
        <v>33661</v>
      </c>
      <c r="C150" s="61">
        <v>33.202061</v>
      </c>
      <c r="D150">
        <f t="shared" si="4"/>
        <v>1.0000000602372261</v>
      </c>
      <c r="E150">
        <v>6.9444444891808121E-2</v>
      </c>
    </row>
    <row r="151" spans="2:5" x14ac:dyDescent="0.2">
      <c r="B151" s="153">
        <v>34124</v>
      </c>
      <c r="C151" s="61">
        <v>16.601030000000002</v>
      </c>
      <c r="D151">
        <f t="shared" si="4"/>
        <v>-0.96695878805602931</v>
      </c>
      <c r="E151">
        <v>6.9444378234627027E-2</v>
      </c>
    </row>
    <row r="152" spans="2:5" x14ac:dyDescent="0.2">
      <c r="B152" s="153">
        <v>44607</v>
      </c>
      <c r="C152" s="61">
        <v>502.43405200000001</v>
      </c>
      <c r="D152">
        <f t="shared" si="4"/>
        <v>17.892108292723758</v>
      </c>
      <c r="E152">
        <v>6.904228701040431E-2</v>
      </c>
    </row>
    <row r="153" spans="2:5" x14ac:dyDescent="0.2">
      <c r="B153" s="153">
        <v>39884</v>
      </c>
      <c r="C153" s="61">
        <v>26.594916999999999</v>
      </c>
      <c r="D153">
        <f t="shared" si="4"/>
        <v>-0.70639081278916371</v>
      </c>
      <c r="E153">
        <v>6.8788950435928128E-2</v>
      </c>
    </row>
    <row r="154" spans="2:5" x14ac:dyDescent="0.2">
      <c r="B154" s="153">
        <v>40050</v>
      </c>
      <c r="C154" s="61">
        <v>90.579307999999997</v>
      </c>
      <c r="D154">
        <f t="shared" si="4"/>
        <v>0.77123474033828832</v>
      </c>
      <c r="E154">
        <v>6.8649832263285082E-2</v>
      </c>
    </row>
    <row r="155" spans="2:5" x14ac:dyDescent="0.2">
      <c r="B155" s="153">
        <v>35431</v>
      </c>
      <c r="C155" s="61">
        <v>51.139076000000003</v>
      </c>
      <c r="D155">
        <f t="shared" si="4"/>
        <v>-0.40308300243469258</v>
      </c>
      <c r="E155">
        <v>6.8326657076343264E-2</v>
      </c>
    </row>
    <row r="156" spans="2:5" x14ac:dyDescent="0.2">
      <c r="B156" s="153">
        <v>38021</v>
      </c>
      <c r="C156" s="61">
        <v>85.672004999999999</v>
      </c>
      <c r="D156">
        <f t="shared" si="4"/>
        <v>2.5456264932348072</v>
      </c>
      <c r="E156">
        <v>6.8288884041570241E-2</v>
      </c>
    </row>
    <row r="157" spans="2:5" x14ac:dyDescent="0.2">
      <c r="B157" s="153">
        <v>36287</v>
      </c>
      <c r="C157" s="61">
        <v>24.162727</v>
      </c>
      <c r="D157">
        <f t="shared" si="4"/>
        <v>1.4320682536872225</v>
      </c>
      <c r="E157">
        <v>6.8204451062792174E-2</v>
      </c>
    </row>
    <row r="158" spans="2:5" x14ac:dyDescent="0.2">
      <c r="B158" s="153">
        <v>37077</v>
      </c>
      <c r="C158" s="61">
        <v>9.9350529999999999</v>
      </c>
      <c r="D158">
        <f t="shared" si="4"/>
        <v>-0.51249052955955099</v>
      </c>
      <c r="E158">
        <v>6.7993235828095591E-2</v>
      </c>
    </row>
    <row r="159" spans="2:5" x14ac:dyDescent="0.2">
      <c r="B159" s="153">
        <v>37473</v>
      </c>
      <c r="C159" s="61">
        <v>20.379200000000001</v>
      </c>
      <c r="D159">
        <f t="shared" si="4"/>
        <v>-0.89129106365889421</v>
      </c>
      <c r="E159">
        <v>6.7906199150630134E-2</v>
      </c>
    </row>
    <row r="160" spans="2:5" x14ac:dyDescent="0.2">
      <c r="B160" s="153">
        <v>43859</v>
      </c>
      <c r="C160" s="61">
        <v>187.46572900000001</v>
      </c>
      <c r="D160">
        <f t="shared" si="4"/>
        <v>3.0451771368120353</v>
      </c>
      <c r="E160">
        <v>6.7859180826998447E-2</v>
      </c>
    </row>
    <row r="161" spans="2:5" x14ac:dyDescent="0.2">
      <c r="B161" s="153">
        <v>35410</v>
      </c>
      <c r="C161" s="61">
        <v>46.343021</v>
      </c>
      <c r="D161">
        <f t="shared" si="4"/>
        <v>2.7953262547551097</v>
      </c>
      <c r="E161">
        <v>6.7843603691603957E-2</v>
      </c>
    </row>
    <row r="162" spans="2:5" x14ac:dyDescent="0.2">
      <c r="B162" s="153">
        <v>37027</v>
      </c>
      <c r="C162" s="61">
        <v>12.21055</v>
      </c>
      <c r="D162">
        <f t="shared" si="4"/>
        <v>-0.97732579368412564</v>
      </c>
      <c r="E162">
        <v>6.7430787967965464E-2</v>
      </c>
    </row>
    <row r="163" spans="2:5" x14ac:dyDescent="0.2">
      <c r="B163" s="153">
        <v>42682</v>
      </c>
      <c r="C163" s="61">
        <v>538.52160600000002</v>
      </c>
      <c r="D163">
        <f t="shared" si="4"/>
        <v>0.64335949785245339</v>
      </c>
      <c r="E163">
        <v>6.685102090000325E-2</v>
      </c>
    </row>
    <row r="164" spans="2:5" x14ac:dyDescent="0.2">
      <c r="B164" s="153">
        <v>42241</v>
      </c>
      <c r="C164" s="61">
        <v>327.69555700000001</v>
      </c>
      <c r="D164">
        <f t="shared" si="4"/>
        <v>3.2689839908324378</v>
      </c>
      <c r="E164">
        <v>6.6828863097556368E-2</v>
      </c>
    </row>
    <row r="165" spans="2:5" x14ac:dyDescent="0.2">
      <c r="B165" s="153">
        <v>40025</v>
      </c>
      <c r="C165" s="61">
        <v>76.761955</v>
      </c>
      <c r="D165">
        <f t="shared" si="4"/>
        <v>-3.4727339675953872E-2</v>
      </c>
      <c r="E165">
        <v>6.6000453719121915E-2</v>
      </c>
    </row>
    <row r="166" spans="2:5" x14ac:dyDescent="0.2">
      <c r="B166" s="153">
        <v>40036</v>
      </c>
      <c r="C166" s="61">
        <v>79.523598000000007</v>
      </c>
      <c r="D166">
        <f t="shared" si="4"/>
        <v>-0.83353203535741005</v>
      </c>
      <c r="E166">
        <v>6.5989970603493042E-2</v>
      </c>
    </row>
    <row r="167" spans="2:5" x14ac:dyDescent="0.2">
      <c r="B167" s="153">
        <v>44774</v>
      </c>
      <c r="C167" s="61">
        <v>477.71112099999999</v>
      </c>
      <c r="D167">
        <f t="shared" si="4"/>
        <v>9.4802341067889273</v>
      </c>
      <c r="E167">
        <v>6.5836285815554785E-2</v>
      </c>
    </row>
    <row r="168" spans="2:5" x14ac:dyDescent="0.2">
      <c r="B168" s="153">
        <v>37887</v>
      </c>
      <c r="C168" s="61">
        <v>45.582104000000001</v>
      </c>
      <c r="D168">
        <f t="shared" si="4"/>
        <v>-0.20734316231134187</v>
      </c>
      <c r="E168">
        <v>6.4498360087292303E-2</v>
      </c>
    </row>
    <row r="169" spans="2:5" x14ac:dyDescent="0.2">
      <c r="B169" s="153">
        <v>40011</v>
      </c>
      <c r="C169" s="61">
        <v>57.505470000000003</v>
      </c>
      <c r="D169">
        <f t="shared" si="4"/>
        <v>-0.79368850414653658</v>
      </c>
      <c r="E169">
        <v>6.437481738453682E-2</v>
      </c>
    </row>
    <row r="170" spans="2:5" x14ac:dyDescent="0.2">
      <c r="B170" s="153">
        <v>44228</v>
      </c>
      <c r="C170" s="61">
        <v>278.73129299999999</v>
      </c>
      <c r="D170">
        <f t="shared" si="4"/>
        <v>5.8472151729044626</v>
      </c>
      <c r="E170">
        <v>6.4331985054638177E-2</v>
      </c>
    </row>
    <row r="171" spans="2:5" x14ac:dyDescent="0.2">
      <c r="B171" s="153">
        <v>39911</v>
      </c>
      <c r="C171" s="61">
        <v>40.707248999999997</v>
      </c>
      <c r="D171">
        <f t="shared" si="4"/>
        <v>-0.87396875768794935</v>
      </c>
      <c r="E171">
        <v>6.4270574007150791E-2</v>
      </c>
    </row>
    <row r="172" spans="2:5" x14ac:dyDescent="0.2">
      <c r="B172" s="153">
        <v>44250</v>
      </c>
      <c r="C172" s="61">
        <v>322.99331699999999</v>
      </c>
      <c r="D172">
        <f t="shared" si="4"/>
        <v>14.588911652817426</v>
      </c>
      <c r="E172">
        <v>6.4039336668106003E-2</v>
      </c>
    </row>
    <row r="173" spans="2:5" x14ac:dyDescent="0.2">
      <c r="B173" s="153">
        <v>36012</v>
      </c>
      <c r="C173" s="61">
        <v>20.719427</v>
      </c>
      <c r="D173">
        <f t="shared" si="4"/>
        <v>-0.51948903852756234</v>
      </c>
      <c r="E173">
        <v>6.3911255434595637E-2</v>
      </c>
    </row>
    <row r="174" spans="2:5" x14ac:dyDescent="0.2">
      <c r="B174" s="153">
        <v>33693</v>
      </c>
      <c r="C174" s="61">
        <v>43.119571999999998</v>
      </c>
      <c r="D174">
        <f t="shared" si="4"/>
        <v>-0.57801013243743238</v>
      </c>
      <c r="E174">
        <v>6.3830067545738126E-2</v>
      </c>
    </row>
    <row r="175" spans="2:5" x14ac:dyDescent="0.2">
      <c r="B175" s="153">
        <v>44001</v>
      </c>
      <c r="C175" s="61">
        <v>102.181534</v>
      </c>
      <c r="D175">
        <f t="shared" si="4"/>
        <v>-0.21607561575979209</v>
      </c>
      <c r="E175">
        <v>6.382985324532367E-2</v>
      </c>
    </row>
    <row r="176" spans="2:5" x14ac:dyDescent="0.2">
      <c r="B176" s="153">
        <v>38870</v>
      </c>
      <c r="C176" s="61">
        <v>130.346161</v>
      </c>
      <c r="D176">
        <f t="shared" si="4"/>
        <v>3.5117924108689667</v>
      </c>
      <c r="E176">
        <v>6.3770969330616351E-2</v>
      </c>
    </row>
    <row r="177" spans="2:5" x14ac:dyDescent="0.2">
      <c r="B177" s="153">
        <v>34310</v>
      </c>
      <c r="C177" s="61">
        <v>28.890105999999999</v>
      </c>
      <c r="D177">
        <f t="shared" si="4"/>
        <v>-0.91373672878854484</v>
      </c>
      <c r="E177">
        <v>6.3491928516082208E-2</v>
      </c>
    </row>
    <row r="178" spans="2:5" x14ac:dyDescent="0.2">
      <c r="B178" s="153">
        <v>44235</v>
      </c>
      <c r="C178" s="61">
        <v>334.90621900000002</v>
      </c>
      <c r="D178">
        <f t="shared" si="4"/>
        <v>-0.24607266587705737</v>
      </c>
      <c r="E178">
        <v>6.3469538187291161E-2</v>
      </c>
    </row>
    <row r="179" spans="2:5" x14ac:dyDescent="0.2">
      <c r="B179" s="153">
        <v>44953</v>
      </c>
      <c r="C179" s="61">
        <v>444.21551499999998</v>
      </c>
      <c r="D179">
        <f t="shared" si="4"/>
        <v>0.40513939652117287</v>
      </c>
      <c r="E179">
        <v>6.3357645966005821E-2</v>
      </c>
    </row>
    <row r="180" spans="2:5" x14ac:dyDescent="0.2">
      <c r="B180" s="153">
        <v>42415</v>
      </c>
      <c r="C180" s="61">
        <v>316.13626099999999</v>
      </c>
      <c r="D180">
        <f t="shared" si="4"/>
        <v>0.15358886199298583</v>
      </c>
      <c r="E180">
        <v>6.3348414174040218E-2</v>
      </c>
    </row>
    <row r="181" spans="2:5" x14ac:dyDescent="0.2">
      <c r="B181" s="153">
        <v>44216</v>
      </c>
      <c r="C181" s="61">
        <v>274.04586799999998</v>
      </c>
      <c r="D181">
        <f t="shared" si="4"/>
        <v>1.4531524338951163</v>
      </c>
      <c r="E181">
        <v>6.2826142116599315E-2</v>
      </c>
    </row>
    <row r="182" spans="2:5" x14ac:dyDescent="0.2">
      <c r="B182" s="153">
        <v>40072</v>
      </c>
      <c r="C182" s="61">
        <v>111.711716</v>
      </c>
      <c r="D182">
        <f t="shared" si="4"/>
        <v>2.3678588380230394</v>
      </c>
      <c r="E182">
        <v>6.2736255050500123E-2</v>
      </c>
    </row>
    <row r="183" spans="2:5" x14ac:dyDescent="0.2">
      <c r="B183" s="153">
        <v>36346</v>
      </c>
      <c r="C183" s="61">
        <v>33.169952000000002</v>
      </c>
      <c r="D183">
        <f t="shared" si="4"/>
        <v>-0.51496315959274919</v>
      </c>
      <c r="E183">
        <v>6.2590958654484399E-2</v>
      </c>
    </row>
    <row r="184" spans="2:5" x14ac:dyDescent="0.2">
      <c r="B184" s="153">
        <v>35326</v>
      </c>
      <c r="C184" s="61">
        <v>68.386459000000002</v>
      </c>
      <c r="D184">
        <f t="shared" si="4"/>
        <v>-0.20325664360092305</v>
      </c>
      <c r="E184">
        <v>6.2382793373153278E-2</v>
      </c>
    </row>
    <row r="185" spans="2:5" x14ac:dyDescent="0.2">
      <c r="B185" s="153">
        <v>43962</v>
      </c>
      <c r="C185" s="61">
        <v>85.832481000000001</v>
      </c>
      <c r="D185">
        <f t="shared" si="4"/>
        <v>1.9059402466169018</v>
      </c>
      <c r="E185">
        <v>6.2307108897749916E-2</v>
      </c>
    </row>
    <row r="186" spans="2:5" x14ac:dyDescent="0.2">
      <c r="B186" s="153">
        <v>33844</v>
      </c>
      <c r="C186" s="61">
        <v>29.536905000000001</v>
      </c>
      <c r="D186">
        <f t="shared" si="4"/>
        <v>-0.88617378803934277</v>
      </c>
      <c r="E186">
        <v>6.2015588887147068E-2</v>
      </c>
    </row>
    <row r="187" spans="2:5" x14ac:dyDescent="0.2">
      <c r="B187" s="153">
        <v>44211</v>
      </c>
      <c r="C187" s="61">
        <v>259.491241</v>
      </c>
      <c r="D187">
        <f t="shared" si="4"/>
        <v>10.866691852036062</v>
      </c>
      <c r="E187">
        <v>6.2015494326374397E-2</v>
      </c>
    </row>
    <row r="188" spans="2:5" x14ac:dyDescent="0.2">
      <c r="B188" s="153">
        <v>36116</v>
      </c>
      <c r="C188" s="61">
        <v>21.867193</v>
      </c>
      <c r="D188">
        <f t="shared" si="4"/>
        <v>-0.93482556933052552</v>
      </c>
      <c r="E188">
        <v>6.1889080455974521E-2</v>
      </c>
    </row>
    <row r="189" spans="2:5" x14ac:dyDescent="0.2">
      <c r="B189" s="153">
        <v>42432</v>
      </c>
      <c r="C189" s="61">
        <v>335.51797499999998</v>
      </c>
      <c r="D189">
        <f t="shared" si="4"/>
        <v>1.7497031688496023</v>
      </c>
      <c r="E189">
        <v>6.1810144807764159E-2</v>
      </c>
    </row>
    <row r="190" spans="2:5" x14ac:dyDescent="0.2">
      <c r="B190" s="153">
        <v>43741</v>
      </c>
      <c r="C190" s="61">
        <v>122.019707</v>
      </c>
      <c r="D190">
        <f t="shared" si="4"/>
        <v>3.1011582590087641</v>
      </c>
      <c r="E190">
        <v>6.1578504558373479E-2</v>
      </c>
    </row>
    <row r="191" spans="2:5" x14ac:dyDescent="0.2">
      <c r="B191" s="153">
        <v>33651</v>
      </c>
      <c r="C191" s="61">
        <v>29.752499</v>
      </c>
      <c r="D191">
        <f t="shared" si="4"/>
        <v>1.0000000672212466</v>
      </c>
      <c r="E191">
        <v>6.153847855458499E-2</v>
      </c>
    </row>
    <row r="192" spans="2:5" x14ac:dyDescent="0.2">
      <c r="B192" s="153">
        <v>34086</v>
      </c>
      <c r="C192" s="61">
        <v>14.876249</v>
      </c>
      <c r="D192">
        <f t="shared" si="4"/>
        <v>-0.90555307873207624</v>
      </c>
      <c r="E192">
        <v>6.1538442875616321E-2</v>
      </c>
    </row>
    <row r="193" spans="2:5" x14ac:dyDescent="0.2">
      <c r="B193" s="153">
        <v>44152</v>
      </c>
      <c r="C193" s="61">
        <v>157.509094</v>
      </c>
      <c r="D193">
        <f t="shared" si="4"/>
        <v>4.1016518810437326</v>
      </c>
      <c r="E193">
        <v>6.1471251556069119E-2</v>
      </c>
    </row>
    <row r="194" spans="2:5" x14ac:dyDescent="0.2">
      <c r="B194" s="153">
        <v>39752</v>
      </c>
      <c r="C194" s="61">
        <v>30.874136</v>
      </c>
      <c r="D194">
        <f t="shared" si="4"/>
        <v>9.733687812978567E-2</v>
      </c>
      <c r="E194">
        <v>6.1013798101654873E-2</v>
      </c>
    </row>
    <row r="195" spans="2:5" x14ac:dyDescent="0.2">
      <c r="B195" s="153">
        <v>33508</v>
      </c>
      <c r="C195" s="61">
        <v>28.135513</v>
      </c>
      <c r="D195">
        <f t="shared" ref="D195:D258" si="5">(C195-C196)/C196</f>
        <v>0.45138138966292762</v>
      </c>
      <c r="E195">
        <v>6.0975589521742014E-2</v>
      </c>
    </row>
    <row r="196" spans="2:5" x14ac:dyDescent="0.2">
      <c r="B196" s="153">
        <v>36136</v>
      </c>
      <c r="C196" s="61">
        <v>19.385334</v>
      </c>
      <c r="D196">
        <f t="shared" si="5"/>
        <v>-0.48620386390300968</v>
      </c>
      <c r="E196">
        <v>6.0766625841854535E-2</v>
      </c>
    </row>
    <row r="197" spans="2:5" x14ac:dyDescent="0.2">
      <c r="B197" s="153">
        <v>33757</v>
      </c>
      <c r="C197" s="61">
        <v>37.729621999999999</v>
      </c>
      <c r="D197">
        <f t="shared" si="5"/>
        <v>0.47892895151000819</v>
      </c>
      <c r="E197">
        <v>6.0606317009774119E-2</v>
      </c>
    </row>
    <row r="198" spans="2:5" x14ac:dyDescent="0.2">
      <c r="B198" s="153">
        <v>39869</v>
      </c>
      <c r="C198" s="61">
        <v>25.51145</v>
      </c>
      <c r="D198">
        <f t="shared" si="5"/>
        <v>-0.86552306446186933</v>
      </c>
      <c r="E198">
        <v>6.0560199209360087E-2</v>
      </c>
    </row>
    <row r="199" spans="2:5" x14ac:dyDescent="0.2">
      <c r="B199" s="153">
        <v>43406</v>
      </c>
      <c r="C199" s="61">
        <v>189.70874000000001</v>
      </c>
      <c r="D199">
        <f t="shared" si="5"/>
        <v>1.8876391313303986</v>
      </c>
      <c r="E199">
        <v>6.0462582653226897E-2</v>
      </c>
    </row>
    <row r="200" spans="2:5" x14ac:dyDescent="0.2">
      <c r="B200" s="153">
        <v>35620</v>
      </c>
      <c r="C200" s="61">
        <v>65.696831000000003</v>
      </c>
      <c r="D200">
        <f t="shared" si="5"/>
        <v>-0.84039333730686439</v>
      </c>
      <c r="E200">
        <v>6.0386381147816005E-2</v>
      </c>
    </row>
    <row r="201" spans="2:5" x14ac:dyDescent="0.2">
      <c r="B201" s="153">
        <v>44936</v>
      </c>
      <c r="C201" s="61">
        <v>411.617096</v>
      </c>
      <c r="D201">
        <f t="shared" si="5"/>
        <v>2.1696791292898849</v>
      </c>
      <c r="E201">
        <v>6.0213029574825681E-2</v>
      </c>
    </row>
    <row r="202" spans="2:5" x14ac:dyDescent="0.2">
      <c r="B202" s="153">
        <v>40148</v>
      </c>
      <c r="C202" s="61">
        <v>129.86080899999999</v>
      </c>
      <c r="D202">
        <f t="shared" si="5"/>
        <v>0.53209088057312703</v>
      </c>
      <c r="E202">
        <v>6.009193191228504E-2</v>
      </c>
    </row>
    <row r="203" spans="2:5" x14ac:dyDescent="0.2">
      <c r="B203" s="153">
        <v>40049</v>
      </c>
      <c r="C203" s="61">
        <v>84.760513000000003</v>
      </c>
      <c r="D203">
        <f t="shared" si="5"/>
        <v>9.1392438485967648E-2</v>
      </c>
      <c r="E203">
        <v>6.0067095237509756E-2</v>
      </c>
    </row>
    <row r="204" spans="2:5" x14ac:dyDescent="0.2">
      <c r="B204" s="153">
        <v>39689</v>
      </c>
      <c r="C204" s="61">
        <v>77.662727000000004</v>
      </c>
      <c r="D204">
        <f t="shared" si="5"/>
        <v>4.9365274796304988</v>
      </c>
      <c r="E204">
        <v>6.0055306846230463E-2</v>
      </c>
    </row>
    <row r="205" spans="2:5" x14ac:dyDescent="0.2">
      <c r="B205" s="153">
        <v>37195</v>
      </c>
      <c r="C205" s="61">
        <v>13.082181</v>
      </c>
      <c r="D205">
        <f t="shared" si="5"/>
        <v>-0.71378005270601119</v>
      </c>
      <c r="E205">
        <v>5.9999930317434134E-2</v>
      </c>
    </row>
    <row r="206" spans="2:5" x14ac:dyDescent="0.2">
      <c r="B206" s="153">
        <v>33724</v>
      </c>
      <c r="C206" s="61">
        <v>45.706741000000001</v>
      </c>
      <c r="D206">
        <f t="shared" si="5"/>
        <v>-0.63939048844360558</v>
      </c>
      <c r="E206">
        <v>5.9999876622152074E-2</v>
      </c>
    </row>
    <row r="207" spans="2:5" x14ac:dyDescent="0.2">
      <c r="B207" s="153">
        <v>38887</v>
      </c>
      <c r="C207" s="61">
        <v>126.74857299999999</v>
      </c>
      <c r="D207">
        <f t="shared" si="5"/>
        <v>-0.75003713444779885</v>
      </c>
      <c r="E207">
        <v>5.9964005475045344E-2</v>
      </c>
    </row>
    <row r="208" spans="2:5" x14ac:dyDescent="0.2">
      <c r="B208" s="153">
        <v>44495</v>
      </c>
      <c r="C208" s="61">
        <v>507.06961100000001</v>
      </c>
      <c r="D208">
        <f t="shared" si="5"/>
        <v>9.7785933405175083</v>
      </c>
      <c r="E208">
        <v>5.9908318685753033E-2</v>
      </c>
    </row>
    <row r="209" spans="2:5" x14ac:dyDescent="0.2">
      <c r="B209" s="153">
        <v>39937</v>
      </c>
      <c r="C209" s="61">
        <v>47.044136000000002</v>
      </c>
      <c r="D209">
        <f t="shared" si="5"/>
        <v>-0.88338923031762884</v>
      </c>
      <c r="E209">
        <v>5.9680132228524689E-2</v>
      </c>
    </row>
    <row r="210" spans="2:5" x14ac:dyDescent="0.2">
      <c r="B210" s="153">
        <v>42312</v>
      </c>
      <c r="C210" s="61">
        <v>403.428741</v>
      </c>
      <c r="D210">
        <f t="shared" si="5"/>
        <v>6.6780104011548858</v>
      </c>
      <c r="E210">
        <v>5.9678083959878059E-2</v>
      </c>
    </row>
    <row r="211" spans="2:5" x14ac:dyDescent="0.2">
      <c r="B211" s="153">
        <v>40009</v>
      </c>
      <c r="C211" s="61">
        <v>52.543396000000001</v>
      </c>
      <c r="D211">
        <f t="shared" si="5"/>
        <v>-0.31814804159313614</v>
      </c>
      <c r="E211">
        <v>5.9676993654711817E-2</v>
      </c>
    </row>
    <row r="212" spans="2:5" x14ac:dyDescent="0.2">
      <c r="B212" s="153">
        <v>43910</v>
      </c>
      <c r="C212" s="61">
        <v>77.059830000000005</v>
      </c>
      <c r="D212">
        <f t="shared" si="5"/>
        <v>2.9485979141457328</v>
      </c>
      <c r="E212">
        <v>5.9629918278096834E-2</v>
      </c>
    </row>
    <row r="213" spans="2:5" x14ac:dyDescent="0.2">
      <c r="B213" s="153">
        <v>36685</v>
      </c>
      <c r="C213" s="61">
        <v>19.515744999999999</v>
      </c>
      <c r="D213">
        <f t="shared" si="5"/>
        <v>0.30281124117289782</v>
      </c>
      <c r="E213">
        <v>5.9621769376465503E-2</v>
      </c>
    </row>
    <row r="214" spans="2:5" x14ac:dyDescent="0.2">
      <c r="B214" s="153">
        <v>36867</v>
      </c>
      <c r="C214" s="61">
        <v>14.979718</v>
      </c>
      <c r="D214">
        <f t="shared" si="5"/>
        <v>-5.3144557902785723E-2</v>
      </c>
      <c r="E214">
        <v>5.9465569479122161E-2</v>
      </c>
    </row>
    <row r="215" spans="2:5" x14ac:dyDescent="0.2">
      <c r="B215" s="153">
        <v>36928</v>
      </c>
      <c r="C215" s="61">
        <v>15.820491000000001</v>
      </c>
      <c r="D215">
        <f t="shared" si="5"/>
        <v>-0.91483875274813464</v>
      </c>
      <c r="E215">
        <v>5.9400737968239616E-2</v>
      </c>
    </row>
    <row r="216" spans="2:5" x14ac:dyDescent="0.2">
      <c r="B216" s="153">
        <v>44193</v>
      </c>
      <c r="C216" s="61">
        <v>185.77101099999999</v>
      </c>
      <c r="D216">
        <f t="shared" si="5"/>
        <v>1.6349685472110405</v>
      </c>
      <c r="E216">
        <v>5.9107723844679674E-2</v>
      </c>
    </row>
    <row r="217" spans="2:5" x14ac:dyDescent="0.2">
      <c r="B217" s="153">
        <v>38131</v>
      </c>
      <c r="C217" s="61">
        <v>70.502173999999997</v>
      </c>
      <c r="D217">
        <f t="shared" si="5"/>
        <v>-0.78798158115357397</v>
      </c>
      <c r="E217">
        <v>5.8935371096738014E-2</v>
      </c>
    </row>
    <row r="218" spans="2:5" x14ac:dyDescent="0.2">
      <c r="B218" s="153">
        <v>42283</v>
      </c>
      <c r="C218" s="61">
        <v>332.52853399999998</v>
      </c>
      <c r="D218">
        <f t="shared" si="5"/>
        <v>9.7108047736650054</v>
      </c>
      <c r="E218">
        <v>5.8861009781412135E-2</v>
      </c>
    </row>
    <row r="219" spans="2:5" x14ac:dyDescent="0.2">
      <c r="B219" s="153">
        <v>33660</v>
      </c>
      <c r="C219" s="61">
        <v>31.046082999999999</v>
      </c>
      <c r="D219">
        <f t="shared" si="5"/>
        <v>-0.22312875586752554</v>
      </c>
      <c r="E219">
        <v>5.8823587590713482E-2</v>
      </c>
    </row>
    <row r="220" spans="2:5" x14ac:dyDescent="0.2">
      <c r="B220" s="153">
        <v>36388</v>
      </c>
      <c r="C220" s="61">
        <v>39.962971000000003</v>
      </c>
      <c r="D220">
        <f t="shared" si="5"/>
        <v>-0.90550480711509151</v>
      </c>
      <c r="E220">
        <v>5.8788013121636694E-2</v>
      </c>
    </row>
    <row r="221" spans="2:5" x14ac:dyDescent="0.2">
      <c r="B221" s="153">
        <v>42334</v>
      </c>
      <c r="C221" s="61">
        <v>422.91009500000001</v>
      </c>
      <c r="D221">
        <f t="shared" si="5"/>
        <v>0.34666040490363748</v>
      </c>
      <c r="E221">
        <v>5.8486013188335906E-2</v>
      </c>
    </row>
    <row r="222" spans="2:5" x14ac:dyDescent="0.2">
      <c r="B222" s="153">
        <v>42282</v>
      </c>
      <c r="C222" s="61">
        <v>314.04361</v>
      </c>
      <c r="D222">
        <f t="shared" si="5"/>
        <v>14.167873206460907</v>
      </c>
      <c r="E222">
        <v>5.8438229319391563E-2</v>
      </c>
    </row>
    <row r="223" spans="2:5" x14ac:dyDescent="0.2">
      <c r="B223" s="153">
        <v>36026</v>
      </c>
      <c r="C223" s="61">
        <v>20.704525</v>
      </c>
      <c r="D223">
        <f t="shared" si="5"/>
        <v>-3.9669271299817115E-2</v>
      </c>
      <c r="E223">
        <v>5.8285930014950291E-2</v>
      </c>
    </row>
    <row r="224" spans="2:5" x14ac:dyDescent="0.2">
      <c r="B224" s="153">
        <v>33920</v>
      </c>
      <c r="C224" s="61">
        <v>21.559785999999999</v>
      </c>
      <c r="D224">
        <f t="shared" si="5"/>
        <v>-0.27681152293533179</v>
      </c>
      <c r="E224">
        <v>5.820130594920693E-2</v>
      </c>
    </row>
    <row r="225" spans="2:5" x14ac:dyDescent="0.2">
      <c r="B225" s="153">
        <v>36315</v>
      </c>
      <c r="C225" s="61">
        <v>29.812125999999999</v>
      </c>
      <c r="D225">
        <f t="shared" si="5"/>
        <v>-0.50992062151508089</v>
      </c>
      <c r="E225">
        <v>5.8200873022679081E-2</v>
      </c>
    </row>
    <row r="226" spans="2:5" x14ac:dyDescent="0.2">
      <c r="B226" s="153">
        <v>37942</v>
      </c>
      <c r="C226" s="61">
        <v>60.831218999999997</v>
      </c>
      <c r="D226">
        <f t="shared" si="5"/>
        <v>-0.45891117587186075</v>
      </c>
      <c r="E226">
        <v>5.8171384286224544E-2</v>
      </c>
    </row>
    <row r="227" spans="2:5" x14ac:dyDescent="0.2">
      <c r="B227" s="153">
        <v>39318</v>
      </c>
      <c r="C227" s="61">
        <v>112.423721</v>
      </c>
      <c r="D227">
        <f t="shared" si="5"/>
        <v>4.4026834329807585</v>
      </c>
      <c r="E227">
        <v>5.7667391680785232E-2</v>
      </c>
    </row>
    <row r="228" spans="2:5" x14ac:dyDescent="0.2">
      <c r="B228" s="153">
        <v>36279</v>
      </c>
      <c r="C228" s="61">
        <v>20.808866999999999</v>
      </c>
      <c r="D228">
        <f t="shared" si="5"/>
        <v>-0.47948590017872039</v>
      </c>
      <c r="E228">
        <v>5.7575867538957631E-2</v>
      </c>
    </row>
    <row r="229" spans="2:5" x14ac:dyDescent="0.2">
      <c r="B229" s="153">
        <v>34793</v>
      </c>
      <c r="C229" s="61">
        <v>39.977528</v>
      </c>
      <c r="D229">
        <f t="shared" si="5"/>
        <v>-0.86200232516642306</v>
      </c>
      <c r="E229">
        <v>5.747138355224015E-2</v>
      </c>
    </row>
    <row r="230" spans="2:5" x14ac:dyDescent="0.2">
      <c r="B230" s="153">
        <v>44217</v>
      </c>
      <c r="C230" s="61">
        <v>289.697113</v>
      </c>
      <c r="D230">
        <f t="shared" si="5"/>
        <v>15.92931301483857</v>
      </c>
      <c r="E230">
        <v>5.7111771522860615E-2</v>
      </c>
    </row>
    <row r="231" spans="2:5" x14ac:dyDescent="0.2">
      <c r="B231" s="153">
        <v>36095</v>
      </c>
      <c r="C231" s="61">
        <v>17.112159999999999</v>
      </c>
      <c r="D231">
        <f t="shared" si="5"/>
        <v>-0.83423640165388135</v>
      </c>
      <c r="E231">
        <v>5.7090116089796521E-2</v>
      </c>
    </row>
    <row r="232" spans="2:5" x14ac:dyDescent="0.2">
      <c r="B232" s="153">
        <v>38699</v>
      </c>
      <c r="C232" s="61">
        <v>103.232315</v>
      </c>
      <c r="D232">
        <f t="shared" si="5"/>
        <v>-0.65806817561598308</v>
      </c>
      <c r="E232">
        <v>5.6940120386496533E-2</v>
      </c>
    </row>
    <row r="233" spans="2:5" x14ac:dyDescent="0.2">
      <c r="B233" s="153">
        <v>44299</v>
      </c>
      <c r="C233" s="61">
        <v>301.90905800000002</v>
      </c>
      <c r="D233">
        <f t="shared" si="5"/>
        <v>11.179261490136948</v>
      </c>
      <c r="E233">
        <v>5.6883739009316515E-2</v>
      </c>
    </row>
    <row r="234" spans="2:5" x14ac:dyDescent="0.2">
      <c r="B234" s="153">
        <v>36153</v>
      </c>
      <c r="C234" s="61">
        <v>24.788782000000001</v>
      </c>
      <c r="D234">
        <f t="shared" si="5"/>
        <v>-0.41396905424898983</v>
      </c>
      <c r="E234">
        <v>5.6879495875686477E-2</v>
      </c>
    </row>
    <row r="235" spans="2:5" x14ac:dyDescent="0.2">
      <c r="B235" s="153">
        <v>35881</v>
      </c>
      <c r="C235" s="61">
        <v>42.299441999999999</v>
      </c>
      <c r="D235">
        <f t="shared" si="5"/>
        <v>-0.65795022586135643</v>
      </c>
      <c r="E235">
        <v>5.6692764324502494E-2</v>
      </c>
    </row>
    <row r="236" spans="2:5" x14ac:dyDescent="0.2">
      <c r="B236" s="153">
        <v>43685</v>
      </c>
      <c r="C236" s="61">
        <v>123.664581</v>
      </c>
      <c r="D236">
        <f t="shared" si="5"/>
        <v>1.4633113171337273</v>
      </c>
      <c r="E236">
        <v>5.6643973216955822E-2</v>
      </c>
    </row>
    <row r="237" spans="2:5" x14ac:dyDescent="0.2">
      <c r="B237" s="153">
        <v>35457</v>
      </c>
      <c r="C237" s="61">
        <v>50.202579</v>
      </c>
      <c r="D237">
        <f t="shared" si="5"/>
        <v>0.55235256531327048</v>
      </c>
      <c r="E237">
        <v>5.6434949214183301E-2</v>
      </c>
    </row>
    <row r="238" spans="2:5" x14ac:dyDescent="0.2">
      <c r="B238" s="153">
        <v>33856</v>
      </c>
      <c r="C238" s="61">
        <v>32.339675999999997</v>
      </c>
      <c r="D238">
        <f t="shared" si="5"/>
        <v>-0.58396314427133322</v>
      </c>
      <c r="E238">
        <v>5.6338106838270209E-2</v>
      </c>
    </row>
    <row r="239" spans="2:5" x14ac:dyDescent="0.2">
      <c r="B239" s="153">
        <v>37999</v>
      </c>
      <c r="C239" s="61">
        <v>77.732719000000003</v>
      </c>
      <c r="D239">
        <f t="shared" si="5"/>
        <v>-0.54132358255091895</v>
      </c>
      <c r="E239">
        <v>5.623880146458371E-2</v>
      </c>
    </row>
    <row r="240" spans="2:5" x14ac:dyDescent="0.2">
      <c r="B240" s="153">
        <v>43662</v>
      </c>
      <c r="C240" s="61">
        <v>169.471802</v>
      </c>
      <c r="D240">
        <f t="shared" si="5"/>
        <v>3.5134244119041496</v>
      </c>
      <c r="E240">
        <v>5.6228640960190986E-2</v>
      </c>
    </row>
    <row r="241" spans="2:5" x14ac:dyDescent="0.2">
      <c r="B241" s="153">
        <v>37834</v>
      </c>
      <c r="C241" s="61">
        <v>37.548386000000001</v>
      </c>
      <c r="D241">
        <f t="shared" si="5"/>
        <v>0.8527597166374562</v>
      </c>
      <c r="E241">
        <v>5.621965857518884E-2</v>
      </c>
    </row>
    <row r="242" spans="2:5" x14ac:dyDescent="0.2">
      <c r="B242" s="153">
        <v>33416</v>
      </c>
      <c r="C242" s="61">
        <v>20.266193000000001</v>
      </c>
      <c r="D242">
        <f t="shared" si="5"/>
        <v>-0.67632725165707819</v>
      </c>
      <c r="E242">
        <v>5.61798859528371E-2</v>
      </c>
    </row>
    <row r="243" spans="2:5" x14ac:dyDescent="0.2">
      <c r="B243" s="153">
        <v>39960</v>
      </c>
      <c r="C243" s="61">
        <v>62.613219999999998</v>
      </c>
      <c r="D243">
        <f t="shared" si="5"/>
        <v>0.88035079216777623</v>
      </c>
      <c r="E243">
        <v>5.6050243615276746E-2</v>
      </c>
    </row>
    <row r="244" spans="2:5" x14ac:dyDescent="0.2">
      <c r="B244" s="153">
        <v>36333</v>
      </c>
      <c r="C244" s="61">
        <v>33.298690999999998</v>
      </c>
      <c r="D244">
        <f t="shared" si="5"/>
        <v>-0.38903742162629079</v>
      </c>
      <c r="E244">
        <v>5.5955706973646997E-2</v>
      </c>
    </row>
    <row r="245" spans="2:5" x14ac:dyDescent="0.2">
      <c r="B245" s="153">
        <v>35529</v>
      </c>
      <c r="C245" s="61">
        <v>54.502014000000003</v>
      </c>
      <c r="D245">
        <f t="shared" si="5"/>
        <v>1.9740567609134987</v>
      </c>
      <c r="E245">
        <v>5.5945448735239253E-2</v>
      </c>
    </row>
    <row r="246" spans="2:5" x14ac:dyDescent="0.2">
      <c r="B246" s="153">
        <v>33336</v>
      </c>
      <c r="C246" s="61">
        <v>18.325814999999999</v>
      </c>
      <c r="D246">
        <f t="shared" si="5"/>
        <v>-0.18269228410645133</v>
      </c>
      <c r="E246">
        <v>5.5900486914128793E-2</v>
      </c>
    </row>
    <row r="247" spans="2:5" x14ac:dyDescent="0.2">
      <c r="B247" s="153">
        <v>34009</v>
      </c>
      <c r="C247" s="61">
        <v>22.422173000000001</v>
      </c>
      <c r="D247">
        <f t="shared" si="5"/>
        <v>-0.19170793621542631</v>
      </c>
      <c r="E247">
        <v>5.5837265380920875E-2</v>
      </c>
    </row>
    <row r="248" spans="2:5" x14ac:dyDescent="0.2">
      <c r="B248" s="153">
        <v>36222</v>
      </c>
      <c r="C248" s="61">
        <v>27.740186999999999</v>
      </c>
      <c r="D248">
        <f t="shared" si="5"/>
        <v>0.35438280986351195</v>
      </c>
      <c r="E248">
        <v>5.5587092730303551E-2</v>
      </c>
    </row>
    <row r="249" spans="2:5" x14ac:dyDescent="0.2">
      <c r="B249" s="153">
        <v>33956</v>
      </c>
      <c r="C249" s="61">
        <v>20.481791999999999</v>
      </c>
      <c r="D249">
        <f t="shared" si="5"/>
        <v>-0.81183210663592553</v>
      </c>
      <c r="E249">
        <v>5.555533509480888E-2</v>
      </c>
    </row>
    <row r="250" spans="2:5" x14ac:dyDescent="0.2">
      <c r="B250" s="153">
        <v>40094</v>
      </c>
      <c r="C250" s="61">
        <v>108.848495</v>
      </c>
      <c r="D250">
        <f t="shared" si="5"/>
        <v>8.7453971946655891</v>
      </c>
      <c r="E250">
        <v>5.5436141429583953E-2</v>
      </c>
    </row>
    <row r="251" spans="2:5" x14ac:dyDescent="0.2">
      <c r="B251" s="153">
        <v>37005</v>
      </c>
      <c r="C251" s="61">
        <v>11.169221</v>
      </c>
      <c r="D251">
        <f t="shared" si="5"/>
        <v>-0.87218171201043915</v>
      </c>
      <c r="E251">
        <v>5.5393503084949836E-2</v>
      </c>
    </row>
    <row r="252" spans="2:5" x14ac:dyDescent="0.2">
      <c r="B252" s="153">
        <v>40038</v>
      </c>
      <c r="C252" s="61">
        <v>87.383590999999996</v>
      </c>
      <c r="D252">
        <f t="shared" si="5"/>
        <v>2.5244199637239237</v>
      </c>
      <c r="E252">
        <v>5.5326420436289277E-2</v>
      </c>
    </row>
    <row r="253" spans="2:5" x14ac:dyDescent="0.2">
      <c r="B253" s="153">
        <v>34250</v>
      </c>
      <c r="C253" s="61">
        <v>24.793751</v>
      </c>
      <c r="D253">
        <f t="shared" si="5"/>
        <v>0.14005013254583831</v>
      </c>
      <c r="E253">
        <v>5.5045960959758521E-2</v>
      </c>
    </row>
    <row r="254" spans="2:5" x14ac:dyDescent="0.2">
      <c r="B254" s="153">
        <v>36145</v>
      </c>
      <c r="C254" s="61">
        <v>21.747948000000001</v>
      </c>
      <c r="D254">
        <f t="shared" si="5"/>
        <v>-0.45003509612915371</v>
      </c>
      <c r="E254">
        <v>5.4953159540848895E-2</v>
      </c>
    </row>
    <row r="255" spans="2:5" x14ac:dyDescent="0.2">
      <c r="B255" s="153">
        <v>35929</v>
      </c>
      <c r="C255" s="61">
        <v>39.544246999999999</v>
      </c>
      <c r="D255">
        <f t="shared" si="5"/>
        <v>-0.11506430692450245</v>
      </c>
      <c r="E255">
        <v>5.4932300574649567E-2</v>
      </c>
    </row>
    <row r="256" spans="2:5" x14ac:dyDescent="0.2">
      <c r="B256" s="153">
        <v>39926</v>
      </c>
      <c r="C256" s="61">
        <v>44.686011999999998</v>
      </c>
      <c r="D256">
        <f t="shared" si="5"/>
        <v>-0.95178462173221345</v>
      </c>
      <c r="E256">
        <v>5.480332771641943E-2</v>
      </c>
    </row>
    <row r="257" spans="2:5" x14ac:dyDescent="0.2">
      <c r="B257" s="153">
        <v>45327</v>
      </c>
      <c r="C257" s="61">
        <v>926.79998799999998</v>
      </c>
      <c r="D257">
        <f t="shared" si="5"/>
        <v>12.077242707645114</v>
      </c>
      <c r="E257">
        <v>5.4679929445234692E-2</v>
      </c>
    </row>
    <row r="258" spans="2:5" x14ac:dyDescent="0.2">
      <c r="B258" s="153">
        <v>39969</v>
      </c>
      <c r="C258" s="61">
        <v>70.871207999999996</v>
      </c>
      <c r="D258">
        <f t="shared" si="5"/>
        <v>-0.84588750745243091</v>
      </c>
      <c r="E258">
        <v>5.4599511910439658E-2</v>
      </c>
    </row>
    <row r="259" spans="2:5" x14ac:dyDescent="0.2">
      <c r="B259" s="153">
        <v>45026</v>
      </c>
      <c r="C259" s="61">
        <v>459.86673000000002</v>
      </c>
      <c r="D259">
        <f t="shared" ref="D259:D322" si="6">(C259-C260)/C260</f>
        <v>2.6081345617873843</v>
      </c>
      <c r="E259">
        <v>5.4038589019764896E-2</v>
      </c>
    </row>
    <row r="260" spans="2:5" x14ac:dyDescent="0.2">
      <c r="B260" s="153">
        <v>43752</v>
      </c>
      <c r="C260" s="61">
        <v>127.452766</v>
      </c>
      <c r="D260">
        <f t="shared" si="6"/>
        <v>4.2626027620116451</v>
      </c>
      <c r="E260">
        <v>5.3998273250064677E-2</v>
      </c>
    </row>
    <row r="261" spans="2:5" x14ac:dyDescent="0.2">
      <c r="B261" s="153">
        <v>39773</v>
      </c>
      <c r="C261" s="61">
        <v>24.218579999999999</v>
      </c>
      <c r="D261">
        <f t="shared" si="6"/>
        <v>-0.80229661698494248</v>
      </c>
      <c r="E261">
        <v>5.3882808932071667E-2</v>
      </c>
    </row>
    <row r="262" spans="2:5" x14ac:dyDescent="0.2">
      <c r="B262" s="153">
        <v>40147</v>
      </c>
      <c r="C262" s="61">
        <v>122.499573</v>
      </c>
      <c r="D262">
        <f t="shared" si="6"/>
        <v>7.2946787317534216</v>
      </c>
      <c r="E262">
        <v>5.3873613288909064E-2</v>
      </c>
    </row>
    <row r="263" spans="2:5" x14ac:dyDescent="0.2">
      <c r="B263" s="153">
        <v>34093</v>
      </c>
      <c r="C263" s="61">
        <v>14.768452999999999</v>
      </c>
      <c r="D263">
        <f t="shared" si="6"/>
        <v>-0.84506037072932294</v>
      </c>
      <c r="E263">
        <v>5.3846342670233874E-2</v>
      </c>
    </row>
    <row r="264" spans="2:5" x14ac:dyDescent="0.2">
      <c r="B264" s="153">
        <v>40057</v>
      </c>
      <c r="C264" s="61">
        <v>95.317466999999994</v>
      </c>
      <c r="D264">
        <f t="shared" si="6"/>
        <v>-0.12280238880546102</v>
      </c>
      <c r="E264">
        <v>5.3706301477054137E-2</v>
      </c>
    </row>
    <row r="265" spans="2:5" x14ac:dyDescent="0.2">
      <c r="B265" s="153">
        <v>44018</v>
      </c>
      <c r="C265" s="61">
        <v>108.661339</v>
      </c>
      <c r="D265">
        <f t="shared" si="6"/>
        <v>2.0411388586035066</v>
      </c>
      <c r="E265">
        <v>5.3649154359521889E-2</v>
      </c>
    </row>
    <row r="266" spans="2:5" x14ac:dyDescent="0.2">
      <c r="B266" s="153">
        <v>35851</v>
      </c>
      <c r="C266" s="61">
        <v>35.730476000000003</v>
      </c>
      <c r="D266">
        <f t="shared" si="6"/>
        <v>-0.89633597403839405</v>
      </c>
      <c r="E266">
        <v>5.3441405409504351E-2</v>
      </c>
    </row>
    <row r="267" spans="2:5" x14ac:dyDescent="0.2">
      <c r="B267" s="153">
        <v>44257</v>
      </c>
      <c r="C267" s="61">
        <v>344.67575099999999</v>
      </c>
      <c r="D267">
        <f t="shared" si="6"/>
        <v>13.666952125691729</v>
      </c>
      <c r="E267">
        <v>5.3152605417023248E-2</v>
      </c>
    </row>
    <row r="268" spans="2:5" x14ac:dyDescent="0.2">
      <c r="B268" s="153">
        <v>34249</v>
      </c>
      <c r="C268" s="61">
        <v>23.500162</v>
      </c>
      <c r="D268">
        <f t="shared" si="6"/>
        <v>-0.64685917968207018</v>
      </c>
      <c r="E268">
        <v>5.3140049855754476E-2</v>
      </c>
    </row>
    <row r="269" spans="2:5" x14ac:dyDescent="0.2">
      <c r="B269" s="153">
        <v>38177</v>
      </c>
      <c r="C269" s="61">
        <v>66.546149999999997</v>
      </c>
      <c r="D269">
        <f t="shared" si="6"/>
        <v>-0.58239879591359456</v>
      </c>
      <c r="E269">
        <v>5.3105193444619309E-2</v>
      </c>
    </row>
    <row r="270" spans="2:5" x14ac:dyDescent="0.2">
      <c r="B270" s="153">
        <v>43510</v>
      </c>
      <c r="C270" s="61">
        <v>159.35334800000001</v>
      </c>
      <c r="D270">
        <f t="shared" si="6"/>
        <v>12.6632837424144</v>
      </c>
      <c r="E270">
        <v>5.3030339575358243E-2</v>
      </c>
    </row>
    <row r="271" spans="2:5" x14ac:dyDescent="0.2">
      <c r="B271" s="153">
        <v>37011</v>
      </c>
      <c r="C271" s="61">
        <v>11.662888000000001</v>
      </c>
      <c r="D271">
        <f t="shared" si="6"/>
        <v>-0.19359990264749707</v>
      </c>
      <c r="E271">
        <v>5.29247131287513E-2</v>
      </c>
    </row>
    <row r="272" spans="2:5" x14ac:dyDescent="0.2">
      <c r="B272" s="153">
        <v>36893</v>
      </c>
      <c r="C272" s="61">
        <v>14.462904999999999</v>
      </c>
      <c r="D272">
        <f t="shared" si="6"/>
        <v>0.26946494988025016</v>
      </c>
      <c r="E272">
        <v>5.2779211976153664E-2</v>
      </c>
    </row>
    <row r="273" spans="2:5" x14ac:dyDescent="0.2">
      <c r="B273" s="153">
        <v>36831</v>
      </c>
      <c r="C273" s="61">
        <v>11.392913999999999</v>
      </c>
      <c r="D273">
        <f t="shared" si="6"/>
        <v>-0.47156646174502848</v>
      </c>
      <c r="E273">
        <v>5.2744145758623226E-2</v>
      </c>
    </row>
    <row r="274" spans="2:5" x14ac:dyDescent="0.2">
      <c r="B274" s="153">
        <v>33959</v>
      </c>
      <c r="C274" s="61">
        <v>21.559785999999999</v>
      </c>
      <c r="D274">
        <f t="shared" si="6"/>
        <v>-0.54895095956196427</v>
      </c>
      <c r="E274">
        <v>5.2631820496956534E-2</v>
      </c>
    </row>
    <row r="275" spans="2:5" x14ac:dyDescent="0.2">
      <c r="B275" s="153">
        <v>34577</v>
      </c>
      <c r="C275" s="61">
        <v>47.799205999999998</v>
      </c>
      <c r="D275">
        <f t="shared" si="6"/>
        <v>-0.58333360791930344</v>
      </c>
      <c r="E275">
        <v>5.2631595174066417E-2</v>
      </c>
    </row>
    <row r="276" spans="2:5" x14ac:dyDescent="0.2">
      <c r="B276" s="153">
        <v>38883</v>
      </c>
      <c r="C276" s="61">
        <v>114.71817</v>
      </c>
      <c r="D276">
        <f t="shared" si="6"/>
        <v>-0.77589583187669975</v>
      </c>
      <c r="E276">
        <v>5.2540065491386748E-2</v>
      </c>
    </row>
    <row r="277" spans="2:5" x14ac:dyDescent="0.2">
      <c r="B277" s="153">
        <v>42132</v>
      </c>
      <c r="C277" s="61">
        <v>511.896637</v>
      </c>
      <c r="D277">
        <f t="shared" si="6"/>
        <v>28.49456317538975</v>
      </c>
      <c r="E277">
        <v>5.244833750774007E-2</v>
      </c>
    </row>
    <row r="278" spans="2:5" x14ac:dyDescent="0.2">
      <c r="B278" s="153">
        <v>33333</v>
      </c>
      <c r="C278" s="61">
        <v>17.355626999999998</v>
      </c>
      <c r="D278">
        <f t="shared" si="6"/>
        <v>-0.94477003541368243</v>
      </c>
      <c r="E278">
        <v>5.2287492139960021E-2</v>
      </c>
    </row>
    <row r="279" spans="2:5" x14ac:dyDescent="0.2">
      <c r="B279" s="153">
        <v>42430</v>
      </c>
      <c r="C279" s="61">
        <v>314.24295000000001</v>
      </c>
      <c r="D279">
        <f t="shared" si="6"/>
        <v>20.467977359639832</v>
      </c>
      <c r="E279">
        <v>5.2218892637874548E-2</v>
      </c>
    </row>
    <row r="280" spans="2:5" x14ac:dyDescent="0.2">
      <c r="B280" s="153">
        <v>36090</v>
      </c>
      <c r="C280" s="61">
        <v>14.637753</v>
      </c>
      <c r="D280">
        <f t="shared" si="6"/>
        <v>-0.58090256009066255</v>
      </c>
      <c r="E280">
        <v>5.1954931472294685E-2</v>
      </c>
    </row>
    <row r="281" spans="2:5" x14ac:dyDescent="0.2">
      <c r="B281" s="153">
        <v>33662</v>
      </c>
      <c r="C281" s="61">
        <v>34.926848999999997</v>
      </c>
      <c r="D281">
        <f t="shared" si="6"/>
        <v>-0.81752237203572364</v>
      </c>
      <c r="E281">
        <v>5.1948220925200898E-2</v>
      </c>
    </row>
    <row r="282" spans="2:5" x14ac:dyDescent="0.2">
      <c r="B282" s="153">
        <v>43839</v>
      </c>
      <c r="C282" s="61">
        <v>191.403458</v>
      </c>
      <c r="D282">
        <f t="shared" si="6"/>
        <v>-0.25768412295887433</v>
      </c>
      <c r="E282">
        <v>5.1766639574915001E-2</v>
      </c>
    </row>
    <row r="283" spans="2:5" x14ac:dyDescent="0.2">
      <c r="B283" s="153">
        <v>44215</v>
      </c>
      <c r="C283" s="61">
        <v>257.84637500000002</v>
      </c>
      <c r="D283">
        <f t="shared" si="6"/>
        <v>1.0635997581716801</v>
      </c>
      <c r="E283">
        <v>5.1636562411019105E-2</v>
      </c>
    </row>
    <row r="284" spans="2:5" x14ac:dyDescent="0.2">
      <c r="B284" s="153">
        <v>38877</v>
      </c>
      <c r="C284" s="61">
        <v>124.949799</v>
      </c>
      <c r="D284">
        <f t="shared" si="6"/>
        <v>0.43698979376788427</v>
      </c>
      <c r="E284">
        <v>5.1597260139936582E-2</v>
      </c>
    </row>
    <row r="285" spans="2:5" x14ac:dyDescent="0.2">
      <c r="B285" s="153">
        <v>38566</v>
      </c>
      <c r="C285" s="61">
        <v>86.952461</v>
      </c>
      <c r="D285">
        <f t="shared" si="6"/>
        <v>3.8071176387531507</v>
      </c>
      <c r="E285">
        <v>5.1591696508994651E-2</v>
      </c>
    </row>
    <row r="286" spans="2:5" x14ac:dyDescent="0.2">
      <c r="B286" s="153">
        <v>37270</v>
      </c>
      <c r="C286" s="61">
        <v>18.088273999999998</v>
      </c>
      <c r="D286">
        <f t="shared" si="6"/>
        <v>0.28352492841128923</v>
      </c>
      <c r="E286">
        <v>5.1569371424744319E-2</v>
      </c>
    </row>
    <row r="287" spans="2:5" x14ac:dyDescent="0.2">
      <c r="B287" s="153">
        <v>37204</v>
      </c>
      <c r="C287" s="61">
        <v>14.092655000000001</v>
      </c>
      <c r="D287">
        <f t="shared" si="6"/>
        <v>-0.30537670225813057</v>
      </c>
      <c r="E287">
        <v>5.1208057315775629E-2</v>
      </c>
    </row>
    <row r="288" spans="2:5" x14ac:dyDescent="0.2">
      <c r="B288" s="153">
        <v>36642</v>
      </c>
      <c r="C288" s="61">
        <v>20.288198000000001</v>
      </c>
      <c r="D288">
        <f t="shared" si="6"/>
        <v>0.90318521503681759</v>
      </c>
      <c r="E288">
        <v>5.1000536218472919E-2</v>
      </c>
    </row>
    <row r="289" spans="2:5" x14ac:dyDescent="0.2">
      <c r="B289" s="153">
        <v>36999</v>
      </c>
      <c r="C289" s="61">
        <v>10.660128</v>
      </c>
      <c r="D289">
        <f t="shared" si="6"/>
        <v>-0.46390265031579325</v>
      </c>
      <c r="E289">
        <v>5.0950783560172276E-2</v>
      </c>
    </row>
    <row r="290" spans="2:5" x14ac:dyDescent="0.2">
      <c r="B290" s="153">
        <v>36108</v>
      </c>
      <c r="C290" s="61">
        <v>19.884687</v>
      </c>
      <c r="D290">
        <f t="shared" si="6"/>
        <v>0.20857522692367522</v>
      </c>
      <c r="E290">
        <v>5.080729270154883E-2</v>
      </c>
    </row>
    <row r="291" spans="2:5" x14ac:dyDescent="0.2">
      <c r="B291" s="153">
        <v>37266</v>
      </c>
      <c r="C291" s="61">
        <v>16.452998999999998</v>
      </c>
      <c r="D291">
        <f t="shared" si="6"/>
        <v>-0.34482126836206906</v>
      </c>
      <c r="E291">
        <v>5.0738882846023972E-2</v>
      </c>
    </row>
    <row r="292" spans="2:5" x14ac:dyDescent="0.2">
      <c r="B292" s="153">
        <v>36571</v>
      </c>
      <c r="C292" s="61">
        <v>25.11223</v>
      </c>
      <c r="D292">
        <f t="shared" si="6"/>
        <v>0.24544721843328332</v>
      </c>
      <c r="E292">
        <v>5.0697312784227413E-2</v>
      </c>
    </row>
    <row r="293" spans="2:5" x14ac:dyDescent="0.2">
      <c r="B293" s="153">
        <v>37273</v>
      </c>
      <c r="C293" s="61">
        <v>20.163222999999999</v>
      </c>
      <c r="D293">
        <f t="shared" si="6"/>
        <v>-0.28167073637037576</v>
      </c>
      <c r="E293">
        <v>5.0643225922061587E-2</v>
      </c>
    </row>
    <row r="294" spans="2:5" x14ac:dyDescent="0.2">
      <c r="B294" s="153">
        <v>37777</v>
      </c>
      <c r="C294" s="61">
        <v>28.069610999999998</v>
      </c>
      <c r="D294">
        <f t="shared" si="6"/>
        <v>-5.2296866823465559E-3</v>
      </c>
      <c r="E294">
        <v>5.0519773099554473E-2</v>
      </c>
    </row>
    <row r="295" spans="2:5" x14ac:dyDescent="0.2">
      <c r="B295" s="153">
        <v>36327</v>
      </c>
      <c r="C295" s="61">
        <v>28.217178000000001</v>
      </c>
      <c r="D295">
        <f t="shared" si="6"/>
        <v>4.7030159265429326E-2</v>
      </c>
      <c r="E295">
        <v>5.0499415000941704E-2</v>
      </c>
    </row>
    <row r="296" spans="2:5" x14ac:dyDescent="0.2">
      <c r="B296" s="153">
        <v>33823</v>
      </c>
      <c r="C296" s="61">
        <v>26.949728</v>
      </c>
      <c r="D296">
        <f t="shared" si="6"/>
        <v>-0.86047110710589259</v>
      </c>
      <c r="E296">
        <v>5.0420252244501827E-2</v>
      </c>
    </row>
    <row r="297" spans="2:5" x14ac:dyDescent="0.2">
      <c r="B297" s="153">
        <v>43832</v>
      </c>
      <c r="C297" s="61">
        <v>193.14801</v>
      </c>
      <c r="D297">
        <f t="shared" si="6"/>
        <v>1.5516115148286951</v>
      </c>
      <c r="E297">
        <v>5.0420159612539116E-2</v>
      </c>
    </row>
    <row r="298" spans="2:5" x14ac:dyDescent="0.2">
      <c r="B298" s="153">
        <v>39666</v>
      </c>
      <c r="C298" s="61">
        <v>75.696479999999994</v>
      </c>
      <c r="D298">
        <f t="shared" si="6"/>
        <v>-0.32052868593795569</v>
      </c>
      <c r="E298">
        <v>5.0409934947738121E-2</v>
      </c>
    </row>
    <row r="299" spans="2:5" x14ac:dyDescent="0.2">
      <c r="B299" s="153">
        <v>39526</v>
      </c>
      <c r="C299" s="61">
        <v>111.404968</v>
      </c>
      <c r="D299">
        <f t="shared" si="6"/>
        <v>1.2546425451990133</v>
      </c>
      <c r="E299">
        <v>5.0367237832910347E-2</v>
      </c>
    </row>
    <row r="300" spans="2:5" x14ac:dyDescent="0.2">
      <c r="B300" s="153">
        <v>39938</v>
      </c>
      <c r="C300" s="61">
        <v>49.411366000000001</v>
      </c>
      <c r="D300">
        <f t="shared" si="6"/>
        <v>0.17751946094406293</v>
      </c>
      <c r="E300">
        <v>5.0319342670040727E-2</v>
      </c>
    </row>
    <row r="301" spans="2:5" x14ac:dyDescent="0.2">
      <c r="B301" s="153">
        <v>36389</v>
      </c>
      <c r="C301" s="61">
        <v>41.962249999999997</v>
      </c>
      <c r="D301">
        <f t="shared" si="6"/>
        <v>0.32402754271361173</v>
      </c>
      <c r="E301">
        <v>5.0028287436386903E-2</v>
      </c>
    </row>
    <row r="302" spans="2:5" x14ac:dyDescent="0.2">
      <c r="B302" s="153">
        <v>34316</v>
      </c>
      <c r="C302" s="61">
        <v>31.692882999999998</v>
      </c>
      <c r="D302">
        <f t="shared" si="6"/>
        <v>0.39999997349562716</v>
      </c>
      <c r="E302">
        <v>5.000010767402726E-2</v>
      </c>
    </row>
    <row r="303" spans="2:5" x14ac:dyDescent="0.2">
      <c r="B303" s="153">
        <v>33962</v>
      </c>
      <c r="C303" s="61">
        <v>22.637774</v>
      </c>
      <c r="D303">
        <f t="shared" si="6"/>
        <v>-0.72158186861238749</v>
      </c>
      <c r="E303">
        <v>4.9999939702555549E-2</v>
      </c>
    </row>
    <row r="304" spans="2:5" x14ac:dyDescent="0.2">
      <c r="B304" s="153">
        <v>38597</v>
      </c>
      <c r="C304" s="61">
        <v>81.308548000000002</v>
      </c>
      <c r="D304">
        <f t="shared" si="6"/>
        <v>3.2745346425387458</v>
      </c>
      <c r="E304">
        <v>4.9861472882140163E-2</v>
      </c>
    </row>
    <row r="305" spans="2:5" x14ac:dyDescent="0.2">
      <c r="B305" s="153">
        <v>37342</v>
      </c>
      <c r="C305" s="61">
        <v>19.021614</v>
      </c>
      <c r="D305">
        <f t="shared" si="6"/>
        <v>-0.44391760774358846</v>
      </c>
      <c r="E305">
        <v>4.9808409664724974E-2</v>
      </c>
    </row>
    <row r="306" spans="2:5" x14ac:dyDescent="0.2">
      <c r="B306" s="153">
        <v>39804</v>
      </c>
      <c r="C306" s="61">
        <v>34.206467000000004</v>
      </c>
      <c r="D306">
        <f t="shared" si="6"/>
        <v>-0.17137768896453703</v>
      </c>
      <c r="E306">
        <v>4.9734634598610744E-2</v>
      </c>
    </row>
    <row r="307" spans="2:5" x14ac:dyDescent="0.2">
      <c r="B307" s="153">
        <v>34823</v>
      </c>
      <c r="C307" s="61">
        <v>41.281131999999999</v>
      </c>
      <c r="D307">
        <f t="shared" si="6"/>
        <v>-7.609169932336321E-2</v>
      </c>
      <c r="E307">
        <v>4.9723542237677582E-2</v>
      </c>
    </row>
    <row r="308" spans="2:5" x14ac:dyDescent="0.2">
      <c r="B308" s="153">
        <v>36458</v>
      </c>
      <c r="C308" s="61">
        <v>44.680984000000002</v>
      </c>
      <c r="D308">
        <f t="shared" si="6"/>
        <v>-0.50421090217325604</v>
      </c>
      <c r="E308">
        <v>4.9635186980826113E-2</v>
      </c>
    </row>
    <row r="309" spans="2:5" x14ac:dyDescent="0.2">
      <c r="B309" s="153">
        <v>38622</v>
      </c>
      <c r="C309" s="61">
        <v>90.120948999999996</v>
      </c>
      <c r="D309">
        <f t="shared" si="6"/>
        <v>-0.31000059689066822</v>
      </c>
      <c r="E309">
        <v>4.9485601423447045E-2</v>
      </c>
    </row>
    <row r="310" spans="2:5" x14ac:dyDescent="0.2">
      <c r="B310" s="153">
        <v>38761</v>
      </c>
      <c r="C310" s="61">
        <v>130.610184</v>
      </c>
      <c r="D310">
        <f t="shared" si="6"/>
        <v>2.5635569208183187</v>
      </c>
      <c r="E310">
        <v>4.9459213087487616E-2</v>
      </c>
    </row>
    <row r="311" spans="2:5" x14ac:dyDescent="0.2">
      <c r="B311" s="153">
        <v>33665</v>
      </c>
      <c r="C311" s="61">
        <v>36.651634000000001</v>
      </c>
      <c r="D311">
        <f t="shared" si="6"/>
        <v>0.2877671022603821</v>
      </c>
      <c r="E311">
        <v>4.9382782855676571E-2</v>
      </c>
    </row>
    <row r="312" spans="2:5" x14ac:dyDescent="0.2">
      <c r="B312" s="153">
        <v>39812</v>
      </c>
      <c r="C312" s="61">
        <v>28.461383999999999</v>
      </c>
      <c r="D312">
        <f t="shared" si="6"/>
        <v>-0.86785425402576177</v>
      </c>
      <c r="E312">
        <v>4.9345370845913276E-2</v>
      </c>
    </row>
    <row r="313" spans="2:5" x14ac:dyDescent="0.2">
      <c r="B313" s="153">
        <v>43565</v>
      </c>
      <c r="C313" s="61">
        <v>215.378738</v>
      </c>
      <c r="D313">
        <f t="shared" si="6"/>
        <v>1.744116655480378</v>
      </c>
      <c r="E313">
        <v>4.9295875859142191E-2</v>
      </c>
    </row>
    <row r="314" spans="2:5" x14ac:dyDescent="0.2">
      <c r="B314" s="153">
        <v>38320</v>
      </c>
      <c r="C314" s="61">
        <v>78.487457000000006</v>
      </c>
      <c r="D314">
        <f t="shared" si="6"/>
        <v>1.8441067376495219</v>
      </c>
      <c r="E314">
        <v>4.9250743987531029E-2</v>
      </c>
    </row>
    <row r="315" spans="2:5" x14ac:dyDescent="0.2">
      <c r="B315" s="153">
        <v>34305</v>
      </c>
      <c r="C315" s="61">
        <v>27.596523000000001</v>
      </c>
      <c r="D315">
        <f t="shared" si="6"/>
        <v>-0.62363903308595614</v>
      </c>
      <c r="E315">
        <v>4.9180526687311016E-2</v>
      </c>
    </row>
    <row r="316" spans="2:5" x14ac:dyDescent="0.2">
      <c r="B316" s="153">
        <v>39659</v>
      </c>
      <c r="C316" s="61">
        <v>73.324614999999994</v>
      </c>
      <c r="D316">
        <f t="shared" si="6"/>
        <v>-0.85304066994196992</v>
      </c>
      <c r="E316">
        <v>4.9072740016834752E-2</v>
      </c>
    </row>
    <row r="317" spans="2:5" x14ac:dyDescent="0.2">
      <c r="B317" s="153">
        <v>45054</v>
      </c>
      <c r="C317" s="61">
        <v>498.94494600000002</v>
      </c>
      <c r="D317">
        <f t="shared" si="6"/>
        <v>35.878108173430498</v>
      </c>
      <c r="E317">
        <v>4.9046332164568947E-2</v>
      </c>
    </row>
    <row r="318" spans="2:5" x14ac:dyDescent="0.2">
      <c r="B318" s="153">
        <v>36854</v>
      </c>
      <c r="C318" s="61">
        <v>13.52957</v>
      </c>
      <c r="D318">
        <f t="shared" si="6"/>
        <v>-0.79724592165866914</v>
      </c>
      <c r="E318">
        <v>4.9043204197670789E-2</v>
      </c>
    </row>
    <row r="319" spans="2:5" x14ac:dyDescent="0.2">
      <c r="B319" s="153">
        <v>38126</v>
      </c>
      <c r="C319" s="61">
        <v>66.728966</v>
      </c>
      <c r="D319">
        <f t="shared" si="6"/>
        <v>8.3257493581887998E-2</v>
      </c>
      <c r="E319">
        <v>4.8972049625682627E-2</v>
      </c>
    </row>
    <row r="320" spans="2:5" x14ac:dyDescent="0.2">
      <c r="B320" s="153">
        <v>35594</v>
      </c>
      <c r="C320" s="61">
        <v>61.600281000000003</v>
      </c>
      <c r="D320">
        <f t="shared" si="6"/>
        <v>1.9274132657978376</v>
      </c>
      <c r="E320">
        <v>4.8888772119192542E-2</v>
      </c>
    </row>
    <row r="321" spans="2:5" x14ac:dyDescent="0.2">
      <c r="B321" s="153">
        <v>37333</v>
      </c>
      <c r="C321" s="61">
        <v>21.042563999999999</v>
      </c>
      <c r="D321">
        <f t="shared" si="6"/>
        <v>-0.15957495330498017</v>
      </c>
      <c r="E321">
        <v>4.8827382901900189E-2</v>
      </c>
    </row>
    <row r="322" spans="2:5" x14ac:dyDescent="0.2">
      <c r="B322" s="153">
        <v>39850</v>
      </c>
      <c r="C322" s="61">
        <v>25.038001999999999</v>
      </c>
      <c r="D322">
        <f t="shared" si="6"/>
        <v>-0.60208368406082746</v>
      </c>
      <c r="E322">
        <v>4.8817600463192036E-2</v>
      </c>
    </row>
    <row r="323" spans="2:5" x14ac:dyDescent="0.2">
      <c r="B323" s="153">
        <v>39983</v>
      </c>
      <c r="C323" s="61">
        <v>62.922783000000003</v>
      </c>
      <c r="D323">
        <f t="shared" ref="D323:D386" si="7">(C323-C324)/C324</f>
        <v>0.54999151877818397</v>
      </c>
      <c r="E323">
        <v>4.8710113611681892E-2</v>
      </c>
    </row>
    <row r="324" spans="2:5" x14ac:dyDescent="0.2">
      <c r="B324" s="153">
        <v>35933</v>
      </c>
      <c r="C324" s="61">
        <v>40.595565999999998</v>
      </c>
      <c r="D324">
        <f t="shared" si="7"/>
        <v>-0.67960590631627371</v>
      </c>
      <c r="E324">
        <v>4.8698074798525871E-2</v>
      </c>
    </row>
    <row r="325" spans="2:5" x14ac:dyDescent="0.2">
      <c r="B325" s="153">
        <v>44068</v>
      </c>
      <c r="C325" s="61">
        <v>126.705101</v>
      </c>
      <c r="D325">
        <f t="shared" si="7"/>
        <v>1.8540619426342226</v>
      </c>
      <c r="E325">
        <v>4.8679931064692122E-2</v>
      </c>
    </row>
    <row r="326" spans="2:5" x14ac:dyDescent="0.2">
      <c r="B326" s="153">
        <v>39932</v>
      </c>
      <c r="C326" s="61">
        <v>44.394657000000002</v>
      </c>
      <c r="D326">
        <f t="shared" si="7"/>
        <v>-0.89346166920545189</v>
      </c>
      <c r="E326">
        <v>4.8602108935944716E-2</v>
      </c>
    </row>
    <row r="327" spans="2:5" x14ac:dyDescent="0.2">
      <c r="B327" s="153">
        <v>44701</v>
      </c>
      <c r="C327" s="61">
        <v>416.70126299999998</v>
      </c>
      <c r="D327">
        <f t="shared" si="7"/>
        <v>9.9763125991671409</v>
      </c>
      <c r="E327">
        <v>4.8538836873811914E-2</v>
      </c>
    </row>
    <row r="328" spans="2:5" x14ac:dyDescent="0.2">
      <c r="B328" s="153">
        <v>36542</v>
      </c>
      <c r="C328" s="61">
        <v>37.963684000000001</v>
      </c>
      <c r="D328">
        <f t="shared" si="7"/>
        <v>2.9916364615536835</v>
      </c>
      <c r="E328">
        <v>4.8525069179781881E-2</v>
      </c>
    </row>
    <row r="329" spans="2:5" x14ac:dyDescent="0.2">
      <c r="B329" s="153">
        <v>36985</v>
      </c>
      <c r="C329" s="61">
        <v>9.5108069999999998</v>
      </c>
      <c r="D329">
        <f t="shared" si="7"/>
        <v>-0.66066421537880582</v>
      </c>
      <c r="E329">
        <v>4.8469348102525192E-2</v>
      </c>
    </row>
    <row r="330" spans="2:5" x14ac:dyDescent="0.2">
      <c r="B330" s="153">
        <v>33812</v>
      </c>
      <c r="C330" s="61">
        <v>28.027716000000002</v>
      </c>
      <c r="D330">
        <f t="shared" si="7"/>
        <v>-0.34121987721575464</v>
      </c>
      <c r="E330">
        <v>4.8386944136172352E-2</v>
      </c>
    </row>
    <row r="331" spans="2:5" x14ac:dyDescent="0.2">
      <c r="B331" s="153">
        <v>37859</v>
      </c>
      <c r="C331" s="61">
        <v>42.544871999999998</v>
      </c>
      <c r="D331">
        <f t="shared" si="7"/>
        <v>0.29584918262113746</v>
      </c>
      <c r="E331">
        <v>4.8274510817513293E-2</v>
      </c>
    </row>
    <row r="332" spans="2:5" x14ac:dyDescent="0.2">
      <c r="B332" s="153">
        <v>39903</v>
      </c>
      <c r="C332" s="61">
        <v>32.831654</v>
      </c>
      <c r="D332">
        <f t="shared" si="7"/>
        <v>-0.69076335482270612</v>
      </c>
      <c r="E332">
        <v>4.8255811595998767E-2</v>
      </c>
    </row>
    <row r="333" spans="2:5" x14ac:dyDescent="0.2">
      <c r="B333" s="153">
        <v>40100</v>
      </c>
      <c r="C333" s="61">
        <v>106.16999800000001</v>
      </c>
      <c r="D333">
        <f t="shared" si="7"/>
        <v>3.5178411110527668</v>
      </c>
      <c r="E333">
        <v>4.8239970795798927E-2</v>
      </c>
    </row>
    <row r="334" spans="2:5" x14ac:dyDescent="0.2">
      <c r="B334" s="153">
        <v>34201</v>
      </c>
      <c r="C334" s="61">
        <v>23.500162</v>
      </c>
      <c r="D334">
        <f t="shared" si="7"/>
        <v>-9.166663220177293E-2</v>
      </c>
      <c r="E334">
        <v>4.8076919217419238E-2</v>
      </c>
    </row>
    <row r="335" spans="2:5" x14ac:dyDescent="0.2">
      <c r="B335" s="153">
        <v>33616</v>
      </c>
      <c r="C335" s="61">
        <v>25.871737</v>
      </c>
      <c r="D335">
        <f t="shared" si="7"/>
        <v>-0.38307960340333108</v>
      </c>
      <c r="E335">
        <v>4.8034597159834685E-2</v>
      </c>
    </row>
    <row r="336" spans="2:5" x14ac:dyDescent="0.2">
      <c r="B336" s="153">
        <v>35780</v>
      </c>
      <c r="C336" s="61">
        <v>41.936912999999997</v>
      </c>
      <c r="D336">
        <f t="shared" si="7"/>
        <v>0.3637482527924995</v>
      </c>
      <c r="E336">
        <v>4.7826061862117852E-2</v>
      </c>
    </row>
    <row r="337" spans="2:5" x14ac:dyDescent="0.2">
      <c r="B337" s="153">
        <v>35955</v>
      </c>
      <c r="C337" s="61">
        <v>30.751213</v>
      </c>
      <c r="D337">
        <f t="shared" si="7"/>
        <v>0.47779372130159709</v>
      </c>
      <c r="E337">
        <v>4.7740106921152679E-2</v>
      </c>
    </row>
    <row r="338" spans="2:5" x14ac:dyDescent="0.2">
      <c r="B338" s="153">
        <v>36139</v>
      </c>
      <c r="C338" s="61">
        <v>20.808866999999999</v>
      </c>
      <c r="D338">
        <f t="shared" si="7"/>
        <v>-0.37326580419209521</v>
      </c>
      <c r="E338">
        <v>4.7654987874533025E-2</v>
      </c>
    </row>
    <row r="339" spans="2:5" x14ac:dyDescent="0.2">
      <c r="B339" s="153">
        <v>34340</v>
      </c>
      <c r="C339" s="61">
        <v>33.202061</v>
      </c>
      <c r="D339">
        <f t="shared" si="7"/>
        <v>-0.56358513013372757</v>
      </c>
      <c r="E339">
        <v>4.7618829754301692E-2</v>
      </c>
    </row>
    <row r="340" spans="2:5" x14ac:dyDescent="0.2">
      <c r="B340" s="153">
        <v>39708</v>
      </c>
      <c r="C340" s="61">
        <v>76.079123999999993</v>
      </c>
      <c r="D340">
        <f t="shared" si="7"/>
        <v>-0.49056675864024596</v>
      </c>
      <c r="E340">
        <v>4.7511571673314115E-2</v>
      </c>
    </row>
    <row r="341" spans="2:5" x14ac:dyDescent="0.2">
      <c r="B341" s="153">
        <v>38779</v>
      </c>
      <c r="C341" s="61">
        <v>149.34071399999999</v>
      </c>
      <c r="D341">
        <f t="shared" si="7"/>
        <v>11.515079282740384</v>
      </c>
      <c r="E341">
        <v>4.739578633581585E-2</v>
      </c>
    </row>
    <row r="342" spans="2:5" x14ac:dyDescent="0.2">
      <c r="B342" s="153">
        <v>36832</v>
      </c>
      <c r="C342" s="61">
        <v>11.932862</v>
      </c>
      <c r="D342">
        <f t="shared" si="7"/>
        <v>-0.98211233333937342</v>
      </c>
      <c r="E342">
        <v>4.7393318338047739E-2</v>
      </c>
    </row>
    <row r="343" spans="2:5" x14ac:dyDescent="0.2">
      <c r="B343" s="153">
        <v>45212</v>
      </c>
      <c r="C343" s="61">
        <v>667.09997599999997</v>
      </c>
      <c r="D343">
        <f t="shared" si="7"/>
        <v>41.023411658608865</v>
      </c>
      <c r="E343">
        <v>4.7334898236880724E-2</v>
      </c>
    </row>
    <row r="344" spans="2:5" x14ac:dyDescent="0.2">
      <c r="B344" s="153">
        <v>36950</v>
      </c>
      <c r="C344" s="61">
        <v>15.874484000000001</v>
      </c>
      <c r="D344">
        <f t="shared" si="7"/>
        <v>-0.86174979002485219</v>
      </c>
      <c r="E344">
        <v>4.7328170744781746E-2</v>
      </c>
    </row>
    <row r="345" spans="2:5" x14ac:dyDescent="0.2">
      <c r="B345" s="153">
        <v>40128</v>
      </c>
      <c r="C345" s="61">
        <v>114.824303</v>
      </c>
      <c r="D345">
        <f t="shared" si="7"/>
        <v>0.65478351711761984</v>
      </c>
      <c r="E345">
        <v>4.7169793167275244E-2</v>
      </c>
    </row>
    <row r="346" spans="2:5" x14ac:dyDescent="0.2">
      <c r="B346" s="153">
        <v>38443</v>
      </c>
      <c r="C346" s="61">
        <v>69.389319999999998</v>
      </c>
      <c r="D346">
        <f t="shared" si="7"/>
        <v>0.11961814822153395</v>
      </c>
      <c r="E346">
        <v>4.7135866704620881E-2</v>
      </c>
    </row>
    <row r="347" spans="2:5" x14ac:dyDescent="0.2">
      <c r="B347" s="153">
        <v>40017</v>
      </c>
      <c r="C347" s="61">
        <v>61.975879999999997</v>
      </c>
      <c r="D347">
        <f t="shared" si="7"/>
        <v>1.867464458982492</v>
      </c>
      <c r="E347">
        <v>4.7069458501378655E-2</v>
      </c>
    </row>
    <row r="348" spans="2:5" x14ac:dyDescent="0.2">
      <c r="B348" s="153">
        <v>36619</v>
      </c>
      <c r="C348" s="61">
        <v>21.613478000000001</v>
      </c>
      <c r="D348">
        <f t="shared" si="7"/>
        <v>-0.85404004939554212</v>
      </c>
      <c r="E348">
        <v>4.6955291449233945E-2</v>
      </c>
    </row>
    <row r="349" spans="2:5" x14ac:dyDescent="0.2">
      <c r="B349" s="153">
        <v>39055</v>
      </c>
      <c r="C349" s="61">
        <v>148.07813999999999</v>
      </c>
      <c r="D349">
        <f t="shared" si="7"/>
        <v>0.84636004211220095</v>
      </c>
      <c r="E349">
        <v>4.6864768187591326E-2</v>
      </c>
    </row>
    <row r="350" spans="2:5" x14ac:dyDescent="0.2">
      <c r="B350" s="153">
        <v>43941</v>
      </c>
      <c r="C350" s="61">
        <v>80.200035</v>
      </c>
      <c r="D350">
        <f t="shared" si="7"/>
        <v>4.5363640241976277</v>
      </c>
      <c r="E350">
        <v>4.6844495534146352E-2</v>
      </c>
    </row>
    <row r="351" spans="2:5" x14ac:dyDescent="0.2">
      <c r="B351" s="153">
        <v>37209</v>
      </c>
      <c r="C351" s="61">
        <v>14.486048</v>
      </c>
      <c r="D351">
        <f t="shared" si="7"/>
        <v>0.33191493352492152</v>
      </c>
      <c r="E351">
        <v>4.6822799271201067E-2</v>
      </c>
    </row>
    <row r="352" spans="2:5" x14ac:dyDescent="0.2">
      <c r="B352" s="153">
        <v>37167</v>
      </c>
      <c r="C352" s="61">
        <v>10.876106</v>
      </c>
      <c r="D352">
        <f t="shared" si="7"/>
        <v>-0.89751053190111441</v>
      </c>
      <c r="E352">
        <v>4.6770634346831458E-2</v>
      </c>
    </row>
    <row r="353" spans="2:5" x14ac:dyDescent="0.2">
      <c r="B353" s="153">
        <v>44040</v>
      </c>
      <c r="C353" s="61">
        <v>106.119255</v>
      </c>
      <c r="D353">
        <f t="shared" si="7"/>
        <v>5.2701815499735272</v>
      </c>
      <c r="E353">
        <v>4.6706033821309612E-2</v>
      </c>
    </row>
    <row r="354" spans="2:5" x14ac:dyDescent="0.2">
      <c r="B354" s="153">
        <v>34172</v>
      </c>
      <c r="C354" s="61">
        <v>16.924430999999998</v>
      </c>
      <c r="D354">
        <f t="shared" si="7"/>
        <v>-0.22277222152852347</v>
      </c>
      <c r="E354">
        <v>4.6666701299048256E-2</v>
      </c>
    </row>
    <row r="355" spans="2:5" x14ac:dyDescent="0.2">
      <c r="B355" s="153">
        <v>33444</v>
      </c>
      <c r="C355" s="61">
        <v>21.775380999999999</v>
      </c>
      <c r="D355">
        <f t="shared" si="7"/>
        <v>0.477239144992335</v>
      </c>
      <c r="E355">
        <v>4.6632112149318831E-2</v>
      </c>
    </row>
    <row r="356" spans="2:5" x14ac:dyDescent="0.2">
      <c r="B356" s="153">
        <v>36913</v>
      </c>
      <c r="C356" s="61">
        <v>14.740593000000001</v>
      </c>
      <c r="D356">
        <f t="shared" si="7"/>
        <v>-0.5325517960292856</v>
      </c>
      <c r="E356">
        <v>4.6549783449587559E-2</v>
      </c>
    </row>
    <row r="357" spans="2:5" x14ac:dyDescent="0.2">
      <c r="B357" s="153">
        <v>36332</v>
      </c>
      <c r="C357" s="61">
        <v>31.534174</v>
      </c>
      <c r="D357">
        <f t="shared" si="7"/>
        <v>-0.53860116097631472</v>
      </c>
      <c r="E357">
        <v>4.6493851774690655E-2</v>
      </c>
    </row>
    <row r="358" spans="2:5" x14ac:dyDescent="0.2">
      <c r="B358" s="153">
        <v>35200</v>
      </c>
      <c r="C358" s="61">
        <v>68.344718999999998</v>
      </c>
      <c r="D358">
        <f t="shared" si="7"/>
        <v>-0.83836442305748682</v>
      </c>
      <c r="E358">
        <v>4.6391857777820782E-2</v>
      </c>
    </row>
    <row r="359" spans="2:5" x14ac:dyDescent="0.2">
      <c r="B359" s="153">
        <v>44698</v>
      </c>
      <c r="C359" s="61">
        <v>422.83215300000001</v>
      </c>
      <c r="D359">
        <f t="shared" si="7"/>
        <v>2.2340832332817118</v>
      </c>
      <c r="E359">
        <v>4.6379643854896548E-2</v>
      </c>
    </row>
    <row r="360" spans="2:5" x14ac:dyDescent="0.2">
      <c r="B360" s="153">
        <v>44056</v>
      </c>
      <c r="C360" s="61">
        <v>130.74250799999999</v>
      </c>
      <c r="D360">
        <f t="shared" si="7"/>
        <v>2.3246057452784457</v>
      </c>
      <c r="E360">
        <v>4.6270409233929791E-2</v>
      </c>
    </row>
    <row r="361" spans="2:5" x14ac:dyDescent="0.2">
      <c r="B361" s="153">
        <v>34822</v>
      </c>
      <c r="C361" s="61">
        <v>39.325718000000002</v>
      </c>
      <c r="D361">
        <f t="shared" si="7"/>
        <v>-0.22559104588887427</v>
      </c>
      <c r="E361">
        <v>4.6243045071699927E-2</v>
      </c>
    </row>
    <row r="362" spans="2:5" x14ac:dyDescent="0.2">
      <c r="B362" s="153">
        <v>35027</v>
      </c>
      <c r="C362" s="61">
        <v>50.781590000000001</v>
      </c>
      <c r="D362">
        <f t="shared" si="7"/>
        <v>-0.87975956264537825</v>
      </c>
      <c r="E362">
        <v>4.6242986549049445E-2</v>
      </c>
    </row>
    <row r="363" spans="2:5" x14ac:dyDescent="0.2">
      <c r="B363" s="153">
        <v>42997</v>
      </c>
      <c r="C363" s="61">
        <v>422.33371</v>
      </c>
      <c r="D363">
        <f t="shared" si="7"/>
        <v>21.318246317968246</v>
      </c>
      <c r="E363">
        <v>4.6178484368793321E-2</v>
      </c>
    </row>
    <row r="364" spans="2:5" x14ac:dyDescent="0.2">
      <c r="B364" s="153">
        <v>36105</v>
      </c>
      <c r="C364" s="61">
        <v>18.923248000000001</v>
      </c>
      <c r="D364">
        <f t="shared" si="7"/>
        <v>-0.86840745039532496</v>
      </c>
      <c r="E364">
        <v>4.6147474067652711E-2</v>
      </c>
    </row>
    <row r="365" spans="2:5" x14ac:dyDescent="0.2">
      <c r="B365" s="153">
        <v>44070</v>
      </c>
      <c r="C365" s="61">
        <v>143.80181899999999</v>
      </c>
      <c r="D365">
        <f t="shared" si="7"/>
        <v>2.6647856122438784</v>
      </c>
      <c r="E365">
        <v>4.6047908591874201E-2</v>
      </c>
    </row>
    <row r="366" spans="2:5" x14ac:dyDescent="0.2">
      <c r="B366" s="153">
        <v>34372</v>
      </c>
      <c r="C366" s="61">
        <v>39.238807999999999</v>
      </c>
      <c r="D366">
        <f t="shared" si="7"/>
        <v>2.5474181442750941</v>
      </c>
      <c r="E366">
        <v>4.5977073693215922E-2</v>
      </c>
    </row>
    <row r="367" spans="2:5" x14ac:dyDescent="0.2">
      <c r="B367" s="153">
        <v>36824</v>
      </c>
      <c r="C367" s="61">
        <v>11.06123</v>
      </c>
      <c r="D367">
        <f t="shared" si="7"/>
        <v>-0.55960690727133167</v>
      </c>
      <c r="E367">
        <v>4.5951699804014534E-2</v>
      </c>
    </row>
    <row r="368" spans="2:5" x14ac:dyDescent="0.2">
      <c r="B368" s="153">
        <v>36250</v>
      </c>
      <c r="C368" s="61">
        <v>25.116720000000001</v>
      </c>
      <c r="D368">
        <f t="shared" si="7"/>
        <v>-0.90671973150135787</v>
      </c>
      <c r="E368">
        <v>4.5934340393146172E-2</v>
      </c>
    </row>
    <row r="369" spans="2:5" x14ac:dyDescent="0.2">
      <c r="B369" s="153">
        <v>43332</v>
      </c>
      <c r="C369" s="61">
        <v>269.26080300000001</v>
      </c>
      <c r="D369">
        <f t="shared" si="7"/>
        <v>8.1160804762719732</v>
      </c>
      <c r="E369">
        <v>4.5885849990888003E-2</v>
      </c>
    </row>
    <row r="370" spans="2:5" x14ac:dyDescent="0.2">
      <c r="B370" s="153">
        <v>33540</v>
      </c>
      <c r="C370" s="61">
        <v>29.536905000000001</v>
      </c>
      <c r="D370">
        <f t="shared" si="7"/>
        <v>-3.1033724051806991E-2</v>
      </c>
      <c r="E370">
        <v>4.5801560772766162E-2</v>
      </c>
    </row>
    <row r="371" spans="2:5" x14ac:dyDescent="0.2">
      <c r="B371" s="153">
        <v>36319</v>
      </c>
      <c r="C371" s="61">
        <v>30.482903</v>
      </c>
      <c r="D371">
        <f t="shared" si="7"/>
        <v>0.40186734125260826</v>
      </c>
      <c r="E371">
        <v>4.5768495628946165E-2</v>
      </c>
    </row>
    <row r="372" spans="2:5" x14ac:dyDescent="0.2">
      <c r="B372" s="153">
        <v>37413</v>
      </c>
      <c r="C372" s="61">
        <v>21.744499000000001</v>
      </c>
      <c r="D372">
        <f t="shared" si="7"/>
        <v>-0.60797382484854912</v>
      </c>
      <c r="E372">
        <v>4.5623209878989164E-2</v>
      </c>
    </row>
    <row r="373" spans="2:5" x14ac:dyDescent="0.2">
      <c r="B373" s="153">
        <v>35097</v>
      </c>
      <c r="C373" s="61">
        <v>55.466957000000001</v>
      </c>
      <c r="D373">
        <f t="shared" si="7"/>
        <v>2.2245947350937589</v>
      </c>
      <c r="E373">
        <v>4.5478569802604112E-2</v>
      </c>
    </row>
    <row r="374" spans="2:5" x14ac:dyDescent="0.2">
      <c r="B374" s="153">
        <v>37267</v>
      </c>
      <c r="C374" s="61">
        <v>17.201218000000001</v>
      </c>
      <c r="D374">
        <f t="shared" si="7"/>
        <v>-0.56639235194469084</v>
      </c>
      <c r="E374">
        <v>4.5476146932240287E-2</v>
      </c>
    </row>
    <row r="375" spans="2:5" x14ac:dyDescent="0.2">
      <c r="B375" s="153">
        <v>34359</v>
      </c>
      <c r="C375" s="61">
        <v>39.670006000000001</v>
      </c>
      <c r="D375">
        <f t="shared" si="7"/>
        <v>1.6666672492508023</v>
      </c>
      <c r="E375">
        <v>4.545471435833405E-2</v>
      </c>
    </row>
    <row r="376" spans="2:5" x14ac:dyDescent="0.2">
      <c r="B376" s="153">
        <v>33291</v>
      </c>
      <c r="C376" s="61">
        <v>14.876249</v>
      </c>
      <c r="D376">
        <f t="shared" si="7"/>
        <v>-0.90598673657851836</v>
      </c>
      <c r="E376">
        <v>4.5454293097158455E-2</v>
      </c>
    </row>
    <row r="377" spans="2:5" x14ac:dyDescent="0.2">
      <c r="B377" s="153">
        <v>38833</v>
      </c>
      <c r="C377" s="61">
        <v>158.23564099999999</v>
      </c>
      <c r="D377">
        <f t="shared" si="7"/>
        <v>5.6079880334524053E-2</v>
      </c>
      <c r="E377">
        <v>4.5239128288828707E-2</v>
      </c>
    </row>
    <row r="378" spans="2:5" x14ac:dyDescent="0.2">
      <c r="B378" s="153">
        <v>44076</v>
      </c>
      <c r="C378" s="61">
        <v>149.833023</v>
      </c>
      <c r="D378">
        <f t="shared" si="7"/>
        <v>-0.69939999157743105</v>
      </c>
      <c r="E378">
        <v>4.5201729350881001E-2</v>
      </c>
    </row>
    <row r="379" spans="2:5" x14ac:dyDescent="0.2">
      <c r="B379" s="153">
        <v>42586</v>
      </c>
      <c r="C379" s="61">
        <v>498.44650300000001</v>
      </c>
      <c r="D379">
        <f t="shared" si="7"/>
        <v>11.429717874720534</v>
      </c>
      <c r="E379">
        <v>4.5150521549914661E-2</v>
      </c>
    </row>
    <row r="380" spans="2:5" x14ac:dyDescent="0.2">
      <c r="B380" s="153">
        <v>33737</v>
      </c>
      <c r="C380" s="61">
        <v>40.101191999999998</v>
      </c>
      <c r="D380">
        <f t="shared" si="7"/>
        <v>1</v>
      </c>
      <c r="E380">
        <v>4.4943971300698125E-2</v>
      </c>
    </row>
    <row r="381" spans="2:5" x14ac:dyDescent="0.2">
      <c r="B381" s="153">
        <v>33361</v>
      </c>
      <c r="C381" s="61">
        <v>20.050595999999999</v>
      </c>
      <c r="D381">
        <f t="shared" si="7"/>
        <v>-0.84923905505818542</v>
      </c>
      <c r="E381">
        <v>4.4943971300698125E-2</v>
      </c>
    </row>
    <row r="382" spans="2:5" x14ac:dyDescent="0.2">
      <c r="B382" s="153">
        <v>39282</v>
      </c>
      <c r="C382" s="61">
        <v>132.99595600000001</v>
      </c>
      <c r="D382">
        <f t="shared" si="7"/>
        <v>1.9888937421808841</v>
      </c>
      <c r="E382">
        <v>4.4931889700581283E-2</v>
      </c>
    </row>
    <row r="383" spans="2:5" x14ac:dyDescent="0.2">
      <c r="B383" s="153">
        <v>34836</v>
      </c>
      <c r="C383" s="61">
        <v>44.496715999999999</v>
      </c>
      <c r="D383">
        <f t="shared" si="7"/>
        <v>0.66628330584449502</v>
      </c>
      <c r="E383">
        <v>4.4898075350601412E-2</v>
      </c>
    </row>
    <row r="384" spans="2:5" x14ac:dyDescent="0.2">
      <c r="B384" s="153">
        <v>39841</v>
      </c>
      <c r="C384" s="61">
        <v>26.704172</v>
      </c>
      <c r="D384">
        <f t="shared" si="7"/>
        <v>-0.12020796220503117</v>
      </c>
      <c r="E384">
        <v>4.4887701511501045E-2</v>
      </c>
    </row>
    <row r="385" spans="2:5" x14ac:dyDescent="0.2">
      <c r="B385" s="153">
        <v>37790</v>
      </c>
      <c r="C385" s="61">
        <v>30.352823000000001</v>
      </c>
      <c r="D385">
        <f t="shared" si="7"/>
        <v>1.3450537257081596</v>
      </c>
      <c r="E385">
        <v>4.4875267093989576E-2</v>
      </c>
    </row>
    <row r="386" spans="2:5" x14ac:dyDescent="0.2">
      <c r="B386" s="153">
        <v>37040</v>
      </c>
      <c r="C386" s="61">
        <v>12.943338000000001</v>
      </c>
      <c r="D386">
        <f t="shared" si="7"/>
        <v>-0.61877020122033943</v>
      </c>
      <c r="E386">
        <v>4.483199454696378E-2</v>
      </c>
    </row>
    <row r="387" spans="2:5" x14ac:dyDescent="0.2">
      <c r="B387" s="153">
        <v>39819</v>
      </c>
      <c r="C387" s="61">
        <v>33.951537999999999</v>
      </c>
      <c r="D387">
        <f t="shared" ref="D387:D450" si="8">(C387-C388)/C388</f>
        <v>-0.21277137231222301</v>
      </c>
      <c r="E387">
        <v>4.4830491394910341E-2</v>
      </c>
    </row>
    <row r="388" spans="2:5" x14ac:dyDescent="0.2">
      <c r="B388" s="153">
        <v>34824</v>
      </c>
      <c r="C388" s="61">
        <v>43.127926000000002</v>
      </c>
      <c r="D388">
        <f t="shared" si="8"/>
        <v>6.1497346867398474E-2</v>
      </c>
      <c r="E388">
        <v>4.4736999944672125E-2</v>
      </c>
    </row>
    <row r="389" spans="2:5" x14ac:dyDescent="0.2">
      <c r="B389" s="153">
        <v>34534</v>
      </c>
      <c r="C389" s="61">
        <v>40.629330000000003</v>
      </c>
      <c r="D389">
        <f t="shared" si="8"/>
        <v>-0.71794518421746001</v>
      </c>
      <c r="E389">
        <v>4.4692813850258251E-2</v>
      </c>
    </row>
    <row r="390" spans="2:5" x14ac:dyDescent="0.2">
      <c r="B390" s="153">
        <v>40171</v>
      </c>
      <c r="C390" s="61">
        <v>144.04763800000001</v>
      </c>
      <c r="D390">
        <f t="shared" si="8"/>
        <v>0.24649077887160978</v>
      </c>
      <c r="E390">
        <v>4.4678358891809163E-2</v>
      </c>
    </row>
    <row r="391" spans="2:5" x14ac:dyDescent="0.2">
      <c r="B391" s="153">
        <v>38918</v>
      </c>
      <c r="C391" s="61">
        <v>115.562538</v>
      </c>
      <c r="D391">
        <f t="shared" si="8"/>
        <v>1.7254353307384409</v>
      </c>
      <c r="E391">
        <v>4.459939195996674E-2</v>
      </c>
    </row>
    <row r="392" spans="2:5" x14ac:dyDescent="0.2">
      <c r="B392" s="153">
        <v>36427</v>
      </c>
      <c r="C392" s="61">
        <v>42.401496999999999</v>
      </c>
      <c r="D392">
        <f t="shared" si="8"/>
        <v>-0.37812583217649021</v>
      </c>
      <c r="E392">
        <v>4.4589590189698818E-2</v>
      </c>
    </row>
    <row r="393" spans="2:5" x14ac:dyDescent="0.2">
      <c r="B393" s="153">
        <v>35172</v>
      </c>
      <c r="C393" s="61">
        <v>68.183402999999998</v>
      </c>
      <c r="D393">
        <f t="shared" si="8"/>
        <v>0.94684001491379766</v>
      </c>
      <c r="E393">
        <v>4.4482756914500571E-2</v>
      </c>
    </row>
    <row r="394" spans="2:5" x14ac:dyDescent="0.2">
      <c r="B394" s="153">
        <v>37827</v>
      </c>
      <c r="C394" s="61">
        <v>35.022601999999999</v>
      </c>
      <c r="D394">
        <f t="shared" si="8"/>
        <v>-0.12047203887737083</v>
      </c>
      <c r="E394">
        <v>4.4345420897487095E-2</v>
      </c>
    </row>
    <row r="395" spans="2:5" x14ac:dyDescent="0.2">
      <c r="B395" s="153">
        <v>35874</v>
      </c>
      <c r="C395" s="61">
        <v>39.819771000000003</v>
      </c>
      <c r="D395">
        <f t="shared" si="8"/>
        <v>0.12520653748192767</v>
      </c>
      <c r="E395">
        <v>4.4305149922641861E-2</v>
      </c>
    </row>
    <row r="396" spans="2:5" x14ac:dyDescent="0.2">
      <c r="B396" s="153">
        <v>36469</v>
      </c>
      <c r="C396" s="61">
        <v>35.388855</v>
      </c>
      <c r="D396">
        <f t="shared" si="8"/>
        <v>1.7754878456129444</v>
      </c>
      <c r="E396">
        <v>4.4245761498295386E-2</v>
      </c>
    </row>
    <row r="397" spans="2:5" x14ac:dyDescent="0.2">
      <c r="B397" s="153">
        <v>37028</v>
      </c>
      <c r="C397" s="61">
        <v>12.750499</v>
      </c>
      <c r="D397">
        <f t="shared" si="8"/>
        <v>-0.91648053198417279</v>
      </c>
      <c r="E397">
        <v>4.4219875435586441E-2</v>
      </c>
    </row>
    <row r="398" spans="2:5" x14ac:dyDescent="0.2">
      <c r="B398" s="153">
        <v>40182</v>
      </c>
      <c r="C398" s="61">
        <v>152.66499300000001</v>
      </c>
      <c r="D398">
        <f t="shared" si="8"/>
        <v>0.15273462243146554</v>
      </c>
      <c r="E398">
        <v>4.4090765382819586E-2</v>
      </c>
    </row>
    <row r="399" spans="2:5" x14ac:dyDescent="0.2">
      <c r="B399" s="153">
        <v>44102</v>
      </c>
      <c r="C399" s="61">
        <v>132.437241</v>
      </c>
      <c r="D399">
        <f t="shared" si="8"/>
        <v>1.9901163577763654</v>
      </c>
      <c r="E399">
        <v>4.4007940427558692E-2</v>
      </c>
    </row>
    <row r="400" spans="2:5" x14ac:dyDescent="0.2">
      <c r="B400" s="153">
        <v>37880</v>
      </c>
      <c r="C400" s="61">
        <v>44.291668000000001</v>
      </c>
      <c r="D400">
        <f t="shared" si="8"/>
        <v>0.92322709260743074</v>
      </c>
      <c r="E400">
        <v>4.3953919549326835E-2</v>
      </c>
    </row>
    <row r="401" spans="2:5" x14ac:dyDescent="0.2">
      <c r="B401" s="153">
        <v>36257</v>
      </c>
      <c r="C401" s="61">
        <v>23.029869000000001</v>
      </c>
      <c r="D401">
        <f t="shared" si="8"/>
        <v>0.13049473637085862</v>
      </c>
      <c r="E401">
        <v>4.3918863789163334E-2</v>
      </c>
    </row>
    <row r="402" spans="2:5" x14ac:dyDescent="0.2">
      <c r="B402" s="153">
        <v>36686</v>
      </c>
      <c r="C402" s="61">
        <v>20.371496</v>
      </c>
      <c r="D402">
        <f t="shared" si="8"/>
        <v>0.5195632572269806</v>
      </c>
      <c r="E402">
        <v>4.3849261199098551E-2</v>
      </c>
    </row>
    <row r="403" spans="2:5" x14ac:dyDescent="0.2">
      <c r="B403" s="153">
        <v>37203</v>
      </c>
      <c r="C403" s="61">
        <v>13.406152000000001</v>
      </c>
      <c r="D403">
        <f t="shared" si="8"/>
        <v>0.35042740552857077</v>
      </c>
      <c r="E403">
        <v>4.384406831393773E-2</v>
      </c>
    </row>
    <row r="404" spans="2:5" x14ac:dyDescent="0.2">
      <c r="B404" s="153">
        <v>36987</v>
      </c>
      <c r="C404" s="61">
        <v>9.9273399999999992</v>
      </c>
      <c r="D404">
        <f t="shared" si="8"/>
        <v>-0.85351748153722429</v>
      </c>
      <c r="E404">
        <v>4.3795757815293629E-2</v>
      </c>
    </row>
    <row r="405" spans="2:5" x14ac:dyDescent="0.2">
      <c r="B405" s="153">
        <v>38198</v>
      </c>
      <c r="C405" s="61">
        <v>67.771500000000003</v>
      </c>
      <c r="D405">
        <f t="shared" si="8"/>
        <v>5.6813936031582566</v>
      </c>
      <c r="E405">
        <v>4.3660349527466551E-2</v>
      </c>
    </row>
    <row r="406" spans="2:5" x14ac:dyDescent="0.2">
      <c r="B406" s="153">
        <v>36998</v>
      </c>
      <c r="C406" s="61">
        <v>10.143318000000001</v>
      </c>
      <c r="D406">
        <f t="shared" si="8"/>
        <v>-0.27667774233263576</v>
      </c>
      <c r="E406">
        <v>4.3650875309906141E-2</v>
      </c>
    </row>
    <row r="407" spans="2:5" x14ac:dyDescent="0.2">
      <c r="B407" s="153">
        <v>36909</v>
      </c>
      <c r="C407" s="61">
        <v>14.023235</v>
      </c>
      <c r="D407">
        <f t="shared" si="8"/>
        <v>-0.76045643600987822</v>
      </c>
      <c r="E407">
        <v>4.3628025739366812E-2</v>
      </c>
    </row>
    <row r="408" spans="2:5" x14ac:dyDescent="0.2">
      <c r="B408" s="153">
        <v>37904</v>
      </c>
      <c r="C408" s="61">
        <v>58.541480999999997</v>
      </c>
      <c r="D408">
        <f t="shared" si="8"/>
        <v>-4.8106588161783023E-2</v>
      </c>
      <c r="E408">
        <v>4.3624429856138014E-2</v>
      </c>
    </row>
    <row r="409" spans="2:5" x14ac:dyDescent="0.2">
      <c r="B409" s="153">
        <v>37928</v>
      </c>
      <c r="C409" s="61">
        <v>61.500038000000004</v>
      </c>
      <c r="D409">
        <f t="shared" si="8"/>
        <v>2.9618547704760445</v>
      </c>
      <c r="E409">
        <v>4.3524904817861622E-2</v>
      </c>
    </row>
    <row r="410" spans="2:5" x14ac:dyDescent="0.2">
      <c r="B410" s="153">
        <v>34123</v>
      </c>
      <c r="C410" s="61">
        <v>15.523042</v>
      </c>
      <c r="D410">
        <f t="shared" si="8"/>
        <v>0</v>
      </c>
      <c r="E410">
        <v>4.3478231642936377E-2</v>
      </c>
    </row>
    <row r="411" spans="2:5" x14ac:dyDescent="0.2">
      <c r="B411" s="153">
        <v>33329</v>
      </c>
      <c r="C411" s="61">
        <v>15.523042</v>
      </c>
      <c r="D411">
        <f t="shared" si="8"/>
        <v>-0.25000002415763528</v>
      </c>
      <c r="E411">
        <v>4.3478231642936377E-2</v>
      </c>
    </row>
    <row r="412" spans="2:5" x14ac:dyDescent="0.2">
      <c r="B412" s="153">
        <v>34180</v>
      </c>
      <c r="C412" s="61">
        <v>20.697389999999999</v>
      </c>
      <c r="D412">
        <f t="shared" si="8"/>
        <v>-0.49999998792118205</v>
      </c>
      <c r="E412">
        <v>4.3478037285903021E-2</v>
      </c>
    </row>
    <row r="413" spans="2:5" x14ac:dyDescent="0.2">
      <c r="B413" s="153">
        <v>33688</v>
      </c>
      <c r="C413" s="61">
        <v>41.394779</v>
      </c>
      <c r="D413">
        <f t="shared" si="8"/>
        <v>-0.74201669211706311</v>
      </c>
      <c r="E413">
        <v>4.3478012077941178E-2</v>
      </c>
    </row>
    <row r="414" spans="2:5" x14ac:dyDescent="0.2">
      <c r="B414" s="153">
        <v>38810</v>
      </c>
      <c r="C414" s="61">
        <v>160.45526100000001</v>
      </c>
      <c r="D414">
        <f t="shared" si="8"/>
        <v>14.443013826939202</v>
      </c>
      <c r="E414">
        <v>4.3408492892377665E-2</v>
      </c>
    </row>
    <row r="415" spans="2:5" x14ac:dyDescent="0.2">
      <c r="B415" s="153">
        <v>37081</v>
      </c>
      <c r="C415" s="61">
        <v>10.390152</v>
      </c>
      <c r="D415">
        <f t="shared" si="8"/>
        <v>-0.84028243677905634</v>
      </c>
      <c r="E415">
        <v>4.3377247257609976E-2</v>
      </c>
    </row>
    <row r="416" spans="2:5" x14ac:dyDescent="0.2">
      <c r="B416" s="153">
        <v>39988</v>
      </c>
      <c r="C416" s="61">
        <v>65.053284000000005</v>
      </c>
      <c r="D416">
        <f t="shared" si="8"/>
        <v>-0.83200600892821941</v>
      </c>
      <c r="E416">
        <v>4.3370037307778136E-2</v>
      </c>
    </row>
    <row r="417" spans="2:5" x14ac:dyDescent="0.2">
      <c r="B417" s="153">
        <v>42459</v>
      </c>
      <c r="C417" s="61">
        <v>387.23577899999998</v>
      </c>
      <c r="D417">
        <f t="shared" si="8"/>
        <v>-0.23534905443247153</v>
      </c>
      <c r="E417">
        <v>4.3361492051434039E-2</v>
      </c>
    </row>
    <row r="418" spans="2:5" x14ac:dyDescent="0.2">
      <c r="B418" s="153">
        <v>44490</v>
      </c>
      <c r="C418" s="61">
        <v>506.42163099999999</v>
      </c>
      <c r="D418">
        <f t="shared" si="8"/>
        <v>16.661036858760252</v>
      </c>
      <c r="E418">
        <v>4.3335413452836195E-2</v>
      </c>
    </row>
    <row r="419" spans="2:5" x14ac:dyDescent="0.2">
      <c r="B419" s="153">
        <v>33476</v>
      </c>
      <c r="C419" s="61">
        <v>28.674513000000001</v>
      </c>
      <c r="D419">
        <f t="shared" si="8"/>
        <v>-0.91327036940535844</v>
      </c>
      <c r="E419">
        <v>4.3137287856649865E-2</v>
      </c>
    </row>
    <row r="420" spans="2:5" x14ac:dyDescent="0.2">
      <c r="B420" s="153">
        <v>44466</v>
      </c>
      <c r="C420" s="61">
        <v>330.61956800000002</v>
      </c>
      <c r="D420">
        <f t="shared" si="8"/>
        <v>6.8438419093922382</v>
      </c>
      <c r="E420">
        <v>4.3088554731056099E-2</v>
      </c>
    </row>
    <row r="421" spans="2:5" x14ac:dyDescent="0.2">
      <c r="B421" s="153">
        <v>34544</v>
      </c>
      <c r="C421" s="61">
        <v>42.150207999999999</v>
      </c>
      <c r="D421">
        <f t="shared" si="8"/>
        <v>0.40329944534488582</v>
      </c>
      <c r="E421">
        <v>4.3010626035891328E-2</v>
      </c>
    </row>
    <row r="422" spans="2:5" x14ac:dyDescent="0.2">
      <c r="B422" s="153">
        <v>39798</v>
      </c>
      <c r="C422" s="61">
        <v>30.036503</v>
      </c>
      <c r="D422">
        <f t="shared" si="8"/>
        <v>-0.92844553294117416</v>
      </c>
      <c r="E422">
        <v>4.2997146355370108E-2</v>
      </c>
    </row>
    <row r="423" spans="2:5" x14ac:dyDescent="0.2">
      <c r="B423" s="153">
        <v>42520</v>
      </c>
      <c r="C423" s="61">
        <v>419.77117900000002</v>
      </c>
      <c r="D423">
        <f t="shared" si="8"/>
        <v>13.263925926879889</v>
      </c>
      <c r="E423">
        <v>4.2956257905818335E-2</v>
      </c>
    </row>
    <row r="424" spans="2:5" x14ac:dyDescent="0.2">
      <c r="B424" s="153">
        <v>36328</v>
      </c>
      <c r="C424" s="61">
        <v>29.428867</v>
      </c>
      <c r="D424">
        <f t="shared" si="8"/>
        <v>-0.83930001195549098</v>
      </c>
      <c r="E424">
        <v>4.2941537243731454E-2</v>
      </c>
    </row>
    <row r="425" spans="2:5" x14ac:dyDescent="0.2">
      <c r="B425" s="153">
        <v>43829</v>
      </c>
      <c r="C425" s="61">
        <v>183.129242</v>
      </c>
      <c r="D425">
        <f t="shared" si="8"/>
        <v>4.8178229503946977</v>
      </c>
      <c r="E425">
        <v>4.2861244974536125E-2</v>
      </c>
    </row>
    <row r="426" spans="2:5" x14ac:dyDescent="0.2">
      <c r="B426" s="153">
        <v>34337</v>
      </c>
      <c r="C426" s="61">
        <v>31.47728</v>
      </c>
      <c r="D426">
        <f t="shared" si="8"/>
        <v>-0.29702202355894375</v>
      </c>
      <c r="E426">
        <v>4.2857078962665114E-2</v>
      </c>
    </row>
    <row r="427" spans="2:5" x14ac:dyDescent="0.2">
      <c r="B427" s="153">
        <v>39923</v>
      </c>
      <c r="C427" s="61">
        <v>44.777050000000003</v>
      </c>
      <c r="D427">
        <f t="shared" si="8"/>
        <v>-0.31095707519894039</v>
      </c>
      <c r="E427">
        <v>4.2832691600409728E-2</v>
      </c>
    </row>
    <row r="428" spans="2:5" x14ac:dyDescent="0.2">
      <c r="B428" s="153">
        <v>38247</v>
      </c>
      <c r="C428" s="61">
        <v>64.984413000000004</v>
      </c>
      <c r="D428">
        <f t="shared" si="8"/>
        <v>-0.8759052835260287</v>
      </c>
      <c r="E428">
        <v>4.2796708952962101E-2</v>
      </c>
    </row>
    <row r="429" spans="2:5" x14ac:dyDescent="0.2">
      <c r="B429" s="153">
        <v>42611</v>
      </c>
      <c r="C429" s="61">
        <v>523.66784700000005</v>
      </c>
      <c r="D429">
        <f t="shared" si="8"/>
        <v>2.8674894671648197</v>
      </c>
      <c r="E429">
        <v>4.2779072713753551E-2</v>
      </c>
    </row>
    <row r="430" spans="2:5" x14ac:dyDescent="0.2">
      <c r="B430" s="153">
        <v>40149</v>
      </c>
      <c r="C430" s="61">
        <v>135.40252699999999</v>
      </c>
      <c r="D430">
        <f t="shared" si="8"/>
        <v>0.69272256892383888</v>
      </c>
      <c r="E430">
        <v>4.267429136376321E-2</v>
      </c>
    </row>
    <row r="431" spans="2:5" x14ac:dyDescent="0.2">
      <c r="B431" s="153">
        <v>38005</v>
      </c>
      <c r="C431" s="61">
        <v>79.990973999999994</v>
      </c>
      <c r="D431">
        <f t="shared" si="8"/>
        <v>1.9244352177851458</v>
      </c>
      <c r="E431">
        <v>4.2666830592387246E-2</v>
      </c>
    </row>
    <row r="432" spans="2:5" x14ac:dyDescent="0.2">
      <c r="B432" s="153">
        <v>36305</v>
      </c>
      <c r="C432" s="61">
        <v>27.352623000000001</v>
      </c>
      <c r="D432">
        <f t="shared" si="8"/>
        <v>-0.61382304403151422</v>
      </c>
      <c r="E432">
        <v>4.2613413073095671E-2</v>
      </c>
    </row>
    <row r="433" spans="2:5" x14ac:dyDescent="0.2">
      <c r="B433" s="153">
        <v>43921</v>
      </c>
      <c r="C433" s="61">
        <v>70.829246999999995</v>
      </c>
      <c r="D433">
        <f t="shared" si="8"/>
        <v>-0.38458205522115385</v>
      </c>
      <c r="E433">
        <v>4.2553227191366588E-2</v>
      </c>
    </row>
    <row r="434" spans="2:5" x14ac:dyDescent="0.2">
      <c r="B434" s="153">
        <v>43990</v>
      </c>
      <c r="C434" s="61">
        <v>115.09129299999999</v>
      </c>
      <c r="D434">
        <f t="shared" si="8"/>
        <v>-3.7522671568207343E-2</v>
      </c>
      <c r="E434">
        <v>4.2437895460640085E-2</v>
      </c>
    </row>
    <row r="435" spans="2:5" x14ac:dyDescent="0.2">
      <c r="B435" s="153">
        <v>38884</v>
      </c>
      <c r="C435" s="61">
        <v>119.578186</v>
      </c>
      <c r="D435">
        <f t="shared" si="8"/>
        <v>0.54928356403126244</v>
      </c>
      <c r="E435">
        <v>4.236483200525254E-2</v>
      </c>
    </row>
    <row r="436" spans="2:5" x14ac:dyDescent="0.2">
      <c r="B436" s="153">
        <v>38545</v>
      </c>
      <c r="C436" s="61">
        <v>77.182891999999995</v>
      </c>
      <c r="D436">
        <f t="shared" si="8"/>
        <v>-0.77542823580475007</v>
      </c>
      <c r="E436">
        <v>4.2344474675232981E-2</v>
      </c>
    </row>
    <row r="437" spans="2:5" x14ac:dyDescent="0.2">
      <c r="B437" s="153">
        <v>42256</v>
      </c>
      <c r="C437" s="61">
        <v>343.68920900000001</v>
      </c>
      <c r="D437">
        <f t="shared" si="8"/>
        <v>-0.26576426539368364</v>
      </c>
      <c r="E437">
        <v>4.2308901401584706E-2</v>
      </c>
    </row>
    <row r="438" spans="2:5" x14ac:dyDescent="0.2">
      <c r="B438" s="153">
        <v>42879</v>
      </c>
      <c r="C438" s="61">
        <v>468.091095</v>
      </c>
      <c r="D438">
        <f t="shared" si="8"/>
        <v>2.7094883829546745</v>
      </c>
      <c r="E438">
        <v>4.2286355193796907E-2</v>
      </c>
    </row>
    <row r="439" spans="2:5" x14ac:dyDescent="0.2">
      <c r="B439" s="153">
        <v>38755</v>
      </c>
      <c r="C439" s="61">
        <v>126.18750799999999</v>
      </c>
      <c r="D439">
        <f t="shared" si="8"/>
        <v>4.2728924268587445</v>
      </c>
      <c r="E439">
        <v>4.2254556015982436E-2</v>
      </c>
    </row>
    <row r="440" spans="2:5" x14ac:dyDescent="0.2">
      <c r="B440" s="153">
        <v>33588</v>
      </c>
      <c r="C440" s="61">
        <v>23.931363999999999</v>
      </c>
      <c r="D440">
        <f t="shared" si="8"/>
        <v>-0.35838129336309693</v>
      </c>
      <c r="E440">
        <v>4.2253864633877911E-2</v>
      </c>
    </row>
    <row r="441" spans="2:5" x14ac:dyDescent="0.2">
      <c r="B441" s="153">
        <v>34344</v>
      </c>
      <c r="C441" s="61">
        <v>37.29842</v>
      </c>
      <c r="D441">
        <f t="shared" si="8"/>
        <v>-0.39814851345179725</v>
      </c>
      <c r="E441">
        <v>4.21683653240418E-2</v>
      </c>
    </row>
    <row r="442" spans="2:5" x14ac:dyDescent="0.2">
      <c r="B442" s="153">
        <v>38142</v>
      </c>
      <c r="C442" s="61">
        <v>61.972797</v>
      </c>
      <c r="D442">
        <f t="shared" si="8"/>
        <v>0.53735404509158302</v>
      </c>
      <c r="E442">
        <v>4.2122114181833037E-2</v>
      </c>
    </row>
    <row r="443" spans="2:5" x14ac:dyDescent="0.2">
      <c r="B443" s="153">
        <v>36440</v>
      </c>
      <c r="C443" s="61">
        <v>40.311337000000002</v>
      </c>
      <c r="D443">
        <f t="shared" si="8"/>
        <v>-7.8819705310235091E-2</v>
      </c>
      <c r="E443">
        <v>4.2090934321547063E-2</v>
      </c>
    </row>
    <row r="444" spans="2:5" x14ac:dyDescent="0.2">
      <c r="B444" s="153">
        <v>35404</v>
      </c>
      <c r="C444" s="61">
        <v>43.760528999999998</v>
      </c>
      <c r="D444">
        <f t="shared" si="8"/>
        <v>-0.66911035595015611</v>
      </c>
      <c r="E444">
        <v>4.2068134477457504E-2</v>
      </c>
    </row>
    <row r="445" spans="2:5" x14ac:dyDescent="0.2">
      <c r="B445" s="153">
        <v>39421</v>
      </c>
      <c r="C445" s="61">
        <v>132.25112899999999</v>
      </c>
      <c r="D445">
        <f t="shared" si="8"/>
        <v>-0.23734798060205814</v>
      </c>
      <c r="E445">
        <v>4.1953323174407968E-2</v>
      </c>
    </row>
    <row r="446" spans="2:5" x14ac:dyDescent="0.2">
      <c r="B446" s="153">
        <v>43451</v>
      </c>
      <c r="C446" s="61">
        <v>173.40953099999999</v>
      </c>
      <c r="D446">
        <f t="shared" si="8"/>
        <v>1.5022578389091652</v>
      </c>
      <c r="E446">
        <v>4.1928760336233349E-2</v>
      </c>
    </row>
    <row r="447" spans="2:5" x14ac:dyDescent="0.2">
      <c r="B447" s="153">
        <v>38462</v>
      </c>
      <c r="C447" s="61">
        <v>69.301224000000005</v>
      </c>
      <c r="D447">
        <f t="shared" si="8"/>
        <v>-0.16188005631824656</v>
      </c>
      <c r="E447">
        <v>4.1902644802853765E-2</v>
      </c>
    </row>
    <row r="448" spans="2:5" x14ac:dyDescent="0.2">
      <c r="B448" s="153">
        <v>38565</v>
      </c>
      <c r="C448" s="61">
        <v>82.686522999999994</v>
      </c>
      <c r="D448">
        <f t="shared" si="8"/>
        <v>1.8966962926368514</v>
      </c>
      <c r="E448">
        <v>4.1900632168825586E-2</v>
      </c>
    </row>
    <row r="449" spans="2:5" x14ac:dyDescent="0.2">
      <c r="B449" s="153">
        <v>36167</v>
      </c>
      <c r="C449" s="61">
        <v>28.545113000000001</v>
      </c>
      <c r="D449">
        <f t="shared" si="8"/>
        <v>-0.33467436687040614</v>
      </c>
      <c r="E449">
        <v>4.1893478502641711E-2</v>
      </c>
    </row>
    <row r="450" spans="2:5" x14ac:dyDescent="0.2">
      <c r="B450" s="153">
        <v>34401</v>
      </c>
      <c r="C450" s="61">
        <v>42.903973000000001</v>
      </c>
      <c r="D450">
        <f t="shared" si="8"/>
        <v>0.98999994712377959</v>
      </c>
      <c r="E450">
        <v>4.1884972757109548E-2</v>
      </c>
    </row>
    <row r="451" spans="2:5" x14ac:dyDescent="0.2">
      <c r="B451" s="153">
        <v>34066</v>
      </c>
      <c r="C451" s="61">
        <v>21.559785999999999</v>
      </c>
      <c r="D451">
        <f t="shared" ref="D451:D514" si="9">(C451-C452)/C452</f>
        <v>0.33333345702041051</v>
      </c>
      <c r="E451">
        <v>4.1666896164202369E-2</v>
      </c>
    </row>
    <row r="452" spans="2:5" x14ac:dyDescent="0.2">
      <c r="B452" s="153">
        <v>33330</v>
      </c>
      <c r="C452" s="61">
        <v>16.169837999999999</v>
      </c>
      <c r="D452">
        <f t="shared" si="9"/>
        <v>-0.88568445207712021</v>
      </c>
      <c r="E452">
        <v>4.1666833085937563E-2</v>
      </c>
    </row>
    <row r="453" spans="2:5" x14ac:dyDescent="0.2">
      <c r="B453" s="153">
        <v>39052</v>
      </c>
      <c r="C453" s="61">
        <v>141.44915800000001</v>
      </c>
      <c r="D453">
        <f t="shared" si="9"/>
        <v>3.7643814290743122E-2</v>
      </c>
      <c r="E453">
        <v>4.1648583762988606E-2</v>
      </c>
    </row>
    <row r="454" spans="2:5" x14ac:dyDescent="0.2">
      <c r="B454" s="153">
        <v>39364</v>
      </c>
      <c r="C454" s="61">
        <v>136.31764200000001</v>
      </c>
      <c r="D454">
        <f t="shared" si="9"/>
        <v>3.0523115742851772</v>
      </c>
      <c r="E454">
        <v>4.1603813986360268E-2</v>
      </c>
    </row>
    <row r="455" spans="2:5" x14ac:dyDescent="0.2">
      <c r="B455" s="153">
        <v>36531</v>
      </c>
      <c r="C455" s="61">
        <v>33.639476999999999</v>
      </c>
      <c r="D455">
        <f t="shared" si="9"/>
        <v>-0.58598134420655457</v>
      </c>
      <c r="E455">
        <v>4.1500282810114295E-2</v>
      </c>
    </row>
    <row r="456" spans="2:5" x14ac:dyDescent="0.2">
      <c r="B456" s="153">
        <v>38098</v>
      </c>
      <c r="C456" s="61">
        <v>81.251114000000001</v>
      </c>
      <c r="D456">
        <f t="shared" si="9"/>
        <v>2.764672592882814</v>
      </c>
      <c r="E456">
        <v>4.1455206625917604E-2</v>
      </c>
    </row>
    <row r="457" spans="2:5" x14ac:dyDescent="0.2">
      <c r="B457" s="153">
        <v>37383</v>
      </c>
      <c r="C457" s="61">
        <v>21.582518</v>
      </c>
      <c r="D457">
        <f t="shared" si="9"/>
        <v>-0.73934921643421836</v>
      </c>
      <c r="E457">
        <v>4.1310350174780387E-2</v>
      </c>
    </row>
    <row r="458" spans="2:5" x14ac:dyDescent="0.2">
      <c r="B458" s="153">
        <v>40037</v>
      </c>
      <c r="C458" s="61">
        <v>82.802429000000004</v>
      </c>
      <c r="D458">
        <f t="shared" si="9"/>
        <v>0.55742147021954247</v>
      </c>
      <c r="E458">
        <v>4.123091865134166E-2</v>
      </c>
    </row>
    <row r="459" spans="2:5" x14ac:dyDescent="0.2">
      <c r="B459" s="153">
        <v>35038</v>
      </c>
      <c r="C459" s="61">
        <v>53.166359</v>
      </c>
      <c r="D459">
        <f t="shared" si="9"/>
        <v>-0.10135961583763285</v>
      </c>
      <c r="E459">
        <v>4.120902653939016E-2</v>
      </c>
    </row>
    <row r="460" spans="2:5" x14ac:dyDescent="0.2">
      <c r="B460" s="153">
        <v>37918</v>
      </c>
      <c r="C460" s="61">
        <v>59.163108999999999</v>
      </c>
      <c r="D460">
        <f t="shared" si="9"/>
        <v>-0.88537421348314849</v>
      </c>
      <c r="E460">
        <v>4.1124729391745295E-2</v>
      </c>
    </row>
    <row r="461" spans="2:5" x14ac:dyDescent="0.2">
      <c r="B461" s="153">
        <v>44592</v>
      </c>
      <c r="C461" s="61">
        <v>516.14135699999997</v>
      </c>
      <c r="D461">
        <f t="shared" si="9"/>
        <v>0.46254334445804868</v>
      </c>
      <c r="E461">
        <v>4.1122084116718555E-2</v>
      </c>
    </row>
    <row r="462" spans="2:5" x14ac:dyDescent="0.2">
      <c r="B462" s="153">
        <v>42388</v>
      </c>
      <c r="C462" s="61">
        <v>352.90670799999998</v>
      </c>
      <c r="D462">
        <f t="shared" si="9"/>
        <v>3.8252484907883124</v>
      </c>
      <c r="E462">
        <v>4.1005212339979898E-2</v>
      </c>
    </row>
    <row r="463" spans="2:5" x14ac:dyDescent="0.2">
      <c r="B463" s="153">
        <v>37994</v>
      </c>
      <c r="C463" s="61">
        <v>73.137519999999995</v>
      </c>
      <c r="D463">
        <f t="shared" si="9"/>
        <v>-0.46171934892445876</v>
      </c>
      <c r="E463">
        <v>4.0989978886287894E-2</v>
      </c>
    </row>
    <row r="464" spans="2:5" x14ac:dyDescent="0.2">
      <c r="B464" s="153">
        <v>39449</v>
      </c>
      <c r="C464" s="61">
        <v>135.872467</v>
      </c>
      <c r="D464">
        <f t="shared" si="9"/>
        <v>-0.64735254359249583</v>
      </c>
      <c r="E464">
        <v>4.0926244356197634E-2</v>
      </c>
    </row>
    <row r="465" spans="2:5" x14ac:dyDescent="0.2">
      <c r="B465" s="153">
        <v>42471</v>
      </c>
      <c r="C465" s="61">
        <v>385.29263300000002</v>
      </c>
      <c r="D465">
        <f t="shared" si="9"/>
        <v>6.4637963697941894</v>
      </c>
      <c r="E465">
        <v>4.0920710108127166E-2</v>
      </c>
    </row>
    <row r="466" spans="2:5" x14ac:dyDescent="0.2">
      <c r="B466" s="153">
        <v>35489</v>
      </c>
      <c r="C466" s="61">
        <v>51.621535999999999</v>
      </c>
      <c r="D466">
        <f t="shared" si="9"/>
        <v>0.56520793647785617</v>
      </c>
      <c r="E466">
        <v>4.0915555788207568E-2</v>
      </c>
    </row>
    <row r="467" spans="2:5" x14ac:dyDescent="0.2">
      <c r="B467" s="153">
        <v>36509</v>
      </c>
      <c r="C467" s="61">
        <v>32.980625000000003</v>
      </c>
      <c r="D467">
        <f t="shared" si="9"/>
        <v>-0.81852213600328394</v>
      </c>
      <c r="E467">
        <v>4.0869874258800717E-2</v>
      </c>
    </row>
    <row r="468" spans="2:5" x14ac:dyDescent="0.2">
      <c r="B468" s="153">
        <v>43609</v>
      </c>
      <c r="C468" s="61">
        <v>181.733597</v>
      </c>
      <c r="D468">
        <f t="shared" si="9"/>
        <v>0.53480956124950885</v>
      </c>
      <c r="E468">
        <v>4.08221997019068E-2</v>
      </c>
    </row>
    <row r="469" spans="2:5" x14ac:dyDescent="0.2">
      <c r="B469" s="153">
        <v>39570</v>
      </c>
      <c r="C469" s="61">
        <v>118.40791299999999</v>
      </c>
      <c r="D469">
        <f t="shared" si="9"/>
        <v>-0.32262930910329779</v>
      </c>
      <c r="E469">
        <v>4.0707314809852152E-2</v>
      </c>
    </row>
    <row r="470" spans="2:5" x14ac:dyDescent="0.2">
      <c r="B470" s="153">
        <v>43402</v>
      </c>
      <c r="C470" s="61">
        <v>174.80519100000001</v>
      </c>
      <c r="D470">
        <f t="shared" si="9"/>
        <v>5.9091748350345163</v>
      </c>
      <c r="E470">
        <v>4.0652836432073895E-2</v>
      </c>
    </row>
    <row r="471" spans="2:5" x14ac:dyDescent="0.2">
      <c r="B471" s="153">
        <v>37603</v>
      </c>
      <c r="C471" s="61">
        <v>25.300443999999999</v>
      </c>
      <c r="D471">
        <f t="shared" si="9"/>
        <v>-7.6033950080195659E-2</v>
      </c>
      <c r="E471">
        <v>4.060920553637154E-2</v>
      </c>
    </row>
    <row r="472" spans="2:5" x14ac:dyDescent="0.2">
      <c r="B472" s="153">
        <v>36313</v>
      </c>
      <c r="C472" s="61">
        <v>27.382439000000002</v>
      </c>
      <c r="D472">
        <f t="shared" si="9"/>
        <v>-0.41804499577939547</v>
      </c>
      <c r="E472">
        <v>4.0498499543293071E-2</v>
      </c>
    </row>
    <row r="473" spans="2:5" x14ac:dyDescent="0.2">
      <c r="B473" s="153">
        <v>35472</v>
      </c>
      <c r="C473" s="61">
        <v>47.052501999999997</v>
      </c>
      <c r="D473">
        <f t="shared" si="9"/>
        <v>0.79728374392685042</v>
      </c>
      <c r="E473">
        <v>4.0313946295282961E-2</v>
      </c>
    </row>
    <row r="474" spans="2:5" x14ac:dyDescent="0.2">
      <c r="B474" s="153">
        <v>37588</v>
      </c>
      <c r="C474" s="61">
        <v>26.179784999999999</v>
      </c>
      <c r="D474">
        <f t="shared" si="9"/>
        <v>-0.82525268782329775</v>
      </c>
      <c r="E474">
        <v>4.0146901097626135E-2</v>
      </c>
    </row>
    <row r="475" spans="2:5" x14ac:dyDescent="0.2">
      <c r="B475" s="153">
        <v>39069</v>
      </c>
      <c r="C475" s="61">
        <v>149.81509399999999</v>
      </c>
      <c r="D475">
        <f t="shared" si="9"/>
        <v>6.3160753532580749</v>
      </c>
      <c r="E475">
        <v>4.0139789590089715E-2</v>
      </c>
    </row>
    <row r="476" spans="2:5" x14ac:dyDescent="0.2">
      <c r="B476" s="153">
        <v>36600</v>
      </c>
      <c r="C476" s="61">
        <v>20.477522</v>
      </c>
      <c r="D476">
        <f t="shared" si="9"/>
        <v>-8.6728926763699504E-2</v>
      </c>
      <c r="E476">
        <v>4.0000052818893517E-2</v>
      </c>
    </row>
    <row r="477" spans="2:5" x14ac:dyDescent="0.2">
      <c r="B477" s="153">
        <v>34200</v>
      </c>
      <c r="C477" s="61">
        <v>22.422173000000001</v>
      </c>
      <c r="D477">
        <f t="shared" si="9"/>
        <v>-0.50384613639921683</v>
      </c>
      <c r="E477">
        <v>3.9999794061035758E-2</v>
      </c>
    </row>
    <row r="478" spans="2:5" x14ac:dyDescent="0.2">
      <c r="B478" s="153">
        <v>34654</v>
      </c>
      <c r="C478" s="61">
        <v>45.191974999999999</v>
      </c>
      <c r="D478">
        <f t="shared" si="9"/>
        <v>-0.85601771156446638</v>
      </c>
      <c r="E478">
        <v>3.9999787360520601E-2</v>
      </c>
    </row>
    <row r="479" spans="2:5" x14ac:dyDescent="0.2">
      <c r="B479" s="153">
        <v>44326</v>
      </c>
      <c r="C479" s="61">
        <v>313.87176499999998</v>
      </c>
      <c r="D479">
        <f t="shared" si="9"/>
        <v>13.577120064551938</v>
      </c>
      <c r="E479">
        <v>3.9966978227252266E-2</v>
      </c>
    </row>
    <row r="480" spans="2:5" x14ac:dyDescent="0.2">
      <c r="B480" s="153">
        <v>36027</v>
      </c>
      <c r="C480" s="61">
        <v>21.531808999999999</v>
      </c>
      <c r="D480">
        <f t="shared" si="9"/>
        <v>-0.72647876587120341</v>
      </c>
      <c r="E480">
        <v>3.9956676137221155E-2</v>
      </c>
    </row>
    <row r="481" spans="2:5" x14ac:dyDescent="0.2">
      <c r="B481" s="153">
        <v>39667</v>
      </c>
      <c r="C481" s="61">
        <v>78.720794999999995</v>
      </c>
      <c r="D481">
        <f t="shared" si="9"/>
        <v>-0.5512012258376866</v>
      </c>
      <c r="E481">
        <v>3.9953178800388095E-2</v>
      </c>
    </row>
    <row r="482" spans="2:5" x14ac:dyDescent="0.2">
      <c r="B482" s="153">
        <v>44189</v>
      </c>
      <c r="C482" s="61">
        <v>175.40332000000001</v>
      </c>
      <c r="D482">
        <f t="shared" si="9"/>
        <v>0.42067017348492436</v>
      </c>
      <c r="E482">
        <v>3.9893656345461055E-2</v>
      </c>
    </row>
    <row r="483" spans="2:5" x14ac:dyDescent="0.2">
      <c r="B483" s="153">
        <v>44053</v>
      </c>
      <c r="C483" s="61">
        <v>123.46519499999999</v>
      </c>
      <c r="D483">
        <f t="shared" si="9"/>
        <v>-0.59749758811898868</v>
      </c>
      <c r="E483">
        <v>3.9882481210511682E-2</v>
      </c>
    </row>
    <row r="484" spans="2:5" x14ac:dyDescent="0.2">
      <c r="B484" s="153">
        <v>43242</v>
      </c>
      <c r="C484" s="61">
        <v>306.743988</v>
      </c>
      <c r="D484">
        <f t="shared" si="9"/>
        <v>6.1575697946734733</v>
      </c>
      <c r="E484">
        <v>3.9878440014539183E-2</v>
      </c>
    </row>
    <row r="485" spans="2:5" x14ac:dyDescent="0.2">
      <c r="B485" s="153">
        <v>36453</v>
      </c>
      <c r="C485" s="61">
        <v>42.855885000000001</v>
      </c>
      <c r="D485">
        <f t="shared" si="9"/>
        <v>-2.7830248579500002E-2</v>
      </c>
      <c r="E485">
        <v>3.9875079745160948E-2</v>
      </c>
    </row>
    <row r="486" spans="2:5" x14ac:dyDescent="0.2">
      <c r="B486" s="153">
        <v>36447</v>
      </c>
      <c r="C486" s="61">
        <v>44.082718</v>
      </c>
      <c r="D486">
        <f t="shared" si="9"/>
        <v>-0.70722832538478686</v>
      </c>
      <c r="E486">
        <v>3.9835633069065145E-2</v>
      </c>
    </row>
    <row r="487" spans="2:5" x14ac:dyDescent="0.2">
      <c r="B487" s="153">
        <v>38964</v>
      </c>
      <c r="C487" s="61">
        <v>150.57029700000001</v>
      </c>
      <c r="D487">
        <f t="shared" si="9"/>
        <v>2.3158511444090299</v>
      </c>
      <c r="E487">
        <v>3.9809774507505648E-2</v>
      </c>
    </row>
    <row r="488" spans="2:5" x14ac:dyDescent="0.2">
      <c r="B488" s="153">
        <v>34575</v>
      </c>
      <c r="C488" s="61">
        <v>45.409244999999999</v>
      </c>
      <c r="D488">
        <f t="shared" si="9"/>
        <v>0.44891563724726596</v>
      </c>
      <c r="E488">
        <v>3.9800877912455353E-2</v>
      </c>
    </row>
    <row r="489" spans="2:5" x14ac:dyDescent="0.2">
      <c r="B489" s="153">
        <v>37799</v>
      </c>
      <c r="C489" s="61">
        <v>31.340157999999999</v>
      </c>
      <c r="D489">
        <f t="shared" si="9"/>
        <v>0.38338474136971351</v>
      </c>
      <c r="E489">
        <v>3.9662216974619392E-2</v>
      </c>
    </row>
    <row r="490" spans="2:5" x14ac:dyDescent="0.2">
      <c r="B490" s="153">
        <v>37313</v>
      </c>
      <c r="C490" s="61">
        <v>22.654693999999999</v>
      </c>
      <c r="D490">
        <f t="shared" si="9"/>
        <v>-0.66769124660077517</v>
      </c>
      <c r="E490">
        <v>3.9645897927742674E-2</v>
      </c>
    </row>
    <row r="491" spans="2:5" x14ac:dyDescent="0.2">
      <c r="B491" s="153">
        <v>35298</v>
      </c>
      <c r="C491" s="61">
        <v>68.173630000000003</v>
      </c>
      <c r="D491">
        <f t="shared" si="9"/>
        <v>0.38172014897542911</v>
      </c>
      <c r="E491">
        <v>3.9597450018642316E-2</v>
      </c>
    </row>
    <row r="492" spans="2:5" x14ac:dyDescent="0.2">
      <c r="B492" s="153">
        <v>35738</v>
      </c>
      <c r="C492" s="61">
        <v>49.339680000000001</v>
      </c>
      <c r="D492">
        <f t="shared" si="9"/>
        <v>1.0102123032635564</v>
      </c>
      <c r="E492">
        <v>3.9566222904839118E-2</v>
      </c>
    </row>
    <row r="493" spans="2:5" x14ac:dyDescent="0.2">
      <c r="B493" s="153">
        <v>37700</v>
      </c>
      <c r="C493" s="61">
        <v>24.544512000000001</v>
      </c>
      <c r="D493">
        <f t="shared" si="9"/>
        <v>-0.59684959907952739</v>
      </c>
      <c r="E493">
        <v>3.9529195934756615E-2</v>
      </c>
    </row>
    <row r="494" spans="2:5" x14ac:dyDescent="0.2">
      <c r="B494" s="153">
        <v>34976</v>
      </c>
      <c r="C494" s="61">
        <v>60.881774999999998</v>
      </c>
      <c r="D494">
        <f t="shared" si="9"/>
        <v>-0.53148045926843501</v>
      </c>
      <c r="E494">
        <v>3.9520466524822717E-2</v>
      </c>
    </row>
    <row r="495" spans="2:5" x14ac:dyDescent="0.2">
      <c r="B495" s="153">
        <v>43893</v>
      </c>
      <c r="C495" s="61">
        <v>129.945007</v>
      </c>
      <c r="D495">
        <f t="shared" si="9"/>
        <v>-0.68329617215218297</v>
      </c>
      <c r="E495">
        <v>3.9473704840391512E-2</v>
      </c>
    </row>
    <row r="496" spans="2:5" x14ac:dyDescent="0.2">
      <c r="B496" s="153">
        <v>42317</v>
      </c>
      <c r="C496" s="61">
        <v>410.30450400000001</v>
      </c>
      <c r="D496">
        <f t="shared" si="9"/>
        <v>24.451047342832517</v>
      </c>
      <c r="E496">
        <v>3.9379003625037066E-2</v>
      </c>
    </row>
    <row r="497" spans="2:5" x14ac:dyDescent="0.2">
      <c r="B497" s="153">
        <v>36937</v>
      </c>
      <c r="C497" s="61">
        <v>16.121320999999998</v>
      </c>
      <c r="D497">
        <f t="shared" si="9"/>
        <v>-0.57448634389930198</v>
      </c>
      <c r="E497">
        <v>3.9284172386612651E-2</v>
      </c>
    </row>
    <row r="498" spans="2:5" x14ac:dyDescent="0.2">
      <c r="B498" s="153">
        <v>37840</v>
      </c>
      <c r="C498" s="61">
        <v>37.88673</v>
      </c>
      <c r="D498">
        <f t="shared" si="9"/>
        <v>0.76262086614262981</v>
      </c>
      <c r="E498">
        <v>3.9283421222402554E-2</v>
      </c>
    </row>
    <row r="499" spans="2:5" x14ac:dyDescent="0.2">
      <c r="B499" s="153">
        <v>36046</v>
      </c>
      <c r="C499" s="61">
        <v>21.494543</v>
      </c>
      <c r="D499">
        <f t="shared" si="9"/>
        <v>-0.88195162891652679</v>
      </c>
      <c r="E499">
        <v>3.9279156703372148E-2</v>
      </c>
    </row>
    <row r="500" spans="2:5" x14ac:dyDescent="0.2">
      <c r="B500" s="153">
        <v>43522</v>
      </c>
      <c r="C500" s="61">
        <v>182.082504</v>
      </c>
      <c r="D500">
        <f t="shared" si="9"/>
        <v>-0.62293856563599104</v>
      </c>
      <c r="E500">
        <v>3.9260273751021479E-2</v>
      </c>
    </row>
    <row r="501" spans="2:5" x14ac:dyDescent="0.2">
      <c r="B501" s="153">
        <v>42562</v>
      </c>
      <c r="C501" s="61">
        <v>482.89877300000001</v>
      </c>
      <c r="D501">
        <f t="shared" si="9"/>
        <v>17.894987232058501</v>
      </c>
      <c r="E501">
        <v>3.9245171738380311E-2</v>
      </c>
    </row>
    <row r="502" spans="2:5" x14ac:dyDescent="0.2">
      <c r="B502" s="153">
        <v>39840</v>
      </c>
      <c r="C502" s="61">
        <v>25.556978000000001</v>
      </c>
      <c r="D502">
        <f t="shared" si="9"/>
        <v>-0.80653848992234378</v>
      </c>
      <c r="E502">
        <v>3.9244875735979984E-2</v>
      </c>
    </row>
    <row r="503" spans="2:5" x14ac:dyDescent="0.2">
      <c r="B503" s="153">
        <v>38764</v>
      </c>
      <c r="C503" s="61">
        <v>132.10368299999999</v>
      </c>
      <c r="D503">
        <f t="shared" si="9"/>
        <v>0.97726707668644219</v>
      </c>
      <c r="E503">
        <v>3.9205404950929099E-2</v>
      </c>
    </row>
    <row r="504" spans="2:5" x14ac:dyDescent="0.2">
      <c r="B504" s="153">
        <v>37956</v>
      </c>
      <c r="C504" s="61">
        <v>66.811249000000004</v>
      </c>
      <c r="D504">
        <f t="shared" si="9"/>
        <v>-0.85773831763410657</v>
      </c>
      <c r="E504">
        <v>3.9162779263165873E-2</v>
      </c>
    </row>
    <row r="505" spans="2:5" x14ac:dyDescent="0.2">
      <c r="B505" s="153">
        <v>44803</v>
      </c>
      <c r="C505" s="61">
        <v>469.63629200000003</v>
      </c>
      <c r="D505">
        <f t="shared" si="9"/>
        <v>6.7203169642219409</v>
      </c>
      <c r="E505">
        <v>3.9152982115246975E-2</v>
      </c>
    </row>
    <row r="506" spans="2:5" x14ac:dyDescent="0.2">
      <c r="B506" s="153">
        <v>37907</v>
      </c>
      <c r="C506" s="61">
        <v>60.831218999999997</v>
      </c>
      <c r="D506">
        <f t="shared" si="9"/>
        <v>1.4714138149791973</v>
      </c>
      <c r="E506">
        <v>3.9113086325916487E-2</v>
      </c>
    </row>
    <row r="507" spans="2:5" x14ac:dyDescent="0.2">
      <c r="B507" s="153">
        <v>37747</v>
      </c>
      <c r="C507" s="61">
        <v>24.613935000000001</v>
      </c>
      <c r="D507">
        <f t="shared" si="9"/>
        <v>-0.68019800543280251</v>
      </c>
      <c r="E507">
        <v>3.9075005506934907E-2</v>
      </c>
    </row>
    <row r="508" spans="2:5" x14ac:dyDescent="0.2">
      <c r="B508" s="153">
        <v>39699</v>
      </c>
      <c r="C508" s="61">
        <v>76.966171000000003</v>
      </c>
      <c r="D508">
        <f t="shared" si="9"/>
        <v>1.9749131648949589</v>
      </c>
      <c r="E508">
        <v>3.9043211349459685E-2</v>
      </c>
    </row>
    <row r="509" spans="2:5" x14ac:dyDescent="0.2">
      <c r="B509" s="153">
        <v>33463</v>
      </c>
      <c r="C509" s="61">
        <v>25.871737</v>
      </c>
      <c r="D509">
        <f t="shared" si="9"/>
        <v>-0.93472743678419057</v>
      </c>
      <c r="E509">
        <v>3.8960574274107589E-2</v>
      </c>
    </row>
    <row r="510" spans="2:5" x14ac:dyDescent="0.2">
      <c r="B510" s="153">
        <v>44733</v>
      </c>
      <c r="C510" s="61">
        <v>396.36465500000003</v>
      </c>
      <c r="D510">
        <f t="shared" si="9"/>
        <v>9.39497817463117</v>
      </c>
      <c r="E510">
        <v>3.8933872714260936E-2</v>
      </c>
    </row>
    <row r="511" spans="2:5" x14ac:dyDescent="0.2">
      <c r="B511" s="153">
        <v>35873</v>
      </c>
      <c r="C511" s="61">
        <v>38.130398</v>
      </c>
      <c r="D511">
        <f t="shared" si="9"/>
        <v>-0.71415131722241099</v>
      </c>
      <c r="E511">
        <v>3.8917418479823759E-2</v>
      </c>
    </row>
    <row r="512" spans="2:5" x14ac:dyDescent="0.2">
      <c r="B512" s="153">
        <v>38898</v>
      </c>
      <c r="C512" s="61">
        <v>133.39364599999999</v>
      </c>
      <c r="D512">
        <f t="shared" si="9"/>
        <v>1.2369658335657048</v>
      </c>
      <c r="E512">
        <v>3.8815451625347691E-2</v>
      </c>
    </row>
    <row r="513" spans="2:5" x14ac:dyDescent="0.2">
      <c r="B513" s="153">
        <v>35380</v>
      </c>
      <c r="C513" s="61">
        <v>59.631507999999997</v>
      </c>
      <c r="D513">
        <f t="shared" si="9"/>
        <v>1.9424129139597157</v>
      </c>
      <c r="E513">
        <v>3.8680092026505505E-2</v>
      </c>
    </row>
    <row r="514" spans="2:5" x14ac:dyDescent="0.2">
      <c r="B514" s="153">
        <v>33421</v>
      </c>
      <c r="C514" s="61">
        <v>20.266193000000001</v>
      </c>
      <c r="D514">
        <f t="shared" si="9"/>
        <v>-0.80843039097277691</v>
      </c>
      <c r="E514">
        <v>3.8673857874524459E-2</v>
      </c>
    </row>
    <row r="515" spans="2:5" x14ac:dyDescent="0.2">
      <c r="B515" s="153">
        <v>38736</v>
      </c>
      <c r="C515" s="61">
        <v>105.79022999999999</v>
      </c>
      <c r="D515">
        <f t="shared" ref="D515:D578" si="10">(C515-C516)/C516</f>
        <v>-0.13505766762965393</v>
      </c>
      <c r="E515">
        <v>3.8642421217783794E-2</v>
      </c>
    </row>
    <row r="516" spans="2:5" x14ac:dyDescent="0.2">
      <c r="B516" s="153">
        <v>38924</v>
      </c>
      <c r="C516" s="61">
        <v>122.308998</v>
      </c>
      <c r="D516">
        <f t="shared" si="10"/>
        <v>1.146076888551497E-2</v>
      </c>
      <c r="E516">
        <v>3.8546348582162021E-2</v>
      </c>
    </row>
    <row r="517" spans="2:5" x14ac:dyDescent="0.2">
      <c r="B517" s="153">
        <v>43749</v>
      </c>
      <c r="C517" s="61">
        <v>120.923126</v>
      </c>
      <c r="D517">
        <f t="shared" si="10"/>
        <v>6.2813950262542176E-2</v>
      </c>
      <c r="E517">
        <v>3.8527435709217218E-2</v>
      </c>
    </row>
    <row r="518" spans="2:5" x14ac:dyDescent="0.2">
      <c r="B518" s="153">
        <v>39568</v>
      </c>
      <c r="C518" s="61">
        <v>113.776382</v>
      </c>
      <c r="D518">
        <f t="shared" si="10"/>
        <v>1.3383988606632917</v>
      </c>
      <c r="E518">
        <v>3.852469526048459E-2</v>
      </c>
    </row>
    <row r="519" spans="2:5" x14ac:dyDescent="0.2">
      <c r="B519" s="153">
        <v>39945</v>
      </c>
      <c r="C519" s="61">
        <v>48.655678000000002</v>
      </c>
      <c r="D519">
        <f t="shared" si="10"/>
        <v>-0.1852415551392799</v>
      </c>
      <c r="E519">
        <v>3.8476606887559876E-2</v>
      </c>
    </row>
    <row r="520" spans="2:5" x14ac:dyDescent="0.2">
      <c r="B520" s="153">
        <v>40014</v>
      </c>
      <c r="C520" s="61">
        <v>59.717917999999997</v>
      </c>
      <c r="D520">
        <f t="shared" si="10"/>
        <v>0.14667526792707924</v>
      </c>
      <c r="E520">
        <v>3.8473696502263087E-2</v>
      </c>
    </row>
    <row r="521" spans="2:5" x14ac:dyDescent="0.2">
      <c r="B521" s="153">
        <v>34866</v>
      </c>
      <c r="C521" s="61">
        <v>52.079189</v>
      </c>
      <c r="D521">
        <f t="shared" si="10"/>
        <v>1.2366399801757086</v>
      </c>
      <c r="E521">
        <v>3.8461624357137771E-2</v>
      </c>
    </row>
    <row r="522" spans="2:5" x14ac:dyDescent="0.2">
      <c r="B522" s="153">
        <v>34010</v>
      </c>
      <c r="C522" s="61">
        <v>23.284565000000001</v>
      </c>
      <c r="D522">
        <f t="shared" si="10"/>
        <v>-0.333333361964602</v>
      </c>
      <c r="E522">
        <v>3.8461571052903737E-2</v>
      </c>
    </row>
    <row r="523" spans="2:5" x14ac:dyDescent="0.2">
      <c r="B523" s="153">
        <v>33675</v>
      </c>
      <c r="C523" s="61">
        <v>34.926848999999997</v>
      </c>
      <c r="D523">
        <f t="shared" si="10"/>
        <v>-0.14285704819865208</v>
      </c>
      <c r="E523">
        <v>3.8461507585511333E-2</v>
      </c>
    </row>
    <row r="524" spans="2:5" x14ac:dyDescent="0.2">
      <c r="B524" s="153">
        <v>34373</v>
      </c>
      <c r="C524" s="61">
        <v>40.747985999999997</v>
      </c>
      <c r="D524">
        <f t="shared" si="10"/>
        <v>-0.88528113138406472</v>
      </c>
      <c r="E524">
        <v>3.8461362027103339E-2</v>
      </c>
    </row>
    <row r="525" spans="2:5" x14ac:dyDescent="0.2">
      <c r="B525" s="153">
        <v>42286</v>
      </c>
      <c r="C525" s="61">
        <v>355.19863900000001</v>
      </c>
      <c r="D525">
        <f t="shared" si="10"/>
        <v>3.8542478350374854</v>
      </c>
      <c r="E525">
        <v>3.845583329700536E-2</v>
      </c>
    </row>
    <row r="526" spans="2:5" x14ac:dyDescent="0.2">
      <c r="B526" s="153">
        <v>38538</v>
      </c>
      <c r="C526" s="61">
        <v>73.172745000000006</v>
      </c>
      <c r="D526">
        <f t="shared" si="10"/>
        <v>-0.72626962659564931</v>
      </c>
      <c r="E526">
        <v>3.8407635445487691E-2</v>
      </c>
    </row>
    <row r="527" spans="2:5" x14ac:dyDescent="0.2">
      <c r="B527" s="153">
        <v>43308</v>
      </c>
      <c r="C527" s="61">
        <v>267.31686400000001</v>
      </c>
      <c r="D527">
        <f t="shared" si="10"/>
        <v>2.6895876453732463</v>
      </c>
      <c r="E527">
        <v>3.8335035796274473E-2</v>
      </c>
    </row>
    <row r="528" spans="2:5" x14ac:dyDescent="0.2">
      <c r="B528" s="153">
        <v>39646</v>
      </c>
      <c r="C528" s="61">
        <v>72.451690999999997</v>
      </c>
      <c r="D528">
        <f t="shared" si="10"/>
        <v>3.3284704247507451</v>
      </c>
      <c r="E528">
        <v>3.8286453178744621E-2</v>
      </c>
    </row>
    <row r="529" spans="2:5" x14ac:dyDescent="0.2">
      <c r="B529" s="153">
        <v>36938</v>
      </c>
      <c r="C529" s="61">
        <v>16.738405</v>
      </c>
      <c r="D529">
        <f t="shared" si="10"/>
        <v>-0.86993704733983446</v>
      </c>
      <c r="E529">
        <v>3.8277508400211248E-2</v>
      </c>
    </row>
    <row r="530" spans="2:5" x14ac:dyDescent="0.2">
      <c r="B530" s="153">
        <v>39149</v>
      </c>
      <c r="C530" s="61">
        <v>128.69464099999999</v>
      </c>
      <c r="D530">
        <f t="shared" si="10"/>
        <v>10.145111409423405</v>
      </c>
      <c r="E530">
        <v>3.8247827119810687E-2</v>
      </c>
    </row>
    <row r="531" spans="2:5" x14ac:dyDescent="0.2">
      <c r="B531" s="153">
        <v>37083</v>
      </c>
      <c r="C531" s="61">
        <v>11.547183</v>
      </c>
      <c r="D531">
        <f t="shared" si="10"/>
        <v>-0.97596128245239711</v>
      </c>
      <c r="E531">
        <v>3.8141264809483877E-2</v>
      </c>
    </row>
    <row r="532" spans="2:5" x14ac:dyDescent="0.2">
      <c r="B532" s="153">
        <v>42541</v>
      </c>
      <c r="C532" s="61">
        <v>480.35769699999997</v>
      </c>
      <c r="D532">
        <f t="shared" si="10"/>
        <v>0.62569113652772657</v>
      </c>
      <c r="E532">
        <v>3.8006044445615297E-2</v>
      </c>
    </row>
    <row r="533" spans="2:5" x14ac:dyDescent="0.2">
      <c r="B533" s="153">
        <v>44281</v>
      </c>
      <c r="C533" s="61">
        <v>295.47906499999999</v>
      </c>
      <c r="D533">
        <f t="shared" si="10"/>
        <v>0.64347086638320428</v>
      </c>
      <c r="E533">
        <v>3.799683246964413E-2</v>
      </c>
    </row>
    <row r="534" spans="2:5" x14ac:dyDescent="0.2">
      <c r="B534" s="153">
        <v>44162</v>
      </c>
      <c r="C534" s="61">
        <v>179.789658</v>
      </c>
      <c r="D534">
        <f t="shared" si="10"/>
        <v>-0.53856975909954019</v>
      </c>
      <c r="E534">
        <v>3.7985641477299249E-2</v>
      </c>
    </row>
    <row r="535" spans="2:5" x14ac:dyDescent="0.2">
      <c r="B535" s="153">
        <v>42979</v>
      </c>
      <c r="C535" s="61">
        <v>389.63562000000002</v>
      </c>
      <c r="D535">
        <f t="shared" si="10"/>
        <v>1.3817792353743747</v>
      </c>
      <c r="E535">
        <v>3.7976407029745189E-2</v>
      </c>
    </row>
    <row r="536" spans="2:5" x14ac:dyDescent="0.2">
      <c r="B536" s="153">
        <v>43446</v>
      </c>
      <c r="C536" s="61">
        <v>163.590149</v>
      </c>
      <c r="D536">
        <f t="shared" si="10"/>
        <v>-0.59421362551764567</v>
      </c>
      <c r="E536">
        <v>3.7950635940081967E-2</v>
      </c>
    </row>
    <row r="537" spans="2:5" x14ac:dyDescent="0.2">
      <c r="B537" s="153">
        <v>42992</v>
      </c>
      <c r="C537" s="61">
        <v>403.14352400000001</v>
      </c>
      <c r="D537">
        <f t="shared" si="10"/>
        <v>8.6640783828197723</v>
      </c>
      <c r="E537">
        <v>3.7854459250193075E-2</v>
      </c>
    </row>
    <row r="538" spans="2:5" x14ac:dyDescent="0.2">
      <c r="B538" s="153">
        <v>34759</v>
      </c>
      <c r="C538" s="61">
        <v>41.715671999999998</v>
      </c>
      <c r="D538">
        <f t="shared" si="10"/>
        <v>-0.69029449360201345</v>
      </c>
      <c r="E538">
        <v>3.7837789424947872E-2</v>
      </c>
    </row>
    <row r="539" spans="2:5" x14ac:dyDescent="0.2">
      <c r="B539" s="153">
        <v>38776</v>
      </c>
      <c r="C539" s="61">
        <v>134.69464099999999</v>
      </c>
      <c r="D539">
        <f t="shared" si="10"/>
        <v>-0.25433530069134402</v>
      </c>
      <c r="E539">
        <v>3.7828392909261967E-2</v>
      </c>
    </row>
    <row r="540" spans="2:5" x14ac:dyDescent="0.2">
      <c r="B540" s="153">
        <v>43496</v>
      </c>
      <c r="C540" s="61">
        <v>180.63700900000001</v>
      </c>
      <c r="D540">
        <f t="shared" si="10"/>
        <v>0.33692418830468607</v>
      </c>
      <c r="E540">
        <v>3.7800623455948756E-2</v>
      </c>
    </row>
    <row r="541" spans="2:5" x14ac:dyDescent="0.2">
      <c r="B541" s="153">
        <v>39163</v>
      </c>
      <c r="C541" s="61">
        <v>135.113876</v>
      </c>
      <c r="D541">
        <f t="shared" si="10"/>
        <v>6.003772318149478</v>
      </c>
      <c r="E541">
        <v>3.7767644644941242E-2</v>
      </c>
    </row>
    <row r="542" spans="2:5" x14ac:dyDescent="0.2">
      <c r="B542" s="153">
        <v>37287</v>
      </c>
      <c r="C542" s="61">
        <v>19.291585999999999</v>
      </c>
      <c r="D542">
        <f t="shared" si="10"/>
        <v>-0.69979728568097566</v>
      </c>
      <c r="E542">
        <v>3.7758891891573457E-2</v>
      </c>
    </row>
    <row r="543" spans="2:5" x14ac:dyDescent="0.2">
      <c r="B543" s="153">
        <v>37950</v>
      </c>
      <c r="C543" s="61">
        <v>64.261864000000003</v>
      </c>
      <c r="D543">
        <f t="shared" si="10"/>
        <v>-0.17342204755427673</v>
      </c>
      <c r="E543">
        <v>3.7738227773768812E-2</v>
      </c>
    </row>
    <row r="544" spans="2:5" x14ac:dyDescent="0.2">
      <c r="B544" s="153">
        <v>35263</v>
      </c>
      <c r="C544" s="61">
        <v>77.744468999999995</v>
      </c>
      <c r="D544">
        <f t="shared" si="10"/>
        <v>-2.3959439120540351E-2</v>
      </c>
      <c r="E544">
        <v>3.7689467213794181E-2</v>
      </c>
    </row>
    <row r="545" spans="2:5" x14ac:dyDescent="0.2">
      <c r="B545" s="153">
        <v>40028</v>
      </c>
      <c r="C545" s="61">
        <v>79.652907999999996</v>
      </c>
      <c r="D545">
        <f t="shared" si="10"/>
        <v>-0.76440759834273475</v>
      </c>
      <c r="E545">
        <v>3.7661273739054667E-2</v>
      </c>
    </row>
    <row r="546" spans="2:5" x14ac:dyDescent="0.2">
      <c r="B546" s="153">
        <v>43192</v>
      </c>
      <c r="C546" s="61">
        <v>338.09625199999999</v>
      </c>
      <c r="D546">
        <f t="shared" si="10"/>
        <v>1.6567350559707437</v>
      </c>
      <c r="E546">
        <v>3.7631926686897826E-2</v>
      </c>
    </row>
    <row r="547" spans="2:5" x14ac:dyDescent="0.2">
      <c r="B547" s="153">
        <v>39273</v>
      </c>
      <c r="C547" s="61">
        <v>127.26005600000001</v>
      </c>
      <c r="D547">
        <f t="shared" si="10"/>
        <v>0.7212527484611222</v>
      </c>
      <c r="E547">
        <v>3.7624055581923374E-2</v>
      </c>
    </row>
    <row r="548" spans="2:5" x14ac:dyDescent="0.2">
      <c r="B548" s="153">
        <v>38072</v>
      </c>
      <c r="C548" s="61">
        <v>73.934555000000003</v>
      </c>
      <c r="D548">
        <f t="shared" si="10"/>
        <v>0.16189119465826368</v>
      </c>
      <c r="E548">
        <v>3.7601524625926107E-2</v>
      </c>
    </row>
    <row r="549" spans="2:5" x14ac:dyDescent="0.2">
      <c r="B549" s="153">
        <v>39966</v>
      </c>
      <c r="C549" s="61">
        <v>63.632942</v>
      </c>
      <c r="D549">
        <f t="shared" si="10"/>
        <v>-0.7840985427359346</v>
      </c>
      <c r="E549">
        <v>3.7559076009534315E-2</v>
      </c>
    </row>
    <row r="550" spans="2:5" x14ac:dyDescent="0.2">
      <c r="B550" s="153">
        <v>43257</v>
      </c>
      <c r="C550" s="61">
        <v>294.73141500000003</v>
      </c>
      <c r="D550">
        <f t="shared" si="10"/>
        <v>3.100776848115443</v>
      </c>
      <c r="E550">
        <v>3.7550421573549805E-2</v>
      </c>
    </row>
    <row r="551" spans="2:5" x14ac:dyDescent="0.2">
      <c r="B551" s="153">
        <v>38488</v>
      </c>
      <c r="C551" s="61">
        <v>71.872093000000007</v>
      </c>
      <c r="D551">
        <f t="shared" si="10"/>
        <v>0.71836029449069139</v>
      </c>
      <c r="E551">
        <v>3.745680161887633E-2</v>
      </c>
    </row>
    <row r="552" spans="2:5" x14ac:dyDescent="0.2">
      <c r="B552" s="153">
        <v>34436</v>
      </c>
      <c r="C552" s="61">
        <v>41.825974000000002</v>
      </c>
      <c r="D552">
        <f t="shared" si="10"/>
        <v>1</v>
      </c>
      <c r="E552">
        <v>3.7433010238041076E-2</v>
      </c>
    </row>
    <row r="553" spans="2:5" x14ac:dyDescent="0.2">
      <c r="B553" s="153">
        <v>34039</v>
      </c>
      <c r="C553" s="61">
        <v>20.912987000000001</v>
      </c>
      <c r="D553">
        <f t="shared" si="10"/>
        <v>-0.10409629550677853</v>
      </c>
      <c r="E553">
        <v>3.7432984506010986E-2</v>
      </c>
    </row>
    <row r="554" spans="2:5" x14ac:dyDescent="0.2">
      <c r="B554" s="153">
        <v>35982</v>
      </c>
      <c r="C554" s="61">
        <v>23.342896</v>
      </c>
      <c r="D554">
        <f t="shared" si="10"/>
        <v>0.10749663700123702</v>
      </c>
      <c r="E554">
        <v>3.7429676638533284E-2</v>
      </c>
    </row>
    <row r="555" spans="2:5" x14ac:dyDescent="0.2">
      <c r="B555" s="153">
        <v>36147</v>
      </c>
      <c r="C555" s="61">
        <v>21.077171</v>
      </c>
      <c r="D555">
        <f t="shared" si="10"/>
        <v>0.42614114386187801</v>
      </c>
      <c r="E555">
        <v>3.7417403378644666E-2</v>
      </c>
    </row>
    <row r="556" spans="2:5" x14ac:dyDescent="0.2">
      <c r="B556" s="153">
        <v>36761</v>
      </c>
      <c r="C556" s="61">
        <v>14.779161999999999</v>
      </c>
      <c r="D556">
        <f t="shared" si="10"/>
        <v>0.25310640477123153</v>
      </c>
      <c r="E556">
        <v>3.7357662317425488E-2</v>
      </c>
    </row>
    <row r="557" spans="2:5" x14ac:dyDescent="0.2">
      <c r="B557" s="153">
        <v>37180</v>
      </c>
      <c r="C557" s="61">
        <v>11.79402</v>
      </c>
      <c r="D557">
        <f t="shared" si="10"/>
        <v>-0.97485488104659435</v>
      </c>
      <c r="E557">
        <v>3.731349453384035E-2</v>
      </c>
    </row>
    <row r="558" spans="2:5" x14ac:dyDescent="0.2">
      <c r="B558" s="153">
        <v>44552</v>
      </c>
      <c r="C558" s="61">
        <v>469.03814699999998</v>
      </c>
      <c r="D558">
        <f t="shared" si="10"/>
        <v>10.099610428260558</v>
      </c>
      <c r="E558">
        <v>3.7257453478573906E-2</v>
      </c>
    </row>
    <row r="559" spans="2:5" x14ac:dyDescent="0.2">
      <c r="B559" s="153">
        <v>34460</v>
      </c>
      <c r="C559" s="61">
        <v>42.257171999999997</v>
      </c>
      <c r="D559">
        <f t="shared" si="10"/>
        <v>1.7851064211215093</v>
      </c>
      <c r="E559">
        <v>3.7037069758490637E-2</v>
      </c>
    </row>
    <row r="560" spans="2:5" x14ac:dyDescent="0.2">
      <c r="B560" s="153">
        <v>36740</v>
      </c>
      <c r="C560" s="61">
        <v>15.172552</v>
      </c>
      <c r="D560">
        <f t="shared" si="10"/>
        <v>-0.96089957476304</v>
      </c>
      <c r="E560">
        <v>3.6900193991418924E-2</v>
      </c>
    </row>
    <row r="561" spans="2:5" x14ac:dyDescent="0.2">
      <c r="B561" s="153">
        <v>42963</v>
      </c>
      <c r="C561" s="61">
        <v>388.04058800000001</v>
      </c>
      <c r="D561">
        <f t="shared" si="10"/>
        <v>19.309387859522307</v>
      </c>
      <c r="E561">
        <v>3.6894002989768915E-2</v>
      </c>
    </row>
    <row r="562" spans="2:5" x14ac:dyDescent="0.2">
      <c r="B562" s="153">
        <v>37405</v>
      </c>
      <c r="C562" s="61">
        <v>19.106463999999999</v>
      </c>
      <c r="D562">
        <f t="shared" si="10"/>
        <v>-0.30992402739158742</v>
      </c>
      <c r="E562">
        <v>3.6835415952952956E-2</v>
      </c>
    </row>
    <row r="563" spans="2:5" x14ac:dyDescent="0.2">
      <c r="B563" s="153">
        <v>39842</v>
      </c>
      <c r="C563" s="61">
        <v>27.687479</v>
      </c>
      <c r="D563">
        <f t="shared" si="10"/>
        <v>-0.58032013318204889</v>
      </c>
      <c r="E563">
        <v>3.6822223883219443E-2</v>
      </c>
    </row>
    <row r="564" spans="2:5" x14ac:dyDescent="0.2">
      <c r="B564" s="153">
        <v>39967</v>
      </c>
      <c r="C564" s="61">
        <v>65.972854999999996</v>
      </c>
      <c r="D564">
        <f t="shared" si="10"/>
        <v>-0.49767530888909556</v>
      </c>
      <c r="E564">
        <v>3.6772038608555858E-2</v>
      </c>
    </row>
    <row r="565" spans="2:5" x14ac:dyDescent="0.2">
      <c r="B565" s="153">
        <v>39276</v>
      </c>
      <c r="C565" s="61">
        <v>131.335083</v>
      </c>
      <c r="D565">
        <f t="shared" si="10"/>
        <v>-0.59021955491016898</v>
      </c>
      <c r="E565">
        <v>3.6764391223599029E-2</v>
      </c>
    </row>
    <row r="566" spans="2:5" x14ac:dyDescent="0.2">
      <c r="B566" s="153">
        <v>44462</v>
      </c>
      <c r="C566" s="61">
        <v>320.50109900000001</v>
      </c>
      <c r="D566">
        <f t="shared" si="10"/>
        <v>6.5678774056234026</v>
      </c>
      <c r="E566">
        <v>3.6762277105932356E-2</v>
      </c>
    </row>
    <row r="567" spans="2:5" x14ac:dyDescent="0.2">
      <c r="B567" s="153">
        <v>35900</v>
      </c>
      <c r="C567" s="61">
        <v>42.350197000000001</v>
      </c>
      <c r="D567">
        <f t="shared" si="10"/>
        <v>-0.14589590978008357</v>
      </c>
      <c r="E567">
        <v>3.6741304430899138E-2</v>
      </c>
    </row>
    <row r="568" spans="2:5" x14ac:dyDescent="0.2">
      <c r="B568" s="153">
        <v>40008</v>
      </c>
      <c r="C568" s="61">
        <v>49.584350999999998</v>
      </c>
      <c r="D568">
        <f t="shared" si="10"/>
        <v>-0.62711080625820415</v>
      </c>
      <c r="E568">
        <v>3.6740767194027503E-2</v>
      </c>
    </row>
    <row r="569" spans="2:5" x14ac:dyDescent="0.2">
      <c r="B569" s="153">
        <v>40210</v>
      </c>
      <c r="C569" s="61">
        <v>132.97341900000001</v>
      </c>
      <c r="D569">
        <f t="shared" si="10"/>
        <v>-0.6972242342177033</v>
      </c>
      <c r="E569">
        <v>3.6725054400937526E-2</v>
      </c>
    </row>
    <row r="570" spans="2:5" x14ac:dyDescent="0.2">
      <c r="B570" s="153">
        <v>44671</v>
      </c>
      <c r="C570" s="61">
        <v>439.18118299999998</v>
      </c>
      <c r="D570">
        <f t="shared" si="10"/>
        <v>2.1453450297340582</v>
      </c>
      <c r="E570">
        <v>3.6710086662951065E-2</v>
      </c>
    </row>
    <row r="571" spans="2:5" x14ac:dyDescent="0.2">
      <c r="B571" s="153">
        <v>38777</v>
      </c>
      <c r="C571" s="61">
        <v>139.62893700000001</v>
      </c>
      <c r="D571">
        <f t="shared" si="10"/>
        <v>7.1871423301817616</v>
      </c>
      <c r="E571">
        <v>3.6633202058870461E-2</v>
      </c>
    </row>
    <row r="572" spans="2:5" x14ac:dyDescent="0.2">
      <c r="B572" s="153">
        <v>37229</v>
      </c>
      <c r="C572" s="61">
        <v>17.054660999999999</v>
      </c>
      <c r="D572">
        <f t="shared" si="10"/>
        <v>-0.86599426535201351</v>
      </c>
      <c r="E572">
        <v>3.6568530758435046E-2</v>
      </c>
    </row>
    <row r="573" spans="2:5" x14ac:dyDescent="0.2">
      <c r="B573" s="153">
        <v>38931</v>
      </c>
      <c r="C573" s="61">
        <v>127.26814299999999</v>
      </c>
      <c r="D573">
        <f t="shared" si="10"/>
        <v>0.38009719639254003</v>
      </c>
      <c r="E573">
        <v>3.6563635934187405E-2</v>
      </c>
    </row>
    <row r="574" spans="2:5" x14ac:dyDescent="0.2">
      <c r="B574" s="153">
        <v>38636</v>
      </c>
      <c r="C574" s="61">
        <v>92.216797</v>
      </c>
      <c r="D574">
        <f t="shared" si="10"/>
        <v>-0.73986443109229805</v>
      </c>
      <c r="E574">
        <v>3.6446137652492987E-2</v>
      </c>
    </row>
    <row r="575" spans="2:5" x14ac:dyDescent="0.2">
      <c r="B575" s="153">
        <v>43194</v>
      </c>
      <c r="C575" s="61">
        <v>354.49514799999997</v>
      </c>
      <c r="D575">
        <f t="shared" si="10"/>
        <v>-0.22955255346774167</v>
      </c>
      <c r="E575">
        <v>3.6432492410980927E-2</v>
      </c>
    </row>
    <row r="576" spans="2:5" x14ac:dyDescent="0.2">
      <c r="B576" s="153">
        <v>42712</v>
      </c>
      <c r="C576" s="61">
        <v>460.11593599999998</v>
      </c>
      <c r="D576">
        <f t="shared" si="10"/>
        <v>-2.8827010545993018E-2</v>
      </c>
      <c r="E576">
        <v>3.6375794001972238E-2</v>
      </c>
    </row>
    <row r="577" spans="2:5" x14ac:dyDescent="0.2">
      <c r="B577" s="153">
        <v>44531</v>
      </c>
      <c r="C577" s="61">
        <v>473.77340700000002</v>
      </c>
      <c r="D577">
        <f t="shared" si="10"/>
        <v>2.7347742609000556</v>
      </c>
      <c r="E577">
        <v>3.6306145167910968E-2</v>
      </c>
    </row>
    <row r="578" spans="2:5" x14ac:dyDescent="0.2">
      <c r="B578" s="153">
        <v>44099</v>
      </c>
      <c r="C578" s="61">
        <v>126.85463</v>
      </c>
      <c r="D578">
        <f t="shared" si="10"/>
        <v>1.7159228089474239</v>
      </c>
      <c r="E578">
        <v>3.6237711361598944E-2</v>
      </c>
    </row>
    <row r="579" spans="2:5" x14ac:dyDescent="0.2">
      <c r="B579" s="153">
        <v>35761</v>
      </c>
      <c r="C579" s="61">
        <v>46.707745000000003</v>
      </c>
      <c r="D579">
        <f t="shared" ref="D579:D642" si="11">(C579-C580)/C580</f>
        <v>-5.8167925373455047E-2</v>
      </c>
      <c r="E579">
        <v>3.6191081174172322E-2</v>
      </c>
    </row>
    <row r="580" spans="2:5" x14ac:dyDescent="0.2">
      <c r="B580" s="153">
        <v>35488</v>
      </c>
      <c r="C580" s="61">
        <v>49.592433999999997</v>
      </c>
      <c r="D580">
        <f t="shared" si="11"/>
        <v>1.0438601830861005</v>
      </c>
      <c r="E580">
        <v>3.6169699091990817E-2</v>
      </c>
    </row>
    <row r="581" spans="2:5" x14ac:dyDescent="0.2">
      <c r="B581" s="153">
        <v>39785</v>
      </c>
      <c r="C581" s="61">
        <v>24.264102999999999</v>
      </c>
      <c r="D581">
        <f t="shared" si="11"/>
        <v>-0.28354951754953717</v>
      </c>
      <c r="E581">
        <v>3.6158684312946859E-2</v>
      </c>
    </row>
    <row r="582" spans="2:5" x14ac:dyDescent="0.2">
      <c r="B582" s="153">
        <v>35835</v>
      </c>
      <c r="C582" s="61">
        <v>33.867103999999998</v>
      </c>
      <c r="D582">
        <f t="shared" si="11"/>
        <v>-0.91630288692864159</v>
      </c>
      <c r="E582">
        <v>3.6158063626707815E-2</v>
      </c>
    </row>
    <row r="583" spans="2:5" x14ac:dyDescent="0.2">
      <c r="B583" s="153">
        <v>44629</v>
      </c>
      <c r="C583" s="61">
        <v>404.63885499999998</v>
      </c>
      <c r="D583">
        <f t="shared" si="11"/>
        <v>-2.4278881541972903E-2</v>
      </c>
      <c r="E583">
        <v>3.6119928117593882E-2</v>
      </c>
    </row>
    <row r="584" spans="2:5" x14ac:dyDescent="0.2">
      <c r="B584" s="153">
        <v>43011</v>
      </c>
      <c r="C584" s="61">
        <v>414.70748900000001</v>
      </c>
      <c r="D584">
        <f t="shared" si="11"/>
        <v>5.6883955062793339</v>
      </c>
      <c r="E584">
        <v>3.6114589685807136E-2</v>
      </c>
    </row>
    <row r="585" spans="2:5" x14ac:dyDescent="0.2">
      <c r="B585" s="153">
        <v>35104</v>
      </c>
      <c r="C585" s="61">
        <v>62.004032000000002</v>
      </c>
      <c r="D585">
        <f t="shared" si="11"/>
        <v>0.6893888403887205</v>
      </c>
      <c r="E585">
        <v>3.6099295705500668E-2</v>
      </c>
    </row>
    <row r="586" spans="2:5" x14ac:dyDescent="0.2">
      <c r="B586" s="153">
        <v>35872</v>
      </c>
      <c r="C586" s="61">
        <v>36.702049000000002</v>
      </c>
      <c r="D586">
        <f t="shared" si="11"/>
        <v>-0.9563590380499406</v>
      </c>
      <c r="E586">
        <v>3.6021383981243063E-2</v>
      </c>
    </row>
    <row r="587" spans="2:5" x14ac:dyDescent="0.2">
      <c r="B587" s="153">
        <v>45320</v>
      </c>
      <c r="C587" s="61">
        <v>841</v>
      </c>
      <c r="D587">
        <f t="shared" si="11"/>
        <v>1.0717610482539384</v>
      </c>
      <c r="E587">
        <v>3.5905678218557995E-2</v>
      </c>
    </row>
    <row r="588" spans="2:5" x14ac:dyDescent="0.2">
      <c r="B588" s="153">
        <v>44735</v>
      </c>
      <c r="C588" s="61">
        <v>405.934845</v>
      </c>
      <c r="D588">
        <f t="shared" si="11"/>
        <v>3.4449158770318347</v>
      </c>
      <c r="E588">
        <v>3.5868791641591763E-2</v>
      </c>
    </row>
    <row r="589" spans="2:5" x14ac:dyDescent="0.2">
      <c r="B589" s="153">
        <v>38628</v>
      </c>
      <c r="C589" s="61">
        <v>91.325653000000003</v>
      </c>
      <c r="D589">
        <f t="shared" si="11"/>
        <v>7.0323191120597484</v>
      </c>
      <c r="E589">
        <v>3.5844535620292287E-2</v>
      </c>
    </row>
    <row r="590" spans="2:5" x14ac:dyDescent="0.2">
      <c r="B590" s="153">
        <v>37179</v>
      </c>
      <c r="C590" s="61">
        <v>11.369774</v>
      </c>
      <c r="D590">
        <f t="shared" si="11"/>
        <v>-0.6796770065810076</v>
      </c>
      <c r="E590">
        <v>3.5839766159763135E-2</v>
      </c>
    </row>
    <row r="591" spans="2:5" x14ac:dyDescent="0.2">
      <c r="B591" s="153">
        <v>37820</v>
      </c>
      <c r="C591" s="61">
        <v>35.494717000000001</v>
      </c>
      <c r="D591">
        <f t="shared" si="11"/>
        <v>-0.924348574598025</v>
      </c>
      <c r="E591">
        <v>3.5821106855246941E-2</v>
      </c>
    </row>
    <row r="592" spans="2:5" x14ac:dyDescent="0.2">
      <c r="B592" s="153">
        <v>42717</v>
      </c>
      <c r="C592" s="61">
        <v>469.18768299999999</v>
      </c>
      <c r="D592">
        <f t="shared" si="11"/>
        <v>0.41272699422015396</v>
      </c>
      <c r="E592">
        <v>3.5761473403104996E-2</v>
      </c>
    </row>
    <row r="593" spans="2:5" x14ac:dyDescent="0.2">
      <c r="B593" s="153">
        <v>44252</v>
      </c>
      <c r="C593" s="61">
        <v>332.11489899999998</v>
      </c>
      <c r="D593">
        <f t="shared" si="11"/>
        <v>-0.38561551849077713</v>
      </c>
      <c r="E593">
        <v>3.575313050604112E-2</v>
      </c>
    </row>
    <row r="594" spans="2:5" x14ac:dyDescent="0.2">
      <c r="B594" s="153">
        <v>42767</v>
      </c>
      <c r="C594" s="61">
        <v>540.565247</v>
      </c>
      <c r="D594">
        <f t="shared" si="11"/>
        <v>13.29884007949037</v>
      </c>
      <c r="E594">
        <v>3.5717710957321708E-2</v>
      </c>
    </row>
    <row r="595" spans="2:5" x14ac:dyDescent="0.2">
      <c r="B595" s="153">
        <v>34792</v>
      </c>
      <c r="C595" s="61">
        <v>37.804831999999998</v>
      </c>
      <c r="D595">
        <f t="shared" si="11"/>
        <v>0.20930224821498761</v>
      </c>
      <c r="E595">
        <v>3.5714629147174701E-2</v>
      </c>
    </row>
    <row r="596" spans="2:5" x14ac:dyDescent="0.2">
      <c r="B596" s="153">
        <v>33877</v>
      </c>
      <c r="C596" s="61">
        <v>31.261690000000002</v>
      </c>
      <c r="D596">
        <f t="shared" si="11"/>
        <v>1.4518012981295874</v>
      </c>
      <c r="E596">
        <v>3.5714480947412218E-2</v>
      </c>
    </row>
    <row r="597" spans="2:5" x14ac:dyDescent="0.2">
      <c r="B597" s="153">
        <v>37119</v>
      </c>
      <c r="C597" s="61">
        <v>12.750499</v>
      </c>
      <c r="D597">
        <f t="shared" si="11"/>
        <v>-0.95820183530689174</v>
      </c>
      <c r="E597">
        <v>3.5714422063509159E-2</v>
      </c>
    </row>
    <row r="598" spans="2:5" x14ac:dyDescent="0.2">
      <c r="B598" s="153">
        <v>44420</v>
      </c>
      <c r="C598" s="61">
        <v>305.04925500000002</v>
      </c>
      <c r="D598">
        <f t="shared" si="11"/>
        <v>7.7206981824311054</v>
      </c>
      <c r="E598">
        <v>3.5708209853418327E-2</v>
      </c>
    </row>
    <row r="599" spans="2:5" x14ac:dyDescent="0.2">
      <c r="B599" s="153">
        <v>36496</v>
      </c>
      <c r="C599" s="61">
        <v>34.979911999999999</v>
      </c>
      <c r="D599">
        <f t="shared" si="11"/>
        <v>-0.89586727026689461</v>
      </c>
      <c r="E599">
        <v>3.5650293353568625E-2</v>
      </c>
    </row>
    <row r="600" spans="2:5" x14ac:dyDescent="0.2">
      <c r="B600" s="153">
        <v>42405</v>
      </c>
      <c r="C600" s="61">
        <v>335.91659499999997</v>
      </c>
      <c r="D600">
        <f t="shared" si="11"/>
        <v>0.2440964447620837</v>
      </c>
      <c r="E600">
        <v>3.5637536136846504E-2</v>
      </c>
    </row>
    <row r="601" spans="2:5" x14ac:dyDescent="0.2">
      <c r="B601" s="153">
        <v>43287</v>
      </c>
      <c r="C601" s="61">
        <v>270.00848400000001</v>
      </c>
      <c r="D601">
        <f t="shared" si="11"/>
        <v>2.9511304421654558</v>
      </c>
      <c r="E601">
        <v>3.5557427937966908E-2</v>
      </c>
    </row>
    <row r="602" spans="2:5" x14ac:dyDescent="0.2">
      <c r="B602" s="153">
        <v>43914</v>
      </c>
      <c r="C602" s="61">
        <v>68.337020999999993</v>
      </c>
      <c r="D602">
        <f t="shared" si="11"/>
        <v>-0.53047938927999794</v>
      </c>
      <c r="E602">
        <v>3.549858748441298E-2</v>
      </c>
    </row>
    <row r="603" spans="2:5" x14ac:dyDescent="0.2">
      <c r="B603" s="153">
        <v>44145</v>
      </c>
      <c r="C603" s="61">
        <v>145.54637099999999</v>
      </c>
      <c r="D603">
        <f t="shared" si="11"/>
        <v>0.26516459706336631</v>
      </c>
      <c r="E603">
        <v>3.5461002040346551E-2</v>
      </c>
    </row>
    <row r="604" spans="2:5" x14ac:dyDescent="0.2">
      <c r="B604" s="153">
        <v>44048</v>
      </c>
      <c r="C604" s="61">
        <v>115.041451</v>
      </c>
      <c r="D604">
        <f t="shared" si="11"/>
        <v>6.0851324214501901</v>
      </c>
      <c r="E604">
        <v>3.5441917958427979E-2</v>
      </c>
    </row>
    <row r="605" spans="2:5" x14ac:dyDescent="0.2">
      <c r="B605" s="153">
        <v>36895</v>
      </c>
      <c r="C605" s="61">
        <v>16.237022</v>
      </c>
      <c r="D605">
        <f t="shared" si="11"/>
        <v>-0.9510072872405092</v>
      </c>
      <c r="E605">
        <v>3.541567001321156E-2</v>
      </c>
    </row>
    <row r="606" spans="2:5" x14ac:dyDescent="0.2">
      <c r="B606" s="153">
        <v>44334</v>
      </c>
      <c r="C606" s="61">
        <v>331.41708399999999</v>
      </c>
      <c r="D606">
        <f t="shared" si="11"/>
        <v>-0.52485005878136204</v>
      </c>
      <c r="E606">
        <v>3.5347218750242507E-2</v>
      </c>
    </row>
    <row r="607" spans="2:5" x14ac:dyDescent="0.2">
      <c r="B607" s="153">
        <v>45258</v>
      </c>
      <c r="C607" s="61">
        <v>697.5</v>
      </c>
      <c r="D607">
        <f t="shared" si="11"/>
        <v>17.381763372179424</v>
      </c>
      <c r="E607">
        <v>3.5327278575141223E-2</v>
      </c>
    </row>
    <row r="608" spans="2:5" x14ac:dyDescent="0.2">
      <c r="B608" s="153">
        <v>34358</v>
      </c>
      <c r="C608" s="61">
        <v>37.945217</v>
      </c>
      <c r="D608">
        <f t="shared" si="11"/>
        <v>-0.4580339807679934</v>
      </c>
      <c r="E608">
        <v>3.5294006264495553E-2</v>
      </c>
    </row>
    <row r="609" spans="2:5" x14ac:dyDescent="0.2">
      <c r="B609" s="153">
        <v>38265</v>
      </c>
      <c r="C609" s="61">
        <v>70.014015000000001</v>
      </c>
      <c r="D609">
        <f t="shared" si="11"/>
        <v>-0.83282021362737313</v>
      </c>
      <c r="E609">
        <v>3.5291539330349578E-2</v>
      </c>
    </row>
    <row r="610" spans="2:5" x14ac:dyDescent="0.2">
      <c r="B610" s="153">
        <v>43088</v>
      </c>
      <c r="C610" s="61">
        <v>418.79473899999999</v>
      </c>
      <c r="D610">
        <f t="shared" si="11"/>
        <v>2.8476883095911689</v>
      </c>
      <c r="E610">
        <v>3.5239073545894638E-2</v>
      </c>
    </row>
    <row r="611" spans="2:5" x14ac:dyDescent="0.2">
      <c r="B611" s="153">
        <v>38713</v>
      </c>
      <c r="C611" s="61">
        <v>108.843208</v>
      </c>
      <c r="D611">
        <f t="shared" si="11"/>
        <v>0.62776885843032226</v>
      </c>
      <c r="E611">
        <v>3.5237695420322984E-2</v>
      </c>
    </row>
    <row r="612" spans="2:5" x14ac:dyDescent="0.2">
      <c r="B612" s="153">
        <v>38261</v>
      </c>
      <c r="C612" s="61">
        <v>66.866501</v>
      </c>
      <c r="D612">
        <f t="shared" si="11"/>
        <v>0.35160783752027241</v>
      </c>
      <c r="E612">
        <v>3.5213915538875422E-2</v>
      </c>
    </row>
    <row r="613" spans="2:5" x14ac:dyDescent="0.2">
      <c r="B613" s="153">
        <v>35425</v>
      </c>
      <c r="C613" s="61">
        <v>49.471820999999998</v>
      </c>
      <c r="D613">
        <f t="shared" si="11"/>
        <v>0.92791526339060681</v>
      </c>
      <c r="E613">
        <v>3.5184190718311359E-2</v>
      </c>
    </row>
    <row r="614" spans="2:5" x14ac:dyDescent="0.2">
      <c r="B614" s="153">
        <v>36157</v>
      </c>
      <c r="C614" s="61">
        <v>25.660786000000002</v>
      </c>
      <c r="D614">
        <f t="shared" si="11"/>
        <v>0.37809254418917648</v>
      </c>
      <c r="E614">
        <v>3.5177363696207435E-2</v>
      </c>
    </row>
    <row r="615" spans="2:5" x14ac:dyDescent="0.2">
      <c r="B615" s="153">
        <v>37278</v>
      </c>
      <c r="C615" s="61">
        <v>18.620509999999999</v>
      </c>
      <c r="D615">
        <f t="shared" si="11"/>
        <v>-0.98177854040250034</v>
      </c>
      <c r="E615">
        <v>3.5162828821279191E-2</v>
      </c>
    </row>
    <row r="616" spans="2:5" x14ac:dyDescent="0.2">
      <c r="B616" s="153">
        <v>45356</v>
      </c>
      <c r="C616" s="61">
        <v>1021.900024</v>
      </c>
      <c r="D616">
        <f t="shared" si="11"/>
        <v>20.509212610868531</v>
      </c>
      <c r="E616">
        <v>3.5149930691046237E-2</v>
      </c>
    </row>
    <row r="617" spans="2:5" x14ac:dyDescent="0.2">
      <c r="B617" s="153">
        <v>37890</v>
      </c>
      <c r="C617" s="61">
        <v>47.509875999999998</v>
      </c>
      <c r="D617">
        <f t="shared" si="11"/>
        <v>-0.72828990343120026</v>
      </c>
      <c r="E617">
        <v>3.5144748408948337E-2</v>
      </c>
    </row>
    <row r="618" spans="2:5" x14ac:dyDescent="0.2">
      <c r="B618" s="153">
        <v>43601</v>
      </c>
      <c r="C618" s="61">
        <v>174.85502600000001</v>
      </c>
      <c r="D618">
        <f t="shared" si="11"/>
        <v>5.8730862631060514</v>
      </c>
      <c r="E618">
        <v>3.5113632615301898E-2</v>
      </c>
    </row>
    <row r="619" spans="2:5" x14ac:dyDescent="0.2">
      <c r="B619" s="153">
        <v>34299</v>
      </c>
      <c r="C619" s="61">
        <v>25.440539999999999</v>
      </c>
      <c r="D619">
        <f t="shared" si="11"/>
        <v>0.23007141660459612</v>
      </c>
      <c r="E619">
        <v>3.508741664753038E-2</v>
      </c>
    </row>
    <row r="620" spans="2:5" x14ac:dyDescent="0.2">
      <c r="B620" s="153">
        <v>36045</v>
      </c>
      <c r="C620" s="61">
        <v>20.682165000000001</v>
      </c>
      <c r="D620">
        <f t="shared" si="11"/>
        <v>-0.95277344629491423</v>
      </c>
      <c r="E620">
        <v>3.5061593480675439E-2</v>
      </c>
    </row>
    <row r="621" spans="2:5" x14ac:dyDescent="0.2">
      <c r="B621" s="153">
        <v>43102</v>
      </c>
      <c r="C621" s="61">
        <v>437.935089</v>
      </c>
      <c r="D621">
        <f t="shared" si="11"/>
        <v>17.26730035229831</v>
      </c>
      <c r="E621">
        <v>3.4986384933945881E-2</v>
      </c>
    </row>
    <row r="622" spans="2:5" x14ac:dyDescent="0.2">
      <c r="B622" s="153">
        <v>37435</v>
      </c>
      <c r="C622" s="61">
        <v>23.973717000000001</v>
      </c>
      <c r="D622">
        <f t="shared" si="11"/>
        <v>0.28790190599268795</v>
      </c>
      <c r="E622">
        <v>3.4965219422210349E-2</v>
      </c>
    </row>
    <row r="623" spans="2:5" x14ac:dyDescent="0.2">
      <c r="B623" s="153">
        <v>36675</v>
      </c>
      <c r="C623" s="61">
        <v>18.614552</v>
      </c>
      <c r="D623">
        <f t="shared" si="11"/>
        <v>-0.84908870693360072</v>
      </c>
      <c r="E623">
        <v>3.4947599478149252E-2</v>
      </c>
    </row>
    <row r="624" spans="2:5" x14ac:dyDescent="0.2">
      <c r="B624" s="153">
        <v>39344</v>
      </c>
      <c r="C624" s="61">
        <v>123.347641</v>
      </c>
      <c r="D624">
        <f t="shared" si="11"/>
        <v>0.60983344750513968</v>
      </c>
      <c r="E624">
        <v>3.4908739272128758E-2</v>
      </c>
    </row>
    <row r="625" spans="2:5" x14ac:dyDescent="0.2">
      <c r="B625" s="153">
        <v>38377</v>
      </c>
      <c r="C625" s="61">
        <v>76.621368000000004</v>
      </c>
      <c r="D625">
        <f t="shared" si="11"/>
        <v>-0.82160804955486233</v>
      </c>
      <c r="E625">
        <v>3.4829731815602928E-2</v>
      </c>
    </row>
    <row r="626" spans="2:5" x14ac:dyDescent="0.2">
      <c r="B626" s="153">
        <v>44749</v>
      </c>
      <c r="C626" s="61">
        <v>429.51135299999999</v>
      </c>
      <c r="D626">
        <f t="shared" si="11"/>
        <v>4.5761827420109045</v>
      </c>
      <c r="E626">
        <v>3.4826488976693132E-2</v>
      </c>
    </row>
    <row r="627" spans="2:5" x14ac:dyDescent="0.2">
      <c r="B627" s="153">
        <v>38077</v>
      </c>
      <c r="C627" s="61">
        <v>77.026054000000002</v>
      </c>
      <c r="D627">
        <f t="shared" si="11"/>
        <v>0.8466003731220465</v>
      </c>
      <c r="E627">
        <v>3.4824286150626681E-2</v>
      </c>
    </row>
    <row r="628" spans="2:5" x14ac:dyDescent="0.2">
      <c r="B628" s="153">
        <v>36441</v>
      </c>
      <c r="C628" s="61">
        <v>41.712356999999997</v>
      </c>
      <c r="D628">
        <f t="shared" si="11"/>
        <v>-7.2071995313772411E-2</v>
      </c>
      <c r="E628">
        <v>3.4754987164032677E-2</v>
      </c>
    </row>
    <row r="629" spans="2:5" x14ac:dyDescent="0.2">
      <c r="B629" s="153">
        <v>34481</v>
      </c>
      <c r="C629" s="61">
        <v>44.952148000000001</v>
      </c>
      <c r="D629">
        <f t="shared" si="11"/>
        <v>1.9182206287500916</v>
      </c>
      <c r="E629">
        <v>3.4739386808902567E-2</v>
      </c>
    </row>
    <row r="630" spans="2:5" x14ac:dyDescent="0.2">
      <c r="B630" s="153">
        <v>37256</v>
      </c>
      <c r="C630" s="61">
        <v>15.403957999999999</v>
      </c>
      <c r="D630">
        <f t="shared" si="11"/>
        <v>-0.60085115018874113</v>
      </c>
      <c r="E630">
        <v>3.4715039480357174E-2</v>
      </c>
    </row>
    <row r="631" spans="2:5" x14ac:dyDescent="0.2">
      <c r="B631" s="153">
        <v>34345</v>
      </c>
      <c r="C631" s="61">
        <v>38.592013999999999</v>
      </c>
      <c r="D631">
        <f t="shared" si="11"/>
        <v>1</v>
      </c>
      <c r="E631">
        <v>3.4682273404610671E-2</v>
      </c>
    </row>
    <row r="632" spans="2:5" x14ac:dyDescent="0.2">
      <c r="B632" s="153">
        <v>33340</v>
      </c>
      <c r="C632" s="61">
        <v>19.296006999999999</v>
      </c>
      <c r="D632">
        <f t="shared" si="11"/>
        <v>-0.14354064500917754</v>
      </c>
      <c r="E632">
        <v>3.4682273404610671E-2</v>
      </c>
    </row>
    <row r="633" spans="2:5" x14ac:dyDescent="0.2">
      <c r="B633" s="153">
        <v>33445</v>
      </c>
      <c r="C633" s="61">
        <v>22.529973999999999</v>
      </c>
      <c r="D633">
        <f t="shared" si="11"/>
        <v>0.26482317774025399</v>
      </c>
      <c r="E633">
        <v>3.4653492400431474E-2</v>
      </c>
    </row>
    <row r="634" spans="2:5" x14ac:dyDescent="0.2">
      <c r="B634" s="153">
        <v>36129</v>
      </c>
      <c r="C634" s="61">
        <v>17.812746000000001</v>
      </c>
      <c r="D634">
        <f t="shared" si="11"/>
        <v>-0.84978177103079289</v>
      </c>
      <c r="E634">
        <v>3.4632062039544338E-2</v>
      </c>
    </row>
    <row r="635" spans="2:5" x14ac:dyDescent="0.2">
      <c r="B635" s="153">
        <v>39307</v>
      </c>
      <c r="C635" s="61">
        <v>118.57912399999999</v>
      </c>
      <c r="D635">
        <f t="shared" si="11"/>
        <v>-0.84796573860428381</v>
      </c>
      <c r="E635">
        <v>3.4583074947398852E-2</v>
      </c>
    </row>
    <row r="636" spans="2:5" x14ac:dyDescent="0.2">
      <c r="B636" s="153">
        <v>45289</v>
      </c>
      <c r="C636" s="61">
        <v>779.95001200000002</v>
      </c>
      <c r="D636">
        <f t="shared" si="11"/>
        <v>5.6363970161765655</v>
      </c>
      <c r="E636">
        <v>3.4553637313586266E-2</v>
      </c>
    </row>
    <row r="637" spans="2:5" x14ac:dyDescent="0.2">
      <c r="B637" s="153">
        <v>39253</v>
      </c>
      <c r="C637" s="61">
        <v>117.526123</v>
      </c>
      <c r="D637">
        <f t="shared" si="11"/>
        <v>-0.6963492166482772</v>
      </c>
      <c r="E637">
        <v>3.4513988079907257E-2</v>
      </c>
    </row>
    <row r="638" spans="2:5" x14ac:dyDescent="0.2">
      <c r="B638" s="153">
        <v>42990</v>
      </c>
      <c r="C638" s="61">
        <v>387.043701</v>
      </c>
      <c r="D638">
        <f t="shared" si="11"/>
        <v>5.9918700981933144E-2</v>
      </c>
      <c r="E638">
        <v>3.4505714533646904E-2</v>
      </c>
    </row>
    <row r="639" spans="2:5" x14ac:dyDescent="0.2">
      <c r="B639" s="153">
        <v>42443</v>
      </c>
      <c r="C639" s="61">
        <v>365.16357399999998</v>
      </c>
      <c r="D639">
        <f t="shared" si="11"/>
        <v>12.781813860075575</v>
      </c>
      <c r="E639">
        <v>3.4439026481272242E-2</v>
      </c>
    </row>
    <row r="640" spans="2:5" x14ac:dyDescent="0.2">
      <c r="B640" s="153">
        <v>37764</v>
      </c>
      <c r="C640" s="61">
        <v>26.496046</v>
      </c>
      <c r="D640">
        <f t="shared" si="11"/>
        <v>0.62775731787638234</v>
      </c>
      <c r="E640">
        <v>3.4327019704840242E-2</v>
      </c>
    </row>
    <row r="641" spans="2:5" x14ac:dyDescent="0.2">
      <c r="B641" s="153">
        <v>34149</v>
      </c>
      <c r="C641" s="61">
        <v>16.277639000000001</v>
      </c>
      <c r="D641">
        <f t="shared" si="11"/>
        <v>0.48505650419543711</v>
      </c>
      <c r="E641">
        <v>3.4246859957404223E-2</v>
      </c>
    </row>
    <row r="642" spans="2:5" x14ac:dyDescent="0.2">
      <c r="B642" s="153">
        <v>37159</v>
      </c>
      <c r="C642" s="61">
        <v>10.960955999999999</v>
      </c>
      <c r="D642">
        <f t="shared" si="11"/>
        <v>-0.91767466412333609</v>
      </c>
      <c r="E642">
        <v>3.42068033172497E-2</v>
      </c>
    </row>
    <row r="643" spans="2:5" x14ac:dyDescent="0.2">
      <c r="B643" s="153">
        <v>38938</v>
      </c>
      <c r="C643" s="61">
        <v>133.141953</v>
      </c>
      <c r="D643">
        <f t="shared" ref="D643:D706" si="12">(C643-C644)/C644</f>
        <v>-0.55254187071548067</v>
      </c>
      <c r="E643">
        <v>3.4152337243983227E-2</v>
      </c>
    </row>
    <row r="644" spans="2:5" x14ac:dyDescent="0.2">
      <c r="B644" s="153">
        <v>42277</v>
      </c>
      <c r="C644" s="61">
        <v>297.55175800000001</v>
      </c>
      <c r="D644">
        <f t="shared" si="12"/>
        <v>1.2368673601573554</v>
      </c>
      <c r="E644">
        <v>3.4112585185976207E-2</v>
      </c>
    </row>
    <row r="645" spans="2:5" x14ac:dyDescent="0.2">
      <c r="B645" s="153">
        <v>39353</v>
      </c>
      <c r="C645" s="61">
        <v>133.021637</v>
      </c>
      <c r="D645">
        <f t="shared" si="12"/>
        <v>4.1616850990985164</v>
      </c>
      <c r="E645">
        <v>3.4074359790341638E-2</v>
      </c>
    </row>
    <row r="646" spans="2:5" x14ac:dyDescent="0.2">
      <c r="B646" s="153">
        <v>37586</v>
      </c>
      <c r="C646" s="61">
        <v>25.770970999999999</v>
      </c>
      <c r="D646">
        <f t="shared" si="12"/>
        <v>-0.83513207042135118</v>
      </c>
      <c r="E646">
        <v>3.4045207379040897E-2</v>
      </c>
    </row>
    <row r="647" spans="2:5" x14ac:dyDescent="0.2">
      <c r="B647" s="153">
        <v>43657</v>
      </c>
      <c r="C647" s="61">
        <v>156.31281999999999</v>
      </c>
      <c r="D647">
        <f t="shared" si="12"/>
        <v>-1.5590948116810371E-2</v>
      </c>
      <c r="E647">
        <v>3.3959797198573026E-2</v>
      </c>
    </row>
    <row r="648" spans="2:5" x14ac:dyDescent="0.2">
      <c r="B648" s="153">
        <v>38854</v>
      </c>
      <c r="C648" s="61">
        <v>158.78848300000001</v>
      </c>
      <c r="D648">
        <f t="shared" si="12"/>
        <v>-0.65590110293017312</v>
      </c>
      <c r="E648">
        <v>3.3956735956169264E-2</v>
      </c>
    </row>
    <row r="649" spans="2:5" x14ac:dyDescent="0.2">
      <c r="B649" s="153">
        <v>43045</v>
      </c>
      <c r="C649" s="61">
        <v>461.46176100000002</v>
      </c>
      <c r="D649">
        <f t="shared" si="12"/>
        <v>22.094359109457766</v>
      </c>
      <c r="E649">
        <v>3.3951301317053977E-2</v>
      </c>
    </row>
    <row r="650" spans="2:5" x14ac:dyDescent="0.2">
      <c r="B650" s="153">
        <v>36042</v>
      </c>
      <c r="C650" s="61">
        <v>19.981579</v>
      </c>
      <c r="D650">
        <f t="shared" si="12"/>
        <v>-0.86721525911299835</v>
      </c>
      <c r="E650">
        <v>3.3937533582203888E-2</v>
      </c>
    </row>
    <row r="651" spans="2:5" x14ac:dyDescent="0.2">
      <c r="B651" s="153">
        <v>44146</v>
      </c>
      <c r="C651" s="61">
        <v>150.480988</v>
      </c>
      <c r="D651">
        <f t="shared" si="12"/>
        <v>4.7210729861246259</v>
      </c>
      <c r="E651">
        <v>3.3904088202927458E-2</v>
      </c>
    </row>
    <row r="652" spans="2:5" x14ac:dyDescent="0.2">
      <c r="B652" s="153">
        <v>34304</v>
      </c>
      <c r="C652" s="61">
        <v>26.302931000000001</v>
      </c>
      <c r="D652">
        <f t="shared" si="12"/>
        <v>0</v>
      </c>
      <c r="E652">
        <v>3.3898297756258411E-2</v>
      </c>
    </row>
    <row r="653" spans="2:5" x14ac:dyDescent="0.2">
      <c r="B653" s="153">
        <v>33624</v>
      </c>
      <c r="C653" s="61">
        <v>26.302931000000001</v>
      </c>
      <c r="D653">
        <f t="shared" si="12"/>
        <v>-0.67949699112282436</v>
      </c>
      <c r="E653">
        <v>3.3898297756258411E-2</v>
      </c>
    </row>
    <row r="654" spans="2:5" x14ac:dyDescent="0.2">
      <c r="B654" s="153">
        <v>38575</v>
      </c>
      <c r="C654" s="61">
        <v>82.067656999999997</v>
      </c>
      <c r="D654">
        <f t="shared" si="12"/>
        <v>0.29030659798964265</v>
      </c>
      <c r="E654">
        <v>3.3887665546902569E-2</v>
      </c>
    </row>
    <row r="655" spans="2:5" x14ac:dyDescent="0.2">
      <c r="B655" s="153">
        <v>35152</v>
      </c>
      <c r="C655" s="61">
        <v>63.603222000000002</v>
      </c>
      <c r="D655">
        <f t="shared" si="12"/>
        <v>2.2929897973226034</v>
      </c>
      <c r="E655">
        <v>3.3861356689960848E-2</v>
      </c>
    </row>
    <row r="656" spans="2:5" x14ac:dyDescent="0.2">
      <c r="B656" s="153">
        <v>37410</v>
      </c>
      <c r="C656" s="61">
        <v>19.314734000000001</v>
      </c>
      <c r="D656">
        <f t="shared" si="12"/>
        <v>-0.72468224522404778</v>
      </c>
      <c r="E656">
        <v>3.3856634895098367E-2</v>
      </c>
    </row>
    <row r="657" spans="2:5" x14ac:dyDescent="0.2">
      <c r="B657" s="153">
        <v>35179</v>
      </c>
      <c r="C657" s="61">
        <v>70.154335000000003</v>
      </c>
      <c r="D657">
        <f t="shared" si="12"/>
        <v>-0.83228554534531551</v>
      </c>
      <c r="E657">
        <v>3.3798540455076943E-2</v>
      </c>
    </row>
    <row r="658" spans="2:5" x14ac:dyDescent="0.2">
      <c r="B658" s="153">
        <v>44630</v>
      </c>
      <c r="C658" s="61">
        <v>418.29629499999999</v>
      </c>
      <c r="D658">
        <f t="shared" si="12"/>
        <v>1.3612829919823826</v>
      </c>
      <c r="E658">
        <v>3.3752171427037105E-2</v>
      </c>
    </row>
    <row r="659" spans="2:5" x14ac:dyDescent="0.2">
      <c r="B659" s="153">
        <v>43769</v>
      </c>
      <c r="C659" s="61">
        <v>177.14788799999999</v>
      </c>
      <c r="D659">
        <f t="shared" si="12"/>
        <v>3.2865838706085224</v>
      </c>
      <c r="E659">
        <v>3.3740562139589189E-2</v>
      </c>
    </row>
    <row r="660" spans="2:5" x14ac:dyDescent="0.2">
      <c r="B660" s="153">
        <v>36362</v>
      </c>
      <c r="C660" s="61">
        <v>41.326121999999998</v>
      </c>
      <c r="D660">
        <f t="shared" si="12"/>
        <v>3.3733801649766804E-2</v>
      </c>
      <c r="E660">
        <v>3.3718313016515192E-2</v>
      </c>
    </row>
    <row r="661" spans="2:5" x14ac:dyDescent="0.2">
      <c r="B661" s="153">
        <v>34753</v>
      </c>
      <c r="C661" s="61">
        <v>39.977528</v>
      </c>
      <c r="D661">
        <f t="shared" si="12"/>
        <v>-0.90500503282282629</v>
      </c>
      <c r="E661">
        <v>3.3708291667633158E-2</v>
      </c>
    </row>
    <row r="662" spans="2:5" x14ac:dyDescent="0.2">
      <c r="B662" s="153">
        <v>44950</v>
      </c>
      <c r="C662" s="61">
        <v>420.83837899999997</v>
      </c>
      <c r="D662">
        <f t="shared" si="12"/>
        <v>26.815464331473517</v>
      </c>
      <c r="E662">
        <v>3.3667963133565897E-2</v>
      </c>
    </row>
    <row r="663" spans="2:5" x14ac:dyDescent="0.2">
      <c r="B663" s="153">
        <v>36091</v>
      </c>
      <c r="C663" s="61">
        <v>15.129655</v>
      </c>
      <c r="D663">
        <f t="shared" si="12"/>
        <v>-0.88962867006262603</v>
      </c>
      <c r="E663">
        <v>3.3605021207831529E-2</v>
      </c>
    </row>
    <row r="664" spans="2:5" x14ac:dyDescent="0.2">
      <c r="B664" s="153">
        <v>39380</v>
      </c>
      <c r="C664" s="61">
        <v>137.07957500000001</v>
      </c>
      <c r="D664">
        <f t="shared" si="12"/>
        <v>1.3496564456694344</v>
      </c>
      <c r="E664">
        <v>3.3565864256762945E-2</v>
      </c>
    </row>
    <row r="665" spans="2:5" x14ac:dyDescent="0.2">
      <c r="B665" s="153">
        <v>35348</v>
      </c>
      <c r="C665" s="61">
        <v>58.340263</v>
      </c>
      <c r="D665">
        <f t="shared" si="12"/>
        <v>2.5142556214885459</v>
      </c>
      <c r="E665">
        <v>3.355942033699523E-2</v>
      </c>
    </row>
    <row r="666" spans="2:5" x14ac:dyDescent="0.2">
      <c r="B666" s="153">
        <v>33296</v>
      </c>
      <c r="C666" s="61">
        <v>16.601030000000002</v>
      </c>
      <c r="D666">
        <f t="shared" si="12"/>
        <v>-0.78367595741198315</v>
      </c>
      <c r="E666">
        <v>3.3556951711666547E-2</v>
      </c>
    </row>
    <row r="667" spans="2:5" x14ac:dyDescent="0.2">
      <c r="B667" s="153">
        <v>38414</v>
      </c>
      <c r="C667" s="61">
        <v>76.741493000000006</v>
      </c>
      <c r="D667">
        <f t="shared" si="12"/>
        <v>8.9434903052046419E-2</v>
      </c>
      <c r="E667">
        <v>3.3545480779667236E-2</v>
      </c>
    </row>
    <row r="668" spans="2:5" x14ac:dyDescent="0.2">
      <c r="B668" s="153">
        <v>38526</v>
      </c>
      <c r="C668" s="61">
        <v>70.441558999999998</v>
      </c>
      <c r="D668">
        <f t="shared" si="12"/>
        <v>-0.57939820368196715</v>
      </c>
      <c r="E668">
        <v>3.3535185643475254E-2</v>
      </c>
    </row>
    <row r="669" spans="2:5" x14ac:dyDescent="0.2">
      <c r="B669" s="153">
        <v>43647</v>
      </c>
      <c r="C669" s="61">
        <v>167.478027</v>
      </c>
      <c r="D669">
        <f t="shared" si="12"/>
        <v>13.670394194842263</v>
      </c>
      <c r="E669">
        <v>3.3528196546350933E-2</v>
      </c>
    </row>
    <row r="670" spans="2:5" x14ac:dyDescent="0.2">
      <c r="B670" s="153">
        <v>37110</v>
      </c>
      <c r="C670" s="61">
        <v>11.416055</v>
      </c>
      <c r="D670">
        <f t="shared" si="12"/>
        <v>-0.89237184608886111</v>
      </c>
      <c r="E670">
        <v>3.3519606178056362E-2</v>
      </c>
    </row>
    <row r="671" spans="2:5" x14ac:dyDescent="0.2">
      <c r="B671" s="153">
        <v>44029</v>
      </c>
      <c r="C671" s="61">
        <v>106.069412</v>
      </c>
      <c r="D671">
        <f t="shared" si="12"/>
        <v>3.1488339353419792</v>
      </c>
      <c r="E671">
        <v>3.3511456143866976E-2</v>
      </c>
    </row>
    <row r="672" spans="2:5" x14ac:dyDescent="0.2">
      <c r="B672" s="153">
        <v>39778</v>
      </c>
      <c r="C672" s="61">
        <v>25.566078000000001</v>
      </c>
      <c r="D672">
        <f t="shared" si="12"/>
        <v>0.23350860334163742</v>
      </c>
      <c r="E672">
        <v>3.349285197922016E-2</v>
      </c>
    </row>
    <row r="673" spans="2:5" x14ac:dyDescent="0.2">
      <c r="B673" s="153">
        <v>37526</v>
      </c>
      <c r="C673" s="61">
        <v>20.726306999999998</v>
      </c>
      <c r="D673">
        <f t="shared" si="12"/>
        <v>-0.93098455215008835</v>
      </c>
      <c r="E673">
        <v>3.3461497747046313E-2</v>
      </c>
    </row>
    <row r="674" spans="2:5" x14ac:dyDescent="0.2">
      <c r="B674" s="153">
        <v>44322</v>
      </c>
      <c r="C674" s="61">
        <v>300.31402600000001</v>
      </c>
      <c r="D674">
        <f t="shared" si="12"/>
        <v>5.733719224915383</v>
      </c>
      <c r="E674">
        <v>3.3447755284421579E-2</v>
      </c>
    </row>
    <row r="675" spans="2:5" x14ac:dyDescent="0.2">
      <c r="B675" s="153">
        <v>37869</v>
      </c>
      <c r="C675" s="61">
        <v>44.598537</v>
      </c>
      <c r="D675">
        <f t="shared" si="12"/>
        <v>0.11214990816233102</v>
      </c>
      <c r="E675">
        <v>3.3363752914714377E-2</v>
      </c>
    </row>
    <row r="676" spans="2:5" x14ac:dyDescent="0.2">
      <c r="B676" s="153">
        <v>33743</v>
      </c>
      <c r="C676" s="61">
        <v>40.101191999999998</v>
      </c>
      <c r="D676">
        <f t="shared" si="12"/>
        <v>-0.88146548151593973</v>
      </c>
      <c r="E676">
        <v>3.3333124611400186E-2</v>
      </c>
    </row>
    <row r="677" spans="2:5" x14ac:dyDescent="0.2">
      <c r="B677" s="153">
        <v>42391</v>
      </c>
      <c r="C677" s="61">
        <v>338.30813599999999</v>
      </c>
      <c r="D677">
        <f t="shared" si="12"/>
        <v>1.3323721819427166</v>
      </c>
      <c r="E677">
        <v>3.3328170787451504E-2</v>
      </c>
    </row>
    <row r="678" spans="2:5" x14ac:dyDescent="0.2">
      <c r="B678" s="153">
        <v>39072</v>
      </c>
      <c r="C678" s="61">
        <v>145.04894999999999</v>
      </c>
      <c r="D678">
        <f t="shared" si="12"/>
        <v>-0.68870127730878961</v>
      </c>
      <c r="E678">
        <v>3.3295493761813497E-2</v>
      </c>
    </row>
    <row r="679" spans="2:5" x14ac:dyDescent="0.2">
      <c r="B679" s="153">
        <v>42906</v>
      </c>
      <c r="C679" s="61">
        <v>465.94778400000001</v>
      </c>
      <c r="D679">
        <f t="shared" si="12"/>
        <v>9.0919851950880233</v>
      </c>
      <c r="E679">
        <v>3.3270684832536548E-2</v>
      </c>
    </row>
    <row r="680" spans="2:5" x14ac:dyDescent="0.2">
      <c r="B680" s="153">
        <v>39927</v>
      </c>
      <c r="C680" s="61">
        <v>46.170082000000001</v>
      </c>
      <c r="D680">
        <f t="shared" si="12"/>
        <v>1.6697505883762493</v>
      </c>
      <c r="E680">
        <v>3.3211063900712434E-2</v>
      </c>
    </row>
    <row r="681" spans="2:5" x14ac:dyDescent="0.2">
      <c r="B681" s="153">
        <v>36941</v>
      </c>
      <c r="C681" s="61">
        <v>17.293780999999999</v>
      </c>
      <c r="D681">
        <f t="shared" si="12"/>
        <v>-0.71862628730835865</v>
      </c>
      <c r="E681">
        <v>3.3179744426066818E-2</v>
      </c>
    </row>
    <row r="682" spans="2:5" x14ac:dyDescent="0.2">
      <c r="B682" s="153">
        <v>35360</v>
      </c>
      <c r="C682" s="61">
        <v>61.461964000000002</v>
      </c>
      <c r="D682">
        <f t="shared" si="12"/>
        <v>-0.81087877075941484</v>
      </c>
      <c r="E682">
        <v>3.3154544138654984E-2</v>
      </c>
    </row>
    <row r="683" spans="2:5" x14ac:dyDescent="0.2">
      <c r="B683" s="153">
        <v>44328</v>
      </c>
      <c r="C683" s="61">
        <v>324.987122</v>
      </c>
      <c r="D683">
        <f t="shared" si="12"/>
        <v>13.984429039738529</v>
      </c>
      <c r="E683">
        <v>3.3116813138765758E-2</v>
      </c>
    </row>
    <row r="684" spans="2:5" x14ac:dyDescent="0.2">
      <c r="B684" s="153">
        <v>36014</v>
      </c>
      <c r="C684" s="61">
        <v>21.688321999999999</v>
      </c>
      <c r="D684">
        <f t="shared" si="12"/>
        <v>-0.92876254604963482</v>
      </c>
      <c r="E684">
        <v>3.3013699850246624E-2</v>
      </c>
    </row>
    <row r="685" spans="2:5" x14ac:dyDescent="0.2">
      <c r="B685" s="153">
        <v>43258</v>
      </c>
      <c r="C685" s="61">
        <v>304.45111100000003</v>
      </c>
      <c r="D685">
        <f t="shared" si="12"/>
        <v>1.4180287358137607</v>
      </c>
      <c r="E685">
        <v>3.297814723958082E-2</v>
      </c>
    </row>
    <row r="686" spans="2:5" x14ac:dyDescent="0.2">
      <c r="B686" s="153">
        <v>39188</v>
      </c>
      <c r="C686" s="61">
        <v>125.908806</v>
      </c>
      <c r="D686">
        <f t="shared" si="12"/>
        <v>2.7820062864022681</v>
      </c>
      <c r="E686">
        <v>3.2975353783261496E-2</v>
      </c>
    </row>
    <row r="687" spans="2:5" x14ac:dyDescent="0.2">
      <c r="B687" s="153">
        <v>37809</v>
      </c>
      <c r="C687" s="61">
        <v>33.291538000000003</v>
      </c>
      <c r="D687">
        <f t="shared" si="12"/>
        <v>-0.41600405455845396</v>
      </c>
      <c r="E687">
        <v>3.2959087835940655E-2</v>
      </c>
    </row>
    <row r="688" spans="2:5" x14ac:dyDescent="0.2">
      <c r="B688" s="153">
        <v>35494</v>
      </c>
      <c r="C688" s="61">
        <v>57.006453999999998</v>
      </c>
      <c r="D688">
        <f t="shared" si="12"/>
        <v>-0.84629988040896165</v>
      </c>
      <c r="E688">
        <v>3.2909125720940985E-2</v>
      </c>
    </row>
    <row r="689" spans="2:5" x14ac:dyDescent="0.2">
      <c r="B689" s="153">
        <v>43157</v>
      </c>
      <c r="C689" s="61">
        <v>370.89401199999998</v>
      </c>
      <c r="D689">
        <f t="shared" si="12"/>
        <v>-0.26646301420897733</v>
      </c>
      <c r="E689">
        <v>3.2898271451228894E-2</v>
      </c>
    </row>
    <row r="690" spans="2:5" x14ac:dyDescent="0.2">
      <c r="B690" s="153">
        <v>42573</v>
      </c>
      <c r="C690" s="61">
        <v>505.624146</v>
      </c>
      <c r="D690">
        <f t="shared" si="12"/>
        <v>-1.7815706126295561E-2</v>
      </c>
      <c r="E690">
        <v>3.2888774394060086E-2</v>
      </c>
    </row>
    <row r="691" spans="2:5" x14ac:dyDescent="0.2">
      <c r="B691" s="153">
        <v>42587</v>
      </c>
      <c r="C691" s="61">
        <v>514.79559300000005</v>
      </c>
      <c r="D691">
        <f t="shared" si="12"/>
        <v>24.267290167420796</v>
      </c>
      <c r="E691">
        <v>3.2800089681841033E-2</v>
      </c>
    </row>
    <row r="692" spans="2:5" x14ac:dyDescent="0.2">
      <c r="B692" s="153">
        <v>33407</v>
      </c>
      <c r="C692" s="61">
        <v>20.373992999999999</v>
      </c>
      <c r="D692">
        <f t="shared" si="12"/>
        <v>-0.94997977032830727</v>
      </c>
      <c r="E692">
        <v>3.2787072222529724E-2</v>
      </c>
    </row>
    <row r="693" spans="2:5" x14ac:dyDescent="0.2">
      <c r="B693" s="153">
        <v>42473</v>
      </c>
      <c r="C693" s="61">
        <v>407.31506300000001</v>
      </c>
      <c r="D693">
        <f t="shared" si="12"/>
        <v>7.2617094092055687</v>
      </c>
      <c r="E693">
        <v>3.2718630111898829E-2</v>
      </c>
    </row>
    <row r="694" spans="2:5" x14ac:dyDescent="0.2">
      <c r="B694" s="153">
        <v>35416</v>
      </c>
      <c r="C694" s="61">
        <v>49.301547999999997</v>
      </c>
      <c r="D694">
        <f t="shared" si="12"/>
        <v>-0.60386730041944636</v>
      </c>
      <c r="E694">
        <v>3.2694608382766138E-2</v>
      </c>
    </row>
    <row r="695" spans="2:5" x14ac:dyDescent="0.2">
      <c r="B695" s="153">
        <v>39196</v>
      </c>
      <c r="C695" s="61">
        <v>124.45715300000001</v>
      </c>
      <c r="D695">
        <f t="shared" si="12"/>
        <v>3.1136042111895903</v>
      </c>
      <c r="E695">
        <v>3.2653566341461014E-2</v>
      </c>
    </row>
    <row r="696" spans="2:5" x14ac:dyDescent="0.2">
      <c r="B696" s="153">
        <v>39895</v>
      </c>
      <c r="C696" s="61">
        <v>30.255013999999999</v>
      </c>
      <c r="D696">
        <f t="shared" si="12"/>
        <v>-0.26709824720891862</v>
      </c>
      <c r="E696">
        <v>3.2628908155593807E-2</v>
      </c>
    </row>
    <row r="697" spans="2:5" x14ac:dyDescent="0.2">
      <c r="B697" s="153">
        <v>34794</v>
      </c>
      <c r="C697" s="61">
        <v>41.281131999999999</v>
      </c>
      <c r="D697">
        <f t="shared" si="12"/>
        <v>-0.882558733546291</v>
      </c>
      <c r="E697">
        <v>3.2608419410024549E-2</v>
      </c>
    </row>
    <row r="698" spans="2:5" x14ac:dyDescent="0.2">
      <c r="B698" s="153">
        <v>43171</v>
      </c>
      <c r="C698" s="61">
        <v>351.50448599999999</v>
      </c>
      <c r="D698">
        <f t="shared" si="12"/>
        <v>4.3527670764833948</v>
      </c>
      <c r="E698">
        <v>3.2503685352233372E-2</v>
      </c>
    </row>
    <row r="699" spans="2:5" x14ac:dyDescent="0.2">
      <c r="B699" s="153">
        <v>35601</v>
      </c>
      <c r="C699" s="61">
        <v>65.667809000000005</v>
      </c>
      <c r="D699">
        <f t="shared" si="12"/>
        <v>-0.87451666619308677</v>
      </c>
      <c r="E699">
        <v>3.2489700151024981E-2</v>
      </c>
    </row>
    <row r="700" spans="2:5" x14ac:dyDescent="0.2">
      <c r="B700" s="153">
        <v>45065</v>
      </c>
      <c r="C700" s="61">
        <v>523.31897000000004</v>
      </c>
      <c r="D700">
        <f t="shared" si="12"/>
        <v>7.762220116403876</v>
      </c>
      <c r="E700">
        <v>3.2451562025917265E-2</v>
      </c>
    </row>
    <row r="701" spans="2:5" x14ac:dyDescent="0.2">
      <c r="B701" s="153">
        <v>35122</v>
      </c>
      <c r="C701" s="61">
        <v>59.724471999999999</v>
      </c>
      <c r="D701">
        <f t="shared" si="12"/>
        <v>-0.44757386123015963</v>
      </c>
      <c r="E701">
        <v>3.2371337391546434E-2</v>
      </c>
    </row>
    <row r="702" spans="2:5" x14ac:dyDescent="0.2">
      <c r="B702" s="153">
        <v>44033</v>
      </c>
      <c r="C702" s="61">
        <v>108.113045</v>
      </c>
      <c r="D702">
        <f t="shared" si="12"/>
        <v>-0.31576004715508943</v>
      </c>
      <c r="E702">
        <v>3.2365528652039462E-2</v>
      </c>
    </row>
    <row r="703" spans="2:5" x14ac:dyDescent="0.2">
      <c r="B703" s="153">
        <v>38839</v>
      </c>
      <c r="C703" s="61">
        <v>158.00457800000001</v>
      </c>
      <c r="D703">
        <f t="shared" si="12"/>
        <v>4.1456411331936671</v>
      </c>
      <c r="E703">
        <v>3.2346638471614182E-2</v>
      </c>
    </row>
    <row r="704" spans="2:5" x14ac:dyDescent="0.2">
      <c r="B704" s="153">
        <v>36207</v>
      </c>
      <c r="C704" s="61">
        <v>30.706489999999999</v>
      </c>
      <c r="D704">
        <f t="shared" si="12"/>
        <v>-0.70847207493574116</v>
      </c>
      <c r="E704">
        <v>3.2322341928373993E-2</v>
      </c>
    </row>
    <row r="705" spans="2:5" x14ac:dyDescent="0.2">
      <c r="B705" s="153">
        <v>40121</v>
      </c>
      <c r="C705" s="61">
        <v>105.329498</v>
      </c>
      <c r="D705">
        <f t="shared" si="12"/>
        <v>-0.78337828774579343</v>
      </c>
      <c r="E705">
        <v>3.2316441417634761E-2</v>
      </c>
    </row>
    <row r="706" spans="2:5" x14ac:dyDescent="0.2">
      <c r="B706" s="153">
        <v>42544</v>
      </c>
      <c r="C706" s="61">
        <v>486.23703</v>
      </c>
      <c r="D706">
        <f t="shared" si="12"/>
        <v>22.492673713932049</v>
      </c>
      <c r="E706">
        <v>3.2261493711970401E-2</v>
      </c>
    </row>
    <row r="707" spans="2:5" x14ac:dyDescent="0.2">
      <c r="B707" s="153">
        <v>34059</v>
      </c>
      <c r="C707" s="61">
        <v>20.697389999999999</v>
      </c>
      <c r="D707">
        <f t="shared" ref="D707:D770" si="13">(C707-C708)/C708</f>
        <v>-0.25000008153201048</v>
      </c>
      <c r="E707">
        <v>3.225809347512662E-2</v>
      </c>
    </row>
    <row r="708" spans="2:5" x14ac:dyDescent="0.2">
      <c r="B708" s="153">
        <v>33830</v>
      </c>
      <c r="C708" s="61">
        <v>27.596523000000001</v>
      </c>
      <c r="D708">
        <f t="shared" si="13"/>
        <v>0</v>
      </c>
      <c r="E708">
        <v>3.2258012631268096E-2</v>
      </c>
    </row>
    <row r="709" spans="2:5" x14ac:dyDescent="0.2">
      <c r="B709" s="153">
        <v>33633</v>
      </c>
      <c r="C709" s="61">
        <v>27.596523000000001</v>
      </c>
      <c r="D709">
        <f t="shared" si="13"/>
        <v>-0.94637765917836847</v>
      </c>
      <c r="E709">
        <v>3.2258012631268096E-2</v>
      </c>
    </row>
    <row r="710" spans="2:5" x14ac:dyDescent="0.2">
      <c r="B710" s="153">
        <v>42745</v>
      </c>
      <c r="C710" s="61">
        <v>514.64599599999997</v>
      </c>
      <c r="D710">
        <f t="shared" si="13"/>
        <v>2.2992038314628815</v>
      </c>
      <c r="E710">
        <v>3.2190366032774143E-2</v>
      </c>
    </row>
    <row r="711" spans="2:5" x14ac:dyDescent="0.2">
      <c r="B711" s="153">
        <v>39084</v>
      </c>
      <c r="C711" s="61">
        <v>155.99096700000001</v>
      </c>
      <c r="D711">
        <f t="shared" si="13"/>
        <v>8.5211753741535059</v>
      </c>
      <c r="E711">
        <v>3.2089705698457698E-2</v>
      </c>
    </row>
    <row r="712" spans="2:5" x14ac:dyDescent="0.2">
      <c r="B712" s="153">
        <v>36951</v>
      </c>
      <c r="C712" s="61">
        <v>16.383583000000002</v>
      </c>
      <c r="D712">
        <f t="shared" si="13"/>
        <v>-0.8058122268564899</v>
      </c>
      <c r="E712">
        <v>3.2070270756517243E-2</v>
      </c>
    </row>
    <row r="713" spans="2:5" x14ac:dyDescent="0.2">
      <c r="B713" s="153">
        <v>38603</v>
      </c>
      <c r="C713" s="61">
        <v>84.369797000000005</v>
      </c>
      <c r="D713">
        <f t="shared" si="13"/>
        <v>0.14942441653900515</v>
      </c>
      <c r="E713">
        <v>3.1994335503156626E-2</v>
      </c>
    </row>
    <row r="714" spans="2:5" x14ac:dyDescent="0.2">
      <c r="B714" s="153">
        <v>38315</v>
      </c>
      <c r="C714" s="61">
        <v>73.401779000000005</v>
      </c>
      <c r="D714">
        <f t="shared" si="13"/>
        <v>0.17786912336182287</v>
      </c>
      <c r="E714">
        <v>3.1978408048235436E-2</v>
      </c>
    </row>
    <row r="715" spans="2:5" x14ac:dyDescent="0.2">
      <c r="B715" s="153">
        <v>38229</v>
      </c>
      <c r="C715" s="61">
        <v>62.317431999999997</v>
      </c>
      <c r="D715">
        <f t="shared" si="13"/>
        <v>4.21222953858409</v>
      </c>
      <c r="E715">
        <v>3.1962958554381499E-2</v>
      </c>
    </row>
    <row r="716" spans="2:5" x14ac:dyDescent="0.2">
      <c r="B716" s="153">
        <v>36844</v>
      </c>
      <c r="C716" s="61">
        <v>11.956003000000001</v>
      </c>
      <c r="D716">
        <f t="shared" si="13"/>
        <v>-0.92139682333059503</v>
      </c>
      <c r="E716">
        <v>3.195744221005261E-2</v>
      </c>
    </row>
    <row r="717" spans="2:5" x14ac:dyDescent="0.2">
      <c r="B717" s="153">
        <v>39114</v>
      </c>
      <c r="C717" s="61">
        <v>152.10585</v>
      </c>
      <c r="D717">
        <f t="shared" si="13"/>
        <v>2.6086619074335293</v>
      </c>
      <c r="E717">
        <v>3.19363327504531E-2</v>
      </c>
    </row>
    <row r="718" spans="2:5" x14ac:dyDescent="0.2">
      <c r="B718" s="153">
        <v>34724</v>
      </c>
      <c r="C718" s="61">
        <v>42.150207999999999</v>
      </c>
      <c r="D718">
        <f t="shared" si="13"/>
        <v>1.0155039545522597</v>
      </c>
      <c r="E718">
        <v>3.1914926954003851E-2</v>
      </c>
    </row>
    <row r="719" spans="2:5" x14ac:dyDescent="0.2">
      <c r="B719" s="153">
        <v>33984</v>
      </c>
      <c r="C719" s="61">
        <v>20.912987000000001</v>
      </c>
      <c r="D719">
        <f t="shared" si="13"/>
        <v>-0.8371381644726914</v>
      </c>
      <c r="E719">
        <v>3.1914923537933335E-2</v>
      </c>
    </row>
    <row r="720" spans="2:5" x14ac:dyDescent="0.2">
      <c r="B720" s="153">
        <v>38897</v>
      </c>
      <c r="C720" s="61">
        <v>128.409378</v>
      </c>
      <c r="D720">
        <f t="shared" si="13"/>
        <v>-0.73553106374471011</v>
      </c>
      <c r="E720">
        <v>3.1895057572405003E-2</v>
      </c>
    </row>
    <row r="721" spans="2:5" x14ac:dyDescent="0.2">
      <c r="B721" s="153">
        <v>42737</v>
      </c>
      <c r="C721" s="61">
        <v>485.53671300000002</v>
      </c>
      <c r="D721">
        <f t="shared" si="13"/>
        <v>2.6435590637537176</v>
      </c>
      <c r="E721">
        <v>3.1885584557704981E-2</v>
      </c>
    </row>
    <row r="722" spans="2:5" x14ac:dyDescent="0.2">
      <c r="B722" s="153">
        <v>38862</v>
      </c>
      <c r="C722" s="61">
        <v>133.25891100000001</v>
      </c>
      <c r="D722">
        <f t="shared" si="13"/>
        <v>-0.73379619892504677</v>
      </c>
      <c r="E722">
        <v>3.188311015084478E-2</v>
      </c>
    </row>
    <row r="723" spans="2:5" x14ac:dyDescent="0.2">
      <c r="B723" s="153">
        <v>42740</v>
      </c>
      <c r="C723" s="61">
        <v>500.58981299999999</v>
      </c>
      <c r="D723">
        <f t="shared" si="13"/>
        <v>6.8506309284957325</v>
      </c>
      <c r="E723">
        <v>3.1850409482481856E-2</v>
      </c>
    </row>
    <row r="724" spans="2:5" x14ac:dyDescent="0.2">
      <c r="B724" s="153">
        <v>38155</v>
      </c>
      <c r="C724" s="61">
        <v>63.764277999999997</v>
      </c>
      <c r="D724">
        <f t="shared" si="13"/>
        <v>1.9262046115928209</v>
      </c>
      <c r="E724">
        <v>3.1811130517762083E-2</v>
      </c>
    </row>
    <row r="725" spans="2:5" x14ac:dyDescent="0.2">
      <c r="B725" s="153">
        <v>37312</v>
      </c>
      <c r="C725" s="61">
        <v>21.790779000000001</v>
      </c>
      <c r="D725">
        <f t="shared" si="13"/>
        <v>-0.81752013401565804</v>
      </c>
      <c r="E725">
        <v>3.1775220628175678E-2</v>
      </c>
    </row>
    <row r="726" spans="2:5" x14ac:dyDescent="0.2">
      <c r="B726" s="153">
        <v>40135</v>
      </c>
      <c r="C726" s="61">
        <v>119.414703</v>
      </c>
      <c r="D726">
        <f t="shared" si="13"/>
        <v>9.8108656463576569</v>
      </c>
      <c r="E726">
        <v>3.1761350737989212E-2</v>
      </c>
    </row>
    <row r="727" spans="2:5" x14ac:dyDescent="0.2">
      <c r="B727" s="153">
        <v>37109</v>
      </c>
      <c r="C727" s="61">
        <v>11.045804</v>
      </c>
      <c r="D727">
        <f t="shared" si="13"/>
        <v>-0.97434240979917142</v>
      </c>
      <c r="E727">
        <v>3.1700364090399322E-2</v>
      </c>
    </row>
    <row r="728" spans="2:5" x14ac:dyDescent="0.2">
      <c r="B728" s="153">
        <v>43098</v>
      </c>
      <c r="C728" s="61">
        <v>430.50824</v>
      </c>
      <c r="D728">
        <f t="shared" si="13"/>
        <v>8.1376295303176391</v>
      </c>
      <c r="E728">
        <v>3.1653129016660314E-2</v>
      </c>
    </row>
    <row r="729" spans="2:5" x14ac:dyDescent="0.2">
      <c r="B729" s="153">
        <v>35697</v>
      </c>
      <c r="C729" s="61">
        <v>47.113776999999999</v>
      </c>
      <c r="D729">
        <f t="shared" si="13"/>
        <v>-0.56464916968915235</v>
      </c>
      <c r="E729">
        <v>3.1592262990752781E-2</v>
      </c>
    </row>
    <row r="730" spans="2:5" x14ac:dyDescent="0.2">
      <c r="B730" s="153">
        <v>39545</v>
      </c>
      <c r="C730" s="61">
        <v>108.220253</v>
      </c>
      <c r="D730">
        <f t="shared" si="13"/>
        <v>4.1219827488692333</v>
      </c>
      <c r="E730">
        <v>3.1581357620233681E-2</v>
      </c>
    </row>
    <row r="731" spans="2:5" x14ac:dyDescent="0.2">
      <c r="B731" s="153">
        <v>34193</v>
      </c>
      <c r="C731" s="61">
        <v>21.128585999999999</v>
      </c>
      <c r="D731">
        <f t="shared" si="13"/>
        <v>-0.15458281391514575</v>
      </c>
      <c r="E731">
        <v>3.1578975120926916E-2</v>
      </c>
    </row>
    <row r="732" spans="2:5" x14ac:dyDescent="0.2">
      <c r="B732" s="153">
        <v>37760</v>
      </c>
      <c r="C732" s="61">
        <v>24.991904999999999</v>
      </c>
      <c r="D732">
        <f t="shared" si="13"/>
        <v>-0.94961857526163662</v>
      </c>
      <c r="E732">
        <v>3.1518857030497151E-2</v>
      </c>
    </row>
    <row r="733" spans="2:5" x14ac:dyDescent="0.2">
      <c r="B733" s="153">
        <v>44564</v>
      </c>
      <c r="C733" s="61">
        <v>496.05395499999997</v>
      </c>
      <c r="D733">
        <f t="shared" si="13"/>
        <v>0.44023161643124831</v>
      </c>
      <c r="E733">
        <v>3.1509115602426904E-2</v>
      </c>
    </row>
    <row r="734" spans="2:5" x14ac:dyDescent="0.2">
      <c r="B734" s="153">
        <v>44354</v>
      </c>
      <c r="C734" s="61">
        <v>344.426514</v>
      </c>
      <c r="D734">
        <f t="shared" si="13"/>
        <v>25.705822421347751</v>
      </c>
      <c r="E734">
        <v>3.1497119104176435E-2</v>
      </c>
    </row>
    <row r="735" spans="2:5" x14ac:dyDescent="0.2">
      <c r="B735" s="153">
        <v>36853</v>
      </c>
      <c r="C735" s="61">
        <v>12.897057</v>
      </c>
      <c r="D735">
        <f t="shared" si="13"/>
        <v>0.34081808775047434</v>
      </c>
      <c r="E735">
        <v>3.1462217794719985E-2</v>
      </c>
    </row>
    <row r="736" spans="2:5" x14ac:dyDescent="0.2">
      <c r="B736" s="153">
        <v>37069</v>
      </c>
      <c r="C736" s="61">
        <v>9.6187970000000007</v>
      </c>
      <c r="D736">
        <f t="shared" si="13"/>
        <v>-0.74852138486567188</v>
      </c>
      <c r="E736">
        <v>3.1430724009091443E-2</v>
      </c>
    </row>
    <row r="737" spans="2:5" x14ac:dyDescent="0.2">
      <c r="B737" s="153">
        <v>39909</v>
      </c>
      <c r="C737" s="61">
        <v>38.248966000000003</v>
      </c>
      <c r="D737">
        <f t="shared" si="13"/>
        <v>-0.85656757014065432</v>
      </c>
      <c r="E737">
        <v>3.1426236239559514E-2</v>
      </c>
    </row>
    <row r="738" spans="2:5" x14ac:dyDescent="0.2">
      <c r="B738" s="153">
        <v>43343</v>
      </c>
      <c r="C738" s="61">
        <v>266.66888399999999</v>
      </c>
      <c r="D738">
        <f t="shared" si="13"/>
        <v>-0.43428147556581204</v>
      </c>
      <c r="E738">
        <v>3.1424782863713766E-2</v>
      </c>
    </row>
    <row r="739" spans="2:5" x14ac:dyDescent="0.2">
      <c r="B739" s="153">
        <v>42691</v>
      </c>
      <c r="C739" s="61">
        <v>471.38085899999999</v>
      </c>
      <c r="D739">
        <f t="shared" si="13"/>
        <v>6.3048899421884519</v>
      </c>
      <c r="E739">
        <v>3.1410176747996815E-2</v>
      </c>
    </row>
    <row r="740" spans="2:5" x14ac:dyDescent="0.2">
      <c r="B740" s="153">
        <v>35599</v>
      </c>
      <c r="C740" s="61">
        <v>64.529494999999997</v>
      </c>
      <c r="D740">
        <f t="shared" si="13"/>
        <v>-0.83645624640284244</v>
      </c>
      <c r="E740">
        <v>3.1405694049719088E-2</v>
      </c>
    </row>
    <row r="741" spans="2:5" x14ac:dyDescent="0.2">
      <c r="B741" s="153">
        <v>43136</v>
      </c>
      <c r="C741" s="61">
        <v>394.570221</v>
      </c>
      <c r="D741">
        <f t="shared" si="13"/>
        <v>2.0466721779098038</v>
      </c>
      <c r="E741">
        <v>3.1400606211333164E-2</v>
      </c>
    </row>
    <row r="742" spans="2:5" x14ac:dyDescent="0.2">
      <c r="B742" s="153">
        <v>39160</v>
      </c>
      <c r="C742" s="61">
        <v>129.508591</v>
      </c>
      <c r="D742">
        <f t="shared" si="13"/>
        <v>3.4970977760461919</v>
      </c>
      <c r="E742">
        <v>3.1339820404761527E-2</v>
      </c>
    </row>
    <row r="743" spans="2:5" x14ac:dyDescent="0.2">
      <c r="B743" s="153">
        <v>39797</v>
      </c>
      <c r="C743" s="61">
        <v>28.798259999999999</v>
      </c>
      <c r="D743">
        <f t="shared" si="13"/>
        <v>-0.69582204396129244</v>
      </c>
      <c r="E743">
        <v>3.1301017568844562E-2</v>
      </c>
    </row>
    <row r="744" spans="2:5" x14ac:dyDescent="0.2">
      <c r="B744" s="153">
        <v>38681</v>
      </c>
      <c r="C744" s="61">
        <v>94.675697</v>
      </c>
      <c r="D744">
        <f t="shared" si="13"/>
        <v>0.2785824305984354</v>
      </c>
      <c r="E744">
        <v>3.1278077067401572E-2</v>
      </c>
    </row>
    <row r="745" spans="2:5" x14ac:dyDescent="0.2">
      <c r="B745" s="153">
        <v>38544</v>
      </c>
      <c r="C745" s="61">
        <v>74.047393999999997</v>
      </c>
      <c r="D745">
        <f t="shared" si="13"/>
        <v>-0.84583192727657941</v>
      </c>
      <c r="E745">
        <v>3.1257419169447992E-2</v>
      </c>
    </row>
    <row r="746" spans="2:5" x14ac:dyDescent="0.2">
      <c r="B746" s="153">
        <v>44537</v>
      </c>
      <c r="C746" s="61">
        <v>480.30304000000001</v>
      </c>
      <c r="D746">
        <f t="shared" si="13"/>
        <v>21.502762696774358</v>
      </c>
      <c r="E746">
        <v>3.1249976583387695E-2</v>
      </c>
    </row>
    <row r="747" spans="2:5" x14ac:dyDescent="0.2">
      <c r="B747" s="153">
        <v>33997</v>
      </c>
      <c r="C747" s="61">
        <v>21.344180999999999</v>
      </c>
      <c r="D747">
        <f t="shared" si="13"/>
        <v>-0.7657974219083834</v>
      </c>
      <c r="E747">
        <v>3.1249882231527762E-2</v>
      </c>
    </row>
    <row r="748" spans="2:5" x14ac:dyDescent="0.2">
      <c r="B748" s="153">
        <v>39615</v>
      </c>
      <c r="C748" s="61">
        <v>91.135551000000007</v>
      </c>
      <c r="D748">
        <f t="shared" si="13"/>
        <v>1.9114876060701058</v>
      </c>
      <c r="E748">
        <v>3.1228151526652152E-2</v>
      </c>
    </row>
    <row r="749" spans="2:5" x14ac:dyDescent="0.2">
      <c r="B749" s="153">
        <v>39889</v>
      </c>
      <c r="C749" s="61">
        <v>31.302057000000001</v>
      </c>
      <c r="D749">
        <f t="shared" si="13"/>
        <v>1.4069162846482819</v>
      </c>
      <c r="E749">
        <v>3.1193632952595366E-2</v>
      </c>
    </row>
    <row r="750" spans="2:5" x14ac:dyDescent="0.2">
      <c r="B750" s="153">
        <v>36803</v>
      </c>
      <c r="C750" s="61">
        <v>13.005046</v>
      </c>
      <c r="D750">
        <f t="shared" si="13"/>
        <v>-0.97536178612031887</v>
      </c>
      <c r="E750">
        <v>3.1192654730881821E-2</v>
      </c>
    </row>
    <row r="751" spans="2:5" x14ac:dyDescent="0.2">
      <c r="B751" s="153">
        <v>42135</v>
      </c>
      <c r="C751" s="61">
        <v>527.84045400000002</v>
      </c>
      <c r="D751">
        <f t="shared" si="13"/>
        <v>32.859613074197362</v>
      </c>
      <c r="E751">
        <v>3.1146555471510205E-2</v>
      </c>
    </row>
    <row r="752" spans="2:5" x14ac:dyDescent="0.2">
      <c r="B752" s="153">
        <v>36774</v>
      </c>
      <c r="C752" s="61">
        <v>15.589086999999999</v>
      </c>
      <c r="D752">
        <f t="shared" si="13"/>
        <v>-0.85918349592449639</v>
      </c>
      <c r="E752">
        <v>3.1122679234532775E-2</v>
      </c>
    </row>
    <row r="753" spans="2:5" x14ac:dyDescent="0.2">
      <c r="B753" s="153">
        <v>43700</v>
      </c>
      <c r="C753" s="61">
        <v>110.704971</v>
      </c>
      <c r="D753">
        <f t="shared" si="13"/>
        <v>5.1864936187814639</v>
      </c>
      <c r="E753">
        <v>3.1104991654106195E-2</v>
      </c>
    </row>
    <row r="754" spans="2:5" x14ac:dyDescent="0.2">
      <c r="B754" s="153">
        <v>34177</v>
      </c>
      <c r="C754" s="61">
        <v>17.894622999999999</v>
      </c>
      <c r="D754">
        <f t="shared" si="13"/>
        <v>-0.47409935449662466</v>
      </c>
      <c r="E754">
        <v>3.1055979711940167E-2</v>
      </c>
    </row>
    <row r="755" spans="2:5" x14ac:dyDescent="0.2">
      <c r="B755" s="153">
        <v>35839</v>
      </c>
      <c r="C755" s="61">
        <v>34.026623000000001</v>
      </c>
      <c r="D755">
        <f t="shared" si="13"/>
        <v>-0.68801808189370828</v>
      </c>
      <c r="E755">
        <v>3.0975354940839094E-2</v>
      </c>
    </row>
    <row r="756" spans="2:5" x14ac:dyDescent="0.2">
      <c r="B756" s="153">
        <v>38737</v>
      </c>
      <c r="C756" s="61">
        <v>109.06601000000001</v>
      </c>
      <c r="D756">
        <f t="shared" si="13"/>
        <v>4.0587705276852013</v>
      </c>
      <c r="E756">
        <v>3.0964863201450758E-2</v>
      </c>
    </row>
    <row r="757" spans="2:5" x14ac:dyDescent="0.2">
      <c r="B757" s="153">
        <v>33430</v>
      </c>
      <c r="C757" s="61">
        <v>21.559785999999999</v>
      </c>
      <c r="D757">
        <f t="shared" si="13"/>
        <v>-0.50384613959583913</v>
      </c>
      <c r="E757">
        <v>3.0928102236184522E-2</v>
      </c>
    </row>
    <row r="758" spans="2:5" x14ac:dyDescent="0.2">
      <c r="B758" s="153">
        <v>34729</v>
      </c>
      <c r="C758" s="61">
        <v>43.453831000000001</v>
      </c>
      <c r="D758">
        <f t="shared" si="13"/>
        <v>0.43151339397912758</v>
      </c>
      <c r="E758">
        <v>3.092803243106183E-2</v>
      </c>
    </row>
    <row r="759" spans="2:5" x14ac:dyDescent="0.2">
      <c r="B759" s="153">
        <v>39888</v>
      </c>
      <c r="C759" s="61">
        <v>30.355169</v>
      </c>
      <c r="D759">
        <f t="shared" si="13"/>
        <v>0.47444923155417451</v>
      </c>
      <c r="E759">
        <v>3.0921495366143227E-2</v>
      </c>
    </row>
    <row r="760" spans="2:5" x14ac:dyDescent="0.2">
      <c r="B760" s="153">
        <v>37323</v>
      </c>
      <c r="C760" s="61">
        <v>20.587463</v>
      </c>
      <c r="D760">
        <f t="shared" si="13"/>
        <v>-0.86898498817591763</v>
      </c>
      <c r="E760">
        <v>3.0899861149369153E-2</v>
      </c>
    </row>
    <row r="761" spans="2:5" x14ac:dyDescent="0.2">
      <c r="B761" s="153">
        <v>38827</v>
      </c>
      <c r="C761" s="61">
        <v>157.13819899999999</v>
      </c>
      <c r="D761">
        <f t="shared" si="13"/>
        <v>0.30780257993606258</v>
      </c>
      <c r="E761">
        <v>3.0854124584235615E-2</v>
      </c>
    </row>
    <row r="762" spans="2:5" x14ac:dyDescent="0.2">
      <c r="B762" s="153">
        <v>39325</v>
      </c>
      <c r="C762" s="61">
        <v>120.15437300000001</v>
      </c>
      <c r="D762">
        <f t="shared" si="13"/>
        <v>-4.3152361447073899E-2</v>
      </c>
      <c r="E762">
        <v>3.0848399051180461E-2</v>
      </c>
    </row>
    <row r="763" spans="2:5" x14ac:dyDescent="0.2">
      <c r="B763" s="153">
        <v>39157</v>
      </c>
      <c r="C763" s="61">
        <v>125.573151</v>
      </c>
      <c r="D763">
        <f t="shared" si="13"/>
        <v>5.1852427564359607</v>
      </c>
      <c r="E763">
        <v>3.0718422180339683E-2</v>
      </c>
    </row>
    <row r="764" spans="2:5" x14ac:dyDescent="0.2">
      <c r="B764" s="153">
        <v>36020</v>
      </c>
      <c r="C764" s="61">
        <v>20.302057000000001</v>
      </c>
      <c r="D764">
        <f t="shared" si="13"/>
        <v>-0.62792646504596861</v>
      </c>
      <c r="E764">
        <v>3.064675516740837E-2</v>
      </c>
    </row>
    <row r="765" spans="2:5" x14ac:dyDescent="0.2">
      <c r="B765" s="153">
        <v>39995</v>
      </c>
      <c r="C765" s="61">
        <v>54.564636</v>
      </c>
      <c r="D765">
        <f t="shared" si="13"/>
        <v>-0.42276239567443724</v>
      </c>
      <c r="E765">
        <v>3.0610458643884789E-2</v>
      </c>
    </row>
    <row r="766" spans="2:5" x14ac:dyDescent="0.2">
      <c r="B766" s="153">
        <v>38687</v>
      </c>
      <c r="C766" s="61">
        <v>94.527168000000003</v>
      </c>
      <c r="D766">
        <f t="shared" si="13"/>
        <v>1.6190098433168449</v>
      </c>
      <c r="E766">
        <v>3.0586461386329103E-2</v>
      </c>
    </row>
    <row r="767" spans="2:5" x14ac:dyDescent="0.2">
      <c r="B767" s="153">
        <v>37830</v>
      </c>
      <c r="C767" s="61">
        <v>36.092711999999999</v>
      </c>
      <c r="D767">
        <f t="shared" si="13"/>
        <v>-0.39565211654555055</v>
      </c>
      <c r="E767">
        <v>3.0554839985903953E-2</v>
      </c>
    </row>
    <row r="768" spans="2:5" x14ac:dyDescent="0.2">
      <c r="B768" s="153">
        <v>37909</v>
      </c>
      <c r="C768" s="61">
        <v>59.721747999999998</v>
      </c>
      <c r="D768">
        <f t="shared" si="13"/>
        <v>-0.5595027211564636</v>
      </c>
      <c r="E768">
        <v>3.0549639434660304E-2</v>
      </c>
    </row>
    <row r="769" spans="2:5" x14ac:dyDescent="0.2">
      <c r="B769" s="153">
        <v>40165</v>
      </c>
      <c r="C769" s="61">
        <v>135.57801799999999</v>
      </c>
      <c r="D769">
        <f t="shared" si="13"/>
        <v>1.4617058338360582</v>
      </c>
      <c r="E769">
        <v>3.0539086616617049E-2</v>
      </c>
    </row>
    <row r="770" spans="2:5" x14ac:dyDescent="0.2">
      <c r="B770" s="153">
        <v>35564</v>
      </c>
      <c r="C770" s="61">
        <v>55.074824999999997</v>
      </c>
      <c r="D770">
        <f t="shared" si="13"/>
        <v>0.69014681630106445</v>
      </c>
      <c r="E770">
        <v>3.0524716224494187E-2</v>
      </c>
    </row>
    <row r="771" spans="2:5" x14ac:dyDescent="0.2">
      <c r="B771" s="153">
        <v>39801</v>
      </c>
      <c r="C771" s="61">
        <v>32.585822999999998</v>
      </c>
      <c r="D771">
        <f t="shared" ref="D771:D834" si="14">(C771-C772)/C772</f>
        <v>0.50297594173812588</v>
      </c>
      <c r="E771">
        <v>3.0521091167931468E-2</v>
      </c>
    </row>
    <row r="772" spans="2:5" x14ac:dyDescent="0.2">
      <c r="B772" s="153">
        <v>36052</v>
      </c>
      <c r="C772" s="61">
        <v>21.680868</v>
      </c>
      <c r="D772">
        <f t="shared" si="14"/>
        <v>-0.6195118448170287</v>
      </c>
      <c r="E772">
        <v>3.0464060511294123E-2</v>
      </c>
    </row>
    <row r="773" spans="2:5" x14ac:dyDescent="0.2">
      <c r="B773" s="153">
        <v>35566</v>
      </c>
      <c r="C773" s="61">
        <v>56.981715999999999</v>
      </c>
      <c r="D773">
        <f t="shared" si="14"/>
        <v>-0.90199860499266982</v>
      </c>
      <c r="E773">
        <v>3.0418174973154893E-2</v>
      </c>
    </row>
    <row r="774" spans="2:5" x14ac:dyDescent="0.2">
      <c r="B774" s="153">
        <v>45097</v>
      </c>
      <c r="C774" s="61">
        <v>581.43780500000003</v>
      </c>
      <c r="D774">
        <f t="shared" si="14"/>
        <v>0.4809294301733445</v>
      </c>
      <c r="E774">
        <v>3.0385983649649406E-2</v>
      </c>
    </row>
    <row r="775" spans="2:5" x14ac:dyDescent="0.2">
      <c r="B775" s="153">
        <v>42366</v>
      </c>
      <c r="C775" s="61">
        <v>392.61682100000002</v>
      </c>
      <c r="D775">
        <f t="shared" si="14"/>
        <v>-1.8313246872588947E-2</v>
      </c>
      <c r="E775">
        <v>3.0334776802177686E-2</v>
      </c>
    </row>
    <row r="776" spans="2:5" x14ac:dyDescent="0.2">
      <c r="B776" s="153">
        <v>42208</v>
      </c>
      <c r="C776" s="61">
        <v>399.94103999999999</v>
      </c>
      <c r="D776">
        <f t="shared" si="14"/>
        <v>10.107622988470505</v>
      </c>
      <c r="E776">
        <v>3.0291442811654856E-2</v>
      </c>
    </row>
    <row r="777" spans="2:5" x14ac:dyDescent="0.2">
      <c r="B777" s="153">
        <v>35858</v>
      </c>
      <c r="C777" s="61">
        <v>36.005997000000001</v>
      </c>
      <c r="D777">
        <f t="shared" si="14"/>
        <v>-0.72529343406925506</v>
      </c>
      <c r="E777">
        <v>3.02901789667929E-2</v>
      </c>
    </row>
    <row r="778" spans="2:5" x14ac:dyDescent="0.2">
      <c r="B778" s="153">
        <v>40163</v>
      </c>
      <c r="C778" s="61">
        <v>131.07075499999999</v>
      </c>
      <c r="D778">
        <f t="shared" si="14"/>
        <v>0.54626817810217032</v>
      </c>
      <c r="E778">
        <v>3.0274270369262488E-2</v>
      </c>
    </row>
    <row r="779" spans="2:5" x14ac:dyDescent="0.2">
      <c r="B779" s="153">
        <v>38667</v>
      </c>
      <c r="C779" s="61">
        <v>84.765861999999998</v>
      </c>
      <c r="D779">
        <f t="shared" si="14"/>
        <v>5.8547608526563204E-2</v>
      </c>
      <c r="E779">
        <v>3.0184631417991742E-2</v>
      </c>
    </row>
    <row r="780" spans="2:5" x14ac:dyDescent="0.2">
      <c r="B780" s="153">
        <v>38000</v>
      </c>
      <c r="C780" s="61">
        <v>80.077515000000005</v>
      </c>
      <c r="D780">
        <f t="shared" si="14"/>
        <v>1.6192800498280506</v>
      </c>
      <c r="E780">
        <v>3.0164852460647908E-2</v>
      </c>
    </row>
    <row r="781" spans="2:5" x14ac:dyDescent="0.2">
      <c r="B781" s="153">
        <v>36202</v>
      </c>
      <c r="C781" s="61">
        <v>30.572337999999998</v>
      </c>
      <c r="D781">
        <f t="shared" si="14"/>
        <v>-0.75020315787205671</v>
      </c>
      <c r="E781">
        <v>3.0135649762872852E-2</v>
      </c>
    </row>
    <row r="782" spans="2:5" x14ac:dyDescent="0.2">
      <c r="B782" s="153">
        <v>39491</v>
      </c>
      <c r="C782" s="61">
        <v>122.38880899999999</v>
      </c>
      <c r="D782">
        <f t="shared" si="14"/>
        <v>0.46811001074361341</v>
      </c>
      <c r="E782">
        <v>3.011969166304455E-2</v>
      </c>
    </row>
    <row r="783" spans="2:5" x14ac:dyDescent="0.2">
      <c r="B783" s="153">
        <v>38355</v>
      </c>
      <c r="C783" s="61">
        <v>83.364875999999995</v>
      </c>
      <c r="D783">
        <f t="shared" si="14"/>
        <v>5.857607509496523</v>
      </c>
      <c r="E783">
        <v>3.0084059630272861E-2</v>
      </c>
    </row>
    <row r="784" spans="2:5" x14ac:dyDescent="0.2">
      <c r="B784" s="153">
        <v>37116</v>
      </c>
      <c r="C784" s="61">
        <v>12.156554</v>
      </c>
      <c r="D784">
        <f t="shared" si="14"/>
        <v>-0.93232828531063106</v>
      </c>
      <c r="E784">
        <v>3.0065248050032016E-2</v>
      </c>
    </row>
    <row r="785" spans="2:5" x14ac:dyDescent="0.2">
      <c r="B785" s="153">
        <v>43816</v>
      </c>
      <c r="C785" s="61">
        <v>179.640106</v>
      </c>
      <c r="D785">
        <f t="shared" si="14"/>
        <v>3.0136365702043477</v>
      </c>
      <c r="E785">
        <v>3.0008574569773003E-2</v>
      </c>
    </row>
    <row r="786" spans="2:5" x14ac:dyDescent="0.2">
      <c r="B786" s="153">
        <v>34730</v>
      </c>
      <c r="C786" s="61">
        <v>44.757441999999998</v>
      </c>
      <c r="D786">
        <f t="shared" si="14"/>
        <v>1.2214563153393525</v>
      </c>
      <c r="E786">
        <v>2.99999095591824E-2</v>
      </c>
    </row>
    <row r="787" spans="2:5" x14ac:dyDescent="0.2">
      <c r="B787" s="153">
        <v>37480</v>
      </c>
      <c r="C787" s="61">
        <v>20.147793</v>
      </c>
      <c r="D787">
        <f t="shared" si="14"/>
        <v>-0.93480969535391811</v>
      </c>
      <c r="E787">
        <v>2.9968464176405561E-2</v>
      </c>
    </row>
    <row r="788" spans="2:5" x14ac:dyDescent="0.2">
      <c r="B788" s="153">
        <v>42417</v>
      </c>
      <c r="C788" s="61">
        <v>309.06118800000002</v>
      </c>
      <c r="D788">
        <f t="shared" si="14"/>
        <v>3.6100287743089483</v>
      </c>
      <c r="E788">
        <v>2.9885474782826552E-2</v>
      </c>
    </row>
    <row r="789" spans="2:5" x14ac:dyDescent="0.2">
      <c r="B789" s="153">
        <v>43928</v>
      </c>
      <c r="C789" s="61">
        <v>67.041054000000003</v>
      </c>
      <c r="D789">
        <f t="shared" si="14"/>
        <v>1.600043033448578</v>
      </c>
      <c r="E789">
        <v>2.9862137515618014E-2</v>
      </c>
    </row>
    <row r="790" spans="2:5" x14ac:dyDescent="0.2">
      <c r="B790" s="153">
        <v>39853</v>
      </c>
      <c r="C790" s="61">
        <v>25.784593999999998</v>
      </c>
      <c r="D790">
        <f t="shared" si="14"/>
        <v>-0.63748638478789355</v>
      </c>
      <c r="E790">
        <v>2.9818353716882032E-2</v>
      </c>
    </row>
    <row r="791" spans="2:5" x14ac:dyDescent="0.2">
      <c r="B791" s="153">
        <v>38314</v>
      </c>
      <c r="C791" s="61">
        <v>71.127243000000007</v>
      </c>
      <c r="D791">
        <f t="shared" si="14"/>
        <v>0.10730598544268202</v>
      </c>
      <c r="E791">
        <v>2.9800494734580778E-2</v>
      </c>
    </row>
    <row r="792" spans="2:5" x14ac:dyDescent="0.2">
      <c r="B792" s="153">
        <v>35170</v>
      </c>
      <c r="C792" s="61">
        <v>64.234497000000005</v>
      </c>
      <c r="D792">
        <f t="shared" si="14"/>
        <v>-0.85435195019084742</v>
      </c>
      <c r="E792">
        <v>2.9798978170415415E-2</v>
      </c>
    </row>
    <row r="793" spans="2:5" x14ac:dyDescent="0.2">
      <c r="B793" s="153">
        <v>44711</v>
      </c>
      <c r="C793" s="61">
        <v>441.02545199999997</v>
      </c>
      <c r="D793">
        <f t="shared" si="14"/>
        <v>1.7780220343392461</v>
      </c>
      <c r="E793">
        <v>2.9795143676712401E-2</v>
      </c>
    </row>
    <row r="794" spans="2:5" x14ac:dyDescent="0.2">
      <c r="B794" s="153">
        <v>43636</v>
      </c>
      <c r="C794" s="61">
        <v>158.75520299999999</v>
      </c>
      <c r="D794">
        <f t="shared" si="14"/>
        <v>-6.1579316455496406E-2</v>
      </c>
      <c r="E794">
        <v>2.9744587280382428E-2</v>
      </c>
    </row>
    <row r="795" spans="2:5" x14ac:dyDescent="0.2">
      <c r="B795" s="153">
        <v>43517</v>
      </c>
      <c r="C795" s="61">
        <v>169.17274499999999</v>
      </c>
      <c r="D795">
        <f t="shared" si="14"/>
        <v>0.31370430647602138</v>
      </c>
      <c r="E795">
        <v>2.9733042403520225E-2</v>
      </c>
    </row>
    <row r="796" spans="2:5" x14ac:dyDescent="0.2">
      <c r="B796" s="153">
        <v>39442</v>
      </c>
      <c r="C796" s="61">
        <v>128.77536000000001</v>
      </c>
      <c r="D796">
        <f t="shared" si="14"/>
        <v>-0.55897332908295883</v>
      </c>
      <c r="E796">
        <v>2.9710019596220473E-2</v>
      </c>
    </row>
    <row r="797" spans="2:5" x14ac:dyDescent="0.2">
      <c r="B797" s="153">
        <v>44406</v>
      </c>
      <c r="C797" s="61">
        <v>291.98996</v>
      </c>
      <c r="D797">
        <f t="shared" si="14"/>
        <v>-0.60589829863468869</v>
      </c>
      <c r="E797">
        <v>2.9706418877681415E-2</v>
      </c>
    </row>
    <row r="798" spans="2:5" x14ac:dyDescent="0.2">
      <c r="B798" s="153">
        <v>45287</v>
      </c>
      <c r="C798" s="61">
        <v>740.90002400000003</v>
      </c>
      <c r="D798">
        <f t="shared" si="14"/>
        <v>0.41563649658275897</v>
      </c>
      <c r="E798">
        <v>2.9671372880350943E-2</v>
      </c>
    </row>
    <row r="799" spans="2:5" x14ac:dyDescent="0.2">
      <c r="B799" s="153">
        <v>44578</v>
      </c>
      <c r="C799" s="61">
        <v>523.36883499999999</v>
      </c>
      <c r="D799">
        <f t="shared" si="14"/>
        <v>23.389135992069004</v>
      </c>
      <c r="E799">
        <v>2.9613680953630074E-2</v>
      </c>
    </row>
    <row r="800" spans="2:5" x14ac:dyDescent="0.2">
      <c r="B800" s="153">
        <v>37294</v>
      </c>
      <c r="C800" s="61">
        <v>21.459097</v>
      </c>
      <c r="D800">
        <f t="shared" si="14"/>
        <v>-0.84910027031807433</v>
      </c>
      <c r="E800">
        <v>2.9607548521217854E-2</v>
      </c>
    </row>
    <row r="801" spans="2:5" x14ac:dyDescent="0.2">
      <c r="B801" s="153">
        <v>39366</v>
      </c>
      <c r="C801" s="61">
        <v>142.20765700000001</v>
      </c>
      <c r="D801">
        <f t="shared" si="14"/>
        <v>2.7041525299341016</v>
      </c>
      <c r="E801">
        <v>2.9564860900136297E-2</v>
      </c>
    </row>
    <row r="802" spans="2:5" x14ac:dyDescent="0.2">
      <c r="B802" s="153">
        <v>35775</v>
      </c>
      <c r="C802" s="61">
        <v>38.391415000000002</v>
      </c>
      <c r="D802">
        <f t="shared" si="14"/>
        <v>-0.95658062148951872</v>
      </c>
      <c r="E802">
        <v>2.9554444621706876E-2</v>
      </c>
    </row>
    <row r="803" spans="2:5" x14ac:dyDescent="0.2">
      <c r="B803" s="153">
        <v>45322</v>
      </c>
      <c r="C803" s="61">
        <v>884.20001200000002</v>
      </c>
      <c r="D803">
        <f t="shared" si="14"/>
        <v>4.1883931340132117</v>
      </c>
      <c r="E803">
        <v>2.9516256282692201E-2</v>
      </c>
    </row>
    <row r="804" spans="2:5" x14ac:dyDescent="0.2">
      <c r="B804" s="153">
        <v>43469</v>
      </c>
      <c r="C804" s="61">
        <v>170.41885400000001</v>
      </c>
      <c r="D804">
        <f t="shared" si="14"/>
        <v>-0.50007313994986835</v>
      </c>
      <c r="E804">
        <v>2.950912442880051E-2</v>
      </c>
    </row>
    <row r="805" spans="2:5" x14ac:dyDescent="0.2">
      <c r="B805" s="153">
        <v>43229</v>
      </c>
      <c r="C805" s="61">
        <v>340.88757299999997</v>
      </c>
      <c r="D805">
        <f t="shared" si="14"/>
        <v>1.9157366882423366</v>
      </c>
      <c r="E805">
        <v>2.950477375270278E-2</v>
      </c>
    </row>
    <row r="806" spans="2:5" x14ac:dyDescent="0.2">
      <c r="B806" s="153">
        <v>38748</v>
      </c>
      <c r="C806" s="61">
        <v>116.913017</v>
      </c>
      <c r="D806">
        <f t="shared" si="14"/>
        <v>-0.2928706703085236</v>
      </c>
      <c r="E806">
        <v>2.9499575028681464E-2</v>
      </c>
    </row>
    <row r="807" spans="2:5" x14ac:dyDescent="0.2">
      <c r="B807" s="153">
        <v>43643</v>
      </c>
      <c r="C807" s="61">
        <v>165.33470199999999</v>
      </c>
      <c r="D807">
        <f t="shared" si="14"/>
        <v>6.1376360258835012</v>
      </c>
      <c r="E807">
        <v>2.9484717110402466E-2</v>
      </c>
    </row>
    <row r="808" spans="2:5" x14ac:dyDescent="0.2">
      <c r="B808" s="153">
        <v>37434</v>
      </c>
      <c r="C808" s="61">
        <v>23.163789999999999</v>
      </c>
      <c r="D808">
        <f t="shared" si="14"/>
        <v>-0.69764494420471379</v>
      </c>
      <c r="E808">
        <v>2.9482423508215706E-2</v>
      </c>
    </row>
    <row r="809" spans="2:5" x14ac:dyDescent="0.2">
      <c r="B809" s="153">
        <v>43938</v>
      </c>
      <c r="C809" s="61">
        <v>76.611221</v>
      </c>
      <c r="D809">
        <f t="shared" si="14"/>
        <v>-0.48266580943126192</v>
      </c>
      <c r="E809">
        <v>2.9470816627039237E-2</v>
      </c>
    </row>
    <row r="810" spans="2:5" x14ac:dyDescent="0.2">
      <c r="B810" s="153">
        <v>44088</v>
      </c>
      <c r="C810" s="61">
        <v>148.08845500000001</v>
      </c>
      <c r="D810">
        <f t="shared" si="14"/>
        <v>-0.66819298217586875</v>
      </c>
      <c r="E810">
        <v>2.9452570632243227E-2</v>
      </c>
    </row>
    <row r="811" spans="2:5" x14ac:dyDescent="0.2">
      <c r="B811" s="153">
        <v>43042</v>
      </c>
      <c r="C811" s="61">
        <v>446.30898999999999</v>
      </c>
      <c r="D811">
        <f t="shared" si="14"/>
        <v>13.786426578985774</v>
      </c>
      <c r="E811">
        <v>2.9432036188906972E-2</v>
      </c>
    </row>
    <row r="812" spans="2:5" x14ac:dyDescent="0.2">
      <c r="B812" s="153">
        <v>34313</v>
      </c>
      <c r="C812" s="61">
        <v>30.183695</v>
      </c>
      <c r="D812">
        <f t="shared" si="14"/>
        <v>-0.20000006891137154</v>
      </c>
      <c r="E812">
        <v>2.9411930214960816E-2</v>
      </c>
    </row>
    <row r="813" spans="2:5" x14ac:dyDescent="0.2">
      <c r="B813" s="153">
        <v>33764</v>
      </c>
      <c r="C813" s="61">
        <v>37.729621999999999</v>
      </c>
      <c r="D813">
        <f t="shared" si="14"/>
        <v>-0.20065686198468363</v>
      </c>
      <c r="E813">
        <v>2.9411731002224831E-2</v>
      </c>
    </row>
    <row r="814" spans="2:5" x14ac:dyDescent="0.2">
      <c r="B814" s="153">
        <v>35752</v>
      </c>
      <c r="C814" s="61">
        <v>47.200783000000001</v>
      </c>
      <c r="D814">
        <f t="shared" si="14"/>
        <v>0.72282337743481195</v>
      </c>
      <c r="E814">
        <v>2.9411701844047039E-2</v>
      </c>
    </row>
    <row r="815" spans="2:5" x14ac:dyDescent="0.2">
      <c r="B815" s="153">
        <v>36166</v>
      </c>
      <c r="C815" s="61">
        <v>27.397342999999999</v>
      </c>
      <c r="D815">
        <f t="shared" si="14"/>
        <v>6.7582250090120116E-2</v>
      </c>
      <c r="E815">
        <v>2.9403440051366924E-2</v>
      </c>
    </row>
    <row r="816" spans="2:5" x14ac:dyDescent="0.2">
      <c r="B816" s="153">
        <v>37638</v>
      </c>
      <c r="C816" s="61">
        <v>25.662980999999998</v>
      </c>
      <c r="D816">
        <f t="shared" si="14"/>
        <v>-0.81161115671224482</v>
      </c>
      <c r="E816">
        <v>2.9393512565786078E-2</v>
      </c>
    </row>
    <row r="817" spans="2:5" x14ac:dyDescent="0.2">
      <c r="B817" s="153">
        <v>39378</v>
      </c>
      <c r="C817" s="61">
        <v>136.223465</v>
      </c>
      <c r="D817">
        <f t="shared" si="14"/>
        <v>5.1313629783029002</v>
      </c>
      <c r="E817">
        <v>2.936979846438896E-2</v>
      </c>
    </row>
    <row r="818" spans="2:5" x14ac:dyDescent="0.2">
      <c r="B818" s="153">
        <v>36054</v>
      </c>
      <c r="C818" s="61">
        <v>22.217485</v>
      </c>
      <c r="D818">
        <f t="shared" si="14"/>
        <v>-0.69169680051764171</v>
      </c>
      <c r="E818">
        <v>2.9350608242723751E-2</v>
      </c>
    </row>
    <row r="819" spans="2:5" x14ac:dyDescent="0.2">
      <c r="B819" s="153">
        <v>39665</v>
      </c>
      <c r="C819" s="61">
        <v>72.063750999999996</v>
      </c>
      <c r="D819">
        <f t="shared" si="14"/>
        <v>-0.19275989014533565</v>
      </c>
      <c r="E819">
        <v>2.9345283629999483E-2</v>
      </c>
    </row>
    <row r="820" spans="2:5" x14ac:dyDescent="0.2">
      <c r="B820" s="153">
        <v>43983</v>
      </c>
      <c r="C820" s="61">
        <v>89.271766999999997</v>
      </c>
      <c r="D820">
        <f t="shared" si="14"/>
        <v>0.25876476405466509</v>
      </c>
      <c r="E820">
        <v>2.9310331567997797E-2</v>
      </c>
    </row>
    <row r="821" spans="2:5" x14ac:dyDescent="0.2">
      <c r="B821" s="153">
        <v>38532</v>
      </c>
      <c r="C821" s="61">
        <v>70.920135000000002</v>
      </c>
      <c r="D821">
        <f t="shared" si="14"/>
        <v>-0.17589157189331256</v>
      </c>
      <c r="E821">
        <v>2.9218129349688215E-2</v>
      </c>
    </row>
    <row r="822" spans="2:5" x14ac:dyDescent="0.2">
      <c r="B822" s="153">
        <v>39625</v>
      </c>
      <c r="C822" s="61">
        <v>86.056800999999993</v>
      </c>
      <c r="D822">
        <f t="shared" si="14"/>
        <v>2.7656064394176245</v>
      </c>
      <c r="E822">
        <v>2.9210254601710155E-2</v>
      </c>
    </row>
    <row r="823" spans="2:5" x14ac:dyDescent="0.2">
      <c r="B823" s="153">
        <v>34221</v>
      </c>
      <c r="C823" s="61">
        <v>22.853370999999999</v>
      </c>
      <c r="D823">
        <f t="shared" si="14"/>
        <v>-0.34274253932286014</v>
      </c>
      <c r="E823">
        <v>2.9126143202876847E-2</v>
      </c>
    </row>
    <row r="824" spans="2:5" x14ac:dyDescent="0.2">
      <c r="B824" s="153">
        <v>37818</v>
      </c>
      <c r="C824" s="61">
        <v>34.770805000000003</v>
      </c>
      <c r="D824">
        <f t="shared" si="14"/>
        <v>1.7106171722704284</v>
      </c>
      <c r="E824">
        <v>2.9110119455105932E-2</v>
      </c>
    </row>
    <row r="825" spans="2:5" x14ac:dyDescent="0.2">
      <c r="B825" s="153">
        <v>37201</v>
      </c>
      <c r="C825" s="61">
        <v>12.827634</v>
      </c>
      <c r="D825">
        <f t="shared" si="14"/>
        <v>-0.88285621570983142</v>
      </c>
      <c r="E825">
        <v>2.9084169982792726E-2</v>
      </c>
    </row>
    <row r="826" spans="2:5" x14ac:dyDescent="0.2">
      <c r="B826" s="153">
        <v>38741</v>
      </c>
      <c r="C826" s="61">
        <v>109.503326</v>
      </c>
      <c r="D826">
        <f t="shared" si="14"/>
        <v>3.3560080733671094</v>
      </c>
      <c r="E826">
        <v>2.9078990625027425E-2</v>
      </c>
    </row>
    <row r="827" spans="2:5" x14ac:dyDescent="0.2">
      <c r="B827" s="153">
        <v>37658</v>
      </c>
      <c r="C827" s="61">
        <v>25.138458</v>
      </c>
      <c r="D827">
        <f t="shared" si="14"/>
        <v>-0.69973399745322018</v>
      </c>
      <c r="E827">
        <v>2.9049465929864661E-2</v>
      </c>
    </row>
    <row r="828" spans="2:5" x14ac:dyDescent="0.2">
      <c r="B828" s="153">
        <v>38023</v>
      </c>
      <c r="C828" s="61">
        <v>83.720626999999993</v>
      </c>
      <c r="D828">
        <f t="shared" si="14"/>
        <v>4.4692746915455386</v>
      </c>
      <c r="E828">
        <v>2.901371679023524E-2</v>
      </c>
    </row>
    <row r="829" spans="2:5" x14ac:dyDescent="0.2">
      <c r="B829" s="153">
        <v>34087</v>
      </c>
      <c r="C829" s="61">
        <v>15.307446000000001</v>
      </c>
      <c r="D829">
        <f t="shared" si="14"/>
        <v>-0.82350397166755729</v>
      </c>
      <c r="E829">
        <v>2.8985599797368339E-2</v>
      </c>
    </row>
    <row r="830" spans="2:5" x14ac:dyDescent="0.2">
      <c r="B830" s="153">
        <v>43979</v>
      </c>
      <c r="C830" s="61">
        <v>86.729691000000003</v>
      </c>
      <c r="D830">
        <f t="shared" si="14"/>
        <v>-0.80242988957160555</v>
      </c>
      <c r="E830">
        <v>2.8976877515177097E-2</v>
      </c>
    </row>
    <row r="831" spans="2:5" x14ac:dyDescent="0.2">
      <c r="B831" s="153">
        <v>44642</v>
      </c>
      <c r="C831" s="61">
        <v>438.98184199999997</v>
      </c>
      <c r="D831">
        <f t="shared" si="14"/>
        <v>16.451783260399885</v>
      </c>
      <c r="E831">
        <v>2.8975365758503891E-2</v>
      </c>
    </row>
    <row r="832" spans="2:5" x14ac:dyDescent="0.2">
      <c r="B832" s="153">
        <v>36292</v>
      </c>
      <c r="C832" s="61">
        <v>25.153981999999999</v>
      </c>
      <c r="D832">
        <f t="shared" si="14"/>
        <v>-0.95918411568875239</v>
      </c>
      <c r="E832">
        <v>2.8963329952541004E-2</v>
      </c>
    </row>
    <row r="833" spans="2:5" x14ac:dyDescent="0.2">
      <c r="B833" s="153">
        <v>45114</v>
      </c>
      <c r="C833" s="61">
        <v>616.27923599999997</v>
      </c>
      <c r="D833">
        <f t="shared" si="14"/>
        <v>39.867350442540079</v>
      </c>
      <c r="E833">
        <v>2.896140074124353E-2</v>
      </c>
    </row>
    <row r="834" spans="2:5" x14ac:dyDescent="0.2">
      <c r="B834" s="153">
        <v>36948</v>
      </c>
      <c r="C834" s="61">
        <v>15.07999</v>
      </c>
      <c r="D834">
        <f t="shared" si="14"/>
        <v>-0.87488014974831518</v>
      </c>
      <c r="E834">
        <v>2.8947421570682464E-2</v>
      </c>
    </row>
    <row r="835" spans="2:5" x14ac:dyDescent="0.2">
      <c r="B835" s="153">
        <v>43747</v>
      </c>
      <c r="C835" s="61">
        <v>120.524361</v>
      </c>
      <c r="D835">
        <f t="shared" ref="D835:D898" si="15">(C835-C836)/C836</f>
        <v>3.5727295494897544</v>
      </c>
      <c r="E835">
        <v>2.893616033871918E-2</v>
      </c>
    </row>
    <row r="836" spans="2:5" x14ac:dyDescent="0.2">
      <c r="B836" s="153">
        <v>37770</v>
      </c>
      <c r="C836" s="61">
        <v>26.357202999999998</v>
      </c>
      <c r="D836">
        <f t="shared" si="15"/>
        <v>-0.95019430844471997</v>
      </c>
      <c r="E836">
        <v>2.8907000944422914E-2</v>
      </c>
    </row>
    <row r="837" spans="2:5" x14ac:dyDescent="0.2">
      <c r="B837" s="153">
        <v>45061</v>
      </c>
      <c r="C837" s="61">
        <v>529.20062299999995</v>
      </c>
      <c r="D837">
        <f t="shared" si="15"/>
        <v>6.4168113576195118</v>
      </c>
      <c r="E837">
        <v>2.8878755382621881E-2</v>
      </c>
    </row>
    <row r="838" spans="2:5" x14ac:dyDescent="0.2">
      <c r="B838" s="153">
        <v>38496</v>
      </c>
      <c r="C838" s="61">
        <v>71.351500999999999</v>
      </c>
      <c r="D838">
        <f t="shared" si="15"/>
        <v>1.5326681045718966</v>
      </c>
      <c r="E838">
        <v>2.887175474935811E-2</v>
      </c>
    </row>
    <row r="839" spans="2:5" x14ac:dyDescent="0.2">
      <c r="B839" s="153">
        <v>36314</v>
      </c>
      <c r="C839" s="61">
        <v>28.172464000000002</v>
      </c>
      <c r="D839">
        <f t="shared" si="15"/>
        <v>-0.93533859020498422</v>
      </c>
      <c r="E839">
        <v>2.8851520494576833E-2</v>
      </c>
    </row>
    <row r="840" spans="2:5" x14ac:dyDescent="0.2">
      <c r="B840" s="153">
        <v>43024</v>
      </c>
      <c r="C840" s="61">
        <v>435.69207799999998</v>
      </c>
      <c r="D840">
        <f t="shared" si="15"/>
        <v>4.581862090267923</v>
      </c>
      <c r="E840">
        <v>2.883711430212467E-2</v>
      </c>
    </row>
    <row r="841" spans="2:5" x14ac:dyDescent="0.2">
      <c r="B841" s="153">
        <v>38365</v>
      </c>
      <c r="C841" s="61">
        <v>78.054969999999997</v>
      </c>
      <c r="D841">
        <f t="shared" si="15"/>
        <v>1.8963175435388437</v>
      </c>
      <c r="E841">
        <v>2.8818800100647662E-2</v>
      </c>
    </row>
    <row r="842" spans="2:5" x14ac:dyDescent="0.2">
      <c r="B842" s="153">
        <v>33472</v>
      </c>
      <c r="C842" s="61">
        <v>26.949728</v>
      </c>
      <c r="D842">
        <f t="shared" si="15"/>
        <v>0</v>
      </c>
      <c r="E842">
        <v>2.8806608555367239E-2</v>
      </c>
    </row>
    <row r="843" spans="2:5" x14ac:dyDescent="0.2">
      <c r="B843" s="153">
        <v>33561</v>
      </c>
      <c r="C843" s="61">
        <v>26.949728</v>
      </c>
      <c r="D843">
        <f t="shared" si="15"/>
        <v>0.74825134178833841</v>
      </c>
      <c r="E843">
        <v>2.8806608555367239E-2</v>
      </c>
    </row>
    <row r="844" spans="2:5" x14ac:dyDescent="0.2">
      <c r="B844" s="153">
        <v>34100</v>
      </c>
      <c r="C844" s="61">
        <v>15.415248</v>
      </c>
      <c r="D844">
        <f t="shared" si="15"/>
        <v>-0.86430855303785681</v>
      </c>
      <c r="E844">
        <v>2.8777338992596574E-2</v>
      </c>
    </row>
    <row r="845" spans="2:5" x14ac:dyDescent="0.2">
      <c r="B845" s="153">
        <v>39252</v>
      </c>
      <c r="C845" s="61">
        <v>113.60515599999999</v>
      </c>
      <c r="D845">
        <f t="shared" si="15"/>
        <v>-0.7877854247792756</v>
      </c>
      <c r="E845">
        <v>2.876189922850704E-2</v>
      </c>
    </row>
    <row r="846" spans="2:5" x14ac:dyDescent="0.2">
      <c r="B846" s="153">
        <v>42671</v>
      </c>
      <c r="C846" s="61">
        <v>535.33154300000001</v>
      </c>
      <c r="D846">
        <f t="shared" si="15"/>
        <v>22.638096369750283</v>
      </c>
      <c r="E846">
        <v>2.8735701264976196E-2</v>
      </c>
    </row>
    <row r="847" spans="2:5" x14ac:dyDescent="0.2">
      <c r="B847" s="153">
        <v>37390</v>
      </c>
      <c r="C847" s="61">
        <v>22.646982000000001</v>
      </c>
      <c r="D847">
        <f t="shared" si="15"/>
        <v>-0.51518746527723069</v>
      </c>
      <c r="E847">
        <v>2.8731601136361664E-2</v>
      </c>
    </row>
    <row r="848" spans="2:5" x14ac:dyDescent="0.2">
      <c r="B848" s="153">
        <v>34505</v>
      </c>
      <c r="C848" s="61">
        <v>46.712864000000003</v>
      </c>
      <c r="D848">
        <f t="shared" si="15"/>
        <v>0.25613289248667243</v>
      </c>
      <c r="E848">
        <v>2.8708228908012119E-2</v>
      </c>
    </row>
    <row r="849" spans="2:5" x14ac:dyDescent="0.2">
      <c r="B849" s="153">
        <v>35856</v>
      </c>
      <c r="C849" s="61">
        <v>37.187835999999997</v>
      </c>
      <c r="D849">
        <f t="shared" si="15"/>
        <v>-0.67842465781558081</v>
      </c>
      <c r="E849">
        <v>2.8680245113996208E-2</v>
      </c>
    </row>
    <row r="850" spans="2:5" x14ac:dyDescent="0.2">
      <c r="B850" s="153">
        <v>39321</v>
      </c>
      <c r="C850" s="61">
        <v>115.642685</v>
      </c>
      <c r="D850">
        <f t="shared" si="15"/>
        <v>-0.88168336181665574</v>
      </c>
      <c r="E850">
        <v>2.8632427136974052E-2</v>
      </c>
    </row>
    <row r="851" spans="2:5" x14ac:dyDescent="0.2">
      <c r="B851" s="153">
        <v>45352</v>
      </c>
      <c r="C851" s="61">
        <v>977.40002400000003</v>
      </c>
      <c r="D851">
        <f t="shared" si="15"/>
        <v>31.937892965667288</v>
      </c>
      <c r="E851">
        <v>2.8625564782670213E-2</v>
      </c>
    </row>
    <row r="852" spans="2:5" x14ac:dyDescent="0.2">
      <c r="B852" s="153">
        <v>37797</v>
      </c>
      <c r="C852" s="61">
        <v>29.674029999999998</v>
      </c>
      <c r="D852">
        <f t="shared" si="15"/>
        <v>-0.75739018358375965</v>
      </c>
      <c r="E852">
        <v>2.8609663548199129E-2</v>
      </c>
    </row>
    <row r="853" spans="2:5" x14ac:dyDescent="0.2">
      <c r="B853" s="153">
        <v>39409</v>
      </c>
      <c r="C853" s="61">
        <v>122.311745</v>
      </c>
      <c r="D853">
        <f t="shared" si="15"/>
        <v>6.8793670080902958</v>
      </c>
      <c r="E853">
        <v>2.8581691776198435E-2</v>
      </c>
    </row>
    <row r="854" spans="2:5" x14ac:dyDescent="0.2">
      <c r="B854" s="153">
        <v>34103</v>
      </c>
      <c r="C854" s="61">
        <v>15.523042</v>
      </c>
      <c r="D854">
        <f t="shared" si="15"/>
        <v>-0.49999998389490874</v>
      </c>
      <c r="E854">
        <v>2.8571386921693594E-2</v>
      </c>
    </row>
    <row r="855" spans="2:5" x14ac:dyDescent="0.2">
      <c r="B855" s="153">
        <v>33806</v>
      </c>
      <c r="C855" s="61">
        <v>31.046082999999999</v>
      </c>
      <c r="D855">
        <f t="shared" si="15"/>
        <v>-0.9070224158934258</v>
      </c>
      <c r="E855">
        <v>2.8571319714170158E-2</v>
      </c>
    </row>
    <row r="856" spans="2:5" x14ac:dyDescent="0.2">
      <c r="B856" s="153">
        <v>44351</v>
      </c>
      <c r="C856" s="61">
        <v>333.90933200000001</v>
      </c>
      <c r="D856">
        <f t="shared" si="15"/>
        <v>13.741490834748577</v>
      </c>
      <c r="E856">
        <v>2.8558402729359715E-2</v>
      </c>
    </row>
    <row r="857" spans="2:5" x14ac:dyDescent="0.2">
      <c r="B857" s="153">
        <v>36606</v>
      </c>
      <c r="C857" s="61">
        <v>22.650988000000002</v>
      </c>
      <c r="D857">
        <f t="shared" si="15"/>
        <v>-0.93567062442536708</v>
      </c>
      <c r="E857">
        <v>2.8541765306633649E-2</v>
      </c>
    </row>
    <row r="858" spans="2:5" x14ac:dyDescent="0.2">
      <c r="B858" s="153">
        <v>42377</v>
      </c>
      <c r="C858" s="61">
        <v>352.10955799999999</v>
      </c>
      <c r="D858">
        <f t="shared" si="15"/>
        <v>1.5536082389741113</v>
      </c>
      <c r="E858">
        <v>2.8525772063265981E-2</v>
      </c>
    </row>
    <row r="859" spans="2:5" x14ac:dyDescent="0.2">
      <c r="B859" s="153">
        <v>40170</v>
      </c>
      <c r="C859" s="61">
        <v>137.88706999999999</v>
      </c>
      <c r="D859">
        <f t="shared" si="15"/>
        <v>0.10256882645690457</v>
      </c>
      <c r="E859">
        <v>2.8522292286482787E-2</v>
      </c>
    </row>
    <row r="860" spans="2:5" x14ac:dyDescent="0.2">
      <c r="B860" s="153">
        <v>39440</v>
      </c>
      <c r="C860" s="61">
        <v>125.05983000000001</v>
      </c>
      <c r="D860">
        <f t="shared" si="15"/>
        <v>-0.17543478286526362</v>
      </c>
      <c r="E860">
        <v>2.8514903058103162E-2</v>
      </c>
    </row>
    <row r="861" spans="2:5" x14ac:dyDescent="0.2">
      <c r="B861" s="153">
        <v>38792</v>
      </c>
      <c r="C861" s="61">
        <v>151.66760300000001</v>
      </c>
      <c r="D861">
        <f t="shared" si="15"/>
        <v>2.2411853569962341</v>
      </c>
      <c r="E861">
        <v>2.8480280852315951E-2</v>
      </c>
    </row>
    <row r="862" spans="2:5" x14ac:dyDescent="0.2">
      <c r="B862" s="153">
        <v>36398</v>
      </c>
      <c r="C862" s="61">
        <v>46.793869000000001</v>
      </c>
      <c r="D862">
        <f t="shared" si="15"/>
        <v>-0.22010803252308941</v>
      </c>
      <c r="E862">
        <v>2.8462200743398659E-2</v>
      </c>
    </row>
    <row r="863" spans="2:5" x14ac:dyDescent="0.2">
      <c r="B863" s="153">
        <v>35349</v>
      </c>
      <c r="C863" s="61">
        <v>60.000450000000001</v>
      </c>
      <c r="D863">
        <f t="shared" si="15"/>
        <v>1.1999844168939202</v>
      </c>
      <c r="E863">
        <v>2.8456968046235934E-2</v>
      </c>
    </row>
    <row r="864" spans="2:5" x14ac:dyDescent="0.2">
      <c r="B864" s="153">
        <v>33521</v>
      </c>
      <c r="C864" s="61">
        <v>27.273125</v>
      </c>
      <c r="D864">
        <f t="shared" si="15"/>
        <v>-0.67117633165259027</v>
      </c>
      <c r="E864">
        <v>2.8455385724623573E-2</v>
      </c>
    </row>
    <row r="865" spans="2:5" x14ac:dyDescent="0.2">
      <c r="B865" s="153">
        <v>43957</v>
      </c>
      <c r="C865" s="61">
        <v>82.941490000000002</v>
      </c>
      <c r="D865">
        <f t="shared" si="15"/>
        <v>-0.44127343662237417</v>
      </c>
      <c r="E865">
        <v>2.8430075382669423E-2</v>
      </c>
    </row>
    <row r="866" spans="2:5" x14ac:dyDescent="0.2">
      <c r="B866" s="153">
        <v>39077</v>
      </c>
      <c r="C866" s="61">
        <v>148.447372</v>
      </c>
      <c r="D866">
        <f t="shared" si="15"/>
        <v>0.20404300221826849</v>
      </c>
      <c r="E866">
        <v>2.8427115469074341E-2</v>
      </c>
    </row>
    <row r="867" spans="2:5" x14ac:dyDescent="0.2">
      <c r="B867" s="153">
        <v>39218</v>
      </c>
      <c r="C867" s="61">
        <v>123.290756</v>
      </c>
      <c r="D867">
        <f t="shared" si="15"/>
        <v>1.3238672215741316</v>
      </c>
      <c r="E867">
        <v>2.8417403445072893E-2</v>
      </c>
    </row>
    <row r="868" spans="2:5" x14ac:dyDescent="0.2">
      <c r="B868" s="153">
        <v>35096</v>
      </c>
      <c r="C868" s="61">
        <v>53.054130999999998</v>
      </c>
      <c r="D868">
        <f t="shared" si="15"/>
        <v>-0.87910158328224819</v>
      </c>
      <c r="E868">
        <v>2.8416093479989E-2</v>
      </c>
    </row>
    <row r="869" spans="2:5" x14ac:dyDescent="0.2">
      <c r="B869" s="153">
        <v>44757</v>
      </c>
      <c r="C869" s="61">
        <v>438.83230600000002</v>
      </c>
      <c r="D869">
        <f t="shared" si="15"/>
        <v>19.391073010512386</v>
      </c>
      <c r="E869">
        <v>2.8384591984657551E-2</v>
      </c>
    </row>
    <row r="870" spans="2:5" x14ac:dyDescent="0.2">
      <c r="B870" s="153">
        <v>37498</v>
      </c>
      <c r="C870" s="61">
        <v>21.520804999999999</v>
      </c>
      <c r="D870">
        <f t="shared" si="15"/>
        <v>-0.94869800478031852</v>
      </c>
      <c r="E870">
        <v>2.8381798074560836E-2</v>
      </c>
    </row>
    <row r="871" spans="2:5" x14ac:dyDescent="0.2">
      <c r="B871" s="153">
        <v>45016</v>
      </c>
      <c r="C871" s="61">
        <v>419.49255399999998</v>
      </c>
      <c r="D871">
        <f t="shared" si="15"/>
        <v>0.31049505302610142</v>
      </c>
      <c r="E871">
        <v>2.8347937510116095E-2</v>
      </c>
    </row>
    <row r="872" spans="2:5" x14ac:dyDescent="0.2">
      <c r="B872" s="153">
        <v>44333</v>
      </c>
      <c r="C872" s="61">
        <v>320.10235599999999</v>
      </c>
      <c r="D872">
        <f t="shared" si="15"/>
        <v>18.686290779565223</v>
      </c>
      <c r="E872">
        <v>2.8342695851886167E-2</v>
      </c>
    </row>
    <row r="873" spans="2:5" x14ac:dyDescent="0.2">
      <c r="B873" s="153">
        <v>37236</v>
      </c>
      <c r="C873" s="61">
        <v>16.260166000000002</v>
      </c>
      <c r="D873">
        <f t="shared" si="15"/>
        <v>-0.1889646651074264</v>
      </c>
      <c r="E873">
        <v>2.8292879865440532E-2</v>
      </c>
    </row>
    <row r="874" spans="2:5" x14ac:dyDescent="0.2">
      <c r="B874" s="153">
        <v>36075</v>
      </c>
      <c r="C874" s="61">
        <v>20.048653000000002</v>
      </c>
      <c r="D874">
        <f t="shared" si="15"/>
        <v>-0.95430325266115112</v>
      </c>
      <c r="E874">
        <v>2.8287235872063856E-2</v>
      </c>
    </row>
    <row r="875" spans="2:5" x14ac:dyDescent="0.2">
      <c r="B875" s="153">
        <v>44991</v>
      </c>
      <c r="C875" s="61">
        <v>438.73260499999998</v>
      </c>
      <c r="D875">
        <f t="shared" si="15"/>
        <v>-6.9359272416489634E-2</v>
      </c>
      <c r="E875">
        <v>2.8271034829273546E-2</v>
      </c>
    </row>
    <row r="876" spans="2:5" x14ac:dyDescent="0.2">
      <c r="B876" s="153">
        <v>42817</v>
      </c>
      <c r="C876" s="61">
        <v>471.43069500000001</v>
      </c>
      <c r="D876">
        <f t="shared" si="15"/>
        <v>4.2325254380575643</v>
      </c>
      <c r="E876">
        <v>2.8267052986063149E-2</v>
      </c>
    </row>
    <row r="877" spans="2:5" x14ac:dyDescent="0.2">
      <c r="B877" s="153">
        <v>38674</v>
      </c>
      <c r="C877" s="61">
        <v>90.096207000000007</v>
      </c>
      <c r="D877">
        <f t="shared" si="15"/>
        <v>0.66760021042632001</v>
      </c>
      <c r="E877">
        <v>2.8251315749168428E-2</v>
      </c>
    </row>
    <row r="878" spans="2:5" x14ac:dyDescent="0.2">
      <c r="B878" s="153">
        <v>40010</v>
      </c>
      <c r="C878" s="61">
        <v>54.027462</v>
      </c>
      <c r="D878">
        <f t="shared" si="15"/>
        <v>1.8220090482989453</v>
      </c>
      <c r="E878">
        <v>2.8244577111079736E-2</v>
      </c>
    </row>
    <row r="879" spans="2:5" x14ac:dyDescent="0.2">
      <c r="B879" s="153">
        <v>37279</v>
      </c>
      <c r="C879" s="61">
        <v>19.145035</v>
      </c>
      <c r="D879">
        <f t="shared" si="15"/>
        <v>-0.84254773241680414</v>
      </c>
      <c r="E879">
        <v>2.8169206965867239E-2</v>
      </c>
    </row>
    <row r="880" spans="2:5" x14ac:dyDescent="0.2">
      <c r="B880" s="153">
        <v>39436</v>
      </c>
      <c r="C880" s="61">
        <v>121.592628</v>
      </c>
      <c r="D880">
        <f t="shared" si="15"/>
        <v>7.8015129096561857</v>
      </c>
      <c r="E880">
        <v>2.8159869104607438E-2</v>
      </c>
    </row>
    <row r="881" spans="2:5" x14ac:dyDescent="0.2">
      <c r="B881" s="153">
        <v>36754</v>
      </c>
      <c r="C881" s="61">
        <v>13.814969</v>
      </c>
      <c r="D881">
        <f t="shared" si="15"/>
        <v>-0.98579364612111287</v>
      </c>
      <c r="E881">
        <v>2.8128589667117072E-2</v>
      </c>
    </row>
    <row r="882" spans="2:5" x14ac:dyDescent="0.2">
      <c r="B882" s="153">
        <v>45369</v>
      </c>
      <c r="C882" s="61">
        <v>972.45001200000002</v>
      </c>
      <c r="D882">
        <f t="shared" si="15"/>
        <v>0.74255249656377431</v>
      </c>
      <c r="E882">
        <v>2.8122891235343273E-2</v>
      </c>
    </row>
    <row r="883" spans="2:5" x14ac:dyDescent="0.2">
      <c r="B883" s="153">
        <v>42667</v>
      </c>
      <c r="C883" s="61">
        <v>558.06066899999996</v>
      </c>
      <c r="D883">
        <f t="shared" si="15"/>
        <v>8.1727339814836437</v>
      </c>
      <c r="E883">
        <v>2.8099133751524445E-2</v>
      </c>
    </row>
    <row r="884" spans="2:5" x14ac:dyDescent="0.2">
      <c r="B884" s="153">
        <v>37946</v>
      </c>
      <c r="C884" s="61">
        <v>60.839077000000003</v>
      </c>
      <c r="D884">
        <f t="shared" si="15"/>
        <v>-0.81695873724018464</v>
      </c>
      <c r="E884">
        <v>2.8054623648653347E-2</v>
      </c>
    </row>
    <row r="885" spans="2:5" x14ac:dyDescent="0.2">
      <c r="B885" s="153">
        <v>42250</v>
      </c>
      <c r="C885" s="61">
        <v>332.37902800000001</v>
      </c>
      <c r="D885">
        <f t="shared" si="15"/>
        <v>1.0575085918474756</v>
      </c>
      <c r="E885">
        <v>2.8047368817525967E-2</v>
      </c>
    </row>
    <row r="886" spans="2:5" x14ac:dyDescent="0.2">
      <c r="B886" s="153">
        <v>38828</v>
      </c>
      <c r="C886" s="61">
        <v>161.54441800000001</v>
      </c>
      <c r="D886">
        <f t="shared" si="15"/>
        <v>5.8116902510528767</v>
      </c>
      <c r="E886">
        <v>2.8040406648672498E-2</v>
      </c>
    </row>
    <row r="887" spans="2:5" x14ac:dyDescent="0.2">
      <c r="B887" s="153">
        <v>34214</v>
      </c>
      <c r="C887" s="61">
        <v>23.715761000000001</v>
      </c>
      <c r="D887">
        <f t="shared" si="15"/>
        <v>0</v>
      </c>
      <c r="E887">
        <v>2.8037539960615455E-2</v>
      </c>
    </row>
    <row r="888" spans="2:5" x14ac:dyDescent="0.2">
      <c r="B888" s="153">
        <v>33578</v>
      </c>
      <c r="C888" s="61">
        <v>23.715761000000001</v>
      </c>
      <c r="D888">
        <f t="shared" si="15"/>
        <v>-0.96468503994672095</v>
      </c>
      <c r="E888">
        <v>2.8037539960615455E-2</v>
      </c>
    </row>
    <row r="889" spans="2:5" x14ac:dyDescent="0.2">
      <c r="B889" s="153">
        <v>45245</v>
      </c>
      <c r="C889" s="61">
        <v>671.54998799999998</v>
      </c>
      <c r="D889">
        <f t="shared" si="15"/>
        <v>1.0351751860526852</v>
      </c>
      <c r="E889">
        <v>2.8013758897818576E-2</v>
      </c>
    </row>
    <row r="890" spans="2:5" x14ac:dyDescent="0.2">
      <c r="B890" s="153">
        <v>44230</v>
      </c>
      <c r="C890" s="61">
        <v>329.971588</v>
      </c>
      <c r="D890">
        <f t="shared" si="15"/>
        <v>7.3179112198773044</v>
      </c>
      <c r="E890">
        <v>2.7950338944720293E-2</v>
      </c>
    </row>
    <row r="891" spans="2:5" x14ac:dyDescent="0.2">
      <c r="B891" s="153">
        <v>34346</v>
      </c>
      <c r="C891" s="61">
        <v>39.670006000000001</v>
      </c>
      <c r="D891">
        <f t="shared" si="15"/>
        <v>1.7935355049013619</v>
      </c>
      <c r="E891">
        <v>2.7933032984492644E-2</v>
      </c>
    </row>
    <row r="892" spans="2:5" x14ac:dyDescent="0.2">
      <c r="B892" s="153">
        <v>36858</v>
      </c>
      <c r="C892" s="61">
        <v>14.200645</v>
      </c>
      <c r="D892">
        <f t="shared" si="15"/>
        <v>-0.81156609698342697</v>
      </c>
      <c r="E892">
        <v>2.7917254103139874E-2</v>
      </c>
    </row>
    <row r="893" spans="2:5" x14ac:dyDescent="0.2">
      <c r="B893" s="153">
        <v>39682</v>
      </c>
      <c r="C893" s="61">
        <v>75.361412000000001</v>
      </c>
      <c r="D893">
        <f t="shared" si="15"/>
        <v>2.8010943173746354</v>
      </c>
      <c r="E893">
        <v>2.7901548299528661E-2</v>
      </c>
    </row>
    <row r="894" spans="2:5" x14ac:dyDescent="0.2">
      <c r="B894" s="153">
        <v>36650</v>
      </c>
      <c r="C894" s="61">
        <v>19.826241</v>
      </c>
      <c r="D894">
        <f t="shared" si="15"/>
        <v>-0.61672477457771324</v>
      </c>
      <c r="E894">
        <v>2.7875908796693209E-2</v>
      </c>
    </row>
    <row r="895" spans="2:5" x14ac:dyDescent="0.2">
      <c r="B895" s="153">
        <v>34894</v>
      </c>
      <c r="C895" s="61">
        <v>51.728470000000002</v>
      </c>
      <c r="D895">
        <f t="shared" si="15"/>
        <v>-0.12227783122469602</v>
      </c>
      <c r="E895">
        <v>2.7874483454447166E-2</v>
      </c>
    </row>
    <row r="896" spans="2:5" x14ac:dyDescent="0.2">
      <c r="B896" s="153">
        <v>37925</v>
      </c>
      <c r="C896" s="61">
        <v>58.934902000000001</v>
      </c>
      <c r="D896">
        <f t="shared" si="15"/>
        <v>-0.37214499681027607</v>
      </c>
      <c r="E896">
        <v>2.7857755830575717E-2</v>
      </c>
    </row>
    <row r="897" spans="2:5" x14ac:dyDescent="0.2">
      <c r="B897" s="153">
        <v>38629</v>
      </c>
      <c r="C897" s="61">
        <v>93.867058</v>
      </c>
      <c r="D897">
        <f t="shared" si="15"/>
        <v>5.8597025191324255</v>
      </c>
      <c r="E897">
        <v>2.7827942275978002E-2</v>
      </c>
    </row>
    <row r="898" spans="2:5" x14ac:dyDescent="0.2">
      <c r="B898" s="153">
        <v>36864</v>
      </c>
      <c r="C898" s="61">
        <v>13.683838</v>
      </c>
      <c r="D898">
        <f t="shared" si="15"/>
        <v>-0.83496702117458255</v>
      </c>
      <c r="E898">
        <v>2.7809933730862067E-2</v>
      </c>
    </row>
    <row r="899" spans="2:5" x14ac:dyDescent="0.2">
      <c r="B899" s="153">
        <v>38047</v>
      </c>
      <c r="C899" s="61">
        <v>82.915779000000001</v>
      </c>
      <c r="D899">
        <f t="shared" ref="D899:D962" si="16">(C899-C900)/C900</f>
        <v>6.8348144834655447</v>
      </c>
      <c r="E899">
        <v>2.7807997378038969E-2</v>
      </c>
    </row>
    <row r="900" spans="2:5" x14ac:dyDescent="0.2">
      <c r="B900" s="153">
        <v>37004</v>
      </c>
      <c r="C900" s="61">
        <v>10.582992000000001</v>
      </c>
      <c r="D900">
        <f t="shared" si="16"/>
        <v>-0.47149464802405866</v>
      </c>
      <c r="E900">
        <v>2.771561651136184E-2</v>
      </c>
    </row>
    <row r="901" spans="2:5" x14ac:dyDescent="0.2">
      <c r="B901" s="153">
        <v>36713</v>
      </c>
      <c r="C901" s="61">
        <v>20.024380000000001</v>
      </c>
      <c r="D901">
        <f t="shared" si="16"/>
        <v>-0.85017038268716605</v>
      </c>
      <c r="E901">
        <v>2.771213417896597E-2</v>
      </c>
    </row>
    <row r="902" spans="2:5" x14ac:dyDescent="0.2">
      <c r="B902" s="153">
        <v>40155</v>
      </c>
      <c r="C902" s="61">
        <v>133.64767499999999</v>
      </c>
      <c r="D902">
        <f t="shared" si="16"/>
        <v>1.5662395587611779</v>
      </c>
      <c r="E902">
        <v>2.7698972268539065E-2</v>
      </c>
    </row>
    <row r="903" spans="2:5" x14ac:dyDescent="0.2">
      <c r="B903" s="153">
        <v>34913</v>
      </c>
      <c r="C903" s="61">
        <v>52.079189</v>
      </c>
      <c r="D903">
        <f t="shared" si="16"/>
        <v>1.0659882889010666</v>
      </c>
      <c r="E903">
        <v>2.7681712861100136E-2</v>
      </c>
    </row>
    <row r="904" spans="2:5" x14ac:dyDescent="0.2">
      <c r="B904" s="153">
        <v>37630</v>
      </c>
      <c r="C904" s="61">
        <v>25.207882000000001</v>
      </c>
      <c r="D904">
        <f t="shared" si="16"/>
        <v>-0.91435580563300223</v>
      </c>
      <c r="E904">
        <v>2.7672896643418231E-2</v>
      </c>
    </row>
    <row r="905" spans="2:5" x14ac:dyDescent="0.2">
      <c r="B905" s="153">
        <v>44440</v>
      </c>
      <c r="C905" s="61">
        <v>294.33264200000002</v>
      </c>
      <c r="D905">
        <f t="shared" si="16"/>
        <v>0.14327203227657964</v>
      </c>
      <c r="E905">
        <v>2.7671402384301286E-2</v>
      </c>
    </row>
    <row r="906" spans="2:5" x14ac:dyDescent="0.2">
      <c r="B906" s="153">
        <v>43329</v>
      </c>
      <c r="C906" s="61">
        <v>257.44760100000002</v>
      </c>
      <c r="D906">
        <f t="shared" si="16"/>
        <v>2.6864424585216238</v>
      </c>
      <c r="E906">
        <v>2.7656122547823316E-2</v>
      </c>
    </row>
    <row r="907" spans="2:5" x14ac:dyDescent="0.2">
      <c r="B907" s="153">
        <v>38119</v>
      </c>
      <c r="C907" s="61">
        <v>69.836326999999997</v>
      </c>
      <c r="D907">
        <f t="shared" si="16"/>
        <v>-2.5378918777905165E-3</v>
      </c>
      <c r="E907">
        <v>2.764494094718575E-2</v>
      </c>
    </row>
    <row r="908" spans="2:5" x14ac:dyDescent="0.2">
      <c r="B908" s="153">
        <v>38481</v>
      </c>
      <c r="C908" s="61">
        <v>70.014015000000001</v>
      </c>
      <c r="D908">
        <f t="shared" si="16"/>
        <v>-0.50307779906820904</v>
      </c>
      <c r="E908">
        <v>2.7624397213452643E-2</v>
      </c>
    </row>
    <row r="909" spans="2:5" x14ac:dyDescent="0.2">
      <c r="B909" s="153">
        <v>39139</v>
      </c>
      <c r="C909" s="61">
        <v>140.89532500000001</v>
      </c>
      <c r="D909">
        <f t="shared" si="16"/>
        <v>-0.49050305600548744</v>
      </c>
      <c r="E909">
        <v>2.7601077364256037E-2</v>
      </c>
    </row>
    <row r="910" spans="2:5" x14ac:dyDescent="0.2">
      <c r="B910" s="153">
        <v>43350</v>
      </c>
      <c r="C910" s="61">
        <v>276.538116</v>
      </c>
      <c r="D910">
        <f t="shared" si="16"/>
        <v>2.3785505076583444</v>
      </c>
      <c r="E910">
        <v>2.7597688802825204E-2</v>
      </c>
    </row>
    <row r="911" spans="2:5" x14ac:dyDescent="0.2">
      <c r="B911" s="153">
        <v>40029</v>
      </c>
      <c r="C911" s="61">
        <v>81.851112000000001</v>
      </c>
      <c r="D911">
        <f t="shared" si="16"/>
        <v>-0.37293424862493663</v>
      </c>
      <c r="E911">
        <v>2.7597284960393462E-2</v>
      </c>
    </row>
    <row r="912" spans="2:5" x14ac:dyDescent="0.2">
      <c r="B912" s="153">
        <v>39448</v>
      </c>
      <c r="C912" s="61">
        <v>130.53035</v>
      </c>
      <c r="D912">
        <f t="shared" si="16"/>
        <v>5.2168313315266328</v>
      </c>
      <c r="E912">
        <v>2.7564386009647276E-2</v>
      </c>
    </row>
    <row r="913" spans="2:5" x14ac:dyDescent="0.2">
      <c r="B913" s="153">
        <v>37358</v>
      </c>
      <c r="C913" s="61">
        <v>20.996282999999998</v>
      </c>
      <c r="D913">
        <f t="shared" si="16"/>
        <v>-0.67436368355965259</v>
      </c>
      <c r="E913">
        <v>2.7557410619591171E-2</v>
      </c>
    </row>
    <row r="914" spans="2:5" x14ac:dyDescent="0.2">
      <c r="B914" s="153">
        <v>38146</v>
      </c>
      <c r="C914" s="61">
        <v>64.477706999999995</v>
      </c>
      <c r="D914">
        <f t="shared" si="16"/>
        <v>0.33511026512468356</v>
      </c>
      <c r="E914">
        <v>2.7539172579078227E-2</v>
      </c>
    </row>
    <row r="915" spans="2:5" x14ac:dyDescent="0.2">
      <c r="B915" s="153">
        <v>34393</v>
      </c>
      <c r="C915" s="61">
        <v>48.293919000000002</v>
      </c>
      <c r="D915">
        <f t="shared" si="16"/>
        <v>-0.29626644929296475</v>
      </c>
      <c r="E915">
        <v>2.7523108138573754E-2</v>
      </c>
    </row>
    <row r="916" spans="2:5" x14ac:dyDescent="0.2">
      <c r="B916" s="153">
        <v>35214</v>
      </c>
      <c r="C916" s="61">
        <v>68.625290000000007</v>
      </c>
      <c r="D916">
        <f t="shared" si="16"/>
        <v>-0.92871581059043351</v>
      </c>
      <c r="E916">
        <v>2.7515467766934875E-2</v>
      </c>
    </row>
    <row r="917" spans="2:5" x14ac:dyDescent="0.2">
      <c r="B917" s="153">
        <v>45349</v>
      </c>
      <c r="C917" s="61">
        <v>962.70001200000002</v>
      </c>
      <c r="D917">
        <f t="shared" si="16"/>
        <v>15.365952624146255</v>
      </c>
      <c r="E917">
        <v>2.7482789551423796E-2</v>
      </c>
    </row>
    <row r="918" spans="2:5" x14ac:dyDescent="0.2">
      <c r="B918" s="153">
        <v>35648</v>
      </c>
      <c r="C918" s="61">
        <v>58.823340999999999</v>
      </c>
      <c r="D918">
        <f t="shared" si="16"/>
        <v>-0.86066900508686517</v>
      </c>
      <c r="E918">
        <v>2.7482351652298443E-2</v>
      </c>
    </row>
    <row r="919" spans="2:5" x14ac:dyDescent="0.2">
      <c r="B919" s="153">
        <v>44876</v>
      </c>
      <c r="C919" s="61">
        <v>422.18417399999998</v>
      </c>
      <c r="D919">
        <f t="shared" si="16"/>
        <v>25.109363247795059</v>
      </c>
      <c r="E919">
        <v>2.7413805267930542E-2</v>
      </c>
    </row>
    <row r="920" spans="2:5" x14ac:dyDescent="0.2">
      <c r="B920" s="153">
        <v>34171</v>
      </c>
      <c r="C920" s="61">
        <v>16.169837999999999</v>
      </c>
      <c r="D920">
        <f t="shared" si="16"/>
        <v>0.11742537638332001</v>
      </c>
      <c r="E920">
        <v>2.7397411720453509E-2</v>
      </c>
    </row>
    <row r="921" spans="2:5" x14ac:dyDescent="0.2">
      <c r="B921" s="153">
        <v>36878</v>
      </c>
      <c r="C921" s="61">
        <v>14.47062</v>
      </c>
      <c r="D921">
        <f t="shared" si="16"/>
        <v>-0.46951553336406371</v>
      </c>
      <c r="E921">
        <v>2.738229238004675E-2</v>
      </c>
    </row>
    <row r="922" spans="2:5" x14ac:dyDescent="0.2">
      <c r="B922" s="153">
        <v>36558</v>
      </c>
      <c r="C922" s="61">
        <v>27.278122</v>
      </c>
      <c r="D922">
        <f t="shared" si="16"/>
        <v>-0.83974735629849939</v>
      </c>
      <c r="E922">
        <v>2.7381643456022852E-2</v>
      </c>
    </row>
    <row r="923" spans="2:5" x14ac:dyDescent="0.2">
      <c r="B923" s="153">
        <v>43627</v>
      </c>
      <c r="C923" s="61">
        <v>170.219482</v>
      </c>
      <c r="D923">
        <f t="shared" si="16"/>
        <v>5.6320399257654987</v>
      </c>
      <c r="E923">
        <v>2.7376715339415436E-2</v>
      </c>
    </row>
    <row r="924" spans="2:5" x14ac:dyDescent="0.2">
      <c r="B924" s="153">
        <v>39769</v>
      </c>
      <c r="C924" s="61">
        <v>25.666232999999998</v>
      </c>
      <c r="D924">
        <f t="shared" si="16"/>
        <v>-0.94423602717842625</v>
      </c>
      <c r="E924">
        <v>2.7332413868629425E-2</v>
      </c>
    </row>
    <row r="925" spans="2:5" x14ac:dyDescent="0.2">
      <c r="B925" s="153">
        <v>42796</v>
      </c>
      <c r="C925" s="61">
        <v>460.26550300000002</v>
      </c>
      <c r="D925">
        <f t="shared" si="16"/>
        <v>3.7124108003445566</v>
      </c>
      <c r="E925">
        <v>2.7255547427211847E-2</v>
      </c>
    </row>
    <row r="926" spans="2:5" x14ac:dyDescent="0.2">
      <c r="B926" s="153">
        <v>38698</v>
      </c>
      <c r="C926" s="61">
        <v>97.670921000000007</v>
      </c>
      <c r="D926">
        <f t="shared" si="16"/>
        <v>-0.76941555484910074</v>
      </c>
      <c r="E926">
        <v>2.7249883734752275E-2</v>
      </c>
    </row>
    <row r="927" spans="2:5" x14ac:dyDescent="0.2">
      <c r="B927" s="153">
        <v>44636</v>
      </c>
      <c r="C927" s="61">
        <v>423.57983400000001</v>
      </c>
      <c r="D927">
        <f t="shared" si="16"/>
        <v>5.1491041478465984</v>
      </c>
      <c r="E927">
        <v>2.7196932486791909E-2</v>
      </c>
    </row>
    <row r="928" spans="2:5" x14ac:dyDescent="0.2">
      <c r="B928" s="153">
        <v>35186</v>
      </c>
      <c r="C928" s="61">
        <v>68.884804000000003</v>
      </c>
      <c r="D928">
        <f t="shared" si="16"/>
        <v>6.3865685348120307</v>
      </c>
      <c r="E928">
        <v>2.7194019451681851E-2</v>
      </c>
    </row>
    <row r="929" spans="2:5" x14ac:dyDescent="0.2">
      <c r="B929" s="153">
        <v>37068</v>
      </c>
      <c r="C929" s="61">
        <v>9.3256840000000008</v>
      </c>
      <c r="D929">
        <f t="shared" si="16"/>
        <v>-0.77113754775512089</v>
      </c>
      <c r="E929">
        <v>2.7187917763584438E-2</v>
      </c>
    </row>
    <row r="930" spans="2:5" x14ac:dyDescent="0.2">
      <c r="B930" s="153">
        <v>34459</v>
      </c>
      <c r="C930" s="61">
        <v>40.747985999999997</v>
      </c>
      <c r="D930">
        <f t="shared" si="16"/>
        <v>1.8119805317876221E-2</v>
      </c>
      <c r="E930">
        <v>2.7173678773832213E-2</v>
      </c>
    </row>
    <row r="931" spans="2:5" x14ac:dyDescent="0.2">
      <c r="B931" s="153">
        <v>35779</v>
      </c>
      <c r="C931" s="61">
        <v>40.022781000000002</v>
      </c>
      <c r="D931">
        <f t="shared" si="16"/>
        <v>1.9198830143559695</v>
      </c>
      <c r="E931">
        <v>2.7167962347388559E-2</v>
      </c>
    </row>
    <row r="932" spans="2:5" x14ac:dyDescent="0.2">
      <c r="B932" s="153">
        <v>36836</v>
      </c>
      <c r="C932" s="61">
        <v>13.706981000000001</v>
      </c>
      <c r="D932">
        <f t="shared" si="16"/>
        <v>-0.70241714812542955</v>
      </c>
      <c r="E932">
        <v>2.7167867129091507E-2</v>
      </c>
    </row>
    <row r="933" spans="2:5" x14ac:dyDescent="0.2">
      <c r="B933" s="153">
        <v>34488</v>
      </c>
      <c r="C933" s="61">
        <v>46.061058000000003</v>
      </c>
      <c r="D933">
        <f t="shared" si="16"/>
        <v>0.61240303619089576</v>
      </c>
      <c r="E933">
        <v>2.7131915963986224E-2</v>
      </c>
    </row>
    <row r="934" spans="2:5" x14ac:dyDescent="0.2">
      <c r="B934" s="153">
        <v>33486</v>
      </c>
      <c r="C934" s="61">
        <v>28.566714999999999</v>
      </c>
      <c r="D934">
        <f t="shared" si="16"/>
        <v>-0.76366393014780209</v>
      </c>
      <c r="E934">
        <v>2.7131876318669642E-2</v>
      </c>
    </row>
    <row r="935" spans="2:5" x14ac:dyDescent="0.2">
      <c r="B935" s="153">
        <v>43714</v>
      </c>
      <c r="C935" s="61">
        <v>120.873276</v>
      </c>
      <c r="D935">
        <f t="shared" si="16"/>
        <v>-0.30436031218579046</v>
      </c>
      <c r="E935">
        <v>2.7107144077125001E-2</v>
      </c>
    </row>
    <row r="936" spans="2:5" x14ac:dyDescent="0.2">
      <c r="B936" s="153">
        <v>43518</v>
      </c>
      <c r="C936" s="61">
        <v>173.758453</v>
      </c>
      <c r="D936">
        <f t="shared" si="16"/>
        <v>-0.61189044471195353</v>
      </c>
      <c r="E936">
        <v>2.7106659527218826E-2</v>
      </c>
    </row>
    <row r="937" spans="2:5" x14ac:dyDescent="0.2">
      <c r="B937" s="153">
        <v>42872</v>
      </c>
      <c r="C937" s="61">
        <v>447.70465100000001</v>
      </c>
      <c r="D937">
        <f t="shared" si="16"/>
        <v>8.6022515273789877E-3</v>
      </c>
      <c r="E937">
        <v>2.7101247402538491E-2</v>
      </c>
    </row>
    <row r="938" spans="2:5" x14ac:dyDescent="0.2">
      <c r="B938" s="153">
        <v>42173</v>
      </c>
      <c r="C938" s="61">
        <v>443.88623000000001</v>
      </c>
      <c r="D938">
        <f t="shared" si="16"/>
        <v>0.10836031357207587</v>
      </c>
      <c r="E938">
        <v>2.7092433712824875E-2</v>
      </c>
    </row>
    <row r="939" spans="2:5" x14ac:dyDescent="0.2">
      <c r="B939" s="153">
        <v>42370</v>
      </c>
      <c r="C939" s="61">
        <v>400.489105</v>
      </c>
      <c r="D939">
        <f t="shared" si="16"/>
        <v>5.7707806914059629</v>
      </c>
      <c r="E939">
        <v>2.7089234555350505E-2</v>
      </c>
    </row>
    <row r="940" spans="2:5" x14ac:dyDescent="0.2">
      <c r="B940" s="153">
        <v>35634</v>
      </c>
      <c r="C940" s="61">
        <v>59.149619999999999</v>
      </c>
      <c r="D940">
        <f t="shared" si="16"/>
        <v>-0.83719692333622409</v>
      </c>
      <c r="E940">
        <v>2.7067972975870817E-2</v>
      </c>
    </row>
    <row r="941" spans="2:5" x14ac:dyDescent="0.2">
      <c r="B941" s="153">
        <v>42382</v>
      </c>
      <c r="C941" s="61">
        <v>363.32003800000001</v>
      </c>
      <c r="D941">
        <f t="shared" si="16"/>
        <v>8.9939400947911317</v>
      </c>
      <c r="E941">
        <v>2.7042211967593693E-2</v>
      </c>
    </row>
    <row r="942" spans="2:5" x14ac:dyDescent="0.2">
      <c r="B942" s="153">
        <v>35811</v>
      </c>
      <c r="C942" s="61">
        <v>36.354033999999999</v>
      </c>
      <c r="D942">
        <f t="shared" si="16"/>
        <v>0.1093397753138961</v>
      </c>
      <c r="E942">
        <v>2.7038281619713094E-2</v>
      </c>
    </row>
    <row r="943" spans="2:5" x14ac:dyDescent="0.2">
      <c r="B943" s="153">
        <v>33862</v>
      </c>
      <c r="C943" s="61">
        <v>32.770873999999999</v>
      </c>
      <c r="D943">
        <f t="shared" si="16"/>
        <v>0.55938858941527436</v>
      </c>
      <c r="E943">
        <v>2.7027303154641649E-2</v>
      </c>
    </row>
    <row r="944" spans="2:5" x14ac:dyDescent="0.2">
      <c r="B944" s="153">
        <v>36591</v>
      </c>
      <c r="C944" s="61">
        <v>21.015207</v>
      </c>
      <c r="D944">
        <f t="shared" si="16"/>
        <v>-3.1821812372094319E-2</v>
      </c>
      <c r="E944">
        <v>2.7016850143223779E-2</v>
      </c>
    </row>
    <row r="945" spans="2:5" x14ac:dyDescent="0.2">
      <c r="B945" s="153">
        <v>37417</v>
      </c>
      <c r="C945" s="61">
        <v>21.705929000000001</v>
      </c>
      <c r="D945">
        <f t="shared" si="16"/>
        <v>-0.32831931208978138</v>
      </c>
      <c r="E945">
        <v>2.7007314742292121E-2</v>
      </c>
    </row>
    <row r="946" spans="2:5" x14ac:dyDescent="0.2">
      <c r="B946" s="153">
        <v>37804</v>
      </c>
      <c r="C946" s="61">
        <v>32.315845000000003</v>
      </c>
      <c r="D946">
        <f t="shared" si="16"/>
        <v>-0.89546416797527928</v>
      </c>
      <c r="E946">
        <v>2.7006628381386264E-2</v>
      </c>
    </row>
    <row r="947" spans="2:5" x14ac:dyDescent="0.2">
      <c r="B947" s="153">
        <v>44461</v>
      </c>
      <c r="C947" s="61">
        <v>309.13653599999998</v>
      </c>
      <c r="D947">
        <f t="shared" si="16"/>
        <v>-0.39996123598229033</v>
      </c>
      <c r="E947">
        <v>2.699128038620904E-2</v>
      </c>
    </row>
    <row r="948" spans="2:5" x14ac:dyDescent="0.2">
      <c r="B948" s="153">
        <v>42594</v>
      </c>
      <c r="C948" s="61">
        <v>515.19427499999995</v>
      </c>
      <c r="D948">
        <f t="shared" si="16"/>
        <v>-4.3349057485934268E-3</v>
      </c>
      <c r="E948">
        <v>2.6924935523615995E-2</v>
      </c>
    </row>
    <row r="949" spans="2:5" x14ac:dyDescent="0.2">
      <c r="B949" s="153">
        <v>44516</v>
      </c>
      <c r="C949" s="61">
        <v>517.43731700000001</v>
      </c>
      <c r="D949">
        <f t="shared" si="16"/>
        <v>5.9547725478930049</v>
      </c>
      <c r="E949">
        <v>2.690670468093475E-2</v>
      </c>
    </row>
    <row r="950" spans="2:5" x14ac:dyDescent="0.2">
      <c r="B950" s="153">
        <v>39647</v>
      </c>
      <c r="C950" s="61">
        <v>74.400322000000003</v>
      </c>
      <c r="D950">
        <f t="shared" si="16"/>
        <v>-0.81021242084383982</v>
      </c>
      <c r="E950">
        <v>2.6895590332046301E-2</v>
      </c>
    </row>
    <row r="951" spans="2:5" x14ac:dyDescent="0.2">
      <c r="B951" s="153">
        <v>42223</v>
      </c>
      <c r="C951" s="61">
        <v>392.01892099999998</v>
      </c>
      <c r="D951">
        <f t="shared" si="16"/>
        <v>3.6042282604178966</v>
      </c>
      <c r="E951">
        <v>2.6885888643121081E-2</v>
      </c>
    </row>
    <row r="952" spans="2:5" x14ac:dyDescent="0.2">
      <c r="B952" s="153">
        <v>38049</v>
      </c>
      <c r="C952" s="61">
        <v>85.143242000000001</v>
      </c>
      <c r="D952">
        <f t="shared" si="16"/>
        <v>0.43639648600684416</v>
      </c>
      <c r="E952">
        <v>2.6864162971923598E-2</v>
      </c>
    </row>
    <row r="953" spans="2:5" x14ac:dyDescent="0.2">
      <c r="B953" s="153">
        <v>35117</v>
      </c>
      <c r="C953" s="61">
        <v>59.275585</v>
      </c>
      <c r="D953">
        <f t="shared" si="16"/>
        <v>-0.87047488057344646</v>
      </c>
      <c r="E953">
        <v>2.6853206620003164E-2</v>
      </c>
    </row>
    <row r="954" spans="2:5" x14ac:dyDescent="0.2">
      <c r="B954" s="153">
        <v>42551</v>
      </c>
      <c r="C954" s="61">
        <v>457.63775600000002</v>
      </c>
      <c r="D954">
        <f t="shared" si="16"/>
        <v>8.2413571865070683</v>
      </c>
      <c r="E954">
        <v>2.6830590684411529E-2</v>
      </c>
    </row>
    <row r="955" spans="2:5" x14ac:dyDescent="0.2">
      <c r="B955" s="153">
        <v>39940</v>
      </c>
      <c r="C955" s="61">
        <v>49.520622000000003</v>
      </c>
      <c r="D955">
        <f t="shared" si="16"/>
        <v>-0.91108495523820243</v>
      </c>
      <c r="E955">
        <v>2.6807657973006372E-2</v>
      </c>
    </row>
    <row r="956" spans="2:5" x14ac:dyDescent="0.2">
      <c r="B956" s="153">
        <v>42095</v>
      </c>
      <c r="C956" s="61">
        <v>556.94311500000003</v>
      </c>
      <c r="D956">
        <f t="shared" si="16"/>
        <v>0.15392833242202369</v>
      </c>
      <c r="E956">
        <v>2.6717628205065545E-2</v>
      </c>
    </row>
    <row r="957" spans="2:5" x14ac:dyDescent="0.2">
      <c r="B957" s="153">
        <v>42152</v>
      </c>
      <c r="C957" s="61">
        <v>482.64965799999999</v>
      </c>
      <c r="D957">
        <f t="shared" si="16"/>
        <v>-3.8805005848925038E-2</v>
      </c>
      <c r="E957">
        <v>2.670910375109083E-2</v>
      </c>
    </row>
    <row r="958" spans="2:5" x14ac:dyDescent="0.2">
      <c r="B958" s="153">
        <v>44571</v>
      </c>
      <c r="C958" s="61">
        <v>502.13501000000002</v>
      </c>
      <c r="D958">
        <f t="shared" si="16"/>
        <v>1.446333375384014</v>
      </c>
      <c r="E958">
        <v>2.670199240357295E-2</v>
      </c>
    </row>
    <row r="959" spans="2:5" x14ac:dyDescent="0.2">
      <c r="B959" s="153">
        <v>43564</v>
      </c>
      <c r="C959" s="61">
        <v>205.260254</v>
      </c>
      <c r="D959">
        <f t="shared" si="16"/>
        <v>-0.418290382716418</v>
      </c>
      <c r="E959">
        <v>2.6676545944456356E-2</v>
      </c>
    </row>
    <row r="960" spans="2:5" x14ac:dyDescent="0.2">
      <c r="B960" s="153">
        <v>42257</v>
      </c>
      <c r="C960" s="61">
        <v>352.85690299999999</v>
      </c>
      <c r="D960">
        <f t="shared" si="16"/>
        <v>13.170073334367268</v>
      </c>
      <c r="E960">
        <v>2.6674372543363686E-2</v>
      </c>
    </row>
    <row r="961" spans="2:5" x14ac:dyDescent="0.2">
      <c r="B961" s="153">
        <v>33462</v>
      </c>
      <c r="C961" s="61">
        <v>24.901558000000001</v>
      </c>
      <c r="D961">
        <f t="shared" si="16"/>
        <v>1.1493259997279419</v>
      </c>
      <c r="E961">
        <v>2.6667059716744285E-2</v>
      </c>
    </row>
    <row r="962" spans="2:5" x14ac:dyDescent="0.2">
      <c r="B962" s="153">
        <v>37132</v>
      </c>
      <c r="C962" s="61">
        <v>11.585751999999999</v>
      </c>
      <c r="D962">
        <f t="shared" si="16"/>
        <v>-0.48932264334832032</v>
      </c>
      <c r="E962">
        <v>2.6657421294337354E-2</v>
      </c>
    </row>
    <row r="963" spans="2:5" x14ac:dyDescent="0.2">
      <c r="B963" s="153">
        <v>36062</v>
      </c>
      <c r="C963" s="61">
        <v>22.687028999999999</v>
      </c>
      <c r="D963">
        <f t="shared" ref="D963:D1026" si="17">(C963-C964)/C964</f>
        <v>0.69618918283216791</v>
      </c>
      <c r="E963">
        <v>2.6644158086797792E-2</v>
      </c>
    </row>
    <row r="964" spans="2:5" x14ac:dyDescent="0.2">
      <c r="B964" s="153">
        <v>37187</v>
      </c>
      <c r="C964" s="61">
        <v>13.375294</v>
      </c>
      <c r="D964">
        <f t="shared" si="17"/>
        <v>-0.78258649222256227</v>
      </c>
      <c r="E964">
        <v>2.66426919844878E-2</v>
      </c>
    </row>
    <row r="965" spans="2:5" x14ac:dyDescent="0.2">
      <c r="B965" s="153">
        <v>35151</v>
      </c>
      <c r="C965" s="61">
        <v>61.520068999999999</v>
      </c>
      <c r="D965">
        <f t="shared" si="17"/>
        <v>-1.3298134376935075E-2</v>
      </c>
      <c r="E965">
        <v>2.6568692653554278E-2</v>
      </c>
    </row>
    <row r="966" spans="2:5" x14ac:dyDescent="0.2">
      <c r="B966" s="153">
        <v>39987</v>
      </c>
      <c r="C966" s="61">
        <v>62.349196999999997</v>
      </c>
      <c r="D966">
        <f t="shared" si="17"/>
        <v>0.58693907630607844</v>
      </c>
      <c r="E966">
        <v>2.6532950370419292E-2</v>
      </c>
    </row>
    <row r="967" spans="2:5" x14ac:dyDescent="0.2">
      <c r="B967" s="153">
        <v>36378</v>
      </c>
      <c r="C967" s="61">
        <v>39.288967</v>
      </c>
      <c r="D967">
        <f t="shared" si="17"/>
        <v>0.87868748734936797</v>
      </c>
      <c r="E967">
        <v>2.6513376939221359E-2</v>
      </c>
    </row>
    <row r="968" spans="2:5" x14ac:dyDescent="0.2">
      <c r="B968" s="153">
        <v>33429</v>
      </c>
      <c r="C968" s="61">
        <v>20.912987000000001</v>
      </c>
      <c r="D968">
        <f t="shared" si="17"/>
        <v>0</v>
      </c>
      <c r="E968">
        <v>2.6455000745313029E-2</v>
      </c>
    </row>
    <row r="969" spans="2:5" x14ac:dyDescent="0.2">
      <c r="B969" s="153">
        <v>33409</v>
      </c>
      <c r="C969" s="61">
        <v>20.912987000000001</v>
      </c>
      <c r="D969">
        <f t="shared" si="17"/>
        <v>-0.1673821340152897</v>
      </c>
      <c r="E969">
        <v>2.6455000745313029E-2</v>
      </c>
    </row>
    <row r="970" spans="2:5" x14ac:dyDescent="0.2">
      <c r="B970" s="153">
        <v>34289</v>
      </c>
      <c r="C970" s="61">
        <v>25.117149000000001</v>
      </c>
      <c r="D970">
        <f t="shared" si="17"/>
        <v>-0.19537853312005024</v>
      </c>
      <c r="E970">
        <v>2.6431695558495446E-2</v>
      </c>
    </row>
    <row r="971" spans="2:5" x14ac:dyDescent="0.2">
      <c r="B971" s="153">
        <v>36343</v>
      </c>
      <c r="C971" s="61">
        <v>31.216106</v>
      </c>
      <c r="D971">
        <f t="shared" si="17"/>
        <v>-0.34228982822310389</v>
      </c>
      <c r="E971">
        <v>2.6394687465424341E-2</v>
      </c>
    </row>
    <row r="972" spans="2:5" x14ac:dyDescent="0.2">
      <c r="B972" s="153">
        <v>35737</v>
      </c>
      <c r="C972" s="61">
        <v>47.461796</v>
      </c>
      <c r="D972">
        <f t="shared" si="17"/>
        <v>-0.26529700258712169</v>
      </c>
      <c r="E972">
        <v>2.6340576913054761E-2</v>
      </c>
    </row>
    <row r="973" spans="2:5" x14ac:dyDescent="0.2">
      <c r="B973" s="153">
        <v>38286</v>
      </c>
      <c r="C973" s="61">
        <v>64.599975999999998</v>
      </c>
      <c r="D973">
        <f t="shared" si="17"/>
        <v>0.52475347311708753</v>
      </c>
      <c r="E973">
        <v>2.633937337986066E-2</v>
      </c>
    </row>
    <row r="974" spans="2:5" x14ac:dyDescent="0.2">
      <c r="B974" s="153">
        <v>34795</v>
      </c>
      <c r="C974" s="61">
        <v>42.367488999999999</v>
      </c>
      <c r="D974">
        <f t="shared" si="17"/>
        <v>1.5193803086955999</v>
      </c>
      <c r="E974">
        <v>2.6316066138883973E-2</v>
      </c>
    </row>
    <row r="975" spans="2:5" x14ac:dyDescent="0.2">
      <c r="B975" s="153">
        <v>34138</v>
      </c>
      <c r="C975" s="61">
        <v>16.816631000000001</v>
      </c>
      <c r="D975">
        <f t="shared" si="17"/>
        <v>-0.97015679257511822</v>
      </c>
      <c r="E975">
        <v>2.631581035230373E-2</v>
      </c>
    </row>
    <row r="976" spans="2:5" x14ac:dyDescent="0.2">
      <c r="B976" s="153">
        <v>42080</v>
      </c>
      <c r="C976" s="61">
        <v>563.49945100000002</v>
      </c>
      <c r="D976">
        <f t="shared" si="17"/>
        <v>7.8781010953744062</v>
      </c>
      <c r="E976">
        <v>2.6306484646890747E-2</v>
      </c>
    </row>
    <row r="977" spans="2:5" x14ac:dyDescent="0.2">
      <c r="B977" s="153">
        <v>38218</v>
      </c>
      <c r="C977" s="61">
        <v>63.470717999999998</v>
      </c>
      <c r="D977">
        <f t="shared" si="17"/>
        <v>3.1286861865168012</v>
      </c>
      <c r="E977">
        <v>2.6288784307179087E-2</v>
      </c>
    </row>
    <row r="978" spans="2:5" x14ac:dyDescent="0.2">
      <c r="B978" s="153">
        <v>36868</v>
      </c>
      <c r="C978" s="61">
        <v>15.373103</v>
      </c>
      <c r="D978">
        <f t="shared" si="17"/>
        <v>-0.85919372962819951</v>
      </c>
      <c r="E978">
        <v>2.6261175277131406E-2</v>
      </c>
    </row>
    <row r="979" spans="2:5" x14ac:dyDescent="0.2">
      <c r="B979" s="153">
        <v>39521</v>
      </c>
      <c r="C979" s="61">
        <v>109.179108</v>
      </c>
      <c r="D979">
        <f t="shared" si="17"/>
        <v>-0.3913898768679907</v>
      </c>
      <c r="E979">
        <v>2.6233334487283395E-2</v>
      </c>
    </row>
    <row r="980" spans="2:5" x14ac:dyDescent="0.2">
      <c r="B980" s="153">
        <v>43473</v>
      </c>
      <c r="C980" s="61">
        <v>179.390884</v>
      </c>
      <c r="D980">
        <f t="shared" si="17"/>
        <v>-0.7153429378227304</v>
      </c>
      <c r="E980">
        <v>2.6233162606709957E-2</v>
      </c>
    </row>
    <row r="981" spans="2:5" x14ac:dyDescent="0.2">
      <c r="B981" s="153">
        <v>45198</v>
      </c>
      <c r="C981" s="61">
        <v>630.20001200000002</v>
      </c>
      <c r="D981">
        <f t="shared" si="17"/>
        <v>3.6143368321286644</v>
      </c>
      <c r="E981">
        <v>2.6217288111406875E-2</v>
      </c>
    </row>
    <row r="982" spans="2:5" x14ac:dyDescent="0.2">
      <c r="B982" s="153">
        <v>44127</v>
      </c>
      <c r="C982" s="61">
        <v>136.574341</v>
      </c>
      <c r="D982">
        <f t="shared" si="17"/>
        <v>4.7015145165873022</v>
      </c>
      <c r="E982">
        <v>2.6217193765017719E-2</v>
      </c>
    </row>
    <row r="983" spans="2:5" x14ac:dyDescent="0.2">
      <c r="B983" s="153">
        <v>35983</v>
      </c>
      <c r="C983" s="61">
        <v>23.954046000000002</v>
      </c>
      <c r="D983">
        <f t="shared" si="17"/>
        <v>-0.25426712085491188</v>
      </c>
      <c r="E983">
        <v>2.618141296606908E-2</v>
      </c>
    </row>
    <row r="984" spans="2:5" x14ac:dyDescent="0.2">
      <c r="B984" s="153">
        <v>39890</v>
      </c>
      <c r="C984" s="61">
        <v>32.121482999999998</v>
      </c>
      <c r="D984">
        <f t="shared" si="17"/>
        <v>-0.82545182266426143</v>
      </c>
      <c r="E984">
        <v>2.6178024019315932E-2</v>
      </c>
    </row>
    <row r="985" spans="2:5" x14ac:dyDescent="0.2">
      <c r="B985" s="153">
        <v>43423</v>
      </c>
      <c r="C985" s="61">
        <v>184.02645899999999</v>
      </c>
      <c r="D985">
        <f t="shared" si="17"/>
        <v>3.1607907865843377</v>
      </c>
      <c r="E985">
        <v>2.6125697525054569E-2</v>
      </c>
    </row>
    <row r="986" spans="2:5" x14ac:dyDescent="0.2">
      <c r="B986" s="153">
        <v>37862</v>
      </c>
      <c r="C986" s="61">
        <v>44.228721999999998</v>
      </c>
      <c r="D986">
        <f t="shared" si="17"/>
        <v>-0.87027319102513967</v>
      </c>
      <c r="E986">
        <v>2.6104285878176738E-2</v>
      </c>
    </row>
    <row r="987" spans="2:5" x14ac:dyDescent="0.2">
      <c r="B987" s="153">
        <v>44473</v>
      </c>
      <c r="C987" s="61">
        <v>340.937408</v>
      </c>
      <c r="D987">
        <f t="shared" si="17"/>
        <v>5.5684478642007482</v>
      </c>
      <c r="E987">
        <v>2.6102622147928693E-2</v>
      </c>
    </row>
    <row r="988" spans="2:5" x14ac:dyDescent="0.2">
      <c r="B988" s="153">
        <v>35522</v>
      </c>
      <c r="C988" s="61">
        <v>51.905323000000003</v>
      </c>
      <c r="D988">
        <f t="shared" si="17"/>
        <v>3.3837840777865358</v>
      </c>
      <c r="E988">
        <v>2.6087162285394334E-2</v>
      </c>
    </row>
    <row r="989" spans="2:5" x14ac:dyDescent="0.2">
      <c r="B989" s="153">
        <v>37130</v>
      </c>
      <c r="C989" s="61">
        <v>11.840301</v>
      </c>
      <c r="D989">
        <f t="shared" si="17"/>
        <v>-0.54713360645633369</v>
      </c>
      <c r="E989">
        <v>2.6069741504592545E-2</v>
      </c>
    </row>
    <row r="990" spans="2:5" x14ac:dyDescent="0.2">
      <c r="B990" s="153">
        <v>35970</v>
      </c>
      <c r="C990" s="61">
        <v>26.145240999999999</v>
      </c>
      <c r="D990">
        <f t="shared" si="17"/>
        <v>-0.94007374063955074</v>
      </c>
      <c r="E990">
        <v>2.6031044756439071E-2</v>
      </c>
    </row>
    <row r="991" spans="2:5" x14ac:dyDescent="0.2">
      <c r="B991" s="153">
        <v>45022</v>
      </c>
      <c r="C991" s="61">
        <v>436.29022200000003</v>
      </c>
      <c r="D991">
        <f t="shared" si="17"/>
        <v>-0.54783893548747586</v>
      </c>
      <c r="E991">
        <v>2.6022761551662651E-2</v>
      </c>
    </row>
    <row r="992" spans="2:5" x14ac:dyDescent="0.2">
      <c r="B992" s="153">
        <v>45372</v>
      </c>
      <c r="C992" s="61">
        <v>964.90002400000003</v>
      </c>
      <c r="D992">
        <f t="shared" si="17"/>
        <v>13.317068986088168</v>
      </c>
      <c r="E992">
        <v>2.5998204782839658E-2</v>
      </c>
    </row>
    <row r="993" spans="2:5" x14ac:dyDescent="0.2">
      <c r="B993" s="153">
        <v>38460</v>
      </c>
      <c r="C993" s="61">
        <v>67.395081000000005</v>
      </c>
      <c r="D993">
        <f t="shared" si="17"/>
        <v>-0.88049296695616508</v>
      </c>
      <c r="E993">
        <v>2.5969190727983722E-2</v>
      </c>
    </row>
    <row r="994" spans="2:5" x14ac:dyDescent="0.2">
      <c r="B994" s="153">
        <v>42650</v>
      </c>
      <c r="C994" s="61">
        <v>563.94238299999995</v>
      </c>
      <c r="D994">
        <f t="shared" si="17"/>
        <v>10.115518893109186</v>
      </c>
      <c r="E994">
        <v>2.5841010307930429E-2</v>
      </c>
    </row>
    <row r="995" spans="2:5" x14ac:dyDescent="0.2">
      <c r="B995" s="153">
        <v>35440</v>
      </c>
      <c r="C995" s="61">
        <v>50.734687999999998</v>
      </c>
      <c r="D995">
        <f t="shared" si="17"/>
        <v>0.18699059664173759</v>
      </c>
      <c r="E995">
        <v>2.5821336430503172E-2</v>
      </c>
    </row>
    <row r="996" spans="2:5" x14ac:dyDescent="0.2">
      <c r="B996" s="153">
        <v>36392</v>
      </c>
      <c r="C996" s="61">
        <v>42.742283</v>
      </c>
      <c r="D996">
        <f t="shared" si="17"/>
        <v>-0.47059106514695359</v>
      </c>
      <c r="E996">
        <v>2.5808653561017091E-2</v>
      </c>
    </row>
    <row r="997" spans="2:5" x14ac:dyDescent="0.2">
      <c r="B997" s="153">
        <v>38082</v>
      </c>
      <c r="C997" s="61">
        <v>80.735855000000001</v>
      </c>
      <c r="D997">
        <f t="shared" si="17"/>
        <v>-0.80145259076098385</v>
      </c>
      <c r="E997">
        <v>2.5783073883119113E-2</v>
      </c>
    </row>
    <row r="998" spans="2:5" x14ac:dyDescent="0.2">
      <c r="B998" s="153">
        <v>44838</v>
      </c>
      <c r="C998" s="61">
        <v>406.63262900000001</v>
      </c>
      <c r="D998">
        <f t="shared" si="17"/>
        <v>8.4048328450544432</v>
      </c>
      <c r="E998">
        <v>2.5776401362119755E-2</v>
      </c>
    </row>
    <row r="999" spans="2:5" x14ac:dyDescent="0.2">
      <c r="B999" s="153">
        <v>34547</v>
      </c>
      <c r="C999" s="61">
        <v>43.236561000000002</v>
      </c>
      <c r="D999">
        <f t="shared" si="17"/>
        <v>1.0155040671296418</v>
      </c>
      <c r="E999">
        <v>2.5773372221555884E-2</v>
      </c>
    </row>
    <row r="1000" spans="2:5" x14ac:dyDescent="0.2">
      <c r="B1000" s="153">
        <v>34040</v>
      </c>
      <c r="C1000" s="61">
        <v>21.451983999999999</v>
      </c>
      <c r="D1000">
        <f t="shared" si="17"/>
        <v>-0.87282006932580103</v>
      </c>
      <c r="E1000">
        <v>2.5773314926270378E-2</v>
      </c>
    </row>
    <row r="1001" spans="2:5" x14ac:dyDescent="0.2">
      <c r="B1001" s="153">
        <v>44188</v>
      </c>
      <c r="C1001" s="61">
        <v>168.674286</v>
      </c>
      <c r="D1001">
        <f t="shared" si="17"/>
        <v>-0.65458815672783632</v>
      </c>
      <c r="E1001">
        <v>2.5765327251995408E-2</v>
      </c>
    </row>
    <row r="1002" spans="2:5" x14ac:dyDescent="0.2">
      <c r="B1002" s="153">
        <v>44789</v>
      </c>
      <c r="C1002" s="61">
        <v>488.328033</v>
      </c>
      <c r="D1002">
        <f t="shared" si="17"/>
        <v>23.452614749813737</v>
      </c>
      <c r="E1002">
        <v>2.5756521692991495E-2</v>
      </c>
    </row>
    <row r="1003" spans="2:5" x14ac:dyDescent="0.2">
      <c r="B1003" s="153">
        <v>37322</v>
      </c>
      <c r="C1003" s="61">
        <v>19.970381</v>
      </c>
      <c r="D1003">
        <f t="shared" si="17"/>
        <v>-0.88575636177760875</v>
      </c>
      <c r="E1003">
        <v>2.5752891854013266E-2</v>
      </c>
    </row>
    <row r="1004" spans="2:5" x14ac:dyDescent="0.2">
      <c r="B1004" s="153">
        <v>43472</v>
      </c>
      <c r="C1004" s="61">
        <v>174.80519100000001</v>
      </c>
      <c r="D1004">
        <f t="shared" si="17"/>
        <v>-8.3376858093442544E-2</v>
      </c>
      <c r="E1004">
        <v>2.5738566461666251E-2</v>
      </c>
    </row>
    <row r="1005" spans="2:5" x14ac:dyDescent="0.2">
      <c r="B1005" s="153">
        <v>44200</v>
      </c>
      <c r="C1005" s="61">
        <v>190.70562699999999</v>
      </c>
      <c r="D1005">
        <f t="shared" si="17"/>
        <v>1.3435534893295948</v>
      </c>
      <c r="E1005">
        <v>2.5737230646164105E-2</v>
      </c>
    </row>
    <row r="1006" spans="2:5" x14ac:dyDescent="0.2">
      <c r="B1006" s="153">
        <v>38663</v>
      </c>
      <c r="C1006" s="61">
        <v>81.374556999999996</v>
      </c>
      <c r="D1006">
        <f t="shared" si="17"/>
        <v>1.9897837934575935</v>
      </c>
      <c r="E1006">
        <v>2.568893679398724E-2</v>
      </c>
    </row>
    <row r="1007" spans="2:5" x14ac:dyDescent="0.2">
      <c r="B1007" s="153">
        <v>36556</v>
      </c>
      <c r="C1007" s="61">
        <v>27.217538999999999</v>
      </c>
      <c r="D1007">
        <f t="shared" si="17"/>
        <v>-0.78318020597560145</v>
      </c>
      <c r="E1007">
        <v>2.568499209921267E-2</v>
      </c>
    </row>
    <row r="1008" spans="2:5" x14ac:dyDescent="0.2">
      <c r="B1008" s="153">
        <v>39492</v>
      </c>
      <c r="C1008" s="61">
        <v>125.530693</v>
      </c>
      <c r="D1008">
        <f t="shared" si="17"/>
        <v>6.2948877073066956E-2</v>
      </c>
      <c r="E1008">
        <v>2.5671334051465478E-2</v>
      </c>
    </row>
    <row r="1009" spans="2:5" x14ac:dyDescent="0.2">
      <c r="B1009" s="153">
        <v>39181</v>
      </c>
      <c r="C1009" s="61">
        <v>118.096642</v>
      </c>
      <c r="D1009">
        <f t="shared" si="17"/>
        <v>0.77124719415817988</v>
      </c>
      <c r="E1009">
        <v>2.5652239793334527E-2</v>
      </c>
    </row>
    <row r="1010" spans="2:5" x14ac:dyDescent="0.2">
      <c r="B1010" s="153">
        <v>38279</v>
      </c>
      <c r="C1010" s="61">
        <v>66.674285999999995</v>
      </c>
      <c r="D1010">
        <f t="shared" si="17"/>
        <v>-0.57531744684038533</v>
      </c>
      <c r="E1010">
        <v>2.5625230450881383E-2</v>
      </c>
    </row>
    <row r="1011" spans="2:5" x14ac:dyDescent="0.2">
      <c r="B1011" s="153">
        <v>38817</v>
      </c>
      <c r="C1011" s="61">
        <v>156.99794</v>
      </c>
      <c r="D1011">
        <f t="shared" si="17"/>
        <v>2.9215340203285001</v>
      </c>
      <c r="E1011">
        <v>2.5603562060670437E-2</v>
      </c>
    </row>
    <row r="1012" spans="2:5" x14ac:dyDescent="0.2">
      <c r="B1012" s="153">
        <v>37847</v>
      </c>
      <c r="C1012" s="61">
        <v>40.034827999999997</v>
      </c>
      <c r="D1012">
        <f t="shared" si="17"/>
        <v>-0.43814906884965071</v>
      </c>
      <c r="E1012">
        <v>2.5599992663092212E-2</v>
      </c>
    </row>
    <row r="1013" spans="2:5" x14ac:dyDescent="0.2">
      <c r="B1013" s="153">
        <v>38071</v>
      </c>
      <c r="C1013" s="61">
        <v>71.255249000000006</v>
      </c>
      <c r="D1013">
        <f t="shared" si="17"/>
        <v>2.2885644154620834</v>
      </c>
      <c r="E1013">
        <v>2.5556304600283717E-2</v>
      </c>
    </row>
    <row r="1014" spans="2:5" x14ac:dyDescent="0.2">
      <c r="B1014" s="153">
        <v>34031</v>
      </c>
      <c r="C1014" s="61">
        <v>21.667584999999999</v>
      </c>
      <c r="D1014">
        <f t="shared" si="17"/>
        <v>-0.9549437894501005</v>
      </c>
      <c r="E1014">
        <v>2.5510415131424342E-2</v>
      </c>
    </row>
    <row r="1015" spans="2:5" x14ac:dyDescent="0.2">
      <c r="B1015" s="153">
        <v>44561</v>
      </c>
      <c r="C1015" s="61">
        <v>480.901184</v>
      </c>
      <c r="D1015">
        <f t="shared" si="17"/>
        <v>2.7356617456027763</v>
      </c>
      <c r="E1015">
        <v>2.5510252149383378E-2</v>
      </c>
    </row>
    <row r="1016" spans="2:5" x14ac:dyDescent="0.2">
      <c r="B1016" s="153">
        <v>39493</v>
      </c>
      <c r="C1016" s="61">
        <v>128.732529</v>
      </c>
      <c r="D1016">
        <f t="shared" si="17"/>
        <v>6.8316005352614031</v>
      </c>
      <c r="E1016">
        <v>2.5506399458816022E-2</v>
      </c>
    </row>
    <row r="1017" spans="2:5" x14ac:dyDescent="0.2">
      <c r="B1017" s="153">
        <v>37243</v>
      </c>
      <c r="C1017" s="61">
        <v>16.437576</v>
      </c>
      <c r="D1017">
        <f t="shared" si="17"/>
        <v>-0.85884123353753972</v>
      </c>
      <c r="E1017">
        <v>2.55054743802622E-2</v>
      </c>
    </row>
    <row r="1018" spans="2:5" x14ac:dyDescent="0.2">
      <c r="B1018" s="153">
        <v>39532</v>
      </c>
      <c r="C1018" s="61">
        <v>116.447433</v>
      </c>
      <c r="D1018">
        <f t="shared" si="17"/>
        <v>5.7094915672018081</v>
      </c>
      <c r="E1018">
        <v>2.5482602354776632E-2</v>
      </c>
    </row>
    <row r="1019" spans="2:5" x14ac:dyDescent="0.2">
      <c r="B1019" s="153">
        <v>34176</v>
      </c>
      <c r="C1019" s="61">
        <v>17.355626999999998</v>
      </c>
      <c r="D1019">
        <f t="shared" si="17"/>
        <v>-0.82719881243724547</v>
      </c>
      <c r="E1019">
        <v>2.5477725070934435E-2</v>
      </c>
    </row>
    <row r="1020" spans="2:5" x14ac:dyDescent="0.2">
      <c r="B1020" s="153">
        <v>44013</v>
      </c>
      <c r="C1020" s="61">
        <v>100.436966</v>
      </c>
      <c r="D1020">
        <f t="shared" si="17"/>
        <v>-3.6480040528155379E-2</v>
      </c>
      <c r="E1020">
        <v>2.5445298829902357E-2</v>
      </c>
    </row>
    <row r="1021" spans="2:5" x14ac:dyDescent="0.2">
      <c r="B1021" s="153">
        <v>40070</v>
      </c>
      <c r="C1021" s="61">
        <v>104.239632</v>
      </c>
      <c r="D1021">
        <f t="shared" si="17"/>
        <v>-0.26152602091749105</v>
      </c>
      <c r="E1021">
        <v>2.5440699058692444E-2</v>
      </c>
    </row>
    <row r="1022" spans="2:5" x14ac:dyDescent="0.2">
      <c r="B1022" s="153">
        <v>39064</v>
      </c>
      <c r="C1022" s="61">
        <v>141.15545700000001</v>
      </c>
      <c r="D1022">
        <f t="shared" si="17"/>
        <v>2.2162388239451998</v>
      </c>
      <c r="E1022">
        <v>2.5419094884226803E-2</v>
      </c>
    </row>
    <row r="1023" spans="2:5" x14ac:dyDescent="0.2">
      <c r="B1023" s="153">
        <v>34677</v>
      </c>
      <c r="C1023" s="61">
        <v>43.888362999999998</v>
      </c>
      <c r="D1023">
        <f t="shared" si="17"/>
        <v>0.30349447262385759</v>
      </c>
      <c r="E1023">
        <v>2.5380432315486746E-2</v>
      </c>
    </row>
    <row r="1024" spans="2:5" x14ac:dyDescent="0.2">
      <c r="B1024" s="153">
        <v>36348</v>
      </c>
      <c r="C1024" s="61">
        <v>33.669772999999999</v>
      </c>
      <c r="D1024">
        <f t="shared" si="17"/>
        <v>-0.72194951289223186</v>
      </c>
      <c r="E1024">
        <v>2.5368962490459172E-2</v>
      </c>
    </row>
    <row r="1025" spans="2:5" x14ac:dyDescent="0.2">
      <c r="B1025" s="153">
        <v>39182</v>
      </c>
      <c r="C1025" s="61">
        <v>121.09229999999999</v>
      </c>
      <c r="D1025">
        <f t="shared" si="17"/>
        <v>6.1764077335895902</v>
      </c>
      <c r="E1025">
        <v>2.5366157320544234E-2</v>
      </c>
    </row>
    <row r="1026" spans="2:5" x14ac:dyDescent="0.2">
      <c r="B1026" s="153">
        <v>36097</v>
      </c>
      <c r="C1026" s="61">
        <v>16.873664999999999</v>
      </c>
      <c r="D1026">
        <f t="shared" si="17"/>
        <v>-0.96393373742370914</v>
      </c>
      <c r="E1026">
        <v>2.5362330949949441E-2</v>
      </c>
    </row>
    <row r="1027" spans="2:5" x14ac:dyDescent="0.2">
      <c r="B1027" s="153">
        <v>42555</v>
      </c>
      <c r="C1027" s="61">
        <v>467.85177599999997</v>
      </c>
      <c r="D1027">
        <f t="shared" ref="D1027:D1090" si="18">(C1027-C1028)/C1028</f>
        <v>43.015411027208629</v>
      </c>
      <c r="E1027">
        <v>2.533301494400372E-2</v>
      </c>
    </row>
    <row r="1028" spans="2:5" x14ac:dyDescent="0.2">
      <c r="B1028" s="153">
        <v>36977</v>
      </c>
      <c r="C1028" s="61">
        <v>10.629272</v>
      </c>
      <c r="D1028">
        <f t="shared" si="18"/>
        <v>-0.97672219134227789</v>
      </c>
      <c r="E1028">
        <v>2.5297450673593274E-2</v>
      </c>
    </row>
    <row r="1029" spans="2:5" x14ac:dyDescent="0.2">
      <c r="B1029" s="153">
        <v>44656</v>
      </c>
      <c r="C1029" s="61">
        <v>456.62683099999998</v>
      </c>
      <c r="D1029">
        <f t="shared" si="18"/>
        <v>-6.625215647087844E-2</v>
      </c>
      <c r="E1029">
        <v>2.5293793741305238E-2</v>
      </c>
    </row>
    <row r="1030" spans="2:5" x14ac:dyDescent="0.2">
      <c r="B1030" s="153">
        <v>44586</v>
      </c>
      <c r="C1030" s="61">
        <v>489.025848</v>
      </c>
      <c r="D1030">
        <f t="shared" si="18"/>
        <v>1.1388705569767601</v>
      </c>
      <c r="E1030">
        <v>2.5289940967596583E-2</v>
      </c>
    </row>
    <row r="1031" spans="2:5" x14ac:dyDescent="0.2">
      <c r="B1031" s="153">
        <v>43374</v>
      </c>
      <c r="C1031" s="61">
        <v>228.63742099999999</v>
      </c>
      <c r="D1031">
        <f t="shared" si="18"/>
        <v>0.85183703796037413</v>
      </c>
      <c r="E1031">
        <v>2.525711547069218E-2</v>
      </c>
    </row>
    <row r="1032" spans="2:5" x14ac:dyDescent="0.2">
      <c r="B1032" s="153">
        <v>43697</v>
      </c>
      <c r="C1032" s="61">
        <v>123.46519499999999</v>
      </c>
      <c r="D1032">
        <f t="shared" si="18"/>
        <v>5.274912070560668</v>
      </c>
      <c r="E1032">
        <v>2.5248313935661449E-2</v>
      </c>
    </row>
    <row r="1033" spans="2:5" x14ac:dyDescent="0.2">
      <c r="B1033" s="153">
        <v>36278</v>
      </c>
      <c r="C1033" s="61">
        <v>19.676003999999999</v>
      </c>
      <c r="D1033">
        <f t="shared" si="18"/>
        <v>-0.41382782152055819</v>
      </c>
      <c r="E1033">
        <v>2.5242607961135272E-2</v>
      </c>
    </row>
    <row r="1034" spans="2:5" x14ac:dyDescent="0.2">
      <c r="B1034" s="153">
        <v>37825</v>
      </c>
      <c r="C1034" s="61">
        <v>33.566935999999998</v>
      </c>
      <c r="D1034">
        <f t="shared" si="18"/>
        <v>-0.20398890842143741</v>
      </c>
      <c r="E1034">
        <v>2.5234211960147804E-2</v>
      </c>
    </row>
    <row r="1035" spans="2:5" x14ac:dyDescent="0.2">
      <c r="B1035" s="153">
        <v>35885</v>
      </c>
      <c r="C1035" s="61">
        <v>42.168930000000003</v>
      </c>
      <c r="D1035">
        <f t="shared" si="18"/>
        <v>-0.47806868681447739</v>
      </c>
      <c r="E1035">
        <v>2.5207145357275411E-2</v>
      </c>
    </row>
    <row r="1036" spans="2:5" x14ac:dyDescent="0.2">
      <c r="B1036" s="153">
        <v>38383</v>
      </c>
      <c r="C1036" s="61">
        <v>80.794021999999998</v>
      </c>
      <c r="D1036">
        <f t="shared" si="18"/>
        <v>-0.31396432063512725</v>
      </c>
      <c r="E1036">
        <v>2.5203160052043514E-2</v>
      </c>
    </row>
    <row r="1037" spans="2:5" x14ac:dyDescent="0.2">
      <c r="B1037" s="153">
        <v>38923</v>
      </c>
      <c r="C1037" s="61">
        <v>117.769417</v>
      </c>
      <c r="D1037">
        <f t="shared" si="18"/>
        <v>-0.68268408731118946</v>
      </c>
      <c r="E1037">
        <v>2.5200996364152902E-2</v>
      </c>
    </row>
    <row r="1038" spans="2:5" x14ac:dyDescent="0.2">
      <c r="B1038" s="153">
        <v>42458</v>
      </c>
      <c r="C1038" s="61">
        <v>371.14248700000002</v>
      </c>
      <c r="D1038">
        <f t="shared" si="18"/>
        <v>6.6401557878135824</v>
      </c>
      <c r="E1038">
        <v>2.5185830121923974E-2</v>
      </c>
    </row>
    <row r="1039" spans="2:5" x14ac:dyDescent="0.2">
      <c r="B1039" s="153">
        <v>35475</v>
      </c>
      <c r="C1039" s="61">
        <v>48.577869</v>
      </c>
      <c r="D1039">
        <f t="shared" si="18"/>
        <v>-0.90799470533082838</v>
      </c>
      <c r="E1039">
        <v>2.5153209938133629E-2</v>
      </c>
    </row>
    <row r="1040" spans="2:5" x14ac:dyDescent="0.2">
      <c r="B1040" s="153">
        <v>42122</v>
      </c>
      <c r="C1040" s="61">
        <v>527.98992899999996</v>
      </c>
      <c r="D1040">
        <f t="shared" si="18"/>
        <v>51.411691464752067</v>
      </c>
      <c r="E1040">
        <v>2.5152453465141666E-2</v>
      </c>
    </row>
    <row r="1041" spans="2:5" x14ac:dyDescent="0.2">
      <c r="B1041" s="153">
        <v>37152</v>
      </c>
      <c r="C1041" s="61">
        <v>10.073896</v>
      </c>
      <c r="D1041">
        <f t="shared" si="18"/>
        <v>-0.97953979906404809</v>
      </c>
      <c r="E1041">
        <v>2.5117573265015826E-2</v>
      </c>
    </row>
    <row r="1042" spans="2:5" x14ac:dyDescent="0.2">
      <c r="B1042" s="153">
        <v>44538</v>
      </c>
      <c r="C1042" s="61">
        <v>492.36544800000001</v>
      </c>
      <c r="D1042">
        <f t="shared" si="18"/>
        <v>-0.20911499881034448</v>
      </c>
      <c r="E1042">
        <v>2.5114161259524828E-2</v>
      </c>
    </row>
    <row r="1043" spans="2:5" x14ac:dyDescent="0.2">
      <c r="B1043" s="153">
        <v>45147</v>
      </c>
      <c r="C1043" s="61">
        <v>622.54998799999998</v>
      </c>
      <c r="D1043">
        <f t="shared" si="18"/>
        <v>3.0910668138876836</v>
      </c>
      <c r="E1043">
        <v>2.5111148199133508E-2</v>
      </c>
    </row>
    <row r="1044" spans="2:5" x14ac:dyDescent="0.2">
      <c r="B1044" s="153">
        <v>39078</v>
      </c>
      <c r="C1044" s="61">
        <v>152.17301900000001</v>
      </c>
      <c r="D1044">
        <f t="shared" si="18"/>
        <v>2.8359716658474921</v>
      </c>
      <c r="E1044">
        <v>2.5097426446862321E-2</v>
      </c>
    </row>
    <row r="1045" spans="2:5" x14ac:dyDescent="0.2">
      <c r="B1045" s="153">
        <v>34367</v>
      </c>
      <c r="C1045" s="61">
        <v>39.670006000000001</v>
      </c>
      <c r="D1045">
        <f t="shared" si="18"/>
        <v>-0.90743511322003467</v>
      </c>
      <c r="E1045">
        <v>2.5069681213454854E-2</v>
      </c>
    </row>
    <row r="1046" spans="2:5" x14ac:dyDescent="0.2">
      <c r="B1046" s="153">
        <v>43035</v>
      </c>
      <c r="C1046" s="61">
        <v>428.564301</v>
      </c>
      <c r="D1046">
        <f t="shared" si="18"/>
        <v>8.6219720790038235</v>
      </c>
      <c r="E1046">
        <v>2.5035766586984025E-2</v>
      </c>
    </row>
    <row r="1047" spans="2:5" x14ac:dyDescent="0.2">
      <c r="B1047" s="153">
        <v>34682</v>
      </c>
      <c r="C1047" s="61">
        <v>44.540173000000003</v>
      </c>
      <c r="D1047">
        <f t="shared" si="18"/>
        <v>-0.57100319367329444</v>
      </c>
      <c r="E1047">
        <v>2.4999913126186778E-2</v>
      </c>
    </row>
    <row r="1048" spans="2:5" x14ac:dyDescent="0.2">
      <c r="B1048" s="153">
        <v>40114</v>
      </c>
      <c r="C1048" s="61">
        <v>103.82402</v>
      </c>
      <c r="D1048">
        <f t="shared" si="18"/>
        <v>0.28698251844124228</v>
      </c>
      <c r="E1048">
        <v>2.4984111238871107E-2</v>
      </c>
    </row>
    <row r="1049" spans="2:5" x14ac:dyDescent="0.2">
      <c r="B1049" s="153">
        <v>38044</v>
      </c>
      <c r="C1049" s="61">
        <v>80.672439999999995</v>
      </c>
      <c r="D1049">
        <f t="shared" si="18"/>
        <v>-0.39382870614783522</v>
      </c>
      <c r="E1049">
        <v>2.4977359574026772E-2</v>
      </c>
    </row>
    <row r="1050" spans="2:5" x14ac:dyDescent="0.2">
      <c r="B1050" s="153">
        <v>44126</v>
      </c>
      <c r="C1050" s="61">
        <v>133.08521999999999</v>
      </c>
      <c r="D1050">
        <f t="shared" si="18"/>
        <v>-0.43492062721044455</v>
      </c>
      <c r="E1050">
        <v>2.4952107240595968E-2</v>
      </c>
    </row>
    <row r="1051" spans="2:5" x14ac:dyDescent="0.2">
      <c r="B1051" s="153">
        <v>43573</v>
      </c>
      <c r="C1051" s="61">
        <v>235.51597599999999</v>
      </c>
      <c r="D1051">
        <f t="shared" si="18"/>
        <v>0.88472288286414402</v>
      </c>
      <c r="E1051">
        <v>2.4945824190265354E-2</v>
      </c>
    </row>
    <row r="1052" spans="2:5" x14ac:dyDescent="0.2">
      <c r="B1052" s="153">
        <v>44055</v>
      </c>
      <c r="C1052" s="61">
        <v>124.960533</v>
      </c>
      <c r="D1052">
        <f t="shared" si="18"/>
        <v>-0.62103123269783411</v>
      </c>
      <c r="E1052">
        <v>2.4938645634822898E-2</v>
      </c>
    </row>
    <row r="1053" spans="2:5" x14ac:dyDescent="0.2">
      <c r="B1053" s="153">
        <v>42255</v>
      </c>
      <c r="C1053" s="61">
        <v>329.73834199999999</v>
      </c>
      <c r="D1053">
        <f t="shared" si="18"/>
        <v>1.9032032360868056</v>
      </c>
      <c r="E1053">
        <v>2.4934142816758591E-2</v>
      </c>
    </row>
    <row r="1054" spans="2:5" x14ac:dyDescent="0.2">
      <c r="B1054" s="153">
        <v>40078</v>
      </c>
      <c r="C1054" s="61">
        <v>113.577423</v>
      </c>
      <c r="D1054">
        <f t="shared" si="18"/>
        <v>1.2490121883860337</v>
      </c>
      <c r="E1054">
        <v>2.4920952599281235E-2</v>
      </c>
    </row>
    <row r="1055" spans="2:5" x14ac:dyDescent="0.2">
      <c r="B1055" s="153">
        <v>34878</v>
      </c>
      <c r="C1055" s="61">
        <v>50.501026000000003</v>
      </c>
      <c r="D1055">
        <f t="shared" si="18"/>
        <v>0.9600532952891484</v>
      </c>
      <c r="E1055">
        <v>2.4911188176101658E-2</v>
      </c>
    </row>
    <row r="1056" spans="2:5" x14ac:dyDescent="0.2">
      <c r="B1056" s="153">
        <v>35992</v>
      </c>
      <c r="C1056" s="61">
        <v>25.765129000000002</v>
      </c>
      <c r="D1056">
        <f t="shared" si="18"/>
        <v>1.3858880774533271</v>
      </c>
      <c r="E1056">
        <v>2.4903498847491556E-2</v>
      </c>
    </row>
    <row r="1057" spans="2:5" x14ac:dyDescent="0.2">
      <c r="B1057" s="153">
        <v>37175</v>
      </c>
      <c r="C1057" s="61">
        <v>10.798968</v>
      </c>
      <c r="D1057">
        <f t="shared" si="18"/>
        <v>-0.93953320853698663</v>
      </c>
      <c r="E1057">
        <v>2.4889835167729281E-2</v>
      </c>
    </row>
    <row r="1058" spans="2:5" x14ac:dyDescent="0.2">
      <c r="B1058" s="153">
        <v>43818</v>
      </c>
      <c r="C1058" s="61">
        <v>178.593369</v>
      </c>
      <c r="D1058">
        <f t="shared" si="18"/>
        <v>0.13066339522664303</v>
      </c>
      <c r="E1058">
        <v>2.4885511418236639E-2</v>
      </c>
    </row>
    <row r="1059" spans="2:5" x14ac:dyDescent="0.2">
      <c r="B1059" s="153">
        <v>39094</v>
      </c>
      <c r="C1059" s="61">
        <v>157.954498</v>
      </c>
      <c r="D1059">
        <f t="shared" si="18"/>
        <v>14.525048478151193</v>
      </c>
      <c r="E1059">
        <v>2.4881506762734134E-2</v>
      </c>
    </row>
    <row r="1060" spans="2:5" x14ac:dyDescent="0.2">
      <c r="B1060" s="153">
        <v>36990</v>
      </c>
      <c r="C1060" s="61">
        <v>10.174170999999999</v>
      </c>
      <c r="D1060">
        <f t="shared" si="18"/>
        <v>-0.3046917958427911</v>
      </c>
      <c r="E1060">
        <v>2.4863760080746731E-2</v>
      </c>
    </row>
    <row r="1061" spans="2:5" x14ac:dyDescent="0.2">
      <c r="B1061" s="153">
        <v>36739</v>
      </c>
      <c r="C1061" s="61">
        <v>14.632605999999999</v>
      </c>
      <c r="D1061">
        <f t="shared" si="18"/>
        <v>-0.62361979168609216</v>
      </c>
      <c r="E1061">
        <v>2.4851479032247371E-2</v>
      </c>
    </row>
    <row r="1062" spans="2:5" x14ac:dyDescent="0.2">
      <c r="B1062" s="153">
        <v>35942</v>
      </c>
      <c r="C1062" s="61">
        <v>38.877192999999998</v>
      </c>
      <c r="D1062">
        <f t="shared" si="18"/>
        <v>-0.91167849351960384</v>
      </c>
      <c r="E1062">
        <v>2.4846789763835666E-2</v>
      </c>
    </row>
    <row r="1063" spans="2:5" x14ac:dyDescent="0.2">
      <c r="B1063" s="153">
        <v>44750</v>
      </c>
      <c r="C1063" s="61">
        <v>440.17810100000003</v>
      </c>
      <c r="D1063">
        <f t="shared" si="18"/>
        <v>1.8691636128412741</v>
      </c>
      <c r="E1063">
        <v>2.4834612462502337E-2</v>
      </c>
    </row>
    <row r="1064" spans="2:5" x14ac:dyDescent="0.2">
      <c r="B1064" s="153">
        <v>38824</v>
      </c>
      <c r="C1064" s="61">
        <v>153.41686999999999</v>
      </c>
      <c r="D1064">
        <f t="shared" si="18"/>
        <v>1.1906765377540076</v>
      </c>
      <c r="E1064">
        <v>2.4803009965694432E-2</v>
      </c>
    </row>
    <row r="1065" spans="2:5" x14ac:dyDescent="0.2">
      <c r="B1065" s="153">
        <v>43915</v>
      </c>
      <c r="C1065" s="61">
        <v>70.031730999999994</v>
      </c>
      <c r="D1065">
        <f t="shared" si="18"/>
        <v>0.37473324346520703</v>
      </c>
      <c r="E1065">
        <v>2.4799295831171814E-2</v>
      </c>
    </row>
    <row r="1066" spans="2:5" x14ac:dyDescent="0.2">
      <c r="B1066" s="153">
        <v>35719</v>
      </c>
      <c r="C1066" s="61">
        <v>50.942050999999999</v>
      </c>
      <c r="D1066">
        <f t="shared" si="18"/>
        <v>0.90550600612333298</v>
      </c>
      <c r="E1066">
        <v>2.4795883423479523E-2</v>
      </c>
    </row>
    <row r="1067" spans="2:5" x14ac:dyDescent="0.2">
      <c r="B1067" s="153">
        <v>33518</v>
      </c>
      <c r="C1067" s="61">
        <v>26.734133</v>
      </c>
      <c r="D1067">
        <f t="shared" si="18"/>
        <v>-0.67892538516001566</v>
      </c>
      <c r="E1067">
        <v>2.4793524336865956E-2</v>
      </c>
    </row>
    <row r="1068" spans="2:5" x14ac:dyDescent="0.2">
      <c r="B1068" s="153">
        <v>38099</v>
      </c>
      <c r="C1068" s="61">
        <v>83.264549000000002</v>
      </c>
      <c r="D1068">
        <f t="shared" si="18"/>
        <v>2.9048944704350075</v>
      </c>
      <c r="E1068">
        <v>2.4780398703210409E-2</v>
      </c>
    </row>
    <row r="1069" spans="2:5" x14ac:dyDescent="0.2">
      <c r="B1069" s="153">
        <v>36280</v>
      </c>
      <c r="C1069" s="61">
        <v>21.323124</v>
      </c>
      <c r="D1069">
        <f t="shared" si="18"/>
        <v>-0.40420303909168692</v>
      </c>
      <c r="E1069">
        <v>2.4713358973364605E-2</v>
      </c>
    </row>
    <row r="1070" spans="2:5" x14ac:dyDescent="0.2">
      <c r="B1070" s="153">
        <v>33676</v>
      </c>
      <c r="C1070" s="61">
        <v>35.789245999999999</v>
      </c>
      <c r="D1070">
        <f t="shared" si="18"/>
        <v>2.099391946936322</v>
      </c>
      <c r="E1070">
        <v>2.4691520268547599E-2</v>
      </c>
    </row>
    <row r="1071" spans="2:5" x14ac:dyDescent="0.2">
      <c r="B1071" s="153">
        <v>36969</v>
      </c>
      <c r="C1071" s="61">
        <v>11.547183</v>
      </c>
      <c r="D1071">
        <f t="shared" si="18"/>
        <v>-0.74250525902429843</v>
      </c>
      <c r="E1071">
        <v>2.4640587298668921E-2</v>
      </c>
    </row>
    <row r="1072" spans="2:5" x14ac:dyDescent="0.2">
      <c r="B1072" s="153">
        <v>34487</v>
      </c>
      <c r="C1072" s="61">
        <v>44.844344999999997</v>
      </c>
      <c r="D1072">
        <f t="shared" si="18"/>
        <v>1.7371512690478019</v>
      </c>
      <c r="E1072">
        <v>2.4630587231460891E-2</v>
      </c>
    </row>
    <row r="1073" spans="2:5" x14ac:dyDescent="0.2">
      <c r="B1073" s="153">
        <v>36734</v>
      </c>
      <c r="C1073" s="61">
        <v>16.383583000000002</v>
      </c>
      <c r="D1073">
        <f t="shared" si="18"/>
        <v>-0.39206870659325388</v>
      </c>
      <c r="E1073">
        <v>2.4602210768115414E-2</v>
      </c>
    </row>
    <row r="1074" spans="2:5" x14ac:dyDescent="0.2">
      <c r="B1074" s="153">
        <v>33638</v>
      </c>
      <c r="C1074" s="61">
        <v>26.949728</v>
      </c>
      <c r="D1074">
        <f t="shared" si="18"/>
        <v>-0.82387244320168806</v>
      </c>
      <c r="E1074">
        <v>2.4590301362232194E-2</v>
      </c>
    </row>
    <row r="1075" spans="2:5" x14ac:dyDescent="0.2">
      <c r="B1075" s="153">
        <v>38782</v>
      </c>
      <c r="C1075" s="61">
        <v>153.01255800000001</v>
      </c>
      <c r="D1075">
        <f t="shared" si="18"/>
        <v>1.6125993481023921</v>
      </c>
      <c r="E1075">
        <v>2.4587025879627317E-2</v>
      </c>
    </row>
    <row r="1076" spans="2:5" x14ac:dyDescent="0.2">
      <c r="B1076" s="153">
        <v>34967</v>
      </c>
      <c r="C1076" s="61">
        <v>58.567172999999997</v>
      </c>
      <c r="D1076">
        <f t="shared" si="18"/>
        <v>0.17956600228001343</v>
      </c>
      <c r="E1076">
        <v>2.454013648226076E-2</v>
      </c>
    </row>
    <row r="1077" spans="2:5" x14ac:dyDescent="0.2">
      <c r="B1077" s="153">
        <v>35713</v>
      </c>
      <c r="C1077" s="61">
        <v>49.651459000000003</v>
      </c>
      <c r="D1077">
        <f t="shared" si="18"/>
        <v>2.1430251547933965</v>
      </c>
      <c r="E1077">
        <v>2.4536293848761687E-2</v>
      </c>
    </row>
    <row r="1078" spans="2:5" x14ac:dyDescent="0.2">
      <c r="B1078" s="153">
        <v>37223</v>
      </c>
      <c r="C1078" s="61">
        <v>15.797347</v>
      </c>
      <c r="D1078">
        <f t="shared" si="18"/>
        <v>-0.79129527114960352</v>
      </c>
      <c r="E1078">
        <v>2.4511932639609341E-2</v>
      </c>
    </row>
    <row r="1079" spans="2:5" x14ac:dyDescent="0.2">
      <c r="B1079" s="153">
        <v>38372</v>
      </c>
      <c r="C1079" s="61">
        <v>75.692329000000001</v>
      </c>
      <c r="D1079">
        <f t="shared" si="18"/>
        <v>-0.83710273902294019</v>
      </c>
      <c r="E1079">
        <v>2.4498581981396175E-2</v>
      </c>
    </row>
    <row r="1080" spans="2:5" x14ac:dyDescent="0.2">
      <c r="B1080" s="153">
        <v>42559</v>
      </c>
      <c r="C1080" s="61">
        <v>464.66299400000003</v>
      </c>
      <c r="D1080">
        <f t="shared" si="18"/>
        <v>4.4950964627658356</v>
      </c>
      <c r="E1080">
        <v>2.4497378917756434E-2</v>
      </c>
    </row>
    <row r="1081" spans="2:5" x14ac:dyDescent="0.2">
      <c r="B1081" s="153">
        <v>38618</v>
      </c>
      <c r="C1081" s="61">
        <v>84.559569999999994</v>
      </c>
      <c r="D1081">
        <f t="shared" si="18"/>
        <v>2.9704712075515216</v>
      </c>
      <c r="E1081">
        <v>2.4492758709998494E-2</v>
      </c>
    </row>
    <row r="1082" spans="2:5" x14ac:dyDescent="0.2">
      <c r="B1082" s="153">
        <v>36690</v>
      </c>
      <c r="C1082" s="61">
        <v>21.297111999999998</v>
      </c>
      <c r="D1082">
        <f t="shared" si="18"/>
        <v>-0.9453607535542935</v>
      </c>
      <c r="E1082">
        <v>2.4489731320718921E-2</v>
      </c>
    </row>
    <row r="1083" spans="2:5" x14ac:dyDescent="0.2">
      <c r="B1083" s="153">
        <v>42495</v>
      </c>
      <c r="C1083" s="61">
        <v>389.77682499999997</v>
      </c>
      <c r="D1083">
        <f t="shared" si="18"/>
        <v>19.472931027699818</v>
      </c>
      <c r="E1083">
        <v>2.4489326561261151E-2</v>
      </c>
    </row>
    <row r="1084" spans="2:5" x14ac:dyDescent="0.2">
      <c r="B1084" s="153">
        <v>36640</v>
      </c>
      <c r="C1084" s="61">
        <v>19.038643</v>
      </c>
      <c r="D1084">
        <f t="shared" si="18"/>
        <v>-0.94270892128706973</v>
      </c>
      <c r="E1084">
        <v>2.4449718560267925E-2</v>
      </c>
    </row>
    <row r="1085" spans="2:5" x14ac:dyDescent="0.2">
      <c r="B1085" s="153">
        <v>44242</v>
      </c>
      <c r="C1085" s="61">
        <v>332.31427000000002</v>
      </c>
      <c r="D1085">
        <f t="shared" si="18"/>
        <v>1.1949276086760212</v>
      </c>
      <c r="E1085">
        <v>2.4431449777653852E-2</v>
      </c>
    </row>
    <row r="1086" spans="2:5" x14ac:dyDescent="0.2">
      <c r="B1086" s="153">
        <v>39002</v>
      </c>
      <c r="C1086" s="61">
        <v>151.401016</v>
      </c>
      <c r="D1086">
        <f t="shared" si="18"/>
        <v>7.719399251376545E-2</v>
      </c>
      <c r="E1086">
        <v>2.4413691685633499E-2</v>
      </c>
    </row>
    <row r="1087" spans="2:5" x14ac:dyDescent="0.2">
      <c r="B1087" s="153">
        <v>38946</v>
      </c>
      <c r="C1087" s="61">
        <v>140.5513</v>
      </c>
      <c r="D1087">
        <f t="shared" si="18"/>
        <v>6.2420394466195264</v>
      </c>
      <c r="E1087">
        <v>2.4402029158752819E-2</v>
      </c>
    </row>
    <row r="1088" spans="2:5" x14ac:dyDescent="0.2">
      <c r="B1088" s="153">
        <v>36005</v>
      </c>
      <c r="C1088" s="61">
        <v>19.407696000000001</v>
      </c>
      <c r="D1088">
        <f t="shared" si="18"/>
        <v>-0.89352921514293482</v>
      </c>
      <c r="E1088">
        <v>2.4390352042579153E-2</v>
      </c>
    </row>
    <row r="1089" spans="2:5" x14ac:dyDescent="0.2">
      <c r="B1089" s="153">
        <v>43503</v>
      </c>
      <c r="C1089" s="61">
        <v>182.281891</v>
      </c>
      <c r="D1089">
        <f t="shared" si="18"/>
        <v>1.7175937832213375</v>
      </c>
      <c r="E1089">
        <v>2.4369761188100175E-2</v>
      </c>
    </row>
    <row r="1090" spans="2:5" x14ac:dyDescent="0.2">
      <c r="B1090" s="153">
        <v>38194</v>
      </c>
      <c r="C1090" s="61">
        <v>67.074737999999996</v>
      </c>
      <c r="D1090">
        <f t="shared" si="18"/>
        <v>2.4424797241899614</v>
      </c>
      <c r="E1090">
        <v>2.4339610674901906E-2</v>
      </c>
    </row>
    <row r="1091" spans="2:5" x14ac:dyDescent="0.2">
      <c r="B1091" s="153">
        <v>36712</v>
      </c>
      <c r="C1091" s="61">
        <v>19.484425000000002</v>
      </c>
      <c r="D1091">
        <f t="shared" ref="D1091:D1154" si="19">(C1091-C1092)/C1092</f>
        <v>-0.95665302334540625</v>
      </c>
      <c r="E1091">
        <v>2.4330795483495885E-2</v>
      </c>
    </row>
    <row r="1092" spans="2:5" x14ac:dyDescent="0.2">
      <c r="B1092" s="153">
        <v>44760</v>
      </c>
      <c r="C1092" s="61">
        <v>449.499054</v>
      </c>
      <c r="D1092">
        <f t="shared" si="19"/>
        <v>0.14398078267049158</v>
      </c>
      <c r="E1092">
        <v>2.4307116532117815E-2</v>
      </c>
    </row>
    <row r="1093" spans="2:5" x14ac:dyDescent="0.2">
      <c r="B1093" s="153">
        <v>44922</v>
      </c>
      <c r="C1093" s="61">
        <v>392.92535400000003</v>
      </c>
      <c r="D1093">
        <f t="shared" si="19"/>
        <v>3.3270945296378978</v>
      </c>
      <c r="E1093">
        <v>2.4298347400868406E-2</v>
      </c>
    </row>
    <row r="1094" spans="2:5" x14ac:dyDescent="0.2">
      <c r="B1094" s="153">
        <v>38679</v>
      </c>
      <c r="C1094" s="61">
        <v>90.805817000000005</v>
      </c>
      <c r="D1094">
        <f t="shared" si="19"/>
        <v>1.8114076828930334</v>
      </c>
      <c r="E1094">
        <v>2.4292622919254183E-2</v>
      </c>
    </row>
    <row r="1095" spans="2:5" x14ac:dyDescent="0.2">
      <c r="B1095" s="153">
        <v>36530</v>
      </c>
      <c r="C1095" s="61">
        <v>32.299056999999998</v>
      </c>
      <c r="D1095">
        <f t="shared" si="19"/>
        <v>0.76740631406008941</v>
      </c>
      <c r="E1095">
        <v>2.4255685276551007E-2</v>
      </c>
    </row>
    <row r="1096" spans="2:5" x14ac:dyDescent="0.2">
      <c r="B1096" s="153">
        <v>36133</v>
      </c>
      <c r="C1096" s="61">
        <v>18.274833999999998</v>
      </c>
      <c r="D1096">
        <f t="shared" si="19"/>
        <v>-0.37090128134545114</v>
      </c>
      <c r="E1096">
        <v>2.4227128842497916E-2</v>
      </c>
    </row>
    <row r="1097" spans="2:5" x14ac:dyDescent="0.2">
      <c r="B1097" s="153">
        <v>37789</v>
      </c>
      <c r="C1097" s="61">
        <v>29.049230999999999</v>
      </c>
      <c r="D1097">
        <f t="shared" si="19"/>
        <v>-0.53438924573212376</v>
      </c>
      <c r="E1097">
        <v>2.4204695459391745E-2</v>
      </c>
    </row>
    <row r="1098" spans="2:5" x14ac:dyDescent="0.2">
      <c r="B1098" s="153">
        <v>38169</v>
      </c>
      <c r="C1098" s="61">
        <v>62.389519</v>
      </c>
      <c r="D1098">
        <f t="shared" si="19"/>
        <v>3.656477046055667</v>
      </c>
      <c r="E1098">
        <v>2.4191528017386422E-2</v>
      </c>
    </row>
    <row r="1099" spans="2:5" x14ac:dyDescent="0.2">
      <c r="B1099" s="153">
        <v>36888</v>
      </c>
      <c r="C1099" s="61">
        <v>13.398438000000001</v>
      </c>
      <c r="D1099">
        <f t="shared" si="19"/>
        <v>-0.74272951907910856</v>
      </c>
      <c r="E1099">
        <v>2.4174638770095003E-2</v>
      </c>
    </row>
    <row r="1100" spans="2:5" x14ac:dyDescent="0.2">
      <c r="B1100" s="153">
        <v>34915</v>
      </c>
      <c r="C1100" s="61">
        <v>52.079189</v>
      </c>
      <c r="D1100">
        <f t="shared" si="19"/>
        <v>-0.17262088379033111</v>
      </c>
      <c r="E1100">
        <v>2.4137918286129614E-2</v>
      </c>
    </row>
    <row r="1101" spans="2:5" x14ac:dyDescent="0.2">
      <c r="B1101" s="153">
        <v>35361</v>
      </c>
      <c r="C1101" s="61">
        <v>62.944771000000003</v>
      </c>
      <c r="D1101">
        <f t="shared" si="19"/>
        <v>-0.87609703463604693</v>
      </c>
      <c r="E1101">
        <v>2.4125603926356813E-2</v>
      </c>
    </row>
    <row r="1102" spans="2:5" x14ac:dyDescent="0.2">
      <c r="B1102" s="153">
        <v>44487</v>
      </c>
      <c r="C1102" s="61">
        <v>508.01666299999999</v>
      </c>
      <c r="D1102">
        <f t="shared" si="19"/>
        <v>0.1750057011927737</v>
      </c>
      <c r="E1102">
        <v>2.4115739587239095E-2</v>
      </c>
    </row>
    <row r="1103" spans="2:5" x14ac:dyDescent="0.2">
      <c r="B1103" s="153">
        <v>44879</v>
      </c>
      <c r="C1103" s="61">
        <v>432.352509</v>
      </c>
      <c r="D1103">
        <f t="shared" si="19"/>
        <v>2.6867529540069852</v>
      </c>
      <c r="E1103">
        <v>2.4085069091197182E-2</v>
      </c>
    </row>
    <row r="1104" spans="2:5" x14ac:dyDescent="0.2">
      <c r="B1104" s="153">
        <v>40133</v>
      </c>
      <c r="C1104" s="61">
        <v>117.271896</v>
      </c>
      <c r="D1104">
        <f t="shared" si="19"/>
        <v>0.57585263577147805</v>
      </c>
      <c r="E1104">
        <v>2.4034156763289169E-2</v>
      </c>
    </row>
    <row r="1105" spans="2:5" x14ac:dyDescent="0.2">
      <c r="B1105" s="153">
        <v>43937</v>
      </c>
      <c r="C1105" s="61">
        <v>74.418059999999997</v>
      </c>
      <c r="D1105">
        <f t="shared" si="19"/>
        <v>2.4924581680176163</v>
      </c>
      <c r="E1105">
        <v>2.4005449028875626E-2</v>
      </c>
    </row>
    <row r="1106" spans="2:5" x14ac:dyDescent="0.2">
      <c r="B1106" s="153">
        <v>36140</v>
      </c>
      <c r="C1106" s="61">
        <v>21.308218</v>
      </c>
      <c r="D1106">
        <f t="shared" si="19"/>
        <v>-0.29286496835861958</v>
      </c>
      <c r="E1106">
        <v>2.3997029727759842E-2</v>
      </c>
    </row>
    <row r="1107" spans="2:5" x14ac:dyDescent="0.2">
      <c r="B1107" s="153">
        <v>36329</v>
      </c>
      <c r="C1107" s="61">
        <v>30.133167</v>
      </c>
      <c r="D1107">
        <f t="shared" si="19"/>
        <v>-0.93971463185957549</v>
      </c>
      <c r="E1107">
        <v>2.3932283903420403E-2</v>
      </c>
    </row>
    <row r="1108" spans="2:5" x14ac:dyDescent="0.2">
      <c r="B1108" s="153">
        <v>44508</v>
      </c>
      <c r="C1108" s="61">
        <v>499.84213299999999</v>
      </c>
      <c r="D1108">
        <f t="shared" si="19"/>
        <v>2.4564211319723985</v>
      </c>
      <c r="E1108">
        <v>2.389215434861728E-2</v>
      </c>
    </row>
    <row r="1109" spans="2:5" x14ac:dyDescent="0.2">
      <c r="B1109" s="153">
        <v>38989</v>
      </c>
      <c r="C1109" s="61">
        <v>144.61262500000001</v>
      </c>
      <c r="D1109">
        <f t="shared" si="19"/>
        <v>-0.23145254177510527</v>
      </c>
      <c r="E1109">
        <v>2.3883284946799473E-2</v>
      </c>
    </row>
    <row r="1110" spans="2:5" x14ac:dyDescent="0.2">
      <c r="B1110" s="153">
        <v>43383</v>
      </c>
      <c r="C1110" s="61">
        <v>188.16355899999999</v>
      </c>
      <c r="D1110">
        <f t="shared" si="19"/>
        <v>-0.57519358764862594</v>
      </c>
      <c r="E1110">
        <v>2.3867685844114007E-2</v>
      </c>
    </row>
    <row r="1111" spans="2:5" x14ac:dyDescent="0.2">
      <c r="B1111" s="153">
        <v>42186</v>
      </c>
      <c r="C1111" s="61">
        <v>442.93954500000001</v>
      </c>
      <c r="D1111">
        <f t="shared" si="19"/>
        <v>1.1553240331854067</v>
      </c>
      <c r="E1111">
        <v>2.3839673855853602E-2</v>
      </c>
    </row>
    <row r="1112" spans="2:5" x14ac:dyDescent="0.2">
      <c r="B1112" s="153">
        <v>43559</v>
      </c>
      <c r="C1112" s="61">
        <v>205.509491</v>
      </c>
      <c r="D1112">
        <f t="shared" si="19"/>
        <v>9.8940010699482368</v>
      </c>
      <c r="E1112">
        <v>2.3839053636580322E-2</v>
      </c>
    </row>
    <row r="1113" spans="2:5" x14ac:dyDescent="0.2">
      <c r="B1113" s="153">
        <v>36635</v>
      </c>
      <c r="C1113" s="61">
        <v>18.864464000000002</v>
      </c>
      <c r="D1113">
        <f t="shared" si="19"/>
        <v>-0.98136106664624601</v>
      </c>
      <c r="E1113">
        <v>2.383861435231863E-2</v>
      </c>
    </row>
    <row r="1114" spans="2:5" x14ac:dyDescent="0.2">
      <c r="B1114" s="153">
        <v>45420</v>
      </c>
      <c r="C1114" s="61">
        <v>1012.099976</v>
      </c>
      <c r="D1114">
        <f t="shared" si="19"/>
        <v>17.570333732445981</v>
      </c>
      <c r="E1114">
        <v>2.3822758874991749E-2</v>
      </c>
    </row>
    <row r="1115" spans="2:5" x14ac:dyDescent="0.2">
      <c r="B1115" s="153">
        <v>39734</v>
      </c>
      <c r="C1115" s="61">
        <v>54.500903999999998</v>
      </c>
      <c r="D1115">
        <f t="shared" si="19"/>
        <v>-0.19381316748111643</v>
      </c>
      <c r="E1115">
        <v>2.3772851076318623E-2</v>
      </c>
    </row>
    <row r="1116" spans="2:5" x14ac:dyDescent="0.2">
      <c r="B1116" s="153">
        <v>38449</v>
      </c>
      <c r="C1116" s="61">
        <v>67.603317000000004</v>
      </c>
      <c r="D1116">
        <f t="shared" si="19"/>
        <v>-0.47500794671610752</v>
      </c>
      <c r="E1116">
        <v>2.3772078204716576E-2</v>
      </c>
    </row>
    <row r="1117" spans="2:5" x14ac:dyDescent="0.2">
      <c r="B1117" s="153">
        <v>38890</v>
      </c>
      <c r="C1117" s="61">
        <v>128.770172</v>
      </c>
      <c r="D1117">
        <f t="shared" si="19"/>
        <v>0.63397716794994041</v>
      </c>
      <c r="E1117">
        <v>2.3747206631526119E-2</v>
      </c>
    </row>
    <row r="1118" spans="2:5" x14ac:dyDescent="0.2">
      <c r="B1118" s="153">
        <v>38380</v>
      </c>
      <c r="C1118" s="61">
        <v>78.807816000000003</v>
      </c>
      <c r="D1118">
        <f t="shared" si="19"/>
        <v>3.9261335156072001</v>
      </c>
      <c r="E1118">
        <v>2.3720552214923328E-2</v>
      </c>
    </row>
    <row r="1119" spans="2:5" x14ac:dyDescent="0.2">
      <c r="B1119" s="153">
        <v>37217</v>
      </c>
      <c r="C1119" s="61">
        <v>15.997904999999999</v>
      </c>
      <c r="D1119">
        <f t="shared" si="19"/>
        <v>-0.9594384395839044</v>
      </c>
      <c r="E1119">
        <v>2.3692170775238656E-2</v>
      </c>
    </row>
    <row r="1120" spans="2:5" x14ac:dyDescent="0.2">
      <c r="B1120" s="153">
        <v>42472</v>
      </c>
      <c r="C1120" s="61">
        <v>394.41049199999998</v>
      </c>
      <c r="D1120">
        <f t="shared" si="19"/>
        <v>3.4913993073111875</v>
      </c>
      <c r="E1120">
        <v>2.3664763400757658E-2</v>
      </c>
    </row>
    <row r="1121" spans="2:5" x14ac:dyDescent="0.2">
      <c r="B1121" s="153">
        <v>38030</v>
      </c>
      <c r="C1121" s="61">
        <v>87.814612999999994</v>
      </c>
      <c r="D1121">
        <f t="shared" si="19"/>
        <v>4.4785672998308348</v>
      </c>
      <c r="E1121">
        <v>2.3655528645485199E-2</v>
      </c>
    </row>
    <row r="1122" spans="2:5" x14ac:dyDescent="0.2">
      <c r="B1122" s="153">
        <v>37239</v>
      </c>
      <c r="C1122" s="61">
        <v>16.028755</v>
      </c>
      <c r="D1122">
        <f t="shared" si="19"/>
        <v>-0.97259232632467296</v>
      </c>
      <c r="E1122">
        <v>2.364536229003739E-2</v>
      </c>
    </row>
    <row r="1123" spans="2:5" x14ac:dyDescent="0.2">
      <c r="B1123" s="153">
        <v>45105</v>
      </c>
      <c r="C1123" s="61">
        <v>584.827271</v>
      </c>
      <c r="D1123">
        <f t="shared" si="19"/>
        <v>11.810293892289378</v>
      </c>
      <c r="E1123">
        <v>2.3643405970772139E-2</v>
      </c>
    </row>
    <row r="1124" spans="2:5" x14ac:dyDescent="0.2">
      <c r="B1124" s="153">
        <v>37872</v>
      </c>
      <c r="C1124" s="61">
        <v>45.652915999999998</v>
      </c>
      <c r="D1124">
        <f t="shared" si="19"/>
        <v>-0.87773218799448927</v>
      </c>
      <c r="E1124">
        <v>2.364156026014928E-2</v>
      </c>
    </row>
    <row r="1125" spans="2:5" x14ac:dyDescent="0.2">
      <c r="B1125" s="153">
        <v>42450</v>
      </c>
      <c r="C1125" s="61">
        <v>373.38458300000002</v>
      </c>
      <c r="D1125">
        <f t="shared" si="19"/>
        <v>12.321976824654566</v>
      </c>
      <c r="E1125">
        <v>2.3630726137556846E-2</v>
      </c>
    </row>
    <row r="1126" spans="2:5" x14ac:dyDescent="0.2">
      <c r="B1126" s="153">
        <v>33647</v>
      </c>
      <c r="C1126" s="61">
        <v>28.027716000000002</v>
      </c>
      <c r="D1126">
        <f t="shared" si="19"/>
        <v>-0.3798076760309767</v>
      </c>
      <c r="E1126">
        <v>2.3621993180361678E-2</v>
      </c>
    </row>
    <row r="1127" spans="2:5" x14ac:dyDescent="0.2">
      <c r="B1127" s="153">
        <v>34845</v>
      </c>
      <c r="C1127" s="61">
        <v>45.191974999999999</v>
      </c>
      <c r="D1127">
        <f t="shared" si="19"/>
        <v>-0.3745724419321288</v>
      </c>
      <c r="E1127">
        <v>2.3621798445059853E-2</v>
      </c>
    </row>
    <row r="1128" spans="2:5" x14ac:dyDescent="0.2">
      <c r="B1128" s="153">
        <v>39643</v>
      </c>
      <c r="C1128" s="61">
        <v>72.257728999999998</v>
      </c>
      <c r="D1128">
        <f t="shared" si="19"/>
        <v>-0.87003003988690475</v>
      </c>
      <c r="E1128">
        <v>2.3607255759115684E-2</v>
      </c>
    </row>
    <row r="1129" spans="2:5" x14ac:dyDescent="0.2">
      <c r="B1129" s="153">
        <v>42075</v>
      </c>
      <c r="C1129" s="61">
        <v>555.95715299999995</v>
      </c>
      <c r="D1129">
        <f t="shared" si="19"/>
        <v>0.18455799048828458</v>
      </c>
      <c r="E1129">
        <v>2.3597646000576747E-2</v>
      </c>
    </row>
    <row r="1130" spans="2:5" x14ac:dyDescent="0.2">
      <c r="B1130" s="153">
        <v>42800</v>
      </c>
      <c r="C1130" s="61">
        <v>469.337219</v>
      </c>
      <c r="D1130">
        <f t="shared" si="19"/>
        <v>22.758614358460459</v>
      </c>
      <c r="E1130">
        <v>2.3589509604397881E-2</v>
      </c>
    </row>
    <row r="1131" spans="2:5" x14ac:dyDescent="0.2">
      <c r="B1131" s="153">
        <v>37351</v>
      </c>
      <c r="C1131" s="61">
        <v>19.754401999999999</v>
      </c>
      <c r="D1131">
        <f t="shared" si="19"/>
        <v>-0.8465618046089709</v>
      </c>
      <c r="E1131">
        <v>2.3581004600942809E-2</v>
      </c>
    </row>
    <row r="1132" spans="2:5" x14ac:dyDescent="0.2">
      <c r="B1132" s="153">
        <v>38937</v>
      </c>
      <c r="C1132" s="61">
        <v>128.74501000000001</v>
      </c>
      <c r="D1132">
        <f t="shared" si="19"/>
        <v>1.2074462663178398</v>
      </c>
      <c r="E1132">
        <v>2.3549157640852577E-2</v>
      </c>
    </row>
    <row r="1133" spans="2:5" x14ac:dyDescent="0.2">
      <c r="B1133" s="153">
        <v>35569</v>
      </c>
      <c r="C1133" s="61">
        <v>58.323054999999997</v>
      </c>
      <c r="D1133">
        <f t="shared" si="19"/>
        <v>-0.54215354134948679</v>
      </c>
      <c r="E1133">
        <v>2.3539814069481479E-2</v>
      </c>
    </row>
    <row r="1134" spans="2:5" x14ac:dyDescent="0.2">
      <c r="B1134" s="153">
        <v>39197</v>
      </c>
      <c r="C1134" s="61">
        <v>127.38562</v>
      </c>
      <c r="D1134">
        <f t="shared" si="19"/>
        <v>-0.21732810010385401</v>
      </c>
      <c r="E1134">
        <v>2.3529921176969216E-2</v>
      </c>
    </row>
    <row r="1135" spans="2:5" x14ac:dyDescent="0.2">
      <c r="B1135" s="153">
        <v>38846</v>
      </c>
      <c r="C1135" s="61">
        <v>162.75737000000001</v>
      </c>
      <c r="D1135">
        <f t="shared" si="19"/>
        <v>13.237645148515755</v>
      </c>
      <c r="E1135">
        <v>2.3505630591907967E-2</v>
      </c>
    </row>
    <row r="1136" spans="2:5" x14ac:dyDescent="0.2">
      <c r="B1136" s="153">
        <v>37006</v>
      </c>
      <c r="C1136" s="61">
        <v>11.431481</v>
      </c>
      <c r="D1136">
        <f t="shared" si="19"/>
        <v>-0.83629508240293304</v>
      </c>
      <c r="E1136">
        <v>2.348059904983521E-2</v>
      </c>
    </row>
    <row r="1137" spans="2:5" x14ac:dyDescent="0.2">
      <c r="B1137" s="153">
        <v>38204</v>
      </c>
      <c r="C1137" s="61">
        <v>69.829796000000002</v>
      </c>
      <c r="D1137">
        <f t="shared" si="19"/>
        <v>-0.46487824668619354</v>
      </c>
      <c r="E1137">
        <v>2.3476806156766693E-2</v>
      </c>
    </row>
    <row r="1138" spans="2:5" x14ac:dyDescent="0.2">
      <c r="B1138" s="153">
        <v>43732</v>
      </c>
      <c r="C1138" s="61">
        <v>130.49328600000001</v>
      </c>
      <c r="D1138">
        <f t="shared" si="19"/>
        <v>3.6203243762055286</v>
      </c>
      <c r="E1138">
        <v>2.3455746010295705E-2</v>
      </c>
    </row>
    <row r="1139" spans="2:5" x14ac:dyDescent="0.2">
      <c r="B1139" s="153">
        <v>33833</v>
      </c>
      <c r="C1139" s="61">
        <v>28.243317000000001</v>
      </c>
      <c r="D1139">
        <f t="shared" si="19"/>
        <v>-0.42832998650134713</v>
      </c>
      <c r="E1139">
        <v>2.3437517835127267E-2</v>
      </c>
    </row>
    <row r="1140" spans="2:5" x14ac:dyDescent="0.2">
      <c r="B1140" s="153">
        <v>35674</v>
      </c>
      <c r="C1140" s="61">
        <v>49.40493</v>
      </c>
      <c r="D1140">
        <f t="shared" si="19"/>
        <v>1.483502192954897</v>
      </c>
      <c r="E1140">
        <v>2.3430427233558457E-2</v>
      </c>
    </row>
    <row r="1141" spans="2:5" x14ac:dyDescent="0.2">
      <c r="B1141" s="153">
        <v>37369</v>
      </c>
      <c r="C1141" s="61">
        <v>19.893249999999998</v>
      </c>
      <c r="D1141">
        <f t="shared" si="19"/>
        <v>0.28244700681352247</v>
      </c>
      <c r="E1141">
        <v>2.3412985138242342E-2</v>
      </c>
    </row>
    <row r="1142" spans="2:5" x14ac:dyDescent="0.2">
      <c r="B1142" s="153">
        <v>36936</v>
      </c>
      <c r="C1142" s="61">
        <v>15.511946999999999</v>
      </c>
      <c r="D1142">
        <f t="shared" si="19"/>
        <v>-0.65619053421839013</v>
      </c>
      <c r="E1142">
        <v>2.3409584601301277E-2</v>
      </c>
    </row>
    <row r="1143" spans="2:5" x14ac:dyDescent="0.2">
      <c r="B1143" s="153">
        <v>37866</v>
      </c>
      <c r="C1143" s="61">
        <v>45.117859000000003</v>
      </c>
      <c r="D1143">
        <f t="shared" si="19"/>
        <v>1.0614835106390756</v>
      </c>
      <c r="E1143">
        <v>2.3380128657598E-2</v>
      </c>
    </row>
    <row r="1144" spans="2:5" x14ac:dyDescent="0.2">
      <c r="B1144" s="153">
        <v>36654</v>
      </c>
      <c r="C1144" s="61">
        <v>21.886112000000001</v>
      </c>
      <c r="D1144">
        <f t="shared" si="19"/>
        <v>-0.67918195599324205</v>
      </c>
      <c r="E1144">
        <v>2.3371141044098896E-2</v>
      </c>
    </row>
    <row r="1145" spans="2:5" x14ac:dyDescent="0.2">
      <c r="B1145" s="153">
        <v>37973</v>
      </c>
      <c r="C1145" s="61">
        <v>68.219703999999993</v>
      </c>
      <c r="D1145">
        <f t="shared" si="19"/>
        <v>0.11593889915208873</v>
      </c>
      <c r="E1145">
        <v>2.3370787986624789E-2</v>
      </c>
    </row>
    <row r="1146" spans="2:5" x14ac:dyDescent="0.2">
      <c r="B1146" s="153">
        <v>38223</v>
      </c>
      <c r="C1146" s="61">
        <v>61.132114000000001</v>
      </c>
      <c r="D1146">
        <f t="shared" si="19"/>
        <v>-0.37901120711414615</v>
      </c>
      <c r="E1146">
        <v>2.3327357462233255E-2</v>
      </c>
    </row>
    <row r="1147" spans="2:5" x14ac:dyDescent="0.2">
      <c r="B1147" s="153">
        <v>43985</v>
      </c>
      <c r="C1147" s="61">
        <v>98.443184000000002</v>
      </c>
      <c r="D1147">
        <f t="shared" si="19"/>
        <v>3.1509603676643563</v>
      </c>
      <c r="E1147">
        <v>2.3316091368319046E-2</v>
      </c>
    </row>
    <row r="1148" spans="2:5" x14ac:dyDescent="0.2">
      <c r="B1148" s="153">
        <v>34025</v>
      </c>
      <c r="C1148" s="61">
        <v>23.715761000000001</v>
      </c>
      <c r="D1148">
        <f t="shared" si="19"/>
        <v>-0.65170929834224822</v>
      </c>
      <c r="E1148">
        <v>2.3255877168362405E-2</v>
      </c>
    </row>
    <row r="1149" spans="2:5" x14ac:dyDescent="0.2">
      <c r="B1149" s="153">
        <v>38180</v>
      </c>
      <c r="C1149" s="61">
        <v>68.091858000000002</v>
      </c>
      <c r="D1149">
        <f t="shared" si="19"/>
        <v>-0.73520420258235153</v>
      </c>
      <c r="E1149">
        <v>2.3227609711455956E-2</v>
      </c>
    </row>
    <row r="1150" spans="2:5" x14ac:dyDescent="0.2">
      <c r="B1150" s="153">
        <v>43298</v>
      </c>
      <c r="C1150" s="61">
        <v>257.14855999999997</v>
      </c>
      <c r="D1150">
        <f t="shared" si="19"/>
        <v>4.9624606107884706</v>
      </c>
      <c r="E1150">
        <v>2.3205112805722593E-2</v>
      </c>
    </row>
    <row r="1151" spans="2:5" x14ac:dyDescent="0.2">
      <c r="B1151" s="153">
        <v>34808</v>
      </c>
      <c r="C1151" s="61">
        <v>43.127926000000002</v>
      </c>
      <c r="D1151">
        <f t="shared" si="19"/>
        <v>-0.39468320184054345</v>
      </c>
      <c r="E1151">
        <v>2.3196042116802911E-2</v>
      </c>
    </row>
    <row r="1152" spans="2:5" x14ac:dyDescent="0.2">
      <c r="B1152" s="153">
        <v>35222</v>
      </c>
      <c r="C1152" s="61">
        <v>71.248519999999999</v>
      </c>
      <c r="D1152">
        <f t="shared" si="19"/>
        <v>1.9906744008022645</v>
      </c>
      <c r="E1152">
        <v>2.3166698499180707E-2</v>
      </c>
    </row>
    <row r="1153" spans="2:5" x14ac:dyDescent="0.2">
      <c r="B1153" s="153">
        <v>33457</v>
      </c>
      <c r="C1153" s="61">
        <v>23.823563</v>
      </c>
      <c r="D1153">
        <f t="shared" si="19"/>
        <v>-0.94483422773848391</v>
      </c>
      <c r="E1153">
        <v>2.314829587754804E-2</v>
      </c>
    </row>
    <row r="1154" spans="2:5" x14ac:dyDescent="0.2">
      <c r="B1154" s="153">
        <v>44890</v>
      </c>
      <c r="C1154" s="61">
        <v>431.85406499999999</v>
      </c>
      <c r="D1154">
        <f t="shared" si="19"/>
        <v>-0.32633324532563596</v>
      </c>
      <c r="E1154">
        <v>2.3146058727443377E-2</v>
      </c>
    </row>
    <row r="1155" spans="2:5" x14ac:dyDescent="0.2">
      <c r="B1155" s="153">
        <v>45226</v>
      </c>
      <c r="C1155" s="61">
        <v>641.04998799999998</v>
      </c>
      <c r="D1155">
        <f t="shared" ref="D1155:D1218" si="20">(C1155-C1156)/C1156</f>
        <v>0.43874688050808003</v>
      </c>
      <c r="E1155">
        <v>2.314260677952483E-2</v>
      </c>
    </row>
    <row r="1156" spans="2:5" x14ac:dyDescent="0.2">
      <c r="B1156" s="153">
        <v>42926</v>
      </c>
      <c r="C1156" s="61">
        <v>445.56133999999997</v>
      </c>
      <c r="D1156">
        <f t="shared" si="20"/>
        <v>17.384296072264473</v>
      </c>
      <c r="E1156">
        <v>2.312009790584179E-2</v>
      </c>
    </row>
    <row r="1157" spans="2:5" x14ac:dyDescent="0.2">
      <c r="B1157" s="153">
        <v>37420</v>
      </c>
      <c r="C1157" s="61">
        <v>24.235975</v>
      </c>
      <c r="D1157">
        <f t="shared" si="20"/>
        <v>-0.85363329833577639</v>
      </c>
      <c r="E1157">
        <v>2.3119458818386212E-2</v>
      </c>
    </row>
    <row r="1158" spans="2:5" x14ac:dyDescent="0.2">
      <c r="B1158" s="153">
        <v>43794</v>
      </c>
      <c r="C1158" s="61">
        <v>165.58393899999999</v>
      </c>
      <c r="D1158">
        <f t="shared" si="20"/>
        <v>-0.45307866628844851</v>
      </c>
      <c r="E1158">
        <v>2.3098301337000832E-2</v>
      </c>
    </row>
    <row r="1159" spans="2:5" x14ac:dyDescent="0.2">
      <c r="B1159" s="153">
        <v>44411</v>
      </c>
      <c r="C1159" s="61">
        <v>302.75640900000002</v>
      </c>
      <c r="D1159">
        <f t="shared" si="20"/>
        <v>-0.21775747304907275</v>
      </c>
      <c r="E1159">
        <v>2.3075585380137351E-2</v>
      </c>
    </row>
    <row r="1160" spans="2:5" x14ac:dyDescent="0.2">
      <c r="B1160" s="153">
        <v>42464</v>
      </c>
      <c r="C1160" s="61">
        <v>387.03649899999999</v>
      </c>
      <c r="D1160">
        <f t="shared" si="20"/>
        <v>1.5168209979474105</v>
      </c>
      <c r="E1160">
        <v>2.3047588108602985E-2</v>
      </c>
    </row>
    <row r="1161" spans="2:5" x14ac:dyDescent="0.2">
      <c r="B1161" s="153">
        <v>38807</v>
      </c>
      <c r="C1161" s="61">
        <v>153.77990700000001</v>
      </c>
      <c r="D1161">
        <f t="shared" si="20"/>
        <v>7.0142947734237957</v>
      </c>
      <c r="E1161">
        <v>2.2998929762060534E-2</v>
      </c>
    </row>
    <row r="1162" spans="2:5" x14ac:dyDescent="0.2">
      <c r="B1162" s="153">
        <v>34074</v>
      </c>
      <c r="C1162" s="61">
        <v>19.188202</v>
      </c>
      <c r="D1162">
        <f t="shared" si="20"/>
        <v>-0.9039281035697414</v>
      </c>
      <c r="E1162">
        <v>2.2988257564065081E-2</v>
      </c>
    </row>
    <row r="1163" spans="2:5" x14ac:dyDescent="0.2">
      <c r="B1163" s="153">
        <v>43845</v>
      </c>
      <c r="C1163" s="61">
        <v>199.72752399999999</v>
      </c>
      <c r="D1163">
        <f t="shared" si="20"/>
        <v>-0.53931935873779113</v>
      </c>
      <c r="E1163">
        <v>2.2976790165119602E-2</v>
      </c>
    </row>
    <row r="1164" spans="2:5" x14ac:dyDescent="0.2">
      <c r="B1164" s="153">
        <v>44677</v>
      </c>
      <c r="C1164" s="61">
        <v>433.548767</v>
      </c>
      <c r="D1164">
        <f t="shared" si="20"/>
        <v>0.27457485200895904</v>
      </c>
      <c r="E1164">
        <v>2.2933128832009365E-2</v>
      </c>
    </row>
    <row r="1165" spans="2:5" x14ac:dyDescent="0.2">
      <c r="B1165" s="153">
        <v>42284</v>
      </c>
      <c r="C1165" s="61">
        <v>340.15167200000002</v>
      </c>
      <c r="D1165">
        <f t="shared" si="20"/>
        <v>10.77398490680512</v>
      </c>
      <c r="E1165">
        <v>2.2924763503152607E-2</v>
      </c>
    </row>
    <row r="1166" spans="2:5" x14ac:dyDescent="0.2">
      <c r="B1166" s="153">
        <v>33834</v>
      </c>
      <c r="C1166" s="61">
        <v>28.890105999999999</v>
      </c>
      <c r="D1166">
        <f t="shared" si="20"/>
        <v>-0.14374416864947406</v>
      </c>
      <c r="E1166">
        <v>2.2900603353352519E-2</v>
      </c>
    </row>
    <row r="1167" spans="2:5" x14ac:dyDescent="0.2">
      <c r="B1167" s="153">
        <v>37812</v>
      </c>
      <c r="C1167" s="61">
        <v>33.74004</v>
      </c>
      <c r="D1167">
        <f t="shared" si="20"/>
        <v>0.60283093621557526</v>
      </c>
      <c r="E1167">
        <v>2.2900545353291803E-2</v>
      </c>
    </row>
    <row r="1168" spans="2:5" x14ac:dyDescent="0.2">
      <c r="B1168" s="153">
        <v>37494</v>
      </c>
      <c r="C1168" s="61">
        <v>21.050280000000001</v>
      </c>
      <c r="D1168">
        <f t="shared" si="20"/>
        <v>-0.11597011707969627</v>
      </c>
      <c r="E1168">
        <v>2.2863737411776143E-2</v>
      </c>
    </row>
    <row r="1169" spans="2:5" x14ac:dyDescent="0.2">
      <c r="B1169" s="153">
        <v>37739</v>
      </c>
      <c r="C1169" s="61">
        <v>23.811729</v>
      </c>
      <c r="D1169">
        <f t="shared" si="20"/>
        <v>-0.83331512486384163</v>
      </c>
      <c r="E1169">
        <v>2.2862693296165311E-2</v>
      </c>
    </row>
    <row r="1170" spans="2:5" x14ac:dyDescent="0.2">
      <c r="B1170" s="153">
        <v>44084</v>
      </c>
      <c r="C1170" s="61">
        <v>142.85476700000001</v>
      </c>
      <c r="D1170">
        <f t="shared" si="20"/>
        <v>5.8924370849085674</v>
      </c>
      <c r="E1170">
        <v>2.284075765763019E-2</v>
      </c>
    </row>
    <row r="1171" spans="2:5" x14ac:dyDescent="0.2">
      <c r="B1171" s="153">
        <v>37382</v>
      </c>
      <c r="C1171" s="61">
        <v>20.726306999999998</v>
      </c>
      <c r="D1171">
        <f t="shared" si="20"/>
        <v>-0.28524827184965151</v>
      </c>
      <c r="E1171">
        <v>2.2839743234804272E-2</v>
      </c>
    </row>
    <row r="1172" spans="2:5" x14ac:dyDescent="0.2">
      <c r="B1172" s="153">
        <v>33494</v>
      </c>
      <c r="C1172" s="61">
        <v>28.997910999999998</v>
      </c>
      <c r="D1172">
        <f t="shared" si="20"/>
        <v>-0.42675659276420613</v>
      </c>
      <c r="E1172">
        <v>2.2813956843312309E-2</v>
      </c>
    </row>
    <row r="1173" spans="2:5" x14ac:dyDescent="0.2">
      <c r="B1173" s="153">
        <v>35521</v>
      </c>
      <c r="C1173" s="61">
        <v>50.585686000000003</v>
      </c>
      <c r="D1173">
        <f t="shared" si="20"/>
        <v>-0.87658191579495326</v>
      </c>
      <c r="E1173">
        <v>2.2808616005952347E-2</v>
      </c>
    </row>
    <row r="1174" spans="2:5" x14ac:dyDescent="0.2">
      <c r="B1174" s="153">
        <v>43077</v>
      </c>
      <c r="C1174" s="61">
        <v>409.87255900000002</v>
      </c>
      <c r="D1174">
        <f t="shared" si="20"/>
        <v>4.0642787477665152</v>
      </c>
      <c r="E1174">
        <v>2.2761222114250884E-2</v>
      </c>
    </row>
    <row r="1175" spans="2:5" x14ac:dyDescent="0.2">
      <c r="B1175" s="153">
        <v>38090</v>
      </c>
      <c r="C1175" s="61">
        <v>80.934044</v>
      </c>
      <c r="D1175">
        <f t="shared" si="20"/>
        <v>1.7804917146483366</v>
      </c>
      <c r="E1175">
        <v>2.2738758046241283E-2</v>
      </c>
    </row>
    <row r="1176" spans="2:5" x14ac:dyDescent="0.2">
      <c r="B1176" s="153">
        <v>39813</v>
      </c>
      <c r="C1176" s="61">
        <v>29.107817000000001</v>
      </c>
      <c r="D1176">
        <f t="shared" si="20"/>
        <v>-0.93287692414102497</v>
      </c>
      <c r="E1176">
        <v>2.2712634072889842E-2</v>
      </c>
    </row>
    <row r="1177" spans="2:5" x14ac:dyDescent="0.2">
      <c r="B1177" s="153">
        <v>44872</v>
      </c>
      <c r="C1177" s="61">
        <v>433.648438</v>
      </c>
      <c r="D1177">
        <f t="shared" si="20"/>
        <v>1.2154315012984778</v>
      </c>
      <c r="E1177">
        <v>2.2687147953155497E-2</v>
      </c>
    </row>
    <row r="1178" spans="2:5" x14ac:dyDescent="0.2">
      <c r="B1178" s="153">
        <v>43840</v>
      </c>
      <c r="C1178" s="61">
        <v>195.73994400000001</v>
      </c>
      <c r="D1178">
        <f t="shared" si="20"/>
        <v>1.233943710445752</v>
      </c>
      <c r="E1178">
        <v>2.2656257338882602E-2</v>
      </c>
    </row>
    <row r="1179" spans="2:5" x14ac:dyDescent="0.2">
      <c r="B1179" s="153">
        <v>38673</v>
      </c>
      <c r="C1179" s="61">
        <v>87.620804000000007</v>
      </c>
      <c r="D1179">
        <f t="shared" si="20"/>
        <v>0.34336906572313824</v>
      </c>
      <c r="E1179">
        <v>2.2630731816290977E-2</v>
      </c>
    </row>
    <row r="1180" spans="2:5" x14ac:dyDescent="0.2">
      <c r="B1180" s="153">
        <v>38183</v>
      </c>
      <c r="C1180" s="61">
        <v>65.224670000000003</v>
      </c>
      <c r="D1180">
        <f t="shared" si="20"/>
        <v>-0.45684977973596158</v>
      </c>
      <c r="E1180">
        <v>2.2601672989504853E-2</v>
      </c>
    </row>
    <row r="1181" spans="2:5" x14ac:dyDescent="0.2">
      <c r="B1181" s="153">
        <v>39267</v>
      </c>
      <c r="C1181" s="61">
        <v>120.085876</v>
      </c>
      <c r="D1181">
        <f t="shared" si="20"/>
        <v>-0.55269157745486197</v>
      </c>
      <c r="E1181">
        <v>2.2599797339630013E-2</v>
      </c>
    </row>
    <row r="1182" spans="2:5" x14ac:dyDescent="0.2">
      <c r="B1182" s="153">
        <v>43280</v>
      </c>
      <c r="C1182" s="61">
        <v>268.463257</v>
      </c>
      <c r="D1182">
        <f t="shared" si="20"/>
        <v>2.4996748115962375</v>
      </c>
      <c r="E1182">
        <v>2.2593410399790518E-2</v>
      </c>
    </row>
    <row r="1183" spans="2:5" x14ac:dyDescent="0.2">
      <c r="B1183" s="153">
        <v>43949</v>
      </c>
      <c r="C1183" s="61">
        <v>76.710915</v>
      </c>
      <c r="D1183">
        <f t="shared" si="20"/>
        <v>-0.40328631532948034</v>
      </c>
      <c r="E1183">
        <v>2.2591361169641732E-2</v>
      </c>
    </row>
    <row r="1184" spans="2:5" x14ac:dyDescent="0.2">
      <c r="B1184" s="153">
        <v>38860</v>
      </c>
      <c r="C1184" s="61">
        <v>128.55564899999999</v>
      </c>
      <c r="D1184">
        <f t="shared" si="20"/>
        <v>5.5666708212038722</v>
      </c>
      <c r="E1184">
        <v>2.2578349147124716E-2</v>
      </c>
    </row>
    <row r="1185" spans="2:5" x14ac:dyDescent="0.2">
      <c r="B1185" s="153">
        <v>37400</v>
      </c>
      <c r="C1185" s="61">
        <v>19.576989999999999</v>
      </c>
      <c r="D1185">
        <f t="shared" si="20"/>
        <v>-0.33232869389586051</v>
      </c>
      <c r="E1185">
        <v>2.2562246556352524E-2</v>
      </c>
    </row>
    <row r="1186" spans="2:5" x14ac:dyDescent="0.2">
      <c r="B1186" s="153">
        <v>33542</v>
      </c>
      <c r="C1186" s="61">
        <v>29.321299</v>
      </c>
      <c r="D1186">
        <f t="shared" si="20"/>
        <v>1.7036067300596862</v>
      </c>
      <c r="E1186">
        <v>2.2556128503385522E-2</v>
      </c>
    </row>
    <row r="1187" spans="2:5" x14ac:dyDescent="0.2">
      <c r="B1187" s="153">
        <v>37169</v>
      </c>
      <c r="C1187" s="61">
        <v>10.845253</v>
      </c>
      <c r="D1187">
        <f t="shared" si="20"/>
        <v>-0.86076639168852398</v>
      </c>
      <c r="E1187">
        <v>2.2545446111226379E-2</v>
      </c>
    </row>
    <row r="1188" spans="2:5" x14ac:dyDescent="0.2">
      <c r="B1188" s="153">
        <v>38656</v>
      </c>
      <c r="C1188" s="61">
        <v>77.892493999999999</v>
      </c>
      <c r="D1188">
        <f t="shared" si="20"/>
        <v>3.1654255557410742E-2</v>
      </c>
      <c r="E1188">
        <v>2.253016429757463E-2</v>
      </c>
    </row>
    <row r="1189" spans="2:5" x14ac:dyDescent="0.2">
      <c r="B1189" s="153">
        <v>35229</v>
      </c>
      <c r="C1189" s="61">
        <v>75.502517999999995</v>
      </c>
      <c r="D1189">
        <f t="shared" si="20"/>
        <v>0.24574687327137748</v>
      </c>
      <c r="E1189">
        <v>2.2482862844619481E-2</v>
      </c>
    </row>
    <row r="1190" spans="2:5" x14ac:dyDescent="0.2">
      <c r="B1190" s="153">
        <v>35118</v>
      </c>
      <c r="C1190" s="61">
        <v>60.608234000000003</v>
      </c>
      <c r="D1190">
        <f t="shared" si="20"/>
        <v>-0.59010748302267824</v>
      </c>
      <c r="E1190">
        <v>2.2482258083155206E-2</v>
      </c>
    </row>
    <row r="1191" spans="2:5" x14ac:dyDescent="0.2">
      <c r="B1191" s="153">
        <v>38786</v>
      </c>
      <c r="C1191" s="61">
        <v>147.86372399999999</v>
      </c>
      <c r="D1191">
        <f t="shared" si="20"/>
        <v>1.3542314380733908E-2</v>
      </c>
      <c r="E1191">
        <v>2.2480895367551455E-2</v>
      </c>
    </row>
    <row r="1192" spans="2:5" x14ac:dyDescent="0.2">
      <c r="B1192" s="153">
        <v>39128</v>
      </c>
      <c r="C1192" s="61">
        <v>145.88806199999999</v>
      </c>
      <c r="D1192">
        <f t="shared" si="20"/>
        <v>1.3225761186714131</v>
      </c>
      <c r="E1192">
        <v>2.246545325852959E-2</v>
      </c>
    </row>
    <row r="1193" spans="2:5" x14ac:dyDescent="0.2">
      <c r="B1193" s="153">
        <v>38153</v>
      </c>
      <c r="C1193" s="61">
        <v>62.813037999999999</v>
      </c>
      <c r="D1193">
        <f t="shared" si="20"/>
        <v>-0.88030241719968594</v>
      </c>
      <c r="E1193">
        <v>2.2451250064032313E-2</v>
      </c>
    </row>
    <row r="1194" spans="2:5" x14ac:dyDescent="0.2">
      <c r="B1194" s="153">
        <v>42751</v>
      </c>
      <c r="C1194" s="61">
        <v>524.76446499999997</v>
      </c>
      <c r="D1194">
        <f t="shared" si="20"/>
        <v>5.6832393485855821</v>
      </c>
      <c r="E1194">
        <v>2.2433810341330331E-2</v>
      </c>
    </row>
    <row r="1195" spans="2:5" x14ac:dyDescent="0.2">
      <c r="B1195" s="153">
        <v>38323</v>
      </c>
      <c r="C1195" s="61">
        <v>78.519478000000007</v>
      </c>
      <c r="D1195">
        <f t="shared" si="20"/>
        <v>-0.18881719421448831</v>
      </c>
      <c r="E1195">
        <v>2.24213998232159E-2</v>
      </c>
    </row>
    <row r="1196" spans="2:5" x14ac:dyDescent="0.2">
      <c r="B1196" s="153">
        <v>38684</v>
      </c>
      <c r="C1196" s="61">
        <v>96.796279999999996</v>
      </c>
      <c r="D1196">
        <f t="shared" si="20"/>
        <v>1.8562411843729394</v>
      </c>
      <c r="E1196">
        <v>2.2398388046723294E-2</v>
      </c>
    </row>
    <row r="1197" spans="2:5" x14ac:dyDescent="0.2">
      <c r="B1197" s="153">
        <v>36468</v>
      </c>
      <c r="C1197" s="61">
        <v>33.889392999999998</v>
      </c>
      <c r="D1197">
        <f t="shared" si="20"/>
        <v>0.14735761922246077</v>
      </c>
      <c r="E1197">
        <v>2.2389709959527208E-2</v>
      </c>
    </row>
    <row r="1198" spans="2:5" x14ac:dyDescent="0.2">
      <c r="B1198" s="153">
        <v>34311</v>
      </c>
      <c r="C1198" s="61">
        <v>29.536905000000001</v>
      </c>
      <c r="D1198">
        <f t="shared" si="20"/>
        <v>-0.9351592929148751</v>
      </c>
      <c r="E1198">
        <v>2.2388252919528971E-2</v>
      </c>
    </row>
    <row r="1199" spans="2:5" x14ac:dyDescent="0.2">
      <c r="B1199" s="153">
        <v>42927</v>
      </c>
      <c r="C1199" s="61">
        <v>455.53027300000002</v>
      </c>
      <c r="D1199">
        <f t="shared" si="20"/>
        <v>7.1181952236141486</v>
      </c>
      <c r="E1199">
        <v>2.2373873370611665E-2</v>
      </c>
    </row>
    <row r="1200" spans="2:5" x14ac:dyDescent="0.2">
      <c r="B1200" s="153">
        <v>34963</v>
      </c>
      <c r="C1200" s="61">
        <v>56.112259000000002</v>
      </c>
      <c r="D1200">
        <f t="shared" si="20"/>
        <v>-0.92257174269234044</v>
      </c>
      <c r="E1200">
        <v>2.2364633285136094E-2</v>
      </c>
    </row>
    <row r="1201" spans="2:5" x14ac:dyDescent="0.2">
      <c r="B1201" s="153">
        <v>45282</v>
      </c>
      <c r="C1201" s="61">
        <v>724.70001200000002</v>
      </c>
      <c r="D1201">
        <f t="shared" si="20"/>
        <v>34.3866429902831</v>
      </c>
      <c r="E1201">
        <v>2.2360212367419263E-2</v>
      </c>
    </row>
    <row r="1202" spans="2:5" x14ac:dyDescent="0.2">
      <c r="B1202" s="153">
        <v>37356</v>
      </c>
      <c r="C1202" s="61">
        <v>20.479479000000001</v>
      </c>
      <c r="D1202">
        <f t="shared" si="20"/>
        <v>-0.73682931161753251</v>
      </c>
      <c r="E1202">
        <v>2.2333768817996879E-2</v>
      </c>
    </row>
    <row r="1203" spans="2:5" x14ac:dyDescent="0.2">
      <c r="B1203" s="153">
        <v>38555</v>
      </c>
      <c r="C1203" s="61">
        <v>77.818236999999996</v>
      </c>
      <c r="D1203">
        <f t="shared" si="20"/>
        <v>0.39903019589778943</v>
      </c>
      <c r="E1203">
        <v>2.2330653501643302E-2</v>
      </c>
    </row>
    <row r="1204" spans="2:5" x14ac:dyDescent="0.2">
      <c r="B1204" s="153">
        <v>35514</v>
      </c>
      <c r="C1204" s="61">
        <v>55.622985999999997</v>
      </c>
      <c r="D1204">
        <f t="shared" si="20"/>
        <v>-0.16954129996388398</v>
      </c>
      <c r="E1204">
        <v>2.2297891648599889E-2</v>
      </c>
    </row>
    <row r="1205" spans="2:5" x14ac:dyDescent="0.2">
      <c r="B1205" s="153">
        <v>38288</v>
      </c>
      <c r="C1205" s="61">
        <v>66.978629999999995</v>
      </c>
      <c r="D1205">
        <f t="shared" si="20"/>
        <v>-0.20743878759367612</v>
      </c>
      <c r="E1205">
        <v>2.2246698173306233E-2</v>
      </c>
    </row>
    <row r="1206" spans="2:5" x14ac:dyDescent="0.2">
      <c r="B1206" s="153">
        <v>38051</v>
      </c>
      <c r="C1206" s="61">
        <v>84.509094000000005</v>
      </c>
      <c r="D1206">
        <f t="shared" si="20"/>
        <v>0.1973104132992394</v>
      </c>
      <c r="E1206">
        <v>2.2245849218221578E-2</v>
      </c>
    </row>
    <row r="1207" spans="2:5" x14ac:dyDescent="0.2">
      <c r="B1207" s="153">
        <v>39633</v>
      </c>
      <c r="C1207" s="61">
        <v>70.582442999999998</v>
      </c>
      <c r="D1207">
        <f t="shared" si="20"/>
        <v>-0.35630523933987224</v>
      </c>
      <c r="E1207">
        <v>2.2219513970127336E-2</v>
      </c>
    </row>
    <row r="1208" spans="2:5" x14ac:dyDescent="0.2">
      <c r="B1208" s="153">
        <v>40127</v>
      </c>
      <c r="C1208" s="61">
        <v>109.652039</v>
      </c>
      <c r="D1208">
        <f t="shared" si="20"/>
        <v>6.016539592767999</v>
      </c>
      <c r="E1208">
        <v>2.2214551172162336E-2</v>
      </c>
    </row>
    <row r="1209" spans="2:5" x14ac:dyDescent="0.2">
      <c r="B1209" s="153">
        <v>37216</v>
      </c>
      <c r="C1209" s="61">
        <v>15.627651999999999</v>
      </c>
      <c r="D1209">
        <f t="shared" si="20"/>
        <v>-0.3993478389627535</v>
      </c>
      <c r="E1209">
        <v>2.2199918970472313E-2</v>
      </c>
    </row>
    <row r="1210" spans="2:5" x14ac:dyDescent="0.2">
      <c r="B1210" s="153">
        <v>37596</v>
      </c>
      <c r="C1210" s="61">
        <v>26.017807000000001</v>
      </c>
      <c r="D1210">
        <f t="shared" si="20"/>
        <v>-0.77177421939721591</v>
      </c>
      <c r="E1210">
        <v>2.2121283930254809E-2</v>
      </c>
    </row>
    <row r="1211" spans="2:5" x14ac:dyDescent="0.2">
      <c r="B1211" s="153">
        <v>38744</v>
      </c>
      <c r="C1211" s="61">
        <v>114.000298</v>
      </c>
      <c r="D1211">
        <f t="shared" si="20"/>
        <v>-0.75365649570802784</v>
      </c>
      <c r="E1211">
        <v>2.2120311315514663E-2</v>
      </c>
    </row>
    <row r="1212" spans="2:5" x14ac:dyDescent="0.2">
      <c r="B1212" s="153">
        <v>42538</v>
      </c>
      <c r="C1212" s="61">
        <v>462.76965300000001</v>
      </c>
      <c r="D1212">
        <f t="shared" si="20"/>
        <v>0.12101416721262569</v>
      </c>
      <c r="E1212">
        <v>2.2119423474296279E-2</v>
      </c>
    </row>
    <row r="1213" spans="2:5" x14ac:dyDescent="0.2">
      <c r="B1213" s="153">
        <v>44727</v>
      </c>
      <c r="C1213" s="61">
        <v>412.81338499999998</v>
      </c>
      <c r="D1213">
        <f t="shared" si="20"/>
        <v>8.6088271580038231</v>
      </c>
      <c r="E1213">
        <v>2.2090631274849309E-2</v>
      </c>
    </row>
    <row r="1214" spans="2:5" x14ac:dyDescent="0.2">
      <c r="B1214" s="153">
        <v>37883</v>
      </c>
      <c r="C1214" s="61">
        <v>42.961891000000001</v>
      </c>
      <c r="D1214">
        <f t="shared" si="20"/>
        <v>0.43358770164028448</v>
      </c>
      <c r="E1214">
        <v>2.2089046159539751E-2</v>
      </c>
    </row>
    <row r="1215" spans="2:5" x14ac:dyDescent="0.2">
      <c r="B1215" s="153">
        <v>33851</v>
      </c>
      <c r="C1215" s="61">
        <v>29.968094000000001</v>
      </c>
      <c r="D1215">
        <f t="shared" si="20"/>
        <v>-0.25843686265931498</v>
      </c>
      <c r="E1215">
        <v>2.2058879451418604E-2</v>
      </c>
    </row>
    <row r="1216" spans="2:5" x14ac:dyDescent="0.2">
      <c r="B1216" s="153">
        <v>34772</v>
      </c>
      <c r="C1216" s="61">
        <v>40.412059999999997</v>
      </c>
      <c r="D1216">
        <f t="shared" si="20"/>
        <v>1.0155041775316804</v>
      </c>
      <c r="E1216">
        <v>2.197800752720128E-2</v>
      </c>
    </row>
    <row r="1217" spans="2:5" x14ac:dyDescent="0.2">
      <c r="B1217" s="153">
        <v>33424</v>
      </c>
      <c r="C1217" s="61">
        <v>20.050595999999999</v>
      </c>
      <c r="D1217">
        <f t="shared" si="20"/>
        <v>-0.81480185218505152</v>
      </c>
      <c r="E1217">
        <v>2.1977833781291183E-2</v>
      </c>
    </row>
    <row r="1218" spans="2:5" x14ac:dyDescent="0.2">
      <c r="B1218" s="153">
        <v>38715</v>
      </c>
      <c r="C1218" s="61">
        <v>108.26564</v>
      </c>
      <c r="D1218">
        <f t="shared" si="20"/>
        <v>-0.80878057455402541</v>
      </c>
      <c r="E1218">
        <v>2.1964542075371452E-2</v>
      </c>
    </row>
    <row r="1219" spans="2:5" x14ac:dyDescent="0.2">
      <c r="B1219" s="153">
        <v>45084</v>
      </c>
      <c r="C1219" s="61">
        <v>566.18536400000005</v>
      </c>
      <c r="D1219">
        <f t="shared" ref="D1219:D1282" si="21">(C1219-C1220)/C1220</f>
        <v>11.43874662964854</v>
      </c>
      <c r="E1219">
        <v>2.1952345704247461E-2</v>
      </c>
    </row>
    <row r="1220" spans="2:5" x14ac:dyDescent="0.2">
      <c r="B1220" s="153">
        <v>34683</v>
      </c>
      <c r="C1220" s="61">
        <v>45.517879000000001</v>
      </c>
      <c r="D1220">
        <f t="shared" si="21"/>
        <v>2.9604220377825512</v>
      </c>
      <c r="E1220">
        <v>2.1951104680262415E-2</v>
      </c>
    </row>
    <row r="1221" spans="2:5" x14ac:dyDescent="0.2">
      <c r="B1221" s="153">
        <v>37015</v>
      </c>
      <c r="C1221" s="61">
        <v>11.493188999999999</v>
      </c>
      <c r="D1221">
        <f t="shared" si="21"/>
        <v>-0.28912217712448507</v>
      </c>
      <c r="E1221">
        <v>2.1947729384724272E-2</v>
      </c>
    </row>
    <row r="1222" spans="2:5" x14ac:dyDescent="0.2">
      <c r="B1222" s="153">
        <v>36929</v>
      </c>
      <c r="C1222" s="61">
        <v>16.167601000000001</v>
      </c>
      <c r="D1222">
        <f t="shared" si="21"/>
        <v>-0.68063184858178405</v>
      </c>
      <c r="E1222">
        <v>2.1940532692695865E-2</v>
      </c>
    </row>
    <row r="1223" spans="2:5" x14ac:dyDescent="0.2">
      <c r="B1223" s="153">
        <v>34589</v>
      </c>
      <c r="C1223" s="61">
        <v>50.623711</v>
      </c>
      <c r="D1223">
        <f t="shared" si="21"/>
        <v>1.555441803599769</v>
      </c>
      <c r="E1223">
        <v>2.1929830139330159E-2</v>
      </c>
    </row>
    <row r="1224" spans="2:5" x14ac:dyDescent="0.2">
      <c r="B1224" s="153">
        <v>36137</v>
      </c>
      <c r="C1224" s="61">
        <v>19.81016</v>
      </c>
      <c r="D1224">
        <f t="shared" si="21"/>
        <v>-0.63832945120287621</v>
      </c>
      <c r="E1224">
        <v>2.1914814570643947E-2</v>
      </c>
    </row>
    <row r="1225" spans="2:5" x14ac:dyDescent="0.2">
      <c r="B1225" s="153">
        <v>39997</v>
      </c>
      <c r="C1225" s="61">
        <v>54.774048000000001</v>
      </c>
      <c r="D1225">
        <f t="shared" si="21"/>
        <v>-0.10046990528091397</v>
      </c>
      <c r="E1225">
        <v>2.1912555414416324E-2</v>
      </c>
    </row>
    <row r="1226" spans="2:5" x14ac:dyDescent="0.2">
      <c r="B1226" s="153">
        <v>38163</v>
      </c>
      <c r="C1226" s="61">
        <v>60.891846000000001</v>
      </c>
      <c r="D1226">
        <f t="shared" si="21"/>
        <v>-0.5381390396753768</v>
      </c>
      <c r="E1226">
        <v>2.1908609971025131E-2</v>
      </c>
    </row>
    <row r="1227" spans="2:5" x14ac:dyDescent="0.2">
      <c r="B1227" s="153">
        <v>39482</v>
      </c>
      <c r="C1227" s="61">
        <v>131.84021000000001</v>
      </c>
      <c r="D1227">
        <f t="shared" si="21"/>
        <v>5.7825510098828889</v>
      </c>
      <c r="E1227">
        <v>2.1897949963897833E-2</v>
      </c>
    </row>
    <row r="1228" spans="2:5" x14ac:dyDescent="0.2">
      <c r="B1228" s="153">
        <v>37343</v>
      </c>
      <c r="C1228" s="61">
        <v>19.438144999999999</v>
      </c>
      <c r="D1228">
        <f t="shared" si="21"/>
        <v>0.28798980005561936</v>
      </c>
      <c r="E1228">
        <v>2.1897773764097996E-2</v>
      </c>
    </row>
    <row r="1229" spans="2:5" x14ac:dyDescent="0.2">
      <c r="B1229" s="153">
        <v>33249</v>
      </c>
      <c r="C1229" s="61">
        <v>15.091847</v>
      </c>
      <c r="D1229">
        <f t="shared" si="21"/>
        <v>-0.96605631347072096</v>
      </c>
      <c r="E1229">
        <v>2.1897621910703879E-2</v>
      </c>
    </row>
    <row r="1230" spans="2:5" x14ac:dyDescent="0.2">
      <c r="B1230" s="153">
        <v>42782</v>
      </c>
      <c r="C1230" s="61">
        <v>444.61425800000001</v>
      </c>
      <c r="D1230">
        <f t="shared" si="21"/>
        <v>4.8548196208027063E-2</v>
      </c>
      <c r="E1230">
        <v>2.1881006834652338E-2</v>
      </c>
    </row>
    <row r="1231" spans="2:5" x14ac:dyDescent="0.2">
      <c r="B1231" s="153">
        <v>44869</v>
      </c>
      <c r="C1231" s="61">
        <v>424.02844199999998</v>
      </c>
      <c r="D1231">
        <f t="shared" si="21"/>
        <v>16.281323272582686</v>
      </c>
      <c r="E1231">
        <v>2.1861910140136553E-2</v>
      </c>
    </row>
    <row r="1232" spans="2:5" x14ac:dyDescent="0.2">
      <c r="B1232" s="153">
        <v>37712</v>
      </c>
      <c r="C1232" s="61">
        <v>24.536804</v>
      </c>
      <c r="D1232">
        <f t="shared" si="21"/>
        <v>0.27951481820570623</v>
      </c>
      <c r="E1232">
        <v>2.184386216004534E-2</v>
      </c>
    </row>
    <row r="1233" spans="2:5" x14ac:dyDescent="0.2">
      <c r="B1233" s="153">
        <v>36040</v>
      </c>
      <c r="C1233" s="61">
        <v>19.176646999999999</v>
      </c>
      <c r="D1233">
        <f t="shared" si="21"/>
        <v>-0.2397744169332712</v>
      </c>
      <c r="E1233">
        <v>2.184258709280942E-2</v>
      </c>
    </row>
    <row r="1234" spans="2:5" x14ac:dyDescent="0.2">
      <c r="B1234" s="153">
        <v>33606</v>
      </c>
      <c r="C1234" s="61">
        <v>25.224943</v>
      </c>
      <c r="D1234">
        <f t="shared" si="21"/>
        <v>-0.94219631709023111</v>
      </c>
      <c r="E1234">
        <v>2.1833708938243768E-2</v>
      </c>
    </row>
    <row r="1235" spans="2:5" x14ac:dyDescent="0.2">
      <c r="B1235" s="153">
        <v>43040</v>
      </c>
      <c r="C1235" s="61">
        <v>436.38989299999997</v>
      </c>
      <c r="D1235">
        <f t="shared" si="21"/>
        <v>4.1562107873287308</v>
      </c>
      <c r="E1235">
        <v>2.1825408379793156E-2</v>
      </c>
    </row>
    <row r="1236" spans="2:5" x14ac:dyDescent="0.2">
      <c r="B1236" s="153">
        <v>38646</v>
      </c>
      <c r="C1236" s="61">
        <v>84.633835000000005</v>
      </c>
      <c r="D1236">
        <f t="shared" si="21"/>
        <v>0.1896983761388161</v>
      </c>
      <c r="E1236">
        <v>2.1817156019205891E-2</v>
      </c>
    </row>
    <row r="1237" spans="2:5" x14ac:dyDescent="0.2">
      <c r="B1237" s="153">
        <v>37986</v>
      </c>
      <c r="C1237" s="61">
        <v>71.138901000000004</v>
      </c>
      <c r="D1237">
        <f t="shared" si="21"/>
        <v>0.26819980855484771</v>
      </c>
      <c r="E1237">
        <v>2.1812617871511668E-2</v>
      </c>
    </row>
    <row r="1238" spans="2:5" x14ac:dyDescent="0.2">
      <c r="B1238" s="153">
        <v>37903</v>
      </c>
      <c r="C1238" s="61">
        <v>56.094394999999999</v>
      </c>
      <c r="D1238">
        <f t="shared" si="21"/>
        <v>0.38394008228530924</v>
      </c>
      <c r="E1238">
        <v>2.1785979841299426E-2</v>
      </c>
    </row>
    <row r="1239" spans="2:5" x14ac:dyDescent="0.2">
      <c r="B1239" s="153">
        <v>34430</v>
      </c>
      <c r="C1239" s="61">
        <v>40.532387</v>
      </c>
      <c r="D1239">
        <f t="shared" si="21"/>
        <v>1.0000000493432584</v>
      </c>
      <c r="E1239">
        <v>2.1738867395180106E-2</v>
      </c>
    </row>
    <row r="1240" spans="2:5" x14ac:dyDescent="0.2">
      <c r="B1240" s="153">
        <v>34187</v>
      </c>
      <c r="C1240" s="61">
        <v>20.266193000000001</v>
      </c>
      <c r="D1240">
        <f t="shared" si="21"/>
        <v>0</v>
      </c>
      <c r="E1240">
        <v>2.1738842187218263E-2</v>
      </c>
    </row>
    <row r="1241" spans="2:5" x14ac:dyDescent="0.2">
      <c r="B1241" s="153">
        <v>33928</v>
      </c>
      <c r="C1241" s="61">
        <v>20.266193000000001</v>
      </c>
      <c r="D1241">
        <f t="shared" si="21"/>
        <v>-0.71218705237797819</v>
      </c>
      <c r="E1241">
        <v>2.1738842187218263E-2</v>
      </c>
    </row>
    <row r="1242" spans="2:5" x14ac:dyDescent="0.2">
      <c r="B1242" s="153">
        <v>38307</v>
      </c>
      <c r="C1242" s="61">
        <v>70.414458999999994</v>
      </c>
      <c r="D1242">
        <f t="shared" si="21"/>
        <v>4.7519098235553066E-2</v>
      </c>
      <c r="E1242">
        <v>2.1731614123734554E-2</v>
      </c>
    </row>
    <row r="1243" spans="2:5" x14ac:dyDescent="0.2">
      <c r="B1243" s="153">
        <v>39975</v>
      </c>
      <c r="C1243" s="61">
        <v>67.220214999999996</v>
      </c>
      <c r="D1243">
        <f t="shared" si="21"/>
        <v>-0.46636868033333229</v>
      </c>
      <c r="E1243">
        <v>2.1726996119015334E-2</v>
      </c>
    </row>
    <row r="1244" spans="2:5" x14ac:dyDescent="0.2">
      <c r="B1244" s="153">
        <v>39219</v>
      </c>
      <c r="C1244" s="61">
        <v>125.967522</v>
      </c>
      <c r="D1244">
        <f t="shared" si="21"/>
        <v>4.7003418371779828</v>
      </c>
      <c r="E1244">
        <v>2.171100321584532E-2</v>
      </c>
    </row>
    <row r="1245" spans="2:5" x14ac:dyDescent="0.2">
      <c r="B1245" s="153">
        <v>36061</v>
      </c>
      <c r="C1245" s="61">
        <v>22.098240000000001</v>
      </c>
      <c r="D1245">
        <f t="shared" si="21"/>
        <v>0.10698466273326868</v>
      </c>
      <c r="E1245">
        <v>2.170930693186492E-2</v>
      </c>
    </row>
    <row r="1246" spans="2:5" x14ac:dyDescent="0.2">
      <c r="B1246" s="153">
        <v>36633</v>
      </c>
      <c r="C1246" s="61">
        <v>19.962553</v>
      </c>
      <c r="D1246">
        <f t="shared" si="21"/>
        <v>-0.93141027507875229</v>
      </c>
      <c r="E1246">
        <v>2.170533978515397E-2</v>
      </c>
    </row>
    <row r="1247" spans="2:5" x14ac:dyDescent="0.2">
      <c r="B1247" s="153">
        <v>44438</v>
      </c>
      <c r="C1247" s="61">
        <v>291.04290800000001</v>
      </c>
      <c r="D1247">
        <f t="shared" si="21"/>
        <v>10.584704744236285</v>
      </c>
      <c r="E1247">
        <v>2.1697246489190861E-2</v>
      </c>
    </row>
    <row r="1248" spans="2:5" x14ac:dyDescent="0.2">
      <c r="B1248" s="153">
        <v>37617</v>
      </c>
      <c r="C1248" s="61">
        <v>25.123031999999998</v>
      </c>
      <c r="D1248">
        <f t="shared" si="21"/>
        <v>-0.6349493732835737</v>
      </c>
      <c r="E1248">
        <v>2.1643666124363518E-2</v>
      </c>
    </row>
    <row r="1249" spans="2:5" x14ac:dyDescent="0.2">
      <c r="B1249" s="153">
        <v>38299</v>
      </c>
      <c r="C1249" s="61">
        <v>68.820678999999998</v>
      </c>
      <c r="D1249">
        <f t="shared" si="21"/>
        <v>-0.82484621556559123</v>
      </c>
      <c r="E1249">
        <v>2.1638602784491333E-2</v>
      </c>
    </row>
    <row r="1250" spans="2:5" x14ac:dyDescent="0.2">
      <c r="B1250" s="153">
        <v>42200</v>
      </c>
      <c r="C1250" s="61">
        <v>392.91574100000003</v>
      </c>
      <c r="D1250">
        <f t="shared" si="21"/>
        <v>6.351986728857729</v>
      </c>
      <c r="E1250">
        <v>2.1634826214488402E-2</v>
      </c>
    </row>
    <row r="1251" spans="2:5" x14ac:dyDescent="0.2">
      <c r="B1251" s="153">
        <v>35563</v>
      </c>
      <c r="C1251" s="61">
        <v>53.443477999999999</v>
      </c>
      <c r="D1251">
        <f t="shared" si="21"/>
        <v>-0.48996805054377812</v>
      </c>
      <c r="E1251">
        <v>2.162187746511892E-2</v>
      </c>
    </row>
    <row r="1252" spans="2:5" x14ac:dyDescent="0.2">
      <c r="B1252" s="153">
        <v>40116</v>
      </c>
      <c r="C1252" s="61">
        <v>104.784569</v>
      </c>
      <c r="D1252">
        <f t="shared" si="21"/>
        <v>2.6834273700607079</v>
      </c>
      <c r="E1252">
        <v>2.161201142607326E-2</v>
      </c>
    </row>
    <row r="1253" spans="2:5" x14ac:dyDescent="0.2">
      <c r="B1253" s="153">
        <v>37784</v>
      </c>
      <c r="C1253" s="61">
        <v>28.447572999999998</v>
      </c>
      <c r="D1253">
        <f t="shared" si="21"/>
        <v>-7.0792935372528412E-2</v>
      </c>
      <c r="E1253">
        <v>2.1606761466215849E-2</v>
      </c>
    </row>
    <row r="1254" spans="2:5" x14ac:dyDescent="0.2">
      <c r="B1254" s="153">
        <v>33854</v>
      </c>
      <c r="C1254" s="61">
        <v>30.614891</v>
      </c>
      <c r="D1254">
        <f t="shared" si="21"/>
        <v>-0.34254363225846551</v>
      </c>
      <c r="E1254">
        <v>2.1582854084747579E-2</v>
      </c>
    </row>
    <row r="1255" spans="2:5" x14ac:dyDescent="0.2">
      <c r="B1255" s="153">
        <v>37888</v>
      </c>
      <c r="C1255" s="61">
        <v>46.565662000000003</v>
      </c>
      <c r="D1255">
        <f t="shared" si="21"/>
        <v>1.8302233532014442</v>
      </c>
      <c r="E1255">
        <v>2.1577722695731688E-2</v>
      </c>
    </row>
    <row r="1256" spans="2:5" x14ac:dyDescent="0.2">
      <c r="B1256" s="153">
        <v>37228</v>
      </c>
      <c r="C1256" s="61">
        <v>16.452998999999998</v>
      </c>
      <c r="D1256">
        <f t="shared" si="21"/>
        <v>-0.77346339001971864</v>
      </c>
      <c r="E1256">
        <v>2.155142707384012E-2</v>
      </c>
    </row>
    <row r="1257" spans="2:5" x14ac:dyDescent="0.2">
      <c r="B1257" s="153">
        <v>39707</v>
      </c>
      <c r="C1257" s="61">
        <v>72.628433000000001</v>
      </c>
      <c r="D1257">
        <f t="shared" si="21"/>
        <v>-0.84602177695928582</v>
      </c>
      <c r="E1257">
        <v>2.1513843885800528E-2</v>
      </c>
    </row>
    <row r="1258" spans="2:5" x14ac:dyDescent="0.2">
      <c r="B1258" s="153">
        <v>42720</v>
      </c>
      <c r="C1258" s="61">
        <v>471.67990099999997</v>
      </c>
      <c r="D1258">
        <f t="shared" si="21"/>
        <v>5.5275185587599127</v>
      </c>
      <c r="E1258">
        <v>2.1480962155400091E-2</v>
      </c>
    </row>
    <row r="1259" spans="2:5" x14ac:dyDescent="0.2">
      <c r="B1259" s="153">
        <v>35307</v>
      </c>
      <c r="C1259" s="61">
        <v>72.260216</v>
      </c>
      <c r="D1259">
        <f t="shared" si="21"/>
        <v>2.4529884388309897</v>
      </c>
      <c r="E1259">
        <v>2.1462234225537797E-2</v>
      </c>
    </row>
    <row r="1260" spans="2:5" x14ac:dyDescent="0.2">
      <c r="B1260" s="153">
        <v>37558</v>
      </c>
      <c r="C1260" s="61">
        <v>20.926863000000001</v>
      </c>
      <c r="D1260">
        <f t="shared" si="21"/>
        <v>-0.16239564498919437</v>
      </c>
      <c r="E1260">
        <v>2.1460973560646836E-2</v>
      </c>
    </row>
    <row r="1261" spans="2:5" x14ac:dyDescent="0.2">
      <c r="B1261" s="153">
        <v>37669</v>
      </c>
      <c r="C1261" s="61">
        <v>24.984186000000001</v>
      </c>
      <c r="D1261">
        <f t="shared" si="21"/>
        <v>-0.86349643988646296</v>
      </c>
      <c r="E1261">
        <v>2.1444241248255815E-2</v>
      </c>
    </row>
    <row r="1262" spans="2:5" x14ac:dyDescent="0.2">
      <c r="B1262" s="153">
        <v>44167</v>
      </c>
      <c r="C1262" s="61">
        <v>183.02955600000001</v>
      </c>
      <c r="D1262">
        <f t="shared" si="21"/>
        <v>-0.40774194118316021</v>
      </c>
      <c r="E1262">
        <v>2.1418665068138734E-2</v>
      </c>
    </row>
    <row r="1263" spans="2:5" x14ac:dyDescent="0.2">
      <c r="B1263" s="153">
        <v>44302</v>
      </c>
      <c r="C1263" s="61">
        <v>309.036835</v>
      </c>
      <c r="D1263">
        <f t="shared" si="21"/>
        <v>2.341034653481135</v>
      </c>
      <c r="E1263">
        <v>2.1416882934725746E-2</v>
      </c>
    </row>
    <row r="1264" spans="2:5" x14ac:dyDescent="0.2">
      <c r="B1264" s="153">
        <v>38693</v>
      </c>
      <c r="C1264" s="61">
        <v>92.497344999999996</v>
      </c>
      <c r="D1264">
        <f t="shared" si="21"/>
        <v>-0.82498232190296783</v>
      </c>
      <c r="E1264">
        <v>2.1412332241598116E-2</v>
      </c>
    </row>
    <row r="1265" spans="2:5" x14ac:dyDescent="0.2">
      <c r="B1265" s="153">
        <v>44517</v>
      </c>
      <c r="C1265" s="61">
        <v>528.50286900000003</v>
      </c>
      <c r="D1265">
        <f t="shared" si="21"/>
        <v>-0.16183826967260201</v>
      </c>
      <c r="E1265">
        <v>2.1385299506722716E-2</v>
      </c>
    </row>
    <row r="1266" spans="2:5" x14ac:dyDescent="0.2">
      <c r="B1266" s="153">
        <v>45209</v>
      </c>
      <c r="C1266" s="61">
        <v>630.54998799999998</v>
      </c>
      <c r="D1266">
        <f t="shared" si="21"/>
        <v>9.0460556895153577</v>
      </c>
      <c r="E1266">
        <v>2.1381732425952205E-2</v>
      </c>
    </row>
    <row r="1267" spans="2:5" x14ac:dyDescent="0.2">
      <c r="B1267" s="153">
        <v>38236</v>
      </c>
      <c r="C1267" s="61">
        <v>62.765926</v>
      </c>
      <c r="D1267">
        <f t="shared" si="21"/>
        <v>1.5396691151092243</v>
      </c>
      <c r="E1267">
        <v>2.1373476702882286E-2</v>
      </c>
    </row>
    <row r="1268" spans="2:5" x14ac:dyDescent="0.2">
      <c r="B1268" s="153">
        <v>37656</v>
      </c>
      <c r="C1268" s="61">
        <v>24.714213999999998</v>
      </c>
      <c r="D1268">
        <f t="shared" si="21"/>
        <v>-0.95873628256451782</v>
      </c>
      <c r="E1268">
        <v>2.1357949634851374E-2</v>
      </c>
    </row>
    <row r="1269" spans="2:5" x14ac:dyDescent="0.2">
      <c r="B1269" s="153">
        <v>45113</v>
      </c>
      <c r="C1269" s="61">
        <v>598.93328899999995</v>
      </c>
      <c r="D1269">
        <f t="shared" si="21"/>
        <v>4.5056372744515922</v>
      </c>
      <c r="E1269">
        <v>2.1334432468429552E-2</v>
      </c>
    </row>
    <row r="1270" spans="2:5" x14ac:dyDescent="0.2">
      <c r="B1270" s="153">
        <v>38721</v>
      </c>
      <c r="C1270" s="61">
        <v>108.785461</v>
      </c>
      <c r="D1270">
        <f t="shared" si="21"/>
        <v>-0.10147886940164492</v>
      </c>
      <c r="E1270">
        <v>2.1302936122013148E-2</v>
      </c>
    </row>
    <row r="1271" spans="2:5" x14ac:dyDescent="0.2">
      <c r="B1271" s="153">
        <v>38754</v>
      </c>
      <c r="C1271" s="61">
        <v>121.07167800000001</v>
      </c>
      <c r="D1271">
        <f t="shared" si="21"/>
        <v>-0.8300390509172979</v>
      </c>
      <c r="E1271">
        <v>2.1298722209948124E-2</v>
      </c>
    </row>
    <row r="1272" spans="2:5" x14ac:dyDescent="0.2">
      <c r="B1272" s="153">
        <v>45259</v>
      </c>
      <c r="C1272" s="61">
        <v>712.34997599999997</v>
      </c>
      <c r="D1272">
        <f t="shared" si="21"/>
        <v>0.66333834602140518</v>
      </c>
      <c r="E1272">
        <v>2.1290288172042968E-2</v>
      </c>
    </row>
    <row r="1273" spans="2:5" x14ac:dyDescent="0.2">
      <c r="B1273" s="153">
        <v>44708</v>
      </c>
      <c r="C1273" s="61">
        <v>428.26522799999998</v>
      </c>
      <c r="D1273">
        <f t="shared" si="21"/>
        <v>17.41726741592284</v>
      </c>
      <c r="E1273">
        <v>2.1276638973395302E-2</v>
      </c>
    </row>
    <row r="1274" spans="2:5" x14ac:dyDescent="0.2">
      <c r="B1274" s="153">
        <v>36151</v>
      </c>
      <c r="C1274" s="61">
        <v>23.253461999999999</v>
      </c>
      <c r="D1274">
        <f t="shared" si="21"/>
        <v>-0.97762584344879599</v>
      </c>
      <c r="E1274">
        <v>2.127654528417031E-2</v>
      </c>
    </row>
    <row r="1275" spans="2:5" x14ac:dyDescent="0.2">
      <c r="B1275" s="153">
        <v>45358</v>
      </c>
      <c r="C1275" s="61">
        <v>1039.3000489999999</v>
      </c>
      <c r="D1275">
        <f t="shared" si="21"/>
        <v>1.7482513653233074</v>
      </c>
      <c r="E1275">
        <v>2.1274529051649602E-2</v>
      </c>
    </row>
    <row r="1276" spans="2:5" x14ac:dyDescent="0.2">
      <c r="B1276" s="153">
        <v>42353</v>
      </c>
      <c r="C1276" s="61">
        <v>378.167755</v>
      </c>
      <c r="D1276">
        <f t="shared" si="21"/>
        <v>-0.55968124169802613</v>
      </c>
      <c r="E1276">
        <v>2.1259466065681312E-2</v>
      </c>
    </row>
    <row r="1277" spans="2:5" x14ac:dyDescent="0.2">
      <c r="B1277" s="153">
        <v>45321</v>
      </c>
      <c r="C1277" s="61">
        <v>858.84997599999997</v>
      </c>
      <c r="D1277">
        <f t="shared" si="21"/>
        <v>0.62719742470029771</v>
      </c>
      <c r="E1277">
        <v>2.1224703923900082E-2</v>
      </c>
    </row>
    <row r="1278" spans="2:5" x14ac:dyDescent="0.2">
      <c r="B1278" s="153">
        <v>42090</v>
      </c>
      <c r="C1278" s="61">
        <v>527.80932600000006</v>
      </c>
      <c r="D1278">
        <f t="shared" si="21"/>
        <v>20.812639924600191</v>
      </c>
      <c r="E1278">
        <v>2.1173009764472336E-2</v>
      </c>
    </row>
    <row r="1279" spans="2:5" x14ac:dyDescent="0.2">
      <c r="B1279" s="153">
        <v>37655</v>
      </c>
      <c r="C1279" s="61">
        <v>24.197406999999998</v>
      </c>
      <c r="D1279">
        <f t="shared" si="21"/>
        <v>-0.83029234658639184</v>
      </c>
      <c r="E1279">
        <v>2.1158950547990541E-2</v>
      </c>
    </row>
    <row r="1280" spans="2:5" x14ac:dyDescent="0.2">
      <c r="B1280" s="153">
        <v>38778</v>
      </c>
      <c r="C1280" s="61">
        <v>142.582886</v>
      </c>
      <c r="D1280">
        <f t="shared" si="21"/>
        <v>1.2375068771186191</v>
      </c>
      <c r="E1280">
        <v>2.1155707860183698E-2</v>
      </c>
    </row>
    <row r="1281" spans="2:5" x14ac:dyDescent="0.2">
      <c r="B1281" s="153">
        <v>39980</v>
      </c>
      <c r="C1281" s="61">
        <v>63.723998999999999</v>
      </c>
      <c r="D1281">
        <f t="shared" si="21"/>
        <v>1.5913759118909403</v>
      </c>
      <c r="E1281">
        <v>2.1155599652578846E-2</v>
      </c>
    </row>
    <row r="1282" spans="2:5" x14ac:dyDescent="0.2">
      <c r="B1282" s="153">
        <v>37581</v>
      </c>
      <c r="C1282" s="61">
        <v>24.590796999999998</v>
      </c>
      <c r="D1282">
        <f t="shared" si="21"/>
        <v>-0.49537287934452889</v>
      </c>
      <c r="E1282">
        <v>2.1140367119415675E-2</v>
      </c>
    </row>
    <row r="1283" spans="2:5" x14ac:dyDescent="0.2">
      <c r="B1283" s="153">
        <v>35702</v>
      </c>
      <c r="C1283" s="61">
        <v>48.730629</v>
      </c>
      <c r="D1283">
        <f t="shared" ref="D1283:D1346" si="22">(C1283-C1284)/C1284</f>
        <v>-0.81108210698689642</v>
      </c>
      <c r="E1283">
        <v>2.1117882713730385E-2</v>
      </c>
    </row>
    <row r="1284" spans="2:5" x14ac:dyDescent="0.2">
      <c r="B1284" s="153">
        <v>43304</v>
      </c>
      <c r="C1284" s="61">
        <v>257.94607500000001</v>
      </c>
      <c r="D1284">
        <f t="shared" si="22"/>
        <v>0.88002873430225015</v>
      </c>
      <c r="E1284">
        <v>2.1112971011656028E-2</v>
      </c>
    </row>
    <row r="1285" spans="2:5" x14ac:dyDescent="0.2">
      <c r="B1285" s="153">
        <v>38945</v>
      </c>
      <c r="C1285" s="61">
        <v>137.203262</v>
      </c>
      <c r="D1285">
        <f t="shared" si="22"/>
        <v>8.9314925715721838</v>
      </c>
      <c r="E1285">
        <v>2.1108056749187094E-2</v>
      </c>
    </row>
    <row r="1286" spans="2:5" x14ac:dyDescent="0.2">
      <c r="B1286" s="153">
        <v>36857</v>
      </c>
      <c r="C1286" s="61">
        <v>13.814969</v>
      </c>
      <c r="D1286">
        <f t="shared" si="22"/>
        <v>0.27382634595984068</v>
      </c>
      <c r="E1286">
        <v>2.1094461982162031E-2</v>
      </c>
    </row>
    <row r="1287" spans="2:5" x14ac:dyDescent="0.2">
      <c r="B1287" s="153">
        <v>37089</v>
      </c>
      <c r="C1287" s="61">
        <v>10.845253</v>
      </c>
      <c r="D1287">
        <f t="shared" si="22"/>
        <v>-0.48141061819624337</v>
      </c>
      <c r="E1287">
        <v>2.10602773980469E-2</v>
      </c>
    </row>
    <row r="1288" spans="2:5" x14ac:dyDescent="0.2">
      <c r="B1288" s="153">
        <v>33932</v>
      </c>
      <c r="C1288" s="61">
        <v>20.912987000000001</v>
      </c>
      <c r="D1288">
        <f t="shared" si="22"/>
        <v>-0.84165976137589538</v>
      </c>
      <c r="E1288">
        <v>2.1052601256765155E-2</v>
      </c>
    </row>
    <row r="1289" spans="2:5" x14ac:dyDescent="0.2">
      <c r="B1289" s="153">
        <v>38908</v>
      </c>
      <c r="C1289" s="61">
        <v>132.07626300000001</v>
      </c>
      <c r="D1289">
        <f t="shared" si="22"/>
        <v>0.81513349627760012</v>
      </c>
      <c r="E1289">
        <v>2.1017088883505872E-2</v>
      </c>
    </row>
    <row r="1290" spans="2:5" x14ac:dyDescent="0.2">
      <c r="B1290" s="153">
        <v>35277</v>
      </c>
      <c r="C1290" s="61">
        <v>72.763938999999993</v>
      </c>
      <c r="D1290">
        <f t="shared" si="22"/>
        <v>-0.37454393217108761</v>
      </c>
      <c r="E1290">
        <v>2.1005446494163409E-2</v>
      </c>
    </row>
    <row r="1291" spans="2:5" x14ac:dyDescent="0.2">
      <c r="B1291" s="153">
        <v>43707</v>
      </c>
      <c r="C1291" s="61">
        <v>116.33741000000001</v>
      </c>
      <c r="D1291">
        <f t="shared" si="22"/>
        <v>-0.66917079673021318</v>
      </c>
      <c r="E1291">
        <v>2.0997347225899781E-2</v>
      </c>
    </row>
    <row r="1292" spans="2:5" x14ac:dyDescent="0.2">
      <c r="B1292" s="153">
        <v>44355</v>
      </c>
      <c r="C1292" s="61">
        <v>351.65399200000002</v>
      </c>
      <c r="D1292">
        <f t="shared" si="22"/>
        <v>3.9901162620742698</v>
      </c>
      <c r="E1292">
        <v>2.0984092995813962E-2</v>
      </c>
    </row>
    <row r="1293" spans="2:5" x14ac:dyDescent="0.2">
      <c r="B1293" s="153">
        <v>37984</v>
      </c>
      <c r="C1293" s="61">
        <v>70.470100000000002</v>
      </c>
      <c r="D1293">
        <f t="shared" si="22"/>
        <v>5.0542633740867933</v>
      </c>
      <c r="E1293">
        <v>2.0975814758769102E-2</v>
      </c>
    </row>
    <row r="1294" spans="2:5" x14ac:dyDescent="0.2">
      <c r="B1294" s="153">
        <v>37050</v>
      </c>
      <c r="C1294" s="61">
        <v>11.639748000000001</v>
      </c>
      <c r="D1294">
        <f t="shared" si="22"/>
        <v>-0.36756073816822599</v>
      </c>
      <c r="E1294">
        <v>2.0974283171067556E-2</v>
      </c>
    </row>
    <row r="1295" spans="2:5" x14ac:dyDescent="0.2">
      <c r="B1295" s="153">
        <v>37285</v>
      </c>
      <c r="C1295" s="61">
        <v>18.404530999999999</v>
      </c>
      <c r="D1295">
        <f t="shared" si="22"/>
        <v>-0.95744146545276165</v>
      </c>
      <c r="E1295">
        <v>2.0967223703862708E-2</v>
      </c>
    </row>
    <row r="1296" spans="2:5" x14ac:dyDescent="0.2">
      <c r="B1296" s="153">
        <v>44637</v>
      </c>
      <c r="C1296" s="61">
        <v>432.452179</v>
      </c>
      <c r="D1296">
        <f t="shared" si="22"/>
        <v>19.572590121952576</v>
      </c>
      <c r="E1296">
        <v>2.0946098675698511E-2</v>
      </c>
    </row>
    <row r="1297" spans="2:5" x14ac:dyDescent="0.2">
      <c r="B1297" s="153">
        <v>34002</v>
      </c>
      <c r="C1297" s="61">
        <v>21.020793999999999</v>
      </c>
      <c r="D1297">
        <f t="shared" si="22"/>
        <v>-0.74744570867535565</v>
      </c>
      <c r="E1297">
        <v>2.094271707763801E-2</v>
      </c>
    </row>
    <row r="1298" spans="2:5" x14ac:dyDescent="0.2">
      <c r="B1298" s="153">
        <v>38015</v>
      </c>
      <c r="C1298" s="61">
        <v>83.232772999999995</v>
      </c>
      <c r="D1298">
        <f t="shared" si="22"/>
        <v>-0.80184600992023003</v>
      </c>
      <c r="E1298">
        <v>2.0845315161722843E-2</v>
      </c>
    </row>
    <row r="1299" spans="2:5" x14ac:dyDescent="0.2">
      <c r="B1299" s="153">
        <v>44866</v>
      </c>
      <c r="C1299" s="61">
        <v>420.040863</v>
      </c>
      <c r="D1299">
        <f t="shared" si="22"/>
        <v>-5.4951239417968457E-2</v>
      </c>
      <c r="E1299">
        <v>2.0835840314907983E-2</v>
      </c>
    </row>
    <row r="1300" spans="2:5" x14ac:dyDescent="0.2">
      <c r="B1300" s="153">
        <v>44967</v>
      </c>
      <c r="C1300" s="61">
        <v>444.46475199999998</v>
      </c>
      <c r="D1300">
        <f t="shared" si="22"/>
        <v>9.4371829131386313</v>
      </c>
      <c r="E1300">
        <v>2.0835766527760268E-2</v>
      </c>
    </row>
    <row r="1301" spans="2:5" x14ac:dyDescent="0.2">
      <c r="B1301" s="153">
        <v>34835</v>
      </c>
      <c r="C1301" s="61">
        <v>42.584743000000003</v>
      </c>
      <c r="D1301">
        <f t="shared" si="22"/>
        <v>-0.11833909030222828</v>
      </c>
      <c r="E1301">
        <v>2.0833201488399979E-2</v>
      </c>
    </row>
    <row r="1302" spans="2:5" x14ac:dyDescent="0.2">
      <c r="B1302" s="153">
        <v>39948</v>
      </c>
      <c r="C1302" s="61">
        <v>48.300590999999997</v>
      </c>
      <c r="D1302">
        <f t="shared" si="22"/>
        <v>0.24892991546166648</v>
      </c>
      <c r="E1302">
        <v>2.0781310403413703E-2</v>
      </c>
    </row>
    <row r="1303" spans="2:5" x14ac:dyDescent="0.2">
      <c r="B1303" s="153">
        <v>37841</v>
      </c>
      <c r="C1303" s="61">
        <v>38.673580000000001</v>
      </c>
      <c r="D1303">
        <f t="shared" si="22"/>
        <v>0.49931808083495649</v>
      </c>
      <c r="E1303">
        <v>2.0768485430122927E-2</v>
      </c>
    </row>
    <row r="1304" spans="2:5" x14ac:dyDescent="0.2">
      <c r="B1304" s="153">
        <v>37642</v>
      </c>
      <c r="C1304" s="61">
        <v>25.794112999999999</v>
      </c>
      <c r="D1304">
        <f t="shared" si="22"/>
        <v>-0.85975877963335812</v>
      </c>
      <c r="E1304">
        <v>2.0757003120588573E-2</v>
      </c>
    </row>
    <row r="1305" spans="2:5" x14ac:dyDescent="0.2">
      <c r="B1305" s="153">
        <v>43599</v>
      </c>
      <c r="C1305" s="61">
        <v>183.92675800000001</v>
      </c>
      <c r="D1305">
        <f t="shared" si="22"/>
        <v>7.6609235062586674</v>
      </c>
      <c r="E1305">
        <v>2.0746940424577861E-2</v>
      </c>
    </row>
    <row r="1306" spans="2:5" x14ac:dyDescent="0.2">
      <c r="B1306" s="153">
        <v>34008</v>
      </c>
      <c r="C1306" s="61">
        <v>21.236391000000001</v>
      </c>
      <c r="D1306">
        <f t="shared" si="22"/>
        <v>-0.67568600135150747</v>
      </c>
      <c r="E1306">
        <v>2.0725596799375717E-2</v>
      </c>
    </row>
    <row r="1307" spans="2:5" x14ac:dyDescent="0.2">
      <c r="B1307" s="153">
        <v>38191</v>
      </c>
      <c r="C1307" s="61">
        <v>65.480957000000004</v>
      </c>
      <c r="D1307">
        <f t="shared" si="22"/>
        <v>2.2505938402643411</v>
      </c>
      <c r="E1307">
        <v>2.0723883743368851E-2</v>
      </c>
    </row>
    <row r="1308" spans="2:5" x14ac:dyDescent="0.2">
      <c r="B1308" s="153">
        <v>36662</v>
      </c>
      <c r="C1308" s="61">
        <v>20.144306</v>
      </c>
      <c r="D1308">
        <f t="shared" si="22"/>
        <v>-0.8337442482978068</v>
      </c>
      <c r="E1308">
        <v>2.0721228110045019E-2</v>
      </c>
    </row>
    <row r="1309" spans="2:5" x14ac:dyDescent="0.2">
      <c r="B1309" s="153">
        <v>39400</v>
      </c>
      <c r="C1309" s="61">
        <v>121.16456599999999</v>
      </c>
      <c r="D1309">
        <f t="shared" si="22"/>
        <v>-0.72011008148155664</v>
      </c>
      <c r="E1309">
        <v>2.0697991277016981E-2</v>
      </c>
    </row>
    <row r="1310" spans="2:5" x14ac:dyDescent="0.2">
      <c r="B1310" s="153">
        <v>44824</v>
      </c>
      <c r="C1310" s="61">
        <v>432.90078699999998</v>
      </c>
      <c r="D1310">
        <f t="shared" si="22"/>
        <v>0.440298549225076</v>
      </c>
      <c r="E1310">
        <v>2.0683946926860632E-2</v>
      </c>
    </row>
    <row r="1311" spans="2:5" x14ac:dyDescent="0.2">
      <c r="B1311" s="153">
        <v>44313</v>
      </c>
      <c r="C1311" s="61">
        <v>300.56323200000003</v>
      </c>
      <c r="D1311">
        <f t="shared" si="22"/>
        <v>-0.45783133364669198</v>
      </c>
      <c r="E1311">
        <v>2.0649989895144188E-2</v>
      </c>
    </row>
    <row r="1312" spans="2:5" x14ac:dyDescent="0.2">
      <c r="B1312" s="153">
        <v>42657</v>
      </c>
      <c r="C1312" s="61">
        <v>554.37219200000004</v>
      </c>
      <c r="D1312">
        <f t="shared" si="22"/>
        <v>36.238302294260485</v>
      </c>
      <c r="E1312">
        <v>2.064796339292662E-2</v>
      </c>
    </row>
    <row r="1313" spans="2:5" x14ac:dyDescent="0.2">
      <c r="B1313" s="153">
        <v>37253</v>
      </c>
      <c r="C1313" s="61">
        <v>14.88715</v>
      </c>
      <c r="D1313">
        <f t="shared" si="22"/>
        <v>-0.30251950168526021</v>
      </c>
      <c r="E1313">
        <v>2.0623629238532729E-2</v>
      </c>
    </row>
    <row r="1314" spans="2:5" x14ac:dyDescent="0.2">
      <c r="B1314" s="153">
        <v>34198</v>
      </c>
      <c r="C1314" s="61">
        <v>21.344180999999999</v>
      </c>
      <c r="D1314">
        <f t="shared" si="22"/>
        <v>-0.36806280947643133</v>
      </c>
      <c r="E1314">
        <v>2.0618479799179228E-2</v>
      </c>
    </row>
    <row r="1315" spans="2:5" x14ac:dyDescent="0.2">
      <c r="B1315" s="153">
        <v>36495</v>
      </c>
      <c r="C1315" s="61">
        <v>33.775795000000002</v>
      </c>
      <c r="D1315">
        <f t="shared" si="22"/>
        <v>0.38000675298734315</v>
      </c>
      <c r="E1315">
        <v>2.0595232785721063E-2</v>
      </c>
    </row>
    <row r="1316" spans="2:5" x14ac:dyDescent="0.2">
      <c r="B1316" s="153">
        <v>37756</v>
      </c>
      <c r="C1316" s="61">
        <v>24.475093999999999</v>
      </c>
      <c r="D1316">
        <f t="shared" si="22"/>
        <v>-0.93926685079976924</v>
      </c>
      <c r="E1316">
        <v>2.0585346293806921E-2</v>
      </c>
    </row>
    <row r="1317" spans="2:5" x14ac:dyDescent="0.2">
      <c r="B1317" s="153">
        <v>44852</v>
      </c>
      <c r="C1317" s="61">
        <v>402.993988</v>
      </c>
      <c r="D1317">
        <f t="shared" si="22"/>
        <v>1.6691976866837888</v>
      </c>
      <c r="E1317">
        <v>2.0575576541873877E-2</v>
      </c>
    </row>
    <row r="1318" spans="2:5" x14ac:dyDescent="0.2">
      <c r="B1318" s="153">
        <v>44090</v>
      </c>
      <c r="C1318" s="61">
        <v>150.979446</v>
      </c>
      <c r="D1318">
        <f t="shared" si="22"/>
        <v>3.6998849118541095</v>
      </c>
      <c r="E1318">
        <v>2.0552583597018153E-2</v>
      </c>
    </row>
    <row r="1319" spans="2:5" x14ac:dyDescent="0.2">
      <c r="B1319" s="153">
        <v>34338</v>
      </c>
      <c r="C1319" s="61">
        <v>32.124073000000003</v>
      </c>
      <c r="D1319">
        <f t="shared" si="22"/>
        <v>-0.38523843409232855</v>
      </c>
      <c r="E1319">
        <v>2.054793171455737E-2</v>
      </c>
    </row>
    <row r="1320" spans="2:5" x14ac:dyDescent="0.2">
      <c r="B1320" s="153">
        <v>34900</v>
      </c>
      <c r="C1320" s="61">
        <v>52.254524000000004</v>
      </c>
      <c r="D1320">
        <f t="shared" si="22"/>
        <v>0.43651976323365532</v>
      </c>
      <c r="E1320">
        <v>2.0547715791072625E-2</v>
      </c>
    </row>
    <row r="1321" spans="2:5" x14ac:dyDescent="0.2">
      <c r="B1321" s="153">
        <v>35863</v>
      </c>
      <c r="C1321" s="61">
        <v>36.375777999999997</v>
      </c>
      <c r="D1321">
        <f t="shared" si="22"/>
        <v>-0.7649814635557266</v>
      </c>
      <c r="E1321">
        <v>2.0545018581517881E-2</v>
      </c>
    </row>
    <row r="1322" spans="2:5" x14ac:dyDescent="0.2">
      <c r="B1322" s="153">
        <v>38793</v>
      </c>
      <c r="C1322" s="61">
        <v>154.778336</v>
      </c>
      <c r="D1322">
        <f t="shared" si="22"/>
        <v>6.1868803059996464</v>
      </c>
      <c r="E1322">
        <v>2.0510200850210453E-2</v>
      </c>
    </row>
    <row r="1323" spans="2:5" x14ac:dyDescent="0.2">
      <c r="B1323" s="153">
        <v>37540</v>
      </c>
      <c r="C1323" s="61">
        <v>21.536234</v>
      </c>
      <c r="D1323">
        <f t="shared" si="22"/>
        <v>3.458411477148695E-2</v>
      </c>
      <c r="E1323">
        <v>2.0467843600407931E-2</v>
      </c>
    </row>
    <row r="1324" spans="2:5" x14ac:dyDescent="0.2">
      <c r="B1324" s="153">
        <v>36111</v>
      </c>
      <c r="C1324" s="61">
        <v>20.816320000000001</v>
      </c>
      <c r="D1324">
        <f t="shared" si="22"/>
        <v>1.3614091847810306E-3</v>
      </c>
      <c r="E1324">
        <v>2.046041685775082E-2</v>
      </c>
    </row>
    <row r="1325" spans="2:5" x14ac:dyDescent="0.2">
      <c r="B1325" s="153">
        <v>36689</v>
      </c>
      <c r="C1325" s="61">
        <v>20.788018999999998</v>
      </c>
      <c r="D1325">
        <f t="shared" si="22"/>
        <v>-3.5796598352135806E-2</v>
      </c>
      <c r="E1325">
        <v>2.0446362898434066E-2</v>
      </c>
    </row>
    <row r="1326" spans="2:5" x14ac:dyDescent="0.2">
      <c r="B1326" s="153">
        <v>34194</v>
      </c>
      <c r="C1326" s="61">
        <v>21.559785999999999</v>
      </c>
      <c r="D1326">
        <f t="shared" si="22"/>
        <v>-0.88152845351846099</v>
      </c>
      <c r="E1326">
        <v>2.0408369968534595E-2</v>
      </c>
    </row>
    <row r="1327" spans="2:5" x14ac:dyDescent="0.2">
      <c r="B1327" s="153">
        <v>44181</v>
      </c>
      <c r="C1327" s="61">
        <v>181.98281900000001</v>
      </c>
      <c r="D1327">
        <f t="shared" si="22"/>
        <v>6.8511191921039627</v>
      </c>
      <c r="E1327">
        <v>2.0402531068204968E-2</v>
      </c>
    </row>
    <row r="1328" spans="2:5" x14ac:dyDescent="0.2">
      <c r="B1328" s="153">
        <v>37427</v>
      </c>
      <c r="C1328" s="61">
        <v>23.179220000000001</v>
      </c>
      <c r="D1328">
        <f t="shared" si="22"/>
        <v>-0.86747527914844824</v>
      </c>
      <c r="E1328">
        <v>2.0373557331208186E-2</v>
      </c>
    </row>
    <row r="1329" spans="2:5" x14ac:dyDescent="0.2">
      <c r="B1329" s="153">
        <v>43437</v>
      </c>
      <c r="C1329" s="61">
        <v>174.904877</v>
      </c>
      <c r="D1329">
        <f t="shared" si="22"/>
        <v>-0.55788149270809306</v>
      </c>
      <c r="E1329">
        <v>2.0354816772632345E-2</v>
      </c>
    </row>
    <row r="1330" spans="2:5" x14ac:dyDescent="0.2">
      <c r="B1330" s="153">
        <v>42515</v>
      </c>
      <c r="C1330" s="61">
        <v>395.60632299999997</v>
      </c>
      <c r="D1330">
        <f t="shared" si="22"/>
        <v>27.335458315489657</v>
      </c>
      <c r="E1330">
        <v>2.0303308990624831E-2</v>
      </c>
    </row>
    <row r="1331" spans="2:5" x14ac:dyDescent="0.2">
      <c r="B1331" s="153">
        <v>36865</v>
      </c>
      <c r="C1331" s="61">
        <v>13.961529000000001</v>
      </c>
      <c r="D1331">
        <f t="shared" si="22"/>
        <v>-0.45210058739686798</v>
      </c>
      <c r="E1331">
        <v>2.0293356293753319E-2</v>
      </c>
    </row>
    <row r="1332" spans="2:5" x14ac:dyDescent="0.2">
      <c r="B1332" s="153">
        <v>35969</v>
      </c>
      <c r="C1332" s="61">
        <v>25.481919999999999</v>
      </c>
      <c r="D1332">
        <f t="shared" si="22"/>
        <v>-0.25737890592760493</v>
      </c>
      <c r="E1332">
        <v>2.029256246348617E-2</v>
      </c>
    </row>
    <row r="1333" spans="2:5" x14ac:dyDescent="0.2">
      <c r="B1333" s="153">
        <v>36466</v>
      </c>
      <c r="C1333" s="61">
        <v>34.313488</v>
      </c>
      <c r="D1333">
        <f t="shared" si="22"/>
        <v>-0.5677189613797351</v>
      </c>
      <c r="E1333">
        <v>2.0265873705410848E-2</v>
      </c>
    </row>
    <row r="1334" spans="2:5" x14ac:dyDescent="0.2">
      <c r="B1334" s="153">
        <v>38574</v>
      </c>
      <c r="C1334" s="61">
        <v>79.377730999999997</v>
      </c>
      <c r="D1334">
        <f t="shared" si="22"/>
        <v>7.320900761495866E-2</v>
      </c>
      <c r="E1334">
        <v>2.025656625780908E-2</v>
      </c>
    </row>
    <row r="1335" spans="2:5" x14ac:dyDescent="0.2">
      <c r="B1335" s="153">
        <v>35226</v>
      </c>
      <c r="C1335" s="61">
        <v>73.962975</v>
      </c>
      <c r="D1335">
        <f t="shared" si="22"/>
        <v>-0.78391980629476132</v>
      </c>
      <c r="E1335">
        <v>2.022105491276191E-2</v>
      </c>
    </row>
    <row r="1336" spans="2:5" x14ac:dyDescent="0.2">
      <c r="B1336" s="153">
        <v>42433</v>
      </c>
      <c r="C1336" s="61">
        <v>342.29409800000002</v>
      </c>
      <c r="D1336">
        <f t="shared" si="22"/>
        <v>-0.18596267914370762</v>
      </c>
      <c r="E1336">
        <v>2.0196005892083847E-2</v>
      </c>
    </row>
    <row r="1337" spans="2:5" x14ac:dyDescent="0.2">
      <c r="B1337" s="153">
        <v>43056</v>
      </c>
      <c r="C1337" s="61">
        <v>420.489441</v>
      </c>
      <c r="D1337">
        <f t="shared" si="22"/>
        <v>2.3618158185233296</v>
      </c>
      <c r="E1337">
        <v>2.0195862872091311E-2</v>
      </c>
    </row>
    <row r="1338" spans="2:5" x14ac:dyDescent="0.2">
      <c r="B1338" s="153">
        <v>38895</v>
      </c>
      <c r="C1338" s="61">
        <v>125.07807200000001</v>
      </c>
      <c r="D1338">
        <f t="shared" si="22"/>
        <v>0.79839039852919669</v>
      </c>
      <c r="E1338">
        <v>2.0190066753415718E-2</v>
      </c>
    </row>
    <row r="1339" spans="2:5" x14ac:dyDescent="0.2">
      <c r="B1339" s="153">
        <v>35299</v>
      </c>
      <c r="C1339" s="61">
        <v>69.550010999999998</v>
      </c>
      <c r="D1339">
        <f t="shared" si="22"/>
        <v>-0.71242055469191234</v>
      </c>
      <c r="E1339">
        <v>2.0189345939184915E-2</v>
      </c>
    </row>
    <row r="1340" spans="2:5" x14ac:dyDescent="0.2">
      <c r="B1340" s="153">
        <v>44209</v>
      </c>
      <c r="C1340" s="61">
        <v>241.84625199999999</v>
      </c>
      <c r="D1340">
        <f t="shared" si="22"/>
        <v>1.9071301702882244</v>
      </c>
      <c r="E1340">
        <v>2.0185065577824644E-2</v>
      </c>
    </row>
    <row r="1341" spans="2:5" x14ac:dyDescent="0.2">
      <c r="B1341" s="153">
        <v>43971</v>
      </c>
      <c r="C1341" s="61">
        <v>83.190719999999999</v>
      </c>
      <c r="D1341">
        <f t="shared" si="22"/>
        <v>-0.75230038051054571</v>
      </c>
      <c r="E1341">
        <v>2.0171068662437133E-2</v>
      </c>
    </row>
    <row r="1342" spans="2:5" x14ac:dyDescent="0.2">
      <c r="B1342" s="153">
        <v>43217</v>
      </c>
      <c r="C1342" s="61">
        <v>335.85324100000003</v>
      </c>
      <c r="D1342">
        <f t="shared" si="22"/>
        <v>1.7125603131985525</v>
      </c>
      <c r="E1342">
        <v>2.0136247274412027E-2</v>
      </c>
    </row>
    <row r="1343" spans="2:5" x14ac:dyDescent="0.2">
      <c r="B1343" s="153">
        <v>43727</v>
      </c>
      <c r="C1343" s="61">
        <v>123.81411</v>
      </c>
      <c r="D1343">
        <f t="shared" si="22"/>
        <v>9.5532602320651456</v>
      </c>
      <c r="E1343">
        <v>2.0123229860491643E-2</v>
      </c>
    </row>
    <row r="1344" spans="2:5" x14ac:dyDescent="0.2">
      <c r="B1344" s="153">
        <v>36965</v>
      </c>
      <c r="C1344" s="61">
        <v>11.732309000000001</v>
      </c>
      <c r="D1344">
        <f t="shared" si="22"/>
        <v>-0.46386628413232683</v>
      </c>
      <c r="E1344">
        <v>2.0120592259530251E-2</v>
      </c>
    </row>
    <row r="1345" spans="2:5" x14ac:dyDescent="0.2">
      <c r="B1345" s="153">
        <v>34043</v>
      </c>
      <c r="C1345" s="61">
        <v>21.883177</v>
      </c>
      <c r="D1345">
        <f t="shared" si="22"/>
        <v>-0.84887895026282745</v>
      </c>
      <c r="E1345">
        <v>2.0100378594352875E-2</v>
      </c>
    </row>
    <row r="1346" spans="2:5" x14ac:dyDescent="0.2">
      <c r="B1346" s="153">
        <v>38961</v>
      </c>
      <c r="C1346" s="61">
        <v>144.80561800000001</v>
      </c>
      <c r="D1346">
        <f t="shared" si="22"/>
        <v>-0.76914209964129143</v>
      </c>
      <c r="E1346">
        <v>2.009823404387874E-2</v>
      </c>
    </row>
    <row r="1347" spans="2:5" x14ac:dyDescent="0.2">
      <c r="B1347" s="153">
        <v>45177</v>
      </c>
      <c r="C1347" s="61">
        <v>627.25</v>
      </c>
      <c r="D1347">
        <f t="shared" ref="D1347:D1410" si="23">(C1347-C1348)/C1348</f>
        <v>0.24904207334253586</v>
      </c>
      <c r="E1347">
        <v>2.008452678154387E-2</v>
      </c>
    </row>
    <row r="1348" spans="2:5" x14ac:dyDescent="0.2">
      <c r="B1348" s="153">
        <v>42608</v>
      </c>
      <c r="C1348" s="61">
        <v>502.184845</v>
      </c>
      <c r="D1348">
        <f t="shared" si="23"/>
        <v>50.142376648390844</v>
      </c>
      <c r="E1348">
        <v>2.0046554972856429E-2</v>
      </c>
    </row>
    <row r="1349" spans="2:5" x14ac:dyDescent="0.2">
      <c r="B1349" s="153">
        <v>37074</v>
      </c>
      <c r="C1349" s="61">
        <v>9.8193490000000008</v>
      </c>
      <c r="D1349">
        <f t="shared" si="23"/>
        <v>-0.64278629302691537</v>
      </c>
      <c r="E1349">
        <v>2.0031972123648958E-2</v>
      </c>
    </row>
    <row r="1350" spans="2:5" x14ac:dyDescent="0.2">
      <c r="B1350" s="153">
        <v>33473</v>
      </c>
      <c r="C1350" s="61">
        <v>27.488724000000001</v>
      </c>
      <c r="D1350">
        <f t="shared" si="23"/>
        <v>-0.37499992326398052</v>
      </c>
      <c r="E1350">
        <v>2.0000053432821321E-2</v>
      </c>
    </row>
    <row r="1351" spans="2:5" x14ac:dyDescent="0.2">
      <c r="B1351" s="153">
        <v>33694</v>
      </c>
      <c r="C1351" s="61">
        <v>43.981952999999997</v>
      </c>
      <c r="D1351">
        <f t="shared" si="23"/>
        <v>-0.63948785942388564</v>
      </c>
      <c r="E1351">
        <v>1.9999757882568945E-2</v>
      </c>
    </row>
    <row r="1352" spans="2:5" x14ac:dyDescent="0.2">
      <c r="B1352" s="153">
        <v>39227</v>
      </c>
      <c r="C1352" s="61">
        <v>121.998535</v>
      </c>
      <c r="D1352">
        <f t="shared" si="23"/>
        <v>0.88875713875557127</v>
      </c>
      <c r="E1352">
        <v>1.99944045110447E-2</v>
      </c>
    </row>
    <row r="1353" spans="2:5" x14ac:dyDescent="0.2">
      <c r="B1353" s="153">
        <v>38260</v>
      </c>
      <c r="C1353" s="61">
        <v>64.591965000000002</v>
      </c>
      <c r="D1353">
        <f t="shared" si="23"/>
        <v>-0.79361913288171559</v>
      </c>
      <c r="E1353">
        <v>1.9982441486702928E-2</v>
      </c>
    </row>
    <row r="1354" spans="2:5" x14ac:dyDescent="0.2">
      <c r="B1354" s="153">
        <v>44294</v>
      </c>
      <c r="C1354" s="61">
        <v>312.97457900000001</v>
      </c>
      <c r="D1354">
        <f t="shared" si="23"/>
        <v>10.341087389886038</v>
      </c>
      <c r="E1354">
        <v>1.9980601978092701E-2</v>
      </c>
    </row>
    <row r="1355" spans="2:5" x14ac:dyDescent="0.2">
      <c r="B1355" s="153">
        <v>33527</v>
      </c>
      <c r="C1355" s="61">
        <v>27.596523000000001</v>
      </c>
      <c r="D1355">
        <f t="shared" si="23"/>
        <v>-0.3804127568161893</v>
      </c>
      <c r="E1355">
        <v>1.9920484963812671E-2</v>
      </c>
    </row>
    <row r="1356" spans="2:5" x14ac:dyDescent="0.2">
      <c r="B1356" s="153">
        <v>34564</v>
      </c>
      <c r="C1356" s="61">
        <v>44.540173000000003</v>
      </c>
      <c r="D1356">
        <f t="shared" si="23"/>
        <v>-0.50218394430758717</v>
      </c>
      <c r="E1356">
        <v>1.9900484753107982E-2</v>
      </c>
    </row>
    <row r="1357" spans="2:5" x14ac:dyDescent="0.2">
      <c r="B1357" s="153">
        <v>43903</v>
      </c>
      <c r="C1357" s="61">
        <v>89.471146000000005</v>
      </c>
      <c r="D1357">
        <f t="shared" si="23"/>
        <v>-0.80779527729678813</v>
      </c>
      <c r="E1357">
        <v>1.9886343461335061E-2</v>
      </c>
    </row>
    <row r="1358" spans="2:5" x14ac:dyDescent="0.2">
      <c r="B1358" s="153">
        <v>42731</v>
      </c>
      <c r="C1358" s="61">
        <v>465.49920700000001</v>
      </c>
      <c r="D1358">
        <f t="shared" si="23"/>
        <v>6.4032052641316266</v>
      </c>
      <c r="E1358">
        <v>1.9875550432482778E-2</v>
      </c>
    </row>
    <row r="1359" spans="2:5" x14ac:dyDescent="0.2">
      <c r="B1359" s="153">
        <v>38175</v>
      </c>
      <c r="C1359" s="61">
        <v>62.878062999999997</v>
      </c>
      <c r="D1359">
        <f t="shared" si="23"/>
        <v>0.52251262128719322</v>
      </c>
      <c r="E1359">
        <v>1.987540170793194E-2</v>
      </c>
    </row>
    <row r="1360" spans="2:5" x14ac:dyDescent="0.2">
      <c r="B1360" s="153">
        <v>35878</v>
      </c>
      <c r="C1360" s="61">
        <v>41.298878000000002</v>
      </c>
      <c r="D1360">
        <f t="shared" si="23"/>
        <v>-0.23531978702873815</v>
      </c>
      <c r="E1360">
        <v>1.9874863634334168E-2</v>
      </c>
    </row>
    <row r="1361" spans="2:5" x14ac:dyDescent="0.2">
      <c r="B1361" s="153">
        <v>34950</v>
      </c>
      <c r="C1361" s="61">
        <v>54.008037999999999</v>
      </c>
      <c r="D1361">
        <f t="shared" si="23"/>
        <v>2.2532944040219189</v>
      </c>
      <c r="E1361">
        <v>1.986749889568561E-2</v>
      </c>
    </row>
    <row r="1362" spans="2:5" x14ac:dyDescent="0.2">
      <c r="B1362" s="153">
        <v>34150</v>
      </c>
      <c r="C1362" s="61">
        <v>16.601030000000002</v>
      </c>
      <c r="D1362">
        <f t="shared" si="23"/>
        <v>0.30991523796132414</v>
      </c>
      <c r="E1362">
        <v>1.9867193270473739E-2</v>
      </c>
    </row>
    <row r="1363" spans="2:5" x14ac:dyDescent="0.2">
      <c r="B1363" s="153">
        <v>37189</v>
      </c>
      <c r="C1363" s="61">
        <v>12.673361999999999</v>
      </c>
      <c r="D1363">
        <f t="shared" si="23"/>
        <v>-0.89894524510930851</v>
      </c>
      <c r="E1363">
        <v>1.9863390653978977E-2</v>
      </c>
    </row>
    <row r="1364" spans="2:5" x14ac:dyDescent="0.2">
      <c r="B1364" s="153">
        <v>39416</v>
      </c>
      <c r="C1364" s="61">
        <v>125.410843</v>
      </c>
      <c r="D1364">
        <f t="shared" si="23"/>
        <v>-0.60864300603489896</v>
      </c>
      <c r="E1364">
        <v>1.9841173063997072E-2</v>
      </c>
    </row>
    <row r="1365" spans="2:5" x14ac:dyDescent="0.2">
      <c r="B1365" s="153">
        <v>44265</v>
      </c>
      <c r="C1365" s="61">
        <v>320.45126299999998</v>
      </c>
      <c r="D1365">
        <f t="shared" si="23"/>
        <v>6.1597314028804409</v>
      </c>
      <c r="E1365">
        <v>1.9828708087580242E-2</v>
      </c>
    </row>
    <row r="1366" spans="2:5" x14ac:dyDescent="0.2">
      <c r="B1366" s="153">
        <v>34663</v>
      </c>
      <c r="C1366" s="61">
        <v>44.757441999999998</v>
      </c>
      <c r="D1366">
        <f t="shared" si="23"/>
        <v>-0.69488997738436986</v>
      </c>
      <c r="E1366">
        <v>1.9802037273525086E-2</v>
      </c>
    </row>
    <row r="1367" spans="2:5" x14ac:dyDescent="0.2">
      <c r="B1367" s="153">
        <v>43672</v>
      </c>
      <c r="C1367" s="61">
        <v>146.69279499999999</v>
      </c>
      <c r="D1367">
        <f t="shared" si="23"/>
        <v>6.1911937717967715</v>
      </c>
      <c r="E1367">
        <v>1.9750492406573186E-2</v>
      </c>
    </row>
    <row r="1368" spans="2:5" x14ac:dyDescent="0.2">
      <c r="B1368" s="153">
        <v>36110</v>
      </c>
      <c r="C1368" s="61">
        <v>20.398949000000002</v>
      </c>
      <c r="D1368">
        <f t="shared" si="23"/>
        <v>-0.98015280402073612</v>
      </c>
      <c r="E1368">
        <v>1.9746712859573655E-2</v>
      </c>
    </row>
    <row r="1369" spans="2:5" x14ac:dyDescent="0.2">
      <c r="B1369" s="153">
        <v>45414</v>
      </c>
      <c r="C1369" s="61">
        <v>1027.8000489999999</v>
      </c>
      <c r="D1369">
        <f t="shared" si="23"/>
        <v>2.3501327991209262</v>
      </c>
      <c r="E1369">
        <v>1.9744046558331972E-2</v>
      </c>
    </row>
    <row r="1370" spans="2:5" x14ac:dyDescent="0.2">
      <c r="B1370" s="153">
        <v>44287</v>
      </c>
      <c r="C1370" s="61">
        <v>306.79382299999997</v>
      </c>
      <c r="D1370">
        <f t="shared" si="23"/>
        <v>15.657596907575407</v>
      </c>
      <c r="E1370">
        <v>1.9715058687727539E-2</v>
      </c>
    </row>
    <row r="1371" spans="2:5" x14ac:dyDescent="0.2">
      <c r="B1371" s="153">
        <v>36684</v>
      </c>
      <c r="C1371" s="61">
        <v>18.417652</v>
      </c>
      <c r="D1371">
        <f t="shared" si="23"/>
        <v>-0.8448777919977225</v>
      </c>
      <c r="E1371">
        <v>1.9706428845093337E-2</v>
      </c>
    </row>
    <row r="1372" spans="2:5" x14ac:dyDescent="0.2">
      <c r="B1372" s="153">
        <v>44050</v>
      </c>
      <c r="C1372" s="61">
        <v>118.72995</v>
      </c>
      <c r="D1372">
        <f t="shared" si="23"/>
        <v>3.7158040709484741</v>
      </c>
      <c r="E1372">
        <v>1.9691721460984898E-2</v>
      </c>
    </row>
    <row r="1373" spans="2:5" x14ac:dyDescent="0.2">
      <c r="B1373" s="153">
        <v>37679</v>
      </c>
      <c r="C1373" s="61">
        <v>25.177032000000001</v>
      </c>
      <c r="D1373">
        <f t="shared" si="23"/>
        <v>-0.95151098722712979</v>
      </c>
      <c r="E1373">
        <v>1.968152539658664E-2</v>
      </c>
    </row>
    <row r="1374" spans="2:5" x14ac:dyDescent="0.2">
      <c r="B1374" s="153">
        <v>44580</v>
      </c>
      <c r="C1374" s="61">
        <v>519.23168899999996</v>
      </c>
      <c r="D1374">
        <f t="shared" si="23"/>
        <v>10.695768491797232</v>
      </c>
      <c r="E1374">
        <v>1.9675007421895263E-2</v>
      </c>
    </row>
    <row r="1375" spans="2:5" x14ac:dyDescent="0.2">
      <c r="B1375" s="153">
        <v>35797</v>
      </c>
      <c r="C1375" s="61">
        <v>44.394832999999998</v>
      </c>
      <c r="D1375">
        <f t="shared" si="23"/>
        <v>0.97995229989528654</v>
      </c>
      <c r="E1375">
        <v>1.9650328558548282E-2</v>
      </c>
    </row>
    <row r="1376" spans="2:5" x14ac:dyDescent="0.2">
      <c r="B1376" s="153">
        <v>34017</v>
      </c>
      <c r="C1376" s="61">
        <v>22.422173000000001</v>
      </c>
      <c r="D1376">
        <f t="shared" si="23"/>
        <v>-0.97611104456282227</v>
      </c>
      <c r="E1376">
        <v>1.9607906443079241E-2</v>
      </c>
    </row>
    <row r="1377" spans="2:5" x14ac:dyDescent="0.2">
      <c r="B1377" s="153">
        <v>45338</v>
      </c>
      <c r="C1377" s="61">
        <v>938.59997599999997</v>
      </c>
      <c r="D1377">
        <f t="shared" si="23"/>
        <v>58.941867754416386</v>
      </c>
      <c r="E1377">
        <v>1.9607830357171202E-2</v>
      </c>
    </row>
    <row r="1378" spans="2:5" x14ac:dyDescent="0.2">
      <c r="B1378" s="153">
        <v>37265</v>
      </c>
      <c r="C1378" s="61">
        <v>15.658504000000001</v>
      </c>
      <c r="D1378">
        <f t="shared" si="23"/>
        <v>-0.3616353740951917</v>
      </c>
      <c r="E1378">
        <v>1.9587788026069898E-2</v>
      </c>
    </row>
    <row r="1379" spans="2:5" x14ac:dyDescent="0.2">
      <c r="B1379" s="153">
        <v>37629</v>
      </c>
      <c r="C1379" s="61">
        <v>24.529091000000001</v>
      </c>
      <c r="D1379">
        <f t="shared" si="23"/>
        <v>0.7415116796363096</v>
      </c>
      <c r="E1379">
        <v>1.9557610319452648E-2</v>
      </c>
    </row>
    <row r="1380" spans="2:5" x14ac:dyDescent="0.2">
      <c r="B1380" s="153">
        <v>36789</v>
      </c>
      <c r="C1380" s="61">
        <v>14.084942</v>
      </c>
      <c r="D1380">
        <f t="shared" si="23"/>
        <v>-0.37508554064884536</v>
      </c>
      <c r="E1380">
        <v>1.9542063395147701E-2</v>
      </c>
    </row>
    <row r="1381" spans="2:5" x14ac:dyDescent="0.2">
      <c r="B1381" s="153">
        <v>37572</v>
      </c>
      <c r="C1381" s="61">
        <v>22.538992</v>
      </c>
      <c r="D1381">
        <f t="shared" si="23"/>
        <v>0.39942508003591737</v>
      </c>
      <c r="E1381">
        <v>1.9539437969808029E-2</v>
      </c>
    </row>
    <row r="1382" spans="2:5" x14ac:dyDescent="0.2">
      <c r="B1382" s="153">
        <v>37224</v>
      </c>
      <c r="C1382" s="61">
        <v>16.105893999999999</v>
      </c>
      <c r="D1382">
        <f t="shared" si="23"/>
        <v>-0.64497714632797687</v>
      </c>
      <c r="E1382">
        <v>1.9531570712474633E-2</v>
      </c>
    </row>
    <row r="1383" spans="2:5" x14ac:dyDescent="0.2">
      <c r="B1383" s="153">
        <v>34837</v>
      </c>
      <c r="C1383" s="61">
        <v>45.365794999999999</v>
      </c>
      <c r="D1383">
        <f t="shared" si="23"/>
        <v>-0.43777606226642757</v>
      </c>
      <c r="E1383">
        <v>1.953130653507102E-2</v>
      </c>
    </row>
    <row r="1384" spans="2:5" x14ac:dyDescent="0.2">
      <c r="B1384" s="153">
        <v>38342</v>
      </c>
      <c r="C1384" s="61">
        <v>80.689903000000001</v>
      </c>
      <c r="D1384">
        <f t="shared" si="23"/>
        <v>-0.42273358020248375</v>
      </c>
      <c r="E1384">
        <v>1.9530263469983412E-2</v>
      </c>
    </row>
    <row r="1385" spans="2:5" x14ac:dyDescent="0.2">
      <c r="B1385" s="153">
        <v>39043</v>
      </c>
      <c r="C1385" s="61">
        <v>139.779312</v>
      </c>
      <c r="D1385">
        <f t="shared" si="23"/>
        <v>-0.79090604038893042</v>
      </c>
      <c r="E1385">
        <v>1.9523876213554274E-2</v>
      </c>
    </row>
    <row r="1386" spans="2:5" x14ac:dyDescent="0.2">
      <c r="B1386" s="153">
        <v>45217</v>
      </c>
      <c r="C1386" s="61">
        <v>668.5</v>
      </c>
      <c r="D1386">
        <f t="shared" si="23"/>
        <v>13.721671765298012</v>
      </c>
      <c r="E1386">
        <v>1.9521103806232634E-2</v>
      </c>
    </row>
    <row r="1387" spans="2:5" x14ac:dyDescent="0.2">
      <c r="B1387" s="153">
        <v>34502</v>
      </c>
      <c r="C1387" s="61">
        <v>45.409244999999999</v>
      </c>
      <c r="D1387">
        <f t="shared" si="23"/>
        <v>-0.62745551793330645</v>
      </c>
      <c r="E1387">
        <v>1.9512093049122093E-2</v>
      </c>
    </row>
    <row r="1388" spans="2:5" x14ac:dyDescent="0.2">
      <c r="B1388" s="153">
        <v>39185</v>
      </c>
      <c r="C1388" s="61">
        <v>121.889458</v>
      </c>
      <c r="D1388">
        <f t="shared" si="23"/>
        <v>-0.68604610256661092</v>
      </c>
      <c r="E1388">
        <v>1.9511652834137538E-2</v>
      </c>
    </row>
    <row r="1389" spans="2:5" x14ac:dyDescent="0.2">
      <c r="B1389" s="153">
        <v>44935</v>
      </c>
      <c r="C1389" s="61">
        <v>388.23998999999998</v>
      </c>
      <c r="D1389">
        <f t="shared" si="23"/>
        <v>8.1642726043304026E-2</v>
      </c>
      <c r="E1389">
        <v>1.9502689915270991E-2</v>
      </c>
    </row>
    <row r="1390" spans="2:5" x14ac:dyDescent="0.2">
      <c r="B1390" s="153">
        <v>42380</v>
      </c>
      <c r="C1390" s="61">
        <v>358.93551600000001</v>
      </c>
      <c r="D1390">
        <f t="shared" si="23"/>
        <v>-0.27335175478005852</v>
      </c>
      <c r="E1390">
        <v>1.9385892387505183E-2</v>
      </c>
    </row>
    <row r="1391" spans="2:5" x14ac:dyDescent="0.2">
      <c r="B1391" s="153">
        <v>44523</v>
      </c>
      <c r="C1391" s="61">
        <v>493.96048000000002</v>
      </c>
      <c r="D1391">
        <f t="shared" si="23"/>
        <v>5.566988730557882</v>
      </c>
      <c r="E1391">
        <v>1.9337573980706086E-2</v>
      </c>
    </row>
    <row r="1392" spans="2:5" x14ac:dyDescent="0.2">
      <c r="B1392" s="153">
        <v>38111</v>
      </c>
      <c r="C1392" s="61">
        <v>75.218718999999993</v>
      </c>
      <c r="D1392">
        <f t="shared" si="23"/>
        <v>-0.57298723834563148</v>
      </c>
      <c r="E1392">
        <v>1.933612740807341E-2</v>
      </c>
    </row>
    <row r="1393" spans="2:5" x14ac:dyDescent="0.2">
      <c r="B1393" s="153">
        <v>43812</v>
      </c>
      <c r="C1393" s="61">
        <v>176.15098599999999</v>
      </c>
      <c r="D1393">
        <f t="shared" si="23"/>
        <v>6.4604902651841094</v>
      </c>
      <c r="E1393">
        <v>1.9325027056519263E-2</v>
      </c>
    </row>
    <row r="1394" spans="2:5" x14ac:dyDescent="0.2">
      <c r="B1394" s="153">
        <v>37699</v>
      </c>
      <c r="C1394" s="61">
        <v>23.611180999999998</v>
      </c>
      <c r="D1394">
        <f t="shared" si="23"/>
        <v>-0.95664115359099389</v>
      </c>
      <c r="E1394">
        <v>1.9314240027214876E-2</v>
      </c>
    </row>
    <row r="1395" spans="2:5" x14ac:dyDescent="0.2">
      <c r="B1395" s="153">
        <v>45082</v>
      </c>
      <c r="C1395" s="61">
        <v>544.55279499999995</v>
      </c>
      <c r="D1395">
        <f t="shared" si="23"/>
        <v>0.76894435146954265</v>
      </c>
      <c r="E1395">
        <v>1.9313242842004991E-2</v>
      </c>
    </row>
    <row r="1396" spans="2:5" x14ac:dyDescent="0.2">
      <c r="B1396" s="153">
        <v>43269</v>
      </c>
      <c r="C1396" s="61">
        <v>307.84054600000002</v>
      </c>
      <c r="D1396">
        <f t="shared" si="23"/>
        <v>-0.22516921291240533</v>
      </c>
      <c r="E1396">
        <v>1.9310097554531596E-2</v>
      </c>
    </row>
    <row r="1397" spans="2:5" x14ac:dyDescent="0.2">
      <c r="B1397" s="153">
        <v>42496</v>
      </c>
      <c r="C1397" s="61">
        <v>397.30035400000003</v>
      </c>
      <c r="D1397">
        <f t="shared" si="23"/>
        <v>2.4987855931216107</v>
      </c>
      <c r="E1397">
        <v>1.9302145529047434E-2</v>
      </c>
    </row>
    <row r="1398" spans="2:5" x14ac:dyDescent="0.2">
      <c r="B1398" s="153">
        <v>39531</v>
      </c>
      <c r="C1398" s="61">
        <v>113.553787</v>
      </c>
      <c r="D1398">
        <f t="shared" si="23"/>
        <v>1.7827762554638191</v>
      </c>
      <c r="E1398">
        <v>1.928835884589997E-2</v>
      </c>
    </row>
    <row r="1399" spans="2:5" x14ac:dyDescent="0.2">
      <c r="B1399" s="153">
        <v>37851</v>
      </c>
      <c r="C1399" s="61">
        <v>40.805934999999998</v>
      </c>
      <c r="D1399">
        <f t="shared" si="23"/>
        <v>-0.8947579245163978</v>
      </c>
      <c r="E1399">
        <v>1.9260904530425376E-2</v>
      </c>
    </row>
    <row r="1400" spans="2:5" x14ac:dyDescent="0.2">
      <c r="B1400" s="153">
        <v>42514</v>
      </c>
      <c r="C1400" s="61">
        <v>387.734039</v>
      </c>
      <c r="D1400">
        <f t="shared" si="23"/>
        <v>1.632956887279124</v>
      </c>
      <c r="E1400">
        <v>1.925341307736006E-2</v>
      </c>
    </row>
    <row r="1401" spans="2:5" x14ac:dyDescent="0.2">
      <c r="B1401" s="153">
        <v>40193</v>
      </c>
      <c r="C1401" s="61">
        <v>147.26182600000001</v>
      </c>
      <c r="D1401">
        <f t="shared" si="23"/>
        <v>5.4437682300786179</v>
      </c>
      <c r="E1401">
        <v>1.9241922092289723E-2</v>
      </c>
    </row>
    <row r="1402" spans="2:5" x14ac:dyDescent="0.2">
      <c r="B1402" s="153">
        <v>33451</v>
      </c>
      <c r="C1402" s="61">
        <v>22.853370999999999</v>
      </c>
      <c r="D1402">
        <f t="shared" si="23"/>
        <v>-0.87278246763002909</v>
      </c>
      <c r="E1402">
        <v>1.9230874723872589E-2</v>
      </c>
    </row>
    <row r="1403" spans="2:5" x14ac:dyDescent="0.2">
      <c r="B1403" s="153">
        <v>43419</v>
      </c>
      <c r="C1403" s="61">
        <v>179.640106</v>
      </c>
      <c r="D1403">
        <f t="shared" si="23"/>
        <v>-0.62473973332363386</v>
      </c>
      <c r="E1403">
        <v>1.9230671140589673E-2</v>
      </c>
    </row>
    <row r="1404" spans="2:5" x14ac:dyDescent="0.2">
      <c r="B1404" s="153">
        <v>44558</v>
      </c>
      <c r="C1404" s="61">
        <v>478.70803799999999</v>
      </c>
      <c r="D1404">
        <f t="shared" si="23"/>
        <v>4.0347920480691624</v>
      </c>
      <c r="E1404">
        <v>1.9208382963374154E-2</v>
      </c>
    </row>
    <row r="1405" spans="2:5" x14ac:dyDescent="0.2">
      <c r="B1405" s="153">
        <v>38695</v>
      </c>
      <c r="C1405" s="61">
        <v>95.080001999999993</v>
      </c>
      <c r="D1405">
        <f t="shared" si="23"/>
        <v>0.92814066487512614</v>
      </c>
      <c r="E1405">
        <v>1.9193324365332599E-2</v>
      </c>
    </row>
    <row r="1406" spans="2:5" x14ac:dyDescent="0.2">
      <c r="B1406" s="153">
        <v>37895</v>
      </c>
      <c r="C1406" s="61">
        <v>49.311756000000003</v>
      </c>
      <c r="D1406">
        <f t="shared" si="23"/>
        <v>-0.66233865886855381</v>
      </c>
      <c r="E1406">
        <v>1.9189975578754688E-2</v>
      </c>
    </row>
    <row r="1407" spans="2:5" x14ac:dyDescent="0.2">
      <c r="B1407" s="153">
        <v>38973</v>
      </c>
      <c r="C1407" s="61">
        <v>146.03909300000001</v>
      </c>
      <c r="D1407">
        <f t="shared" si="23"/>
        <v>6.1122454595111826</v>
      </c>
      <c r="E1407">
        <v>1.9148555272232932E-2</v>
      </c>
    </row>
    <row r="1408" spans="2:5" x14ac:dyDescent="0.2">
      <c r="B1408" s="153">
        <v>37481</v>
      </c>
      <c r="C1408" s="61">
        <v>20.533472</v>
      </c>
      <c r="D1408">
        <f t="shared" si="23"/>
        <v>-0.84783178919831514</v>
      </c>
      <c r="E1408">
        <v>1.9142493671639352E-2</v>
      </c>
    </row>
    <row r="1409" spans="2:5" x14ac:dyDescent="0.2">
      <c r="B1409" s="153">
        <v>39358</v>
      </c>
      <c r="C1409" s="61">
        <v>134.939301</v>
      </c>
      <c r="D1409">
        <f t="shared" si="23"/>
        <v>4.8768488063715933</v>
      </c>
      <c r="E1409">
        <v>1.9138768448025381E-2</v>
      </c>
    </row>
    <row r="1410" spans="2:5" x14ac:dyDescent="0.2">
      <c r="B1410" s="153">
        <v>33448</v>
      </c>
      <c r="C1410" s="61">
        <v>22.961165999999999</v>
      </c>
      <c r="D1410">
        <f t="shared" si="23"/>
        <v>-7.1809100554715496E-2</v>
      </c>
      <c r="E1410">
        <v>1.9138592880755183E-2</v>
      </c>
    </row>
    <row r="1411" spans="2:5" x14ac:dyDescent="0.2">
      <c r="B1411" s="153">
        <v>39777</v>
      </c>
      <c r="C1411" s="61">
        <v>24.737546999999999</v>
      </c>
      <c r="D1411">
        <f t="shared" ref="D1411:D1474" si="24">(C1411-C1412)/C1412</f>
        <v>1.9129734278622516E-2</v>
      </c>
      <c r="E1411">
        <v>1.9129734278622516E-2</v>
      </c>
    </row>
    <row r="1412" spans="2:5" x14ac:dyDescent="0.2">
      <c r="B1412" s="153">
        <v>39862</v>
      </c>
      <c r="C1412" s="61">
        <v>24.273206999999999</v>
      </c>
      <c r="D1412">
        <f t="shared" si="24"/>
        <v>-0.48112272686375518</v>
      </c>
      <c r="E1412">
        <v>1.911308821758621E-2</v>
      </c>
    </row>
    <row r="1413" spans="2:5" x14ac:dyDescent="0.2">
      <c r="B1413" s="153">
        <v>35888</v>
      </c>
      <c r="C1413" s="61">
        <v>46.780247000000003</v>
      </c>
      <c r="D1413">
        <f t="shared" si="24"/>
        <v>-0.84957189990143878</v>
      </c>
      <c r="E1413">
        <v>1.9111996069969488E-2</v>
      </c>
    </row>
    <row r="1414" spans="2:5" x14ac:dyDescent="0.2">
      <c r="B1414" s="153">
        <v>44454</v>
      </c>
      <c r="C1414" s="61">
        <v>310.980774</v>
      </c>
      <c r="D1414">
        <f t="shared" si="24"/>
        <v>3.1573115113835097</v>
      </c>
      <c r="E1414">
        <v>1.911138113151532E-2</v>
      </c>
    </row>
    <row r="1415" spans="2:5" x14ac:dyDescent="0.2">
      <c r="B1415" s="153">
        <v>38316</v>
      </c>
      <c r="C1415" s="61">
        <v>74.803336999999999</v>
      </c>
      <c r="D1415">
        <f t="shared" si="24"/>
        <v>-0.24926409334643321</v>
      </c>
      <c r="E1415">
        <v>1.9094332849889022E-2</v>
      </c>
    </row>
    <row r="1416" spans="2:5" x14ac:dyDescent="0.2">
      <c r="B1416" s="153">
        <v>40112</v>
      </c>
      <c r="C1416" s="61">
        <v>99.640015000000005</v>
      </c>
      <c r="D1416">
        <f t="shared" si="24"/>
        <v>7.9447672579433345E-2</v>
      </c>
      <c r="E1416">
        <v>1.9081854843246218E-2</v>
      </c>
    </row>
    <row r="1417" spans="2:5" x14ac:dyDescent="0.2">
      <c r="B1417" s="153">
        <v>40051</v>
      </c>
      <c r="C1417" s="61">
        <v>92.306479999999993</v>
      </c>
      <c r="D1417">
        <f t="shared" si="24"/>
        <v>6.9938526998316375</v>
      </c>
      <c r="E1417">
        <v>1.9068063536100275E-2</v>
      </c>
    </row>
    <row r="1418" spans="2:5" x14ac:dyDescent="0.2">
      <c r="B1418" s="153">
        <v>37019</v>
      </c>
      <c r="C1418" s="61">
        <v>11.547183</v>
      </c>
      <c r="D1418">
        <f t="shared" si="24"/>
        <v>-0.96062154403640121</v>
      </c>
      <c r="E1418">
        <v>1.9060461795545994E-2</v>
      </c>
    </row>
    <row r="1419" spans="2:5" x14ac:dyDescent="0.2">
      <c r="B1419" s="153">
        <v>43245</v>
      </c>
      <c r="C1419" s="61">
        <v>293.23605300000003</v>
      </c>
      <c r="D1419">
        <f t="shared" si="24"/>
        <v>0.74569718755432135</v>
      </c>
      <c r="E1419">
        <v>1.9054214118523125E-2</v>
      </c>
    </row>
    <row r="1420" spans="2:5" x14ac:dyDescent="0.2">
      <c r="B1420" s="153">
        <v>43399</v>
      </c>
      <c r="C1420" s="61">
        <v>167.976471</v>
      </c>
      <c r="D1420">
        <f t="shared" si="24"/>
        <v>-0.62729483499199379</v>
      </c>
      <c r="E1420">
        <v>1.9050499192962856E-2</v>
      </c>
    </row>
    <row r="1421" spans="2:5" x14ac:dyDescent="0.2">
      <c r="B1421" s="153">
        <v>44957</v>
      </c>
      <c r="C1421" s="61">
        <v>450.695313</v>
      </c>
      <c r="D1421">
        <f t="shared" si="24"/>
        <v>-0.37615709666567215</v>
      </c>
      <c r="E1421">
        <v>1.9046525838685182E-2</v>
      </c>
    </row>
    <row r="1422" spans="2:5" x14ac:dyDescent="0.2">
      <c r="B1422" s="153">
        <v>45266</v>
      </c>
      <c r="C1422" s="61">
        <v>722.45001200000002</v>
      </c>
      <c r="D1422">
        <f t="shared" si="24"/>
        <v>9.5999571541361117</v>
      </c>
      <c r="E1422">
        <v>1.9042245252123644E-2</v>
      </c>
    </row>
    <row r="1423" spans="2:5" x14ac:dyDescent="0.2">
      <c r="B1423" s="153">
        <v>38525</v>
      </c>
      <c r="C1423" s="61">
        <v>68.155936999999994</v>
      </c>
      <c r="D1423">
        <f t="shared" si="24"/>
        <v>-0.79589362974523381</v>
      </c>
      <c r="E1423">
        <v>1.9039806626865684E-2</v>
      </c>
    </row>
    <row r="1424" spans="2:5" x14ac:dyDescent="0.2">
      <c r="B1424" s="153">
        <v>42242</v>
      </c>
      <c r="C1424" s="61">
        <v>333.92361499999998</v>
      </c>
      <c r="D1424">
        <f t="shared" si="24"/>
        <v>2.9142346343982428</v>
      </c>
      <c r="E1424">
        <v>1.9005622343546073E-2</v>
      </c>
    </row>
    <row r="1425" spans="2:5" x14ac:dyDescent="0.2">
      <c r="B1425" s="153">
        <v>38026</v>
      </c>
      <c r="C1425" s="61">
        <v>85.310066000000006</v>
      </c>
      <c r="D1425">
        <f t="shared" si="24"/>
        <v>-0.77881252952442737</v>
      </c>
      <c r="E1425">
        <v>1.8985034596074073E-2</v>
      </c>
    </row>
    <row r="1426" spans="2:5" x14ac:dyDescent="0.2">
      <c r="B1426" s="153">
        <v>42502</v>
      </c>
      <c r="C1426" s="61">
        <v>385.69122299999998</v>
      </c>
      <c r="D1426">
        <f t="shared" si="24"/>
        <v>1.7566390591952139</v>
      </c>
      <c r="E1426">
        <v>1.8954821812131782E-2</v>
      </c>
    </row>
    <row r="1427" spans="2:5" x14ac:dyDescent="0.2">
      <c r="B1427" s="153">
        <v>39034</v>
      </c>
      <c r="C1427" s="61">
        <v>139.91357400000001</v>
      </c>
      <c r="D1427">
        <f t="shared" si="24"/>
        <v>1.2693830833758741</v>
      </c>
      <c r="E1427">
        <v>1.8943979481755604E-2</v>
      </c>
    </row>
    <row r="1428" spans="2:5" x14ac:dyDescent="0.2">
      <c r="B1428" s="153">
        <v>38174</v>
      </c>
      <c r="C1428" s="61">
        <v>61.652690999999997</v>
      </c>
      <c r="D1428">
        <f t="shared" si="24"/>
        <v>-0.84886402147724771</v>
      </c>
      <c r="E1428">
        <v>1.8927777783286644E-2</v>
      </c>
    </row>
    <row r="1429" spans="2:5" x14ac:dyDescent="0.2">
      <c r="B1429" s="153">
        <v>45014</v>
      </c>
      <c r="C1429" s="61">
        <v>407.92861900000003</v>
      </c>
      <c r="D1429">
        <f t="shared" si="24"/>
        <v>18.623256020691535</v>
      </c>
      <c r="E1429">
        <v>1.892429804700432E-2</v>
      </c>
    </row>
    <row r="1430" spans="2:5" x14ac:dyDescent="0.2">
      <c r="B1430" s="153">
        <v>37488</v>
      </c>
      <c r="C1430" s="61">
        <v>20.788018999999998</v>
      </c>
      <c r="D1430">
        <f t="shared" si="24"/>
        <v>-0.96167754841037612</v>
      </c>
      <c r="E1430">
        <v>1.8903664971763028E-2</v>
      </c>
    </row>
    <row r="1431" spans="2:5" x14ac:dyDescent="0.2">
      <c r="B1431" s="153">
        <v>42094</v>
      </c>
      <c r="C1431" s="61">
        <v>542.45013400000005</v>
      </c>
      <c r="D1431">
        <f t="shared" si="24"/>
        <v>3.4493056070644772</v>
      </c>
      <c r="E1431">
        <v>1.888890332473633E-2</v>
      </c>
    </row>
    <row r="1432" spans="2:5" x14ac:dyDescent="0.2">
      <c r="B1432" s="153">
        <v>39331</v>
      </c>
      <c r="C1432" s="61">
        <v>121.917931</v>
      </c>
      <c r="D1432">
        <f t="shared" si="24"/>
        <v>4.2359977951058996</v>
      </c>
      <c r="E1432">
        <v>1.8888100771214104E-2</v>
      </c>
    </row>
    <row r="1433" spans="2:5" x14ac:dyDescent="0.2">
      <c r="B1433" s="153">
        <v>34277</v>
      </c>
      <c r="C1433" s="61">
        <v>23.284565000000001</v>
      </c>
      <c r="D1433">
        <f t="shared" si="24"/>
        <v>0</v>
      </c>
      <c r="E1433">
        <v>1.8867851049195385E-2</v>
      </c>
    </row>
    <row r="1434" spans="2:5" x14ac:dyDescent="0.2">
      <c r="B1434" s="153">
        <v>34222</v>
      </c>
      <c r="C1434" s="61">
        <v>23.284565000000001</v>
      </c>
      <c r="D1434">
        <f t="shared" si="24"/>
        <v>0</v>
      </c>
      <c r="E1434">
        <v>1.8867851049195385E-2</v>
      </c>
    </row>
    <row r="1435" spans="2:5" x14ac:dyDescent="0.2">
      <c r="B1435" s="153">
        <v>33455</v>
      </c>
      <c r="C1435" s="61">
        <v>23.284565000000001</v>
      </c>
      <c r="D1435">
        <f t="shared" si="24"/>
        <v>-0.78293316405439539</v>
      </c>
      <c r="E1435">
        <v>1.8867851049195385E-2</v>
      </c>
    </row>
    <row r="1436" spans="2:5" x14ac:dyDescent="0.2">
      <c r="B1436" s="153">
        <v>40126</v>
      </c>
      <c r="C1436" s="61">
        <v>107.269104</v>
      </c>
      <c r="D1436">
        <f t="shared" si="24"/>
        <v>0.61010496930395619</v>
      </c>
      <c r="E1436">
        <v>1.886135465449526E-2</v>
      </c>
    </row>
    <row r="1437" spans="2:5" x14ac:dyDescent="0.2">
      <c r="B1437" s="153">
        <v>37964</v>
      </c>
      <c r="C1437" s="61">
        <v>66.622428999999997</v>
      </c>
      <c r="D1437">
        <f t="shared" si="24"/>
        <v>-0.89232738747474749</v>
      </c>
      <c r="E1437">
        <v>1.8770350484134515E-2</v>
      </c>
    </row>
    <row r="1438" spans="2:5" x14ac:dyDescent="0.2">
      <c r="B1438" s="153">
        <v>45154</v>
      </c>
      <c r="C1438" s="61">
        <v>618.75</v>
      </c>
      <c r="D1438">
        <f t="shared" si="24"/>
        <v>9.8240534240640045</v>
      </c>
      <c r="E1438">
        <v>1.8770106940779775E-2</v>
      </c>
    </row>
    <row r="1439" spans="2:5" x14ac:dyDescent="0.2">
      <c r="B1439" s="153">
        <v>34964</v>
      </c>
      <c r="C1439" s="61">
        <v>57.164352000000001</v>
      </c>
      <c r="D1439">
        <f t="shared" si="24"/>
        <v>1.0729582227005732</v>
      </c>
      <c r="E1439">
        <v>1.8749788704817593E-2</v>
      </c>
    </row>
    <row r="1440" spans="2:5" x14ac:dyDescent="0.2">
      <c r="B1440" s="153">
        <v>36200</v>
      </c>
      <c r="C1440" s="61">
        <v>27.576219999999999</v>
      </c>
      <c r="D1440">
        <f t="shared" si="24"/>
        <v>-0.73260350782689931</v>
      </c>
      <c r="E1440">
        <v>1.872253449760931E-2</v>
      </c>
    </row>
    <row r="1441" spans="2:5" x14ac:dyDescent="0.2">
      <c r="B1441" s="153">
        <v>44015</v>
      </c>
      <c r="C1441" s="61">
        <v>103.128578</v>
      </c>
      <c r="D1441">
        <f t="shared" si="24"/>
        <v>7.7670788885608397</v>
      </c>
      <c r="E1441">
        <v>1.8709918118913094E-2</v>
      </c>
    </row>
    <row r="1442" spans="2:5" x14ac:dyDescent="0.2">
      <c r="B1442" s="153">
        <v>37020</v>
      </c>
      <c r="C1442" s="61">
        <v>11.763163</v>
      </c>
      <c r="D1442">
        <f t="shared" si="24"/>
        <v>-0.82495816977858005</v>
      </c>
      <c r="E1442">
        <v>1.8704128963748134E-2</v>
      </c>
    </row>
    <row r="1443" spans="2:5" x14ac:dyDescent="0.2">
      <c r="B1443" s="153">
        <v>39968</v>
      </c>
      <c r="C1443" s="61">
        <v>67.202010999999999</v>
      </c>
      <c r="D1443">
        <f t="shared" si="24"/>
        <v>2.0633621545148277</v>
      </c>
      <c r="E1443">
        <v>1.8631238560162407E-2</v>
      </c>
    </row>
    <row r="1444" spans="2:5" x14ac:dyDescent="0.2">
      <c r="B1444" s="153">
        <v>37543</v>
      </c>
      <c r="C1444" s="61">
        <v>21.937338</v>
      </c>
      <c r="D1444">
        <f t="shared" si="24"/>
        <v>-0.84342795524413849</v>
      </c>
      <c r="E1444">
        <v>1.8624611898254827E-2</v>
      </c>
    </row>
    <row r="1445" spans="2:5" x14ac:dyDescent="0.2">
      <c r="B1445" s="153">
        <v>39370</v>
      </c>
      <c r="C1445" s="61">
        <v>140.110184</v>
      </c>
      <c r="D1445">
        <f t="shared" si="24"/>
        <v>3.7435634843935071</v>
      </c>
      <c r="E1445">
        <v>1.8609789575312088E-2</v>
      </c>
    </row>
    <row r="1446" spans="2:5" x14ac:dyDescent="0.2">
      <c r="B1446" s="153">
        <v>33497</v>
      </c>
      <c r="C1446" s="61">
        <v>29.536905000000001</v>
      </c>
      <c r="D1446">
        <f t="shared" si="24"/>
        <v>-0.91819723337761028</v>
      </c>
      <c r="E1446">
        <v>1.858733892934572E-2</v>
      </c>
    </row>
    <row r="1447" spans="2:5" x14ac:dyDescent="0.2">
      <c r="B1447" s="153">
        <v>43195</v>
      </c>
      <c r="C1447" s="61">
        <v>361.07464599999997</v>
      </c>
      <c r="D1447">
        <f t="shared" si="24"/>
        <v>15.401695321227567</v>
      </c>
      <c r="E1447">
        <v>1.8560191971936386E-2</v>
      </c>
    </row>
    <row r="1448" spans="2:5" x14ac:dyDescent="0.2">
      <c r="B1448" s="153">
        <v>37389</v>
      </c>
      <c r="C1448" s="61">
        <v>22.014471</v>
      </c>
      <c r="D1448">
        <f t="shared" si="24"/>
        <v>-0.5732653454290203</v>
      </c>
      <c r="E1448">
        <v>1.8558050806424562E-2</v>
      </c>
    </row>
    <row r="1449" spans="2:5" x14ac:dyDescent="0.2">
      <c r="B1449" s="153">
        <v>35095</v>
      </c>
      <c r="C1449" s="61">
        <v>51.588196000000003</v>
      </c>
      <c r="D1449">
        <f t="shared" si="24"/>
        <v>-0.60516855571814099</v>
      </c>
      <c r="E1449">
        <v>1.8557145087650381E-2</v>
      </c>
    </row>
    <row r="1450" spans="2:5" x14ac:dyDescent="0.2">
      <c r="B1450" s="153">
        <v>39458</v>
      </c>
      <c r="C1450" s="61">
        <v>130.658783</v>
      </c>
      <c r="D1450">
        <f t="shared" si="24"/>
        <v>-4.8455582270644115E-2</v>
      </c>
      <c r="E1450">
        <v>1.8553134524346919E-2</v>
      </c>
    </row>
    <row r="1451" spans="2:5" x14ac:dyDescent="0.2">
      <c r="B1451" s="153">
        <v>39031</v>
      </c>
      <c r="C1451" s="61">
        <v>137.312332</v>
      </c>
      <c r="D1451">
        <f t="shared" si="24"/>
        <v>0.73075891298287499</v>
      </c>
      <c r="E1451">
        <v>1.8548445427800674E-2</v>
      </c>
    </row>
    <row r="1452" spans="2:5" x14ac:dyDescent="0.2">
      <c r="B1452" s="153">
        <v>38658</v>
      </c>
      <c r="C1452" s="61">
        <v>79.336487000000005</v>
      </c>
      <c r="D1452">
        <f t="shared" si="24"/>
        <v>-0.28867348407177595</v>
      </c>
      <c r="E1452">
        <v>1.8538281750228796E-2</v>
      </c>
    </row>
    <row r="1453" spans="2:5" x14ac:dyDescent="0.2">
      <c r="B1453" s="153">
        <v>38742</v>
      </c>
      <c r="C1453" s="61">
        <v>111.53315000000001</v>
      </c>
      <c r="D1453">
        <f t="shared" si="24"/>
        <v>-0.18649828942992805</v>
      </c>
      <c r="E1453">
        <v>1.8536642439518275E-2</v>
      </c>
    </row>
    <row r="1454" spans="2:5" x14ac:dyDescent="0.2">
      <c r="B1454" s="153">
        <v>39042</v>
      </c>
      <c r="C1454" s="61">
        <v>137.10253900000001</v>
      </c>
      <c r="D1454">
        <f t="shared" si="24"/>
        <v>0.10093632539105067</v>
      </c>
      <c r="E1454">
        <v>1.8513967798631816E-2</v>
      </c>
    </row>
    <row r="1455" spans="2:5" x14ac:dyDescent="0.2">
      <c r="B1455" s="153">
        <v>38929</v>
      </c>
      <c r="C1455" s="61">
        <v>124.532669</v>
      </c>
      <c r="D1455">
        <f t="shared" si="24"/>
        <v>5.3511655156392761</v>
      </c>
      <c r="E1455">
        <v>1.8460099415539246E-2</v>
      </c>
    </row>
    <row r="1456" spans="2:5" x14ac:dyDescent="0.2">
      <c r="B1456" s="153">
        <v>37468</v>
      </c>
      <c r="C1456" s="61">
        <v>19.607845000000001</v>
      </c>
      <c r="D1456">
        <f t="shared" si="24"/>
        <v>0.352847363279094</v>
      </c>
      <c r="E1456">
        <v>1.8429523345972598E-2</v>
      </c>
    </row>
    <row r="1457" spans="2:5" x14ac:dyDescent="0.2">
      <c r="B1457" s="153">
        <v>36747</v>
      </c>
      <c r="C1457" s="61">
        <v>14.49376</v>
      </c>
      <c r="D1457">
        <f t="shared" si="24"/>
        <v>-0.5937817135571053</v>
      </c>
      <c r="E1457">
        <v>1.8428134771457647E-2</v>
      </c>
    </row>
    <row r="1458" spans="2:5" x14ac:dyDescent="0.2">
      <c r="B1458" s="153">
        <v>35870</v>
      </c>
      <c r="C1458" s="61">
        <v>35.679732999999999</v>
      </c>
      <c r="D1458">
        <f t="shared" si="24"/>
        <v>-0.51839567490163585</v>
      </c>
      <c r="E1458">
        <v>1.8418964084906658E-2</v>
      </c>
    </row>
    <row r="1459" spans="2:5" x14ac:dyDescent="0.2">
      <c r="B1459" s="153">
        <v>38063</v>
      </c>
      <c r="C1459" s="61">
        <v>74.085159000000004</v>
      </c>
      <c r="D1459">
        <f t="shared" si="24"/>
        <v>4.9804159054100987</v>
      </c>
      <c r="E1459">
        <v>1.8415499820373864E-2</v>
      </c>
    </row>
    <row r="1460" spans="2:5" x14ac:dyDescent="0.2">
      <c r="B1460" s="153">
        <v>37039</v>
      </c>
      <c r="C1460" s="61">
        <v>12.387961000000001</v>
      </c>
      <c r="D1460">
        <f t="shared" si="24"/>
        <v>-0.64923754796453792</v>
      </c>
      <c r="E1460">
        <v>1.8389267780908148E-2</v>
      </c>
    </row>
    <row r="1461" spans="2:5" x14ac:dyDescent="0.2">
      <c r="B1461" s="153">
        <v>39756</v>
      </c>
      <c r="C1461" s="61">
        <v>35.317238000000003</v>
      </c>
      <c r="D1461">
        <f t="shared" si="24"/>
        <v>0.47577204542123069</v>
      </c>
      <c r="E1461">
        <v>1.8377352907431001E-2</v>
      </c>
    </row>
    <row r="1462" spans="2:5" x14ac:dyDescent="0.2">
      <c r="B1462" s="153">
        <v>34269</v>
      </c>
      <c r="C1462" s="61">
        <v>23.931363999999999</v>
      </c>
      <c r="D1462">
        <f t="shared" si="24"/>
        <v>-0.81130168318293916</v>
      </c>
      <c r="E1462">
        <v>1.834889478634228E-2</v>
      </c>
    </row>
    <row r="1463" spans="2:5" x14ac:dyDescent="0.2">
      <c r="B1463" s="153">
        <v>39233</v>
      </c>
      <c r="C1463" s="61">
        <v>126.82341</v>
      </c>
      <c r="D1463">
        <f t="shared" si="24"/>
        <v>-0.69071639246277539</v>
      </c>
      <c r="E1463">
        <v>1.832632170838534E-2</v>
      </c>
    </row>
    <row r="1464" spans="2:5" x14ac:dyDescent="0.2">
      <c r="B1464" s="153">
        <v>42481</v>
      </c>
      <c r="C1464" s="61">
        <v>410.05538899999999</v>
      </c>
      <c r="D1464">
        <f t="shared" si="24"/>
        <v>-0.48469319635563934</v>
      </c>
      <c r="E1464">
        <v>1.8312302536492252E-2</v>
      </c>
    </row>
    <row r="1465" spans="2:5" x14ac:dyDescent="0.2">
      <c r="B1465" s="153">
        <v>45295</v>
      </c>
      <c r="C1465" s="61">
        <v>795.75</v>
      </c>
      <c r="D1465">
        <f t="shared" si="24"/>
        <v>12.586962785449796</v>
      </c>
      <c r="E1465">
        <v>1.8299299738189761E-2</v>
      </c>
    </row>
    <row r="1466" spans="2:5" x14ac:dyDescent="0.2">
      <c r="B1466" s="153">
        <v>34971</v>
      </c>
      <c r="C1466" s="61">
        <v>58.567172999999997</v>
      </c>
      <c r="D1466">
        <f t="shared" si="24"/>
        <v>1.4363240123738121</v>
      </c>
      <c r="E1466">
        <v>1.8292950195142741E-2</v>
      </c>
    </row>
    <row r="1467" spans="2:5" x14ac:dyDescent="0.2">
      <c r="B1467" s="153">
        <v>34282</v>
      </c>
      <c r="C1467" s="61">
        <v>24.039155999999998</v>
      </c>
      <c r="D1467">
        <f t="shared" si="24"/>
        <v>0</v>
      </c>
      <c r="E1467">
        <v>1.8264770165251784E-2</v>
      </c>
    </row>
    <row r="1468" spans="2:5" x14ac:dyDescent="0.2">
      <c r="B1468" s="153">
        <v>33591</v>
      </c>
      <c r="C1468" s="61">
        <v>24.039155999999998</v>
      </c>
      <c r="D1468">
        <f t="shared" si="24"/>
        <v>-0.68592397857461218</v>
      </c>
      <c r="E1468">
        <v>1.8264770165251784E-2</v>
      </c>
    </row>
    <row r="1469" spans="2:5" x14ac:dyDescent="0.2">
      <c r="B1469" s="153">
        <v>38548</v>
      </c>
      <c r="C1469" s="61">
        <v>76.539291000000006</v>
      </c>
      <c r="D1469">
        <f t="shared" si="24"/>
        <v>-2.4096148661904623E-2</v>
      </c>
      <c r="E1469">
        <v>1.8221843327731056E-2</v>
      </c>
    </row>
    <row r="1470" spans="2:5" x14ac:dyDescent="0.2">
      <c r="B1470" s="153">
        <v>38078</v>
      </c>
      <c r="C1470" s="61">
        <v>78.429130999999998</v>
      </c>
      <c r="D1470">
        <f t="shared" si="24"/>
        <v>2.5651150963546328</v>
      </c>
      <c r="E1470">
        <v>1.8215615718805953E-2</v>
      </c>
    </row>
    <row r="1471" spans="2:5" x14ac:dyDescent="0.2">
      <c r="B1471" s="153">
        <v>37504</v>
      </c>
      <c r="C1471" s="61">
        <v>21.999046</v>
      </c>
      <c r="D1471">
        <f t="shared" si="24"/>
        <v>-0.59286479415831883</v>
      </c>
      <c r="E1471">
        <v>1.820763801778227E-2</v>
      </c>
    </row>
    <row r="1472" spans="2:5" x14ac:dyDescent="0.2">
      <c r="B1472" s="153">
        <v>35509</v>
      </c>
      <c r="C1472" s="61">
        <v>54.033760000000001</v>
      </c>
      <c r="D1472">
        <f t="shared" si="24"/>
        <v>1.2377045490490128</v>
      </c>
      <c r="E1472">
        <v>1.8182056637019415E-2</v>
      </c>
    </row>
    <row r="1473" spans="2:5" x14ac:dyDescent="0.2">
      <c r="B1473" s="153">
        <v>33569</v>
      </c>
      <c r="C1473" s="61">
        <v>24.146958999999999</v>
      </c>
      <c r="D1473">
        <f t="shared" si="24"/>
        <v>-0.8746586386046743</v>
      </c>
      <c r="E1473">
        <v>1.8181917080375299E-2</v>
      </c>
    </row>
    <row r="1474" spans="2:5" x14ac:dyDescent="0.2">
      <c r="B1474" s="153">
        <v>43410</v>
      </c>
      <c r="C1474" s="61">
        <v>192.64956699999999</v>
      </c>
      <c r="D1474">
        <f t="shared" si="24"/>
        <v>-0.63722547939174157</v>
      </c>
      <c r="E1474">
        <v>1.8176970569418818E-2</v>
      </c>
    </row>
    <row r="1475" spans="2:5" x14ac:dyDescent="0.2">
      <c r="B1475" s="153">
        <v>42758</v>
      </c>
      <c r="C1475" s="61">
        <v>531.04492200000004</v>
      </c>
      <c r="D1475">
        <f t="shared" ref="D1475:D1538" si="25">(C1475-C1476)/C1476</f>
        <v>0.25770286305857476</v>
      </c>
      <c r="E1475">
        <v>1.815756287824892E-2</v>
      </c>
    </row>
    <row r="1476" spans="2:5" x14ac:dyDescent="0.2">
      <c r="B1476" s="153">
        <v>43012</v>
      </c>
      <c r="C1476" s="61">
        <v>422.23400900000001</v>
      </c>
      <c r="D1476">
        <f t="shared" si="25"/>
        <v>3.9807434210012552E-2</v>
      </c>
      <c r="E1476">
        <v>1.8148985006634411E-2</v>
      </c>
    </row>
    <row r="1477" spans="2:5" x14ac:dyDescent="0.2">
      <c r="B1477" s="153">
        <v>42325</v>
      </c>
      <c r="C1477" s="61">
        <v>406.06942700000002</v>
      </c>
      <c r="D1477">
        <f t="shared" si="25"/>
        <v>15.741848227285745</v>
      </c>
      <c r="E1477">
        <v>1.8113678726711262E-2</v>
      </c>
    </row>
    <row r="1478" spans="2:5" x14ac:dyDescent="0.2">
      <c r="B1478" s="153">
        <v>33459</v>
      </c>
      <c r="C1478" s="61">
        <v>24.254754999999999</v>
      </c>
      <c r="D1478">
        <f t="shared" si="25"/>
        <v>-0.57516066944705246</v>
      </c>
      <c r="E1478">
        <v>1.8099391766042694E-2</v>
      </c>
    </row>
    <row r="1479" spans="2:5" x14ac:dyDescent="0.2">
      <c r="B1479" s="153">
        <v>35346</v>
      </c>
      <c r="C1479" s="61">
        <v>57.091594999999998</v>
      </c>
      <c r="D1479">
        <f t="shared" si="25"/>
        <v>-1.5115051583568536E-2</v>
      </c>
      <c r="E1479">
        <v>1.8092127612579841E-2</v>
      </c>
    </row>
    <row r="1480" spans="2:5" x14ac:dyDescent="0.2">
      <c r="B1480" s="153">
        <v>35576</v>
      </c>
      <c r="C1480" s="61">
        <v>57.967781000000002</v>
      </c>
      <c r="D1480">
        <f t="shared" si="25"/>
        <v>-0.89149035481453365</v>
      </c>
      <c r="E1480">
        <v>1.8082465483013746E-2</v>
      </c>
    </row>
    <row r="1481" spans="2:5" x14ac:dyDescent="0.2">
      <c r="B1481" s="153">
        <v>42088</v>
      </c>
      <c r="C1481" s="61">
        <v>534.21777299999997</v>
      </c>
      <c r="D1481">
        <f t="shared" si="25"/>
        <v>8.7321213061456806</v>
      </c>
      <c r="E1481">
        <v>1.8036642310438999E-2</v>
      </c>
    </row>
    <row r="1482" spans="2:5" x14ac:dyDescent="0.2">
      <c r="B1482" s="153">
        <v>35501</v>
      </c>
      <c r="C1482" s="61">
        <v>54.892223000000001</v>
      </c>
      <c r="D1482">
        <f t="shared" si="25"/>
        <v>-0.94672209998118706</v>
      </c>
      <c r="E1482">
        <v>1.8026272953300164E-2</v>
      </c>
    </row>
    <row r="1483" spans="2:5" x14ac:dyDescent="0.2">
      <c r="B1483" s="153">
        <v>45421</v>
      </c>
      <c r="C1483" s="61">
        <v>1030.3000489999999</v>
      </c>
      <c r="D1483">
        <f t="shared" si="25"/>
        <v>6.9719854170318456</v>
      </c>
      <c r="E1483">
        <v>1.7982485358738882E-2</v>
      </c>
    </row>
    <row r="1484" spans="2:5" x14ac:dyDescent="0.2">
      <c r="B1484" s="153">
        <v>38910</v>
      </c>
      <c r="C1484" s="61">
        <v>129.240082</v>
      </c>
      <c r="D1484">
        <f t="shared" si="25"/>
        <v>9.9509419464871769</v>
      </c>
      <c r="E1484">
        <v>1.7977603829534117E-2</v>
      </c>
    </row>
    <row r="1485" spans="2:5" x14ac:dyDescent="0.2">
      <c r="B1485" s="153">
        <v>37113</v>
      </c>
      <c r="C1485" s="61">
        <v>11.801731999999999</v>
      </c>
      <c r="D1485">
        <f t="shared" si="25"/>
        <v>-0.96517185766359925</v>
      </c>
      <c r="E1485">
        <v>1.796417205727531E-2</v>
      </c>
    </row>
    <row r="1486" spans="2:5" x14ac:dyDescent="0.2">
      <c r="B1486" s="153">
        <v>42244</v>
      </c>
      <c r="C1486" s="61">
        <v>338.856201</v>
      </c>
      <c r="D1486">
        <f t="shared" si="25"/>
        <v>-0.20581235018859304</v>
      </c>
      <c r="E1486">
        <v>1.7961309460195644E-2</v>
      </c>
    </row>
    <row r="1487" spans="2:5" x14ac:dyDescent="0.2">
      <c r="B1487" s="153">
        <v>44988</v>
      </c>
      <c r="C1487" s="61">
        <v>426.67019699999997</v>
      </c>
      <c r="D1487">
        <f t="shared" si="25"/>
        <v>2.7093271255707361</v>
      </c>
      <c r="E1487">
        <v>1.7956897391058456E-2</v>
      </c>
    </row>
    <row r="1488" spans="2:5" x14ac:dyDescent="0.2">
      <c r="B1488" s="153">
        <v>39584</v>
      </c>
      <c r="C1488" s="61">
        <v>115.02630600000001</v>
      </c>
      <c r="D1488">
        <f t="shared" si="25"/>
        <v>3.7006388464475144</v>
      </c>
      <c r="E1488">
        <v>1.7955964092248904E-2</v>
      </c>
    </row>
    <row r="1489" spans="2:5" x14ac:dyDescent="0.2">
      <c r="B1489" s="153">
        <v>34283</v>
      </c>
      <c r="C1489" s="61">
        <v>24.470355999999999</v>
      </c>
      <c r="D1489">
        <f t="shared" si="25"/>
        <v>-0.78698176494678984</v>
      </c>
      <c r="E1489">
        <v>1.7937401795637107E-2</v>
      </c>
    </row>
    <row r="1490" spans="2:5" x14ac:dyDescent="0.2">
      <c r="B1490" s="153">
        <v>38922</v>
      </c>
      <c r="C1490" s="61">
        <v>114.874466</v>
      </c>
      <c r="D1490">
        <f t="shared" si="25"/>
        <v>-1.6544608904918944E-2</v>
      </c>
      <c r="E1490">
        <v>1.7919570431425207E-2</v>
      </c>
    </row>
    <row r="1491" spans="2:5" x14ac:dyDescent="0.2">
      <c r="B1491" s="153">
        <v>39265</v>
      </c>
      <c r="C1491" s="61">
        <v>116.80699199999999</v>
      </c>
      <c r="D1491">
        <f t="shared" si="25"/>
        <v>3.9309964398479349</v>
      </c>
      <c r="E1491">
        <v>1.7905143280962359E-2</v>
      </c>
    </row>
    <row r="1492" spans="2:5" x14ac:dyDescent="0.2">
      <c r="B1492" s="153">
        <v>37746</v>
      </c>
      <c r="C1492" s="61">
        <v>23.688313999999998</v>
      </c>
      <c r="D1492">
        <f t="shared" si="25"/>
        <v>-0.85616136071977933</v>
      </c>
      <c r="E1492">
        <v>1.7898673844458767E-2</v>
      </c>
    </row>
    <row r="1493" spans="2:5" x14ac:dyDescent="0.2">
      <c r="B1493" s="153">
        <v>43650</v>
      </c>
      <c r="C1493" s="61">
        <v>164.686722</v>
      </c>
      <c r="D1493">
        <f t="shared" si="25"/>
        <v>5.7005320496785847</v>
      </c>
      <c r="E1493">
        <v>1.7868153764823463E-2</v>
      </c>
    </row>
    <row r="1494" spans="2:5" x14ac:dyDescent="0.2">
      <c r="B1494" s="153">
        <v>33571</v>
      </c>
      <c r="C1494" s="61">
        <v>24.578156</v>
      </c>
      <c r="D1494">
        <f t="shared" si="25"/>
        <v>-0.61557719853903992</v>
      </c>
      <c r="E1494">
        <v>1.7857196842053731E-2</v>
      </c>
    </row>
    <row r="1495" spans="2:5" x14ac:dyDescent="0.2">
      <c r="B1495" s="153">
        <v>38238</v>
      </c>
      <c r="C1495" s="61">
        <v>63.935218999999996</v>
      </c>
      <c r="D1495">
        <f t="shared" si="25"/>
        <v>3.2463372948344373E-2</v>
      </c>
      <c r="E1495">
        <v>1.7850085738869845E-2</v>
      </c>
    </row>
    <row r="1496" spans="2:5" x14ac:dyDescent="0.2">
      <c r="B1496" s="153">
        <v>37949</v>
      </c>
      <c r="C1496" s="61">
        <v>61.924926999999997</v>
      </c>
      <c r="D1496">
        <f t="shared" si="25"/>
        <v>0.49601939993377164</v>
      </c>
      <c r="E1496">
        <v>1.7847903905576896E-2</v>
      </c>
    </row>
    <row r="1497" spans="2:5" x14ac:dyDescent="0.2">
      <c r="B1497" s="153">
        <v>35783</v>
      </c>
      <c r="C1497" s="61">
        <v>41.393130999999997</v>
      </c>
      <c r="D1497">
        <f t="shared" si="25"/>
        <v>1.1345616319007996</v>
      </c>
      <c r="E1497">
        <v>1.7828428254166636E-2</v>
      </c>
    </row>
    <row r="1498" spans="2:5" x14ac:dyDescent="0.2">
      <c r="B1498" s="153">
        <v>36710</v>
      </c>
      <c r="C1498" s="61">
        <v>19.391864999999999</v>
      </c>
      <c r="D1498">
        <f t="shared" si="25"/>
        <v>-0.52721340733808331</v>
      </c>
      <c r="E1498">
        <v>1.7813647374138434E-2</v>
      </c>
    </row>
    <row r="1499" spans="2:5" x14ac:dyDescent="0.2">
      <c r="B1499" s="153">
        <v>35919</v>
      </c>
      <c r="C1499" s="61">
        <v>41.016106000000001</v>
      </c>
      <c r="D1499">
        <f t="shared" si="25"/>
        <v>-0.89255911334317861</v>
      </c>
      <c r="E1499">
        <v>1.7812264149491983E-2</v>
      </c>
    </row>
    <row r="1500" spans="2:5" x14ac:dyDescent="0.2">
      <c r="B1500" s="153">
        <v>42222</v>
      </c>
      <c r="C1500" s="61">
        <v>381.75509599999998</v>
      </c>
      <c r="D1500">
        <f t="shared" si="25"/>
        <v>4.5308949494453978</v>
      </c>
      <c r="E1500">
        <v>1.7800223122825618E-2</v>
      </c>
    </row>
    <row r="1501" spans="2:5" x14ac:dyDescent="0.2">
      <c r="B1501" s="153">
        <v>37981</v>
      </c>
      <c r="C1501" s="61">
        <v>69.022300999999999</v>
      </c>
      <c r="D1501">
        <f t="shared" si="25"/>
        <v>-0.82462658153562807</v>
      </c>
      <c r="E1501">
        <v>1.7751414114169702E-2</v>
      </c>
    </row>
    <row r="1502" spans="2:5" x14ac:dyDescent="0.2">
      <c r="B1502" s="153">
        <v>44928</v>
      </c>
      <c r="C1502" s="61">
        <v>393.57333399999999</v>
      </c>
      <c r="D1502">
        <f t="shared" si="25"/>
        <v>4.3161228493890738</v>
      </c>
      <c r="E1502">
        <v>1.765680492564986E-2</v>
      </c>
    </row>
    <row r="1503" spans="2:5" x14ac:dyDescent="0.2">
      <c r="B1503" s="153">
        <v>35250</v>
      </c>
      <c r="C1503" s="61">
        <v>74.033905000000004</v>
      </c>
      <c r="D1503">
        <f t="shared" si="25"/>
        <v>2.9698145390609043</v>
      </c>
      <c r="E1503">
        <v>1.7651913581593459E-2</v>
      </c>
    </row>
    <row r="1504" spans="2:5" x14ac:dyDescent="0.2">
      <c r="B1504" s="153">
        <v>33339</v>
      </c>
      <c r="C1504" s="61">
        <v>18.64921</v>
      </c>
      <c r="D1504">
        <f t="shared" si="25"/>
        <v>-0.9665731568024426</v>
      </c>
      <c r="E1504">
        <v>1.7646964132291058E-2</v>
      </c>
    </row>
    <row r="1505" spans="2:5" x14ac:dyDescent="0.2">
      <c r="B1505" s="153">
        <v>42648</v>
      </c>
      <c r="C1505" s="61">
        <v>557.91119400000002</v>
      </c>
      <c r="D1505">
        <f t="shared" si="25"/>
        <v>9.0933142280021446</v>
      </c>
      <c r="E1505">
        <v>1.7637964191948234E-2</v>
      </c>
    </row>
    <row r="1506" spans="2:5" x14ac:dyDescent="0.2">
      <c r="B1506" s="153">
        <v>35541</v>
      </c>
      <c r="C1506" s="61">
        <v>55.275322000000003</v>
      </c>
      <c r="D1506">
        <f t="shared" si="25"/>
        <v>1.7593391542279144</v>
      </c>
      <c r="E1506">
        <v>1.7633033779383973E-2</v>
      </c>
    </row>
    <row r="1507" spans="2:5" x14ac:dyDescent="0.2">
      <c r="B1507" s="153">
        <v>37355</v>
      </c>
      <c r="C1507" s="61">
        <v>20.032087000000001</v>
      </c>
      <c r="D1507">
        <f t="shared" si="25"/>
        <v>0.72787747235188105</v>
      </c>
      <c r="E1507">
        <v>1.7632985389572572E-2</v>
      </c>
    </row>
    <row r="1508" spans="2:5" x14ac:dyDescent="0.2">
      <c r="B1508" s="153">
        <v>37126</v>
      </c>
      <c r="C1508" s="61">
        <v>11.593465</v>
      </c>
      <c r="D1508">
        <f t="shared" si="25"/>
        <v>-0.98417058353345976</v>
      </c>
      <c r="E1508">
        <v>1.7603134720406106E-2</v>
      </c>
    </row>
    <row r="1509" spans="2:5" x14ac:dyDescent="0.2">
      <c r="B1509" s="153">
        <v>45275</v>
      </c>
      <c r="C1509" s="61">
        <v>732.40002400000003</v>
      </c>
      <c r="D1509">
        <f t="shared" si="25"/>
        <v>28.269359988538437</v>
      </c>
      <c r="E1509">
        <v>1.757558040986458E-2</v>
      </c>
    </row>
    <row r="1510" spans="2:5" x14ac:dyDescent="0.2">
      <c r="B1510" s="153">
        <v>37582</v>
      </c>
      <c r="C1510" s="61">
        <v>25.022755</v>
      </c>
      <c r="D1510">
        <f t="shared" si="25"/>
        <v>-0.91983154547086776</v>
      </c>
      <c r="E1510">
        <v>1.7565839773310384E-2</v>
      </c>
    </row>
    <row r="1511" spans="2:5" x14ac:dyDescent="0.2">
      <c r="B1511" s="153">
        <v>44337</v>
      </c>
      <c r="C1511" s="61">
        <v>312.12719700000002</v>
      </c>
      <c r="D1511">
        <f t="shared" si="25"/>
        <v>-0.58598330406738386</v>
      </c>
      <c r="E1511">
        <v>1.7549517547512689E-2</v>
      </c>
    </row>
    <row r="1512" spans="2:5" x14ac:dyDescent="0.2">
      <c r="B1512" s="153">
        <v>45288</v>
      </c>
      <c r="C1512" s="61">
        <v>753.90002400000003</v>
      </c>
      <c r="D1512">
        <f t="shared" si="25"/>
        <v>9.3990500352918005</v>
      </c>
      <c r="E1512">
        <v>1.7546226992698814E-2</v>
      </c>
    </row>
    <row r="1513" spans="2:5" x14ac:dyDescent="0.2">
      <c r="B1513" s="153">
        <v>35223</v>
      </c>
      <c r="C1513" s="61">
        <v>72.497009000000006</v>
      </c>
      <c r="D1513">
        <f t="shared" si="25"/>
        <v>0.58493855792318239</v>
      </c>
      <c r="E1513">
        <v>1.752301661845055E-2</v>
      </c>
    </row>
    <row r="1514" spans="2:5" x14ac:dyDescent="0.2">
      <c r="B1514" s="153">
        <v>36409</v>
      </c>
      <c r="C1514" s="61">
        <v>45.741211</v>
      </c>
      <c r="D1514">
        <f t="shared" si="25"/>
        <v>-0.41861563285921338</v>
      </c>
      <c r="E1514">
        <v>1.7520238028476215E-2</v>
      </c>
    </row>
    <row r="1515" spans="2:5" x14ac:dyDescent="0.2">
      <c r="B1515" s="153">
        <v>38552</v>
      </c>
      <c r="C1515" s="61">
        <v>78.676368999999994</v>
      </c>
      <c r="D1515">
        <f t="shared" si="25"/>
        <v>2.7279825532978501</v>
      </c>
      <c r="E1515">
        <v>1.7500812919535553E-2</v>
      </c>
    </row>
    <row r="1516" spans="2:5" x14ac:dyDescent="0.2">
      <c r="B1516" s="153">
        <v>37539</v>
      </c>
      <c r="C1516" s="61">
        <v>21.104275000000001</v>
      </c>
      <c r="D1516">
        <f t="shared" si="25"/>
        <v>-0.39042249057519773</v>
      </c>
      <c r="E1516">
        <v>1.7478818309018918E-2</v>
      </c>
    </row>
    <row r="1517" spans="2:5" x14ac:dyDescent="0.2">
      <c r="B1517" s="153">
        <v>35843</v>
      </c>
      <c r="C1517" s="61">
        <v>34.621150999999998</v>
      </c>
      <c r="D1517">
        <f t="shared" si="25"/>
        <v>-0.79808688846498654</v>
      </c>
      <c r="E1517">
        <v>1.7472436215606728E-2</v>
      </c>
    </row>
    <row r="1518" spans="2:5" x14ac:dyDescent="0.2">
      <c r="B1518" s="153">
        <v>43780</v>
      </c>
      <c r="C1518" s="61">
        <v>171.46559099999999</v>
      </c>
      <c r="D1518">
        <f t="shared" si="25"/>
        <v>1.0342990548470239</v>
      </c>
      <c r="E1518">
        <v>1.7450408549746305E-2</v>
      </c>
    </row>
    <row r="1519" spans="2:5" x14ac:dyDescent="0.2">
      <c r="B1519" s="153">
        <v>43978</v>
      </c>
      <c r="C1519" s="61">
        <v>84.287307999999996</v>
      </c>
      <c r="D1519">
        <f t="shared" si="25"/>
        <v>2.9011682958232514</v>
      </c>
      <c r="E1519">
        <v>1.7448955874392189E-2</v>
      </c>
    </row>
    <row r="1520" spans="2:5" x14ac:dyDescent="0.2">
      <c r="B1520" s="153">
        <v>37510</v>
      </c>
      <c r="C1520" s="61">
        <v>21.605657999999998</v>
      </c>
      <c r="D1520">
        <f t="shared" si="25"/>
        <v>-0.71970051616087161</v>
      </c>
      <c r="E1520">
        <v>1.7435837448984304E-2</v>
      </c>
    </row>
    <row r="1521" spans="2:5" x14ac:dyDescent="0.2">
      <c r="B1521" s="153">
        <v>39710</v>
      </c>
      <c r="C1521" s="61">
        <v>77.080619999999996</v>
      </c>
      <c r="D1521">
        <f t="shared" si="25"/>
        <v>-0.77955564787629239</v>
      </c>
      <c r="E1521">
        <v>1.7425556014370073E-2</v>
      </c>
    </row>
    <row r="1522" spans="2:5" x14ac:dyDescent="0.2">
      <c r="B1522" s="153">
        <v>44358</v>
      </c>
      <c r="C1522" s="61">
        <v>349.66021699999999</v>
      </c>
      <c r="D1522">
        <f t="shared" si="25"/>
        <v>26.72336913810393</v>
      </c>
      <c r="E1522">
        <v>1.7403901218667941E-2</v>
      </c>
    </row>
    <row r="1523" spans="2:5" x14ac:dyDescent="0.2">
      <c r="B1523" s="153">
        <v>33283</v>
      </c>
      <c r="C1523" s="61">
        <v>12.612472</v>
      </c>
      <c r="D1523">
        <f t="shared" si="25"/>
        <v>-0.97723476061891068</v>
      </c>
      <c r="E1523">
        <v>1.7391319779486342E-2</v>
      </c>
    </row>
    <row r="1524" spans="2:5" x14ac:dyDescent="0.2">
      <c r="B1524" s="153">
        <v>45083</v>
      </c>
      <c r="C1524" s="61">
        <v>554.02325399999995</v>
      </c>
      <c r="D1524">
        <f t="shared" si="25"/>
        <v>1.0853658752788169</v>
      </c>
      <c r="E1524">
        <v>1.7391259556385173E-2</v>
      </c>
    </row>
    <row r="1525" spans="2:5" x14ac:dyDescent="0.2">
      <c r="B1525" s="153">
        <v>43348</v>
      </c>
      <c r="C1525" s="61">
        <v>265.671967</v>
      </c>
      <c r="D1525">
        <f t="shared" si="25"/>
        <v>-0.58969580386100384</v>
      </c>
      <c r="E1525">
        <v>1.7369591269019952E-2</v>
      </c>
    </row>
    <row r="1526" spans="2:5" x14ac:dyDescent="0.2">
      <c r="B1526" s="153">
        <v>45233</v>
      </c>
      <c r="C1526" s="61">
        <v>647.5</v>
      </c>
      <c r="D1526">
        <f t="shared" si="25"/>
        <v>8.3217256182672319</v>
      </c>
      <c r="E1526">
        <v>1.7361910270495814E-2</v>
      </c>
    </row>
    <row r="1527" spans="2:5" x14ac:dyDescent="0.2">
      <c r="B1527" s="153">
        <v>38209</v>
      </c>
      <c r="C1527" s="61">
        <v>69.461387999999999</v>
      </c>
      <c r="D1527">
        <f t="shared" si="25"/>
        <v>3.9745490478458212E-2</v>
      </c>
      <c r="E1527">
        <v>1.7360784516248222E-2</v>
      </c>
    </row>
    <row r="1528" spans="2:5" x14ac:dyDescent="0.2">
      <c r="B1528" s="153">
        <v>35604</v>
      </c>
      <c r="C1528" s="61">
        <v>66.806145000000001</v>
      </c>
      <c r="D1528">
        <f t="shared" si="25"/>
        <v>-0.55103333513463515</v>
      </c>
      <c r="E1528">
        <v>1.7334764435341449E-2</v>
      </c>
    </row>
    <row r="1529" spans="2:5" x14ac:dyDescent="0.2">
      <c r="B1529" s="153">
        <v>39017</v>
      </c>
      <c r="C1529" s="61">
        <v>148.799789</v>
      </c>
      <c r="D1529">
        <f t="shared" si="25"/>
        <v>0.90595508569483396</v>
      </c>
      <c r="E1529">
        <v>1.732566172068856E-2</v>
      </c>
    </row>
    <row r="1530" spans="2:5" x14ac:dyDescent="0.2">
      <c r="B1530" s="153">
        <v>38415</v>
      </c>
      <c r="C1530" s="61">
        <v>78.070983999999996</v>
      </c>
      <c r="D1530">
        <f t="shared" si="25"/>
        <v>-0.27784910858871159</v>
      </c>
      <c r="E1530">
        <v>1.7324278535993432E-2</v>
      </c>
    </row>
    <row r="1531" spans="2:5" x14ac:dyDescent="0.2">
      <c r="B1531" s="153">
        <v>39595</v>
      </c>
      <c r="C1531" s="61">
        <v>108.108963</v>
      </c>
      <c r="D1531">
        <f t="shared" si="25"/>
        <v>0.80181100492918622</v>
      </c>
      <c r="E1531">
        <v>1.7320654886386382E-2</v>
      </c>
    </row>
    <row r="1532" spans="2:5" x14ac:dyDescent="0.2">
      <c r="B1532" s="153">
        <v>39982</v>
      </c>
      <c r="C1532" s="61">
        <v>60.000168000000002</v>
      </c>
      <c r="D1532">
        <f t="shared" si="25"/>
        <v>-0.87052345737110381</v>
      </c>
      <c r="E1532">
        <v>1.7289360739529309E-2</v>
      </c>
    </row>
    <row r="1533" spans="2:5" x14ac:dyDescent="0.2">
      <c r="B1533" s="153">
        <v>42696</v>
      </c>
      <c r="C1533" s="61">
        <v>463.40570100000002</v>
      </c>
      <c r="D1533">
        <f t="shared" si="25"/>
        <v>3.2769858729128942</v>
      </c>
      <c r="E1533">
        <v>1.7288484359413801E-2</v>
      </c>
    </row>
    <row r="1534" spans="2:5" x14ac:dyDescent="0.2">
      <c r="B1534" s="153">
        <v>39560</v>
      </c>
      <c r="C1534" s="61">
        <v>108.348663</v>
      </c>
      <c r="D1534">
        <f t="shared" si="25"/>
        <v>0.65223699790856404</v>
      </c>
      <c r="E1534">
        <v>1.728145447486323E-2</v>
      </c>
    </row>
    <row r="1535" spans="2:5" x14ac:dyDescent="0.2">
      <c r="B1535" s="153">
        <v>35297</v>
      </c>
      <c r="C1535" s="61">
        <v>65.576949999999997</v>
      </c>
      <c r="D1535">
        <f t="shared" si="25"/>
        <v>5.155727834954206E-2</v>
      </c>
      <c r="E1535">
        <v>1.7279540167020817E-2</v>
      </c>
    </row>
    <row r="1536" spans="2:5" x14ac:dyDescent="0.2">
      <c r="B1536" s="153">
        <v>35165</v>
      </c>
      <c r="C1536" s="61">
        <v>62.361747999999999</v>
      </c>
      <c r="D1536">
        <f t="shared" si="25"/>
        <v>-0.87519977582377473</v>
      </c>
      <c r="E1536">
        <v>1.7277042971409726E-2</v>
      </c>
    </row>
    <row r="1537" spans="2:5" x14ac:dyDescent="0.2">
      <c r="B1537" s="153">
        <v>44601</v>
      </c>
      <c r="C1537" s="61">
        <v>499.69259599999998</v>
      </c>
      <c r="D1537">
        <f t="shared" si="25"/>
        <v>10.256374035951728</v>
      </c>
      <c r="E1537">
        <v>1.7250087168346123E-2</v>
      </c>
    </row>
    <row r="1538" spans="2:5" x14ac:dyDescent="0.2">
      <c r="B1538" s="153">
        <v>35466</v>
      </c>
      <c r="C1538" s="61">
        <v>44.391967999999999</v>
      </c>
      <c r="D1538">
        <f t="shared" si="25"/>
        <v>-0.75673136236859218</v>
      </c>
      <c r="E1538">
        <v>1.7233145389948547E-2</v>
      </c>
    </row>
    <row r="1539" spans="2:5" x14ac:dyDescent="0.2">
      <c r="B1539" s="153">
        <v>43474</v>
      </c>
      <c r="C1539" s="61">
        <v>182.48126199999999</v>
      </c>
      <c r="D1539">
        <f t="shared" ref="D1539:D1602" si="26">(C1539-C1540)/C1540</f>
        <v>-0.65556495528801406</v>
      </c>
      <c r="E1539">
        <v>1.7227062663897608E-2</v>
      </c>
    </row>
    <row r="1540" spans="2:5" x14ac:dyDescent="0.2">
      <c r="B1540" s="153">
        <v>42754</v>
      </c>
      <c r="C1540" s="61">
        <v>529.798767</v>
      </c>
      <c r="D1540">
        <f t="shared" si="26"/>
        <v>21.35812923720874</v>
      </c>
      <c r="E1540">
        <v>1.7226427883656754E-2</v>
      </c>
    </row>
    <row r="1541" spans="2:5" x14ac:dyDescent="0.2">
      <c r="B1541" s="153">
        <v>37652</v>
      </c>
      <c r="C1541" s="61">
        <v>23.696024000000001</v>
      </c>
      <c r="D1541">
        <f t="shared" si="26"/>
        <v>-0.81345954904411222</v>
      </c>
      <c r="E1541">
        <v>1.7218518028823456E-2</v>
      </c>
    </row>
    <row r="1542" spans="2:5" x14ac:dyDescent="0.2">
      <c r="B1542" s="153">
        <v>39447</v>
      </c>
      <c r="C1542" s="61">
        <v>127.02887699999999</v>
      </c>
      <c r="D1542">
        <f t="shared" si="26"/>
        <v>-0.71060977306113027</v>
      </c>
      <c r="E1542">
        <v>1.7206932468665906E-2</v>
      </c>
    </row>
    <row r="1543" spans="2:5" x14ac:dyDescent="0.2">
      <c r="B1543" s="153">
        <v>42177</v>
      </c>
      <c r="C1543" s="61">
        <v>438.95358299999998</v>
      </c>
      <c r="D1543">
        <f t="shared" si="26"/>
        <v>4.8345941354799109</v>
      </c>
      <c r="E1543">
        <v>1.7203586652584778E-2</v>
      </c>
    </row>
    <row r="1544" spans="2:5" x14ac:dyDescent="0.2">
      <c r="B1544" s="153">
        <v>35227</v>
      </c>
      <c r="C1544" s="61">
        <v>75.232924999999994</v>
      </c>
      <c r="D1544">
        <f t="shared" si="26"/>
        <v>0.46103823908682484</v>
      </c>
      <c r="E1544">
        <v>1.7170077325851137E-2</v>
      </c>
    </row>
    <row r="1545" spans="2:5" x14ac:dyDescent="0.2">
      <c r="B1545" s="153">
        <v>34592</v>
      </c>
      <c r="C1545" s="61">
        <v>51.492783000000003</v>
      </c>
      <c r="D1545">
        <f t="shared" si="26"/>
        <v>-0.86273292981501637</v>
      </c>
      <c r="E1545">
        <v>1.7167291429899374E-2</v>
      </c>
    </row>
    <row r="1546" spans="2:5" x14ac:dyDescent="0.2">
      <c r="B1546" s="153">
        <v>42214</v>
      </c>
      <c r="C1546" s="61">
        <v>375.12844799999999</v>
      </c>
      <c r="D1546">
        <f t="shared" si="26"/>
        <v>5.6026434479638505</v>
      </c>
      <c r="E1546">
        <v>1.7157580386502443E-2</v>
      </c>
    </row>
    <row r="1547" spans="2:5" x14ac:dyDescent="0.2">
      <c r="B1547" s="153">
        <v>35543</v>
      </c>
      <c r="C1547" s="61">
        <v>56.814888000000003</v>
      </c>
      <c r="D1547">
        <f t="shared" si="26"/>
        <v>4.0277713591233659E-2</v>
      </c>
      <c r="E1547">
        <v>1.7146675865374029E-2</v>
      </c>
    </row>
    <row r="1548" spans="2:5" x14ac:dyDescent="0.2">
      <c r="B1548" s="153">
        <v>37901</v>
      </c>
      <c r="C1548" s="61">
        <v>54.615116</v>
      </c>
      <c r="D1548">
        <f t="shared" si="26"/>
        <v>1.7000278629034411</v>
      </c>
      <c r="E1548">
        <v>1.7145367429038889E-2</v>
      </c>
    </row>
    <row r="1549" spans="2:5" x14ac:dyDescent="0.2">
      <c r="B1549" s="153">
        <v>36621</v>
      </c>
      <c r="C1549" s="61">
        <v>20.227612000000001</v>
      </c>
      <c r="D1549">
        <f t="shared" si="26"/>
        <v>-0.94701487381110994</v>
      </c>
      <c r="E1549">
        <v>1.7136371297900552E-2</v>
      </c>
    </row>
    <row r="1550" spans="2:5" x14ac:dyDescent="0.2">
      <c r="B1550" s="153">
        <v>44477</v>
      </c>
      <c r="C1550" s="61">
        <v>381.76019300000002</v>
      </c>
      <c r="D1550">
        <f t="shared" si="26"/>
        <v>1.5487501326499726</v>
      </c>
      <c r="E1550">
        <v>1.7131563087649286E-2</v>
      </c>
    </row>
    <row r="1551" spans="2:5" x14ac:dyDescent="0.2">
      <c r="B1551" s="153">
        <v>40196</v>
      </c>
      <c r="C1551" s="61">
        <v>149.78329500000001</v>
      </c>
      <c r="D1551">
        <f t="shared" si="26"/>
        <v>1.0286419989786046</v>
      </c>
      <c r="E1551">
        <v>1.7122353215965121E-2</v>
      </c>
    </row>
    <row r="1552" spans="2:5" x14ac:dyDescent="0.2">
      <c r="B1552" s="153">
        <v>38429</v>
      </c>
      <c r="C1552" s="61">
        <v>73.834266999999997</v>
      </c>
      <c r="D1552">
        <f t="shared" si="26"/>
        <v>4.6202240011712524E-3</v>
      </c>
      <c r="E1552">
        <v>1.7100671581014602E-2</v>
      </c>
    </row>
    <row r="1553" spans="2:5" x14ac:dyDescent="0.2">
      <c r="B1553" s="153">
        <v>35310</v>
      </c>
      <c r="C1553" s="61">
        <v>73.494704999999996</v>
      </c>
      <c r="D1553">
        <f t="shared" si="26"/>
        <v>-0.50471103275412099</v>
      </c>
      <c r="E1553">
        <v>1.7083937307909466E-2</v>
      </c>
    </row>
    <row r="1554" spans="2:5" x14ac:dyDescent="0.2">
      <c r="B1554" s="153">
        <v>44149</v>
      </c>
      <c r="C1554" s="61">
        <v>148.38752700000001</v>
      </c>
      <c r="D1554">
        <f t="shared" si="26"/>
        <v>-0.66258639756388538</v>
      </c>
      <c r="E1554">
        <v>1.7082339886850626E-2</v>
      </c>
    </row>
    <row r="1555" spans="2:5" x14ac:dyDescent="0.2">
      <c r="B1555" s="153">
        <v>44652</v>
      </c>
      <c r="C1555" s="61">
        <v>439.77932700000002</v>
      </c>
      <c r="D1555">
        <f t="shared" si="26"/>
        <v>2.2994797425678613</v>
      </c>
      <c r="E1555">
        <v>1.7060460245793663E-2</v>
      </c>
    </row>
    <row r="1556" spans="2:5" x14ac:dyDescent="0.2">
      <c r="B1556" s="153">
        <v>40212</v>
      </c>
      <c r="C1556" s="61">
        <v>133.287476</v>
      </c>
      <c r="D1556">
        <f t="shared" si="26"/>
        <v>0.28067902159227853</v>
      </c>
      <c r="E1556">
        <v>1.7055665077570746E-2</v>
      </c>
    </row>
    <row r="1557" spans="2:5" x14ac:dyDescent="0.2">
      <c r="B1557" s="153">
        <v>44005</v>
      </c>
      <c r="C1557" s="61">
        <v>104.07563</v>
      </c>
      <c r="D1557">
        <f t="shared" si="26"/>
        <v>-0.72869020864022882</v>
      </c>
      <c r="E1557">
        <v>1.7048194648995724E-2</v>
      </c>
    </row>
    <row r="1558" spans="2:5" x14ac:dyDescent="0.2">
      <c r="B1558" s="153">
        <v>44921</v>
      </c>
      <c r="C1558" s="61">
        <v>383.604401</v>
      </c>
      <c r="D1558">
        <f t="shared" si="26"/>
        <v>4.2039113673907069</v>
      </c>
      <c r="E1558">
        <v>1.7047633200220687E-2</v>
      </c>
    </row>
    <row r="1559" spans="2:5" x14ac:dyDescent="0.2">
      <c r="B1559" s="153">
        <v>35248</v>
      </c>
      <c r="C1559" s="61">
        <v>73.71463</v>
      </c>
      <c r="D1559">
        <f t="shared" si="26"/>
        <v>-0.83496400639041202</v>
      </c>
      <c r="E1559">
        <v>1.7031777135603578E-2</v>
      </c>
    </row>
    <row r="1560" spans="2:5" x14ac:dyDescent="0.2">
      <c r="B1560" s="153">
        <v>44672</v>
      </c>
      <c r="C1560" s="61">
        <v>446.65789799999999</v>
      </c>
      <c r="D1560">
        <f t="shared" si="26"/>
        <v>4.7672769985847081</v>
      </c>
      <c r="E1560">
        <v>1.7024215265616271E-2</v>
      </c>
    </row>
    <row r="1561" spans="2:5" x14ac:dyDescent="0.2">
      <c r="B1561" s="153">
        <v>38596</v>
      </c>
      <c r="C1561" s="61">
        <v>77.446929999999995</v>
      </c>
      <c r="D1561">
        <f t="shared" si="26"/>
        <v>-0.79553018446435053</v>
      </c>
      <c r="E1561">
        <v>1.7011675126516874E-2</v>
      </c>
    </row>
    <row r="1562" spans="2:5" x14ac:dyDescent="0.2">
      <c r="B1562" s="153">
        <v>42970</v>
      </c>
      <c r="C1562" s="61">
        <v>378.76950099999999</v>
      </c>
      <c r="D1562">
        <f t="shared" si="26"/>
        <v>11.1044207638594</v>
      </c>
      <c r="E1562">
        <v>1.6996761673125547E-2</v>
      </c>
    </row>
    <row r="1563" spans="2:5" x14ac:dyDescent="0.2">
      <c r="B1563" s="153">
        <v>36523</v>
      </c>
      <c r="C1563" s="61">
        <v>31.291831999999999</v>
      </c>
      <c r="D1563">
        <f t="shared" si="26"/>
        <v>-2.6313269051575057E-2</v>
      </c>
      <c r="E1563">
        <v>1.6982185686240128E-2</v>
      </c>
    </row>
    <row r="1564" spans="2:5" x14ac:dyDescent="0.2">
      <c r="B1564" s="153">
        <v>36187</v>
      </c>
      <c r="C1564" s="61">
        <v>32.137473999999997</v>
      </c>
      <c r="D1564">
        <f t="shared" si="26"/>
        <v>-0.94741905535172011</v>
      </c>
      <c r="E1564">
        <v>1.6981540650671766E-2</v>
      </c>
    </row>
    <row r="1565" spans="2:5" x14ac:dyDescent="0.2">
      <c r="B1565" s="153">
        <v>45170</v>
      </c>
      <c r="C1565" s="61">
        <v>611.20001200000002</v>
      </c>
      <c r="D1565">
        <f t="shared" si="26"/>
        <v>23.478584022878184</v>
      </c>
      <c r="E1565">
        <v>1.6971733777038294E-2</v>
      </c>
    </row>
    <row r="1566" spans="2:5" x14ac:dyDescent="0.2">
      <c r="B1566" s="153">
        <v>37441</v>
      </c>
      <c r="C1566" s="61">
        <v>24.968765000000001</v>
      </c>
      <c r="D1566">
        <f t="shared" si="26"/>
        <v>-0.9347226048777012</v>
      </c>
      <c r="E1566">
        <v>1.6965219983471246E-2</v>
      </c>
    </row>
    <row r="1567" spans="2:5" x14ac:dyDescent="0.2">
      <c r="B1567" s="153">
        <v>42216</v>
      </c>
      <c r="C1567" s="61">
        <v>382.50247200000001</v>
      </c>
      <c r="D1567">
        <f t="shared" si="26"/>
        <v>8.4458899457461225</v>
      </c>
      <c r="E1567">
        <v>1.6955889755558135E-2</v>
      </c>
    </row>
    <row r="1568" spans="2:5" x14ac:dyDescent="0.2">
      <c r="B1568" s="153">
        <v>35877</v>
      </c>
      <c r="C1568" s="61">
        <v>40.494064000000002</v>
      </c>
      <c r="D1568">
        <f t="shared" si="26"/>
        <v>-0.92613825050655207</v>
      </c>
      <c r="E1568">
        <v>1.6933623249616343E-2</v>
      </c>
    </row>
    <row r="1569" spans="2:5" x14ac:dyDescent="0.2">
      <c r="B1569" s="153">
        <v>42647</v>
      </c>
      <c r="C1569" s="61">
        <v>548.24133300000005</v>
      </c>
      <c r="D1569">
        <f t="shared" si="26"/>
        <v>2.7559889934478894E-2</v>
      </c>
      <c r="E1569">
        <v>1.6919513735437975E-2</v>
      </c>
    </row>
    <row r="1570" spans="2:5" x14ac:dyDescent="0.2">
      <c r="B1570" s="153">
        <v>45078</v>
      </c>
      <c r="C1570" s="61">
        <v>533.53710899999999</v>
      </c>
      <c r="D1570">
        <f t="shared" si="26"/>
        <v>20.631594324118481</v>
      </c>
      <c r="E1570">
        <v>1.6910442790429574E-2</v>
      </c>
    </row>
    <row r="1571" spans="2:5" x14ac:dyDescent="0.2">
      <c r="B1571" s="153">
        <v>39848</v>
      </c>
      <c r="C1571" s="61">
        <v>24.664715000000001</v>
      </c>
      <c r="D1571">
        <f t="shared" si="26"/>
        <v>-0.11328428376827006</v>
      </c>
      <c r="E1571">
        <v>1.6892190660109396E-2</v>
      </c>
    </row>
    <row r="1572" spans="2:5" x14ac:dyDescent="0.2">
      <c r="B1572" s="153">
        <v>36565</v>
      </c>
      <c r="C1572" s="61">
        <v>27.815809000000002</v>
      </c>
      <c r="D1572">
        <f t="shared" si="26"/>
        <v>8.7812099427240567E-2</v>
      </c>
      <c r="E1572">
        <v>1.6888225354448366E-2</v>
      </c>
    </row>
    <row r="1573" spans="2:5" x14ac:dyDescent="0.2">
      <c r="B1573" s="153">
        <v>37715</v>
      </c>
      <c r="C1573" s="61">
        <v>25.570416999999999</v>
      </c>
      <c r="D1573">
        <f t="shared" si="26"/>
        <v>-0.40892547732823514</v>
      </c>
      <c r="E1573">
        <v>1.6871035058015765E-2</v>
      </c>
    </row>
    <row r="1574" spans="2:5" x14ac:dyDescent="0.2">
      <c r="B1574" s="153">
        <v>37860</v>
      </c>
      <c r="C1574" s="61">
        <v>43.260902000000002</v>
      </c>
      <c r="D1574">
        <f t="shared" si="26"/>
        <v>-0.26634619020977546</v>
      </c>
      <c r="E1574">
        <v>1.6829995398740499E-2</v>
      </c>
    </row>
    <row r="1575" spans="2:5" x14ac:dyDescent="0.2">
      <c r="B1575" s="153">
        <v>37937</v>
      </c>
      <c r="C1575" s="61">
        <v>58.966369999999998</v>
      </c>
      <c r="D1575">
        <f t="shared" si="26"/>
        <v>0.15797744560175564</v>
      </c>
      <c r="E1575">
        <v>1.6824734562574196E-2</v>
      </c>
    </row>
    <row r="1576" spans="2:5" x14ac:dyDescent="0.2">
      <c r="B1576" s="153">
        <v>35033</v>
      </c>
      <c r="C1576" s="61">
        <v>50.921863999999999</v>
      </c>
      <c r="D1576">
        <f t="shared" si="26"/>
        <v>1.5954847558060379</v>
      </c>
      <c r="E1576">
        <v>1.6806627211940196E-2</v>
      </c>
    </row>
    <row r="1577" spans="2:5" x14ac:dyDescent="0.2">
      <c r="B1577" s="153">
        <v>33389</v>
      </c>
      <c r="C1577" s="61">
        <v>19.619403999999999</v>
      </c>
      <c r="D1577">
        <f t="shared" si="26"/>
        <v>0</v>
      </c>
      <c r="E1577">
        <v>1.6759788696179469E-2</v>
      </c>
    </row>
    <row r="1578" spans="2:5" x14ac:dyDescent="0.2">
      <c r="B1578" s="153">
        <v>33343</v>
      </c>
      <c r="C1578" s="61">
        <v>19.619403999999999</v>
      </c>
      <c r="D1578">
        <f t="shared" si="26"/>
        <v>-0.9760461457939732</v>
      </c>
      <c r="E1578">
        <v>1.6759788696179469E-2</v>
      </c>
    </row>
    <row r="1579" spans="2:5" x14ac:dyDescent="0.2">
      <c r="B1579" s="153">
        <v>45309</v>
      </c>
      <c r="C1579" s="61">
        <v>819.04998799999998</v>
      </c>
      <c r="D1579">
        <f t="shared" si="26"/>
        <v>3.9241994203338533</v>
      </c>
      <c r="E1579">
        <v>1.6758736516795776E-2</v>
      </c>
    </row>
    <row r="1580" spans="2:5" x14ac:dyDescent="0.2">
      <c r="B1580" s="153">
        <v>43447</v>
      </c>
      <c r="C1580" s="61">
        <v>166.331604</v>
      </c>
      <c r="D1580">
        <f t="shared" si="26"/>
        <v>1.19828736127005</v>
      </c>
      <c r="E1580">
        <v>1.6758068971500246E-2</v>
      </c>
    </row>
    <row r="1581" spans="2:5" x14ac:dyDescent="0.2">
      <c r="B1581" s="153">
        <v>43943</v>
      </c>
      <c r="C1581" s="61">
        <v>75.664176999999995</v>
      </c>
      <c r="D1581">
        <f t="shared" si="26"/>
        <v>-0.78626110053953857</v>
      </c>
      <c r="E1581">
        <v>1.6744819738649438E-2</v>
      </c>
    </row>
    <row r="1582" spans="2:5" x14ac:dyDescent="0.2">
      <c r="B1582" s="153">
        <v>42230</v>
      </c>
      <c r="C1582" s="61">
        <v>354.002838</v>
      </c>
      <c r="D1582">
        <f t="shared" si="26"/>
        <v>2.0668537836766978</v>
      </c>
      <c r="E1582">
        <v>1.6742913109551366E-2</v>
      </c>
    </row>
    <row r="1583" spans="2:5" x14ac:dyDescent="0.2">
      <c r="B1583" s="153">
        <v>39323</v>
      </c>
      <c r="C1583" s="61">
        <v>115.428665</v>
      </c>
      <c r="D1583">
        <f t="shared" si="26"/>
        <v>-0.69249982849933944</v>
      </c>
      <c r="E1583">
        <v>1.6740858719682426E-2</v>
      </c>
    </row>
    <row r="1584" spans="2:5" x14ac:dyDescent="0.2">
      <c r="B1584" s="153">
        <v>42466</v>
      </c>
      <c r="C1584" s="61">
        <v>375.37756300000001</v>
      </c>
      <c r="D1584">
        <f t="shared" si="26"/>
        <v>5.4800991407399735</v>
      </c>
      <c r="E1584">
        <v>1.6734194329886432E-2</v>
      </c>
    </row>
    <row r="1585" spans="2:5" x14ac:dyDescent="0.2">
      <c r="B1585" s="153">
        <v>37916</v>
      </c>
      <c r="C1585" s="61">
        <v>57.927750000000003</v>
      </c>
      <c r="D1585">
        <f t="shared" si="26"/>
        <v>-0.28422550661207069</v>
      </c>
      <c r="E1585">
        <v>1.6710558219997645E-2</v>
      </c>
    </row>
    <row r="1586" spans="2:5" x14ac:dyDescent="0.2">
      <c r="B1586" s="153">
        <v>38352</v>
      </c>
      <c r="C1586" s="61">
        <v>80.930167999999995</v>
      </c>
      <c r="D1586">
        <f t="shared" si="26"/>
        <v>2.0768498005032212</v>
      </c>
      <c r="E1586">
        <v>1.670180182979045E-2</v>
      </c>
    </row>
    <row r="1587" spans="2:5" x14ac:dyDescent="0.2">
      <c r="B1587" s="153">
        <v>33464</v>
      </c>
      <c r="C1587" s="61">
        <v>26.302931000000001</v>
      </c>
      <c r="D1587">
        <f t="shared" si="26"/>
        <v>0.33333348540765761</v>
      </c>
      <c r="E1587">
        <v>1.6666604178915446E-2</v>
      </c>
    </row>
    <row r="1588" spans="2:5" x14ac:dyDescent="0.2">
      <c r="B1588" s="153">
        <v>33406</v>
      </c>
      <c r="C1588" s="61">
        <v>19.727195999999999</v>
      </c>
      <c r="D1588">
        <f t="shared" si="26"/>
        <v>0</v>
      </c>
      <c r="E1588">
        <v>1.6666265542632886E-2</v>
      </c>
    </row>
    <row r="1589" spans="2:5" x14ac:dyDescent="0.2">
      <c r="B1589" s="153">
        <v>33401</v>
      </c>
      <c r="C1589" s="61">
        <v>19.727195999999999</v>
      </c>
      <c r="D1589">
        <f t="shared" si="26"/>
        <v>-0.93109791488022897</v>
      </c>
      <c r="E1589">
        <v>1.6666265542632886E-2</v>
      </c>
    </row>
    <row r="1590" spans="2:5" x14ac:dyDescent="0.2">
      <c r="B1590" s="153">
        <v>43252</v>
      </c>
      <c r="C1590" s="61">
        <v>286.30767800000001</v>
      </c>
      <c r="D1590">
        <f t="shared" si="26"/>
        <v>-0.36120994738157697</v>
      </c>
      <c r="E1590">
        <v>1.6637156454565333E-2</v>
      </c>
    </row>
    <row r="1591" spans="2:5" x14ac:dyDescent="0.2">
      <c r="B1591" s="153">
        <v>44771</v>
      </c>
      <c r="C1591" s="61">
        <v>448.20309400000002</v>
      </c>
      <c r="D1591">
        <f t="shared" si="26"/>
        <v>-1.3494235993581245E-2</v>
      </c>
      <c r="E1591">
        <v>1.6619592348065579E-2</v>
      </c>
    </row>
    <row r="1592" spans="2:5" x14ac:dyDescent="0.2">
      <c r="B1592" s="153">
        <v>42902</v>
      </c>
      <c r="C1592" s="61">
        <v>454.33398399999999</v>
      </c>
      <c r="D1592">
        <f t="shared" si="26"/>
        <v>8.8019526504414608E-2</v>
      </c>
      <c r="E1592">
        <v>1.6618397724105057E-2</v>
      </c>
    </row>
    <row r="1593" spans="2:5" x14ac:dyDescent="0.2">
      <c r="B1593" s="153">
        <v>42486</v>
      </c>
      <c r="C1593" s="61">
        <v>417.57888800000001</v>
      </c>
      <c r="D1593">
        <f t="shared" si="26"/>
        <v>-0.22651578807862427</v>
      </c>
      <c r="E1593">
        <v>1.6618085965832197E-2</v>
      </c>
    </row>
    <row r="1594" spans="2:5" x14ac:dyDescent="0.2">
      <c r="B1594" s="153">
        <v>42759</v>
      </c>
      <c r="C1594" s="61">
        <v>539.86737100000005</v>
      </c>
      <c r="D1594">
        <f t="shared" si="26"/>
        <v>9.7693297164231598</v>
      </c>
      <c r="E1594">
        <v>1.6613376071412667E-2</v>
      </c>
    </row>
    <row r="1595" spans="2:5" x14ac:dyDescent="0.2">
      <c r="B1595" s="153">
        <v>37897</v>
      </c>
      <c r="C1595" s="61">
        <v>50.130080999999997</v>
      </c>
      <c r="D1595">
        <f t="shared" si="26"/>
        <v>-0.50509972046817664</v>
      </c>
      <c r="E1595">
        <v>1.6594927181258649E-2</v>
      </c>
    </row>
    <row r="1596" spans="2:5" x14ac:dyDescent="0.2">
      <c r="B1596" s="153">
        <v>40113</v>
      </c>
      <c r="C1596" s="61">
        <v>101.293297</v>
      </c>
      <c r="D1596">
        <f t="shared" si="26"/>
        <v>-0.19101113966719291</v>
      </c>
      <c r="E1596">
        <v>1.6592550693614309E-2</v>
      </c>
    </row>
    <row r="1597" spans="2:5" x14ac:dyDescent="0.2">
      <c r="B1597" s="153">
        <v>44061</v>
      </c>
      <c r="C1597" s="61">
        <v>125.209755</v>
      </c>
      <c r="D1597">
        <f t="shared" si="26"/>
        <v>5.312565468228061</v>
      </c>
      <c r="E1597">
        <v>1.6592426830330756E-2</v>
      </c>
    </row>
    <row r="1598" spans="2:5" x14ac:dyDescent="0.2">
      <c r="B1598" s="153">
        <v>33379</v>
      </c>
      <c r="C1598" s="61">
        <v>19.835003</v>
      </c>
      <c r="D1598">
        <f t="shared" si="26"/>
        <v>0</v>
      </c>
      <c r="E1598">
        <v>1.657470088056328E-2</v>
      </c>
    </row>
    <row r="1599" spans="2:5" x14ac:dyDescent="0.2">
      <c r="B1599" s="153">
        <v>33368</v>
      </c>
      <c r="C1599" s="61">
        <v>19.835003</v>
      </c>
      <c r="D1599">
        <f t="shared" si="26"/>
        <v>-0.60021130043958004</v>
      </c>
      <c r="E1599">
        <v>1.657470088056328E-2</v>
      </c>
    </row>
    <row r="1600" spans="2:5" x14ac:dyDescent="0.2">
      <c r="B1600" s="153">
        <v>35438</v>
      </c>
      <c r="C1600" s="61">
        <v>49.613715999999997</v>
      </c>
      <c r="D1600">
        <f t="shared" si="26"/>
        <v>0.66922013658789714</v>
      </c>
      <c r="E1600">
        <v>1.6572246861478512E-2</v>
      </c>
    </row>
    <row r="1601" spans="2:5" x14ac:dyDescent="0.2">
      <c r="B1601" s="153">
        <v>35958</v>
      </c>
      <c r="C1601" s="61">
        <v>29.722691999999999</v>
      </c>
      <c r="D1601">
        <f t="shared" si="26"/>
        <v>-0.90918267261624763</v>
      </c>
      <c r="E1601">
        <v>1.656874072255542E-2</v>
      </c>
    </row>
    <row r="1602" spans="2:5" x14ac:dyDescent="0.2">
      <c r="B1602" s="153">
        <v>44256</v>
      </c>
      <c r="C1602" s="61">
        <v>327.279968</v>
      </c>
      <c r="D1602">
        <f t="shared" si="26"/>
        <v>-9.3602987246448888E-2</v>
      </c>
      <c r="E1602">
        <v>1.6566020884817907E-2</v>
      </c>
    </row>
    <row r="1603" spans="2:5" x14ac:dyDescent="0.2">
      <c r="B1603" s="153">
        <v>42289</v>
      </c>
      <c r="C1603" s="61">
        <v>361.07794200000001</v>
      </c>
      <c r="D1603">
        <f t="shared" ref="D1603:D1666" si="27">(C1603-C1604)/C1604</f>
        <v>3.0857133643237389</v>
      </c>
      <c r="E1603">
        <v>1.6552155201247809E-2</v>
      </c>
    </row>
    <row r="1604" spans="2:5" x14ac:dyDescent="0.2">
      <c r="B1604" s="153">
        <v>39612</v>
      </c>
      <c r="C1604" s="61">
        <v>88.375739999999993</v>
      </c>
      <c r="D1604">
        <f t="shared" si="27"/>
        <v>-0.84390200715132835</v>
      </c>
      <c r="E1604">
        <v>1.6543647798750727E-2</v>
      </c>
    </row>
    <row r="1605" spans="2:5" x14ac:dyDescent="0.2">
      <c r="B1605" s="153">
        <v>42100</v>
      </c>
      <c r="C1605" s="61">
        <v>566.15551800000003</v>
      </c>
      <c r="D1605">
        <f t="shared" si="27"/>
        <v>5.8442794536975144</v>
      </c>
      <c r="E1605">
        <v>1.6541012451514001E-2</v>
      </c>
    </row>
    <row r="1606" spans="2:5" x14ac:dyDescent="0.2">
      <c r="B1606" s="153">
        <v>38664</v>
      </c>
      <c r="C1606" s="61">
        <v>82.719521</v>
      </c>
      <c r="D1606">
        <f t="shared" si="27"/>
        <v>2.2895468595124311</v>
      </c>
      <c r="E1606">
        <v>1.6528065400098026E-2</v>
      </c>
    </row>
    <row r="1607" spans="2:5" x14ac:dyDescent="0.2">
      <c r="B1607" s="153">
        <v>37714</v>
      </c>
      <c r="C1607" s="61">
        <v>25.146174999999999</v>
      </c>
      <c r="D1607">
        <f t="shared" si="27"/>
        <v>-0.79713248856939967</v>
      </c>
      <c r="E1607">
        <v>1.6526300019589768E-2</v>
      </c>
    </row>
    <row r="1608" spans="2:5" x14ac:dyDescent="0.2">
      <c r="B1608" s="153">
        <v>39148</v>
      </c>
      <c r="C1608" s="61">
        <v>123.953682</v>
      </c>
      <c r="D1608">
        <f t="shared" si="27"/>
        <v>-0.64886276927268427</v>
      </c>
      <c r="E1608">
        <v>1.6515345555254506E-2</v>
      </c>
    </row>
    <row r="1609" spans="2:5" x14ac:dyDescent="0.2">
      <c r="B1609" s="153">
        <v>42440</v>
      </c>
      <c r="C1609" s="61">
        <v>353.00637799999998</v>
      </c>
      <c r="D1609">
        <f t="shared" si="27"/>
        <v>2.3282746797904044</v>
      </c>
      <c r="E1609">
        <v>1.6499323089912053E-2</v>
      </c>
    </row>
    <row r="1610" spans="2:5" x14ac:dyDescent="0.2">
      <c r="B1610" s="153">
        <v>39525</v>
      </c>
      <c r="C1610" s="61">
        <v>106.06287399999999</v>
      </c>
      <c r="D1610">
        <f t="shared" si="27"/>
        <v>1.6591772965063054</v>
      </c>
      <c r="E1610">
        <v>1.6491558393825736E-2</v>
      </c>
    </row>
    <row r="1611" spans="2:5" x14ac:dyDescent="0.2">
      <c r="B1611" s="153">
        <v>34422</v>
      </c>
      <c r="C1611" s="61">
        <v>39.885596999999997</v>
      </c>
      <c r="D1611">
        <f t="shared" si="27"/>
        <v>-0.43955149221520085</v>
      </c>
      <c r="E1611">
        <v>1.6483400820942327E-2</v>
      </c>
    </row>
    <row r="1612" spans="2:5" x14ac:dyDescent="0.2">
      <c r="B1612" s="153">
        <v>38467</v>
      </c>
      <c r="C1612" s="61">
        <v>71.167282</v>
      </c>
      <c r="D1612">
        <f t="shared" si="27"/>
        <v>1.5470121711890894</v>
      </c>
      <c r="E1612">
        <v>1.6471944938452675E-2</v>
      </c>
    </row>
    <row r="1613" spans="2:5" x14ac:dyDescent="0.2">
      <c r="B1613" s="153">
        <v>33534</v>
      </c>
      <c r="C1613" s="61">
        <v>27.941476999999999</v>
      </c>
      <c r="D1613">
        <f t="shared" si="27"/>
        <v>-0.94066773524075331</v>
      </c>
      <c r="E1613">
        <v>1.6470498958045404E-2</v>
      </c>
    </row>
    <row r="1614" spans="2:5" x14ac:dyDescent="0.2">
      <c r="B1614" s="153">
        <v>42822</v>
      </c>
      <c r="C1614" s="61">
        <v>470.93225100000001</v>
      </c>
      <c r="D1614">
        <f t="shared" si="27"/>
        <v>-7.3089343907104087E-2</v>
      </c>
      <c r="E1614">
        <v>1.6460439765914523E-2</v>
      </c>
    </row>
    <row r="1615" spans="2:5" x14ac:dyDescent="0.2">
      <c r="B1615" s="153">
        <v>44509</v>
      </c>
      <c r="C1615" s="61">
        <v>508.06649800000002</v>
      </c>
      <c r="D1615">
        <f t="shared" si="27"/>
        <v>5.4316984977404843</v>
      </c>
      <c r="E1615">
        <v>1.6453925063576093E-2</v>
      </c>
    </row>
    <row r="1616" spans="2:5" x14ac:dyDescent="0.2">
      <c r="B1616" s="153">
        <v>39671</v>
      </c>
      <c r="C1616" s="61">
        <v>78.994140999999999</v>
      </c>
      <c r="D1616">
        <f t="shared" si="27"/>
        <v>-0.85263094302383335</v>
      </c>
      <c r="E1616">
        <v>1.6451052186576019E-2</v>
      </c>
    </row>
    <row r="1617" spans="2:5" x14ac:dyDescent="0.2">
      <c r="B1617" s="153">
        <v>42613</v>
      </c>
      <c r="C1617" s="61">
        <v>536.029358</v>
      </c>
      <c r="D1617">
        <f t="shared" si="27"/>
        <v>0.89064702887671465</v>
      </c>
      <c r="E1617">
        <v>1.6446134460751979E-2</v>
      </c>
    </row>
    <row r="1618" spans="2:5" x14ac:dyDescent="0.2">
      <c r="B1618" s="153">
        <v>44433</v>
      </c>
      <c r="C1618" s="61">
        <v>283.51635700000003</v>
      </c>
      <c r="D1618">
        <f t="shared" si="27"/>
        <v>5.1132504767952467</v>
      </c>
      <c r="E1618">
        <v>1.6440370619169892E-2</v>
      </c>
    </row>
    <row r="1619" spans="2:5" x14ac:dyDescent="0.2">
      <c r="B1619" s="153">
        <v>36413</v>
      </c>
      <c r="C1619" s="61">
        <v>46.37735</v>
      </c>
      <c r="D1619">
        <f t="shared" si="27"/>
        <v>3.2251942192614815</v>
      </c>
      <c r="E1619">
        <v>1.6431561613222078E-2</v>
      </c>
    </row>
    <row r="1620" spans="2:5" x14ac:dyDescent="0.2">
      <c r="B1620" s="153">
        <v>37176</v>
      </c>
      <c r="C1620" s="61">
        <v>10.976383</v>
      </c>
      <c r="D1620">
        <f t="shared" si="27"/>
        <v>-0.91018300270182129</v>
      </c>
      <c r="E1620">
        <v>1.6428884686018132E-2</v>
      </c>
    </row>
    <row r="1621" spans="2:5" x14ac:dyDescent="0.2">
      <c r="B1621" s="153">
        <v>39171</v>
      </c>
      <c r="C1621" s="61">
        <v>122.208305</v>
      </c>
      <c r="D1621">
        <f t="shared" si="27"/>
        <v>3.5712462416492055</v>
      </c>
      <c r="E1621">
        <v>1.6400258567295552E-2</v>
      </c>
    </row>
    <row r="1622" spans="2:5" x14ac:dyDescent="0.2">
      <c r="B1622" s="153">
        <v>33632</v>
      </c>
      <c r="C1622" s="61">
        <v>26.734133</v>
      </c>
      <c r="D1622">
        <f t="shared" si="27"/>
        <v>-0.50819066168833138</v>
      </c>
      <c r="E1622">
        <v>1.6393686315794957E-2</v>
      </c>
    </row>
    <row r="1623" spans="2:5" x14ac:dyDescent="0.2">
      <c r="B1623" s="153">
        <v>34928</v>
      </c>
      <c r="C1623" s="61">
        <v>54.358733999999998</v>
      </c>
      <c r="D1623">
        <f t="shared" si="27"/>
        <v>3.2022502971445133</v>
      </c>
      <c r="E1623">
        <v>1.6393104835013852E-2</v>
      </c>
    </row>
    <row r="1624" spans="2:5" x14ac:dyDescent="0.2">
      <c r="B1624" s="153">
        <v>36796</v>
      </c>
      <c r="C1624" s="61">
        <v>12.935625</v>
      </c>
      <c r="D1624">
        <f t="shared" si="27"/>
        <v>-0.77263212989915631</v>
      </c>
      <c r="E1624">
        <v>1.636372607732094E-2</v>
      </c>
    </row>
    <row r="1625" spans="2:5" x14ac:dyDescent="0.2">
      <c r="B1625" s="153">
        <v>35376</v>
      </c>
      <c r="C1625" s="61">
        <v>56.892932999999999</v>
      </c>
      <c r="D1625">
        <f t="shared" si="27"/>
        <v>-0.52008032980532248</v>
      </c>
      <c r="E1625">
        <v>1.6349630401153479E-2</v>
      </c>
    </row>
    <row r="1626" spans="2:5" x14ac:dyDescent="0.2">
      <c r="B1626" s="153">
        <v>38751</v>
      </c>
      <c r="C1626" s="61">
        <v>118.546783</v>
      </c>
      <c r="D1626">
        <f t="shared" si="27"/>
        <v>5.0871981029814473</v>
      </c>
      <c r="E1626">
        <v>1.6341343306385966E-2</v>
      </c>
    </row>
    <row r="1627" spans="2:5" x14ac:dyDescent="0.2">
      <c r="B1627" s="153">
        <v>36011</v>
      </c>
      <c r="C1627" s="61">
        <v>19.474769999999999</v>
      </c>
      <c r="D1627">
        <f t="shared" si="27"/>
        <v>-0.27446472374159026</v>
      </c>
      <c r="E1627">
        <v>1.6335933914160723E-2</v>
      </c>
    </row>
    <row r="1628" spans="2:5" x14ac:dyDescent="0.2">
      <c r="B1628" s="153">
        <v>33626</v>
      </c>
      <c r="C1628" s="61">
        <v>26.841933999999998</v>
      </c>
      <c r="D1628">
        <f t="shared" si="27"/>
        <v>0.33155094963399379</v>
      </c>
      <c r="E1628">
        <v>1.6326772010711366E-2</v>
      </c>
    </row>
    <row r="1629" spans="2:5" x14ac:dyDescent="0.2">
      <c r="B1629" s="153">
        <v>33414</v>
      </c>
      <c r="C1629" s="61">
        <v>20.158397999999998</v>
      </c>
      <c r="D1629">
        <f t="shared" si="27"/>
        <v>-0.50384616236595592</v>
      </c>
      <c r="E1629">
        <v>1.6304257680223082E-2</v>
      </c>
    </row>
    <row r="1630" spans="2:5" x14ac:dyDescent="0.2">
      <c r="B1630" s="153">
        <v>34754</v>
      </c>
      <c r="C1630" s="61">
        <v>40.629330000000003</v>
      </c>
      <c r="D1630">
        <f t="shared" si="27"/>
        <v>-0.91345092201850608</v>
      </c>
      <c r="E1630">
        <v>1.6304209705012365E-2</v>
      </c>
    </row>
    <row r="1631" spans="2:5" x14ac:dyDescent="0.2">
      <c r="B1631" s="153">
        <v>42733</v>
      </c>
      <c r="C1631" s="61">
        <v>469.43689000000001</v>
      </c>
      <c r="D1631">
        <f t="shared" si="27"/>
        <v>20.946350392280056</v>
      </c>
      <c r="E1631">
        <v>1.6294330001727402E-2</v>
      </c>
    </row>
    <row r="1632" spans="2:5" x14ac:dyDescent="0.2">
      <c r="B1632" s="153">
        <v>36262</v>
      </c>
      <c r="C1632" s="61">
        <v>21.390203</v>
      </c>
      <c r="D1632">
        <f t="shared" si="27"/>
        <v>5.7212600174144278E-2</v>
      </c>
      <c r="E1632">
        <v>1.6288976438521011E-2</v>
      </c>
    </row>
    <row r="1633" spans="2:5" x14ac:dyDescent="0.2">
      <c r="B1633" s="153">
        <v>36717</v>
      </c>
      <c r="C1633" s="61">
        <v>20.232641000000001</v>
      </c>
      <c r="D1633">
        <f t="shared" si="27"/>
        <v>-0.69006174931835895</v>
      </c>
      <c r="E1633">
        <v>1.6272757921774076E-2</v>
      </c>
    </row>
    <row r="1634" spans="2:5" x14ac:dyDescent="0.2">
      <c r="B1634" s="153">
        <v>35171</v>
      </c>
      <c r="C1634" s="61">
        <v>65.279587000000006</v>
      </c>
      <c r="D1634">
        <f t="shared" si="27"/>
        <v>-0.78607304492957208</v>
      </c>
      <c r="E1634">
        <v>1.6269918016171309E-2</v>
      </c>
    </row>
    <row r="1635" spans="2:5" x14ac:dyDescent="0.2">
      <c r="B1635" s="153">
        <v>44453</v>
      </c>
      <c r="C1635" s="61">
        <v>305.148956</v>
      </c>
      <c r="D1635">
        <f t="shared" si="27"/>
        <v>12.76482897564377</v>
      </c>
      <c r="E1635">
        <v>1.6268223605791263E-2</v>
      </c>
    </row>
    <row r="1636" spans="2:5" x14ac:dyDescent="0.2">
      <c r="B1636" s="153">
        <v>37316</v>
      </c>
      <c r="C1636" s="61">
        <v>22.168742999999999</v>
      </c>
      <c r="D1636">
        <f t="shared" si="27"/>
        <v>-0.95496590664890779</v>
      </c>
      <c r="E1636">
        <v>1.6265758341587624E-2</v>
      </c>
    </row>
    <row r="1637" spans="2:5" x14ac:dyDescent="0.2">
      <c r="B1637" s="153">
        <v>42566</v>
      </c>
      <c r="C1637" s="61">
        <v>492.26577800000001</v>
      </c>
      <c r="D1637">
        <f t="shared" si="27"/>
        <v>22.733106306348351</v>
      </c>
      <c r="E1637">
        <v>1.6251773836679115E-2</v>
      </c>
    </row>
    <row r="1638" spans="2:5" x14ac:dyDescent="0.2">
      <c r="B1638" s="153">
        <v>36696</v>
      </c>
      <c r="C1638" s="61">
        <v>20.741734000000001</v>
      </c>
      <c r="D1638">
        <f t="shared" si="27"/>
        <v>-0.96109866060775762</v>
      </c>
      <c r="E1638">
        <v>1.6250963802099356E-2</v>
      </c>
    </row>
    <row r="1639" spans="2:5" x14ac:dyDescent="0.2">
      <c r="B1639" s="153">
        <v>42643</v>
      </c>
      <c r="C1639" s="61">
        <v>533.18817100000001</v>
      </c>
      <c r="D1639">
        <f t="shared" si="27"/>
        <v>0.64382972419612572</v>
      </c>
      <c r="E1639">
        <v>1.6245374344203874E-2</v>
      </c>
    </row>
    <row r="1640" spans="2:5" x14ac:dyDescent="0.2">
      <c r="B1640" s="153">
        <v>42404</v>
      </c>
      <c r="C1640" s="61">
        <v>324.35730000000001</v>
      </c>
      <c r="D1640">
        <f t="shared" si="27"/>
        <v>3.2433231436127623</v>
      </c>
      <c r="E1640">
        <v>1.6234837571527262E-2</v>
      </c>
    </row>
    <row r="1641" spans="2:5" x14ac:dyDescent="0.2">
      <c r="B1641" s="153">
        <v>38112</v>
      </c>
      <c r="C1641" s="61">
        <v>76.439453</v>
      </c>
      <c r="D1641">
        <f t="shared" si="27"/>
        <v>-0.58507744000936246</v>
      </c>
      <c r="E1641">
        <v>1.6229125093183354E-2</v>
      </c>
    </row>
    <row r="1642" spans="2:5" x14ac:dyDescent="0.2">
      <c r="B1642" s="153">
        <v>43536</v>
      </c>
      <c r="C1642" s="61">
        <v>184.22583</v>
      </c>
      <c r="D1642">
        <f t="shared" si="27"/>
        <v>2.4927300920969389</v>
      </c>
      <c r="E1642">
        <v>1.622211399239628E-2</v>
      </c>
    </row>
    <row r="1643" spans="2:5" x14ac:dyDescent="0.2">
      <c r="B1643" s="153">
        <v>35054</v>
      </c>
      <c r="C1643" s="61">
        <v>52.745510000000003</v>
      </c>
      <c r="D1643">
        <f t="shared" si="27"/>
        <v>0.30131763520367066</v>
      </c>
      <c r="E1643">
        <v>1.6216183515404797E-2</v>
      </c>
    </row>
    <row r="1644" spans="2:5" x14ac:dyDescent="0.2">
      <c r="B1644" s="153">
        <v>34423</v>
      </c>
      <c r="C1644" s="61">
        <v>40.532387</v>
      </c>
      <c r="D1644">
        <f t="shared" si="27"/>
        <v>1.0000000493432584</v>
      </c>
      <c r="E1644">
        <v>1.6216129346139734E-2</v>
      </c>
    </row>
    <row r="1645" spans="2:5" x14ac:dyDescent="0.2">
      <c r="B1645" s="153">
        <v>33983</v>
      </c>
      <c r="C1645" s="61">
        <v>20.266193000000001</v>
      </c>
      <c r="D1645">
        <f t="shared" si="27"/>
        <v>-0.96820806097064194</v>
      </c>
      <c r="E1645">
        <v>1.6216078796160979E-2</v>
      </c>
    </row>
    <row r="1646" spans="2:5" x14ac:dyDescent="0.2">
      <c r="B1646" s="153">
        <v>45132</v>
      </c>
      <c r="C1646" s="61">
        <v>637.463257</v>
      </c>
      <c r="D1646">
        <f t="shared" si="27"/>
        <v>24.921704174383141</v>
      </c>
      <c r="E1646">
        <v>1.6209815580174512E-2</v>
      </c>
    </row>
    <row r="1647" spans="2:5" x14ac:dyDescent="0.2">
      <c r="B1647" s="153">
        <v>39836</v>
      </c>
      <c r="C1647" s="61">
        <v>24.591873</v>
      </c>
      <c r="D1647">
        <f t="shared" si="27"/>
        <v>-0.86690845845925923</v>
      </c>
      <c r="E1647">
        <v>1.6177604564624665E-2</v>
      </c>
    </row>
    <row r="1648" spans="2:5" x14ac:dyDescent="0.2">
      <c r="B1648" s="153">
        <v>43480</v>
      </c>
      <c r="C1648" s="61">
        <v>184.774124</v>
      </c>
      <c r="D1648">
        <f t="shared" si="27"/>
        <v>8.0691168883782378</v>
      </c>
      <c r="E1648">
        <v>1.6173287792275583E-2</v>
      </c>
    </row>
    <row r="1649" spans="2:5" x14ac:dyDescent="0.2">
      <c r="B1649" s="153">
        <v>33428</v>
      </c>
      <c r="C1649" s="61">
        <v>20.373992999999999</v>
      </c>
      <c r="D1649">
        <f t="shared" si="27"/>
        <v>-0.84928103611829486</v>
      </c>
      <c r="E1649">
        <v>1.612904673756331E-2</v>
      </c>
    </row>
    <row r="1650" spans="2:5" x14ac:dyDescent="0.2">
      <c r="B1650" s="153">
        <v>43677</v>
      </c>
      <c r="C1650" s="61">
        <v>135.178696</v>
      </c>
      <c r="D1650">
        <f t="shared" si="27"/>
        <v>1.5890125979909928</v>
      </c>
      <c r="E1650">
        <v>1.6110948539474892E-2</v>
      </c>
    </row>
    <row r="1651" spans="2:5" x14ac:dyDescent="0.2">
      <c r="B1651" s="153">
        <v>35074</v>
      </c>
      <c r="C1651" s="61">
        <v>52.212451999999999</v>
      </c>
      <c r="D1651">
        <f t="shared" si="27"/>
        <v>-0.20778683028774722</v>
      </c>
      <c r="E1651">
        <v>1.6107159649911208E-2</v>
      </c>
    </row>
    <row r="1652" spans="2:5" x14ac:dyDescent="0.2">
      <c r="B1652" s="153">
        <v>35613</v>
      </c>
      <c r="C1652" s="61">
        <v>65.907073999999994</v>
      </c>
      <c r="D1652">
        <f t="shared" si="27"/>
        <v>-5.5340090932418269E-3</v>
      </c>
      <c r="E1652">
        <v>1.6096384296912066E-2</v>
      </c>
    </row>
    <row r="1653" spans="2:5" x14ac:dyDescent="0.2">
      <c r="B1653" s="153">
        <v>38184</v>
      </c>
      <c r="C1653" s="61">
        <v>66.273833999999994</v>
      </c>
      <c r="D1653">
        <f t="shared" si="27"/>
        <v>-0.63127904104180999</v>
      </c>
      <c r="E1653">
        <v>1.6085386097008852E-2</v>
      </c>
    </row>
    <row r="1654" spans="2:5" x14ac:dyDescent="0.2">
      <c r="B1654" s="153">
        <v>43525</v>
      </c>
      <c r="C1654" s="61">
        <v>179.73980700000001</v>
      </c>
      <c r="D1654">
        <f t="shared" si="27"/>
        <v>1.7207353646262882E-2</v>
      </c>
      <c r="E1654">
        <v>1.6060925190435806E-2</v>
      </c>
    </row>
    <row r="1655" spans="2:5" x14ac:dyDescent="0.2">
      <c r="B1655" s="153">
        <v>43433</v>
      </c>
      <c r="C1655" s="61">
        <v>176.69927999999999</v>
      </c>
      <c r="D1655">
        <f t="shared" si="27"/>
        <v>2.5607430888002365</v>
      </c>
      <c r="E1655">
        <v>1.6050477363389857E-2</v>
      </c>
    </row>
    <row r="1656" spans="2:5" x14ac:dyDescent="0.2">
      <c r="B1656" s="153">
        <v>34856</v>
      </c>
      <c r="C1656" s="61">
        <v>49.624271</v>
      </c>
      <c r="D1656">
        <f t="shared" si="27"/>
        <v>-0.16172972134016969</v>
      </c>
      <c r="E1656">
        <v>1.6014237061296076E-2</v>
      </c>
    </row>
    <row r="1657" spans="2:5" x14ac:dyDescent="0.2">
      <c r="B1657" s="153">
        <v>35145</v>
      </c>
      <c r="C1657" s="61">
        <v>59.198414</v>
      </c>
      <c r="D1657">
        <f t="shared" si="27"/>
        <v>-0.77725837118672236</v>
      </c>
      <c r="E1657">
        <v>1.6010314428604896E-2</v>
      </c>
    </row>
    <row r="1658" spans="2:5" x14ac:dyDescent="0.2">
      <c r="B1658" s="153">
        <v>43357</v>
      </c>
      <c r="C1658" s="61">
        <v>265.77166699999998</v>
      </c>
      <c r="D1658">
        <f t="shared" si="27"/>
        <v>8.7064535513848984</v>
      </c>
      <c r="E1658">
        <v>1.6006095646635073E-2</v>
      </c>
    </row>
    <row r="1659" spans="2:5" x14ac:dyDescent="0.2">
      <c r="B1659" s="153">
        <v>33646</v>
      </c>
      <c r="C1659" s="61">
        <v>27.380924</v>
      </c>
      <c r="D1659">
        <f t="shared" si="27"/>
        <v>0.64338737162444737</v>
      </c>
      <c r="E1659">
        <v>1.6000013061356313E-2</v>
      </c>
    </row>
    <row r="1660" spans="2:5" x14ac:dyDescent="0.2">
      <c r="B1660" s="153">
        <v>36732</v>
      </c>
      <c r="C1660" s="61">
        <v>16.661272</v>
      </c>
      <c r="D1660">
        <f t="shared" si="27"/>
        <v>-0.94462160356047264</v>
      </c>
      <c r="E1660">
        <v>1.5992426860837794E-2</v>
      </c>
    </row>
    <row r="1661" spans="2:5" x14ac:dyDescent="0.2">
      <c r="B1661" s="153">
        <v>44286</v>
      </c>
      <c r="C1661" s="61">
        <v>300.86230499999999</v>
      </c>
      <c r="D1661">
        <f t="shared" si="27"/>
        <v>0.89453860202711166</v>
      </c>
      <c r="E1661">
        <v>1.5990636721478723E-2</v>
      </c>
    </row>
    <row r="1662" spans="2:5" x14ac:dyDescent="0.2">
      <c r="B1662" s="153">
        <v>43658</v>
      </c>
      <c r="C1662" s="61">
        <v>158.80505400000001</v>
      </c>
      <c r="D1662">
        <f t="shared" si="27"/>
        <v>-0.74653937706829665</v>
      </c>
      <c r="E1662">
        <v>1.5943887391961994E-2</v>
      </c>
    </row>
    <row r="1663" spans="2:5" x14ac:dyDescent="0.2">
      <c r="B1663" s="153">
        <v>45118</v>
      </c>
      <c r="C1663" s="61">
        <v>626.54724099999999</v>
      </c>
      <c r="D1663">
        <f t="shared" si="27"/>
        <v>21.703847183936901</v>
      </c>
      <c r="E1663">
        <v>1.5921766943929293E-2</v>
      </c>
    </row>
    <row r="1664" spans="2:5" x14ac:dyDescent="0.2">
      <c r="B1664" s="153">
        <v>33816</v>
      </c>
      <c r="C1664" s="61">
        <v>27.596523000000001</v>
      </c>
      <c r="D1664">
        <f t="shared" si="27"/>
        <v>0.99999992752710465</v>
      </c>
      <c r="E1664">
        <v>1.5873028143559616E-2</v>
      </c>
    </row>
    <row r="1665" spans="2:5" x14ac:dyDescent="0.2">
      <c r="B1665" s="153">
        <v>34120</v>
      </c>
      <c r="C1665" s="61">
        <v>13.798261999999999</v>
      </c>
      <c r="D1665">
        <f t="shared" si="27"/>
        <v>-0.7164834963878427</v>
      </c>
      <c r="E1665">
        <v>1.587302755924758E-2</v>
      </c>
    </row>
    <row r="1666" spans="2:5" x14ac:dyDescent="0.2">
      <c r="B1666" s="153">
        <v>34579</v>
      </c>
      <c r="C1666" s="61">
        <v>48.668284999999997</v>
      </c>
      <c r="D1666">
        <f t="shared" si="27"/>
        <v>-0.95350089916971137</v>
      </c>
      <c r="E1666">
        <v>1.5872974457523514E-2</v>
      </c>
    </row>
    <row r="1667" spans="2:5" x14ac:dyDescent="0.2">
      <c r="B1667" s="153">
        <v>45422</v>
      </c>
      <c r="C1667" s="61">
        <v>1046.650024</v>
      </c>
      <c r="D1667">
        <f t="shared" ref="D1667:D1730" si="28">(C1667-C1668)/C1668</f>
        <v>33.721027390748276</v>
      </c>
      <c r="E1667">
        <v>1.5869139301574551E-2</v>
      </c>
    </row>
    <row r="1668" spans="2:5" x14ac:dyDescent="0.2">
      <c r="B1668" s="153">
        <v>37798</v>
      </c>
      <c r="C1668" s="61">
        <v>30.144558</v>
      </c>
      <c r="D1668">
        <f t="shared" si="28"/>
        <v>-0.39358509640649691</v>
      </c>
      <c r="E1668">
        <v>1.5856558748508432E-2</v>
      </c>
    </row>
    <row r="1669" spans="2:5" x14ac:dyDescent="0.2">
      <c r="B1669" s="153">
        <v>35718</v>
      </c>
      <c r="C1669" s="61">
        <v>49.709460999999997</v>
      </c>
      <c r="D1669">
        <f t="shared" si="28"/>
        <v>-0.89632105271843188</v>
      </c>
      <c r="E1669">
        <v>1.5854158790782408E-2</v>
      </c>
    </row>
    <row r="1670" spans="2:5" x14ac:dyDescent="0.2">
      <c r="B1670" s="153">
        <v>42810</v>
      </c>
      <c r="C1670" s="61">
        <v>479.45568800000001</v>
      </c>
      <c r="D1670">
        <f t="shared" si="28"/>
        <v>5.8106005466455981</v>
      </c>
      <c r="E1670">
        <v>1.5841136865486573E-2</v>
      </c>
    </row>
    <row r="1671" spans="2:5" x14ac:dyDescent="0.2">
      <c r="B1671" s="153">
        <v>38463</v>
      </c>
      <c r="C1671" s="61">
        <v>70.398444999999995</v>
      </c>
      <c r="D1671">
        <f t="shared" si="28"/>
        <v>-0.8518920803879465</v>
      </c>
      <c r="E1671">
        <v>1.5832635221565357E-2</v>
      </c>
    </row>
    <row r="1672" spans="2:5" x14ac:dyDescent="0.2">
      <c r="B1672" s="153">
        <v>45036</v>
      </c>
      <c r="C1672" s="61">
        <v>475.31857300000001</v>
      </c>
      <c r="D1672">
        <f t="shared" si="28"/>
        <v>5.0166890457740756</v>
      </c>
      <c r="E1672">
        <v>1.5764819042285643E-2</v>
      </c>
    </row>
    <row r="1673" spans="2:5" x14ac:dyDescent="0.2">
      <c r="B1673" s="153">
        <v>38386</v>
      </c>
      <c r="C1673" s="61">
        <v>79.000022999999999</v>
      </c>
      <c r="D1673">
        <f t="shared" si="28"/>
        <v>1.8880768196039381</v>
      </c>
      <c r="E1673">
        <v>1.575541624738365E-2</v>
      </c>
    </row>
    <row r="1674" spans="2:5" x14ac:dyDescent="0.2">
      <c r="B1674" s="153">
        <v>36564</v>
      </c>
      <c r="C1674" s="61">
        <v>27.353850999999999</v>
      </c>
      <c r="D1674">
        <f t="shared" si="28"/>
        <v>-0.38108289497846748</v>
      </c>
      <c r="E1674">
        <v>1.5748117751373747E-2</v>
      </c>
    </row>
    <row r="1675" spans="2:5" x14ac:dyDescent="0.2">
      <c r="B1675" s="153">
        <v>36420</v>
      </c>
      <c r="C1675" s="61">
        <v>44.196308000000002</v>
      </c>
      <c r="D1675">
        <f t="shared" si="28"/>
        <v>-0.6135139405886324</v>
      </c>
      <c r="E1675">
        <v>1.5663179242136591E-2</v>
      </c>
    </row>
    <row r="1676" spans="2:5" x14ac:dyDescent="0.2">
      <c r="B1676" s="153">
        <v>39175</v>
      </c>
      <c r="C1676" s="61">
        <v>114.35420999999999</v>
      </c>
      <c r="D1676">
        <f t="shared" si="28"/>
        <v>4.4400518838631884</v>
      </c>
      <c r="E1676">
        <v>1.5650504817447678E-2</v>
      </c>
    </row>
    <row r="1677" spans="2:5" x14ac:dyDescent="0.2">
      <c r="B1677" s="153">
        <v>33939</v>
      </c>
      <c r="C1677" s="61">
        <v>21.020793999999999</v>
      </c>
      <c r="D1677">
        <f t="shared" si="28"/>
        <v>0.50000049950556069</v>
      </c>
      <c r="E1677">
        <v>1.5625351795564565E-2</v>
      </c>
    </row>
    <row r="1678" spans="2:5" x14ac:dyDescent="0.2">
      <c r="B1678" s="153">
        <v>33269</v>
      </c>
      <c r="C1678" s="61">
        <v>14.013858000000001</v>
      </c>
      <c r="D1678">
        <f t="shared" si="28"/>
        <v>-0.8377398720558864</v>
      </c>
      <c r="E1678">
        <v>1.5624866378099029E-2</v>
      </c>
    </row>
    <row r="1679" spans="2:5" x14ac:dyDescent="0.2">
      <c r="B1679" s="153">
        <v>38609</v>
      </c>
      <c r="C1679" s="61">
        <v>86.366614999999996</v>
      </c>
      <c r="D1679">
        <f t="shared" si="28"/>
        <v>0.10858339541147334</v>
      </c>
      <c r="E1679">
        <v>1.5622024313394328E-2</v>
      </c>
    </row>
    <row r="1680" spans="2:5" x14ac:dyDescent="0.2">
      <c r="B1680" s="153">
        <v>43950</v>
      </c>
      <c r="C1680" s="61">
        <v>77.907188000000005</v>
      </c>
      <c r="D1680">
        <f t="shared" si="28"/>
        <v>-0.83566396198653592</v>
      </c>
      <c r="E1680">
        <v>1.5594560435108942E-2</v>
      </c>
    </row>
    <row r="1681" spans="2:5" x14ac:dyDescent="0.2">
      <c r="B1681" s="153">
        <v>44783</v>
      </c>
      <c r="C1681" s="61">
        <v>474.07244900000001</v>
      </c>
      <c r="D1681">
        <f t="shared" si="28"/>
        <v>18.141738456731705</v>
      </c>
      <c r="E1681">
        <v>1.5589952538815533E-2</v>
      </c>
    </row>
    <row r="1682" spans="2:5" x14ac:dyDescent="0.2">
      <c r="B1682" s="153">
        <v>36161</v>
      </c>
      <c r="C1682" s="61">
        <v>24.766425999999999</v>
      </c>
      <c r="D1682">
        <f t="shared" si="28"/>
        <v>-0.94515152979089057</v>
      </c>
      <c r="E1682">
        <v>1.5586770321494128E-2</v>
      </c>
    </row>
    <row r="1683" spans="2:5" x14ac:dyDescent="0.2">
      <c r="B1683" s="153">
        <v>42783</v>
      </c>
      <c r="C1683" s="61">
        <v>451.54269399999998</v>
      </c>
      <c r="D1683">
        <f t="shared" si="28"/>
        <v>33.515857409402912</v>
      </c>
      <c r="E1683">
        <v>1.55830270292411E-2</v>
      </c>
    </row>
    <row r="1684" spans="2:5" x14ac:dyDescent="0.2">
      <c r="B1684" s="153">
        <v>36887</v>
      </c>
      <c r="C1684" s="61">
        <v>13.082181</v>
      </c>
      <c r="D1684">
        <f t="shared" si="28"/>
        <v>-0.77402949021174483</v>
      </c>
      <c r="E1684">
        <v>1.5568680705106346E-2</v>
      </c>
    </row>
    <row r="1685" spans="2:5" x14ac:dyDescent="0.2">
      <c r="B1685" s="153">
        <v>35495</v>
      </c>
      <c r="C1685" s="61">
        <v>57.893310999999997</v>
      </c>
      <c r="D1685">
        <f t="shared" si="28"/>
        <v>0.28070005799874553</v>
      </c>
      <c r="E1685">
        <v>1.5557133232668692E-2</v>
      </c>
    </row>
    <row r="1686" spans="2:5" x14ac:dyDescent="0.2">
      <c r="B1686" s="153">
        <v>37874</v>
      </c>
      <c r="C1686" s="61">
        <v>45.204425999999998</v>
      </c>
      <c r="D1686">
        <f t="shared" si="28"/>
        <v>-0.89857198877810729</v>
      </c>
      <c r="E1686">
        <v>1.5556099678574294E-2</v>
      </c>
    </row>
    <row r="1687" spans="2:5" x14ac:dyDescent="0.2">
      <c r="B1687" s="153">
        <v>42550</v>
      </c>
      <c r="C1687" s="61">
        <v>445.67990099999997</v>
      </c>
      <c r="D1687">
        <f t="shared" si="28"/>
        <v>-0.19944679584247896</v>
      </c>
      <c r="E1687">
        <v>1.5554054165123354E-2</v>
      </c>
    </row>
    <row r="1688" spans="2:5" x14ac:dyDescent="0.2">
      <c r="B1688" s="153">
        <v>42635</v>
      </c>
      <c r="C1688" s="61">
        <v>556.71490500000004</v>
      </c>
      <c r="D1688">
        <f t="shared" si="28"/>
        <v>5.9518781575051625</v>
      </c>
      <c r="E1688">
        <v>1.5548286525955822E-2</v>
      </c>
    </row>
    <row r="1689" spans="2:5" x14ac:dyDescent="0.2">
      <c r="B1689" s="153">
        <v>38392</v>
      </c>
      <c r="C1689" s="61">
        <v>80.081222999999994</v>
      </c>
      <c r="D1689">
        <f t="shared" si="28"/>
        <v>-6.7430032468031614E-2</v>
      </c>
      <c r="E1689">
        <v>1.5539302102324428E-2</v>
      </c>
    </row>
    <row r="1690" spans="2:5" x14ac:dyDescent="0.2">
      <c r="B1690" s="153">
        <v>38621</v>
      </c>
      <c r="C1690" s="61">
        <v>85.871544</v>
      </c>
      <c r="D1690">
        <f t="shared" si="28"/>
        <v>0.67423344707725652</v>
      </c>
      <c r="E1690">
        <v>1.5515381641604924E-2</v>
      </c>
    </row>
    <row r="1691" spans="2:5" x14ac:dyDescent="0.2">
      <c r="B1691" s="153">
        <v>35678</v>
      </c>
      <c r="C1691" s="61">
        <v>51.290066000000003</v>
      </c>
      <c r="D1691">
        <f t="shared" si="28"/>
        <v>-0.88214426408636293</v>
      </c>
      <c r="E1691">
        <v>1.5503887173208577E-2</v>
      </c>
    </row>
    <row r="1692" spans="2:5" x14ac:dyDescent="0.2">
      <c r="B1692" s="153">
        <v>43038</v>
      </c>
      <c r="C1692" s="61">
        <v>435.19363399999997</v>
      </c>
      <c r="D1692">
        <f t="shared" si="28"/>
        <v>19.492824510530056</v>
      </c>
      <c r="E1692">
        <v>1.5468700926631718E-2</v>
      </c>
    </row>
    <row r="1693" spans="2:5" x14ac:dyDescent="0.2">
      <c r="B1693" s="153">
        <v>33987</v>
      </c>
      <c r="C1693" s="61">
        <v>21.236391000000001</v>
      </c>
      <c r="D1693">
        <f t="shared" si="28"/>
        <v>0</v>
      </c>
      <c r="E1693">
        <v>1.5464266295388603E-2</v>
      </c>
    </row>
    <row r="1694" spans="2:5" x14ac:dyDescent="0.2">
      <c r="B1694" s="153">
        <v>33435</v>
      </c>
      <c r="C1694" s="61">
        <v>21.236391000000001</v>
      </c>
      <c r="D1694">
        <f t="shared" si="28"/>
        <v>-0.87531414549887887</v>
      </c>
      <c r="E1694">
        <v>1.5464266295388603E-2</v>
      </c>
    </row>
    <row r="1695" spans="2:5" x14ac:dyDescent="0.2">
      <c r="B1695" s="153">
        <v>43462</v>
      </c>
      <c r="C1695" s="61">
        <v>170.31916799999999</v>
      </c>
      <c r="D1695">
        <f t="shared" si="28"/>
        <v>-0.73146366890027592</v>
      </c>
      <c r="E1695">
        <v>1.5453177795815336E-2</v>
      </c>
    </row>
    <row r="1696" spans="2:5" x14ac:dyDescent="0.2">
      <c r="B1696" s="153">
        <v>45184</v>
      </c>
      <c r="C1696" s="61">
        <v>634.25</v>
      </c>
      <c r="D1696">
        <f t="shared" si="28"/>
        <v>30.264424520654874</v>
      </c>
      <c r="E1696">
        <v>1.5449926946523019E-2</v>
      </c>
    </row>
    <row r="1697" spans="2:5" x14ac:dyDescent="0.2">
      <c r="B1697" s="153">
        <v>37371</v>
      </c>
      <c r="C1697" s="61">
        <v>20.286636000000001</v>
      </c>
      <c r="D1697">
        <f t="shared" si="28"/>
        <v>-0.97929512528224272</v>
      </c>
      <c r="E1697">
        <v>1.544411748629455E-2</v>
      </c>
    </row>
    <row r="1698" spans="2:5" x14ac:dyDescent="0.2">
      <c r="B1698" s="153">
        <v>45373</v>
      </c>
      <c r="C1698" s="61">
        <v>979.79998799999998</v>
      </c>
      <c r="D1698">
        <f t="shared" si="28"/>
        <v>6.6167010733275244</v>
      </c>
      <c r="E1698">
        <v>1.5441977022896161E-2</v>
      </c>
    </row>
    <row r="1699" spans="2:5" x14ac:dyDescent="0.2">
      <c r="B1699" s="153">
        <v>39352</v>
      </c>
      <c r="C1699" s="61">
        <v>128.63836699999999</v>
      </c>
      <c r="D1699">
        <f t="shared" si="28"/>
        <v>-0.6004975353313623</v>
      </c>
      <c r="E1699">
        <v>1.5407424574316118E-2</v>
      </c>
    </row>
    <row r="1700" spans="2:5" x14ac:dyDescent="0.2">
      <c r="B1700" s="153">
        <v>44349</v>
      </c>
      <c r="C1700" s="61">
        <v>321.99642899999998</v>
      </c>
      <c r="D1700">
        <f t="shared" si="28"/>
        <v>1.1468874620448422</v>
      </c>
      <c r="E1700">
        <v>1.5403927242486921E-2</v>
      </c>
    </row>
    <row r="1701" spans="2:5" x14ac:dyDescent="0.2">
      <c r="B1701" s="153">
        <v>38995</v>
      </c>
      <c r="C1701" s="61">
        <v>149.98291</v>
      </c>
      <c r="D1701">
        <f t="shared" si="28"/>
        <v>9.5273844961686489</v>
      </c>
      <c r="E1701">
        <v>1.5395055043492568E-2</v>
      </c>
    </row>
    <row r="1702" spans="2:5" x14ac:dyDescent="0.2">
      <c r="B1702" s="153">
        <v>36760</v>
      </c>
      <c r="C1702" s="61">
        <v>14.246930000000001</v>
      </c>
      <c r="D1702">
        <f t="shared" si="28"/>
        <v>-0.4993860975318879</v>
      </c>
      <c r="E1702">
        <v>1.5393040714061421E-2</v>
      </c>
    </row>
    <row r="1703" spans="2:5" x14ac:dyDescent="0.2">
      <c r="B1703" s="153">
        <v>33813</v>
      </c>
      <c r="C1703" s="61">
        <v>28.458918000000001</v>
      </c>
      <c r="D1703">
        <f t="shared" si="28"/>
        <v>1</v>
      </c>
      <c r="E1703">
        <v>1.5384842632200175E-2</v>
      </c>
    </row>
    <row r="1704" spans="2:5" x14ac:dyDescent="0.2">
      <c r="B1704" s="153">
        <v>33270</v>
      </c>
      <c r="C1704" s="61">
        <v>14.229459</v>
      </c>
      <c r="D1704">
        <f t="shared" si="28"/>
        <v>-0.68458838016653567</v>
      </c>
      <c r="E1704">
        <v>1.5384842632200175E-2</v>
      </c>
    </row>
    <row r="1705" spans="2:5" x14ac:dyDescent="0.2">
      <c r="B1705" s="153">
        <v>39742</v>
      </c>
      <c r="C1705" s="61">
        <v>45.113934</v>
      </c>
      <c r="D1705">
        <f t="shared" si="28"/>
        <v>-0.74647317106318745</v>
      </c>
      <c r="E1705">
        <v>1.5368836409108196E-2</v>
      </c>
    </row>
    <row r="1706" spans="2:5" x14ac:dyDescent="0.2">
      <c r="B1706" s="153">
        <v>43502</v>
      </c>
      <c r="C1706" s="61">
        <v>177.945404</v>
      </c>
      <c r="D1706">
        <f t="shared" si="28"/>
        <v>1.0847127538991199</v>
      </c>
      <c r="E1706">
        <v>1.5358413031469838E-2</v>
      </c>
    </row>
    <row r="1707" spans="2:5" x14ac:dyDescent="0.2">
      <c r="B1707" s="153">
        <v>38028</v>
      </c>
      <c r="C1707" s="61">
        <v>85.357276999999996</v>
      </c>
      <c r="D1707">
        <f t="shared" si="28"/>
        <v>0.9894958679001592</v>
      </c>
      <c r="E1707">
        <v>1.5350300010137057E-2</v>
      </c>
    </row>
    <row r="1708" spans="2:5" x14ac:dyDescent="0.2">
      <c r="B1708" s="153">
        <v>34463</v>
      </c>
      <c r="C1708" s="61">
        <v>42.903973000000001</v>
      </c>
      <c r="D1708">
        <f t="shared" si="28"/>
        <v>-0.74058050541931852</v>
      </c>
      <c r="E1708">
        <v>1.5306301141022962E-2</v>
      </c>
    </row>
    <row r="1709" spans="2:5" x14ac:dyDescent="0.2">
      <c r="B1709" s="153">
        <v>43796</v>
      </c>
      <c r="C1709" s="61">
        <v>165.38453699999999</v>
      </c>
      <c r="D1709">
        <f t="shared" si="28"/>
        <v>1.4661753747050712</v>
      </c>
      <c r="E1709">
        <v>1.5299888049345071E-2</v>
      </c>
    </row>
    <row r="1710" spans="2:5" x14ac:dyDescent="0.2">
      <c r="B1710" s="153">
        <v>35185</v>
      </c>
      <c r="C1710" s="61">
        <v>67.061142000000004</v>
      </c>
      <c r="D1710">
        <f t="shared" si="28"/>
        <v>0.85217242232932866</v>
      </c>
      <c r="E1710">
        <v>1.5291442802828943E-2</v>
      </c>
    </row>
    <row r="1711" spans="2:5" x14ac:dyDescent="0.2">
      <c r="B1711" s="153">
        <v>36539</v>
      </c>
      <c r="C1711" s="61">
        <v>36.206749000000002</v>
      </c>
      <c r="D1711">
        <f t="shared" si="28"/>
        <v>0.29999913110180176</v>
      </c>
      <c r="E1711">
        <v>1.5289911626794809E-2</v>
      </c>
    </row>
    <row r="1712" spans="2:5" x14ac:dyDescent="0.2">
      <c r="B1712" s="153">
        <v>39829</v>
      </c>
      <c r="C1712" s="61">
        <v>27.851364</v>
      </c>
      <c r="D1712">
        <f t="shared" si="28"/>
        <v>-0.68180503971684059</v>
      </c>
      <c r="E1712">
        <v>1.5267082909429911E-2</v>
      </c>
    </row>
    <row r="1713" spans="2:5" x14ac:dyDescent="0.2">
      <c r="B1713" s="153">
        <v>38037</v>
      </c>
      <c r="C1713" s="61">
        <v>87.529242999999994</v>
      </c>
      <c r="D1713">
        <f t="shared" si="28"/>
        <v>0.867505733674097</v>
      </c>
      <c r="E1713">
        <v>1.5262968896089203E-2</v>
      </c>
    </row>
    <row r="1714" spans="2:5" x14ac:dyDescent="0.2">
      <c r="B1714" s="153">
        <v>36396</v>
      </c>
      <c r="C1714" s="61">
        <v>46.869598000000003</v>
      </c>
      <c r="D1714">
        <f t="shared" si="28"/>
        <v>-0.55107465622578877</v>
      </c>
      <c r="E1714">
        <v>1.525587201783093E-2</v>
      </c>
    </row>
    <row r="1715" spans="2:5" x14ac:dyDescent="0.2">
      <c r="B1715" s="153">
        <v>38706</v>
      </c>
      <c r="C1715" s="61">
        <v>104.403992</v>
      </c>
      <c r="D1715">
        <f t="shared" si="28"/>
        <v>0.32275306484989841</v>
      </c>
      <c r="E1715">
        <v>1.5245032758390115E-2</v>
      </c>
    </row>
    <row r="1716" spans="2:5" x14ac:dyDescent="0.2">
      <c r="B1716" s="153">
        <v>35264</v>
      </c>
      <c r="C1716" s="61">
        <v>78.929314000000005</v>
      </c>
      <c r="D1716">
        <f t="shared" si="28"/>
        <v>6.3141895676862179</v>
      </c>
      <c r="E1716">
        <v>1.5240248151929753E-2</v>
      </c>
    </row>
    <row r="1717" spans="2:5" x14ac:dyDescent="0.2">
      <c r="B1717" s="153">
        <v>36978</v>
      </c>
      <c r="C1717" s="61">
        <v>10.791259</v>
      </c>
      <c r="D1717">
        <f t="shared" si="28"/>
        <v>-0.75166150482796323</v>
      </c>
      <c r="E1717">
        <v>1.5239707855815514E-2</v>
      </c>
    </row>
    <row r="1718" spans="2:5" x14ac:dyDescent="0.2">
      <c r="B1718" s="153">
        <v>34558</v>
      </c>
      <c r="C1718" s="61">
        <v>43.453831000000001</v>
      </c>
      <c r="D1718">
        <f t="shared" si="28"/>
        <v>-0.89473734966224516</v>
      </c>
      <c r="E1718">
        <v>1.5228296770697567E-2</v>
      </c>
    </row>
    <row r="1719" spans="2:5" x14ac:dyDescent="0.2">
      <c r="B1719" s="153">
        <v>44840</v>
      </c>
      <c r="C1719" s="61">
        <v>412.81338499999998</v>
      </c>
      <c r="D1719">
        <f t="shared" si="28"/>
        <v>2.8719029661294786</v>
      </c>
      <c r="E1719">
        <v>1.5199852543067747E-2</v>
      </c>
    </row>
    <row r="1720" spans="2:5" x14ac:dyDescent="0.2">
      <c r="B1720" s="153">
        <v>44021</v>
      </c>
      <c r="C1720" s="61">
        <v>106.617699</v>
      </c>
      <c r="D1720">
        <f t="shared" si="28"/>
        <v>-0.8204181008480913</v>
      </c>
      <c r="E1720">
        <v>1.5187425001315145E-2</v>
      </c>
    </row>
    <row r="1721" spans="2:5" x14ac:dyDescent="0.2">
      <c r="B1721" s="153">
        <v>45107</v>
      </c>
      <c r="C1721" s="61">
        <v>593.69958499999996</v>
      </c>
      <c r="D1721">
        <f t="shared" si="28"/>
        <v>9.7117918489359525</v>
      </c>
      <c r="E1721">
        <v>1.5170828105927981E-2</v>
      </c>
    </row>
    <row r="1722" spans="2:5" x14ac:dyDescent="0.2">
      <c r="B1722" s="153">
        <v>35102</v>
      </c>
      <c r="C1722" s="61">
        <v>55.424861999999997</v>
      </c>
      <c r="D1722">
        <f t="shared" si="28"/>
        <v>2.836944177359543</v>
      </c>
      <c r="E1722">
        <v>1.5159161784335668E-2</v>
      </c>
    </row>
    <row r="1723" spans="2:5" x14ac:dyDescent="0.2">
      <c r="B1723" s="153">
        <v>33273</v>
      </c>
      <c r="C1723" s="61">
        <v>14.445053</v>
      </c>
      <c r="D1723">
        <f t="shared" si="28"/>
        <v>-0.97316652951367666</v>
      </c>
      <c r="E1723">
        <v>1.5151243627744343E-2</v>
      </c>
    </row>
    <row r="1724" spans="2:5" x14ac:dyDescent="0.2">
      <c r="B1724" s="153">
        <v>42641</v>
      </c>
      <c r="C1724" s="61">
        <v>538.32220500000005</v>
      </c>
      <c r="D1724">
        <f t="shared" si="28"/>
        <v>0.24819478030369788</v>
      </c>
      <c r="E1724">
        <v>1.5132954463174491E-2</v>
      </c>
    </row>
    <row r="1725" spans="2:5" x14ac:dyDescent="0.2">
      <c r="B1725" s="153">
        <v>42171</v>
      </c>
      <c r="C1725" s="61">
        <v>431.28060900000003</v>
      </c>
      <c r="D1725">
        <f t="shared" si="28"/>
        <v>15.994551568961597</v>
      </c>
      <c r="E1725">
        <v>1.5128371225368347E-2</v>
      </c>
    </row>
    <row r="1726" spans="2:5" x14ac:dyDescent="0.2">
      <c r="B1726" s="153">
        <v>37445</v>
      </c>
      <c r="C1726" s="61">
        <v>25.377580999999999</v>
      </c>
      <c r="D1726">
        <f t="shared" si="28"/>
        <v>-0.6480827347881466</v>
      </c>
      <c r="E1726">
        <v>1.511887283064162E-2</v>
      </c>
    </row>
    <row r="1727" spans="2:5" x14ac:dyDescent="0.2">
      <c r="B1727" s="153">
        <v>38498</v>
      </c>
      <c r="C1727" s="61">
        <v>72.112350000000006</v>
      </c>
      <c r="D1727">
        <f t="shared" si="28"/>
        <v>-0.50041354655846448</v>
      </c>
      <c r="E1727">
        <v>1.5107434239306909E-2</v>
      </c>
    </row>
    <row r="1728" spans="2:5" x14ac:dyDescent="0.2">
      <c r="B1728" s="153">
        <v>38953</v>
      </c>
      <c r="C1728" s="61">
        <v>144.344086</v>
      </c>
      <c r="D1728">
        <f t="shared" si="28"/>
        <v>0.22390788984462479</v>
      </c>
      <c r="E1728">
        <v>1.5106629171749283E-2</v>
      </c>
    </row>
    <row r="1729" spans="2:5" x14ac:dyDescent="0.2">
      <c r="B1729" s="153">
        <v>39589</v>
      </c>
      <c r="C1729" s="61">
        <v>117.93705</v>
      </c>
      <c r="D1729">
        <f t="shared" si="28"/>
        <v>-0.37205612665884041</v>
      </c>
      <c r="E1729">
        <v>1.5105717246117877E-2</v>
      </c>
    </row>
    <row r="1730" spans="2:5" x14ac:dyDescent="0.2">
      <c r="B1730" s="153">
        <v>43853</v>
      </c>
      <c r="C1730" s="61">
        <v>187.81463600000001</v>
      </c>
      <c r="D1730">
        <f t="shared" si="28"/>
        <v>12.385738144192793</v>
      </c>
      <c r="E1730">
        <v>1.5086150263437586E-2</v>
      </c>
    </row>
    <row r="1731" spans="2:5" x14ac:dyDescent="0.2">
      <c r="B1731" s="153">
        <v>36759</v>
      </c>
      <c r="C1731" s="61">
        <v>14.030951</v>
      </c>
      <c r="D1731">
        <f t="shared" ref="D1731:D1794" si="29">(C1731-C1732)/C1732</f>
        <v>-0.88793651320531153</v>
      </c>
      <c r="E1731">
        <v>1.5067118301128684E-2</v>
      </c>
    </row>
    <row r="1732" spans="2:5" x14ac:dyDescent="0.2">
      <c r="B1732" s="153">
        <v>39345</v>
      </c>
      <c r="C1732" s="61">
        <v>125.205376</v>
      </c>
      <c r="D1732">
        <f t="shared" si="29"/>
        <v>1.6360044856469718</v>
      </c>
      <c r="E1732">
        <v>1.5060969021693777E-2</v>
      </c>
    </row>
    <row r="1733" spans="2:5" x14ac:dyDescent="0.2">
      <c r="B1733" s="153">
        <v>36399</v>
      </c>
      <c r="C1733" s="61">
        <v>47.498165</v>
      </c>
      <c r="D1733">
        <f t="shared" si="29"/>
        <v>3.3425650996227492</v>
      </c>
      <c r="E1733">
        <v>1.5051031578517249E-2</v>
      </c>
    </row>
    <row r="1734" spans="2:5" x14ac:dyDescent="0.2">
      <c r="B1734" s="153">
        <v>37147</v>
      </c>
      <c r="C1734" s="61">
        <v>10.937813</v>
      </c>
      <c r="D1734">
        <f t="shared" si="29"/>
        <v>-0.75725506399716358</v>
      </c>
      <c r="E1734">
        <v>1.5032067135431898E-2</v>
      </c>
    </row>
    <row r="1735" spans="2:5" x14ac:dyDescent="0.2">
      <c r="B1735" s="153">
        <v>35467</v>
      </c>
      <c r="C1735" s="61">
        <v>45.058872000000001</v>
      </c>
      <c r="D1735">
        <f t="shared" si="29"/>
        <v>-0.21727877600876108</v>
      </c>
      <c r="E1735">
        <v>1.5023078048713731E-2</v>
      </c>
    </row>
    <row r="1736" spans="2:5" x14ac:dyDescent="0.2">
      <c r="B1736" s="153">
        <v>35550</v>
      </c>
      <c r="C1736" s="61">
        <v>57.566947999999996</v>
      </c>
      <c r="D1736">
        <f t="shared" si="29"/>
        <v>0.31532427855425188</v>
      </c>
      <c r="E1736">
        <v>1.5011255461815249E-2</v>
      </c>
    </row>
    <row r="1737" spans="2:5" x14ac:dyDescent="0.2">
      <c r="B1737" s="153">
        <v>34465</v>
      </c>
      <c r="C1737" s="61">
        <v>43.766354</v>
      </c>
      <c r="D1737">
        <f t="shared" si="29"/>
        <v>-0.86058189688125963</v>
      </c>
      <c r="E1737">
        <v>1.499973144445872E-2</v>
      </c>
    </row>
    <row r="1738" spans="2:5" x14ac:dyDescent="0.2">
      <c r="B1738" s="153">
        <v>43237</v>
      </c>
      <c r="C1738" s="61">
        <v>313.92160000000001</v>
      </c>
      <c r="D1738">
        <f t="shared" si="29"/>
        <v>2.9620418835116906</v>
      </c>
      <c r="E1738">
        <v>1.4987934744846764E-2</v>
      </c>
    </row>
    <row r="1739" spans="2:5" x14ac:dyDescent="0.2">
      <c r="B1739" s="153">
        <v>38336</v>
      </c>
      <c r="C1739" s="61">
        <v>79.232276999999996</v>
      </c>
      <c r="D1739">
        <f t="shared" si="29"/>
        <v>-0.33417486405116259</v>
      </c>
      <c r="E1739">
        <v>1.4979178729045877E-2</v>
      </c>
    </row>
    <row r="1740" spans="2:5" x14ac:dyDescent="0.2">
      <c r="B1740" s="153">
        <v>39338</v>
      </c>
      <c r="C1740" s="61">
        <v>118.998627</v>
      </c>
      <c r="D1740">
        <f t="shared" si="29"/>
        <v>-0.64855141440254571</v>
      </c>
      <c r="E1740">
        <v>1.4968873957169261E-2</v>
      </c>
    </row>
    <row r="1741" spans="2:5" x14ac:dyDescent="0.2">
      <c r="B1741" s="153">
        <v>44372</v>
      </c>
      <c r="C1741" s="61">
        <v>338.594696</v>
      </c>
      <c r="D1741">
        <f t="shared" si="29"/>
        <v>3.8732960737673721</v>
      </c>
      <c r="E1741">
        <v>1.4940989714077367E-2</v>
      </c>
    </row>
    <row r="1742" spans="2:5" x14ac:dyDescent="0.2">
      <c r="B1742" s="153">
        <v>38070</v>
      </c>
      <c r="C1742" s="61">
        <v>69.479607000000001</v>
      </c>
      <c r="D1742">
        <f t="shared" si="29"/>
        <v>0.42589941761899563</v>
      </c>
      <c r="E1742">
        <v>1.4937145849133415E-2</v>
      </c>
    </row>
    <row r="1743" spans="2:5" x14ac:dyDescent="0.2">
      <c r="B1743" s="153">
        <v>35419</v>
      </c>
      <c r="C1743" s="61">
        <v>48.726863999999999</v>
      </c>
      <c r="D1743">
        <f t="shared" si="29"/>
        <v>0.66182487344779639</v>
      </c>
      <c r="E1743">
        <v>1.4925383082444059E-2</v>
      </c>
    </row>
    <row r="1744" spans="2:5" x14ac:dyDescent="0.2">
      <c r="B1744" s="153">
        <v>33835</v>
      </c>
      <c r="C1744" s="61">
        <v>29.321299</v>
      </c>
      <c r="D1744">
        <f t="shared" si="29"/>
        <v>-0.24748110464366482</v>
      </c>
      <c r="E1744">
        <v>1.4925282724819369E-2</v>
      </c>
    </row>
    <row r="1745" spans="2:5" x14ac:dyDescent="0.2">
      <c r="B1745" s="153">
        <v>35776</v>
      </c>
      <c r="C1745" s="61">
        <v>38.964202999999998</v>
      </c>
      <c r="D1745">
        <f t="shared" si="29"/>
        <v>-0.87389695035713477</v>
      </c>
      <c r="E1745">
        <v>1.4919689727507976E-2</v>
      </c>
    </row>
    <row r="1746" spans="2:5" x14ac:dyDescent="0.2">
      <c r="B1746" s="153">
        <v>43259</v>
      </c>
      <c r="C1746" s="61">
        <v>308.98700000000002</v>
      </c>
      <c r="D1746">
        <f t="shared" si="29"/>
        <v>2.719584944268282</v>
      </c>
      <c r="E1746">
        <v>1.4898579233629392E-2</v>
      </c>
    </row>
    <row r="1747" spans="2:5" x14ac:dyDescent="0.2">
      <c r="B1747" s="153">
        <v>40030</v>
      </c>
      <c r="C1747" s="61">
        <v>83.07029</v>
      </c>
      <c r="D1747">
        <f t="shared" si="29"/>
        <v>-0.81333869606144182</v>
      </c>
      <c r="E1747">
        <v>1.4895069476881382E-2</v>
      </c>
    </row>
    <row r="1748" spans="2:5" x14ac:dyDescent="0.2">
      <c r="B1748" s="153">
        <v>42165</v>
      </c>
      <c r="C1748" s="61">
        <v>445.032196</v>
      </c>
      <c r="D1748">
        <f t="shared" si="29"/>
        <v>2.1199520400616048</v>
      </c>
      <c r="E1748">
        <v>1.4884817982983316E-2</v>
      </c>
    </row>
    <row r="1749" spans="2:5" x14ac:dyDescent="0.2">
      <c r="B1749" s="153">
        <v>38947</v>
      </c>
      <c r="C1749" s="61">
        <v>142.640717</v>
      </c>
      <c r="D1749">
        <f t="shared" si="29"/>
        <v>8.6716658838650567</v>
      </c>
      <c r="E1749">
        <v>1.4865867480414607E-2</v>
      </c>
    </row>
    <row r="1750" spans="2:5" x14ac:dyDescent="0.2">
      <c r="B1750" s="153">
        <v>36763</v>
      </c>
      <c r="C1750" s="61">
        <v>14.748309000000001</v>
      </c>
      <c r="D1750">
        <f t="shared" si="29"/>
        <v>-0.80716429770154285</v>
      </c>
      <c r="E1750">
        <v>1.486217589240872E-2</v>
      </c>
    </row>
    <row r="1751" spans="2:5" x14ac:dyDescent="0.2">
      <c r="B1751" s="153">
        <v>39685</v>
      </c>
      <c r="C1751" s="61">
        <v>76.481216000000003</v>
      </c>
      <c r="D1751">
        <f t="shared" si="29"/>
        <v>0.71712884905049645</v>
      </c>
      <c r="E1751">
        <v>1.485911649319949E-2</v>
      </c>
    </row>
    <row r="1752" spans="2:5" x14ac:dyDescent="0.2">
      <c r="B1752" s="153">
        <v>34732</v>
      </c>
      <c r="C1752" s="61">
        <v>44.540173000000003</v>
      </c>
      <c r="D1752">
        <f t="shared" si="29"/>
        <v>3.6371182040497198E-2</v>
      </c>
      <c r="E1752">
        <v>1.4851545043956292E-2</v>
      </c>
    </row>
    <row r="1753" spans="2:5" x14ac:dyDescent="0.2">
      <c r="B1753" s="153">
        <v>36357</v>
      </c>
      <c r="C1753" s="61">
        <v>42.977046999999999</v>
      </c>
      <c r="D1753">
        <f t="shared" si="29"/>
        <v>-0.87888470261837748</v>
      </c>
      <c r="E1753">
        <v>1.4842632855523228E-2</v>
      </c>
    </row>
    <row r="1754" spans="2:5" x14ac:dyDescent="0.2">
      <c r="B1754" s="153">
        <v>44361</v>
      </c>
      <c r="C1754" s="61">
        <v>354.844086</v>
      </c>
      <c r="D1754">
        <f t="shared" si="29"/>
        <v>-0.23533827810610183</v>
      </c>
      <c r="E1754">
        <v>1.4825446956695149E-2</v>
      </c>
    </row>
    <row r="1755" spans="2:5" x14ac:dyDescent="0.2">
      <c r="B1755" s="153">
        <v>45028</v>
      </c>
      <c r="C1755" s="61">
        <v>464.05367999999999</v>
      </c>
      <c r="D1755">
        <f t="shared" si="29"/>
        <v>13.64905338602426</v>
      </c>
      <c r="E1755">
        <v>1.4824430281743852E-2</v>
      </c>
    </row>
    <row r="1756" spans="2:5" x14ac:dyDescent="0.2">
      <c r="B1756" s="153">
        <v>36335</v>
      </c>
      <c r="C1756" s="61">
        <v>31.678066000000001</v>
      </c>
      <c r="D1756">
        <f t="shared" si="29"/>
        <v>-0.61147028863878106</v>
      </c>
      <c r="E1756">
        <v>1.4798770865270679E-2</v>
      </c>
    </row>
    <row r="1757" spans="2:5" x14ac:dyDescent="0.2">
      <c r="B1757" s="153">
        <v>38014</v>
      </c>
      <c r="C1757" s="61">
        <v>81.533187999999996</v>
      </c>
      <c r="D1757">
        <f t="shared" si="29"/>
        <v>-0.81382357785904658</v>
      </c>
      <c r="E1757">
        <v>1.4788170101170563E-2</v>
      </c>
    </row>
    <row r="1758" spans="2:5" x14ac:dyDescent="0.2">
      <c r="B1758" s="153">
        <v>42709</v>
      </c>
      <c r="C1758" s="61">
        <v>437.935089</v>
      </c>
      <c r="D1758">
        <f t="shared" si="29"/>
        <v>8.8604807386135427</v>
      </c>
      <c r="E1758">
        <v>1.4784042733356444E-2</v>
      </c>
    </row>
    <row r="1759" spans="2:5" x14ac:dyDescent="0.2">
      <c r="B1759" s="153">
        <v>34467</v>
      </c>
      <c r="C1759" s="61">
        <v>44.413158000000003</v>
      </c>
      <c r="D1759">
        <f t="shared" si="29"/>
        <v>-0.66092043120402888</v>
      </c>
      <c r="E1759">
        <v>1.4778567115734682E-2</v>
      </c>
    </row>
    <row r="1760" spans="2:5" x14ac:dyDescent="0.2">
      <c r="B1760" s="153">
        <v>38769</v>
      </c>
      <c r="C1760" s="61">
        <v>130.98152200000001</v>
      </c>
      <c r="D1760">
        <f t="shared" si="29"/>
        <v>-0.29265272973280682</v>
      </c>
      <c r="E1760">
        <v>1.4766957656633106E-2</v>
      </c>
    </row>
    <row r="1761" spans="2:5" x14ac:dyDescent="0.2">
      <c r="B1761" s="153">
        <v>43475</v>
      </c>
      <c r="C1761" s="61">
        <v>185.172867</v>
      </c>
      <c r="D1761">
        <f t="shared" si="29"/>
        <v>2.7447668366140672</v>
      </c>
      <c r="E1761">
        <v>1.4750034992633984E-2</v>
      </c>
    </row>
    <row r="1762" spans="2:5" x14ac:dyDescent="0.2">
      <c r="B1762" s="153">
        <v>35703</v>
      </c>
      <c r="C1762" s="61">
        <v>49.448436999999998</v>
      </c>
      <c r="D1762">
        <f t="shared" si="29"/>
        <v>1.3840069012552179</v>
      </c>
      <c r="E1762">
        <v>1.4730119736398191E-2</v>
      </c>
    </row>
    <row r="1763" spans="2:5" x14ac:dyDescent="0.2">
      <c r="B1763" s="153">
        <v>37538</v>
      </c>
      <c r="C1763" s="61">
        <v>20.741734000000001</v>
      </c>
      <c r="D1763">
        <f t="shared" si="29"/>
        <v>-0.57297085364142852</v>
      </c>
      <c r="E1763">
        <v>1.4716860914397771E-2</v>
      </c>
    </row>
    <row r="1764" spans="2:5" x14ac:dyDescent="0.2">
      <c r="B1764" s="153">
        <v>34886</v>
      </c>
      <c r="C1764" s="61">
        <v>48.572173999999997</v>
      </c>
      <c r="D1764">
        <f t="shared" si="29"/>
        <v>-0.91419641966818188</v>
      </c>
      <c r="E1764">
        <v>1.4652115656557356E-2</v>
      </c>
    </row>
    <row r="1765" spans="2:5" x14ac:dyDescent="0.2">
      <c r="B1765" s="153">
        <v>45103</v>
      </c>
      <c r="C1765" s="61">
        <v>566.08563200000003</v>
      </c>
      <c r="D1765">
        <f t="shared" si="29"/>
        <v>0.25187374386230715</v>
      </c>
      <c r="E1765">
        <v>1.4651862317715047E-2</v>
      </c>
    </row>
    <row r="1766" spans="2:5" x14ac:dyDescent="0.2">
      <c r="B1766" s="153">
        <v>44551</v>
      </c>
      <c r="C1766" s="61">
        <v>452.190674</v>
      </c>
      <c r="D1766">
        <f t="shared" si="29"/>
        <v>9.0059949581756502</v>
      </c>
      <c r="E1766">
        <v>1.4651636196194036E-2</v>
      </c>
    </row>
    <row r="1767" spans="2:5" x14ac:dyDescent="0.2">
      <c r="B1767" s="153">
        <v>34733</v>
      </c>
      <c r="C1767" s="61">
        <v>45.191974999999999</v>
      </c>
      <c r="D1767">
        <f t="shared" si="29"/>
        <v>-0.11021490471977777</v>
      </c>
      <c r="E1767">
        <v>1.4634024883558409E-2</v>
      </c>
    </row>
    <row r="1768" spans="2:5" x14ac:dyDescent="0.2">
      <c r="B1768" s="153">
        <v>35669</v>
      </c>
      <c r="C1768" s="61">
        <v>50.789763999999998</v>
      </c>
      <c r="D1768">
        <f t="shared" si="29"/>
        <v>-8.7603233215751225E-2</v>
      </c>
      <c r="E1768">
        <v>1.4628862659486654E-2</v>
      </c>
    </row>
    <row r="1769" spans="2:5" x14ac:dyDescent="0.2">
      <c r="B1769" s="153">
        <v>39952</v>
      </c>
      <c r="C1769" s="61">
        <v>55.666313000000002</v>
      </c>
      <c r="D1769">
        <f t="shared" si="29"/>
        <v>0.85751930035990953</v>
      </c>
      <c r="E1769">
        <v>1.4603382547560313E-2</v>
      </c>
    </row>
    <row r="1770" spans="2:5" x14ac:dyDescent="0.2">
      <c r="B1770" s="153">
        <v>33848</v>
      </c>
      <c r="C1770" s="61">
        <v>29.968094000000001</v>
      </c>
      <c r="D1770">
        <f t="shared" si="29"/>
        <v>-0.90172770018217496</v>
      </c>
      <c r="E1770">
        <v>1.4598313533526948E-2</v>
      </c>
    </row>
    <row r="1771" spans="2:5" x14ac:dyDescent="0.2">
      <c r="B1771" s="153">
        <v>44314</v>
      </c>
      <c r="C1771" s="61">
        <v>304.94955399999998</v>
      </c>
      <c r="D1771">
        <f t="shared" si="29"/>
        <v>1.2550681556985928</v>
      </c>
      <c r="E1771">
        <v>1.4593674584920453E-2</v>
      </c>
    </row>
    <row r="1772" spans="2:5" x14ac:dyDescent="0.2">
      <c r="B1772" s="153">
        <v>44131</v>
      </c>
      <c r="C1772" s="61">
        <v>135.228531</v>
      </c>
      <c r="D1772">
        <f t="shared" si="29"/>
        <v>3.849023721317415</v>
      </c>
      <c r="E1772">
        <v>1.4584874146593031E-2</v>
      </c>
    </row>
    <row r="1773" spans="2:5" x14ac:dyDescent="0.2">
      <c r="B1773" s="153">
        <v>39787</v>
      </c>
      <c r="C1773" s="61">
        <v>27.887785000000001</v>
      </c>
      <c r="D1773">
        <f t="shared" si="29"/>
        <v>-0.38109593468683095</v>
      </c>
      <c r="E1773">
        <v>1.4574359527717301E-2</v>
      </c>
    </row>
    <row r="1774" spans="2:5" x14ac:dyDescent="0.2">
      <c r="B1774" s="153">
        <v>34470</v>
      </c>
      <c r="C1774" s="61">
        <v>45.059947999999999</v>
      </c>
      <c r="D1774">
        <f t="shared" si="29"/>
        <v>9.1064815354016462E-2</v>
      </c>
      <c r="E1774">
        <v>1.4563026569738539E-2</v>
      </c>
    </row>
    <row r="1775" spans="2:5" x14ac:dyDescent="0.2">
      <c r="B1775" s="153">
        <v>39912</v>
      </c>
      <c r="C1775" s="61">
        <v>41.299056999999998</v>
      </c>
      <c r="D1775">
        <f t="shared" si="29"/>
        <v>-0.76259155344118612</v>
      </c>
      <c r="E1775">
        <v>1.4538147738747965E-2</v>
      </c>
    </row>
    <row r="1776" spans="2:5" x14ac:dyDescent="0.2">
      <c r="B1776" s="153">
        <v>43775</v>
      </c>
      <c r="C1776" s="61">
        <v>173.95782500000001</v>
      </c>
      <c r="D1776">
        <f t="shared" si="29"/>
        <v>13.65382845742351</v>
      </c>
      <c r="E1776">
        <v>1.4534892892883825E-2</v>
      </c>
    </row>
    <row r="1777" spans="2:5" x14ac:dyDescent="0.2">
      <c r="B1777" s="153">
        <v>37138</v>
      </c>
      <c r="C1777" s="61">
        <v>11.871152</v>
      </c>
      <c r="D1777">
        <f t="shared" si="29"/>
        <v>-0.80406528868334814</v>
      </c>
      <c r="E1777">
        <v>1.4502213613606266E-2</v>
      </c>
    </row>
    <row r="1778" spans="2:5" x14ac:dyDescent="0.2">
      <c r="B1778" s="153">
        <v>37910</v>
      </c>
      <c r="C1778" s="61">
        <v>60.587283999999997</v>
      </c>
      <c r="D1778">
        <f t="shared" si="29"/>
        <v>3.0145705161203926</v>
      </c>
      <c r="E1778">
        <v>1.4492810893612805E-2</v>
      </c>
    </row>
    <row r="1779" spans="2:5" x14ac:dyDescent="0.2">
      <c r="B1779" s="153">
        <v>33322</v>
      </c>
      <c r="C1779" s="61">
        <v>15.091847</v>
      </c>
      <c r="D1779">
        <f t="shared" si="29"/>
        <v>-0.62113372739306227</v>
      </c>
      <c r="E1779">
        <v>1.449276628806092E-2</v>
      </c>
    </row>
    <row r="1780" spans="2:5" x14ac:dyDescent="0.2">
      <c r="B1780" s="153">
        <v>36438</v>
      </c>
      <c r="C1780" s="61">
        <v>39.834232</v>
      </c>
      <c r="D1780">
        <f t="shared" si="29"/>
        <v>-0.95987688106217017</v>
      </c>
      <c r="E1780">
        <v>1.4464580305606951E-2</v>
      </c>
    </row>
    <row r="1781" spans="2:5" x14ac:dyDescent="0.2">
      <c r="B1781" s="153">
        <v>45379</v>
      </c>
      <c r="C1781" s="61">
        <v>992.79998799999998</v>
      </c>
      <c r="D1781">
        <f t="shared" si="29"/>
        <v>0.89225577447024995</v>
      </c>
      <c r="E1781">
        <v>1.4458655957688868E-2</v>
      </c>
    </row>
    <row r="1782" spans="2:5" x14ac:dyDescent="0.2">
      <c r="B1782" s="153">
        <v>45077</v>
      </c>
      <c r="C1782" s="61">
        <v>524.66479500000003</v>
      </c>
      <c r="D1782">
        <f t="shared" si="29"/>
        <v>0.1977697728828644</v>
      </c>
      <c r="E1782">
        <v>1.4456532811337349E-2</v>
      </c>
    </row>
    <row r="1783" spans="2:5" x14ac:dyDescent="0.2">
      <c r="B1783" s="153">
        <v>44895</v>
      </c>
      <c r="C1783" s="61">
        <v>438.03476000000001</v>
      </c>
      <c r="D1783">
        <f t="shared" si="29"/>
        <v>-4.5433336064165192E-2</v>
      </c>
      <c r="E1783">
        <v>1.4429134812558928E-2</v>
      </c>
    </row>
    <row r="1784" spans="2:5" x14ac:dyDescent="0.2">
      <c r="B1784" s="153">
        <v>42527</v>
      </c>
      <c r="C1784" s="61">
        <v>458.88336199999998</v>
      </c>
      <c r="D1784">
        <f t="shared" si="29"/>
        <v>19.174623079400988</v>
      </c>
      <c r="E1784">
        <v>1.4428840248223369E-2</v>
      </c>
    </row>
    <row r="1785" spans="2:5" x14ac:dyDescent="0.2">
      <c r="B1785" s="153">
        <v>34242</v>
      </c>
      <c r="C1785" s="61">
        <v>22.745573</v>
      </c>
      <c r="D1785">
        <f t="shared" si="29"/>
        <v>-0.87765971342586457</v>
      </c>
      <c r="E1785">
        <v>1.442322294097006E-2</v>
      </c>
    </row>
    <row r="1786" spans="2:5" x14ac:dyDescent="0.2">
      <c r="B1786" s="153">
        <v>44197</v>
      </c>
      <c r="C1786" s="61">
        <v>185.920547</v>
      </c>
      <c r="D1786">
        <f t="shared" si="29"/>
        <v>-0.67297912829902184</v>
      </c>
      <c r="E1786">
        <v>1.4413938312050569E-2</v>
      </c>
    </row>
    <row r="1787" spans="2:5" x14ac:dyDescent="0.2">
      <c r="B1787" s="153">
        <v>45091</v>
      </c>
      <c r="C1787" s="61">
        <v>568.52807600000006</v>
      </c>
      <c r="D1787">
        <f t="shared" si="29"/>
        <v>3.1533977956080554</v>
      </c>
      <c r="E1787">
        <v>1.4407676364126805E-2</v>
      </c>
    </row>
    <row r="1788" spans="2:5" x14ac:dyDescent="0.2">
      <c r="B1788" s="153">
        <v>39359</v>
      </c>
      <c r="C1788" s="61">
        <v>136.882645</v>
      </c>
      <c r="D1788">
        <f t="shared" si="29"/>
        <v>1.0729253557456129</v>
      </c>
      <c r="E1788">
        <v>1.4401616027342518E-2</v>
      </c>
    </row>
    <row r="1789" spans="2:5" x14ac:dyDescent="0.2">
      <c r="B1789" s="153">
        <v>38448</v>
      </c>
      <c r="C1789" s="61">
        <v>66.033562000000003</v>
      </c>
      <c r="D1789">
        <f t="shared" si="29"/>
        <v>3.8585255718447629</v>
      </c>
      <c r="E1789">
        <v>1.4394671395562683E-2</v>
      </c>
    </row>
    <row r="1790" spans="2:5" x14ac:dyDescent="0.2">
      <c r="B1790" s="153">
        <v>36889</v>
      </c>
      <c r="C1790" s="61">
        <v>13.591276000000001</v>
      </c>
      <c r="D1790">
        <f t="shared" si="29"/>
        <v>-0.90330754268021629</v>
      </c>
      <c r="E1790">
        <v>1.4392573223834006E-2</v>
      </c>
    </row>
    <row r="1791" spans="2:5" x14ac:dyDescent="0.2">
      <c r="B1791" s="153">
        <v>44144</v>
      </c>
      <c r="C1791" s="61">
        <v>140.561905</v>
      </c>
      <c r="D1791">
        <f t="shared" si="29"/>
        <v>-0.20068026214761736</v>
      </c>
      <c r="E1791">
        <v>1.4388409513789351E-2</v>
      </c>
    </row>
    <row r="1792" spans="2:5" x14ac:dyDescent="0.2">
      <c r="B1792" s="153">
        <v>43454</v>
      </c>
      <c r="C1792" s="61">
        <v>175.851913</v>
      </c>
      <c r="D1792">
        <f t="shared" si="29"/>
        <v>-0.42615484347209776</v>
      </c>
      <c r="E1792">
        <v>1.4376082143206534E-2</v>
      </c>
    </row>
    <row r="1793" spans="2:5" x14ac:dyDescent="0.2">
      <c r="B1793" s="153">
        <v>44278</v>
      </c>
      <c r="C1793" s="61">
        <v>306.444885</v>
      </c>
      <c r="D1793">
        <f t="shared" si="29"/>
        <v>5.175302878019278</v>
      </c>
      <c r="E1793">
        <v>1.435407631402546E-2</v>
      </c>
    </row>
    <row r="1794" spans="2:5" x14ac:dyDescent="0.2">
      <c r="B1794" s="153">
        <v>34892</v>
      </c>
      <c r="C1794" s="61">
        <v>49.624268000000001</v>
      </c>
      <c r="D1794">
        <f t="shared" si="29"/>
        <v>-0.89442432071988909</v>
      </c>
      <c r="E1794">
        <v>1.4336791477344003E-2</v>
      </c>
    </row>
    <row r="1795" spans="2:5" x14ac:dyDescent="0.2">
      <c r="B1795" s="153">
        <v>42697</v>
      </c>
      <c r="C1795" s="61">
        <v>470.035034</v>
      </c>
      <c r="D1795">
        <f t="shared" ref="D1795:D1858" si="30">(C1795-C1796)/C1796</f>
        <v>0.21962745581870108</v>
      </c>
      <c r="E1795">
        <v>1.4305678557027449E-2</v>
      </c>
    </row>
    <row r="1796" spans="2:5" x14ac:dyDescent="0.2">
      <c r="B1796" s="153">
        <v>42293</v>
      </c>
      <c r="C1796" s="61">
        <v>385.39230300000003</v>
      </c>
      <c r="D1796">
        <f t="shared" si="30"/>
        <v>11.588393765635162</v>
      </c>
      <c r="E1796">
        <v>1.4293315245881875E-2</v>
      </c>
    </row>
    <row r="1797" spans="2:5" x14ac:dyDescent="0.2">
      <c r="B1797" s="153">
        <v>33869</v>
      </c>
      <c r="C1797" s="61">
        <v>30.614891</v>
      </c>
      <c r="D1797">
        <f t="shared" si="30"/>
        <v>-0.91606953117035328</v>
      </c>
      <c r="E1797">
        <v>1.4285726118024977E-2</v>
      </c>
    </row>
    <row r="1798" spans="2:5" x14ac:dyDescent="0.2">
      <c r="B1798" s="153">
        <v>42447</v>
      </c>
      <c r="C1798" s="61">
        <v>364.76492300000001</v>
      </c>
      <c r="D1798">
        <f t="shared" si="30"/>
        <v>3.4731265856033171</v>
      </c>
      <c r="E1798">
        <v>1.4269900306922947E-2</v>
      </c>
    </row>
    <row r="1799" spans="2:5" x14ac:dyDescent="0.2">
      <c r="B1799" s="153">
        <v>43970</v>
      </c>
      <c r="C1799" s="61">
        <v>81.545852999999994</v>
      </c>
      <c r="D1799">
        <f t="shared" si="30"/>
        <v>0.24457575466944903</v>
      </c>
      <c r="E1799">
        <v>1.4259194549930876E-2</v>
      </c>
    </row>
    <row r="1800" spans="2:5" x14ac:dyDescent="0.2">
      <c r="B1800" s="153">
        <v>38287</v>
      </c>
      <c r="C1800" s="61">
        <v>65.521004000000005</v>
      </c>
      <c r="D1800">
        <f t="shared" si="30"/>
        <v>1.8402230806723701</v>
      </c>
      <c r="E1800">
        <v>1.425740467767367E-2</v>
      </c>
    </row>
    <row r="1801" spans="2:5" x14ac:dyDescent="0.2">
      <c r="B1801" s="153">
        <v>33941</v>
      </c>
      <c r="C1801" s="61">
        <v>23.068964000000001</v>
      </c>
      <c r="D1801">
        <f t="shared" si="30"/>
        <v>-0.94853583221419213</v>
      </c>
      <c r="E1801">
        <v>1.4217755692503366E-2</v>
      </c>
    </row>
    <row r="1802" spans="2:5" x14ac:dyDescent="0.2">
      <c r="B1802" s="153">
        <v>42877</v>
      </c>
      <c r="C1802" s="61">
        <v>448.25292999999999</v>
      </c>
      <c r="D1802">
        <f t="shared" si="30"/>
        <v>6.5647554018575485E-2</v>
      </c>
      <c r="E1802">
        <v>1.420999257456065E-2</v>
      </c>
    </row>
    <row r="1803" spans="2:5" x14ac:dyDescent="0.2">
      <c r="B1803" s="153">
        <v>43033</v>
      </c>
      <c r="C1803" s="61">
        <v>420.63900799999999</v>
      </c>
      <c r="D1803">
        <f t="shared" si="30"/>
        <v>1.9569424676011613</v>
      </c>
      <c r="E1803">
        <v>1.418102504682957E-2</v>
      </c>
    </row>
    <row r="1804" spans="2:5" x14ac:dyDescent="0.2">
      <c r="B1804" s="153">
        <v>38985</v>
      </c>
      <c r="C1804" s="61">
        <v>142.254715</v>
      </c>
      <c r="D1804">
        <f t="shared" si="30"/>
        <v>11.270250093479387</v>
      </c>
      <c r="E1804">
        <v>1.4178009553874795E-2</v>
      </c>
    </row>
    <row r="1805" spans="2:5" x14ac:dyDescent="0.2">
      <c r="B1805" s="153">
        <v>37007</v>
      </c>
      <c r="C1805" s="61">
        <v>11.593465</v>
      </c>
      <c r="D1805">
        <f t="shared" si="30"/>
        <v>-0.92450874897632151</v>
      </c>
      <c r="E1805">
        <v>1.4169992497035192E-2</v>
      </c>
    </row>
    <row r="1806" spans="2:5" x14ac:dyDescent="0.2">
      <c r="B1806" s="153">
        <v>38853</v>
      </c>
      <c r="C1806" s="61">
        <v>153.573624</v>
      </c>
      <c r="D1806">
        <f t="shared" si="30"/>
        <v>-0.76164267133278296</v>
      </c>
      <c r="E1806">
        <v>1.4167165593615439E-2</v>
      </c>
    </row>
    <row r="1807" spans="2:5" x14ac:dyDescent="0.2">
      <c r="B1807" s="153">
        <v>45138</v>
      </c>
      <c r="C1807" s="61">
        <v>644.29998799999998</v>
      </c>
      <c r="D1807">
        <f t="shared" si="30"/>
        <v>9.6551009895385693</v>
      </c>
      <c r="E1807">
        <v>1.4166535762629355E-2</v>
      </c>
    </row>
    <row r="1808" spans="2:5" x14ac:dyDescent="0.2">
      <c r="B1808" s="153">
        <v>35353</v>
      </c>
      <c r="C1808" s="61">
        <v>60.468688999999998</v>
      </c>
      <c r="D1808">
        <f t="shared" si="30"/>
        <v>-0.19354555454787695</v>
      </c>
      <c r="E1808">
        <v>1.4159530400581564E-2</v>
      </c>
    </row>
    <row r="1809" spans="2:5" x14ac:dyDescent="0.2">
      <c r="B1809" s="153">
        <v>38075</v>
      </c>
      <c r="C1809" s="61">
        <v>74.980911000000006</v>
      </c>
      <c r="D1809">
        <f t="shared" si="30"/>
        <v>-4.7037841707703819E-4</v>
      </c>
      <c r="E1809">
        <v>1.4152462268826842E-2</v>
      </c>
    </row>
    <row r="1810" spans="2:5" x14ac:dyDescent="0.2">
      <c r="B1810" s="153">
        <v>43948</v>
      </c>
      <c r="C1810" s="61">
        <v>75.016197000000005</v>
      </c>
      <c r="D1810">
        <f t="shared" si="30"/>
        <v>2.2366983485400143</v>
      </c>
      <c r="E1810">
        <v>1.4150934723600893E-2</v>
      </c>
    </row>
    <row r="1811" spans="2:5" x14ac:dyDescent="0.2">
      <c r="B1811" s="153">
        <v>34024</v>
      </c>
      <c r="C1811" s="61">
        <v>23.176765</v>
      </c>
      <c r="D1811">
        <f t="shared" si="30"/>
        <v>-0.25247348732636693</v>
      </c>
      <c r="E1811">
        <v>1.4150822651065369E-2</v>
      </c>
    </row>
    <row r="1812" spans="2:5" x14ac:dyDescent="0.2">
      <c r="B1812" s="153">
        <v>36203</v>
      </c>
      <c r="C1812" s="61">
        <v>31.004605999999999</v>
      </c>
      <c r="D1812">
        <f t="shared" si="30"/>
        <v>-0.38392062674657396</v>
      </c>
      <c r="E1812">
        <v>1.4139186868861666E-2</v>
      </c>
    </row>
    <row r="1813" spans="2:5" x14ac:dyDescent="0.2">
      <c r="B1813" s="153">
        <v>34893</v>
      </c>
      <c r="C1813" s="61">
        <v>50.325668</v>
      </c>
      <c r="D1813">
        <f t="shared" si="30"/>
        <v>-5.9237456137820679E-2</v>
      </c>
      <c r="E1813">
        <v>1.4134213526333518E-2</v>
      </c>
    </row>
    <row r="1814" spans="2:5" x14ac:dyDescent="0.2">
      <c r="B1814" s="153">
        <v>35531</v>
      </c>
      <c r="C1814" s="61">
        <v>53.494548999999999</v>
      </c>
      <c r="D1814">
        <f t="shared" si="30"/>
        <v>-0.78968733419849702</v>
      </c>
      <c r="E1814">
        <v>1.4122305337539673E-2</v>
      </c>
    </row>
    <row r="1815" spans="2:5" x14ac:dyDescent="0.2">
      <c r="B1815" s="153">
        <v>43320</v>
      </c>
      <c r="C1815" s="61">
        <v>254.35723899999999</v>
      </c>
      <c r="D1815">
        <f t="shared" si="30"/>
        <v>-0.46272899764291653</v>
      </c>
      <c r="E1815">
        <v>1.4109641281612571E-2</v>
      </c>
    </row>
    <row r="1816" spans="2:5" x14ac:dyDescent="0.2">
      <c r="B1816" s="153">
        <v>42835</v>
      </c>
      <c r="C1816" s="61">
        <v>473.42446899999999</v>
      </c>
      <c r="D1816">
        <f t="shared" si="30"/>
        <v>14.249088556517741</v>
      </c>
      <c r="E1816">
        <v>1.4093539416107368E-2</v>
      </c>
    </row>
    <row r="1817" spans="2:5" x14ac:dyDescent="0.2">
      <c r="B1817" s="153">
        <v>33886</v>
      </c>
      <c r="C1817" s="61">
        <v>31.046082999999999</v>
      </c>
      <c r="D1817">
        <f t="shared" si="30"/>
        <v>-0.74311587170056381</v>
      </c>
      <c r="E1817">
        <v>1.4084387888233844E-2</v>
      </c>
    </row>
    <row r="1818" spans="2:5" x14ac:dyDescent="0.2">
      <c r="B1818" s="153">
        <v>39503</v>
      </c>
      <c r="C1818" s="61">
        <v>120.856369</v>
      </c>
      <c r="D1818">
        <f t="shared" si="30"/>
        <v>4.1664876054008388</v>
      </c>
      <c r="E1818">
        <v>1.4079549035025955E-2</v>
      </c>
    </row>
    <row r="1819" spans="2:5" x14ac:dyDescent="0.2">
      <c r="B1819" s="153">
        <v>34207</v>
      </c>
      <c r="C1819" s="61">
        <v>23.392365999999999</v>
      </c>
      <c r="D1819">
        <f t="shared" si="30"/>
        <v>-0.94456959677394037</v>
      </c>
      <c r="E1819">
        <v>1.4018921699301188E-2</v>
      </c>
    </row>
    <row r="1820" spans="2:5" x14ac:dyDescent="0.2">
      <c r="B1820" s="153">
        <v>42338</v>
      </c>
      <c r="C1820" s="61">
        <v>422.01327500000002</v>
      </c>
      <c r="D1820">
        <f t="shared" si="30"/>
        <v>2.2702270021759268</v>
      </c>
      <c r="E1820">
        <v>1.4006955345093519E-2</v>
      </c>
    </row>
    <row r="1821" spans="2:5" x14ac:dyDescent="0.2">
      <c r="B1821" s="153">
        <v>38932</v>
      </c>
      <c r="C1821" s="61">
        <v>129.047089</v>
      </c>
      <c r="D1821">
        <f t="shared" si="30"/>
        <v>-0.79723923864110158</v>
      </c>
      <c r="E1821">
        <v>1.3977936332425349E-2</v>
      </c>
    </row>
    <row r="1822" spans="2:5" x14ac:dyDescent="0.2">
      <c r="B1822" s="153">
        <v>45232</v>
      </c>
      <c r="C1822" s="61">
        <v>636.45001200000002</v>
      </c>
      <c r="D1822">
        <f t="shared" si="30"/>
        <v>14.268762164389521</v>
      </c>
      <c r="E1822">
        <v>1.393977988326054E-2</v>
      </c>
    </row>
    <row r="1823" spans="2:5" x14ac:dyDescent="0.2">
      <c r="B1823" s="153">
        <v>35902</v>
      </c>
      <c r="C1823" s="61">
        <v>41.683143999999999</v>
      </c>
      <c r="D1823">
        <f t="shared" si="30"/>
        <v>1.1593345399759909</v>
      </c>
      <c r="E1823">
        <v>1.3933134304773989E-2</v>
      </c>
    </row>
    <row r="1824" spans="2:5" x14ac:dyDescent="0.2">
      <c r="B1824" s="153">
        <v>36641</v>
      </c>
      <c r="C1824" s="61">
        <v>19.303699000000002</v>
      </c>
      <c r="D1824">
        <f t="shared" si="30"/>
        <v>-0.70471646923989117</v>
      </c>
      <c r="E1824">
        <v>1.3922000638385902E-2</v>
      </c>
    </row>
    <row r="1825" spans="2:5" x14ac:dyDescent="0.2">
      <c r="B1825" s="153">
        <v>38147</v>
      </c>
      <c r="C1825" s="61">
        <v>65.373435999999998</v>
      </c>
      <c r="D1825">
        <f t="shared" si="30"/>
        <v>1.7691266192312576</v>
      </c>
      <c r="E1825">
        <v>1.3892072805876968E-2</v>
      </c>
    </row>
    <row r="1826" spans="2:5" x14ac:dyDescent="0.2">
      <c r="B1826" s="153">
        <v>34225</v>
      </c>
      <c r="C1826" s="61">
        <v>23.607962000000001</v>
      </c>
      <c r="D1826">
        <f t="shared" si="30"/>
        <v>-0.96184089238675807</v>
      </c>
      <c r="E1826">
        <v>1.3888900222099916E-2</v>
      </c>
    </row>
    <row r="1827" spans="2:5" x14ac:dyDescent="0.2">
      <c r="B1827" s="153">
        <v>45126</v>
      </c>
      <c r="C1827" s="61">
        <v>618.67175299999997</v>
      </c>
      <c r="D1827">
        <f t="shared" si="30"/>
        <v>51.251353491773564</v>
      </c>
      <c r="E1827">
        <v>1.3886590068350253E-2</v>
      </c>
    </row>
    <row r="1828" spans="2:5" x14ac:dyDescent="0.2">
      <c r="B1828" s="153">
        <v>37183</v>
      </c>
      <c r="C1828" s="61">
        <v>11.840301</v>
      </c>
      <c r="D1828">
        <f t="shared" si="30"/>
        <v>-0.97263154746276914</v>
      </c>
      <c r="E1828">
        <v>1.387057860054477E-2</v>
      </c>
    </row>
    <row r="1829" spans="2:5" x14ac:dyDescent="0.2">
      <c r="B1829" s="153">
        <v>42185</v>
      </c>
      <c r="C1829" s="61">
        <v>432.62588499999998</v>
      </c>
      <c r="D1829">
        <f t="shared" si="30"/>
        <v>35.278443877016223</v>
      </c>
      <c r="E1829">
        <v>1.3777035945890701E-2</v>
      </c>
    </row>
    <row r="1830" spans="2:5" x14ac:dyDescent="0.2">
      <c r="B1830" s="153">
        <v>37021</v>
      </c>
      <c r="C1830" s="61">
        <v>11.92515</v>
      </c>
      <c r="D1830">
        <f t="shared" si="30"/>
        <v>-0.84364306114793186</v>
      </c>
      <c r="E1830">
        <v>1.3770700958577202E-2</v>
      </c>
    </row>
    <row r="1831" spans="2:5" x14ac:dyDescent="0.2">
      <c r="B1831" s="153">
        <v>35234</v>
      </c>
      <c r="C1831" s="61">
        <v>76.268760999999998</v>
      </c>
      <c r="D1831">
        <f t="shared" si="30"/>
        <v>-0.91882415840124509</v>
      </c>
      <c r="E1831">
        <v>1.3768386647202716E-2</v>
      </c>
    </row>
    <row r="1832" spans="2:5" x14ac:dyDescent="0.2">
      <c r="B1832" s="153">
        <v>45328</v>
      </c>
      <c r="C1832" s="61">
        <v>939.54998799999998</v>
      </c>
      <c r="D1832">
        <f t="shared" si="30"/>
        <v>6.7444698957478355</v>
      </c>
      <c r="E1832">
        <v>1.3757013557492623E-2</v>
      </c>
    </row>
    <row r="1833" spans="2:5" x14ac:dyDescent="0.2">
      <c r="B1833" s="153">
        <v>39192</v>
      </c>
      <c r="C1833" s="61">
        <v>121.318825</v>
      </c>
      <c r="D1833">
        <f t="shared" si="30"/>
        <v>-0.74433415923205282</v>
      </c>
      <c r="E1833">
        <v>1.374269716109779E-2</v>
      </c>
    </row>
    <row r="1834" spans="2:5" x14ac:dyDescent="0.2">
      <c r="B1834" s="153">
        <v>42880</v>
      </c>
      <c r="C1834" s="61">
        <v>474.52105699999998</v>
      </c>
      <c r="D1834">
        <f t="shared" si="30"/>
        <v>3.213767065265718</v>
      </c>
      <c r="E1834">
        <v>1.3736561256308431E-2</v>
      </c>
    </row>
    <row r="1835" spans="2:5" x14ac:dyDescent="0.2">
      <c r="B1835" s="153">
        <v>39301</v>
      </c>
      <c r="C1835" s="61">
        <v>112.612076</v>
      </c>
      <c r="D1835">
        <f t="shared" si="30"/>
        <v>0.3771619950212739</v>
      </c>
      <c r="E1835">
        <v>1.3717685216314184E-2</v>
      </c>
    </row>
    <row r="1836" spans="2:5" x14ac:dyDescent="0.2">
      <c r="B1836" s="153">
        <v>38344</v>
      </c>
      <c r="C1836" s="61">
        <v>81.771118000000001</v>
      </c>
      <c r="D1836">
        <f t="shared" si="30"/>
        <v>1.5626771747216743</v>
      </c>
      <c r="E1836">
        <v>1.3701456271262489E-2</v>
      </c>
    </row>
    <row r="1837" spans="2:5" x14ac:dyDescent="0.2">
      <c r="B1837" s="153">
        <v>33861</v>
      </c>
      <c r="C1837" s="61">
        <v>31.908473999999998</v>
      </c>
      <c r="D1837">
        <f t="shared" si="30"/>
        <v>1</v>
      </c>
      <c r="E1837">
        <v>1.3698578784443822E-2</v>
      </c>
    </row>
    <row r="1838" spans="2:5" x14ac:dyDescent="0.2">
      <c r="B1838" s="153">
        <v>33305</v>
      </c>
      <c r="C1838" s="61">
        <v>15.954236999999999</v>
      </c>
      <c r="D1838">
        <f t="shared" si="30"/>
        <v>-0.95351064317713707</v>
      </c>
      <c r="E1838">
        <v>1.3698578784443822E-2</v>
      </c>
    </row>
    <row r="1839" spans="2:5" x14ac:dyDescent="0.2">
      <c r="B1839" s="153">
        <v>44378</v>
      </c>
      <c r="C1839" s="61">
        <v>343.18042000000003</v>
      </c>
      <c r="D1839">
        <f t="shared" si="30"/>
        <v>-0.26300575700937395</v>
      </c>
      <c r="E1839">
        <v>1.3692598925611811E-2</v>
      </c>
    </row>
    <row r="1840" spans="2:5" x14ac:dyDescent="0.2">
      <c r="B1840" s="153">
        <v>42895</v>
      </c>
      <c r="C1840" s="61">
        <v>465.64871199999999</v>
      </c>
      <c r="D1840">
        <f t="shared" si="30"/>
        <v>-0.41101856041543822</v>
      </c>
      <c r="E1840">
        <v>1.3671875467693861E-2</v>
      </c>
    </row>
    <row r="1841" spans="2:5" x14ac:dyDescent="0.2">
      <c r="B1841" s="153">
        <v>45292</v>
      </c>
      <c r="C1841" s="61">
        <v>790.59997599999997</v>
      </c>
      <c r="D1841">
        <f t="shared" si="30"/>
        <v>5.3768942385041116</v>
      </c>
      <c r="E1841">
        <v>1.3654675089613249E-2</v>
      </c>
    </row>
    <row r="1842" spans="2:5" x14ac:dyDescent="0.2">
      <c r="B1842" s="153">
        <v>38925</v>
      </c>
      <c r="C1842" s="61">
        <v>123.978844</v>
      </c>
      <c r="D1842">
        <f t="shared" si="30"/>
        <v>0.78959527286082776</v>
      </c>
      <c r="E1842">
        <v>1.3652683181984636E-2</v>
      </c>
    </row>
    <row r="1843" spans="2:5" x14ac:dyDescent="0.2">
      <c r="B1843" s="153">
        <v>35201</v>
      </c>
      <c r="C1843" s="61">
        <v>69.277587999999994</v>
      </c>
      <c r="D1843">
        <f t="shared" si="30"/>
        <v>1.1319604523569489</v>
      </c>
      <c r="E1843">
        <v>1.364946719584869E-2</v>
      </c>
    </row>
    <row r="1844" spans="2:5" x14ac:dyDescent="0.2">
      <c r="B1844" s="153">
        <v>39818</v>
      </c>
      <c r="C1844" s="61">
        <v>32.494781000000003</v>
      </c>
      <c r="D1844">
        <f t="shared" si="30"/>
        <v>-0.93609869084203767</v>
      </c>
      <c r="E1844">
        <v>1.3632710994943099E-2</v>
      </c>
    </row>
    <row r="1845" spans="2:5" x14ac:dyDescent="0.2">
      <c r="B1845" s="153">
        <v>42578</v>
      </c>
      <c r="C1845" s="61">
        <v>508.515106</v>
      </c>
      <c r="D1845">
        <f t="shared" si="30"/>
        <v>2.7845227886438071</v>
      </c>
      <c r="E1845">
        <v>1.3611501101860669E-2</v>
      </c>
    </row>
    <row r="1846" spans="2:5" x14ac:dyDescent="0.2">
      <c r="B1846" s="153">
        <v>38943</v>
      </c>
      <c r="C1846" s="61">
        <v>134.36703499999999</v>
      </c>
      <c r="D1846">
        <f t="shared" si="30"/>
        <v>7.6621643949660223</v>
      </c>
      <c r="E1846">
        <v>1.3609208991851087E-2</v>
      </c>
    </row>
    <row r="1847" spans="2:5" x14ac:dyDescent="0.2">
      <c r="B1847" s="153">
        <v>37259</v>
      </c>
      <c r="C1847" s="61">
        <v>15.511946999999999</v>
      </c>
      <c r="D1847">
        <f t="shared" si="30"/>
        <v>-0.70314633427720064</v>
      </c>
      <c r="E1847">
        <v>1.360888272566581E-2</v>
      </c>
    </row>
    <row r="1848" spans="2:5" x14ac:dyDescent="0.2">
      <c r="B1848" s="153">
        <v>34906</v>
      </c>
      <c r="C1848" s="61">
        <v>52.254524000000004</v>
      </c>
      <c r="D1848">
        <f t="shared" si="30"/>
        <v>-0.86090650580655881</v>
      </c>
      <c r="E1848">
        <v>1.3605245431165045E-2</v>
      </c>
    </row>
    <row r="1849" spans="2:5" x14ac:dyDescent="0.2">
      <c r="B1849" s="153">
        <v>43145</v>
      </c>
      <c r="C1849" s="61">
        <v>375.67913800000002</v>
      </c>
      <c r="D1849">
        <f t="shared" si="30"/>
        <v>-0.31344506738352557</v>
      </c>
      <c r="E1849">
        <v>1.3582631992959874E-2</v>
      </c>
    </row>
    <row r="1850" spans="2:5" x14ac:dyDescent="0.2">
      <c r="B1850" s="153">
        <v>42760</v>
      </c>
      <c r="C1850" s="61">
        <v>547.19457999999997</v>
      </c>
      <c r="D1850">
        <f t="shared" si="30"/>
        <v>3.9178073645218272</v>
      </c>
      <c r="E1850">
        <v>1.3572239023128376E-2</v>
      </c>
    </row>
    <row r="1851" spans="2:5" x14ac:dyDescent="0.2">
      <c r="B1851" s="153">
        <v>39314</v>
      </c>
      <c r="C1851" s="61">
        <v>111.26799800000001</v>
      </c>
      <c r="D1851">
        <f t="shared" si="30"/>
        <v>-0.86088022046832036</v>
      </c>
      <c r="E1851">
        <v>1.3569375695070928E-2</v>
      </c>
    </row>
    <row r="1852" spans="2:5" x14ac:dyDescent="0.2">
      <c r="B1852" s="153">
        <v>45300</v>
      </c>
      <c r="C1852" s="61">
        <v>799.79998799999998</v>
      </c>
      <c r="D1852">
        <f t="shared" si="30"/>
        <v>-0.18946036179376743</v>
      </c>
      <c r="E1852">
        <v>1.3559767235375022E-2</v>
      </c>
    </row>
    <row r="1853" spans="2:5" x14ac:dyDescent="0.2">
      <c r="B1853" s="153">
        <v>45405</v>
      </c>
      <c r="C1853" s="61">
        <v>986.75</v>
      </c>
      <c r="D1853">
        <f t="shared" si="30"/>
        <v>2.1107019132180209</v>
      </c>
      <c r="E1853">
        <v>1.3558638141547607E-2</v>
      </c>
    </row>
    <row r="1854" spans="2:5" x14ac:dyDescent="0.2">
      <c r="B1854" s="153">
        <v>44295</v>
      </c>
      <c r="C1854" s="61">
        <v>317.211365</v>
      </c>
      <c r="D1854">
        <f t="shared" si="30"/>
        <v>5.0300349805536442</v>
      </c>
      <c r="E1854">
        <v>1.3537156958680643E-2</v>
      </c>
    </row>
    <row r="1855" spans="2:5" x14ac:dyDescent="0.2">
      <c r="B1855" s="153">
        <v>34919</v>
      </c>
      <c r="C1855" s="61">
        <v>52.605227999999997</v>
      </c>
      <c r="D1855">
        <f t="shared" si="30"/>
        <v>0.85523580683751499</v>
      </c>
      <c r="E1855">
        <v>1.3513454152167729E-2</v>
      </c>
    </row>
    <row r="1856" spans="2:5" x14ac:dyDescent="0.2">
      <c r="B1856" s="153">
        <v>37781</v>
      </c>
      <c r="C1856" s="61">
        <v>28.355008999999999</v>
      </c>
      <c r="D1856">
        <f t="shared" si="30"/>
        <v>-0.69343814808200954</v>
      </c>
      <c r="E1856">
        <v>1.3509717448020878E-2</v>
      </c>
    </row>
    <row r="1857" spans="2:5" x14ac:dyDescent="0.2">
      <c r="B1857" s="153">
        <v>39605</v>
      </c>
      <c r="C1857" s="61">
        <v>92.493599000000003</v>
      </c>
      <c r="D1857">
        <f t="shared" si="30"/>
        <v>-0.7872219405050237</v>
      </c>
      <c r="E1857">
        <v>1.3508493893046368E-2</v>
      </c>
    </row>
    <row r="1858" spans="2:5" x14ac:dyDescent="0.2">
      <c r="B1858" s="153">
        <v>44679</v>
      </c>
      <c r="C1858" s="61">
        <v>434.69519000000003</v>
      </c>
      <c r="D1858">
        <f t="shared" si="30"/>
        <v>7.2358916969963172</v>
      </c>
      <c r="E1858">
        <v>1.3480540799760188E-2</v>
      </c>
    </row>
    <row r="1859" spans="2:5" x14ac:dyDescent="0.2">
      <c r="B1859" s="153">
        <v>34869</v>
      </c>
      <c r="C1859" s="61">
        <v>52.780586</v>
      </c>
      <c r="D1859">
        <f t="shared" ref="D1859:D1922" si="31">(C1859-C1860)/C1860</f>
        <v>-0.26291801095703926</v>
      </c>
      <c r="E1859">
        <v>1.3467894056491549E-2</v>
      </c>
    </row>
    <row r="1860" spans="2:5" x14ac:dyDescent="0.2">
      <c r="B1860" s="153">
        <v>35312</v>
      </c>
      <c r="C1860" s="61">
        <v>71.607483000000002</v>
      </c>
      <c r="D1860">
        <f t="shared" si="31"/>
        <v>0.45831685176428433</v>
      </c>
      <c r="E1860">
        <v>1.3455054681792039E-2</v>
      </c>
    </row>
    <row r="1861" spans="2:5" x14ac:dyDescent="0.2">
      <c r="B1861" s="153">
        <v>34610</v>
      </c>
      <c r="C1861" s="61">
        <v>49.102829</v>
      </c>
      <c r="D1861">
        <f t="shared" si="31"/>
        <v>-0.90532075110254717</v>
      </c>
      <c r="E1861">
        <v>1.3453197919019522E-2</v>
      </c>
    </row>
    <row r="1862" spans="2:5" x14ac:dyDescent="0.2">
      <c r="B1862" s="153">
        <v>42137</v>
      </c>
      <c r="C1862" s="61">
        <v>518.62292500000001</v>
      </c>
      <c r="D1862">
        <f t="shared" si="31"/>
        <v>2.8281039765990212</v>
      </c>
      <c r="E1862">
        <v>1.3435920952920758E-2</v>
      </c>
    </row>
    <row r="1863" spans="2:5" x14ac:dyDescent="0.2">
      <c r="B1863" s="153">
        <v>44139</v>
      </c>
      <c r="C1863" s="61">
        <v>135.47775300000001</v>
      </c>
      <c r="D1863">
        <f t="shared" si="31"/>
        <v>-0.21784176065562064</v>
      </c>
      <c r="E1863">
        <v>1.3422786008878571E-2</v>
      </c>
    </row>
    <row r="1864" spans="2:5" x14ac:dyDescent="0.2">
      <c r="B1864" s="153">
        <v>44161</v>
      </c>
      <c r="C1864" s="61">
        <v>173.210159</v>
      </c>
      <c r="D1864">
        <f t="shared" si="31"/>
        <v>3.5519374243074551</v>
      </c>
      <c r="E1864">
        <v>1.3415037800416502E-2</v>
      </c>
    </row>
    <row r="1865" spans="2:5" x14ac:dyDescent="0.2">
      <c r="B1865" s="153">
        <v>37837</v>
      </c>
      <c r="C1865" s="61">
        <v>38.051963999999998</v>
      </c>
      <c r="D1865">
        <f t="shared" si="31"/>
        <v>0.43616536690659263</v>
      </c>
      <c r="E1865">
        <v>1.3411441972499095E-2</v>
      </c>
    </row>
    <row r="1866" spans="2:5" x14ac:dyDescent="0.2">
      <c r="B1866" s="153">
        <v>35971</v>
      </c>
      <c r="C1866" s="61">
        <v>26.495531</v>
      </c>
      <c r="D1866">
        <f t="shared" si="31"/>
        <v>-0.94676392663834763</v>
      </c>
      <c r="E1866">
        <v>1.3397849344743126E-2</v>
      </c>
    </row>
    <row r="1867" spans="2:5" x14ac:dyDescent="0.2">
      <c r="B1867" s="153">
        <v>42570</v>
      </c>
      <c r="C1867" s="61">
        <v>497.69882200000001</v>
      </c>
      <c r="D1867">
        <f t="shared" si="31"/>
        <v>26.571437142265019</v>
      </c>
      <c r="E1867">
        <v>1.3396943835180879E-2</v>
      </c>
    </row>
    <row r="1868" spans="2:5" x14ac:dyDescent="0.2">
      <c r="B1868" s="153">
        <v>36130</v>
      </c>
      <c r="C1868" s="61">
        <v>18.051247</v>
      </c>
      <c r="D1868">
        <f t="shared" si="31"/>
        <v>-0.94625473803957261</v>
      </c>
      <c r="E1868">
        <v>1.3389344910661131E-2</v>
      </c>
    </row>
    <row r="1869" spans="2:5" x14ac:dyDescent="0.2">
      <c r="B1869" s="153">
        <v>42396</v>
      </c>
      <c r="C1869" s="61">
        <v>335.86676</v>
      </c>
      <c r="D1869">
        <f t="shared" si="31"/>
        <v>5.9239429864388168E-2</v>
      </c>
      <c r="E1869">
        <v>1.3379367697553133E-2</v>
      </c>
    </row>
    <row r="1870" spans="2:5" x14ac:dyDescent="0.2">
      <c r="B1870" s="153">
        <v>42419</v>
      </c>
      <c r="C1870" s="61">
        <v>317.08294699999999</v>
      </c>
      <c r="D1870">
        <f t="shared" si="31"/>
        <v>15.436333798579341</v>
      </c>
      <c r="E1870">
        <v>1.3375848829813125E-2</v>
      </c>
    </row>
    <row r="1871" spans="2:5" x14ac:dyDescent="0.2">
      <c r="B1871" s="153">
        <v>37349</v>
      </c>
      <c r="C1871" s="61">
        <v>19.291585999999999</v>
      </c>
      <c r="D1871">
        <f t="shared" si="31"/>
        <v>-0.95357422062746944</v>
      </c>
      <c r="E1871">
        <v>1.337093160949409E-2</v>
      </c>
    </row>
    <row r="1872" spans="2:5" x14ac:dyDescent="0.2">
      <c r="B1872" s="153">
        <v>42482</v>
      </c>
      <c r="C1872" s="61">
        <v>415.53607199999999</v>
      </c>
      <c r="D1872">
        <f t="shared" si="31"/>
        <v>7.4797120960132704</v>
      </c>
      <c r="E1872">
        <v>1.3365713869449961E-2</v>
      </c>
    </row>
    <row r="1873" spans="2:5" x14ac:dyDescent="0.2">
      <c r="B1873" s="153">
        <v>35480</v>
      </c>
      <c r="C1873" s="61">
        <v>49.003559000000003</v>
      </c>
      <c r="D1873">
        <f t="shared" si="31"/>
        <v>1.3901121607927263</v>
      </c>
      <c r="E1873">
        <v>1.3350816570126633E-2</v>
      </c>
    </row>
    <row r="1874" spans="2:5" x14ac:dyDescent="0.2">
      <c r="B1874" s="153">
        <v>36718</v>
      </c>
      <c r="C1874" s="61">
        <v>20.502618999999999</v>
      </c>
      <c r="D1874">
        <f t="shared" si="31"/>
        <v>-0.73875168641322086</v>
      </c>
      <c r="E1874">
        <v>1.3343685582124364E-2</v>
      </c>
    </row>
    <row r="1875" spans="2:5" x14ac:dyDescent="0.2">
      <c r="B1875" s="153">
        <v>38330</v>
      </c>
      <c r="C1875" s="61">
        <v>78.479431000000005</v>
      </c>
      <c r="D1875">
        <f t="shared" si="31"/>
        <v>-0.38144205519101204</v>
      </c>
      <c r="E1875">
        <v>1.3340214490092898E-2</v>
      </c>
    </row>
    <row r="1876" spans="2:5" x14ac:dyDescent="0.2">
      <c r="B1876" s="153">
        <v>39346</v>
      </c>
      <c r="C1876" s="61">
        <v>126.874825</v>
      </c>
      <c r="D1876">
        <f t="shared" si="31"/>
        <v>7.6570033564996764</v>
      </c>
      <c r="E1876">
        <v>1.3333684649451475E-2</v>
      </c>
    </row>
    <row r="1877" spans="2:5" x14ac:dyDescent="0.2">
      <c r="B1877" s="153">
        <v>36920</v>
      </c>
      <c r="C1877" s="61">
        <v>14.655744</v>
      </c>
      <c r="D1877">
        <f t="shared" si="31"/>
        <v>-0.10556271469143179</v>
      </c>
      <c r="E1877">
        <v>1.3333351771307431E-2</v>
      </c>
    </row>
    <row r="1878" spans="2:5" x14ac:dyDescent="0.2">
      <c r="B1878" s="153">
        <v>33331</v>
      </c>
      <c r="C1878" s="61">
        <v>16.385435000000001</v>
      </c>
      <c r="D1878">
        <f t="shared" si="31"/>
        <v>0</v>
      </c>
      <c r="E1878">
        <v>1.333328138476109E-2</v>
      </c>
    </row>
    <row r="1879" spans="2:5" x14ac:dyDescent="0.2">
      <c r="B1879" s="153">
        <v>33302</v>
      </c>
      <c r="C1879" s="61">
        <v>16.385435000000001</v>
      </c>
      <c r="D1879">
        <f t="shared" si="31"/>
        <v>-0.89123206916822151</v>
      </c>
      <c r="E1879">
        <v>1.333328138476109E-2</v>
      </c>
    </row>
    <row r="1880" spans="2:5" x14ac:dyDescent="0.2">
      <c r="B1880" s="153">
        <v>38967</v>
      </c>
      <c r="C1880" s="61">
        <v>150.64582799999999</v>
      </c>
      <c r="D1880">
        <f t="shared" si="31"/>
        <v>6.1752533067926541</v>
      </c>
      <c r="E1880">
        <v>1.3320301128523596E-2</v>
      </c>
    </row>
    <row r="1881" spans="2:5" x14ac:dyDescent="0.2">
      <c r="B1881" s="153">
        <v>36013</v>
      </c>
      <c r="C1881" s="61">
        <v>20.995193</v>
      </c>
      <c r="D1881">
        <f t="shared" si="31"/>
        <v>-0.60743439315786218</v>
      </c>
      <c r="E1881">
        <v>1.3309537951990701E-2</v>
      </c>
    </row>
    <row r="1882" spans="2:5" x14ac:dyDescent="0.2">
      <c r="B1882" s="153">
        <v>34927</v>
      </c>
      <c r="C1882" s="61">
        <v>53.481997999999997</v>
      </c>
      <c r="D1882">
        <f t="shared" si="31"/>
        <v>1.161993127964595</v>
      </c>
      <c r="E1882">
        <v>1.3289204481359826E-2</v>
      </c>
    </row>
    <row r="1883" spans="2:5" x14ac:dyDescent="0.2">
      <c r="B1883" s="153">
        <v>37614</v>
      </c>
      <c r="C1883" s="61">
        <v>24.737358</v>
      </c>
      <c r="D1883">
        <f t="shared" si="31"/>
        <v>-0.24333287940692491</v>
      </c>
      <c r="E1883">
        <v>1.3270219326798048E-2</v>
      </c>
    </row>
    <row r="1884" spans="2:5" x14ac:dyDescent="0.2">
      <c r="B1884" s="153">
        <v>35830</v>
      </c>
      <c r="C1884" s="61">
        <v>32.692523999999999</v>
      </c>
      <c r="D1884">
        <f t="shared" si="31"/>
        <v>-0.51897095924204983</v>
      </c>
      <c r="E1884">
        <v>1.3258309037467192E-2</v>
      </c>
    </row>
    <row r="1885" spans="2:5" x14ac:dyDescent="0.2">
      <c r="B1885" s="153">
        <v>38475</v>
      </c>
      <c r="C1885" s="61">
        <v>67.963722000000004</v>
      </c>
      <c r="D1885">
        <f t="shared" si="31"/>
        <v>-0.57959724714618543</v>
      </c>
      <c r="E1885">
        <v>1.3253633581095879E-2</v>
      </c>
    </row>
    <row r="1886" spans="2:5" x14ac:dyDescent="0.2">
      <c r="B1886" s="153">
        <v>39104</v>
      </c>
      <c r="C1886" s="61">
        <v>161.66336100000001</v>
      </c>
      <c r="D1886">
        <f t="shared" si="31"/>
        <v>0.17042161647184381</v>
      </c>
      <c r="E1886">
        <v>1.3253495097192409E-2</v>
      </c>
    </row>
    <row r="1887" spans="2:5" x14ac:dyDescent="0.2">
      <c r="B1887" s="153">
        <v>39365</v>
      </c>
      <c r="C1887" s="61">
        <v>138.12403900000001</v>
      </c>
      <c r="D1887">
        <f t="shared" si="31"/>
        <v>1.5428994306976982</v>
      </c>
      <c r="E1887">
        <v>1.3251380918105992E-2</v>
      </c>
    </row>
    <row r="1888" spans="2:5" x14ac:dyDescent="0.2">
      <c r="B1888" s="153">
        <v>35537</v>
      </c>
      <c r="C1888" s="61">
        <v>54.317538999999996</v>
      </c>
      <c r="D1888">
        <f t="shared" si="31"/>
        <v>-0.29835228937985986</v>
      </c>
      <c r="E1888">
        <v>1.3234426079940508E-2</v>
      </c>
    </row>
    <row r="1889" spans="2:5" x14ac:dyDescent="0.2">
      <c r="B1889" s="153">
        <v>38405</v>
      </c>
      <c r="C1889" s="61">
        <v>77.414260999999996</v>
      </c>
      <c r="D1889">
        <f t="shared" si="31"/>
        <v>0.17576957788565528</v>
      </c>
      <c r="E1889">
        <v>1.3207554528794994E-2</v>
      </c>
    </row>
    <row r="1890" spans="2:5" x14ac:dyDescent="0.2">
      <c r="B1890" s="153">
        <v>38250</v>
      </c>
      <c r="C1890" s="61">
        <v>65.841353999999995</v>
      </c>
      <c r="D1890">
        <f t="shared" si="31"/>
        <v>-0.90323140552975634</v>
      </c>
      <c r="E1890">
        <v>1.3186869903710478E-2</v>
      </c>
    </row>
    <row r="1891" spans="2:5" x14ac:dyDescent="0.2">
      <c r="B1891" s="153">
        <v>45246</v>
      </c>
      <c r="C1891" s="61">
        <v>680.40002400000003</v>
      </c>
      <c r="D1891">
        <f t="shared" si="31"/>
        <v>12.556706781951538</v>
      </c>
      <c r="E1891">
        <v>1.3178521566737107E-2</v>
      </c>
    </row>
    <row r="1892" spans="2:5" x14ac:dyDescent="0.2">
      <c r="B1892" s="153">
        <v>34600</v>
      </c>
      <c r="C1892" s="61">
        <v>50.189182000000002</v>
      </c>
      <c r="D1892">
        <f t="shared" si="31"/>
        <v>-0.825572313552288</v>
      </c>
      <c r="E1892">
        <v>1.3158087839351188E-2</v>
      </c>
    </row>
    <row r="1893" spans="2:5" x14ac:dyDescent="0.2">
      <c r="B1893" s="153">
        <v>42276</v>
      </c>
      <c r="C1893" s="61">
        <v>287.73632800000001</v>
      </c>
      <c r="D1893">
        <f t="shared" si="31"/>
        <v>16.332438288467642</v>
      </c>
      <c r="E1893">
        <v>1.3157936017495792E-2</v>
      </c>
    </row>
    <row r="1894" spans="2:5" x14ac:dyDescent="0.2">
      <c r="B1894" s="153">
        <v>34144</v>
      </c>
      <c r="C1894" s="61">
        <v>16.601030000000002</v>
      </c>
      <c r="D1894">
        <f t="shared" si="31"/>
        <v>-0.8970780581076977</v>
      </c>
      <c r="E1894">
        <v>1.3157722086719115E-2</v>
      </c>
    </row>
    <row r="1895" spans="2:5" x14ac:dyDescent="0.2">
      <c r="B1895" s="153">
        <v>43810</v>
      </c>
      <c r="C1895" s="61">
        <v>161.29728700000001</v>
      </c>
      <c r="D1895">
        <f t="shared" si="31"/>
        <v>1.0093481856352038</v>
      </c>
      <c r="E1895">
        <v>1.3149653728140706E-2</v>
      </c>
    </row>
    <row r="1896" spans="2:5" x14ac:dyDescent="0.2">
      <c r="B1896" s="153">
        <v>38337</v>
      </c>
      <c r="C1896" s="61">
        <v>80.273437999999999</v>
      </c>
      <c r="D1896">
        <f t="shared" si="31"/>
        <v>2.5481788636960956</v>
      </c>
      <c r="E1896">
        <v>1.3140616923075459E-2</v>
      </c>
    </row>
    <row r="1897" spans="2:5" x14ac:dyDescent="0.2">
      <c r="B1897" s="153">
        <v>37561</v>
      </c>
      <c r="C1897" s="61">
        <v>22.623842</v>
      </c>
      <c r="D1897">
        <f t="shared" si="31"/>
        <v>-0.122638701148737</v>
      </c>
      <c r="E1897">
        <v>1.3125993334118119E-2</v>
      </c>
    </row>
    <row r="1898" spans="2:5" x14ac:dyDescent="0.2">
      <c r="B1898" s="153">
        <v>36580</v>
      </c>
      <c r="C1898" s="61">
        <v>25.786231999999998</v>
      </c>
      <c r="D1898">
        <f t="shared" si="31"/>
        <v>-0.782775145622994</v>
      </c>
      <c r="E1898">
        <v>1.3091415178460446E-2</v>
      </c>
    </row>
    <row r="1899" spans="2:5" x14ac:dyDescent="0.2">
      <c r="B1899" s="153">
        <v>39399</v>
      </c>
      <c r="C1899" s="61">
        <v>118.70755800000001</v>
      </c>
      <c r="D1899">
        <f t="shared" si="31"/>
        <v>6.1044788642941823</v>
      </c>
      <c r="E1899">
        <v>1.3078211818640691E-2</v>
      </c>
    </row>
    <row r="1900" spans="2:5" x14ac:dyDescent="0.2">
      <c r="B1900" s="153">
        <v>34142</v>
      </c>
      <c r="C1900" s="61">
        <v>16.708834</v>
      </c>
      <c r="D1900">
        <f t="shared" si="31"/>
        <v>-0.97939470525900485</v>
      </c>
      <c r="E1900">
        <v>1.3071842719534007E-2</v>
      </c>
    </row>
    <row r="1901" spans="2:5" x14ac:dyDescent="0.2">
      <c r="B1901" s="153">
        <v>45315</v>
      </c>
      <c r="C1901" s="61">
        <v>810.90002400000003</v>
      </c>
      <c r="D1901">
        <f t="shared" si="31"/>
        <v>74.251746176396622</v>
      </c>
      <c r="E1901">
        <v>1.3055171270332887E-2</v>
      </c>
    </row>
    <row r="1902" spans="2:5" x14ac:dyDescent="0.2">
      <c r="B1902" s="153">
        <v>37105</v>
      </c>
      <c r="C1902" s="61">
        <v>10.775829999999999</v>
      </c>
      <c r="D1902">
        <f t="shared" si="31"/>
        <v>-0.92376408190920212</v>
      </c>
      <c r="E1902">
        <v>1.305294563704407E-2</v>
      </c>
    </row>
    <row r="1903" spans="2:5" x14ac:dyDescent="0.2">
      <c r="B1903" s="153">
        <v>38980</v>
      </c>
      <c r="C1903" s="61">
        <v>141.348465</v>
      </c>
      <c r="D1903">
        <f t="shared" si="31"/>
        <v>-0.5807540044485523</v>
      </c>
      <c r="E1903">
        <v>1.305019193944015E-2</v>
      </c>
    </row>
    <row r="1904" spans="2:5" x14ac:dyDescent="0.2">
      <c r="B1904" s="153">
        <v>43181</v>
      </c>
      <c r="C1904" s="61">
        <v>337.14923099999999</v>
      </c>
      <c r="D1904">
        <f t="shared" si="31"/>
        <v>-0.17189026412484568</v>
      </c>
      <c r="E1904">
        <v>1.302981054114916E-2</v>
      </c>
    </row>
    <row r="1905" spans="2:5" x14ac:dyDescent="0.2">
      <c r="B1905" s="153">
        <v>44949</v>
      </c>
      <c r="C1905" s="61">
        <v>407.13110399999999</v>
      </c>
      <c r="D1905">
        <f t="shared" si="31"/>
        <v>1.2802903984206473</v>
      </c>
      <c r="E1905">
        <v>1.302248782898319E-2</v>
      </c>
    </row>
    <row r="1906" spans="2:5" x14ac:dyDescent="0.2">
      <c r="B1906" s="153">
        <v>43607</v>
      </c>
      <c r="C1906" s="61">
        <v>178.543533</v>
      </c>
      <c r="D1906">
        <f t="shared" si="31"/>
        <v>9.6170809718070149</v>
      </c>
      <c r="E1906">
        <v>1.3009004611709668E-2</v>
      </c>
    </row>
    <row r="1907" spans="2:5" x14ac:dyDescent="0.2">
      <c r="B1907" s="153">
        <v>34152</v>
      </c>
      <c r="C1907" s="61">
        <v>16.816631000000001</v>
      </c>
      <c r="D1907">
        <f t="shared" si="31"/>
        <v>-0.93751049078149518</v>
      </c>
      <c r="E1907">
        <v>1.2987206215517921E-2</v>
      </c>
    </row>
    <row r="1908" spans="2:5" x14ac:dyDescent="0.2">
      <c r="B1908" s="153">
        <v>43349</v>
      </c>
      <c r="C1908" s="61">
        <v>269.111267</v>
      </c>
      <c r="D1908">
        <f t="shared" si="31"/>
        <v>0.76842464439379476</v>
      </c>
      <c r="E1908">
        <v>1.2945663928479149E-2</v>
      </c>
    </row>
    <row r="1909" spans="2:5" x14ac:dyDescent="0.2">
      <c r="B1909" s="153">
        <v>43507</v>
      </c>
      <c r="C1909" s="61">
        <v>152.17570499999999</v>
      </c>
      <c r="D1909">
        <f t="shared" si="31"/>
        <v>0.48946678050802406</v>
      </c>
      <c r="E1909">
        <v>1.293960027069109E-2</v>
      </c>
    </row>
    <row r="1910" spans="2:5" x14ac:dyDescent="0.2">
      <c r="B1910" s="153">
        <v>38702</v>
      </c>
      <c r="C1910" s="61">
        <v>102.167908</v>
      </c>
      <c r="D1910">
        <f t="shared" si="31"/>
        <v>1.123030086655771</v>
      </c>
      <c r="E1910">
        <v>1.2925489342902474E-2</v>
      </c>
    </row>
    <row r="1911" spans="2:5" x14ac:dyDescent="0.2">
      <c r="B1911" s="153">
        <v>37893</v>
      </c>
      <c r="C1911" s="61">
        <v>48.123626999999999</v>
      </c>
      <c r="D1911">
        <f t="shared" si="31"/>
        <v>-0.81347133527868742</v>
      </c>
      <c r="E1911">
        <v>1.2918387747423307E-2</v>
      </c>
    </row>
    <row r="1912" spans="2:5" x14ac:dyDescent="0.2">
      <c r="B1912" s="153">
        <v>43339</v>
      </c>
      <c r="C1912" s="61">
        <v>257.99588</v>
      </c>
      <c r="D1912">
        <f t="shared" si="31"/>
        <v>14.243991363727385</v>
      </c>
      <c r="E1912">
        <v>1.2915741759383632E-2</v>
      </c>
    </row>
    <row r="1913" spans="2:5" x14ac:dyDescent="0.2">
      <c r="B1913" s="153">
        <v>34128</v>
      </c>
      <c r="C1913" s="61">
        <v>16.924430999999998</v>
      </c>
      <c r="D1913">
        <f t="shared" si="31"/>
        <v>-0.87024290371383128</v>
      </c>
      <c r="E1913">
        <v>1.2903174452508112E-2</v>
      </c>
    </row>
    <row r="1914" spans="2:5" x14ac:dyDescent="0.2">
      <c r="B1914" s="153">
        <v>38891</v>
      </c>
      <c r="C1914" s="61">
        <v>130.43164100000001</v>
      </c>
      <c r="D1914">
        <f t="shared" si="31"/>
        <v>-0.69734405965471924</v>
      </c>
      <c r="E1914">
        <v>1.2902592069225557E-2</v>
      </c>
    </row>
    <row r="1915" spans="2:5" x14ac:dyDescent="0.2">
      <c r="B1915" s="153">
        <v>42865</v>
      </c>
      <c r="C1915" s="61">
        <v>430.956818</v>
      </c>
      <c r="D1915">
        <f t="shared" si="31"/>
        <v>2.140573740914935</v>
      </c>
      <c r="E1915">
        <v>1.2886597532290038E-2</v>
      </c>
    </row>
    <row r="1916" spans="2:5" x14ac:dyDescent="0.2">
      <c r="B1916" s="153">
        <v>44140</v>
      </c>
      <c r="C1916" s="61">
        <v>137.22232099999999</v>
      </c>
      <c r="D1916">
        <f t="shared" si="31"/>
        <v>-0.70105331653110881</v>
      </c>
      <c r="E1916">
        <v>1.2877154819655052E-2</v>
      </c>
    </row>
    <row r="1917" spans="2:5" x14ac:dyDescent="0.2">
      <c r="B1917" s="153">
        <v>44796</v>
      </c>
      <c r="C1917" s="61">
        <v>459.01937900000001</v>
      </c>
      <c r="D1917">
        <f t="shared" si="31"/>
        <v>7.9903956054072408E-3</v>
      </c>
      <c r="E1917">
        <v>1.2868442344559404E-2</v>
      </c>
    </row>
    <row r="1918" spans="2:5" x14ac:dyDescent="0.2">
      <c r="B1918" s="153">
        <v>44817</v>
      </c>
      <c r="C1918" s="61">
        <v>455.38070699999997</v>
      </c>
      <c r="D1918">
        <f t="shared" si="31"/>
        <v>8.2552891269341888</v>
      </c>
      <c r="E1918">
        <v>1.2860318971901638E-2</v>
      </c>
    </row>
    <row r="1919" spans="2:5" x14ac:dyDescent="0.2">
      <c r="B1919" s="153">
        <v>35478</v>
      </c>
      <c r="C1919" s="61">
        <v>49.202213</v>
      </c>
      <c r="D1919">
        <f t="shared" si="31"/>
        <v>-0.88198096781639812</v>
      </c>
      <c r="E1919">
        <v>1.2852436981128189E-2</v>
      </c>
    </row>
    <row r="1920" spans="2:5" x14ac:dyDescent="0.2">
      <c r="B1920" s="153">
        <v>44937</v>
      </c>
      <c r="C1920" s="61">
        <v>416.900665</v>
      </c>
      <c r="D1920">
        <f t="shared" si="31"/>
        <v>2.9749274769965623</v>
      </c>
      <c r="E1920">
        <v>1.2836126223484167E-2</v>
      </c>
    </row>
    <row r="1921" spans="2:5" x14ac:dyDescent="0.2">
      <c r="B1921" s="153">
        <v>38708</v>
      </c>
      <c r="C1921" s="61">
        <v>104.88258399999999</v>
      </c>
      <c r="D1921">
        <f t="shared" si="31"/>
        <v>-0.29991977977866502</v>
      </c>
      <c r="E1921">
        <v>1.2828810229334358E-2</v>
      </c>
    </row>
    <row r="1922" spans="2:5" x14ac:dyDescent="0.2">
      <c r="B1922" s="153">
        <v>39058</v>
      </c>
      <c r="C1922" s="61">
        <v>149.81509399999999</v>
      </c>
      <c r="D1922">
        <f t="shared" si="31"/>
        <v>-0.6768475949719549</v>
      </c>
      <c r="E1922">
        <v>1.2762941240202202E-2</v>
      </c>
    </row>
    <row r="1923" spans="2:5" x14ac:dyDescent="0.2">
      <c r="B1923" s="153">
        <v>44799</v>
      </c>
      <c r="C1923" s="61">
        <v>463.60507200000001</v>
      </c>
      <c r="D1923">
        <f t="shared" ref="D1923:D1986" si="32">(C1923-C1924)/C1924</f>
        <v>-0.17029443907654246</v>
      </c>
      <c r="E1923">
        <v>1.2739465563177239E-2</v>
      </c>
    </row>
    <row r="1924" spans="2:5" x14ac:dyDescent="0.2">
      <c r="B1924" s="153">
        <v>42627</v>
      </c>
      <c r="C1924" s="61">
        <v>558.75854500000003</v>
      </c>
      <c r="D1924">
        <f t="shared" si="32"/>
        <v>12.227413025555848</v>
      </c>
      <c r="E1924">
        <v>1.2738353547481138E-2</v>
      </c>
    </row>
    <row r="1925" spans="2:5" x14ac:dyDescent="0.2">
      <c r="B1925" s="153">
        <v>36444</v>
      </c>
      <c r="C1925" s="61">
        <v>42.242466</v>
      </c>
      <c r="D1925">
        <f t="shared" si="32"/>
        <v>1.987668946564445</v>
      </c>
      <c r="E1925">
        <v>1.2708680068115142E-2</v>
      </c>
    </row>
    <row r="1926" spans="2:5" x14ac:dyDescent="0.2">
      <c r="B1926" s="153">
        <v>36866</v>
      </c>
      <c r="C1926" s="61">
        <v>14.138938</v>
      </c>
      <c r="D1926">
        <f t="shared" si="32"/>
        <v>-0.96578286062918794</v>
      </c>
      <c r="E1926">
        <v>1.2706989327601514E-2</v>
      </c>
    </row>
    <row r="1927" spans="2:5" x14ac:dyDescent="0.2">
      <c r="B1927" s="153">
        <v>44739</v>
      </c>
      <c r="C1927" s="61">
        <v>413.21215799999999</v>
      </c>
      <c r="D1927">
        <f t="shared" si="32"/>
        <v>5.1604736793753867</v>
      </c>
      <c r="E1927">
        <v>1.2704677903583501E-2</v>
      </c>
    </row>
    <row r="1928" spans="2:5" x14ac:dyDescent="0.2">
      <c r="B1928" s="153">
        <v>38474</v>
      </c>
      <c r="C1928" s="61">
        <v>67.074737999999996</v>
      </c>
      <c r="D1928">
        <f t="shared" si="32"/>
        <v>-0.84939274716376856</v>
      </c>
      <c r="E1928">
        <v>1.2696462560061694E-2</v>
      </c>
    </row>
    <row r="1929" spans="2:5" x14ac:dyDescent="0.2">
      <c r="B1929" s="153">
        <v>44655</v>
      </c>
      <c r="C1929" s="61">
        <v>445.36193800000001</v>
      </c>
      <c r="D1929">
        <f t="shared" si="32"/>
        <v>35.176449425607139</v>
      </c>
      <c r="E1929">
        <v>1.2694118748333037E-2</v>
      </c>
    </row>
    <row r="1930" spans="2:5" x14ac:dyDescent="0.2">
      <c r="B1930" s="153">
        <v>37117</v>
      </c>
      <c r="C1930" s="61">
        <v>12.310824999999999</v>
      </c>
      <c r="D1930">
        <f t="shared" si="32"/>
        <v>-0.88945236567083941</v>
      </c>
      <c r="E1930">
        <v>1.269035616507767E-2</v>
      </c>
    </row>
    <row r="1931" spans="2:5" x14ac:dyDescent="0.2">
      <c r="B1931" s="153">
        <v>39248</v>
      </c>
      <c r="C1931" s="61">
        <v>111.36217499999999</v>
      </c>
      <c r="D1931">
        <f t="shared" si="32"/>
        <v>-0.71432899176264653</v>
      </c>
      <c r="E1931">
        <v>1.2689784575826231E-2</v>
      </c>
    </row>
    <row r="1932" spans="2:5" x14ac:dyDescent="0.2">
      <c r="B1932" s="153">
        <v>42306</v>
      </c>
      <c r="C1932" s="61">
        <v>389.82666</v>
      </c>
      <c r="D1932">
        <f t="shared" si="32"/>
        <v>1.504016831854635</v>
      </c>
      <c r="E1932">
        <v>1.2684478594394893E-2</v>
      </c>
    </row>
    <row r="1933" spans="2:5" x14ac:dyDescent="0.2">
      <c r="B1933" s="153">
        <v>39107</v>
      </c>
      <c r="C1933" s="61">
        <v>155.68052700000001</v>
      </c>
      <c r="D1933">
        <f t="shared" si="32"/>
        <v>0.16276034637354306</v>
      </c>
      <c r="E1933">
        <v>1.2663203818627657E-2</v>
      </c>
    </row>
    <row r="1934" spans="2:5" x14ac:dyDescent="0.2">
      <c r="B1934" s="153">
        <v>38902</v>
      </c>
      <c r="C1934" s="61">
        <v>133.88874799999999</v>
      </c>
      <c r="D1934">
        <f t="shared" si="32"/>
        <v>-0.68472761598241039</v>
      </c>
      <c r="E1934">
        <v>1.2629281991250225E-2</v>
      </c>
    </row>
    <row r="1935" spans="2:5" x14ac:dyDescent="0.2">
      <c r="B1935" s="153">
        <v>44986</v>
      </c>
      <c r="C1935" s="61">
        <v>424.676422</v>
      </c>
      <c r="D1935">
        <f t="shared" si="32"/>
        <v>-0.53754064298212756</v>
      </c>
      <c r="E1935">
        <v>1.2598065475517426E-2</v>
      </c>
    </row>
    <row r="1936" spans="2:5" x14ac:dyDescent="0.2">
      <c r="B1936" s="153">
        <v>45336</v>
      </c>
      <c r="C1936" s="61">
        <v>918.29998799999998</v>
      </c>
      <c r="D1936">
        <f t="shared" si="32"/>
        <v>80.990513992940762</v>
      </c>
      <c r="E1936">
        <v>1.2570254381203936E-2</v>
      </c>
    </row>
    <row r="1937" spans="2:5" x14ac:dyDescent="0.2">
      <c r="B1937" s="153">
        <v>36825</v>
      </c>
      <c r="C1937" s="61">
        <v>11.200075999999999</v>
      </c>
      <c r="D1937">
        <f t="shared" si="32"/>
        <v>-0.82151169200445062</v>
      </c>
      <c r="E1937">
        <v>1.2552491901895099E-2</v>
      </c>
    </row>
    <row r="1938" spans="2:5" x14ac:dyDescent="0.2">
      <c r="B1938" s="153">
        <v>38145</v>
      </c>
      <c r="C1938" s="61">
        <v>62.749634</v>
      </c>
      <c r="D1938">
        <f t="shared" si="32"/>
        <v>-0.78944572258067602</v>
      </c>
      <c r="E1938">
        <v>1.2535128921161981E-2</v>
      </c>
    </row>
    <row r="1939" spans="2:5" x14ac:dyDescent="0.2">
      <c r="B1939" s="153">
        <v>44448</v>
      </c>
      <c r="C1939" s="61">
        <v>298.02117900000002</v>
      </c>
      <c r="D1939">
        <f t="shared" si="32"/>
        <v>12.736369995373295</v>
      </c>
      <c r="E1939">
        <v>1.2531865222070736E-2</v>
      </c>
    </row>
    <row r="1940" spans="2:5" x14ac:dyDescent="0.2">
      <c r="B1940" s="153">
        <v>35998</v>
      </c>
      <c r="C1940" s="61">
        <v>21.695774</v>
      </c>
      <c r="D1940">
        <f t="shared" si="32"/>
        <v>-0.8320077778359628</v>
      </c>
      <c r="E1940">
        <v>1.2521638698591861E-2</v>
      </c>
    </row>
    <row r="1941" spans="2:5" x14ac:dyDescent="0.2">
      <c r="B1941" s="153">
        <v>43721</v>
      </c>
      <c r="C1941" s="61">
        <v>129.147491</v>
      </c>
      <c r="D1941">
        <f t="shared" si="32"/>
        <v>-0.28916320890917785</v>
      </c>
      <c r="E1941">
        <v>1.2504965408269845E-2</v>
      </c>
    </row>
    <row r="1942" spans="2:5" x14ac:dyDescent="0.2">
      <c r="B1942" s="153">
        <v>43542</v>
      </c>
      <c r="C1942" s="61">
        <v>181.68374600000001</v>
      </c>
      <c r="D1942">
        <f t="shared" si="32"/>
        <v>6.1655387131268604</v>
      </c>
      <c r="E1942">
        <v>1.2500010100828133E-2</v>
      </c>
    </row>
    <row r="1943" spans="2:5" x14ac:dyDescent="0.2">
      <c r="B1943" s="153">
        <v>36308</v>
      </c>
      <c r="C1943" s="61">
        <v>25.355211000000001</v>
      </c>
      <c r="D1943">
        <f t="shared" si="32"/>
        <v>-0.9747621456285358</v>
      </c>
      <c r="E1943">
        <v>1.2499947588439295E-2</v>
      </c>
    </row>
    <row r="1944" spans="2:5" x14ac:dyDescent="0.2">
      <c r="B1944" s="153">
        <v>45384</v>
      </c>
      <c r="C1944" s="61">
        <v>1004.650024</v>
      </c>
      <c r="D1944">
        <f t="shared" si="32"/>
        <v>1.5069184647302809</v>
      </c>
      <c r="E1944">
        <v>1.2496874779541476E-2</v>
      </c>
    </row>
    <row r="1945" spans="2:5" x14ac:dyDescent="0.2">
      <c r="B1945" s="153">
        <v>43076</v>
      </c>
      <c r="C1945" s="61">
        <v>400.75097699999998</v>
      </c>
      <c r="D1945">
        <f t="shared" si="32"/>
        <v>36.620679429222221</v>
      </c>
      <c r="E1945">
        <v>1.2466973793110956E-2</v>
      </c>
    </row>
    <row r="1946" spans="2:5" x14ac:dyDescent="0.2">
      <c r="B1946" s="153">
        <v>37162</v>
      </c>
      <c r="C1946" s="61">
        <v>10.652412</v>
      </c>
      <c r="D1946">
        <f t="shared" si="32"/>
        <v>-0.51594814647391496</v>
      </c>
      <c r="E1946">
        <v>1.2463310079513184E-2</v>
      </c>
    </row>
    <row r="1947" spans="2:5" x14ac:dyDescent="0.2">
      <c r="B1947" s="153">
        <v>37301</v>
      </c>
      <c r="C1947" s="61">
        <v>22.006758000000001</v>
      </c>
      <c r="D1947">
        <f t="shared" si="32"/>
        <v>-0.92966787624740266</v>
      </c>
      <c r="E1947">
        <v>1.2420144580725524E-2</v>
      </c>
    </row>
    <row r="1948" spans="2:5" x14ac:dyDescent="0.2">
      <c r="B1948" s="153">
        <v>42418</v>
      </c>
      <c r="C1948" s="61">
        <v>312.89767499999999</v>
      </c>
      <c r="D1948">
        <f t="shared" si="32"/>
        <v>3.3892405014460474</v>
      </c>
      <c r="E1948">
        <v>1.2413357448169703E-2</v>
      </c>
    </row>
    <row r="1949" spans="2:5" x14ac:dyDescent="0.2">
      <c r="B1949" s="153">
        <v>38308</v>
      </c>
      <c r="C1949" s="61">
        <v>71.287430000000001</v>
      </c>
      <c r="D1949">
        <f t="shared" si="32"/>
        <v>-0.83639988955573186</v>
      </c>
      <c r="E1949">
        <v>1.2397609985187942E-2</v>
      </c>
    </row>
    <row r="1950" spans="2:5" x14ac:dyDescent="0.2">
      <c r="B1950" s="153">
        <v>42922</v>
      </c>
      <c r="C1950" s="61">
        <v>435.74194299999999</v>
      </c>
      <c r="D1950">
        <f t="shared" si="32"/>
        <v>0.12611112460717824</v>
      </c>
      <c r="E1950">
        <v>1.2391492074928311E-2</v>
      </c>
    </row>
    <row r="1951" spans="2:5" x14ac:dyDescent="0.2">
      <c r="B1951" s="153">
        <v>42983</v>
      </c>
      <c r="C1951" s="61">
        <v>386.94400000000002</v>
      </c>
      <c r="D1951">
        <f t="shared" si="32"/>
        <v>-0.11229274883068423</v>
      </c>
      <c r="E1951">
        <v>1.2389116522917272E-2</v>
      </c>
    </row>
    <row r="1952" spans="2:5" x14ac:dyDescent="0.2">
      <c r="B1952" s="153">
        <v>42871</v>
      </c>
      <c r="C1952" s="61">
        <v>435.89144900000002</v>
      </c>
      <c r="D1952">
        <f t="shared" si="32"/>
        <v>-0.13833878128452987</v>
      </c>
      <c r="E1952">
        <v>1.2387118741182706E-2</v>
      </c>
    </row>
    <row r="1953" spans="2:5" x14ac:dyDescent="0.2">
      <c r="B1953" s="153">
        <v>44602</v>
      </c>
      <c r="C1953" s="61">
        <v>505.87335200000001</v>
      </c>
      <c r="D1953">
        <f t="shared" si="32"/>
        <v>12.74522952373246</v>
      </c>
      <c r="E1953">
        <v>1.2369116631858261E-2</v>
      </c>
    </row>
    <row r="1954" spans="2:5" x14ac:dyDescent="0.2">
      <c r="B1954" s="153">
        <v>35814</v>
      </c>
      <c r="C1954" s="61">
        <v>36.803558000000002</v>
      </c>
      <c r="D1954">
        <f t="shared" si="32"/>
        <v>0.50550762077278599</v>
      </c>
      <c r="E1954">
        <v>1.2365175209991931E-2</v>
      </c>
    </row>
    <row r="1955" spans="2:5" x14ac:dyDescent="0.2">
      <c r="B1955" s="153">
        <v>36291</v>
      </c>
      <c r="C1955" s="61">
        <v>24.445945999999999</v>
      </c>
      <c r="D1955">
        <f t="shared" si="32"/>
        <v>-0.67934249930132296</v>
      </c>
      <c r="E1955">
        <v>1.2345750587951567E-2</v>
      </c>
    </row>
    <row r="1956" spans="2:5" x14ac:dyDescent="0.2">
      <c r="B1956" s="153">
        <v>38411</v>
      </c>
      <c r="C1956" s="61">
        <v>76.236937999999995</v>
      </c>
      <c r="D1956">
        <f t="shared" si="32"/>
        <v>-0.85094133613266731</v>
      </c>
      <c r="E1956">
        <v>1.2336541217276408E-2</v>
      </c>
    </row>
    <row r="1957" spans="2:5" x14ac:dyDescent="0.2">
      <c r="B1957" s="153">
        <v>42774</v>
      </c>
      <c r="C1957" s="61">
        <v>511.45593300000002</v>
      </c>
      <c r="D1957">
        <f t="shared" si="32"/>
        <v>0.15721210792787235</v>
      </c>
      <c r="E1957">
        <v>1.2332301019056965E-2</v>
      </c>
    </row>
    <row r="1958" spans="2:5" x14ac:dyDescent="0.2">
      <c r="B1958" s="153">
        <v>42874</v>
      </c>
      <c r="C1958" s="61">
        <v>441.97250400000001</v>
      </c>
      <c r="D1958">
        <f t="shared" si="32"/>
        <v>1.828389246665413</v>
      </c>
      <c r="E1958">
        <v>1.2330146602266476E-2</v>
      </c>
    </row>
    <row r="1959" spans="2:5" x14ac:dyDescent="0.2">
      <c r="B1959" s="153">
        <v>43668</v>
      </c>
      <c r="C1959" s="61">
        <v>156.26297</v>
      </c>
      <c r="D1959">
        <f t="shared" si="32"/>
        <v>3.3926624310391666</v>
      </c>
      <c r="E1959">
        <v>1.2269888773761391E-2</v>
      </c>
    </row>
    <row r="1960" spans="2:5" x14ac:dyDescent="0.2">
      <c r="B1960" s="153">
        <v>33756</v>
      </c>
      <c r="C1960" s="61">
        <v>35.573635000000003</v>
      </c>
      <c r="D1960">
        <f t="shared" si="32"/>
        <v>-0.91520849051499598</v>
      </c>
      <c r="E1960">
        <v>1.2269778041909174E-2</v>
      </c>
    </row>
    <row r="1961" spans="2:5" x14ac:dyDescent="0.2">
      <c r="B1961" s="153">
        <v>44481</v>
      </c>
      <c r="C1961" s="61">
        <v>419.542419</v>
      </c>
      <c r="D1961">
        <f t="shared" si="32"/>
        <v>4.9751762723093487</v>
      </c>
      <c r="E1961">
        <v>1.2267018391999538E-2</v>
      </c>
    </row>
    <row r="1962" spans="2:5" x14ac:dyDescent="0.2">
      <c r="B1962" s="153">
        <v>38504</v>
      </c>
      <c r="C1962" s="61">
        <v>70.214232999999993</v>
      </c>
      <c r="D1962">
        <f t="shared" si="32"/>
        <v>-0.87292184496424596</v>
      </c>
      <c r="E1962">
        <v>1.22387583830112E-2</v>
      </c>
    </row>
    <row r="1963" spans="2:5" x14ac:dyDescent="0.2">
      <c r="B1963" s="153">
        <v>42661</v>
      </c>
      <c r="C1963" s="61">
        <v>552.52795400000002</v>
      </c>
      <c r="D1963">
        <f t="shared" si="32"/>
        <v>28.34826479793454</v>
      </c>
      <c r="E1963">
        <v>1.2236354738960686E-2</v>
      </c>
    </row>
    <row r="1964" spans="2:5" x14ac:dyDescent="0.2">
      <c r="B1964" s="153">
        <v>36677</v>
      </c>
      <c r="C1964" s="61">
        <v>18.826597</v>
      </c>
      <c r="D1964">
        <f t="shared" si="32"/>
        <v>-0.97980628848833584</v>
      </c>
      <c r="E1964">
        <v>1.221501440503063E-2</v>
      </c>
    </row>
    <row r="1965" spans="2:5" x14ac:dyDescent="0.2">
      <c r="B1965" s="153">
        <v>45344</v>
      </c>
      <c r="C1965" s="61">
        <v>932.29998799999998</v>
      </c>
      <c r="D1965">
        <f t="shared" si="32"/>
        <v>7.2644121536767594</v>
      </c>
      <c r="E1965">
        <v>1.2214320771480212E-2</v>
      </c>
    </row>
    <row r="1966" spans="2:5" x14ac:dyDescent="0.2">
      <c r="B1966" s="153">
        <v>39470</v>
      </c>
      <c r="C1966" s="61">
        <v>112.80898999999999</v>
      </c>
      <c r="D1966">
        <f t="shared" si="32"/>
        <v>2.1520359495698793</v>
      </c>
      <c r="E1966">
        <v>1.2213981600654568E-2</v>
      </c>
    </row>
    <row r="1967" spans="2:5" x14ac:dyDescent="0.2">
      <c r="B1967" s="153">
        <v>33683</v>
      </c>
      <c r="C1967" s="61">
        <v>35.789245999999999</v>
      </c>
      <c r="D1967">
        <f t="shared" si="32"/>
        <v>-0.46570444464144017</v>
      </c>
      <c r="E1967">
        <v>1.2194986404088073E-2</v>
      </c>
    </row>
    <row r="1968" spans="2:5" x14ac:dyDescent="0.2">
      <c r="B1968" s="153">
        <v>35193</v>
      </c>
      <c r="C1968" s="61">
        <v>66.983986000000002</v>
      </c>
      <c r="D1968">
        <f t="shared" si="32"/>
        <v>0.94905675980128357</v>
      </c>
      <c r="E1968">
        <v>1.2188606571526896E-2</v>
      </c>
    </row>
    <row r="1969" spans="2:5" x14ac:dyDescent="0.2">
      <c r="B1969" s="153">
        <v>35825</v>
      </c>
      <c r="C1969" s="61">
        <v>34.367386000000003</v>
      </c>
      <c r="D1969">
        <f t="shared" si="32"/>
        <v>-0.74715747185678771</v>
      </c>
      <c r="E1969">
        <v>1.217139588698498E-2</v>
      </c>
    </row>
    <row r="1970" spans="2:5" x14ac:dyDescent="0.2">
      <c r="B1970" s="153">
        <v>38866</v>
      </c>
      <c r="C1970" s="61">
        <v>135.924072</v>
      </c>
      <c r="D1970">
        <f t="shared" si="32"/>
        <v>-5.5973096761574276E-2</v>
      </c>
      <c r="E1970">
        <v>1.2165866258976804E-2</v>
      </c>
    </row>
    <row r="1971" spans="2:5" x14ac:dyDescent="0.2">
      <c r="B1971" s="153">
        <v>38986</v>
      </c>
      <c r="C1971" s="61">
        <v>143.983261</v>
      </c>
      <c r="D1971">
        <f t="shared" si="32"/>
        <v>8.3510985828632506E-2</v>
      </c>
      <c r="E1971">
        <v>1.2151062971796711E-2</v>
      </c>
    </row>
    <row r="1972" spans="2:5" x14ac:dyDescent="0.2">
      <c r="B1972" s="153">
        <v>44104</v>
      </c>
      <c r="C1972" s="61">
        <v>132.88583399999999</v>
      </c>
      <c r="D1972">
        <f t="shared" si="32"/>
        <v>5.4595363638966452</v>
      </c>
      <c r="E1972">
        <v>1.2148848020594578E-2</v>
      </c>
    </row>
    <row r="1973" spans="2:5" x14ac:dyDescent="0.2">
      <c r="B1973" s="153">
        <v>37536</v>
      </c>
      <c r="C1973" s="61">
        <v>20.572039</v>
      </c>
      <c r="D1973">
        <f t="shared" si="32"/>
        <v>-0.82332058708125022</v>
      </c>
      <c r="E1973">
        <v>1.2144231755596058E-2</v>
      </c>
    </row>
    <row r="1974" spans="2:5" x14ac:dyDescent="0.2">
      <c r="B1974" s="153">
        <v>44049</v>
      </c>
      <c r="C1974" s="61">
        <v>116.43710299999999</v>
      </c>
      <c r="D1974">
        <f t="shared" si="32"/>
        <v>1.1848642484211176</v>
      </c>
      <c r="E1974">
        <v>1.2131731544310914E-2</v>
      </c>
    </row>
    <row r="1975" spans="2:5" x14ac:dyDescent="0.2">
      <c r="B1975" s="153">
        <v>35076</v>
      </c>
      <c r="C1975" s="61">
        <v>53.292603</v>
      </c>
      <c r="D1975">
        <f t="shared" si="32"/>
        <v>-0.91605480819928398</v>
      </c>
      <c r="E1975">
        <v>1.2121850935920024E-2</v>
      </c>
    </row>
    <row r="1976" spans="2:5" x14ac:dyDescent="0.2">
      <c r="B1976" s="153">
        <v>45180</v>
      </c>
      <c r="C1976" s="61">
        <v>634.84997599999997</v>
      </c>
      <c r="D1976">
        <f t="shared" si="32"/>
        <v>1.1109561909023893</v>
      </c>
      <c r="E1976">
        <v>1.2116342766042199E-2</v>
      </c>
    </row>
    <row r="1977" spans="2:5" x14ac:dyDescent="0.2">
      <c r="B1977" s="153">
        <v>42426</v>
      </c>
      <c r="C1977" s="61">
        <v>300.74047899999999</v>
      </c>
      <c r="D1977">
        <f t="shared" si="32"/>
        <v>7.3030616255488052</v>
      </c>
      <c r="E1977">
        <v>1.2072367925228998E-2</v>
      </c>
    </row>
    <row r="1978" spans="2:5" x14ac:dyDescent="0.2">
      <c r="B1978" s="153">
        <v>33679</v>
      </c>
      <c r="C1978" s="61">
        <v>36.220432000000002</v>
      </c>
      <c r="D1978">
        <f t="shared" si="32"/>
        <v>-0.9169377657693204</v>
      </c>
      <c r="E1978">
        <v>1.204792076368426E-2</v>
      </c>
    </row>
    <row r="1979" spans="2:5" x14ac:dyDescent="0.2">
      <c r="B1979" s="153">
        <v>42181</v>
      </c>
      <c r="C1979" s="61">
        <v>436.063782</v>
      </c>
      <c r="D1979">
        <f t="shared" si="32"/>
        <v>3.0059586533459237</v>
      </c>
      <c r="E1979">
        <v>1.2025943927820273E-2</v>
      </c>
    </row>
    <row r="1980" spans="2:5" x14ac:dyDescent="0.2">
      <c r="B1980" s="153">
        <v>39540</v>
      </c>
      <c r="C1980" s="61">
        <v>108.85379</v>
      </c>
      <c r="D1980">
        <f t="shared" si="32"/>
        <v>0.77463888212044385</v>
      </c>
      <c r="E1980">
        <v>1.2018662889586976E-2</v>
      </c>
    </row>
    <row r="1981" spans="2:5" x14ac:dyDescent="0.2">
      <c r="B1981" s="153">
        <v>39962</v>
      </c>
      <c r="C1981" s="61">
        <v>61.338557999999999</v>
      </c>
      <c r="D1981">
        <f t="shared" si="32"/>
        <v>-9.9708841284242844E-2</v>
      </c>
      <c r="E1981">
        <v>1.2017353387344977E-2</v>
      </c>
    </row>
    <row r="1982" spans="2:5" x14ac:dyDescent="0.2">
      <c r="B1982" s="153">
        <v>38478</v>
      </c>
      <c r="C1982" s="61">
        <v>68.131912</v>
      </c>
      <c r="D1982">
        <f t="shared" si="32"/>
        <v>0.15186307736615373</v>
      </c>
      <c r="E1982">
        <v>1.2015072823306648E-2</v>
      </c>
    </row>
    <row r="1983" spans="2:5" x14ac:dyDescent="0.2">
      <c r="B1983" s="153">
        <v>35137</v>
      </c>
      <c r="C1983" s="61">
        <v>59.149315000000001</v>
      </c>
      <c r="D1983">
        <f t="shared" si="32"/>
        <v>-2.0119772772621246E-3</v>
      </c>
      <c r="E1983">
        <v>1.2000185669538426E-2</v>
      </c>
    </row>
    <row r="1984" spans="2:5" x14ac:dyDescent="0.2">
      <c r="B1984" s="153">
        <v>34968</v>
      </c>
      <c r="C1984" s="61">
        <v>59.268562000000003</v>
      </c>
      <c r="D1984">
        <f t="shared" si="32"/>
        <v>0.20851645714325806</v>
      </c>
      <c r="E1984">
        <v>1.1975804261544366E-2</v>
      </c>
    </row>
    <row r="1985" spans="2:5" x14ac:dyDescent="0.2">
      <c r="B1985" s="153">
        <v>35741</v>
      </c>
      <c r="C1985" s="61">
        <v>49.042411999999999</v>
      </c>
      <c r="D1985">
        <f t="shared" si="32"/>
        <v>1.0879985074780645</v>
      </c>
      <c r="E1985">
        <v>1.196887350045509E-2</v>
      </c>
    </row>
    <row r="1986" spans="2:5" x14ac:dyDescent="0.2">
      <c r="B1986" s="153">
        <v>37455</v>
      </c>
      <c r="C1986" s="61">
        <v>23.487762</v>
      </c>
      <c r="D1986">
        <f t="shared" si="32"/>
        <v>-0.49007332831998779</v>
      </c>
      <c r="E1986">
        <v>1.1964289638075122E-2</v>
      </c>
    </row>
    <row r="1987" spans="2:5" x14ac:dyDescent="0.2">
      <c r="B1987" s="153">
        <v>34684</v>
      </c>
      <c r="C1987" s="61">
        <v>46.061058000000003</v>
      </c>
      <c r="D1987">
        <f t="shared" ref="D1987:D2050" si="33">(C1987-C1988)/C1988</f>
        <v>-0.88553296788025471</v>
      </c>
      <c r="E1987">
        <v>1.1933310864506715E-2</v>
      </c>
    </row>
    <row r="1988" spans="2:5" x14ac:dyDescent="0.2">
      <c r="B1988" s="153">
        <v>43073</v>
      </c>
      <c r="C1988" s="61">
        <v>402.39584400000001</v>
      </c>
      <c r="D1988">
        <f t="shared" si="33"/>
        <v>15.587405503060522</v>
      </c>
      <c r="E1988">
        <v>1.1907716865316718E-2</v>
      </c>
    </row>
    <row r="1989" spans="2:5" x14ac:dyDescent="0.2">
      <c r="B1989" s="153">
        <v>37438</v>
      </c>
      <c r="C1989" s="61">
        <v>24.259118999999998</v>
      </c>
      <c r="D1989">
        <f t="shared" si="33"/>
        <v>0.19354855215482442</v>
      </c>
      <c r="E1989">
        <v>1.1904787230115284E-2</v>
      </c>
    </row>
    <row r="1990" spans="2:5" x14ac:dyDescent="0.2">
      <c r="B1990" s="153">
        <v>37533</v>
      </c>
      <c r="C1990" s="61">
        <v>20.325205</v>
      </c>
      <c r="D1990">
        <f t="shared" si="33"/>
        <v>-0.95980571323878339</v>
      </c>
      <c r="E1990">
        <v>1.1904708562932506E-2</v>
      </c>
    </row>
    <row r="1991" spans="2:5" x14ac:dyDescent="0.2">
      <c r="B1991" s="153">
        <v>44573</v>
      </c>
      <c r="C1991" s="61">
        <v>505.67398100000003</v>
      </c>
      <c r="D1991">
        <f t="shared" si="33"/>
        <v>0.54226208139730281</v>
      </c>
      <c r="E1991">
        <v>1.1869212258526045E-2</v>
      </c>
    </row>
    <row r="1992" spans="2:5" x14ac:dyDescent="0.2">
      <c r="B1992" s="153">
        <v>44237</v>
      </c>
      <c r="C1992" s="61">
        <v>327.87811299999998</v>
      </c>
      <c r="D1992">
        <f t="shared" si="33"/>
        <v>1.2197583351142571</v>
      </c>
      <c r="E1992">
        <v>1.1844443704686772E-2</v>
      </c>
    </row>
    <row r="1993" spans="2:5" x14ac:dyDescent="0.2">
      <c r="B1993" s="153">
        <v>38994</v>
      </c>
      <c r="C1993" s="61">
        <v>147.708923</v>
      </c>
      <c r="D1993">
        <f t="shared" si="33"/>
        <v>1.2946562889428155</v>
      </c>
      <c r="E1993">
        <v>1.1841155576921624E-2</v>
      </c>
    </row>
    <row r="1994" spans="2:5" x14ac:dyDescent="0.2">
      <c r="B1994" s="153">
        <v>35325</v>
      </c>
      <c r="C1994" s="61">
        <v>64.370827000000006</v>
      </c>
      <c r="D1994">
        <f t="shared" si="33"/>
        <v>0.8000825784614235</v>
      </c>
      <c r="E1994">
        <v>1.1821243207233193E-2</v>
      </c>
    </row>
    <row r="1995" spans="2:5" x14ac:dyDescent="0.2">
      <c r="B1995" s="153">
        <v>36474</v>
      </c>
      <c r="C1995" s="61">
        <v>35.759929999999997</v>
      </c>
      <c r="D1995">
        <f t="shared" si="33"/>
        <v>-0.71187643625969954</v>
      </c>
      <c r="E1995">
        <v>1.1784711937028765E-2</v>
      </c>
    </row>
    <row r="1996" spans="2:5" x14ac:dyDescent="0.2">
      <c r="B1996" s="153">
        <v>43734</v>
      </c>
      <c r="C1996" s="61">
        <v>124.113174</v>
      </c>
      <c r="D1996">
        <f t="shared" si="33"/>
        <v>-0.75635678839431908</v>
      </c>
      <c r="E1996">
        <v>1.1783771644636693E-2</v>
      </c>
    </row>
    <row r="1997" spans="2:5" x14ac:dyDescent="0.2">
      <c r="B1997" s="153">
        <v>42145</v>
      </c>
      <c r="C1997" s="61">
        <v>509.40542599999998</v>
      </c>
      <c r="D1997">
        <f t="shared" si="33"/>
        <v>19.760871138718798</v>
      </c>
      <c r="E1997">
        <v>1.1776399686175422E-2</v>
      </c>
    </row>
    <row r="1998" spans="2:5" x14ac:dyDescent="0.2">
      <c r="B1998" s="153">
        <v>37707</v>
      </c>
      <c r="C1998" s="61">
        <v>24.536804</v>
      </c>
      <c r="D1998">
        <f t="shared" si="33"/>
        <v>-0.94161936243561284</v>
      </c>
      <c r="E1998">
        <v>1.1768474251509306E-2</v>
      </c>
    </row>
    <row r="1999" spans="2:5" x14ac:dyDescent="0.2">
      <c r="B1999" s="153">
        <v>44911</v>
      </c>
      <c r="C1999" s="61">
        <v>420.2901</v>
      </c>
      <c r="D1999">
        <f t="shared" si="33"/>
        <v>0.1007980748785622</v>
      </c>
      <c r="E1999">
        <v>1.1759035332945469E-2</v>
      </c>
    </row>
    <row r="2000" spans="2:5" x14ac:dyDescent="0.2">
      <c r="B2000" s="153">
        <v>42297</v>
      </c>
      <c r="C2000" s="61">
        <v>381.80490099999997</v>
      </c>
      <c r="D2000">
        <f t="shared" si="33"/>
        <v>-7.366097113366428E-2</v>
      </c>
      <c r="E2000">
        <v>1.1750670714776236E-2</v>
      </c>
    </row>
    <row r="2001" spans="2:5" x14ac:dyDescent="0.2">
      <c r="B2001" s="153">
        <v>43055</v>
      </c>
      <c r="C2001" s="61">
        <v>412.16540500000002</v>
      </c>
      <c r="D2001">
        <f t="shared" si="33"/>
        <v>10.082506073034736</v>
      </c>
      <c r="E2001">
        <v>1.174601443059438E-2</v>
      </c>
    </row>
    <row r="2002" spans="2:5" x14ac:dyDescent="0.2">
      <c r="B2002" s="153">
        <v>34382</v>
      </c>
      <c r="C2002" s="61">
        <v>37.190632000000001</v>
      </c>
      <c r="D2002">
        <f t="shared" si="33"/>
        <v>-0.27540828558785652</v>
      </c>
      <c r="E2002">
        <v>1.1730267664077797E-2</v>
      </c>
    </row>
    <row r="2003" spans="2:5" x14ac:dyDescent="0.2">
      <c r="B2003" s="153">
        <v>35684</v>
      </c>
      <c r="C2003" s="61">
        <v>51.326327999999997</v>
      </c>
      <c r="D2003">
        <f t="shared" si="33"/>
        <v>-0.57752596370172304</v>
      </c>
      <c r="E2003">
        <v>1.1719578576526387E-2</v>
      </c>
    </row>
    <row r="2004" spans="2:5" x14ac:dyDescent="0.2">
      <c r="B2004" s="153">
        <v>39268</v>
      </c>
      <c r="C2004" s="61">
        <v>121.48989899999999</v>
      </c>
      <c r="D2004">
        <f t="shared" si="33"/>
        <v>-0.69773668805666333</v>
      </c>
      <c r="E2004">
        <v>1.1691824607250191E-2</v>
      </c>
    </row>
    <row r="2005" spans="2:5" x14ac:dyDescent="0.2">
      <c r="B2005" s="153">
        <v>42499</v>
      </c>
      <c r="C2005" s="61">
        <v>401.93398999999999</v>
      </c>
      <c r="D2005">
        <f t="shared" si="33"/>
        <v>1.2104533646376134</v>
      </c>
      <c r="E2005">
        <v>1.1662803602737205E-2</v>
      </c>
    </row>
    <row r="2006" spans="2:5" x14ac:dyDescent="0.2">
      <c r="B2006" s="153">
        <v>43479</v>
      </c>
      <c r="C2006" s="61">
        <v>181.833282</v>
      </c>
      <c r="D2006">
        <f t="shared" si="33"/>
        <v>-0.46837658362949225</v>
      </c>
      <c r="E2006">
        <v>1.1647252964948292E-2</v>
      </c>
    </row>
    <row r="2007" spans="2:5" x14ac:dyDescent="0.2">
      <c r="B2007" s="153">
        <v>43193</v>
      </c>
      <c r="C2007" s="61">
        <v>342.033997</v>
      </c>
      <c r="D2007">
        <f t="shared" si="33"/>
        <v>-0.15018820863904553</v>
      </c>
      <c r="E2007">
        <v>1.1646816481124455E-2</v>
      </c>
    </row>
    <row r="2008" spans="2:5" x14ac:dyDescent="0.2">
      <c r="B2008" s="153">
        <v>42517</v>
      </c>
      <c r="C2008" s="61">
        <v>402.482056</v>
      </c>
      <c r="D2008">
        <f t="shared" si="33"/>
        <v>15.209561723849568</v>
      </c>
      <c r="E2008">
        <v>1.164673975994868E-2</v>
      </c>
    </row>
    <row r="2009" spans="2:5" x14ac:dyDescent="0.2">
      <c r="B2009" s="153">
        <v>37701</v>
      </c>
      <c r="C2009" s="61">
        <v>24.829916000000001</v>
      </c>
      <c r="D2009">
        <f t="shared" si="33"/>
        <v>-0.65928041839243734</v>
      </c>
      <c r="E2009">
        <v>1.1628016886218791E-2</v>
      </c>
    </row>
    <row r="2010" spans="2:5" x14ac:dyDescent="0.2">
      <c r="B2010" s="153">
        <v>39631</v>
      </c>
      <c r="C2010" s="61">
        <v>72.874931000000004</v>
      </c>
      <c r="D2010">
        <f t="shared" si="33"/>
        <v>0.73536849605596499</v>
      </c>
      <c r="E2010">
        <v>1.1627740073545258E-2</v>
      </c>
    </row>
    <row r="2011" spans="2:5" x14ac:dyDescent="0.2">
      <c r="B2011" s="153">
        <v>35403</v>
      </c>
      <c r="C2011" s="61">
        <v>41.993923000000002</v>
      </c>
      <c r="D2011">
        <f t="shared" si="33"/>
        <v>-0.91732128741225494</v>
      </c>
      <c r="E2011">
        <v>1.1621771381540146E-2</v>
      </c>
    </row>
    <row r="2012" spans="2:5" x14ac:dyDescent="0.2">
      <c r="B2012" s="153">
        <v>45056</v>
      </c>
      <c r="C2012" s="61">
        <v>507.91699199999999</v>
      </c>
      <c r="D2012">
        <f t="shared" si="33"/>
        <v>40.994495010974511</v>
      </c>
      <c r="E2012">
        <v>1.1615257032978414E-2</v>
      </c>
    </row>
    <row r="2013" spans="2:5" x14ac:dyDescent="0.2">
      <c r="B2013" s="153">
        <v>36845</v>
      </c>
      <c r="C2013" s="61">
        <v>12.094847</v>
      </c>
      <c r="D2013">
        <f t="shared" si="33"/>
        <v>-0.86086532257762083</v>
      </c>
      <c r="E2013">
        <v>1.1612911104154026E-2</v>
      </c>
    </row>
    <row r="2014" spans="2:5" x14ac:dyDescent="0.2">
      <c r="B2014" s="153">
        <v>43964</v>
      </c>
      <c r="C2014" s="61">
        <v>86.929062000000002</v>
      </c>
      <c r="D2014">
        <f t="shared" si="33"/>
        <v>-0.28214808121140689</v>
      </c>
      <c r="E2014">
        <v>1.1600858467739249E-2</v>
      </c>
    </row>
    <row r="2015" spans="2:5" x14ac:dyDescent="0.2">
      <c r="B2015" s="153">
        <v>39293</v>
      </c>
      <c r="C2015" s="61">
        <v>121.096092</v>
      </c>
      <c r="D2015">
        <f t="shared" si="33"/>
        <v>3.2876016297944037</v>
      </c>
      <c r="E2015">
        <v>1.1585525783908418E-2</v>
      </c>
    </row>
    <row r="2016" spans="2:5" x14ac:dyDescent="0.2">
      <c r="B2016" s="153">
        <v>33911</v>
      </c>
      <c r="C2016" s="61">
        <v>28.243317000000001</v>
      </c>
      <c r="D2016">
        <f t="shared" si="33"/>
        <v>-0.9371531872232135</v>
      </c>
      <c r="E2016">
        <v>1.1582947832017633E-2</v>
      </c>
    </row>
    <row r="2017" spans="2:5" x14ac:dyDescent="0.2">
      <c r="B2017" s="153">
        <v>42851</v>
      </c>
      <c r="C2017" s="61">
        <v>449.39935300000002</v>
      </c>
      <c r="D2017">
        <f t="shared" si="33"/>
        <v>2.120100491819219</v>
      </c>
      <c r="E2017">
        <v>1.1556163450514443E-2</v>
      </c>
    </row>
    <row r="2018" spans="2:5" x14ac:dyDescent="0.2">
      <c r="B2018" s="153">
        <v>39066</v>
      </c>
      <c r="C2018" s="61">
        <v>144.033615</v>
      </c>
      <c r="D2018">
        <f t="shared" si="33"/>
        <v>-0.70310793236818792</v>
      </c>
      <c r="E2018">
        <v>1.1550531376568125E-2</v>
      </c>
    </row>
    <row r="2019" spans="2:5" x14ac:dyDescent="0.2">
      <c r="B2019" s="153">
        <v>42739</v>
      </c>
      <c r="C2019" s="61">
        <v>485.13797</v>
      </c>
      <c r="D2019">
        <f t="shared" si="33"/>
        <v>2.2053187212367291</v>
      </c>
      <c r="E2019">
        <v>1.1536039875295305E-2</v>
      </c>
    </row>
    <row r="2020" spans="2:5" x14ac:dyDescent="0.2">
      <c r="B2020" s="153">
        <v>38798</v>
      </c>
      <c r="C2020" s="61">
        <v>151.35405</v>
      </c>
      <c r="D2020">
        <f t="shared" si="33"/>
        <v>5.0208167899558518</v>
      </c>
      <c r="E2020">
        <v>1.1525352982326396E-2</v>
      </c>
    </row>
    <row r="2021" spans="2:5" x14ac:dyDescent="0.2">
      <c r="B2021" s="153">
        <v>37676</v>
      </c>
      <c r="C2021" s="61">
        <v>25.138458</v>
      </c>
      <c r="D2021">
        <f t="shared" si="33"/>
        <v>-0.95228608204923593</v>
      </c>
      <c r="E2021">
        <v>1.1483496316630299E-2</v>
      </c>
    </row>
    <row r="2022" spans="2:5" x14ac:dyDescent="0.2">
      <c r="B2022" s="153">
        <v>45069</v>
      </c>
      <c r="C2022" s="61">
        <v>526.85797100000002</v>
      </c>
      <c r="D2022">
        <f t="shared" si="33"/>
        <v>0.17184044988526262</v>
      </c>
      <c r="E2022">
        <v>1.1483303625624565E-2</v>
      </c>
    </row>
    <row r="2023" spans="2:5" x14ac:dyDescent="0.2">
      <c r="B2023" s="153">
        <v>44816</v>
      </c>
      <c r="C2023" s="61">
        <v>449.598724</v>
      </c>
      <c r="D2023">
        <f t="shared" si="33"/>
        <v>9.8138894991495356</v>
      </c>
      <c r="E2023">
        <v>1.1437503174670842E-2</v>
      </c>
    </row>
    <row r="2024" spans="2:5" x14ac:dyDescent="0.2">
      <c r="B2024" s="153">
        <v>36425</v>
      </c>
      <c r="C2024" s="61">
        <v>41.576042000000001</v>
      </c>
      <c r="D2024">
        <f t="shared" si="33"/>
        <v>-0.68676357051046544</v>
      </c>
      <c r="E2024">
        <v>1.142232702314064E-2</v>
      </c>
    </row>
    <row r="2025" spans="2:5" x14ac:dyDescent="0.2">
      <c r="B2025" s="153">
        <v>39427</v>
      </c>
      <c r="C2025" s="61">
        <v>132.73054500000001</v>
      </c>
      <c r="D2025">
        <f t="shared" si="33"/>
        <v>2.4678865435920798</v>
      </c>
      <c r="E2025">
        <v>1.1416153891780629E-2</v>
      </c>
    </row>
    <row r="2026" spans="2:5" x14ac:dyDescent="0.2">
      <c r="B2026" s="153">
        <v>36377</v>
      </c>
      <c r="C2026" s="61">
        <v>38.274189</v>
      </c>
      <c r="D2026">
        <f t="shared" si="33"/>
        <v>-0.93017463213821161</v>
      </c>
      <c r="E2026">
        <v>1.1406930013808205E-2</v>
      </c>
    </row>
    <row r="2027" spans="2:5" x14ac:dyDescent="0.2">
      <c r="B2027" s="153">
        <v>42615</v>
      </c>
      <c r="C2027" s="61">
        <v>548.14160200000003</v>
      </c>
      <c r="D2027">
        <f t="shared" si="33"/>
        <v>1.8139714882900984</v>
      </c>
      <c r="E2027">
        <v>1.140437672478788E-2</v>
      </c>
    </row>
    <row r="2028" spans="2:5" x14ac:dyDescent="0.2">
      <c r="B2028" s="153">
        <v>44202</v>
      </c>
      <c r="C2028" s="61">
        <v>194.792877</v>
      </c>
      <c r="D2028">
        <f t="shared" si="33"/>
        <v>-0.37160321820211251</v>
      </c>
      <c r="E2028">
        <v>1.138714555529253E-2</v>
      </c>
    </row>
    <row r="2029" spans="2:5" x14ac:dyDescent="0.2">
      <c r="B2029" s="153">
        <v>44390</v>
      </c>
      <c r="C2029" s="61">
        <v>309.98388699999998</v>
      </c>
      <c r="D2029">
        <f t="shared" si="33"/>
        <v>1.4015708561820459</v>
      </c>
      <c r="E2029">
        <v>1.1383999199385876E-2</v>
      </c>
    </row>
    <row r="2030" spans="2:5" x14ac:dyDescent="0.2">
      <c r="B2030" s="153">
        <v>38768</v>
      </c>
      <c r="C2030" s="61">
        <v>129.07547</v>
      </c>
      <c r="D2030">
        <f t="shared" si="33"/>
        <v>0.90862846568773914</v>
      </c>
      <c r="E2030">
        <v>1.1378881874667625E-2</v>
      </c>
    </row>
    <row r="2031" spans="2:5" x14ac:dyDescent="0.2">
      <c r="B2031" s="153">
        <v>38264</v>
      </c>
      <c r="C2031" s="61">
        <v>67.627341999999999</v>
      </c>
      <c r="D2031">
        <f t="shared" si="33"/>
        <v>-0.84287639330501296</v>
      </c>
      <c r="E2031">
        <v>1.1378507752334748E-2</v>
      </c>
    </row>
    <row r="2032" spans="2:5" x14ac:dyDescent="0.2">
      <c r="B2032" s="153">
        <v>42921</v>
      </c>
      <c r="C2032" s="61">
        <v>430.40853900000002</v>
      </c>
      <c r="D2032">
        <f t="shared" si="33"/>
        <v>0.11263485321210932</v>
      </c>
      <c r="E2032">
        <v>1.1360974715330657E-2</v>
      </c>
    </row>
    <row r="2033" spans="2:5" x14ac:dyDescent="0.2">
      <c r="B2033" s="153">
        <v>42219</v>
      </c>
      <c r="C2033" s="61">
        <v>386.83718900000002</v>
      </c>
      <c r="D2033">
        <f t="shared" si="33"/>
        <v>-0.15615342329452392</v>
      </c>
      <c r="E2033">
        <v>1.1332520224862787E-2</v>
      </c>
    </row>
    <row r="2034" spans="2:5" x14ac:dyDescent="0.2">
      <c r="B2034" s="153">
        <v>42703</v>
      </c>
      <c r="C2034" s="61">
        <v>458.42123400000003</v>
      </c>
      <c r="D2034">
        <f t="shared" si="33"/>
        <v>10.287199534705275</v>
      </c>
      <c r="E2034">
        <v>1.1326089282429534E-2</v>
      </c>
    </row>
    <row r="2035" spans="2:5" x14ac:dyDescent="0.2">
      <c r="B2035" s="153">
        <v>36431</v>
      </c>
      <c r="C2035" s="61">
        <v>40.614258</v>
      </c>
      <c r="D2035">
        <f t="shared" si="33"/>
        <v>-0.75412890134534782</v>
      </c>
      <c r="E2035">
        <v>1.1314277398950277E-2</v>
      </c>
    </row>
    <row r="2036" spans="2:5" x14ac:dyDescent="0.2">
      <c r="B2036" s="153">
        <v>43865</v>
      </c>
      <c r="C2036" s="61">
        <v>165.18516500000001</v>
      </c>
      <c r="D2036">
        <f t="shared" si="33"/>
        <v>1.8261936363904359</v>
      </c>
      <c r="E2036">
        <v>1.1290728134535556E-2</v>
      </c>
    </row>
    <row r="2037" spans="2:5" x14ac:dyDescent="0.2">
      <c r="B2037" s="153">
        <v>35136</v>
      </c>
      <c r="C2037" s="61">
        <v>58.447929000000002</v>
      </c>
      <c r="D2037">
        <f t="shared" si="33"/>
        <v>-0.34184328403394065</v>
      </c>
      <c r="E2037">
        <v>1.1286618091352741E-2</v>
      </c>
    </row>
    <row r="2038" spans="2:5" x14ac:dyDescent="0.2">
      <c r="B2038" s="153">
        <v>38033</v>
      </c>
      <c r="C2038" s="61">
        <v>88.805488999999994</v>
      </c>
      <c r="D2038">
        <f t="shared" si="33"/>
        <v>2.062478845458902</v>
      </c>
      <c r="E2038">
        <v>1.1283725636870941E-2</v>
      </c>
    </row>
    <row r="2039" spans="2:5" x14ac:dyDescent="0.2">
      <c r="B2039" s="153">
        <v>33654</v>
      </c>
      <c r="C2039" s="61">
        <v>28.997910999999998</v>
      </c>
      <c r="D2039">
        <f t="shared" si="33"/>
        <v>-0.82005388955133485</v>
      </c>
      <c r="E2039">
        <v>1.1278238622570413E-2</v>
      </c>
    </row>
    <row r="2040" spans="2:5" x14ac:dyDescent="0.2">
      <c r="B2040" s="153">
        <v>43511</v>
      </c>
      <c r="C2040" s="61">
        <v>161.147751</v>
      </c>
      <c r="D2040">
        <f t="shared" si="33"/>
        <v>1.9030682517898754</v>
      </c>
      <c r="E2040">
        <v>1.1260529022584379E-2</v>
      </c>
    </row>
    <row r="2041" spans="2:5" x14ac:dyDescent="0.2">
      <c r="B2041" s="153">
        <v>35502</v>
      </c>
      <c r="C2041" s="61">
        <v>55.509459999999997</v>
      </c>
      <c r="D2041">
        <f t="shared" si="33"/>
        <v>-0.54956904918043015</v>
      </c>
      <c r="E2041">
        <v>1.1244525476769192E-2</v>
      </c>
    </row>
    <row r="2042" spans="2:5" x14ac:dyDescent="0.2">
      <c r="B2042" s="153">
        <v>39413</v>
      </c>
      <c r="C2042" s="61">
        <v>123.23633599999999</v>
      </c>
      <c r="D2042">
        <f t="shared" si="33"/>
        <v>5.3511421238110639</v>
      </c>
      <c r="E2042">
        <v>1.1239758626205812E-2</v>
      </c>
    </row>
    <row r="2043" spans="2:5" x14ac:dyDescent="0.2">
      <c r="B2043" s="153">
        <v>33955</v>
      </c>
      <c r="C2043" s="61">
        <v>19.403807</v>
      </c>
      <c r="D2043">
        <f t="shared" si="33"/>
        <v>0</v>
      </c>
      <c r="E2043">
        <v>1.123633157499593E-2</v>
      </c>
    </row>
    <row r="2044" spans="2:5" x14ac:dyDescent="0.2">
      <c r="B2044" s="153">
        <v>33400</v>
      </c>
      <c r="C2044" s="61">
        <v>19.403807</v>
      </c>
      <c r="D2044">
        <f t="shared" si="33"/>
        <v>0</v>
      </c>
      <c r="E2044">
        <v>1.123633157499593E-2</v>
      </c>
    </row>
    <row r="2045" spans="2:5" x14ac:dyDescent="0.2">
      <c r="B2045" s="153">
        <v>33347</v>
      </c>
      <c r="C2045" s="61">
        <v>19.403807</v>
      </c>
      <c r="D2045">
        <f t="shared" si="33"/>
        <v>-3.6557552728566735E-2</v>
      </c>
      <c r="E2045">
        <v>1.123633157499593E-2</v>
      </c>
    </row>
    <row r="2046" spans="2:5" x14ac:dyDescent="0.2">
      <c r="B2046" s="153">
        <v>37378</v>
      </c>
      <c r="C2046" s="61">
        <v>20.140079</v>
      </c>
      <c r="D2046">
        <f t="shared" si="33"/>
        <v>-0.71641142339870312</v>
      </c>
      <c r="E2046">
        <v>1.1231605975100142E-2</v>
      </c>
    </row>
    <row r="2047" spans="2:5" x14ac:dyDescent="0.2">
      <c r="B2047" s="153">
        <v>35304</v>
      </c>
      <c r="C2047" s="61">
        <v>71.018653999999998</v>
      </c>
      <c r="D2047">
        <f t="shared" si="33"/>
        <v>-0.83044150883520806</v>
      </c>
      <c r="E2047">
        <v>1.1213606050082319E-2</v>
      </c>
    </row>
    <row r="2048" spans="2:5" x14ac:dyDescent="0.2">
      <c r="B2048" s="153">
        <v>43020</v>
      </c>
      <c r="C2048" s="61">
        <v>418.84457400000002</v>
      </c>
      <c r="D2048">
        <f t="shared" si="33"/>
        <v>1.7359791987374869</v>
      </c>
      <c r="E2048">
        <v>1.1191279031581793E-2</v>
      </c>
    </row>
    <row r="2049" spans="2:5" x14ac:dyDescent="0.2">
      <c r="B2049" s="153">
        <v>39003</v>
      </c>
      <c r="C2049" s="61">
        <v>153.08763099999999</v>
      </c>
      <c r="D2049">
        <f t="shared" si="33"/>
        <v>-0.71604147680081953</v>
      </c>
      <c r="E2049">
        <v>1.1140050737836455E-2</v>
      </c>
    </row>
    <row r="2050" spans="2:5" x14ac:dyDescent="0.2">
      <c r="B2050" s="153">
        <v>42646</v>
      </c>
      <c r="C2050" s="61">
        <v>539.11968999999999</v>
      </c>
      <c r="D2050">
        <f t="shared" si="33"/>
        <v>6.8786133141568468</v>
      </c>
      <c r="E2050">
        <v>1.1124626018756857E-2</v>
      </c>
    </row>
    <row r="2051" spans="2:5" x14ac:dyDescent="0.2">
      <c r="B2051" s="153">
        <v>38519</v>
      </c>
      <c r="C2051" s="61">
        <v>68.428246000000001</v>
      </c>
      <c r="D2051">
        <f t="shared" ref="D2051:D2114" si="34">(C2051-C2052)/C2052</f>
        <v>1.9560727901147912</v>
      </c>
      <c r="E2051">
        <v>1.1124591311892732E-2</v>
      </c>
    </row>
    <row r="2052" spans="2:5" x14ac:dyDescent="0.2">
      <c r="B2052" s="153">
        <v>37432</v>
      </c>
      <c r="C2052" s="61">
        <v>23.148363</v>
      </c>
      <c r="D2052">
        <f t="shared" si="34"/>
        <v>-0.41006457178821537</v>
      </c>
      <c r="E2052">
        <v>1.1118592025025393E-2</v>
      </c>
    </row>
    <row r="2053" spans="2:5" x14ac:dyDescent="0.2">
      <c r="B2053" s="153">
        <v>34348</v>
      </c>
      <c r="C2053" s="61">
        <v>39.238807999999999</v>
      </c>
      <c r="D2053">
        <f t="shared" si="34"/>
        <v>0</v>
      </c>
      <c r="E2053">
        <v>1.1111093073413077E-2</v>
      </c>
    </row>
    <row r="2054" spans="2:5" x14ac:dyDescent="0.2">
      <c r="B2054" s="153">
        <v>34421</v>
      </c>
      <c r="C2054" s="61">
        <v>39.238807999999999</v>
      </c>
      <c r="D2054">
        <f t="shared" si="34"/>
        <v>1</v>
      </c>
      <c r="E2054">
        <v>1.1111093073413077E-2</v>
      </c>
    </row>
    <row r="2055" spans="2:5" x14ac:dyDescent="0.2">
      <c r="B2055" s="153">
        <v>33350</v>
      </c>
      <c r="C2055" s="61">
        <v>19.619403999999999</v>
      </c>
      <c r="D2055">
        <f t="shared" si="34"/>
        <v>-0.95367101672276089</v>
      </c>
      <c r="E2055">
        <v>1.1111067018961739E-2</v>
      </c>
    </row>
    <row r="2056" spans="2:5" x14ac:dyDescent="0.2">
      <c r="B2056" s="153">
        <v>43021</v>
      </c>
      <c r="C2056" s="61">
        <v>423.48013300000002</v>
      </c>
      <c r="D2056">
        <f t="shared" si="34"/>
        <v>0.25712772688285918</v>
      </c>
      <c r="E2056">
        <v>1.1067492066878251E-2</v>
      </c>
    </row>
    <row r="2057" spans="2:5" x14ac:dyDescent="0.2">
      <c r="B2057" s="153">
        <v>42263</v>
      </c>
      <c r="C2057" s="61">
        <v>336.86325099999999</v>
      </c>
      <c r="D2057">
        <f t="shared" si="34"/>
        <v>-0.3784362194440028</v>
      </c>
      <c r="E2057">
        <v>1.1066251336128388E-2</v>
      </c>
    </row>
    <row r="2058" spans="2:5" x14ac:dyDescent="0.2">
      <c r="B2058" s="153">
        <v>42614</v>
      </c>
      <c r="C2058" s="61">
        <v>541.96087599999998</v>
      </c>
      <c r="D2058">
        <f t="shared" si="34"/>
        <v>9.4880079065936371</v>
      </c>
      <c r="E2058">
        <v>1.1065658832813375E-2</v>
      </c>
    </row>
    <row r="2059" spans="2:5" x14ac:dyDescent="0.2">
      <c r="B2059" s="153">
        <v>35688</v>
      </c>
      <c r="C2059" s="61">
        <v>51.674339000000003</v>
      </c>
      <c r="D2059">
        <f t="shared" si="34"/>
        <v>-0.58438174028536494</v>
      </c>
      <c r="E2059">
        <v>1.1065334478680739E-2</v>
      </c>
    </row>
    <row r="2060" spans="2:5" x14ac:dyDescent="0.2">
      <c r="B2060" s="153">
        <v>39231</v>
      </c>
      <c r="C2060" s="61">
        <v>124.331253</v>
      </c>
      <c r="D2060">
        <f t="shared" si="34"/>
        <v>-0.67533837747037018</v>
      </c>
      <c r="E2060">
        <v>1.1054101794906731E-2</v>
      </c>
    </row>
    <row r="2061" spans="2:5" x14ac:dyDescent="0.2">
      <c r="B2061" s="153">
        <v>42971</v>
      </c>
      <c r="C2061" s="61">
        <v>382.95642099999998</v>
      </c>
      <c r="D2061">
        <f t="shared" si="34"/>
        <v>8.7063067327537755</v>
      </c>
      <c r="E2061">
        <v>1.1054005111145383E-2</v>
      </c>
    </row>
    <row r="2062" spans="2:5" x14ac:dyDescent="0.2">
      <c r="B2062" s="153">
        <v>34451</v>
      </c>
      <c r="C2062" s="61">
        <v>39.454391000000001</v>
      </c>
      <c r="D2062">
        <f t="shared" si="34"/>
        <v>-0.35913828977740025</v>
      </c>
      <c r="E2062">
        <v>1.104937320762113E-2</v>
      </c>
    </row>
    <row r="2063" spans="2:5" x14ac:dyDescent="0.2">
      <c r="B2063" s="153">
        <v>38166</v>
      </c>
      <c r="C2063" s="61">
        <v>61.564594</v>
      </c>
      <c r="D2063">
        <f t="shared" si="34"/>
        <v>0.77614873714458266</v>
      </c>
      <c r="E2063">
        <v>1.1048244456244577E-2</v>
      </c>
    </row>
    <row r="2064" spans="2:5" x14ac:dyDescent="0.2">
      <c r="B2064" s="153">
        <v>36500</v>
      </c>
      <c r="C2064" s="61">
        <v>34.661845999999997</v>
      </c>
      <c r="D2064">
        <f t="shared" si="34"/>
        <v>0.16924255704248781</v>
      </c>
      <c r="E2064">
        <v>1.1044887535559622E-2</v>
      </c>
    </row>
    <row r="2065" spans="2:5" x14ac:dyDescent="0.2">
      <c r="B2065" s="153">
        <v>33543</v>
      </c>
      <c r="C2065" s="61">
        <v>29.644701000000001</v>
      </c>
      <c r="D2065">
        <f t="shared" si="34"/>
        <v>-0.28092876754435075</v>
      </c>
      <c r="E2065">
        <v>1.1029593197763903E-2</v>
      </c>
    </row>
    <row r="2066" spans="2:5" x14ac:dyDescent="0.2">
      <c r="B2066" s="153">
        <v>35907</v>
      </c>
      <c r="C2066" s="61">
        <v>41.226376000000002</v>
      </c>
      <c r="D2066">
        <f t="shared" si="34"/>
        <v>-0.76300936160819433</v>
      </c>
      <c r="E2066">
        <v>1.1024569860496082E-2</v>
      </c>
    </row>
    <row r="2067" spans="2:5" x14ac:dyDescent="0.2">
      <c r="B2067" s="153">
        <v>43619</v>
      </c>
      <c r="C2067" s="61">
        <v>173.95782500000001</v>
      </c>
      <c r="D2067">
        <f t="shared" si="34"/>
        <v>0.89487795644987511</v>
      </c>
      <c r="E2067">
        <v>1.1008066220298785E-2</v>
      </c>
    </row>
    <row r="2068" spans="2:5" x14ac:dyDescent="0.2">
      <c r="B2068" s="153">
        <v>38680</v>
      </c>
      <c r="C2068" s="61">
        <v>91.804237000000001</v>
      </c>
      <c r="D2068">
        <f t="shared" si="34"/>
        <v>-0.29241752853697545</v>
      </c>
      <c r="E2068">
        <v>1.0995110588565001E-2</v>
      </c>
    </row>
    <row r="2069" spans="2:5" x14ac:dyDescent="0.2">
      <c r="B2069" s="153">
        <v>39154</v>
      </c>
      <c r="C2069" s="61">
        <v>129.743515</v>
      </c>
      <c r="D2069">
        <f t="shared" si="34"/>
        <v>-0.80967652528074185</v>
      </c>
      <c r="E2069">
        <v>1.0984500174513617E-2</v>
      </c>
    </row>
    <row r="2070" spans="2:5" x14ac:dyDescent="0.2">
      <c r="B2070" s="153">
        <v>45251</v>
      </c>
      <c r="C2070" s="61">
        <v>681.70001200000002</v>
      </c>
      <c r="D2070">
        <f t="shared" si="34"/>
        <v>8.5587829102145232</v>
      </c>
      <c r="E2070">
        <v>1.097437955167223E-2</v>
      </c>
    </row>
    <row r="2071" spans="2:5" x14ac:dyDescent="0.2">
      <c r="B2071" s="153">
        <v>35283</v>
      </c>
      <c r="C2071" s="61">
        <v>71.316612000000006</v>
      </c>
      <c r="D2071">
        <f t="shared" si="34"/>
        <v>5.2512698604704982</v>
      </c>
      <c r="E2071">
        <v>1.0962604315756732E-2</v>
      </c>
    </row>
    <row r="2072" spans="2:5" x14ac:dyDescent="0.2">
      <c r="B2072" s="153">
        <v>36971</v>
      </c>
      <c r="C2072" s="61">
        <v>11.408340000000001</v>
      </c>
      <c r="D2072">
        <f t="shared" si="34"/>
        <v>-0.83406417295397028</v>
      </c>
      <c r="E2072">
        <v>1.09362711759273E-2</v>
      </c>
    </row>
    <row r="2073" spans="2:5" x14ac:dyDescent="0.2">
      <c r="B2073" s="153">
        <v>35219</v>
      </c>
      <c r="C2073" s="61">
        <v>68.751518000000004</v>
      </c>
      <c r="D2073">
        <f t="shared" si="34"/>
        <v>-0.46806174342980034</v>
      </c>
      <c r="E2073">
        <v>1.0932296616602818E-2</v>
      </c>
    </row>
    <row r="2074" spans="2:5" x14ac:dyDescent="0.2">
      <c r="B2074" s="153">
        <v>44124</v>
      </c>
      <c r="C2074" s="61">
        <v>129.24717699999999</v>
      </c>
      <c r="D2074">
        <f t="shared" si="34"/>
        <v>4.6512180488237425</v>
      </c>
      <c r="E2074">
        <v>1.0916201515126216E-2</v>
      </c>
    </row>
    <row r="2075" spans="2:5" x14ac:dyDescent="0.2">
      <c r="B2075" s="153">
        <v>37564</v>
      </c>
      <c r="C2075" s="61">
        <v>22.870676</v>
      </c>
      <c r="D2075">
        <f t="shared" si="34"/>
        <v>-0.92722614620904864</v>
      </c>
      <c r="E2075">
        <v>1.0910348472200246E-2</v>
      </c>
    </row>
    <row r="2076" spans="2:5" x14ac:dyDescent="0.2">
      <c r="B2076" s="153">
        <v>44341</v>
      </c>
      <c r="C2076" s="61">
        <v>314.27050800000001</v>
      </c>
      <c r="D2076">
        <f t="shared" si="34"/>
        <v>1.0391317490061593</v>
      </c>
      <c r="E2076">
        <v>1.090267402673302E-2</v>
      </c>
    </row>
    <row r="2077" spans="2:5" x14ac:dyDescent="0.2">
      <c r="B2077" s="153">
        <v>39093</v>
      </c>
      <c r="C2077" s="61">
        <v>154.119766</v>
      </c>
      <c r="D2077">
        <f t="shared" si="34"/>
        <v>0.97430087135565635</v>
      </c>
      <c r="E2077">
        <v>1.0897653291855621E-2</v>
      </c>
    </row>
    <row r="2078" spans="2:5" x14ac:dyDescent="0.2">
      <c r="B2078" s="153">
        <v>38335</v>
      </c>
      <c r="C2078" s="61">
        <v>78.062957999999995</v>
      </c>
      <c r="D2078">
        <f t="shared" si="34"/>
        <v>0.22316088175746293</v>
      </c>
      <c r="E2078">
        <v>1.0889532763739369E-2</v>
      </c>
    </row>
    <row r="2079" spans="2:5" x14ac:dyDescent="0.2">
      <c r="B2079" s="153">
        <v>35156</v>
      </c>
      <c r="C2079" s="61">
        <v>63.820678999999998</v>
      </c>
      <c r="D2079">
        <f t="shared" si="34"/>
        <v>0.22298425948621453</v>
      </c>
      <c r="E2079">
        <v>1.0887964868484751E-2</v>
      </c>
    </row>
    <row r="2080" spans="2:5" x14ac:dyDescent="0.2">
      <c r="B2080" s="153">
        <v>35046</v>
      </c>
      <c r="C2080" s="61">
        <v>52.184382999999997</v>
      </c>
      <c r="D2080">
        <f t="shared" si="34"/>
        <v>-0.56627595745662485</v>
      </c>
      <c r="E2080">
        <v>1.0869498681834568E-2</v>
      </c>
    </row>
    <row r="2081" spans="2:5" x14ac:dyDescent="0.2">
      <c r="B2081" s="153">
        <v>39335</v>
      </c>
      <c r="C2081" s="61">
        <v>120.31701700000001</v>
      </c>
      <c r="D2081">
        <f t="shared" si="34"/>
        <v>5.5090004897465966E-3</v>
      </c>
      <c r="E2081">
        <v>1.0860890792668205E-2</v>
      </c>
    </row>
    <row r="2082" spans="2:5" x14ac:dyDescent="0.2">
      <c r="B2082" s="153">
        <v>39330</v>
      </c>
      <c r="C2082" s="61">
        <v>119.657822</v>
      </c>
      <c r="D2082">
        <f t="shared" si="34"/>
        <v>0.54926111419900103</v>
      </c>
      <c r="E2082">
        <v>1.0848333537700242E-2</v>
      </c>
    </row>
    <row r="2083" spans="2:5" x14ac:dyDescent="0.2">
      <c r="B2083" s="153">
        <v>39702</v>
      </c>
      <c r="C2083" s="61">
        <v>77.235412999999994</v>
      </c>
      <c r="D2083">
        <f t="shared" si="34"/>
        <v>4.2352274420373436E-3</v>
      </c>
      <c r="E2083">
        <v>1.0843656585231997E-2</v>
      </c>
    </row>
    <row r="2084" spans="2:5" x14ac:dyDescent="0.2">
      <c r="B2084" s="153">
        <v>38363</v>
      </c>
      <c r="C2084" s="61">
        <v>76.909683000000001</v>
      </c>
      <c r="D2084">
        <f t="shared" si="34"/>
        <v>0.60184712417061481</v>
      </c>
      <c r="E2084">
        <v>1.0842118283262654E-2</v>
      </c>
    </row>
    <row r="2085" spans="2:5" x14ac:dyDescent="0.2">
      <c r="B2085" s="153">
        <v>36402</v>
      </c>
      <c r="C2085" s="61">
        <v>48.013123</v>
      </c>
      <c r="D2085">
        <f t="shared" si="34"/>
        <v>0.16850958812801387</v>
      </c>
      <c r="E2085">
        <v>1.0841639882298611E-2</v>
      </c>
    </row>
    <row r="2086" spans="2:5" x14ac:dyDescent="0.2">
      <c r="B2086" s="153">
        <v>37854</v>
      </c>
      <c r="C2086" s="61">
        <v>41.089199000000001</v>
      </c>
      <c r="D2086">
        <f t="shared" si="34"/>
        <v>-0.76746255559162435</v>
      </c>
      <c r="E2086">
        <v>1.0840037731219426E-2</v>
      </c>
    </row>
    <row r="2087" spans="2:5" x14ac:dyDescent="0.2">
      <c r="B2087" s="153">
        <v>43403</v>
      </c>
      <c r="C2087" s="61">
        <v>176.69927999999999</v>
      </c>
      <c r="D2087">
        <f t="shared" si="34"/>
        <v>2.6346235148601953E-2</v>
      </c>
      <c r="E2087">
        <v>1.0835427650429327E-2</v>
      </c>
    </row>
    <row r="2088" spans="2:5" x14ac:dyDescent="0.2">
      <c r="B2088" s="153">
        <v>43465</v>
      </c>
      <c r="C2088" s="61">
        <v>172.163422</v>
      </c>
      <c r="D2088">
        <f t="shared" si="34"/>
        <v>0.15595723166798439</v>
      </c>
      <c r="E2088">
        <v>1.0828223397615508E-2</v>
      </c>
    </row>
    <row r="2089" spans="2:5" x14ac:dyDescent="0.2">
      <c r="B2089" s="153">
        <v>44081</v>
      </c>
      <c r="C2089" s="61">
        <v>148.93580600000001</v>
      </c>
      <c r="D2089">
        <f t="shared" si="34"/>
        <v>-0.81577611010042272</v>
      </c>
      <c r="E2089">
        <v>1.0825352572088253E-2</v>
      </c>
    </row>
    <row r="2090" spans="2:5" x14ac:dyDescent="0.2">
      <c r="B2090" s="153">
        <v>45301</v>
      </c>
      <c r="C2090" s="61">
        <v>808.45001200000002</v>
      </c>
      <c r="D2090">
        <f t="shared" si="34"/>
        <v>69.059544502477152</v>
      </c>
      <c r="E2090">
        <v>1.0815233970721228E-2</v>
      </c>
    </row>
    <row r="2091" spans="2:5" x14ac:dyDescent="0.2">
      <c r="B2091" s="153">
        <v>37111</v>
      </c>
      <c r="C2091" s="61">
        <v>11.53947</v>
      </c>
      <c r="D2091">
        <f t="shared" si="34"/>
        <v>-0.865321748806686</v>
      </c>
      <c r="E2091">
        <v>1.0810652191146557E-2</v>
      </c>
    </row>
    <row r="2092" spans="2:5" x14ac:dyDescent="0.2">
      <c r="B2092" s="153">
        <v>38672</v>
      </c>
      <c r="C2092" s="61">
        <v>85.681763000000004</v>
      </c>
      <c r="D2092">
        <f t="shared" si="34"/>
        <v>2.0337004325660475</v>
      </c>
      <c r="E2092">
        <v>1.0805069144462958E-2</v>
      </c>
    </row>
    <row r="2093" spans="2:5" x14ac:dyDescent="0.2">
      <c r="B2093" s="153">
        <v>33535</v>
      </c>
      <c r="C2093" s="61">
        <v>28.243317000000001</v>
      </c>
      <c r="D2093">
        <f t="shared" si="34"/>
        <v>0.44838614937251059</v>
      </c>
      <c r="E2093">
        <v>1.0802578546581561E-2</v>
      </c>
    </row>
    <row r="2094" spans="2:5" x14ac:dyDescent="0.2">
      <c r="B2094" s="153">
        <v>37288</v>
      </c>
      <c r="C2094" s="61">
        <v>19.499853000000002</v>
      </c>
      <c r="D2094">
        <f t="shared" si="34"/>
        <v>-0.95410214695039974</v>
      </c>
      <c r="E2094">
        <v>1.0795742765784155E-2</v>
      </c>
    </row>
    <row r="2095" spans="2:5" x14ac:dyDescent="0.2">
      <c r="B2095" s="153">
        <v>42170</v>
      </c>
      <c r="C2095" s="61">
        <v>424.85327100000001</v>
      </c>
      <c r="D2095">
        <f t="shared" si="34"/>
        <v>29.925785092889104</v>
      </c>
      <c r="E2095">
        <v>1.078710305255493E-2</v>
      </c>
    </row>
    <row r="2096" spans="2:5" x14ac:dyDescent="0.2">
      <c r="B2096" s="153">
        <v>36892</v>
      </c>
      <c r="C2096" s="61">
        <v>13.737833</v>
      </c>
      <c r="D2096">
        <f t="shared" si="34"/>
        <v>-0.95921677963560092</v>
      </c>
      <c r="E2096">
        <v>1.0783167084532724E-2</v>
      </c>
    </row>
    <row r="2097" spans="2:5" x14ac:dyDescent="0.2">
      <c r="B2097" s="153">
        <v>44369</v>
      </c>
      <c r="C2097" s="61">
        <v>336.85012799999998</v>
      </c>
      <c r="D2097">
        <f t="shared" si="34"/>
        <v>5.3863280116165324</v>
      </c>
      <c r="E2097">
        <v>1.0768744414930866E-2</v>
      </c>
    </row>
    <row r="2098" spans="2:5" x14ac:dyDescent="0.2">
      <c r="B2098" s="153">
        <v>35052</v>
      </c>
      <c r="C2098" s="61">
        <v>52.745510000000003</v>
      </c>
      <c r="D2098">
        <f t="shared" si="34"/>
        <v>-0.94582146715613746</v>
      </c>
      <c r="E2098">
        <v>1.0752776362230942E-2</v>
      </c>
    </row>
    <row r="2099" spans="2:5" x14ac:dyDescent="0.2">
      <c r="B2099" s="153">
        <v>45404</v>
      </c>
      <c r="C2099" s="61">
        <v>973.54998799999998</v>
      </c>
      <c r="D2099">
        <f t="shared" si="34"/>
        <v>1.029898627563951</v>
      </c>
      <c r="E2099">
        <v>1.0745406842872807E-2</v>
      </c>
    </row>
    <row r="2100" spans="2:5" x14ac:dyDescent="0.2">
      <c r="B2100" s="153">
        <v>42881</v>
      </c>
      <c r="C2100" s="61">
        <v>479.60522500000002</v>
      </c>
      <c r="D2100">
        <f t="shared" si="34"/>
        <v>11.075182778660636</v>
      </c>
      <c r="E2100">
        <v>1.0714314833872659E-2</v>
      </c>
    </row>
    <row r="2101" spans="2:5" x14ac:dyDescent="0.2">
      <c r="B2101" s="153">
        <v>35808</v>
      </c>
      <c r="C2101" s="61">
        <v>39.718257999999999</v>
      </c>
      <c r="D2101">
        <f t="shared" si="34"/>
        <v>-2.5270647732135734E-2</v>
      </c>
      <c r="E2101">
        <v>1.0700998960932373E-2</v>
      </c>
    </row>
    <row r="2102" spans="2:5" x14ac:dyDescent="0.2">
      <c r="B2102" s="153">
        <v>34387</v>
      </c>
      <c r="C2102" s="61">
        <v>40.747985999999997</v>
      </c>
      <c r="D2102">
        <f t="shared" si="34"/>
        <v>-0.90712341518360595</v>
      </c>
      <c r="E2102">
        <v>1.0695071371620644E-2</v>
      </c>
    </row>
    <row r="2103" spans="2:5" x14ac:dyDescent="0.2">
      <c r="B2103" s="153">
        <v>44965</v>
      </c>
      <c r="C2103" s="61">
        <v>438.73260499999998</v>
      </c>
      <c r="D2103">
        <f t="shared" si="34"/>
        <v>6.012472466463068</v>
      </c>
      <c r="E2103">
        <v>1.0678553844946799E-2</v>
      </c>
    </row>
    <row r="2104" spans="2:5" x14ac:dyDescent="0.2">
      <c r="B2104" s="153">
        <v>35598</v>
      </c>
      <c r="C2104" s="61">
        <v>62.564610000000002</v>
      </c>
      <c r="D2104">
        <f t="shared" si="34"/>
        <v>-0.85479036280208198</v>
      </c>
      <c r="E2104">
        <v>1.065864225787121E-2</v>
      </c>
    </row>
    <row r="2105" spans="2:5" x14ac:dyDescent="0.2">
      <c r="B2105" s="153">
        <v>44826</v>
      </c>
      <c r="C2105" s="61">
        <v>430.857147</v>
      </c>
      <c r="D2105">
        <f t="shared" si="34"/>
        <v>7.0826167043614694</v>
      </c>
      <c r="E2105">
        <v>1.0639529662334125E-2</v>
      </c>
    </row>
    <row r="2106" spans="2:5" x14ac:dyDescent="0.2">
      <c r="B2106" s="153">
        <v>35055</v>
      </c>
      <c r="C2106" s="61">
        <v>53.306640999999999</v>
      </c>
      <c r="D2106">
        <f t="shared" si="34"/>
        <v>1.1251651232966462</v>
      </c>
      <c r="E2106">
        <v>1.0638460031953356E-2</v>
      </c>
    </row>
    <row r="2107" spans="2:5" x14ac:dyDescent="0.2">
      <c r="B2107" s="153">
        <v>39857</v>
      </c>
      <c r="C2107" s="61">
        <v>25.083528999999999</v>
      </c>
      <c r="D2107">
        <f t="shared" si="34"/>
        <v>0.22467453043171223</v>
      </c>
      <c r="E2107">
        <v>1.0638373310652248E-2</v>
      </c>
    </row>
    <row r="2108" spans="2:5" x14ac:dyDescent="0.2">
      <c r="B2108" s="153">
        <v>34191</v>
      </c>
      <c r="C2108" s="61">
        <v>20.481791999999999</v>
      </c>
      <c r="D2108">
        <f t="shared" si="34"/>
        <v>0</v>
      </c>
      <c r="E2108">
        <v>1.0638357189236154E-2</v>
      </c>
    </row>
    <row r="2109" spans="2:5" x14ac:dyDescent="0.2">
      <c r="B2109" s="153">
        <v>33931</v>
      </c>
      <c r="C2109" s="61">
        <v>20.481791999999999</v>
      </c>
      <c r="D2109">
        <f t="shared" si="34"/>
        <v>-0.7903025074206248</v>
      </c>
      <c r="E2109">
        <v>1.0638357189236154E-2</v>
      </c>
    </row>
    <row r="2110" spans="2:5" x14ac:dyDescent="0.2">
      <c r="B2110" s="153">
        <v>39602</v>
      </c>
      <c r="C2110" s="61">
        <v>97.673041999999995</v>
      </c>
      <c r="D2110">
        <f t="shared" si="34"/>
        <v>1.379603638645869</v>
      </c>
      <c r="E2110">
        <v>1.0629761870160818E-2</v>
      </c>
    </row>
    <row r="2111" spans="2:5" x14ac:dyDescent="0.2">
      <c r="B2111" s="153">
        <v>36432</v>
      </c>
      <c r="C2111" s="61">
        <v>41.045929000000001</v>
      </c>
      <c r="D2111">
        <f t="shared" si="34"/>
        <v>-0.93678920379293273</v>
      </c>
      <c r="E2111">
        <v>1.0628558079283425E-2</v>
      </c>
    </row>
    <row r="2112" spans="2:5" x14ac:dyDescent="0.2">
      <c r="B2112" s="153">
        <v>45239</v>
      </c>
      <c r="C2112" s="61">
        <v>649.34997599999997</v>
      </c>
      <c r="D2112">
        <f t="shared" si="34"/>
        <v>1.5261733451226873</v>
      </c>
      <c r="E2112">
        <v>1.0582815542749625E-2</v>
      </c>
    </row>
    <row r="2113" spans="2:5" x14ac:dyDescent="0.2">
      <c r="B2113" s="153">
        <v>43321</v>
      </c>
      <c r="C2113" s="61">
        <v>257.04885899999999</v>
      </c>
      <c r="D2113">
        <f t="shared" si="34"/>
        <v>-0.37972095050376353</v>
      </c>
      <c r="E2113">
        <v>1.0582045986117975E-2</v>
      </c>
    </row>
    <row r="2114" spans="2:5" x14ac:dyDescent="0.2">
      <c r="B2114" s="153">
        <v>45001</v>
      </c>
      <c r="C2114" s="61">
        <v>414.40841699999999</v>
      </c>
      <c r="D2114">
        <f t="shared" si="34"/>
        <v>12.394677501568445</v>
      </c>
      <c r="E2114">
        <v>1.057494230341486E-2</v>
      </c>
    </row>
    <row r="2115" spans="2:5" x14ac:dyDescent="0.2">
      <c r="B2115" s="153">
        <v>33890</v>
      </c>
      <c r="C2115" s="61">
        <v>30.938289999999999</v>
      </c>
      <c r="D2115">
        <f t="shared" ref="D2115:D2178" si="35">(C2115-C2116)/C2116</f>
        <v>-0.92546003314691727</v>
      </c>
      <c r="E2115">
        <v>1.0563454235391477E-2</v>
      </c>
    </row>
    <row r="2116" spans="2:5" x14ac:dyDescent="0.2">
      <c r="B2116" s="153">
        <v>44748</v>
      </c>
      <c r="C2116" s="61">
        <v>415.05639600000001</v>
      </c>
      <c r="D2116">
        <f t="shared" si="35"/>
        <v>6.7252164339446567</v>
      </c>
      <c r="E2116">
        <v>1.0558256111811036E-2</v>
      </c>
    </row>
    <row r="2117" spans="2:5" x14ac:dyDescent="0.2">
      <c r="B2117" s="153">
        <v>35040</v>
      </c>
      <c r="C2117" s="61">
        <v>53.727477999999998</v>
      </c>
      <c r="D2117">
        <f t="shared" si="35"/>
        <v>-0.49792329720771883</v>
      </c>
      <c r="E2117">
        <v>1.0554023456825356E-2</v>
      </c>
    </row>
    <row r="2118" spans="2:5" x14ac:dyDescent="0.2">
      <c r="B2118" s="153">
        <v>40102</v>
      </c>
      <c r="C2118" s="61">
        <v>107.010498</v>
      </c>
      <c r="D2118">
        <f t="shared" si="35"/>
        <v>-0.2994108800283477</v>
      </c>
      <c r="E2118">
        <v>1.0553983663457134E-2</v>
      </c>
    </row>
    <row r="2119" spans="2:5" x14ac:dyDescent="0.2">
      <c r="B2119" s="153">
        <v>39000</v>
      </c>
      <c r="C2119" s="61">
        <v>152.74359100000001</v>
      </c>
      <c r="D2119">
        <f t="shared" si="35"/>
        <v>6.3798479421801497</v>
      </c>
      <c r="E2119">
        <v>1.0547742703180346E-2</v>
      </c>
    </row>
    <row r="2120" spans="2:5" x14ac:dyDescent="0.2">
      <c r="B2120" s="153">
        <v>33996</v>
      </c>
      <c r="C2120" s="61">
        <v>20.697389999999999</v>
      </c>
      <c r="D2120">
        <f t="shared" si="35"/>
        <v>0</v>
      </c>
      <c r="E2120">
        <v>1.0526325040308971E-2</v>
      </c>
    </row>
    <row r="2121" spans="2:5" x14ac:dyDescent="0.2">
      <c r="B2121" s="153">
        <v>33935</v>
      </c>
      <c r="C2121" s="61">
        <v>20.697389999999999</v>
      </c>
      <c r="D2121">
        <f t="shared" si="35"/>
        <v>-0.62945836595525395</v>
      </c>
      <c r="E2121">
        <v>1.0526325040308971E-2</v>
      </c>
    </row>
    <row r="2122" spans="2:5" x14ac:dyDescent="0.2">
      <c r="B2122" s="153">
        <v>35542</v>
      </c>
      <c r="C2122" s="61">
        <v>55.857123999999999</v>
      </c>
      <c r="D2122">
        <f t="shared" si="35"/>
        <v>-0.56779528715686389</v>
      </c>
      <c r="E2122">
        <v>1.0525528915055368E-2</v>
      </c>
    </row>
    <row r="2123" spans="2:5" x14ac:dyDescent="0.2">
      <c r="B2123" s="153">
        <v>39388</v>
      </c>
      <c r="C2123" s="61">
        <v>129.23765599999999</v>
      </c>
      <c r="D2123">
        <f t="shared" si="35"/>
        <v>-0.25106616061526354</v>
      </c>
      <c r="E2123">
        <v>1.0509592012488238E-2</v>
      </c>
    </row>
    <row r="2124" spans="2:5" x14ac:dyDescent="0.2">
      <c r="B2124" s="153">
        <v>43550</v>
      </c>
      <c r="C2124" s="61">
        <v>172.56218000000001</v>
      </c>
      <c r="D2124">
        <f t="shared" si="35"/>
        <v>1.3827807766369806</v>
      </c>
      <c r="E2124">
        <v>1.0507860686784457E-2</v>
      </c>
    </row>
    <row r="2125" spans="2:5" x14ac:dyDescent="0.2">
      <c r="B2125" s="153">
        <v>38065</v>
      </c>
      <c r="C2125" s="61">
        <v>72.420501999999999</v>
      </c>
      <c r="D2125">
        <f t="shared" si="35"/>
        <v>-0.82641286466675301</v>
      </c>
      <c r="E2125">
        <v>1.0507798974527294E-2</v>
      </c>
    </row>
    <row r="2126" spans="2:5" x14ac:dyDescent="0.2">
      <c r="B2126" s="153">
        <v>44908</v>
      </c>
      <c r="C2126" s="61">
        <v>417.19970699999999</v>
      </c>
      <c r="D2126">
        <f t="shared" si="35"/>
        <v>24.536639012360606</v>
      </c>
      <c r="E2126">
        <v>1.0503447122269638E-2</v>
      </c>
    </row>
    <row r="2127" spans="2:5" x14ac:dyDescent="0.2">
      <c r="B2127" s="153">
        <v>36930</v>
      </c>
      <c r="C2127" s="61">
        <v>16.337299000000002</v>
      </c>
      <c r="D2127">
        <f t="shared" si="35"/>
        <v>-0.20040960088018422</v>
      </c>
      <c r="E2127">
        <v>1.0496176891055163E-2</v>
      </c>
    </row>
    <row r="2128" spans="2:5" x14ac:dyDescent="0.2">
      <c r="B2128" s="153">
        <v>36614</v>
      </c>
      <c r="C2128" s="61">
        <v>20.432085000000001</v>
      </c>
      <c r="D2128">
        <f t="shared" si="35"/>
        <v>-0.96303406231263133</v>
      </c>
      <c r="E2128">
        <v>1.048702334224212E-2</v>
      </c>
    </row>
    <row r="2129" spans="2:5" x14ac:dyDescent="0.2">
      <c r="B2129" s="153">
        <v>42632</v>
      </c>
      <c r="C2129" s="61">
        <v>552.72735599999999</v>
      </c>
      <c r="D2129">
        <f t="shared" si="35"/>
        <v>2.8554572649782801</v>
      </c>
      <c r="E2129">
        <v>1.0479394024932294E-2</v>
      </c>
    </row>
    <row r="2130" spans="2:5" x14ac:dyDescent="0.2">
      <c r="B2130" s="153">
        <v>38959</v>
      </c>
      <c r="C2130" s="61">
        <v>143.362335</v>
      </c>
      <c r="D2130">
        <f t="shared" si="35"/>
        <v>1.0316179422159792</v>
      </c>
      <c r="E2130">
        <v>1.0468533009804415E-2</v>
      </c>
    </row>
    <row r="2131" spans="2:5" x14ac:dyDescent="0.2">
      <c r="B2131" s="153">
        <v>38120</v>
      </c>
      <c r="C2131" s="61">
        <v>70.565597999999994</v>
      </c>
      <c r="D2131">
        <f t="shared" si="35"/>
        <v>-0.60477091040872366</v>
      </c>
      <c r="E2131">
        <v>1.0442573819782893E-2</v>
      </c>
    </row>
    <row r="2132" spans="2:5" x14ac:dyDescent="0.2">
      <c r="B2132" s="153">
        <v>43404</v>
      </c>
      <c r="C2132" s="61">
        <v>178.543533</v>
      </c>
      <c r="D2132">
        <f t="shared" si="35"/>
        <v>-0.53145254766599204</v>
      </c>
      <c r="E2132">
        <v>1.0437241170422478E-2</v>
      </c>
    </row>
    <row r="2133" spans="2:5" x14ac:dyDescent="0.2">
      <c r="B2133" s="153">
        <v>42362</v>
      </c>
      <c r="C2133" s="61">
        <v>381.057526</v>
      </c>
      <c r="D2133">
        <f t="shared" si="35"/>
        <v>18.544285100788919</v>
      </c>
      <c r="E2133">
        <v>1.0437213844986831E-2</v>
      </c>
    </row>
    <row r="2134" spans="2:5" x14ac:dyDescent="0.2">
      <c r="B2134" s="153">
        <v>36074</v>
      </c>
      <c r="C2134" s="61">
        <v>19.497133000000002</v>
      </c>
      <c r="D2134">
        <f t="shared" si="35"/>
        <v>-0.87823193044779224</v>
      </c>
      <c r="E2134">
        <v>1.0428691024653831E-2</v>
      </c>
    </row>
    <row r="2135" spans="2:5" x14ac:dyDescent="0.2">
      <c r="B2135" s="153">
        <v>38841</v>
      </c>
      <c r="C2135" s="61">
        <v>160.11695900000001</v>
      </c>
      <c r="D2135">
        <f t="shared" si="35"/>
        <v>1.2130134906963419</v>
      </c>
      <c r="E2135">
        <v>1.0413980376570046E-2</v>
      </c>
    </row>
    <row r="2136" spans="2:5" x14ac:dyDescent="0.2">
      <c r="B2136" s="153">
        <v>35313</v>
      </c>
      <c r="C2136" s="61">
        <v>72.352455000000006</v>
      </c>
      <c r="D2136">
        <f t="shared" si="35"/>
        <v>-0.85063290193780539</v>
      </c>
      <c r="E2136">
        <v>1.0403549584336097E-2</v>
      </c>
    </row>
    <row r="2137" spans="2:5" x14ac:dyDescent="0.2">
      <c r="B2137" s="153">
        <v>42565</v>
      </c>
      <c r="C2137" s="61">
        <v>484.39352400000001</v>
      </c>
      <c r="D2137">
        <f t="shared" si="35"/>
        <v>0.42744778380567544</v>
      </c>
      <c r="E2137">
        <v>1.0392859679302575E-2</v>
      </c>
    </row>
    <row r="2138" spans="2:5" x14ac:dyDescent="0.2">
      <c r="B2138" s="153">
        <v>43220</v>
      </c>
      <c r="C2138" s="61">
        <v>339.342377</v>
      </c>
      <c r="D2138">
        <f t="shared" si="35"/>
        <v>15.134224213557168</v>
      </c>
      <c r="E2138">
        <v>1.0388871012859969E-2</v>
      </c>
    </row>
    <row r="2139" spans="2:5" x14ac:dyDescent="0.2">
      <c r="B2139" s="153">
        <v>36112</v>
      </c>
      <c r="C2139" s="61">
        <v>21.032457000000001</v>
      </c>
      <c r="D2139">
        <f t="shared" si="35"/>
        <v>-0.95666870078852528</v>
      </c>
      <c r="E2139">
        <v>1.0383055218213392E-2</v>
      </c>
    </row>
    <row r="2140" spans="2:5" x14ac:dyDescent="0.2">
      <c r="B2140" s="153">
        <v>44489</v>
      </c>
      <c r="C2140" s="61">
        <v>485.38717700000001</v>
      </c>
      <c r="D2140">
        <f t="shared" si="35"/>
        <v>4.127456480717006E-2</v>
      </c>
      <c r="E2140">
        <v>1.0375601336636913E-2</v>
      </c>
    </row>
    <row r="2141" spans="2:5" x14ac:dyDescent="0.2">
      <c r="B2141" s="153">
        <v>42803</v>
      </c>
      <c r="C2141" s="61">
        <v>466.147156</v>
      </c>
      <c r="D2141">
        <f t="shared" si="35"/>
        <v>1.2325136624060509</v>
      </c>
      <c r="E2141">
        <v>1.0371669897668532E-2</v>
      </c>
    </row>
    <row r="2142" spans="2:5" x14ac:dyDescent="0.2">
      <c r="B2142" s="153">
        <v>43588</v>
      </c>
      <c r="C2142" s="61">
        <v>208.79924</v>
      </c>
      <c r="D2142">
        <f t="shared" si="35"/>
        <v>3.9282892361168726</v>
      </c>
      <c r="E2142">
        <v>1.0371471875709311E-2</v>
      </c>
    </row>
    <row r="2143" spans="2:5" x14ac:dyDescent="0.2">
      <c r="B2143" s="153">
        <v>34806</v>
      </c>
      <c r="C2143" s="61">
        <v>42.367488999999999</v>
      </c>
      <c r="D2143">
        <f t="shared" si="35"/>
        <v>-0.73594571604681558</v>
      </c>
      <c r="E2143">
        <v>1.0362926845507915E-2</v>
      </c>
    </row>
    <row r="2144" spans="2:5" x14ac:dyDescent="0.2">
      <c r="B2144" s="153">
        <v>43661</v>
      </c>
      <c r="C2144" s="61">
        <v>160.44992099999999</v>
      </c>
      <c r="D2144">
        <f t="shared" si="35"/>
        <v>5.9927497884701933E-2</v>
      </c>
      <c r="E2144">
        <v>1.0357774885426357E-2</v>
      </c>
    </row>
    <row r="2145" spans="2:5" x14ac:dyDescent="0.2">
      <c r="B2145" s="153">
        <v>44077</v>
      </c>
      <c r="C2145" s="61">
        <v>151.37820400000001</v>
      </c>
      <c r="D2145">
        <f t="shared" si="35"/>
        <v>-0.43644461083676556</v>
      </c>
      <c r="E2145">
        <v>1.0312686543072776E-2</v>
      </c>
    </row>
    <row r="2146" spans="2:5" x14ac:dyDescent="0.2">
      <c r="B2146" s="153">
        <v>43284</v>
      </c>
      <c r="C2146" s="61">
        <v>268.61282299999999</v>
      </c>
      <c r="D2146">
        <f t="shared" si="35"/>
        <v>11.713241813720995</v>
      </c>
      <c r="E2146">
        <v>1.0311208087664307E-2</v>
      </c>
    </row>
    <row r="2147" spans="2:5" x14ac:dyDescent="0.2">
      <c r="B2147" s="153">
        <v>33933</v>
      </c>
      <c r="C2147" s="61">
        <v>21.128585999999999</v>
      </c>
      <c r="D2147">
        <f t="shared" si="35"/>
        <v>-0.94724304422713324</v>
      </c>
      <c r="E2147">
        <v>1.030933553394345E-2</v>
      </c>
    </row>
    <row r="2148" spans="2:5" x14ac:dyDescent="0.2">
      <c r="B2148" s="153">
        <v>42195</v>
      </c>
      <c r="C2148" s="61">
        <v>400.489105</v>
      </c>
      <c r="D2148">
        <f t="shared" si="35"/>
        <v>5.694604767363594</v>
      </c>
      <c r="E2148">
        <v>1.0306751273089818E-2</v>
      </c>
    </row>
    <row r="2149" spans="2:5" x14ac:dyDescent="0.2">
      <c r="B2149" s="153">
        <v>35149</v>
      </c>
      <c r="C2149" s="61">
        <v>59.822665999999998</v>
      </c>
      <c r="D2149">
        <f t="shared" si="35"/>
        <v>-0.7551647679548783</v>
      </c>
      <c r="E2149">
        <v>1.03055012820614E-2</v>
      </c>
    </row>
    <row r="2150" spans="2:5" x14ac:dyDescent="0.2">
      <c r="B2150" s="153">
        <v>44210</v>
      </c>
      <c r="C2150" s="61">
        <v>244.33847</v>
      </c>
      <c r="D2150">
        <f t="shared" si="35"/>
        <v>-0.1240170844769958</v>
      </c>
      <c r="E2150">
        <v>1.0304968464014106E-2</v>
      </c>
    </row>
    <row r="2151" spans="2:5" x14ac:dyDescent="0.2">
      <c r="B2151" s="153">
        <v>44432</v>
      </c>
      <c r="C2151" s="61">
        <v>278.930634</v>
      </c>
      <c r="D2151">
        <f t="shared" si="35"/>
        <v>-0.34717692083813906</v>
      </c>
      <c r="E2151">
        <v>1.0290484059231218E-2</v>
      </c>
    </row>
    <row r="2152" spans="2:5" x14ac:dyDescent="0.2">
      <c r="B2152" s="153">
        <v>43061</v>
      </c>
      <c r="C2152" s="61">
        <v>427.26834100000002</v>
      </c>
      <c r="D2152">
        <f t="shared" si="35"/>
        <v>21.462254832844366</v>
      </c>
      <c r="E2152">
        <v>1.0253394155551201E-2</v>
      </c>
    </row>
    <row r="2153" spans="2:5" x14ac:dyDescent="0.2">
      <c r="B2153" s="153">
        <v>37337</v>
      </c>
      <c r="C2153" s="61">
        <v>19.021614</v>
      </c>
      <c r="D2153">
        <f t="shared" si="35"/>
        <v>-0.75399846289243955</v>
      </c>
      <c r="E2153">
        <v>1.0241717796298448E-2</v>
      </c>
    </row>
    <row r="2154" spans="2:5" x14ac:dyDescent="0.2">
      <c r="B2154" s="153">
        <v>38551</v>
      </c>
      <c r="C2154" s="61">
        <v>77.323150999999996</v>
      </c>
      <c r="D2154">
        <f t="shared" si="35"/>
        <v>-0.82366648360761352</v>
      </c>
      <c r="E2154">
        <v>1.024127594806163E-2</v>
      </c>
    </row>
    <row r="2155" spans="2:5" x14ac:dyDescent="0.2">
      <c r="B2155" s="153">
        <v>42164</v>
      </c>
      <c r="C2155" s="61">
        <v>438.50512700000002</v>
      </c>
      <c r="D2155">
        <f t="shared" si="35"/>
        <v>2.6471759647842457</v>
      </c>
      <c r="E2155">
        <v>1.0215746616617456E-2</v>
      </c>
    </row>
    <row r="2156" spans="2:5" x14ac:dyDescent="0.2">
      <c r="B2156" s="153">
        <v>39511</v>
      </c>
      <c r="C2156" s="61">
        <v>120.231415</v>
      </c>
      <c r="D2156">
        <f t="shared" si="35"/>
        <v>-0.71672074916690365</v>
      </c>
      <c r="E2156">
        <v>1.0214413742370679E-2</v>
      </c>
    </row>
    <row r="2157" spans="2:5" x14ac:dyDescent="0.2">
      <c r="B2157" s="153">
        <v>44705</v>
      </c>
      <c r="C2157" s="61">
        <v>424.42718500000001</v>
      </c>
      <c r="D2157">
        <f t="shared" si="35"/>
        <v>1.9456939333120262</v>
      </c>
      <c r="E2157">
        <v>1.0202825833308553E-2</v>
      </c>
    </row>
    <row r="2158" spans="2:5" x14ac:dyDescent="0.2">
      <c r="B2158" s="153">
        <v>38950</v>
      </c>
      <c r="C2158" s="61">
        <v>144.08393899999999</v>
      </c>
      <c r="D2158">
        <f t="shared" si="35"/>
        <v>5.9285344670019047</v>
      </c>
      <c r="E2158">
        <v>1.0117882399595563E-2</v>
      </c>
    </row>
    <row r="2159" spans="2:5" x14ac:dyDescent="0.2">
      <c r="B2159" s="153">
        <v>37326</v>
      </c>
      <c r="C2159" s="61">
        <v>20.795731</v>
      </c>
      <c r="D2159">
        <f t="shared" si="35"/>
        <v>-0.86517046959348265</v>
      </c>
      <c r="E2159">
        <v>1.0116253760844664E-2</v>
      </c>
    </row>
    <row r="2160" spans="2:5" x14ac:dyDescent="0.2">
      <c r="B2160" s="153">
        <v>39118</v>
      </c>
      <c r="C2160" s="61">
        <v>154.237213</v>
      </c>
      <c r="D2160">
        <f t="shared" si="35"/>
        <v>6.1539306095153261</v>
      </c>
      <c r="E2160">
        <v>1.0111414997025331E-2</v>
      </c>
    </row>
    <row r="2161" spans="2:5" x14ac:dyDescent="0.2">
      <c r="B2161" s="153">
        <v>34199</v>
      </c>
      <c r="C2161" s="61">
        <v>21.559785999999999</v>
      </c>
      <c r="D2161">
        <f t="shared" si="35"/>
        <v>0</v>
      </c>
      <c r="E2161">
        <v>1.0101347997376898E-2</v>
      </c>
    </row>
    <row r="2162" spans="2:5" x14ac:dyDescent="0.2">
      <c r="B2162" s="153">
        <v>34047</v>
      </c>
      <c r="C2162" s="61">
        <v>21.559785999999999</v>
      </c>
      <c r="D2162">
        <f t="shared" si="35"/>
        <v>-0.5</v>
      </c>
      <c r="E2162">
        <v>1.0101347997376898E-2</v>
      </c>
    </row>
    <row r="2163" spans="2:5" x14ac:dyDescent="0.2">
      <c r="B2163" s="153">
        <v>33731</v>
      </c>
      <c r="C2163" s="61">
        <v>43.119571999999998</v>
      </c>
      <c r="D2163">
        <f t="shared" si="35"/>
        <v>1</v>
      </c>
      <c r="E2163">
        <v>1.0101347997376898E-2</v>
      </c>
    </row>
    <row r="2164" spans="2:5" x14ac:dyDescent="0.2">
      <c r="B2164" s="153">
        <v>33961</v>
      </c>
      <c r="C2164" s="61">
        <v>21.559785999999999</v>
      </c>
      <c r="D2164">
        <f t="shared" si="35"/>
        <v>-0.73477184376376159</v>
      </c>
      <c r="E2164">
        <v>1.0101347997376898E-2</v>
      </c>
    </row>
    <row r="2165" spans="2:5" x14ac:dyDescent="0.2">
      <c r="B2165" s="153">
        <v>40043</v>
      </c>
      <c r="C2165" s="61">
        <v>81.287696999999994</v>
      </c>
      <c r="D2165">
        <f t="shared" si="35"/>
        <v>3.0516337508410398</v>
      </c>
      <c r="E2165">
        <v>1.0099918475208584E-2</v>
      </c>
    </row>
    <row r="2166" spans="2:5" x14ac:dyDescent="0.2">
      <c r="B2166" s="153">
        <v>37330</v>
      </c>
      <c r="C2166" s="61">
        <v>20.062943000000001</v>
      </c>
      <c r="D2166">
        <f t="shared" si="35"/>
        <v>-0.95580219127379407</v>
      </c>
      <c r="E2166">
        <v>1.009691983755847E-2</v>
      </c>
    </row>
    <row r="2167" spans="2:5" x14ac:dyDescent="0.2">
      <c r="B2167" s="153">
        <v>42852</v>
      </c>
      <c r="C2167" s="61">
        <v>453.93524200000002</v>
      </c>
      <c r="D2167">
        <f t="shared" si="35"/>
        <v>-0.29144583626832116</v>
      </c>
      <c r="E2167">
        <v>1.0093225479120789E-2</v>
      </c>
    </row>
    <row r="2168" spans="2:5" x14ac:dyDescent="0.2">
      <c r="B2168" s="153">
        <v>45187</v>
      </c>
      <c r="C2168" s="61">
        <v>640.65002400000003</v>
      </c>
      <c r="D2168">
        <f t="shared" si="35"/>
        <v>15.885440912938156</v>
      </c>
      <c r="E2168">
        <v>1.00906960977533E-2</v>
      </c>
    </row>
    <row r="2169" spans="2:5" x14ac:dyDescent="0.2">
      <c r="B2169" s="153">
        <v>36544</v>
      </c>
      <c r="C2169" s="61">
        <v>37.940970999999998</v>
      </c>
      <c r="D2169">
        <f t="shared" si="35"/>
        <v>-0.49658863941621489</v>
      </c>
      <c r="E2169">
        <v>1.0080688047012579E-2</v>
      </c>
    </row>
    <row r="2170" spans="2:5" x14ac:dyDescent="0.2">
      <c r="B2170" s="153">
        <v>35254</v>
      </c>
      <c r="C2170" s="61">
        <v>75.367728999999997</v>
      </c>
      <c r="D2170">
        <f t="shared" si="35"/>
        <v>3.0542820549551708</v>
      </c>
      <c r="E2170">
        <v>1.0078899630821562E-2</v>
      </c>
    </row>
    <row r="2171" spans="2:5" x14ac:dyDescent="0.2">
      <c r="B2171" s="153">
        <v>37286</v>
      </c>
      <c r="C2171" s="61">
        <v>18.589661</v>
      </c>
      <c r="D2171">
        <f t="shared" si="35"/>
        <v>-0.82114122006792079</v>
      </c>
      <c r="E2171">
        <v>1.0058936030480805E-2</v>
      </c>
    </row>
    <row r="2172" spans="2:5" x14ac:dyDescent="0.2">
      <c r="B2172" s="153">
        <v>40066</v>
      </c>
      <c r="C2172" s="61">
        <v>103.934853</v>
      </c>
      <c r="D2172">
        <f t="shared" si="35"/>
        <v>1.35144571639106</v>
      </c>
      <c r="E2172">
        <v>1.0053120987897575E-2</v>
      </c>
    </row>
    <row r="2173" spans="2:5" x14ac:dyDescent="0.2">
      <c r="B2173" s="153">
        <v>35405</v>
      </c>
      <c r="C2173" s="61">
        <v>44.200405000000003</v>
      </c>
      <c r="D2173">
        <f t="shared" si="35"/>
        <v>2.1676222239485532</v>
      </c>
      <c r="E2173">
        <v>1.0051889454992769E-2</v>
      </c>
    </row>
    <row r="2174" spans="2:5" x14ac:dyDescent="0.2">
      <c r="B2174" s="153">
        <v>36755</v>
      </c>
      <c r="C2174" s="61">
        <v>13.953811999999999</v>
      </c>
      <c r="D2174">
        <f t="shared" si="35"/>
        <v>-0.94430043131502595</v>
      </c>
      <c r="E2174">
        <v>1.0050185418439926E-2</v>
      </c>
    </row>
    <row r="2175" spans="2:5" x14ac:dyDescent="0.2">
      <c r="B2175" s="153">
        <v>43328</v>
      </c>
      <c r="C2175" s="61">
        <v>250.51921100000001</v>
      </c>
      <c r="D2175">
        <f t="shared" si="35"/>
        <v>1.156264578146448</v>
      </c>
      <c r="E2175">
        <v>1.0048233543368814E-2</v>
      </c>
    </row>
    <row r="2176" spans="2:5" x14ac:dyDescent="0.2">
      <c r="B2176" s="153">
        <v>39588</v>
      </c>
      <c r="C2176" s="61">
        <v>116.18203699999999</v>
      </c>
      <c r="D2176">
        <f t="shared" si="35"/>
        <v>-0.77069524944544476</v>
      </c>
      <c r="E2176">
        <v>1.0047536430492592E-2</v>
      </c>
    </row>
    <row r="2177" spans="2:5" x14ac:dyDescent="0.2">
      <c r="B2177" s="153">
        <v>42583</v>
      </c>
      <c r="C2177" s="61">
        <v>506.67086799999998</v>
      </c>
      <c r="D2177">
        <f t="shared" si="35"/>
        <v>0.68322570406790073</v>
      </c>
      <c r="E2177">
        <v>1.0035755647047404E-2</v>
      </c>
    </row>
    <row r="2178" spans="2:5" x14ac:dyDescent="0.2">
      <c r="B2178" s="153">
        <v>44460</v>
      </c>
      <c r="C2178" s="61">
        <v>301.011841</v>
      </c>
      <c r="D2178">
        <f t="shared" si="35"/>
        <v>4.6841945159840055</v>
      </c>
      <c r="E2178">
        <v>1.0035065326682658E-2</v>
      </c>
    </row>
    <row r="2179" spans="2:5" x14ac:dyDescent="0.2">
      <c r="B2179" s="153">
        <v>34948</v>
      </c>
      <c r="C2179" s="61">
        <v>52.955936000000001</v>
      </c>
      <c r="D2179">
        <f t="shared" ref="D2179:D2242" si="36">(C2179-C2180)/C2180</f>
        <v>-0.94635743987409926</v>
      </c>
      <c r="E2179">
        <v>1.0033322595183795E-2</v>
      </c>
    </row>
    <row r="2180" spans="2:5" x14ac:dyDescent="0.2">
      <c r="B2180" s="153">
        <v>45355</v>
      </c>
      <c r="C2180" s="61">
        <v>987.20001200000002</v>
      </c>
      <c r="D2180">
        <f t="shared" si="36"/>
        <v>13.796863394750259</v>
      </c>
      <c r="E2180">
        <v>1.0026588663149025E-2</v>
      </c>
    </row>
    <row r="2181" spans="2:5" x14ac:dyDescent="0.2">
      <c r="B2181" s="153">
        <v>37970</v>
      </c>
      <c r="C2181" s="61">
        <v>66.716842999999997</v>
      </c>
      <c r="D2181">
        <f t="shared" si="36"/>
        <v>0.52014881484643205</v>
      </c>
      <c r="E2181">
        <v>1.0006042610737767E-2</v>
      </c>
    </row>
    <row r="2182" spans="2:5" x14ac:dyDescent="0.2">
      <c r="B2182" s="153">
        <v>34662</v>
      </c>
      <c r="C2182" s="61">
        <v>43.888362999999998</v>
      </c>
      <c r="D2182">
        <f t="shared" si="36"/>
        <v>0.32919335790418763</v>
      </c>
      <c r="E2182">
        <v>9.9998547884074303E-3</v>
      </c>
    </row>
    <row r="2183" spans="2:5" x14ac:dyDescent="0.2">
      <c r="B2183" s="153">
        <v>35831</v>
      </c>
      <c r="C2183" s="61">
        <v>33.018794999999997</v>
      </c>
      <c r="D2183">
        <f t="shared" si="36"/>
        <v>-0.15413459726255985</v>
      </c>
      <c r="E2183">
        <v>9.9799880853493738E-3</v>
      </c>
    </row>
    <row r="2184" spans="2:5" x14ac:dyDescent="0.2">
      <c r="B2184" s="153">
        <v>37846</v>
      </c>
      <c r="C2184" s="61">
        <v>39.035519000000001</v>
      </c>
      <c r="D2184">
        <f t="shared" si="36"/>
        <v>-0.69582830659961903</v>
      </c>
      <c r="E2184">
        <v>9.9752716528277961E-3</v>
      </c>
    </row>
    <row r="2185" spans="2:5" x14ac:dyDescent="0.2">
      <c r="B2185" s="153">
        <v>39153</v>
      </c>
      <c r="C2185" s="61">
        <v>128.333832</v>
      </c>
      <c r="D2185">
        <f t="shared" si="36"/>
        <v>0.33610600975094018</v>
      </c>
      <c r="E2185">
        <v>9.9716633220338705E-3</v>
      </c>
    </row>
    <row r="2186" spans="2:5" x14ac:dyDescent="0.2">
      <c r="B2186" s="153">
        <v>44000</v>
      </c>
      <c r="C2186" s="61">
        <v>96.050635999999997</v>
      </c>
      <c r="D2186">
        <f t="shared" si="36"/>
        <v>7.7691536722607806</v>
      </c>
      <c r="E2186">
        <v>9.9580255601701261E-3</v>
      </c>
    </row>
    <row r="2187" spans="2:5" x14ac:dyDescent="0.2">
      <c r="B2187" s="153">
        <v>37090</v>
      </c>
      <c r="C2187" s="61">
        <v>10.953239</v>
      </c>
      <c r="D2187">
        <f t="shared" si="36"/>
        <v>7.6573118340550847E-2</v>
      </c>
      <c r="E2187">
        <v>9.9569830228949351E-3</v>
      </c>
    </row>
    <row r="2188" spans="2:5" x14ac:dyDescent="0.2">
      <c r="B2188" s="153">
        <v>37062</v>
      </c>
      <c r="C2188" s="61">
        <v>10.174170999999999</v>
      </c>
      <c r="D2188">
        <f t="shared" si="36"/>
        <v>-0.95322694390397178</v>
      </c>
      <c r="E2188">
        <v>9.9539443329571698E-3</v>
      </c>
    </row>
    <row r="2189" spans="2:5" x14ac:dyDescent="0.2">
      <c r="B2189" s="153">
        <v>43566</v>
      </c>
      <c r="C2189" s="61">
        <v>217.52204900000001</v>
      </c>
      <c r="D2189">
        <f t="shared" si="36"/>
        <v>0.6907694704724221</v>
      </c>
      <c r="E2189">
        <v>9.9513583369590149E-3</v>
      </c>
    </row>
    <row r="2190" spans="2:5" x14ac:dyDescent="0.2">
      <c r="B2190" s="153">
        <v>39198</v>
      </c>
      <c r="C2190" s="61">
        <v>128.65269499999999</v>
      </c>
      <c r="D2190">
        <f t="shared" si="36"/>
        <v>5.5311353743757223</v>
      </c>
      <c r="E2190">
        <v>9.9467663618545889E-3</v>
      </c>
    </row>
    <row r="2191" spans="2:5" x14ac:dyDescent="0.2">
      <c r="B2191" s="153">
        <v>36019</v>
      </c>
      <c r="C2191" s="61">
        <v>19.698366</v>
      </c>
      <c r="D2191">
        <f t="shared" si="36"/>
        <v>-0.89772380557404352</v>
      </c>
      <c r="E2191">
        <v>9.9351511452307924E-3</v>
      </c>
    </row>
    <row r="2192" spans="2:5" x14ac:dyDescent="0.2">
      <c r="B2192" s="153">
        <v>44201</v>
      </c>
      <c r="C2192" s="61">
        <v>192.599716</v>
      </c>
      <c r="D2192">
        <f t="shared" si="36"/>
        <v>3.3790623849741279</v>
      </c>
      <c r="E2192">
        <v>9.932003736837865E-3</v>
      </c>
    </row>
    <row r="2193" spans="2:5" x14ac:dyDescent="0.2">
      <c r="B2193" s="153">
        <v>33701</v>
      </c>
      <c r="C2193" s="61">
        <v>43.981952999999997</v>
      </c>
      <c r="D2193">
        <f t="shared" si="36"/>
        <v>-0.90990600104207375</v>
      </c>
      <c r="E2193">
        <v>9.9008830201409177E-3</v>
      </c>
    </row>
    <row r="2194" spans="2:5" x14ac:dyDescent="0.2">
      <c r="B2194" s="153">
        <v>44504</v>
      </c>
      <c r="C2194" s="61">
        <v>488.17849699999999</v>
      </c>
      <c r="D2194">
        <f t="shared" si="36"/>
        <v>8.418139336647485</v>
      </c>
      <c r="E2194">
        <v>9.8989663081913825E-3</v>
      </c>
    </row>
    <row r="2195" spans="2:5" x14ac:dyDescent="0.2">
      <c r="B2195" s="153">
        <v>35682</v>
      </c>
      <c r="C2195" s="61">
        <v>51.833857999999999</v>
      </c>
      <c r="D2195">
        <f t="shared" si="36"/>
        <v>-0.82484283391054192</v>
      </c>
      <c r="E2195">
        <v>9.8882974835059843E-3</v>
      </c>
    </row>
    <row r="2196" spans="2:5" x14ac:dyDescent="0.2">
      <c r="B2196" s="153">
        <v>44410</v>
      </c>
      <c r="C2196" s="61">
        <v>295.92770400000001</v>
      </c>
      <c r="D2196">
        <f t="shared" si="36"/>
        <v>5.6440627430881323</v>
      </c>
      <c r="E2196">
        <v>9.8656273147589707E-3</v>
      </c>
    </row>
    <row r="2197" spans="2:5" x14ac:dyDescent="0.2">
      <c r="B2197" s="153">
        <v>34501</v>
      </c>
      <c r="C2197" s="61">
        <v>44.540173000000003</v>
      </c>
      <c r="D2197">
        <f t="shared" si="36"/>
        <v>1.1642718206003475</v>
      </c>
      <c r="E2197">
        <v>9.852347871515503E-3</v>
      </c>
    </row>
    <row r="2198" spans="2:5" x14ac:dyDescent="0.2">
      <c r="B2198" s="153">
        <v>37474</v>
      </c>
      <c r="C2198" s="61">
        <v>20.579750000000001</v>
      </c>
      <c r="D2198">
        <f t="shared" si="36"/>
        <v>-0.93520436048340239</v>
      </c>
      <c r="E2198">
        <v>9.8409162283112084E-3</v>
      </c>
    </row>
    <row r="2199" spans="2:5" x14ac:dyDescent="0.2">
      <c r="B2199" s="153">
        <v>44343</v>
      </c>
      <c r="C2199" s="61">
        <v>317.61010700000003</v>
      </c>
      <c r="D2199">
        <f t="shared" si="36"/>
        <v>5.5537466263516775</v>
      </c>
      <c r="E2199">
        <v>9.8256533941931921E-3</v>
      </c>
    </row>
    <row r="2200" spans="2:5" x14ac:dyDescent="0.2">
      <c r="B2200" s="153">
        <v>35712</v>
      </c>
      <c r="C2200" s="61">
        <v>48.462372000000002</v>
      </c>
      <c r="D2200">
        <f t="shared" si="36"/>
        <v>-0.89834083263043663</v>
      </c>
      <c r="E2200">
        <v>9.8200716232861845E-3</v>
      </c>
    </row>
    <row r="2201" spans="2:5" x14ac:dyDescent="0.2">
      <c r="B2201" s="153">
        <v>45042</v>
      </c>
      <c r="C2201" s="61">
        <v>476.71423299999998</v>
      </c>
      <c r="D2201">
        <f t="shared" si="36"/>
        <v>0.12043118310425552</v>
      </c>
      <c r="E2201">
        <v>9.8194628465678186E-3</v>
      </c>
    </row>
    <row r="2202" spans="2:5" x14ac:dyDescent="0.2">
      <c r="B2202" s="153">
        <v>42864</v>
      </c>
      <c r="C2202" s="61">
        <v>425.473907</v>
      </c>
      <c r="D2202">
        <f t="shared" si="36"/>
        <v>2.0705033473425671</v>
      </c>
      <c r="E2202">
        <v>9.818947156204327E-3</v>
      </c>
    </row>
    <row r="2203" spans="2:5" x14ac:dyDescent="0.2">
      <c r="B2203" s="153">
        <v>44141</v>
      </c>
      <c r="C2203" s="61">
        <v>138.56813</v>
      </c>
      <c r="D2203">
        <f t="shared" si="36"/>
        <v>2.1199792187711575</v>
      </c>
      <c r="E2203">
        <v>9.8075079199396627E-3</v>
      </c>
    </row>
    <row r="2204" spans="2:5" x14ac:dyDescent="0.2">
      <c r="B2204" s="153">
        <v>33696</v>
      </c>
      <c r="C2204" s="61">
        <v>44.413158000000003</v>
      </c>
      <c r="D2204">
        <f t="shared" si="36"/>
        <v>-0.90174974296255306</v>
      </c>
      <c r="E2204">
        <v>9.8041348914179784E-3</v>
      </c>
    </row>
    <row r="2205" spans="2:5" x14ac:dyDescent="0.2">
      <c r="B2205" s="153">
        <v>44762</v>
      </c>
      <c r="C2205" s="61">
        <v>452.04113799999999</v>
      </c>
      <c r="D2205">
        <f t="shared" si="36"/>
        <v>4.3157453913006831</v>
      </c>
      <c r="E2205">
        <v>9.7985169531919231E-3</v>
      </c>
    </row>
    <row r="2206" spans="2:5" x14ac:dyDescent="0.2">
      <c r="B2206" s="153">
        <v>38608</v>
      </c>
      <c r="C2206" s="61">
        <v>85.038146999999995</v>
      </c>
      <c r="D2206">
        <f t="shared" si="36"/>
        <v>1.4959446472883922</v>
      </c>
      <c r="E2206">
        <v>9.7981769159594303E-3</v>
      </c>
    </row>
    <row r="2207" spans="2:5" x14ac:dyDescent="0.2">
      <c r="B2207" s="153">
        <v>37813</v>
      </c>
      <c r="C2207" s="61">
        <v>34.070526000000001</v>
      </c>
      <c r="D2207">
        <f t="shared" si="36"/>
        <v>-0.70769647158883164</v>
      </c>
      <c r="E2207">
        <v>9.7950684113000605E-3</v>
      </c>
    </row>
    <row r="2208" spans="2:5" x14ac:dyDescent="0.2">
      <c r="B2208" s="153">
        <v>39324</v>
      </c>
      <c r="C2208" s="61">
        <v>116.558723</v>
      </c>
      <c r="D2208">
        <f t="shared" si="36"/>
        <v>-8.9845443662182306E-2</v>
      </c>
      <c r="E2208">
        <v>9.7900984993632683E-3</v>
      </c>
    </row>
    <row r="2209" spans="2:5" x14ac:dyDescent="0.2">
      <c r="B2209" s="153">
        <v>39234</v>
      </c>
      <c r="C2209" s="61">
        <v>128.06475800000001</v>
      </c>
      <c r="D2209">
        <f t="shared" si="36"/>
        <v>-0.53029654791645542</v>
      </c>
      <c r="E2209">
        <v>9.7880036501148838E-3</v>
      </c>
    </row>
    <row r="2210" spans="2:5" x14ac:dyDescent="0.2">
      <c r="B2210" s="153">
        <v>43290</v>
      </c>
      <c r="C2210" s="61">
        <v>272.650238</v>
      </c>
      <c r="D2210">
        <f t="shared" si="36"/>
        <v>-0.55995763627983097</v>
      </c>
      <c r="E2210">
        <v>9.7839666401000631E-3</v>
      </c>
    </row>
    <row r="2211" spans="2:5" x14ac:dyDescent="0.2">
      <c r="B2211" s="153">
        <v>45204</v>
      </c>
      <c r="C2211" s="61">
        <v>619.59997599999997</v>
      </c>
      <c r="D2211">
        <f t="shared" si="36"/>
        <v>0.32128210276877145</v>
      </c>
      <c r="E2211">
        <v>9.778357618449451E-3</v>
      </c>
    </row>
    <row r="2212" spans="2:5" x14ac:dyDescent="0.2">
      <c r="B2212" s="153">
        <v>42828</v>
      </c>
      <c r="C2212" s="61">
        <v>468.938446</v>
      </c>
      <c r="D2212">
        <f t="shared" si="36"/>
        <v>9.4267137052484085</v>
      </c>
      <c r="E2212">
        <v>9.7670164296963131E-3</v>
      </c>
    </row>
    <row r="2213" spans="2:5" x14ac:dyDescent="0.2">
      <c r="B2213" s="153">
        <v>34494</v>
      </c>
      <c r="C2213" s="61">
        <v>44.974711999999997</v>
      </c>
      <c r="D2213">
        <f t="shared" si="36"/>
        <v>-0.90205192352796792</v>
      </c>
      <c r="E2213">
        <v>9.7561138794856894E-3</v>
      </c>
    </row>
    <row r="2214" spans="2:5" x14ac:dyDescent="0.2">
      <c r="B2214" s="153">
        <v>42935</v>
      </c>
      <c r="C2214" s="61">
        <v>459.16891500000003</v>
      </c>
      <c r="D2214">
        <f t="shared" si="36"/>
        <v>4.3729756321282682</v>
      </c>
      <c r="E2214">
        <v>9.7555943010013777E-3</v>
      </c>
    </row>
    <row r="2215" spans="2:5" x14ac:dyDescent="0.2">
      <c r="B2215" s="153">
        <v>38649</v>
      </c>
      <c r="C2215" s="61">
        <v>85.458961000000002</v>
      </c>
      <c r="D2215">
        <f t="shared" si="36"/>
        <v>0.4679522174885084</v>
      </c>
      <c r="E2215">
        <v>9.7493632422540853E-3</v>
      </c>
    </row>
    <row r="2216" spans="2:5" x14ac:dyDescent="0.2">
      <c r="B2216" s="153">
        <v>34999</v>
      </c>
      <c r="C2216" s="61">
        <v>58.216445999999998</v>
      </c>
      <c r="D2216">
        <f t="shared" si="36"/>
        <v>0.28820318209151069</v>
      </c>
      <c r="E2216">
        <v>9.7320383599493743E-3</v>
      </c>
    </row>
    <row r="2217" spans="2:5" x14ac:dyDescent="0.2">
      <c r="B2217" s="153">
        <v>34690</v>
      </c>
      <c r="C2217" s="61">
        <v>45.191974999999999</v>
      </c>
      <c r="D2217">
        <f t="shared" si="36"/>
        <v>-0.95486444444444452</v>
      </c>
      <c r="E2217">
        <v>9.7086200770813008E-3</v>
      </c>
    </row>
    <row r="2218" spans="2:5" x14ac:dyDescent="0.2">
      <c r="B2218" s="153">
        <v>45407</v>
      </c>
      <c r="C2218" s="61">
        <v>1001.25</v>
      </c>
      <c r="D2218">
        <f t="shared" si="36"/>
        <v>17.242762050922643</v>
      </c>
      <c r="E2218">
        <v>9.6808105356330533E-3</v>
      </c>
    </row>
    <row r="2219" spans="2:5" x14ac:dyDescent="0.2">
      <c r="B2219" s="153">
        <v>34962</v>
      </c>
      <c r="C2219" s="61">
        <v>54.884780999999997</v>
      </c>
      <c r="D2219">
        <f t="shared" si="36"/>
        <v>-0.88149840990894113</v>
      </c>
      <c r="E2219">
        <v>9.6773225071797742E-3</v>
      </c>
    </row>
    <row r="2220" spans="2:5" x14ac:dyDescent="0.2">
      <c r="B2220" s="153">
        <v>42937</v>
      </c>
      <c r="C2220" s="61">
        <v>463.15649400000001</v>
      </c>
      <c r="D2220">
        <f t="shared" si="36"/>
        <v>3.4395605181400111</v>
      </c>
      <c r="E2220">
        <v>9.6707905492198019E-3</v>
      </c>
    </row>
    <row r="2221" spans="2:5" x14ac:dyDescent="0.2">
      <c r="B2221" s="153">
        <v>44043</v>
      </c>
      <c r="C2221" s="61">
        <v>104.32485200000001</v>
      </c>
      <c r="D2221">
        <f t="shared" si="36"/>
        <v>-0.76501628640474151</v>
      </c>
      <c r="E2221">
        <v>9.6478729372342972E-3</v>
      </c>
    </row>
    <row r="2222" spans="2:5" x14ac:dyDescent="0.2">
      <c r="B2222" s="153">
        <v>42711</v>
      </c>
      <c r="C2222" s="61">
        <v>443.96630900000002</v>
      </c>
      <c r="D2222">
        <f t="shared" si="36"/>
        <v>2.2382967196273831E-2</v>
      </c>
      <c r="E2222">
        <v>9.6350530885020349E-3</v>
      </c>
    </row>
    <row r="2223" spans="2:5" x14ac:dyDescent="0.2">
      <c r="B2223" s="153">
        <v>42951</v>
      </c>
      <c r="C2223" s="61">
        <v>434.24658199999999</v>
      </c>
      <c r="D2223">
        <f t="shared" si="36"/>
        <v>8.5174158135480926</v>
      </c>
      <c r="E2223">
        <v>9.6186785664023906E-3</v>
      </c>
    </row>
    <row r="2224" spans="2:5" x14ac:dyDescent="0.2">
      <c r="B2224" s="153">
        <v>34655</v>
      </c>
      <c r="C2224" s="61">
        <v>45.626522000000001</v>
      </c>
      <c r="D2224">
        <f t="shared" si="36"/>
        <v>0</v>
      </c>
      <c r="E2224">
        <v>9.61557887213387E-3</v>
      </c>
    </row>
    <row r="2225" spans="2:5" x14ac:dyDescent="0.2">
      <c r="B2225" s="153">
        <v>34691</v>
      </c>
      <c r="C2225" s="61">
        <v>45.626522000000001</v>
      </c>
      <c r="D2225">
        <f t="shared" si="36"/>
        <v>1.0155039095275005</v>
      </c>
      <c r="E2225">
        <v>9.61557887213387E-3</v>
      </c>
    </row>
    <row r="2226" spans="2:5" x14ac:dyDescent="0.2">
      <c r="B2226" s="153">
        <v>34022</v>
      </c>
      <c r="C2226" s="61">
        <v>22.637774</v>
      </c>
      <c r="D2226">
        <f t="shared" si="36"/>
        <v>-0.28056518559858773</v>
      </c>
      <c r="E2226">
        <v>9.6155265593570911E-3</v>
      </c>
    </row>
    <row r="2227" spans="2:5" x14ac:dyDescent="0.2">
      <c r="B2227" s="153">
        <v>37803</v>
      </c>
      <c r="C2227" s="61">
        <v>31.466052999999999</v>
      </c>
      <c r="D2227">
        <f t="shared" si="36"/>
        <v>-0.54673809349340075</v>
      </c>
      <c r="E2227">
        <v>9.5936907206412691E-3</v>
      </c>
    </row>
    <row r="2228" spans="2:5" x14ac:dyDescent="0.2">
      <c r="B2228" s="153">
        <v>38484</v>
      </c>
      <c r="C2228" s="61">
        <v>69.421349000000006</v>
      </c>
      <c r="D2228">
        <f t="shared" si="36"/>
        <v>0.50948961716590779</v>
      </c>
      <c r="E2228">
        <v>9.5504202466449792E-3</v>
      </c>
    </row>
    <row r="2229" spans="2:5" x14ac:dyDescent="0.2">
      <c r="B2229" s="153">
        <v>35754</v>
      </c>
      <c r="C2229" s="61">
        <v>45.989947999999998</v>
      </c>
      <c r="D2229">
        <f t="shared" si="36"/>
        <v>-0.71381205327420472</v>
      </c>
      <c r="E2229">
        <v>9.5496834776086434E-3</v>
      </c>
    </row>
    <row r="2230" spans="2:5" x14ac:dyDescent="0.2">
      <c r="B2230" s="153">
        <v>39098</v>
      </c>
      <c r="C2230" s="61">
        <v>160.69841</v>
      </c>
      <c r="D2230">
        <f t="shared" si="36"/>
        <v>6.0317158024520756</v>
      </c>
      <c r="E2230">
        <v>9.5415118404999083E-3</v>
      </c>
    </row>
    <row r="2231" spans="2:5" x14ac:dyDescent="0.2">
      <c r="B2231" s="153">
        <v>34023</v>
      </c>
      <c r="C2231" s="61">
        <v>22.853370999999999</v>
      </c>
      <c r="D2231">
        <f t="shared" si="36"/>
        <v>-0.80503517388868828</v>
      </c>
      <c r="E2231">
        <v>9.5237720811241836E-3</v>
      </c>
    </row>
    <row r="2232" spans="2:5" x14ac:dyDescent="0.2">
      <c r="B2232" s="153">
        <v>39259</v>
      </c>
      <c r="C2232" s="61">
        <v>117.217918</v>
      </c>
      <c r="D2232">
        <f t="shared" si="36"/>
        <v>1.9277184381001589</v>
      </c>
      <c r="E2232">
        <v>9.5111818181481487E-3</v>
      </c>
    </row>
    <row r="2233" spans="2:5" x14ac:dyDescent="0.2">
      <c r="B2233" s="153">
        <v>35790</v>
      </c>
      <c r="C2233" s="61">
        <v>40.037292000000001</v>
      </c>
      <c r="D2233">
        <f t="shared" si="36"/>
        <v>-0.4924981166718001</v>
      </c>
      <c r="E2233">
        <v>9.506671099315963E-3</v>
      </c>
    </row>
    <row r="2234" spans="2:5" x14ac:dyDescent="0.2">
      <c r="B2234" s="153">
        <v>38559</v>
      </c>
      <c r="C2234" s="61">
        <v>78.890923000000001</v>
      </c>
      <c r="D2234">
        <f t="shared" si="36"/>
        <v>-0.37706370993140864</v>
      </c>
      <c r="E2234">
        <v>9.502830727217618E-3</v>
      </c>
    </row>
    <row r="2235" spans="2:5" x14ac:dyDescent="0.2">
      <c r="B2235" s="153">
        <v>39497</v>
      </c>
      <c r="C2235" s="61">
        <v>126.643646</v>
      </c>
      <c r="D2235">
        <f t="shared" si="36"/>
        <v>5.1653530860418311</v>
      </c>
      <c r="E2235">
        <v>9.4853499467859124E-3</v>
      </c>
    </row>
    <row r="2236" spans="2:5" x14ac:dyDescent="0.2">
      <c r="B2236" s="153">
        <v>37484</v>
      </c>
      <c r="C2236" s="61">
        <v>20.541183</v>
      </c>
      <c r="D2236">
        <f t="shared" si="36"/>
        <v>-0.87928996050247088</v>
      </c>
      <c r="E2236">
        <v>9.4769387364858331E-3</v>
      </c>
    </row>
    <row r="2237" spans="2:5" x14ac:dyDescent="0.2">
      <c r="B2237" s="153">
        <v>44158</v>
      </c>
      <c r="C2237" s="61">
        <v>170.16963200000001</v>
      </c>
      <c r="D2237">
        <f t="shared" si="36"/>
        <v>-0.62340032929891542</v>
      </c>
      <c r="E2237">
        <v>9.4617864024189695E-3</v>
      </c>
    </row>
    <row r="2238" spans="2:5" x14ac:dyDescent="0.2">
      <c r="B2238" s="153">
        <v>42523</v>
      </c>
      <c r="C2238" s="61">
        <v>451.85815400000001</v>
      </c>
      <c r="D2238">
        <f t="shared" si="36"/>
        <v>2.0953355248566439</v>
      </c>
      <c r="E2238">
        <v>9.461324720395882E-3</v>
      </c>
    </row>
    <row r="2239" spans="2:5" x14ac:dyDescent="0.2">
      <c r="B2239" s="153">
        <v>38993</v>
      </c>
      <c r="C2239" s="61">
        <v>145.98034699999999</v>
      </c>
      <c r="D2239">
        <f t="shared" si="36"/>
        <v>-8.1564838666061068E-2</v>
      </c>
      <c r="E2239">
        <v>9.4578326062471126E-3</v>
      </c>
    </row>
    <row r="2240" spans="2:5" x14ac:dyDescent="0.2">
      <c r="B2240" s="153">
        <v>39086</v>
      </c>
      <c r="C2240" s="61">
        <v>158.94464099999999</v>
      </c>
      <c r="D2240">
        <f t="shared" si="36"/>
        <v>9.4324561557489108E-3</v>
      </c>
      <c r="E2240">
        <v>9.4324561557489108E-3</v>
      </c>
    </row>
    <row r="2241" spans="2:5" x14ac:dyDescent="0.2">
      <c r="B2241" s="153">
        <v>39085</v>
      </c>
      <c r="C2241" s="61">
        <v>157.45941199999999</v>
      </c>
      <c r="D2241">
        <f t="shared" si="36"/>
        <v>0.17785357712834093</v>
      </c>
      <c r="E2241">
        <v>9.4136540611353108E-3</v>
      </c>
    </row>
    <row r="2242" spans="2:5" x14ac:dyDescent="0.2">
      <c r="B2242" s="153">
        <v>44138</v>
      </c>
      <c r="C2242" s="61">
        <v>133.68334999999999</v>
      </c>
      <c r="D2242">
        <f t="shared" si="36"/>
        <v>7.4955764753671943</v>
      </c>
      <c r="E2242">
        <v>9.4090528509272551E-3</v>
      </c>
    </row>
    <row r="2243" spans="2:5" x14ac:dyDescent="0.2">
      <c r="B2243" s="153">
        <v>36775</v>
      </c>
      <c r="C2243" s="61">
        <v>15.735642</v>
      </c>
      <c r="D2243">
        <f t="shared" ref="D2243:D2306" si="37">(C2243-C2244)/C2244</f>
        <v>-0.95264831088956858</v>
      </c>
      <c r="E2243">
        <v>9.4011278530937124E-3</v>
      </c>
    </row>
    <row r="2244" spans="2:5" x14ac:dyDescent="0.2">
      <c r="B2244" s="153">
        <v>44469</v>
      </c>
      <c r="C2244" s="61">
        <v>332.31427000000002</v>
      </c>
      <c r="D2244">
        <f t="shared" si="37"/>
        <v>12.563390475080309</v>
      </c>
      <c r="E2244">
        <v>9.3868122402180985E-3</v>
      </c>
    </row>
    <row r="2245" spans="2:5" x14ac:dyDescent="0.2">
      <c r="B2245" s="153">
        <v>39863</v>
      </c>
      <c r="C2245" s="61">
        <v>24.500826</v>
      </c>
      <c r="D2245">
        <f t="shared" si="37"/>
        <v>5.2463719469540121E-2</v>
      </c>
      <c r="E2245">
        <v>9.3773764628629699E-3</v>
      </c>
    </row>
    <row r="2246" spans="2:5" x14ac:dyDescent="0.2">
      <c r="B2246" s="153">
        <v>37736</v>
      </c>
      <c r="C2246" s="61">
        <v>23.279496999999999</v>
      </c>
      <c r="D2246">
        <f t="shared" si="37"/>
        <v>-2.1765491431776393E-4</v>
      </c>
      <c r="E2246">
        <v>9.3647485532667475E-3</v>
      </c>
    </row>
    <row r="2247" spans="2:5" x14ac:dyDescent="0.2">
      <c r="B2247" s="153">
        <v>34229</v>
      </c>
      <c r="C2247" s="61">
        <v>23.284565000000001</v>
      </c>
      <c r="D2247">
        <f t="shared" si="37"/>
        <v>-0.94788895021603581</v>
      </c>
      <c r="E2247">
        <v>9.3459333501062069E-3</v>
      </c>
    </row>
    <row r="2248" spans="2:5" x14ac:dyDescent="0.2">
      <c r="B2248" s="153">
        <v>42535</v>
      </c>
      <c r="C2248" s="61">
        <v>446.82586700000002</v>
      </c>
      <c r="D2248">
        <f t="shared" si="37"/>
        <v>6.8917752486820589</v>
      </c>
      <c r="E2248">
        <v>9.3416001787073287E-3</v>
      </c>
    </row>
    <row r="2249" spans="2:5" x14ac:dyDescent="0.2">
      <c r="B2249" s="153">
        <v>35640</v>
      </c>
      <c r="C2249" s="61">
        <v>56.619183</v>
      </c>
      <c r="D2249">
        <f t="shared" si="37"/>
        <v>-0.2570139089344422</v>
      </c>
      <c r="E2249">
        <v>9.305747883087849E-3</v>
      </c>
    </row>
    <row r="2250" spans="2:5" x14ac:dyDescent="0.2">
      <c r="B2250" s="153">
        <v>35230</v>
      </c>
      <c r="C2250" s="61">
        <v>76.204903000000002</v>
      </c>
      <c r="D2250">
        <f t="shared" si="37"/>
        <v>2.861337401157769</v>
      </c>
      <c r="E2250">
        <v>9.3028023250828103E-3</v>
      </c>
    </row>
    <row r="2251" spans="2:5" x14ac:dyDescent="0.2">
      <c r="B2251" s="153">
        <v>36661</v>
      </c>
      <c r="C2251" s="61">
        <v>19.735365000000002</v>
      </c>
      <c r="D2251">
        <f t="shared" si="37"/>
        <v>-0.23799572992056459</v>
      </c>
      <c r="E2251">
        <v>9.2951113073124533E-3</v>
      </c>
    </row>
    <row r="2252" spans="2:5" x14ac:dyDescent="0.2">
      <c r="B2252" s="153">
        <v>36158</v>
      </c>
      <c r="C2252" s="61">
        <v>25.899284000000002</v>
      </c>
      <c r="D2252">
        <f t="shared" si="37"/>
        <v>-0.55604440398642008</v>
      </c>
      <c r="E2252">
        <v>9.2942593418611514E-3</v>
      </c>
    </row>
    <row r="2253" spans="2:5" x14ac:dyDescent="0.2">
      <c r="B2253" s="153">
        <v>35592</v>
      </c>
      <c r="C2253" s="61">
        <v>58.337555000000002</v>
      </c>
      <c r="D2253">
        <f t="shared" si="37"/>
        <v>-0.8292900256185135</v>
      </c>
      <c r="E2253">
        <v>9.2825534167964539E-3</v>
      </c>
    </row>
    <row r="2254" spans="2:5" x14ac:dyDescent="0.2">
      <c r="B2254" s="153">
        <v>44375</v>
      </c>
      <c r="C2254" s="61">
        <v>341.734894</v>
      </c>
      <c r="D2254">
        <f t="shared" si="37"/>
        <v>-0.33040341622018798</v>
      </c>
      <c r="E2254">
        <v>9.274209067941212E-3</v>
      </c>
    </row>
    <row r="2255" spans="2:5" x14ac:dyDescent="0.2">
      <c r="B2255" s="153">
        <v>44574</v>
      </c>
      <c r="C2255" s="61">
        <v>510.359375</v>
      </c>
      <c r="D2255">
        <f t="shared" si="37"/>
        <v>9.7751067409526975</v>
      </c>
      <c r="E2255">
        <v>9.2656418483987087E-3</v>
      </c>
    </row>
    <row r="2256" spans="2:5" x14ac:dyDescent="0.2">
      <c r="B2256" s="153">
        <v>34645</v>
      </c>
      <c r="C2256" s="61">
        <v>47.364669999999997</v>
      </c>
      <c r="D2256">
        <f t="shared" si="37"/>
        <v>-0.91709597940161425</v>
      </c>
      <c r="E2256">
        <v>9.2592107237536164E-3</v>
      </c>
    </row>
    <row r="2257" spans="2:5" x14ac:dyDescent="0.2">
      <c r="B2257" s="153">
        <v>45104</v>
      </c>
      <c r="C2257" s="61">
        <v>571.31933600000002</v>
      </c>
      <c r="D2257">
        <f t="shared" si="37"/>
        <v>6.84556204909972</v>
      </c>
      <c r="E2257">
        <v>9.2454280839263346E-3</v>
      </c>
    </row>
    <row r="2258" spans="2:5" x14ac:dyDescent="0.2">
      <c r="B2258" s="153">
        <v>35243</v>
      </c>
      <c r="C2258" s="61">
        <v>72.820701999999997</v>
      </c>
      <c r="D2258">
        <f t="shared" si="37"/>
        <v>1.7110473219879714</v>
      </c>
      <c r="E2258">
        <v>9.2427701764456697E-3</v>
      </c>
    </row>
    <row r="2259" spans="2:5" x14ac:dyDescent="0.2">
      <c r="B2259" s="153">
        <v>36326</v>
      </c>
      <c r="C2259" s="61">
        <v>26.860727000000001</v>
      </c>
      <c r="D2259">
        <f t="shared" si="37"/>
        <v>-0.92047094552290265</v>
      </c>
      <c r="E2259">
        <v>9.2411069234207954E-3</v>
      </c>
    </row>
    <row r="2260" spans="2:5" x14ac:dyDescent="0.2">
      <c r="B2260" s="153">
        <v>43179</v>
      </c>
      <c r="C2260" s="61">
        <v>337.747345</v>
      </c>
      <c r="D2260">
        <f t="shared" si="37"/>
        <v>-0.22568848074532091</v>
      </c>
      <c r="E2260">
        <v>9.2344196183540787E-3</v>
      </c>
    </row>
    <row r="2261" spans="2:5" x14ac:dyDescent="0.2">
      <c r="B2261" s="153">
        <v>43109</v>
      </c>
      <c r="C2261" s="61">
        <v>436.19052099999999</v>
      </c>
      <c r="D2261">
        <f t="shared" si="37"/>
        <v>3.095056965433006</v>
      </c>
      <c r="E2261">
        <v>9.2261727362327444E-3</v>
      </c>
    </row>
    <row r="2262" spans="2:5" x14ac:dyDescent="0.2">
      <c r="B2262" s="153">
        <v>38720</v>
      </c>
      <c r="C2262" s="61">
        <v>106.51635</v>
      </c>
      <c r="D2262">
        <f t="shared" si="37"/>
        <v>-0.73254486538486907</v>
      </c>
      <c r="E2262">
        <v>9.2253769681172847E-3</v>
      </c>
    </row>
    <row r="2263" spans="2:5" x14ac:dyDescent="0.2">
      <c r="B2263" s="153">
        <v>43131</v>
      </c>
      <c r="C2263" s="61">
        <v>398.258759</v>
      </c>
      <c r="D2263">
        <f t="shared" si="37"/>
        <v>15.869679771595701</v>
      </c>
      <c r="E2263">
        <v>9.2206963605478733E-3</v>
      </c>
    </row>
    <row r="2264" spans="2:5" x14ac:dyDescent="0.2">
      <c r="B2264" s="153">
        <v>34281</v>
      </c>
      <c r="C2264" s="61">
        <v>23.607962000000001</v>
      </c>
      <c r="D2264">
        <f t="shared" si="37"/>
        <v>-0.5127870491291735</v>
      </c>
      <c r="E2264">
        <v>9.216511061771241E-3</v>
      </c>
    </row>
    <row r="2265" spans="2:5" x14ac:dyDescent="0.2">
      <c r="B2265" s="153">
        <v>35726</v>
      </c>
      <c r="C2265" s="61">
        <v>48.455120000000001</v>
      </c>
      <c r="D2265">
        <f t="shared" si="37"/>
        <v>-0.39399047398657244</v>
      </c>
      <c r="E2265">
        <v>9.211618457761004E-3</v>
      </c>
    </row>
    <row r="2266" spans="2:5" x14ac:dyDescent="0.2">
      <c r="B2266" s="153">
        <v>40046</v>
      </c>
      <c r="C2266" s="61">
        <v>79.957687000000007</v>
      </c>
      <c r="D2266">
        <f t="shared" si="37"/>
        <v>-0.80989122396317115</v>
      </c>
      <c r="E2266">
        <v>9.2096197220714552E-3</v>
      </c>
    </row>
    <row r="2267" spans="2:5" x14ac:dyDescent="0.2">
      <c r="B2267" s="153">
        <v>43122</v>
      </c>
      <c r="C2267" s="61">
        <v>420.58914199999998</v>
      </c>
      <c r="D2267">
        <f t="shared" si="37"/>
        <v>1.7690794681868631</v>
      </c>
      <c r="E2267">
        <v>9.2094370217844831E-3</v>
      </c>
    </row>
    <row r="2268" spans="2:5" x14ac:dyDescent="0.2">
      <c r="B2268" s="153">
        <v>39122</v>
      </c>
      <c r="C2268" s="61">
        <v>151.887711</v>
      </c>
      <c r="D2268">
        <f t="shared" si="37"/>
        <v>-0.10428516399951948</v>
      </c>
      <c r="E2268">
        <v>9.1993873830195413E-3</v>
      </c>
    </row>
    <row r="2269" spans="2:5" x14ac:dyDescent="0.2">
      <c r="B2269" s="153">
        <v>43787</v>
      </c>
      <c r="C2269" s="61">
        <v>169.57150300000001</v>
      </c>
      <c r="D2269">
        <f t="shared" si="37"/>
        <v>1.385469841883592</v>
      </c>
      <c r="E2269">
        <v>9.1960711322127391E-3</v>
      </c>
    </row>
    <row r="2270" spans="2:5" x14ac:dyDescent="0.2">
      <c r="B2270" s="153">
        <v>38527</v>
      </c>
      <c r="C2270" s="61">
        <v>71.085159000000004</v>
      </c>
      <c r="D2270">
        <f t="shared" si="37"/>
        <v>0.23818333575999429</v>
      </c>
      <c r="E2270">
        <v>9.1366518449713247E-3</v>
      </c>
    </row>
    <row r="2271" spans="2:5" x14ac:dyDescent="0.2">
      <c r="B2271" s="153">
        <v>35377</v>
      </c>
      <c r="C2271" s="61">
        <v>57.410851000000001</v>
      </c>
      <c r="D2271">
        <f t="shared" si="37"/>
        <v>1.2786125554810714</v>
      </c>
      <c r="E2271">
        <v>9.1033802036537947E-3</v>
      </c>
    </row>
    <row r="2272" spans="2:5" x14ac:dyDescent="0.2">
      <c r="B2272" s="153">
        <v>36573</v>
      </c>
      <c r="C2272" s="61">
        <v>25.195530000000002</v>
      </c>
      <c r="D2272">
        <f t="shared" si="37"/>
        <v>1.4409546546528665E-2</v>
      </c>
      <c r="E2272">
        <v>9.0991231295312475E-3</v>
      </c>
    </row>
    <row r="2273" spans="2:5" x14ac:dyDescent="0.2">
      <c r="B2273" s="153">
        <v>37748</v>
      </c>
      <c r="C2273" s="61">
        <v>24.837630999999998</v>
      </c>
      <c r="D2273">
        <f t="shared" si="37"/>
        <v>-0.38365564385318274</v>
      </c>
      <c r="E2273">
        <v>9.0881852089069372E-3</v>
      </c>
    </row>
    <row r="2274" spans="2:5" x14ac:dyDescent="0.2">
      <c r="B2274" s="153">
        <v>35915</v>
      </c>
      <c r="C2274" s="61">
        <v>40.298302</v>
      </c>
      <c r="D2274">
        <f t="shared" si="37"/>
        <v>-0.63216635062217941</v>
      </c>
      <c r="E2274">
        <v>9.0777251955740778E-3</v>
      </c>
    </row>
    <row r="2275" spans="2:5" x14ac:dyDescent="0.2">
      <c r="B2275" s="153">
        <v>39567</v>
      </c>
      <c r="C2275" s="61">
        <v>109.555779</v>
      </c>
      <c r="D2275">
        <f t="shared" si="37"/>
        <v>3.2460475084205282</v>
      </c>
      <c r="E2275">
        <v>9.0678964727187294E-3</v>
      </c>
    </row>
    <row r="2276" spans="2:5" x14ac:dyDescent="0.2">
      <c r="B2276" s="153">
        <v>37718</v>
      </c>
      <c r="C2276" s="61">
        <v>25.801825999999998</v>
      </c>
      <c r="D2276">
        <f t="shared" si="37"/>
        <v>-0.6760272064146895</v>
      </c>
      <c r="E2276">
        <v>9.0498719672815389E-3</v>
      </c>
    </row>
    <row r="2277" spans="2:5" x14ac:dyDescent="0.2">
      <c r="B2277" s="153">
        <v>38085</v>
      </c>
      <c r="C2277" s="61">
        <v>79.641953000000001</v>
      </c>
      <c r="D2277">
        <f t="shared" si="37"/>
        <v>1.9383903572097032</v>
      </c>
      <c r="E2277">
        <v>9.0389760253960783E-3</v>
      </c>
    </row>
    <row r="2278" spans="2:5" x14ac:dyDescent="0.2">
      <c r="B2278" s="153">
        <v>36560</v>
      </c>
      <c r="C2278" s="61">
        <v>27.103939</v>
      </c>
      <c r="D2278">
        <f t="shared" si="37"/>
        <v>0.7438259037093764</v>
      </c>
      <c r="E2278">
        <v>9.0218009732035021E-3</v>
      </c>
    </row>
    <row r="2279" spans="2:5" x14ac:dyDescent="0.2">
      <c r="B2279" s="153">
        <v>37257</v>
      </c>
      <c r="C2279" s="61">
        <v>15.542801000000001</v>
      </c>
      <c r="D2279">
        <f t="shared" si="37"/>
        <v>-0.63337200946861993</v>
      </c>
      <c r="E2279">
        <v>9.0134626438218915E-3</v>
      </c>
    </row>
    <row r="2280" spans="2:5" x14ac:dyDescent="0.2">
      <c r="B2280" s="153">
        <v>36446</v>
      </c>
      <c r="C2280" s="61">
        <v>42.393929</v>
      </c>
      <c r="D2280">
        <f t="shared" si="37"/>
        <v>-0.74769471385378961</v>
      </c>
      <c r="E2280">
        <v>9.012413820023029E-3</v>
      </c>
    </row>
    <row r="2281" spans="2:5" x14ac:dyDescent="0.2">
      <c r="B2281" s="153">
        <v>43784</v>
      </c>
      <c r="C2281" s="61">
        <v>168.026321</v>
      </c>
      <c r="D2281">
        <f t="shared" si="37"/>
        <v>0.85464064030356224</v>
      </c>
      <c r="E2281">
        <v>8.9793865675738913E-3</v>
      </c>
    </row>
    <row r="2282" spans="2:5" x14ac:dyDescent="0.2">
      <c r="B2282" s="153">
        <v>40053</v>
      </c>
      <c r="C2282" s="61">
        <v>90.597778000000005</v>
      </c>
      <c r="D2282">
        <f t="shared" si="37"/>
        <v>-0.14748838932574332</v>
      </c>
      <c r="E2282">
        <v>8.9487148033501798E-3</v>
      </c>
    </row>
    <row r="2283" spans="2:5" x14ac:dyDescent="0.2">
      <c r="B2283" s="153">
        <v>40122</v>
      </c>
      <c r="C2283" s="61">
        <v>106.27160600000001</v>
      </c>
      <c r="D2283">
        <f t="shared" si="37"/>
        <v>3.3620869892162402</v>
      </c>
      <c r="E2283">
        <v>8.9443889687958501E-3</v>
      </c>
    </row>
    <row r="2284" spans="2:5" x14ac:dyDescent="0.2">
      <c r="B2284" s="153">
        <v>33595</v>
      </c>
      <c r="C2284" s="61">
        <v>24.362559999999998</v>
      </c>
      <c r="D2284">
        <f t="shared" si="37"/>
        <v>-0.50384610222763337</v>
      </c>
      <c r="E2284">
        <v>8.9287019537325381E-3</v>
      </c>
    </row>
    <row r="2285" spans="2:5" x14ac:dyDescent="0.2">
      <c r="B2285" s="153">
        <v>34621</v>
      </c>
      <c r="C2285" s="61">
        <v>49.102829</v>
      </c>
      <c r="D2285">
        <f t="shared" si="37"/>
        <v>0</v>
      </c>
      <c r="E2285">
        <v>8.9286893918699307E-3</v>
      </c>
    </row>
    <row r="2286" spans="2:5" x14ac:dyDescent="0.2">
      <c r="B2286" s="153">
        <v>34582</v>
      </c>
      <c r="C2286" s="61">
        <v>49.102829</v>
      </c>
      <c r="D2286">
        <f t="shared" si="37"/>
        <v>-0.87735093043092649</v>
      </c>
      <c r="E2286">
        <v>8.9286893918699307E-3</v>
      </c>
    </row>
    <row r="2287" spans="2:5" x14ac:dyDescent="0.2">
      <c r="B2287" s="153">
        <v>44858</v>
      </c>
      <c r="C2287" s="61">
        <v>400.35223400000001</v>
      </c>
      <c r="D2287">
        <f t="shared" si="37"/>
        <v>-0.50916174557729188</v>
      </c>
      <c r="E2287">
        <v>8.9185584416196628E-3</v>
      </c>
    </row>
    <row r="2288" spans="2:5" x14ac:dyDescent="0.2">
      <c r="B2288" s="153">
        <v>45302</v>
      </c>
      <c r="C2288" s="61">
        <v>815.65002400000003</v>
      </c>
      <c r="D2288">
        <f t="shared" si="37"/>
        <v>6.4305499273634501</v>
      </c>
      <c r="E2288">
        <v>8.9059458137530651E-3</v>
      </c>
    </row>
    <row r="2289" spans="2:5" x14ac:dyDescent="0.2">
      <c r="B2289" s="153">
        <v>39562</v>
      </c>
      <c r="C2289" s="61">
        <v>109.769806</v>
      </c>
      <c r="D2289">
        <f t="shared" si="37"/>
        <v>-0.37489679258447811</v>
      </c>
      <c r="E2289">
        <v>8.8912733131086951E-3</v>
      </c>
    </row>
    <row r="2290" spans="2:5" x14ac:dyDescent="0.2">
      <c r="B2290" s="153">
        <v>43826</v>
      </c>
      <c r="C2290" s="61">
        <v>175.60269199999999</v>
      </c>
      <c r="D2290">
        <f t="shared" si="37"/>
        <v>0.34774284739237432</v>
      </c>
      <c r="E2290">
        <v>8.8773294410722271E-3</v>
      </c>
    </row>
    <row r="2291" spans="2:5" x14ac:dyDescent="0.2">
      <c r="B2291" s="153">
        <v>43679</v>
      </c>
      <c r="C2291" s="61">
        <v>130.293915</v>
      </c>
      <c r="D2291">
        <f t="shared" si="37"/>
        <v>-0.71648589056387835</v>
      </c>
      <c r="E2291">
        <v>8.8768584749354222E-3</v>
      </c>
    </row>
    <row r="2292" spans="2:5" x14ac:dyDescent="0.2">
      <c r="B2292" s="153">
        <v>42928</v>
      </c>
      <c r="C2292" s="61">
        <v>459.567657</v>
      </c>
      <c r="D2292">
        <f t="shared" si="37"/>
        <v>0.49796906764970961</v>
      </c>
      <c r="E2292">
        <v>8.8630421276084427E-3</v>
      </c>
    </row>
    <row r="2293" spans="2:5" x14ac:dyDescent="0.2">
      <c r="B2293" s="153">
        <v>44292</v>
      </c>
      <c r="C2293" s="61">
        <v>306.79382299999997</v>
      </c>
      <c r="D2293">
        <f t="shared" si="37"/>
        <v>5.1931800974880264</v>
      </c>
      <c r="E2293">
        <v>8.8510374914975553E-3</v>
      </c>
    </row>
    <row r="2294" spans="2:5" x14ac:dyDescent="0.2">
      <c r="B2294" s="153">
        <v>34611</v>
      </c>
      <c r="C2294" s="61">
        <v>49.537365000000001</v>
      </c>
      <c r="D2294">
        <f t="shared" si="37"/>
        <v>0</v>
      </c>
      <c r="E2294">
        <v>8.8495104833980417E-3</v>
      </c>
    </row>
    <row r="2295" spans="2:5" x14ac:dyDescent="0.2">
      <c r="B2295" s="153">
        <v>34585</v>
      </c>
      <c r="C2295" s="61">
        <v>49.537365000000001</v>
      </c>
      <c r="D2295">
        <f t="shared" si="37"/>
        <v>-0.27152053325062875</v>
      </c>
      <c r="E2295">
        <v>8.8495104833980417E-3</v>
      </c>
    </row>
    <row r="2296" spans="2:5" x14ac:dyDescent="0.2">
      <c r="B2296" s="153">
        <v>35209</v>
      </c>
      <c r="C2296" s="61">
        <v>68.001045000000005</v>
      </c>
      <c r="D2296">
        <f t="shared" si="37"/>
        <v>-0.36779117533716893</v>
      </c>
      <c r="E2296">
        <v>8.8451513102792128E-3</v>
      </c>
    </row>
    <row r="2297" spans="2:5" x14ac:dyDescent="0.2">
      <c r="B2297" s="153">
        <v>39539</v>
      </c>
      <c r="C2297" s="61">
        <v>107.56104999999999</v>
      </c>
      <c r="D2297">
        <f t="shared" si="37"/>
        <v>0.56565058449462668</v>
      </c>
      <c r="E2297">
        <v>8.8323838636902331E-3</v>
      </c>
    </row>
    <row r="2298" spans="2:5" x14ac:dyDescent="0.2">
      <c r="B2298" s="153">
        <v>38301</v>
      </c>
      <c r="C2298" s="61">
        <v>68.700546000000003</v>
      </c>
      <c r="D2298">
        <f t="shared" si="37"/>
        <v>0.88797411270044113</v>
      </c>
      <c r="E2298">
        <v>8.8204272207486559E-3</v>
      </c>
    </row>
    <row r="2299" spans="2:5" x14ac:dyDescent="0.2">
      <c r="B2299" s="153">
        <v>36537</v>
      </c>
      <c r="C2299" s="61">
        <v>36.388500000000001</v>
      </c>
      <c r="D2299">
        <f t="shared" si="37"/>
        <v>-0.68251640800851732</v>
      </c>
      <c r="E2299">
        <v>8.8179983211179608E-3</v>
      </c>
    </row>
    <row r="2300" spans="2:5" x14ac:dyDescent="0.2">
      <c r="B2300" s="153">
        <v>39304</v>
      </c>
      <c r="C2300" s="61">
        <v>114.61537199999999</v>
      </c>
      <c r="D2300">
        <f t="shared" si="37"/>
        <v>3.3985164634806693</v>
      </c>
      <c r="E2300">
        <v>8.8162588526716074E-3</v>
      </c>
    </row>
    <row r="2301" spans="2:5" x14ac:dyDescent="0.2">
      <c r="B2301" s="153">
        <v>39876</v>
      </c>
      <c r="C2301" s="61">
        <v>26.057734</v>
      </c>
      <c r="D2301">
        <f t="shared" si="37"/>
        <v>5.5569123773487966E-2</v>
      </c>
      <c r="E2301">
        <v>8.8121949442422787E-3</v>
      </c>
    </row>
    <row r="2302" spans="2:5" x14ac:dyDescent="0.2">
      <c r="B2302" s="153">
        <v>33604</v>
      </c>
      <c r="C2302" s="61">
        <v>24.685956999999998</v>
      </c>
      <c r="D2302">
        <f t="shared" si="37"/>
        <v>-3.6333484159416181E-2</v>
      </c>
      <c r="E2302">
        <v>8.8107014054065857E-3</v>
      </c>
    </row>
    <row r="2303" spans="2:5" x14ac:dyDescent="0.2">
      <c r="B2303" s="153">
        <v>37763</v>
      </c>
      <c r="C2303" s="61">
        <v>25.616700999999999</v>
      </c>
      <c r="D2303">
        <f t="shared" si="37"/>
        <v>-0.51950944412143973</v>
      </c>
      <c r="E2303">
        <v>8.8092757190985013E-3</v>
      </c>
    </row>
    <row r="2304" spans="2:5" x14ac:dyDescent="0.2">
      <c r="B2304" s="153">
        <v>35086</v>
      </c>
      <c r="C2304" s="61">
        <v>53.313640999999997</v>
      </c>
      <c r="D2304">
        <f t="shared" si="37"/>
        <v>-0.18444748285380086</v>
      </c>
      <c r="E2304">
        <v>8.7588955966489898E-3</v>
      </c>
    </row>
    <row r="2305" spans="2:5" x14ac:dyDescent="0.2">
      <c r="B2305" s="153">
        <v>35333</v>
      </c>
      <c r="C2305" s="61">
        <v>65.371193000000005</v>
      </c>
      <c r="D2305">
        <f t="shared" si="37"/>
        <v>-0.84411045327097822</v>
      </c>
      <c r="E2305">
        <v>8.758602376497426E-3</v>
      </c>
    </row>
    <row r="2306" spans="2:5" x14ac:dyDescent="0.2">
      <c r="B2306" s="153">
        <v>44707</v>
      </c>
      <c r="C2306" s="61">
        <v>419.34301799999997</v>
      </c>
      <c r="D2306">
        <f t="shared" si="37"/>
        <v>-0.4182255480281723</v>
      </c>
      <c r="E2306">
        <v>8.7529557302517963E-3</v>
      </c>
    </row>
    <row r="2307" spans="2:5" x14ac:dyDescent="0.2">
      <c r="B2307" s="153">
        <v>45271</v>
      </c>
      <c r="C2307" s="61">
        <v>720.79998799999998</v>
      </c>
      <c r="D2307">
        <f t="shared" ref="D2307:D2370" si="38">(C2307-C2308)/C2308</f>
        <v>13.850498618685215</v>
      </c>
      <c r="E2307">
        <v>8.746763844323234E-3</v>
      </c>
    </row>
    <row r="2308" spans="2:5" x14ac:dyDescent="0.2">
      <c r="B2308" s="153">
        <v>35026</v>
      </c>
      <c r="C2308" s="61">
        <v>48.537089999999999</v>
      </c>
      <c r="D2308">
        <f t="shared" si="38"/>
        <v>-0.2166090706388055</v>
      </c>
      <c r="E2308">
        <v>8.7462546179561985E-3</v>
      </c>
    </row>
    <row r="2309" spans="2:5" x14ac:dyDescent="0.2">
      <c r="B2309" s="153">
        <v>39990</v>
      </c>
      <c r="C2309" s="61">
        <v>61.957687</v>
      </c>
      <c r="D2309">
        <f t="shared" si="38"/>
        <v>-0.56487010891372069</v>
      </c>
      <c r="E2309">
        <v>8.7459553003356363E-3</v>
      </c>
    </row>
    <row r="2310" spans="2:5" x14ac:dyDescent="0.2">
      <c r="B2310" s="153">
        <v>39065</v>
      </c>
      <c r="C2310" s="61">
        <v>142.388947</v>
      </c>
      <c r="D2310">
        <f t="shared" si="38"/>
        <v>1.8370445846278187</v>
      </c>
      <c r="E2310">
        <v>8.7385215294934655E-3</v>
      </c>
    </row>
    <row r="2311" spans="2:5" x14ac:dyDescent="0.2">
      <c r="B2311" s="153">
        <v>34598</v>
      </c>
      <c r="C2311" s="61">
        <v>50.189182000000002</v>
      </c>
      <c r="D2311">
        <f t="shared" si="38"/>
        <v>-0.88378207809621978</v>
      </c>
      <c r="E2311">
        <v>8.7337182770033765E-3</v>
      </c>
    </row>
    <row r="2312" spans="2:5" x14ac:dyDescent="0.2">
      <c r="B2312" s="153">
        <v>44980</v>
      </c>
      <c r="C2312" s="61">
        <v>431.85406499999999</v>
      </c>
      <c r="D2312">
        <f t="shared" si="38"/>
        <v>2.7633575386505203</v>
      </c>
      <c r="E2312">
        <v>8.732155979930694E-3</v>
      </c>
    </row>
    <row r="2313" spans="2:5" x14ac:dyDescent="0.2">
      <c r="B2313" s="153">
        <v>39262</v>
      </c>
      <c r="C2313" s="61">
        <v>114.752335</v>
      </c>
      <c r="D2313">
        <f t="shared" si="38"/>
        <v>3.7491466919276122</v>
      </c>
      <c r="E2313">
        <v>8.7296722251712696E-3</v>
      </c>
    </row>
    <row r="2314" spans="2:5" x14ac:dyDescent="0.2">
      <c r="B2314" s="153">
        <v>35984</v>
      </c>
      <c r="C2314" s="61">
        <v>24.162727</v>
      </c>
      <c r="D2314">
        <f t="shared" si="38"/>
        <v>0.22843288668365325</v>
      </c>
      <c r="E2314">
        <v>8.7117224372032405E-3</v>
      </c>
    </row>
    <row r="2315" spans="2:5" x14ac:dyDescent="0.2">
      <c r="B2315" s="153">
        <v>37291</v>
      </c>
      <c r="C2315" s="61">
        <v>19.669554000000002</v>
      </c>
      <c r="D2315">
        <f t="shared" si="38"/>
        <v>-0.70590884100681206</v>
      </c>
      <c r="E2315">
        <v>8.7026809894412988E-3</v>
      </c>
    </row>
    <row r="2316" spans="2:5" x14ac:dyDescent="0.2">
      <c r="B2316" s="153">
        <v>38524</v>
      </c>
      <c r="C2316" s="61">
        <v>66.882507000000004</v>
      </c>
      <c r="D2316">
        <f t="shared" si="38"/>
        <v>1.6742994501737671</v>
      </c>
      <c r="E2316">
        <v>8.6964989740426473E-3</v>
      </c>
    </row>
    <row r="2317" spans="2:5" x14ac:dyDescent="0.2">
      <c r="B2317" s="153">
        <v>34261</v>
      </c>
      <c r="C2317" s="61">
        <v>25.009356</v>
      </c>
      <c r="D2317">
        <f t="shared" si="38"/>
        <v>-0.33333313785087781</v>
      </c>
      <c r="E2317">
        <v>8.6959411667883596E-3</v>
      </c>
    </row>
    <row r="2318" spans="2:5" x14ac:dyDescent="0.2">
      <c r="B2318" s="153">
        <v>34383</v>
      </c>
      <c r="C2318" s="61">
        <v>37.514023000000002</v>
      </c>
      <c r="D2318">
        <f t="shared" si="38"/>
        <v>-0.90866275998161372</v>
      </c>
      <c r="E2318">
        <v>8.6954962206611825E-3</v>
      </c>
    </row>
    <row r="2319" spans="2:5" x14ac:dyDescent="0.2">
      <c r="B2319" s="153">
        <v>44747</v>
      </c>
      <c r="C2319" s="61">
        <v>410.71991000000003</v>
      </c>
      <c r="D2319">
        <f t="shared" si="38"/>
        <v>10.122725540648071</v>
      </c>
      <c r="E2319">
        <v>8.6913965292466783E-3</v>
      </c>
    </row>
    <row r="2320" spans="2:5" x14ac:dyDescent="0.2">
      <c r="B2320" s="153">
        <v>36371</v>
      </c>
      <c r="C2320" s="61">
        <v>36.926192999999998</v>
      </c>
      <c r="D2320">
        <f t="shared" si="38"/>
        <v>-0.93064120380560633</v>
      </c>
      <c r="E2320">
        <v>8.6887017075665748E-3</v>
      </c>
    </row>
    <row r="2321" spans="2:5" x14ac:dyDescent="0.2">
      <c r="B2321" s="153">
        <v>42093</v>
      </c>
      <c r="C2321" s="61">
        <v>532.39379899999994</v>
      </c>
      <c r="D2321">
        <f t="shared" si="38"/>
        <v>44.709004280761633</v>
      </c>
      <c r="E2321">
        <v>8.6858506929828067E-3</v>
      </c>
    </row>
    <row r="2322" spans="2:5" x14ac:dyDescent="0.2">
      <c r="B2322" s="153">
        <v>37134</v>
      </c>
      <c r="C2322" s="61">
        <v>11.647460000000001</v>
      </c>
      <c r="D2322">
        <f t="shared" si="38"/>
        <v>-0.82662018836249862</v>
      </c>
      <c r="E2322">
        <v>8.6841093624306608E-3</v>
      </c>
    </row>
    <row r="2323" spans="2:5" x14ac:dyDescent="0.2">
      <c r="B2323" s="153">
        <v>38293</v>
      </c>
      <c r="C2323" s="61">
        <v>67.178871000000001</v>
      </c>
      <c r="D2323">
        <f t="shared" si="38"/>
        <v>0.32702383276484809</v>
      </c>
      <c r="E2323">
        <v>8.6584982873536848E-3</v>
      </c>
    </row>
    <row r="2324" spans="2:5" x14ac:dyDescent="0.2">
      <c r="B2324" s="153">
        <v>34591</v>
      </c>
      <c r="C2324" s="61">
        <v>50.623711</v>
      </c>
      <c r="D2324">
        <f t="shared" si="38"/>
        <v>1.0861281534664586</v>
      </c>
      <c r="E2324">
        <v>8.6578219186755762E-3</v>
      </c>
    </row>
    <row r="2325" spans="2:5" x14ac:dyDescent="0.2">
      <c r="B2325" s="153">
        <v>37727</v>
      </c>
      <c r="C2325" s="61">
        <v>24.266826999999999</v>
      </c>
      <c r="D2325">
        <f t="shared" si="38"/>
        <v>3.4625738620900987E-2</v>
      </c>
      <c r="E2325">
        <v>8.65654361817037E-3</v>
      </c>
    </row>
    <row r="2326" spans="2:5" x14ac:dyDescent="0.2">
      <c r="B2326" s="153">
        <v>36152</v>
      </c>
      <c r="C2326" s="61">
        <v>23.454691</v>
      </c>
      <c r="D2326">
        <f t="shared" si="38"/>
        <v>-0.64492654969349061</v>
      </c>
      <c r="E2326">
        <v>8.6537221855395741E-3</v>
      </c>
    </row>
    <row r="2327" spans="2:5" x14ac:dyDescent="0.2">
      <c r="B2327" s="153">
        <v>37967</v>
      </c>
      <c r="C2327" s="61">
        <v>66.055885000000004</v>
      </c>
      <c r="D2327">
        <f t="shared" si="38"/>
        <v>-0.44769058618921881</v>
      </c>
      <c r="E2327">
        <v>8.6506880805075747E-3</v>
      </c>
    </row>
    <row r="2328" spans="2:5" x14ac:dyDescent="0.2">
      <c r="B2328" s="153">
        <v>40140</v>
      </c>
      <c r="C2328" s="61">
        <v>119.599419</v>
      </c>
      <c r="D2328">
        <f t="shared" si="38"/>
        <v>0.12894881026718608</v>
      </c>
      <c r="E2328">
        <v>8.6461296377505908E-3</v>
      </c>
    </row>
    <row r="2329" spans="2:5" x14ac:dyDescent="0.2">
      <c r="B2329" s="153">
        <v>38729</v>
      </c>
      <c r="C2329" s="61">
        <v>105.938744</v>
      </c>
      <c r="D2329">
        <f t="shared" si="38"/>
        <v>-0.69192948777348473</v>
      </c>
      <c r="E2329">
        <v>8.6415441489227571E-3</v>
      </c>
    </row>
    <row r="2330" spans="2:5" x14ac:dyDescent="0.2">
      <c r="B2330" s="153">
        <v>44474</v>
      </c>
      <c r="C2330" s="61">
        <v>343.87823500000002</v>
      </c>
      <c r="D2330">
        <f t="shared" si="38"/>
        <v>9.1298954846174478</v>
      </c>
      <c r="E2330">
        <v>8.6257093853426992E-3</v>
      </c>
    </row>
    <row r="2331" spans="2:5" x14ac:dyDescent="0.2">
      <c r="B2331" s="153">
        <v>35849</v>
      </c>
      <c r="C2331" s="61">
        <v>33.946869</v>
      </c>
      <c r="D2331">
        <f t="shared" si="38"/>
        <v>-0.71801531490011761</v>
      </c>
      <c r="E2331">
        <v>8.6172080142637129E-3</v>
      </c>
    </row>
    <row r="2332" spans="2:5" x14ac:dyDescent="0.2">
      <c r="B2332" s="153">
        <v>39405</v>
      </c>
      <c r="C2332" s="61">
        <v>120.38550600000001</v>
      </c>
      <c r="D2332">
        <f t="shared" si="38"/>
        <v>-0.70977960627924497</v>
      </c>
      <c r="E2332">
        <v>8.6069159890146633E-3</v>
      </c>
    </row>
    <row r="2333" spans="2:5" x14ac:dyDescent="0.2">
      <c r="B2333" s="153">
        <v>45007</v>
      </c>
      <c r="C2333" s="61">
        <v>414.80718999999999</v>
      </c>
      <c r="D2333">
        <f t="shared" si="38"/>
        <v>-0.11373798540752589</v>
      </c>
      <c r="E2333">
        <v>8.6050954176888159E-3</v>
      </c>
    </row>
    <row r="2334" spans="2:5" x14ac:dyDescent="0.2">
      <c r="B2334" s="153">
        <v>45029</v>
      </c>
      <c r="C2334" s="61">
        <v>468.04126000000002</v>
      </c>
      <c r="D2334">
        <f t="shared" si="38"/>
        <v>18.129190926173393</v>
      </c>
      <c r="E2334">
        <v>8.5929283008811322E-3</v>
      </c>
    </row>
    <row r="2335" spans="2:5" x14ac:dyDescent="0.2">
      <c r="B2335" s="153">
        <v>37578</v>
      </c>
      <c r="C2335" s="61">
        <v>24.467383999999999</v>
      </c>
      <c r="D2335">
        <f t="shared" si="38"/>
        <v>0</v>
      </c>
      <c r="E2335">
        <v>8.5850191014768852E-3</v>
      </c>
    </row>
    <row r="2336" spans="2:5" x14ac:dyDescent="0.2">
      <c r="B2336" s="153">
        <v>37439</v>
      </c>
      <c r="C2336" s="61">
        <v>24.467383999999999</v>
      </c>
      <c r="D2336">
        <f t="shared" si="38"/>
        <v>-3.4159856410360949E-2</v>
      </c>
      <c r="E2336">
        <v>8.5850191014768852E-3</v>
      </c>
    </row>
    <row r="2337" spans="2:5" x14ac:dyDescent="0.2">
      <c r="B2337" s="153">
        <v>34291</v>
      </c>
      <c r="C2337" s="61">
        <v>25.332747000000001</v>
      </c>
      <c r="D2337">
        <f t="shared" si="38"/>
        <v>-0.7284500832232218</v>
      </c>
      <c r="E2337">
        <v>8.5836971385566067E-3</v>
      </c>
    </row>
    <row r="2338" spans="2:5" x14ac:dyDescent="0.2">
      <c r="B2338" s="153">
        <v>38694</v>
      </c>
      <c r="C2338" s="61">
        <v>93.289467000000002</v>
      </c>
      <c r="D2338">
        <f t="shared" si="38"/>
        <v>-0.11758398240719717</v>
      </c>
      <c r="E2338">
        <v>8.5637268831879037E-3</v>
      </c>
    </row>
    <row r="2339" spans="2:5" x14ac:dyDescent="0.2">
      <c r="B2339" s="153">
        <v>44035</v>
      </c>
      <c r="C2339" s="61">
        <v>105.720505</v>
      </c>
      <c r="D2339">
        <f t="shared" si="38"/>
        <v>1.3341002872351464</v>
      </c>
      <c r="E2339">
        <v>8.5592519433848342E-3</v>
      </c>
    </row>
    <row r="2340" spans="2:5" x14ac:dyDescent="0.2">
      <c r="B2340" s="153">
        <v>35759</v>
      </c>
      <c r="C2340" s="61">
        <v>45.293900000000001</v>
      </c>
      <c r="D2340">
        <f t="shared" si="38"/>
        <v>-0.89301844568108946</v>
      </c>
      <c r="E2340">
        <v>8.5567862100274124E-3</v>
      </c>
    </row>
    <row r="2341" spans="2:5" x14ac:dyDescent="0.2">
      <c r="B2341" s="153">
        <v>44887</v>
      </c>
      <c r="C2341" s="61">
        <v>423.38046300000002</v>
      </c>
      <c r="D2341">
        <f t="shared" si="38"/>
        <v>32.283921096014474</v>
      </c>
      <c r="E2341">
        <v>8.5490193735533217E-3</v>
      </c>
    </row>
    <row r="2342" spans="2:5" x14ac:dyDescent="0.2">
      <c r="B2342" s="153">
        <v>33284</v>
      </c>
      <c r="C2342" s="61">
        <v>12.720269999999999</v>
      </c>
      <c r="D2342">
        <f t="shared" si="38"/>
        <v>-0.84378259065649119</v>
      </c>
      <c r="E2342">
        <v>8.5469367147058047E-3</v>
      </c>
    </row>
    <row r="2343" spans="2:5" x14ac:dyDescent="0.2">
      <c r="B2343" s="153">
        <v>38397</v>
      </c>
      <c r="C2343" s="61">
        <v>81.426711999999995</v>
      </c>
      <c r="D2343">
        <f t="shared" si="38"/>
        <v>0.39613248997330475</v>
      </c>
      <c r="E2343">
        <v>8.53079591948523E-3</v>
      </c>
    </row>
    <row r="2344" spans="2:5" x14ac:dyDescent="0.2">
      <c r="B2344" s="153">
        <v>35584</v>
      </c>
      <c r="C2344" s="61">
        <v>58.323054999999997</v>
      </c>
      <c r="D2344">
        <f t="shared" si="38"/>
        <v>-0.55203876013558106</v>
      </c>
      <c r="E2344">
        <v>8.5255021072530648E-3</v>
      </c>
    </row>
    <row r="2345" spans="2:5" x14ac:dyDescent="0.2">
      <c r="B2345" s="153">
        <v>39162</v>
      </c>
      <c r="C2345" s="61">
        <v>130.19665499999999</v>
      </c>
      <c r="D2345">
        <f t="shared" si="38"/>
        <v>1.8070827449429652</v>
      </c>
      <c r="E2345">
        <v>8.5148337443046607E-3</v>
      </c>
    </row>
    <row r="2346" spans="2:5" x14ac:dyDescent="0.2">
      <c r="B2346" s="153">
        <v>35755</v>
      </c>
      <c r="C2346" s="61">
        <v>46.381481000000001</v>
      </c>
      <c r="D2346">
        <f t="shared" si="38"/>
        <v>-0.40549449108511826</v>
      </c>
      <c r="E2346">
        <v>8.5134473298383063E-3</v>
      </c>
    </row>
    <row r="2347" spans="2:5" x14ac:dyDescent="0.2">
      <c r="B2347" s="153">
        <v>38097</v>
      </c>
      <c r="C2347" s="61">
        <v>78.016907000000003</v>
      </c>
      <c r="D2347">
        <f t="shared" si="38"/>
        <v>-0.8483185115733286</v>
      </c>
      <c r="E2347">
        <v>8.5047779711073489E-3</v>
      </c>
    </row>
    <row r="2348" spans="2:5" x14ac:dyDescent="0.2">
      <c r="B2348" s="153">
        <v>45058</v>
      </c>
      <c r="C2348" s="61">
        <v>514.34692399999994</v>
      </c>
      <c r="D2348">
        <f t="shared" si="38"/>
        <v>8.5753283984779119E-2</v>
      </c>
      <c r="E2348">
        <v>8.5026803802778841E-3</v>
      </c>
    </row>
    <row r="2349" spans="2:5" x14ac:dyDescent="0.2">
      <c r="B2349" s="153">
        <v>45040</v>
      </c>
      <c r="C2349" s="61">
        <v>473.72357199999999</v>
      </c>
      <c r="D2349">
        <f t="shared" si="38"/>
        <v>42.06764684250399</v>
      </c>
      <c r="E2349">
        <v>8.488981189246363E-3</v>
      </c>
    </row>
    <row r="2350" spans="2:5" x14ac:dyDescent="0.2">
      <c r="B2350" s="153">
        <v>37092</v>
      </c>
      <c r="C2350" s="61">
        <v>10.999523</v>
      </c>
      <c r="D2350">
        <f t="shared" si="38"/>
        <v>-0.78036177382331962</v>
      </c>
      <c r="E2350">
        <v>8.4865069197551119E-3</v>
      </c>
    </row>
    <row r="2351" spans="2:5" x14ac:dyDescent="0.2">
      <c r="B2351" s="153">
        <v>35032</v>
      </c>
      <c r="C2351" s="61">
        <v>50.080185</v>
      </c>
      <c r="D2351">
        <f t="shared" si="38"/>
        <v>0.36992214641935334</v>
      </c>
      <c r="E2351">
        <v>8.4746394132503549E-3</v>
      </c>
    </row>
    <row r="2352" spans="2:5" x14ac:dyDescent="0.2">
      <c r="B2352" s="153">
        <v>37832</v>
      </c>
      <c r="C2352" s="61">
        <v>36.556956999999997</v>
      </c>
      <c r="D2352">
        <f t="shared" si="38"/>
        <v>-0.30571800023682771</v>
      </c>
      <c r="E2352">
        <v>8.4653311738167088E-3</v>
      </c>
    </row>
    <row r="2353" spans="2:5" x14ac:dyDescent="0.2">
      <c r="B2353" s="153">
        <v>35075</v>
      </c>
      <c r="C2353" s="61">
        <v>52.654335000000003</v>
      </c>
      <c r="D2353">
        <f t="shared" si="38"/>
        <v>-0.87881509396066249</v>
      </c>
      <c r="E2353">
        <v>8.4631727312864807E-3</v>
      </c>
    </row>
    <row r="2354" spans="2:5" x14ac:dyDescent="0.2">
      <c r="B2354" s="153">
        <v>44995</v>
      </c>
      <c r="C2354" s="61">
        <v>434.49581899999998</v>
      </c>
      <c r="D2354">
        <f t="shared" si="38"/>
        <v>15.261231735223729</v>
      </c>
      <c r="E2354">
        <v>8.4451935527484374E-3</v>
      </c>
    </row>
    <row r="2355" spans="2:5" x14ac:dyDescent="0.2">
      <c r="B2355" s="153">
        <v>37767</v>
      </c>
      <c r="C2355" s="61">
        <v>26.719736000000001</v>
      </c>
      <c r="D2355">
        <f t="shared" si="38"/>
        <v>-0.48543974595878442</v>
      </c>
      <c r="E2355">
        <v>8.4423917440361214E-3</v>
      </c>
    </row>
    <row r="2356" spans="2:5" x14ac:dyDescent="0.2">
      <c r="B2356" s="153">
        <v>34593</v>
      </c>
      <c r="C2356" s="61">
        <v>51.927321999999997</v>
      </c>
      <c r="D2356">
        <f t="shared" si="38"/>
        <v>-0.50600483375368221</v>
      </c>
      <c r="E2356">
        <v>8.4388330690922993E-3</v>
      </c>
    </row>
    <row r="2357" spans="2:5" x14ac:dyDescent="0.2">
      <c r="B2357" s="153">
        <v>40071</v>
      </c>
      <c r="C2357" s="61">
        <v>105.117065</v>
      </c>
      <c r="D2357">
        <f t="shared" si="38"/>
        <v>1.4143046075735948</v>
      </c>
      <c r="E2357">
        <v>8.4174606449109145E-3</v>
      </c>
    </row>
    <row r="2358" spans="2:5" x14ac:dyDescent="0.2">
      <c r="B2358" s="153">
        <v>35796</v>
      </c>
      <c r="C2358" s="61">
        <v>43.539271999999997</v>
      </c>
      <c r="D2358">
        <f t="shared" si="38"/>
        <v>2.1323627402891172</v>
      </c>
      <c r="E2358">
        <v>8.39623176825487E-3</v>
      </c>
    </row>
    <row r="2359" spans="2:5" x14ac:dyDescent="0.2">
      <c r="B2359" s="153">
        <v>36907</v>
      </c>
      <c r="C2359" s="61">
        <v>13.899818</v>
      </c>
      <c r="D2359">
        <f t="shared" si="38"/>
        <v>-0.9717034208925438</v>
      </c>
      <c r="E2359">
        <v>8.3938643580771261E-3</v>
      </c>
    </row>
    <row r="2360" spans="2:5" x14ac:dyDescent="0.2">
      <c r="B2360" s="153">
        <v>44525</v>
      </c>
      <c r="C2360" s="61">
        <v>491.21902499999999</v>
      </c>
      <c r="D2360">
        <f t="shared" si="38"/>
        <v>0.10506840352575422</v>
      </c>
      <c r="E2360">
        <v>8.390504314988681E-3</v>
      </c>
    </row>
    <row r="2361" spans="2:5" x14ac:dyDescent="0.2">
      <c r="B2361" s="153">
        <v>44813</v>
      </c>
      <c r="C2361" s="61">
        <v>444.51458700000001</v>
      </c>
      <c r="D2361">
        <f t="shared" si="38"/>
        <v>2.4744973890184832</v>
      </c>
      <c r="E2361">
        <v>8.3672613017814548E-3</v>
      </c>
    </row>
    <row r="2362" spans="2:5" x14ac:dyDescent="0.2">
      <c r="B2362" s="153">
        <v>39349</v>
      </c>
      <c r="C2362" s="61">
        <v>127.93637099999999</v>
      </c>
      <c r="D2362">
        <f t="shared" si="38"/>
        <v>1.5680641823089041</v>
      </c>
      <c r="E2362">
        <v>8.3668765651498857E-3</v>
      </c>
    </row>
    <row r="2363" spans="2:5" x14ac:dyDescent="0.2">
      <c r="B2363" s="153">
        <v>35675</v>
      </c>
      <c r="C2363" s="61">
        <v>49.818213999999998</v>
      </c>
      <c r="D2363">
        <f t="shared" si="38"/>
        <v>2.817098932989889</v>
      </c>
      <c r="E2363">
        <v>8.3652380440574926E-3</v>
      </c>
    </row>
    <row r="2364" spans="2:5" x14ac:dyDescent="0.2">
      <c r="B2364" s="153">
        <v>37041</v>
      </c>
      <c r="C2364" s="61">
        <v>13.051329000000001</v>
      </c>
      <c r="D2364">
        <f t="shared" si="38"/>
        <v>-0.91365273676048009</v>
      </c>
      <c r="E2364">
        <v>8.3433655213207107E-3</v>
      </c>
    </row>
    <row r="2365" spans="2:5" x14ac:dyDescent="0.2">
      <c r="B2365" s="153">
        <v>38999</v>
      </c>
      <c r="C2365" s="61">
        <v>151.14930699999999</v>
      </c>
      <c r="D2365">
        <f t="shared" si="38"/>
        <v>4.793972485346913</v>
      </c>
      <c r="E2365">
        <v>8.340982817217138E-3</v>
      </c>
    </row>
    <row r="2366" spans="2:5" x14ac:dyDescent="0.2">
      <c r="B2366" s="153">
        <v>33617</v>
      </c>
      <c r="C2366" s="61">
        <v>26.087336000000001</v>
      </c>
      <c r="D2366">
        <f t="shared" si="38"/>
        <v>-0.85110303649605523</v>
      </c>
      <c r="E2366">
        <v>8.3333793938922991E-3</v>
      </c>
    </row>
    <row r="2367" spans="2:5" x14ac:dyDescent="0.2">
      <c r="B2367" s="153">
        <v>43521</v>
      </c>
      <c r="C2367" s="61">
        <v>175.20394899999999</v>
      </c>
      <c r="D2367">
        <f t="shared" si="38"/>
        <v>1.8681544675254553</v>
      </c>
      <c r="E2367">
        <v>8.3189967166661608E-3</v>
      </c>
    </row>
    <row r="2368" spans="2:5" x14ac:dyDescent="0.2">
      <c r="B2368" s="153">
        <v>35363</v>
      </c>
      <c r="C2368" s="61">
        <v>61.085953000000003</v>
      </c>
      <c r="D2368">
        <f t="shared" si="38"/>
        <v>1.3319579379911577</v>
      </c>
      <c r="E2368">
        <v>8.3148320310866431E-3</v>
      </c>
    </row>
    <row r="2369" spans="2:5" x14ac:dyDescent="0.2">
      <c r="B2369" s="153">
        <v>33471</v>
      </c>
      <c r="C2369" s="61">
        <v>26.195135000000001</v>
      </c>
      <c r="D2369">
        <f t="shared" si="38"/>
        <v>-0.54562687504919671</v>
      </c>
      <c r="E2369">
        <v>8.2985681579760689E-3</v>
      </c>
    </row>
    <row r="2370" spans="2:5" x14ac:dyDescent="0.2">
      <c r="B2370" s="153">
        <v>39728</v>
      </c>
      <c r="C2370" s="61">
        <v>57.651153999999998</v>
      </c>
      <c r="D2370">
        <f t="shared" si="38"/>
        <v>-0.70320330864490765</v>
      </c>
      <c r="E2370">
        <v>8.2802549553052315E-3</v>
      </c>
    </row>
    <row r="2371" spans="2:5" x14ac:dyDescent="0.2">
      <c r="B2371" s="153">
        <v>43411</v>
      </c>
      <c r="C2371" s="61">
        <v>194.244598</v>
      </c>
      <c r="D2371">
        <f t="shared" ref="D2371:D2434" si="39">(C2371-C2372)/C2372</f>
        <v>-0.47592791034551829</v>
      </c>
      <c r="E2371">
        <v>8.279442434459279E-3</v>
      </c>
    </row>
    <row r="2372" spans="2:5" x14ac:dyDescent="0.2">
      <c r="B2372" s="153">
        <v>43143</v>
      </c>
      <c r="C2372" s="61">
        <v>370.64480600000002</v>
      </c>
      <c r="D2372">
        <f t="shared" si="39"/>
        <v>13.596333785912003</v>
      </c>
      <c r="E2372">
        <v>8.2711958856169828E-3</v>
      </c>
    </row>
    <row r="2373" spans="2:5" x14ac:dyDescent="0.2">
      <c r="B2373" s="153">
        <v>37762</v>
      </c>
      <c r="C2373" s="61">
        <v>25.393007000000001</v>
      </c>
      <c r="D2373">
        <f t="shared" si="39"/>
        <v>-0.85596750054141912</v>
      </c>
      <c r="E2373">
        <v>8.2694911069567754E-3</v>
      </c>
    </row>
    <row r="2374" spans="2:5" x14ac:dyDescent="0.2">
      <c r="B2374" s="153">
        <v>43602</v>
      </c>
      <c r="C2374" s="61">
        <v>176.30053699999999</v>
      </c>
      <c r="D2374">
        <f t="shared" si="39"/>
        <v>5.7026954904759464</v>
      </c>
      <c r="E2374">
        <v>8.2669113554675964E-3</v>
      </c>
    </row>
    <row r="2375" spans="2:5" x14ac:dyDescent="0.2">
      <c r="B2375" s="153">
        <v>33618</v>
      </c>
      <c r="C2375" s="61">
        <v>26.302931000000001</v>
      </c>
      <c r="D2375">
        <f t="shared" si="39"/>
        <v>-0.93739492623711529</v>
      </c>
      <c r="E2375">
        <v>8.2643547811857999E-3</v>
      </c>
    </row>
    <row r="2376" spans="2:5" x14ac:dyDescent="0.2">
      <c r="B2376" s="153">
        <v>44704</v>
      </c>
      <c r="C2376" s="61">
        <v>420.14056399999998</v>
      </c>
      <c r="D2376">
        <f t="shared" si="39"/>
        <v>-6.741719378774344E-2</v>
      </c>
      <c r="E2376">
        <v>8.2536370906080032E-3</v>
      </c>
    </row>
    <row r="2377" spans="2:5" x14ac:dyDescent="0.2">
      <c r="B2377" s="153">
        <v>42536</v>
      </c>
      <c r="C2377" s="61">
        <v>450.512878</v>
      </c>
      <c r="D2377">
        <f t="shared" si="39"/>
        <v>16.698601626511959</v>
      </c>
      <c r="E2377">
        <v>8.251561228437081E-3</v>
      </c>
    </row>
    <row r="2378" spans="2:5" x14ac:dyDescent="0.2">
      <c r="B2378" s="153">
        <v>37595</v>
      </c>
      <c r="C2378" s="61">
        <v>25.454716000000001</v>
      </c>
      <c r="D2378">
        <f t="shared" si="39"/>
        <v>-0.80777335903713998</v>
      </c>
      <c r="E2378">
        <v>8.2492383484221773E-3</v>
      </c>
    </row>
    <row r="2379" spans="2:5" x14ac:dyDescent="0.2">
      <c r="B2379" s="153">
        <v>39142</v>
      </c>
      <c r="C2379" s="61">
        <v>132.420334</v>
      </c>
      <c r="D2379">
        <f t="shared" si="39"/>
        <v>1.2898197605828459</v>
      </c>
      <c r="E2379">
        <v>8.2417885929706117E-3</v>
      </c>
    </row>
    <row r="2380" spans="2:5" x14ac:dyDescent="0.2">
      <c r="B2380" s="153">
        <v>35583</v>
      </c>
      <c r="C2380" s="61">
        <v>57.830024999999999</v>
      </c>
      <c r="D2380">
        <f t="shared" si="39"/>
        <v>-0.90760501233021207</v>
      </c>
      <c r="E2380">
        <v>8.2164110224035199E-3</v>
      </c>
    </row>
    <row r="2381" spans="2:5" x14ac:dyDescent="0.2">
      <c r="B2381" s="153">
        <v>45182</v>
      </c>
      <c r="C2381" s="61">
        <v>625.90002400000003</v>
      </c>
      <c r="D2381">
        <f t="shared" si="39"/>
        <v>40.273104365097161</v>
      </c>
      <c r="E2381">
        <v>8.215264334058019E-3</v>
      </c>
    </row>
    <row r="2382" spans="2:5" x14ac:dyDescent="0.2">
      <c r="B2382" s="153">
        <v>36873</v>
      </c>
      <c r="C2382" s="61">
        <v>15.16484</v>
      </c>
      <c r="D2382">
        <f t="shared" si="39"/>
        <v>-0.95328694914089329</v>
      </c>
      <c r="E2382">
        <v>8.2050742004214916E-3</v>
      </c>
    </row>
    <row r="2383" spans="2:5" x14ac:dyDescent="0.2">
      <c r="B2383" s="153">
        <v>44350</v>
      </c>
      <c r="C2383" s="61">
        <v>324.63818400000002</v>
      </c>
      <c r="D2383">
        <f t="shared" si="39"/>
        <v>-0.36888438397832429</v>
      </c>
      <c r="E2383">
        <v>8.204299060720472E-3</v>
      </c>
    </row>
    <row r="2384" spans="2:5" x14ac:dyDescent="0.2">
      <c r="B2384" s="153">
        <v>42118</v>
      </c>
      <c r="C2384" s="61">
        <v>514.38781700000004</v>
      </c>
      <c r="D2384">
        <f t="shared" si="39"/>
        <v>0.21624278742551289</v>
      </c>
      <c r="E2384">
        <v>8.2030965676661328E-3</v>
      </c>
    </row>
    <row r="2385" spans="2:5" x14ac:dyDescent="0.2">
      <c r="B2385" s="153">
        <v>45019</v>
      </c>
      <c r="C2385" s="61">
        <v>422.93185399999999</v>
      </c>
      <c r="D2385">
        <f t="shared" si="39"/>
        <v>14.948540661944685</v>
      </c>
      <c r="E2385">
        <v>8.1987152506168282E-3</v>
      </c>
    </row>
    <row r="2386" spans="2:5" x14ac:dyDescent="0.2">
      <c r="B2386" s="153">
        <v>33466</v>
      </c>
      <c r="C2386" s="61">
        <v>26.518529999999998</v>
      </c>
      <c r="D2386">
        <f t="shared" si="39"/>
        <v>-0.9099943124249007</v>
      </c>
      <c r="E2386">
        <v>8.1967671207439745E-3</v>
      </c>
    </row>
    <row r="2387" spans="2:5" x14ac:dyDescent="0.2">
      <c r="B2387" s="153">
        <v>44442</v>
      </c>
      <c r="C2387" s="61">
        <v>294.63171399999999</v>
      </c>
      <c r="D2387">
        <f t="shared" si="39"/>
        <v>10.910395362350338</v>
      </c>
      <c r="E2387">
        <v>8.1869519159522113E-3</v>
      </c>
    </row>
    <row r="2388" spans="2:5" x14ac:dyDescent="0.2">
      <c r="B2388" s="153">
        <v>37713</v>
      </c>
      <c r="C2388" s="61">
        <v>24.737358</v>
      </c>
      <c r="D2388">
        <f t="shared" si="39"/>
        <v>-0.94413045851659061</v>
      </c>
      <c r="E2388">
        <v>8.1735991370351386E-3</v>
      </c>
    </row>
    <row r="2389" spans="2:5" x14ac:dyDescent="0.2">
      <c r="B2389" s="153">
        <v>44972</v>
      </c>
      <c r="C2389" s="61">
        <v>442.77001999999999</v>
      </c>
      <c r="D2389">
        <f t="shared" si="39"/>
        <v>0.10419951293474149</v>
      </c>
      <c r="E2389">
        <v>8.1716547496070938E-3</v>
      </c>
    </row>
    <row r="2390" spans="2:5" x14ac:dyDescent="0.2">
      <c r="B2390" s="153">
        <v>42346</v>
      </c>
      <c r="C2390" s="61">
        <v>400.98733499999997</v>
      </c>
      <c r="D2390">
        <f t="shared" si="39"/>
        <v>1.1643103419390179</v>
      </c>
      <c r="E2390">
        <v>8.1422908510517984E-3</v>
      </c>
    </row>
    <row r="2391" spans="2:5" x14ac:dyDescent="0.2">
      <c r="B2391" s="153">
        <v>43389</v>
      </c>
      <c r="C2391" s="61">
        <v>185.27256800000001</v>
      </c>
      <c r="D2391">
        <f t="shared" si="39"/>
        <v>-0.5313327146009188</v>
      </c>
      <c r="E2391">
        <v>8.1367319830311299E-3</v>
      </c>
    </row>
    <row r="2392" spans="2:5" x14ac:dyDescent="0.2">
      <c r="B2392" s="153">
        <v>44846</v>
      </c>
      <c r="C2392" s="61">
        <v>395.317902</v>
      </c>
      <c r="D2392">
        <f t="shared" si="39"/>
        <v>5.7983948122531075</v>
      </c>
      <c r="E2392">
        <v>8.1351856172202554E-3</v>
      </c>
    </row>
    <row r="2393" spans="2:5" x14ac:dyDescent="0.2">
      <c r="B2393" s="153">
        <v>35384</v>
      </c>
      <c r="C2393" s="61">
        <v>58.148712000000003</v>
      </c>
      <c r="D2393">
        <f t="shared" si="39"/>
        <v>0.21846754081443295</v>
      </c>
      <c r="E2393">
        <v>8.1180700749637208E-3</v>
      </c>
    </row>
    <row r="2394" spans="2:5" x14ac:dyDescent="0.2">
      <c r="B2394" s="153">
        <v>35699</v>
      </c>
      <c r="C2394" s="61">
        <v>47.722824000000003</v>
      </c>
      <c r="D2394">
        <f t="shared" si="39"/>
        <v>-0.90008023467611586</v>
      </c>
      <c r="E2394">
        <v>8.1179747635176831E-3</v>
      </c>
    </row>
    <row r="2395" spans="2:5" x14ac:dyDescent="0.2">
      <c r="B2395" s="153">
        <v>44532</v>
      </c>
      <c r="C2395" s="61">
        <v>477.61144999999999</v>
      </c>
      <c r="D2395">
        <f t="shared" si="39"/>
        <v>9.9231405952838428E-2</v>
      </c>
      <c r="E2395">
        <v>8.1010097723783186E-3</v>
      </c>
    </row>
    <row r="2396" spans="2:5" x14ac:dyDescent="0.2">
      <c r="B2396" s="153">
        <v>44719</v>
      </c>
      <c r="C2396" s="61">
        <v>434.49581899999998</v>
      </c>
      <c r="D2396">
        <f t="shared" si="39"/>
        <v>5.5179164170358161</v>
      </c>
      <c r="E2396">
        <v>8.0953176310724941E-3</v>
      </c>
    </row>
    <row r="2397" spans="2:5" x14ac:dyDescent="0.2">
      <c r="B2397" s="153">
        <v>37972</v>
      </c>
      <c r="C2397" s="61">
        <v>66.661766</v>
      </c>
      <c r="D2397">
        <f t="shared" si="39"/>
        <v>1.2091009197289037E-2</v>
      </c>
      <c r="E2397">
        <v>8.0913901219550298E-3</v>
      </c>
    </row>
    <row r="2398" spans="2:5" x14ac:dyDescent="0.2">
      <c r="B2398" s="153">
        <v>38441</v>
      </c>
      <c r="C2398" s="61">
        <v>65.865386999999998</v>
      </c>
      <c r="D2398">
        <f t="shared" si="39"/>
        <v>-0.57592639899990172</v>
      </c>
      <c r="E2398">
        <v>8.0901880716533672E-3</v>
      </c>
    </row>
    <row r="2399" spans="2:5" x14ac:dyDescent="0.2">
      <c r="B2399" s="153">
        <v>43655</v>
      </c>
      <c r="C2399" s="61">
        <v>155.315933</v>
      </c>
      <c r="D2399">
        <f t="shared" si="39"/>
        <v>-0.53736092855630002</v>
      </c>
      <c r="E2399">
        <v>8.0880479315711285E-3</v>
      </c>
    </row>
    <row r="2400" spans="2:5" x14ac:dyDescent="0.2">
      <c r="B2400" s="153">
        <v>42398</v>
      </c>
      <c r="C2400" s="61">
        <v>335.717285</v>
      </c>
      <c r="D2400">
        <f t="shared" si="39"/>
        <v>4.0085362277850338</v>
      </c>
      <c r="E2400">
        <v>8.0789025041630991E-3</v>
      </c>
    </row>
    <row r="2401" spans="2:5" x14ac:dyDescent="0.2">
      <c r="B2401" s="153">
        <v>39973</v>
      </c>
      <c r="C2401" s="61">
        <v>67.029021999999998</v>
      </c>
      <c r="D2401">
        <f t="shared" si="39"/>
        <v>-1.3752925421006319E-2</v>
      </c>
      <c r="E2401">
        <v>8.0788555059474257E-3</v>
      </c>
    </row>
    <row r="2402" spans="2:5" x14ac:dyDescent="0.2">
      <c r="B2402" s="153">
        <v>38455</v>
      </c>
      <c r="C2402" s="61">
        <v>67.963722000000004</v>
      </c>
      <c r="D2402">
        <f t="shared" si="39"/>
        <v>1.5218704248146773</v>
      </c>
      <c r="E2402">
        <v>8.0779615121902952E-3</v>
      </c>
    </row>
    <row r="2403" spans="2:5" x14ac:dyDescent="0.2">
      <c r="B2403" s="153">
        <v>33644</v>
      </c>
      <c r="C2403" s="61">
        <v>26.949728</v>
      </c>
      <c r="D2403">
        <f t="shared" si="39"/>
        <v>-5.3415312024156357E-2</v>
      </c>
      <c r="E2403">
        <v>8.0644096444047932E-3</v>
      </c>
    </row>
    <row r="2404" spans="2:5" x14ac:dyDescent="0.2">
      <c r="B2404" s="153">
        <v>39827</v>
      </c>
      <c r="C2404" s="61">
        <v>28.470488</v>
      </c>
      <c r="D2404">
        <f t="shared" si="39"/>
        <v>-0.7727961589211515</v>
      </c>
      <c r="E2404">
        <v>8.059379805195355E-3</v>
      </c>
    </row>
    <row r="2405" spans="2:5" x14ac:dyDescent="0.2">
      <c r="B2405" s="153">
        <v>39289</v>
      </c>
      <c r="C2405" s="61">
        <v>125.308128</v>
      </c>
      <c r="D2405">
        <f t="shared" si="39"/>
        <v>0.30415083556613481</v>
      </c>
      <c r="E2405">
        <v>8.0579472317583948E-3</v>
      </c>
    </row>
    <row r="2406" spans="2:5" x14ac:dyDescent="0.2">
      <c r="B2406" s="153">
        <v>40058</v>
      </c>
      <c r="C2406" s="61">
        <v>96.084075999999996</v>
      </c>
      <c r="D2406">
        <f t="shared" si="39"/>
        <v>0.54184909288303151</v>
      </c>
      <c r="E2406">
        <v>8.0426916925939989E-3</v>
      </c>
    </row>
    <row r="2407" spans="2:5" x14ac:dyDescent="0.2">
      <c r="B2407" s="153">
        <v>38246</v>
      </c>
      <c r="C2407" s="61">
        <v>62.317431999999997</v>
      </c>
      <c r="D2407">
        <f t="shared" si="39"/>
        <v>-0.57082288866927322</v>
      </c>
      <c r="E2407">
        <v>8.032222385471615E-3</v>
      </c>
    </row>
    <row r="2408" spans="2:5" x14ac:dyDescent="0.2">
      <c r="B2408" s="153">
        <v>40176</v>
      </c>
      <c r="C2408" s="61">
        <v>145.202133</v>
      </c>
      <c r="D2408">
        <f t="shared" si="39"/>
        <v>4.3451273750542372</v>
      </c>
      <c r="E2408">
        <v>8.0146749785650565E-3</v>
      </c>
    </row>
    <row r="2409" spans="2:5" x14ac:dyDescent="0.2">
      <c r="B2409" s="153">
        <v>33639</v>
      </c>
      <c r="C2409" s="61">
        <v>27.165327000000001</v>
      </c>
      <c r="D2409">
        <f t="shared" si="39"/>
        <v>0.11660330281238845</v>
      </c>
      <c r="E2409">
        <v>8.0000436368040887E-3</v>
      </c>
    </row>
    <row r="2410" spans="2:5" x14ac:dyDescent="0.2">
      <c r="B2410" s="153">
        <v>37753</v>
      </c>
      <c r="C2410" s="61">
        <v>24.328538999999999</v>
      </c>
      <c r="D2410">
        <f t="shared" si="39"/>
        <v>-0.80216181729763991</v>
      </c>
      <c r="E2410">
        <v>7.9898662968022633E-3</v>
      </c>
    </row>
    <row r="2411" spans="2:5" x14ac:dyDescent="0.2">
      <c r="B2411" s="153">
        <v>39230</v>
      </c>
      <c r="C2411" s="61">
        <v>122.971909</v>
      </c>
      <c r="D2411">
        <f t="shared" si="39"/>
        <v>-0.69538172698182876</v>
      </c>
      <c r="E2411">
        <v>7.978571218088747E-3</v>
      </c>
    </row>
    <row r="2412" spans="2:5" x14ac:dyDescent="0.2">
      <c r="B2412" s="153">
        <v>42996</v>
      </c>
      <c r="C2412" s="61">
        <v>403.69183299999997</v>
      </c>
      <c r="D2412">
        <f t="shared" si="39"/>
        <v>-7.3658906722974329E-2</v>
      </c>
      <c r="E2412">
        <v>7.9651657968951104E-3</v>
      </c>
    </row>
    <row r="2413" spans="2:5" x14ac:dyDescent="0.2">
      <c r="B2413" s="153">
        <v>44880</v>
      </c>
      <c r="C2413" s="61">
        <v>435.79177900000002</v>
      </c>
      <c r="D2413">
        <f t="shared" si="39"/>
        <v>1.4622258424913007E-2</v>
      </c>
      <c r="E2413">
        <v>7.9547821011951656E-3</v>
      </c>
    </row>
    <row r="2414" spans="2:5" x14ac:dyDescent="0.2">
      <c r="B2414" s="153">
        <v>42867</v>
      </c>
      <c r="C2414" s="61">
        <v>429.51135299999999</v>
      </c>
      <c r="D2414">
        <f t="shared" si="39"/>
        <v>0.23629844919079787</v>
      </c>
      <c r="E2414">
        <v>7.9541437715954146E-3</v>
      </c>
    </row>
    <row r="2415" spans="2:5" x14ac:dyDescent="0.2">
      <c r="B2415" s="153">
        <v>44258</v>
      </c>
      <c r="C2415" s="61">
        <v>347.41720600000002</v>
      </c>
      <c r="D2415">
        <f t="shared" si="39"/>
        <v>2.4318067827655061</v>
      </c>
      <c r="E2415">
        <v>7.9537216994416023E-3</v>
      </c>
    </row>
    <row r="2416" spans="2:5" x14ac:dyDescent="0.2">
      <c r="B2416" s="153">
        <v>44014</v>
      </c>
      <c r="C2416" s="61">
        <v>101.234489</v>
      </c>
      <c r="D2416">
        <f t="shared" si="39"/>
        <v>-0.75763721060857658</v>
      </c>
      <c r="E2416">
        <v>7.940532572439497E-3</v>
      </c>
    </row>
    <row r="2417" spans="2:5" x14ac:dyDescent="0.2">
      <c r="B2417" s="153">
        <v>45002</v>
      </c>
      <c r="C2417" s="61">
        <v>417.698151</v>
      </c>
      <c r="D2417">
        <f t="shared" si="39"/>
        <v>14.255078718307681</v>
      </c>
      <c r="E2417">
        <v>7.9383860584086793E-3</v>
      </c>
    </row>
    <row r="2418" spans="2:5" x14ac:dyDescent="0.2">
      <c r="B2418" s="153">
        <v>33640</v>
      </c>
      <c r="C2418" s="61">
        <v>27.380924</v>
      </c>
      <c r="D2418">
        <f t="shared" si="39"/>
        <v>0.41954252145896892</v>
      </c>
      <c r="E2418">
        <v>7.936477260148532E-3</v>
      </c>
    </row>
    <row r="2419" spans="2:5" x14ac:dyDescent="0.2">
      <c r="B2419" s="153">
        <v>36649</v>
      </c>
      <c r="C2419" s="61">
        <v>19.288554999999999</v>
      </c>
      <c r="D2419">
        <f t="shared" si="39"/>
        <v>-0.88754041749780177</v>
      </c>
      <c r="E2419">
        <v>7.9145245354387463E-3</v>
      </c>
    </row>
    <row r="2420" spans="2:5" x14ac:dyDescent="0.2">
      <c r="B2420" s="153">
        <v>44159</v>
      </c>
      <c r="C2420" s="61">
        <v>171.51544200000001</v>
      </c>
      <c r="D2420">
        <f t="shared" si="39"/>
        <v>-0.66280796762617245</v>
      </c>
      <c r="E2420">
        <v>7.908637893745931E-3</v>
      </c>
    </row>
    <row r="2421" spans="2:5" x14ac:dyDescent="0.2">
      <c r="B2421" s="153">
        <v>42129</v>
      </c>
      <c r="C2421" s="61">
        <v>508.658051</v>
      </c>
      <c r="D2421">
        <f t="shared" si="39"/>
        <v>1.7558378601084617</v>
      </c>
      <c r="E2421">
        <v>7.8981225371470305E-3</v>
      </c>
    </row>
    <row r="2422" spans="2:5" x14ac:dyDescent="0.2">
      <c r="B2422" s="153">
        <v>43830</v>
      </c>
      <c r="C2422" s="61">
        <v>184.574738</v>
      </c>
      <c r="D2422">
        <f t="shared" si="39"/>
        <v>-0.53971411596304042</v>
      </c>
      <c r="E2422">
        <v>7.8933106707228737E-3</v>
      </c>
    </row>
    <row r="2423" spans="2:5" x14ac:dyDescent="0.2">
      <c r="B2423" s="153">
        <v>44833</v>
      </c>
      <c r="C2423" s="61">
        <v>401.00021400000003</v>
      </c>
      <c r="D2423">
        <f t="shared" si="39"/>
        <v>-0.33953685555647772</v>
      </c>
      <c r="E2423">
        <v>7.8927992720857158E-3</v>
      </c>
    </row>
    <row r="2424" spans="2:5" x14ac:dyDescent="0.2">
      <c r="B2424" s="153">
        <v>45167</v>
      </c>
      <c r="C2424" s="61">
        <v>607.15002400000003</v>
      </c>
      <c r="D2424">
        <f t="shared" si="39"/>
        <v>-0.25853325786749481</v>
      </c>
      <c r="E2424">
        <v>7.8851258478701523E-3</v>
      </c>
    </row>
    <row r="2425" spans="2:5" x14ac:dyDescent="0.2">
      <c r="B2425" s="153">
        <v>45307</v>
      </c>
      <c r="C2425" s="61">
        <v>818.84997599999997</v>
      </c>
      <c r="D2425">
        <f t="shared" si="39"/>
        <v>0.73492881899466866</v>
      </c>
      <c r="E2425">
        <v>7.8773634137135739E-3</v>
      </c>
    </row>
    <row r="2426" spans="2:5" x14ac:dyDescent="0.2">
      <c r="B2426" s="153">
        <v>42809</v>
      </c>
      <c r="C2426" s="61">
        <v>471.97900399999997</v>
      </c>
      <c r="D2426">
        <f t="shared" si="39"/>
        <v>5.325466341292719</v>
      </c>
      <c r="E2426">
        <v>7.8766028091633074E-3</v>
      </c>
    </row>
    <row r="2427" spans="2:5" x14ac:dyDescent="0.2">
      <c r="B2427" s="153">
        <v>35251</v>
      </c>
      <c r="C2427" s="61">
        <v>74.615684999999999</v>
      </c>
      <c r="D2427">
        <f t="shared" si="39"/>
        <v>-0.84860792967158571</v>
      </c>
      <c r="E2427">
        <v>7.858291413913596E-3</v>
      </c>
    </row>
    <row r="2428" spans="2:5" x14ac:dyDescent="0.2">
      <c r="B2428" s="153">
        <v>44588</v>
      </c>
      <c r="C2428" s="61">
        <v>492.86389200000002</v>
      </c>
      <c r="D2428">
        <f t="shared" si="39"/>
        <v>5.9830506860829242</v>
      </c>
      <c r="E2428">
        <v>7.8483458812999701E-3</v>
      </c>
    </row>
    <row r="2429" spans="2:5" x14ac:dyDescent="0.2">
      <c r="B2429" s="153">
        <v>43916</v>
      </c>
      <c r="C2429" s="61">
        <v>70.580025000000006</v>
      </c>
      <c r="D2429">
        <f t="shared" si="39"/>
        <v>-0.18982940106684662</v>
      </c>
      <c r="E2429">
        <v>7.8292224420386351E-3</v>
      </c>
    </row>
    <row r="2430" spans="2:5" x14ac:dyDescent="0.2">
      <c r="B2430" s="153">
        <v>38614</v>
      </c>
      <c r="C2430" s="61">
        <v>87.117485000000002</v>
      </c>
      <c r="D2430">
        <f t="shared" si="39"/>
        <v>-0.80956852118050238</v>
      </c>
      <c r="E2430">
        <v>7.827372881904892E-3</v>
      </c>
    </row>
    <row r="2431" spans="2:5" x14ac:dyDescent="0.2">
      <c r="B2431" s="153">
        <v>42853</v>
      </c>
      <c r="C2431" s="61">
        <v>457.47418199999998</v>
      </c>
      <c r="D2431">
        <f t="shared" si="39"/>
        <v>0.18336331942588693</v>
      </c>
      <c r="E2431">
        <v>7.7961340573772155E-3</v>
      </c>
    </row>
    <row r="2432" spans="2:5" x14ac:dyDescent="0.2">
      <c r="B2432" s="153">
        <v>42310</v>
      </c>
      <c r="C2432" s="61">
        <v>386.58810399999999</v>
      </c>
      <c r="D2432">
        <f t="shared" si="39"/>
        <v>3.6110937861762378</v>
      </c>
      <c r="E2432">
        <v>7.7933078598653466E-3</v>
      </c>
    </row>
    <row r="2433" spans="2:5" x14ac:dyDescent="0.2">
      <c r="B2433" s="153">
        <v>43972</v>
      </c>
      <c r="C2433" s="61">
        <v>83.838699000000005</v>
      </c>
      <c r="D2433">
        <f t="shared" si="39"/>
        <v>-0.79372088539725882</v>
      </c>
      <c r="E2433">
        <v>7.7890779163830599E-3</v>
      </c>
    </row>
    <row r="2434" spans="2:5" x14ac:dyDescent="0.2">
      <c r="B2434" s="153">
        <v>44861</v>
      </c>
      <c r="C2434" s="61">
        <v>406.433289</v>
      </c>
      <c r="D2434">
        <f t="shared" si="39"/>
        <v>20.030701947747126</v>
      </c>
      <c r="E2434">
        <v>7.78646922414181E-3</v>
      </c>
    </row>
    <row r="2435" spans="2:5" x14ac:dyDescent="0.2">
      <c r="B2435" s="153">
        <v>36041</v>
      </c>
      <c r="C2435" s="61">
        <v>19.325711999999999</v>
      </c>
      <c r="D2435">
        <f t="shared" ref="D2435:D2498" si="40">(C2435-C2436)/C2436</f>
        <v>-0.66311544448871773</v>
      </c>
      <c r="E2435">
        <v>7.77325671166603E-3</v>
      </c>
    </row>
    <row r="2436" spans="2:5" x14ac:dyDescent="0.2">
      <c r="B2436" s="153">
        <v>35578</v>
      </c>
      <c r="C2436" s="61">
        <v>57.365977999999998</v>
      </c>
      <c r="D2436">
        <f t="shared" si="40"/>
        <v>-0.63961475313707927</v>
      </c>
      <c r="E2436">
        <v>7.7694157482416128E-3</v>
      </c>
    </row>
    <row r="2437" spans="2:5" x14ac:dyDescent="0.2">
      <c r="B2437" s="153">
        <v>39097</v>
      </c>
      <c r="C2437" s="61">
        <v>159.179596</v>
      </c>
      <c r="D2437">
        <f t="shared" si="40"/>
        <v>1.2710991287349374</v>
      </c>
      <c r="E2437">
        <v>7.7560184452613859E-3</v>
      </c>
    </row>
    <row r="2438" spans="2:5" x14ac:dyDescent="0.2">
      <c r="B2438" s="153">
        <v>35300</v>
      </c>
      <c r="C2438" s="61">
        <v>70.089232999999993</v>
      </c>
      <c r="D2438">
        <f t="shared" si="40"/>
        <v>-0.53374135967682901</v>
      </c>
      <c r="E2438">
        <v>7.7530109952102704E-3</v>
      </c>
    </row>
    <row r="2439" spans="2:5" x14ac:dyDescent="0.2">
      <c r="B2439" s="153">
        <v>38806</v>
      </c>
      <c r="C2439" s="61">
        <v>150.32264699999999</v>
      </c>
      <c r="D2439">
        <f t="shared" si="40"/>
        <v>0.11938562449113042</v>
      </c>
      <c r="E2439">
        <v>7.7442967617934533E-3</v>
      </c>
    </row>
    <row r="2440" spans="2:5" x14ac:dyDescent="0.2">
      <c r="B2440" s="153">
        <v>38863</v>
      </c>
      <c r="C2440" s="61">
        <v>134.290314</v>
      </c>
      <c r="D2440">
        <f t="shared" si="40"/>
        <v>-0.17305793457954627</v>
      </c>
      <c r="E2440">
        <v>7.7398426286102778E-3</v>
      </c>
    </row>
    <row r="2441" spans="2:5" x14ac:dyDescent="0.2">
      <c r="B2441" s="153">
        <v>43514</v>
      </c>
      <c r="C2441" s="61">
        <v>162.39385999999999</v>
      </c>
      <c r="D2441">
        <f t="shared" si="40"/>
        <v>5.4481049676824158</v>
      </c>
      <c r="E2441">
        <v>7.7327110820180787E-3</v>
      </c>
    </row>
    <row r="2442" spans="2:5" x14ac:dyDescent="0.2">
      <c r="B2442" s="153">
        <v>37761</v>
      </c>
      <c r="C2442" s="61">
        <v>25.184742</v>
      </c>
      <c r="D2442">
        <f t="shared" si="40"/>
        <v>-0.9345755435998031</v>
      </c>
      <c r="E2442">
        <v>7.7159784338169026E-3</v>
      </c>
    </row>
    <row r="2443" spans="2:5" x14ac:dyDescent="0.2">
      <c r="B2443" s="153">
        <v>42305</v>
      </c>
      <c r="C2443" s="61">
        <v>384.943848</v>
      </c>
      <c r="D2443">
        <f t="shared" si="40"/>
        <v>7.4368439917467297</v>
      </c>
      <c r="E2443">
        <v>7.6952182117391941E-3</v>
      </c>
    </row>
    <row r="2444" spans="2:5" x14ac:dyDescent="0.2">
      <c r="B2444" s="153">
        <v>34849</v>
      </c>
      <c r="C2444" s="61">
        <v>45.626522000000001</v>
      </c>
      <c r="D2444">
        <f t="shared" si="40"/>
        <v>-9.6629931238655112E-2</v>
      </c>
      <c r="E2444">
        <v>7.6776846426319647E-3</v>
      </c>
    </row>
    <row r="2445" spans="2:5" x14ac:dyDescent="0.2">
      <c r="B2445" s="153">
        <v>35677</v>
      </c>
      <c r="C2445" s="61">
        <v>50.507010999999999</v>
      </c>
      <c r="D2445">
        <f t="shared" si="40"/>
        <v>2.5566702075856411</v>
      </c>
      <c r="E2445">
        <v>7.6667206541446301E-3</v>
      </c>
    </row>
    <row r="2446" spans="2:5" x14ac:dyDescent="0.2">
      <c r="B2446" s="153">
        <v>36787</v>
      </c>
      <c r="C2446" s="61">
        <v>14.200645</v>
      </c>
      <c r="D2446">
        <f t="shared" si="40"/>
        <v>-0.27745493126313558</v>
      </c>
      <c r="E2446">
        <v>7.6628569989117832E-3</v>
      </c>
    </row>
    <row r="2447" spans="2:5" x14ac:dyDescent="0.2">
      <c r="B2447" s="153">
        <v>36007</v>
      </c>
      <c r="C2447" s="61">
        <v>19.653645999999998</v>
      </c>
      <c r="D2447">
        <f t="shared" si="40"/>
        <v>-0.96832611442385175</v>
      </c>
      <c r="E2447">
        <v>7.6423569124900465E-3</v>
      </c>
    </row>
    <row r="2448" spans="2:5" x14ac:dyDescent="0.2">
      <c r="B2448" s="153">
        <v>45159</v>
      </c>
      <c r="C2448" s="61">
        <v>620.5</v>
      </c>
      <c r="D2448">
        <f t="shared" si="40"/>
        <v>9.1071325116747256E-3</v>
      </c>
      <c r="E2448">
        <v>7.6323678005658152E-3</v>
      </c>
    </row>
    <row r="2449" spans="2:5" x14ac:dyDescent="0.2">
      <c r="B2449" s="153">
        <v>45176</v>
      </c>
      <c r="C2449" s="61">
        <v>614.90002400000003</v>
      </c>
      <c r="D2449">
        <f t="shared" si="40"/>
        <v>13.24146152732663</v>
      </c>
      <c r="E2449">
        <v>7.6198672675133637E-3</v>
      </c>
    </row>
    <row r="2450" spans="2:5" x14ac:dyDescent="0.2">
      <c r="B2450" s="153">
        <v>35795</v>
      </c>
      <c r="C2450" s="61">
        <v>43.176749999999998</v>
      </c>
      <c r="D2450">
        <f t="shared" si="40"/>
        <v>-0.64405443056491152</v>
      </c>
      <c r="E2450">
        <v>7.6141739279040133E-3</v>
      </c>
    </row>
    <row r="2451" spans="2:5" x14ac:dyDescent="0.2">
      <c r="B2451" s="153">
        <v>39406</v>
      </c>
      <c r="C2451" s="61">
        <v>121.301552</v>
      </c>
      <c r="D2451">
        <f t="shared" si="40"/>
        <v>-0.65344087792879102</v>
      </c>
      <c r="E2451">
        <v>7.6092715015044611E-3</v>
      </c>
    </row>
    <row r="2452" spans="2:5" x14ac:dyDescent="0.2">
      <c r="B2452" s="153">
        <v>42235</v>
      </c>
      <c r="C2452" s="61">
        <v>350.016907</v>
      </c>
      <c r="D2452">
        <f t="shared" si="40"/>
        <v>-0.25478551126122573</v>
      </c>
      <c r="E2452">
        <v>7.6018041545797589E-3</v>
      </c>
    </row>
    <row r="2453" spans="2:5" x14ac:dyDescent="0.2">
      <c r="B2453" s="153">
        <v>44557</v>
      </c>
      <c r="C2453" s="61">
        <v>469.686127</v>
      </c>
      <c r="D2453">
        <f t="shared" si="40"/>
        <v>15.379916443567847</v>
      </c>
      <c r="E2453">
        <v>7.5919609386182838E-3</v>
      </c>
    </row>
    <row r="2454" spans="2:5" x14ac:dyDescent="0.2">
      <c r="B2454" s="153">
        <v>33478</v>
      </c>
      <c r="C2454" s="61">
        <v>28.674513000000001</v>
      </c>
      <c r="D2454">
        <f t="shared" si="40"/>
        <v>-0.55891085202334523</v>
      </c>
      <c r="E2454">
        <v>7.5756569522425418E-3</v>
      </c>
    </row>
    <row r="2455" spans="2:5" x14ac:dyDescent="0.2">
      <c r="B2455" s="153">
        <v>38278</v>
      </c>
      <c r="C2455" s="61">
        <v>65.008430000000004</v>
      </c>
      <c r="D2455">
        <f t="shared" si="40"/>
        <v>0.14101000446498313</v>
      </c>
      <c r="E2455">
        <v>7.5721628412951077E-3</v>
      </c>
    </row>
    <row r="2456" spans="2:5" x14ac:dyDescent="0.2">
      <c r="B2456" s="153">
        <v>35642</v>
      </c>
      <c r="C2456" s="61">
        <v>56.974460999999998</v>
      </c>
      <c r="D2456">
        <f t="shared" si="40"/>
        <v>1.0494554188419667</v>
      </c>
      <c r="E2456">
        <v>7.5651483463828563E-3</v>
      </c>
    </row>
    <row r="2457" spans="2:5" x14ac:dyDescent="0.2">
      <c r="B2457" s="153">
        <v>36231</v>
      </c>
      <c r="C2457" s="61">
        <v>27.799804999999999</v>
      </c>
      <c r="D2457">
        <f t="shared" si="40"/>
        <v>-0.53589503154116214</v>
      </c>
      <c r="E2457">
        <v>7.5634841934651116E-3</v>
      </c>
    </row>
    <row r="2458" spans="2:5" x14ac:dyDescent="0.2">
      <c r="B2458" s="153">
        <v>35128</v>
      </c>
      <c r="C2458" s="61">
        <v>59.899822</v>
      </c>
      <c r="D2458">
        <f t="shared" si="40"/>
        <v>-0.65387954254619784</v>
      </c>
      <c r="E2458">
        <v>7.5509354675668879E-3</v>
      </c>
    </row>
    <row r="2459" spans="2:5" x14ac:dyDescent="0.2">
      <c r="B2459" s="153">
        <v>43494</v>
      </c>
      <c r="C2459" s="61">
        <v>173.06062299999999</v>
      </c>
      <c r="D2459">
        <f t="shared" si="40"/>
        <v>2.9727017878930138</v>
      </c>
      <c r="E2459">
        <v>7.5449686205538878E-3</v>
      </c>
    </row>
    <row r="2460" spans="2:5" x14ac:dyDescent="0.2">
      <c r="B2460" s="153">
        <v>34548</v>
      </c>
      <c r="C2460" s="61">
        <v>43.562449999999998</v>
      </c>
      <c r="D2460">
        <f t="shared" si="40"/>
        <v>-0.63261446453984838</v>
      </c>
      <c r="E2460">
        <v>7.5373478478086295E-3</v>
      </c>
    </row>
    <row r="2461" spans="2:5" x14ac:dyDescent="0.2">
      <c r="B2461" s="153">
        <v>40137</v>
      </c>
      <c r="C2461" s="61">
        <v>118.57421100000001</v>
      </c>
      <c r="D2461">
        <f t="shared" si="40"/>
        <v>-0.60510039307351171</v>
      </c>
      <c r="E2461">
        <v>7.5341881375691217E-3</v>
      </c>
    </row>
    <row r="2462" spans="2:5" x14ac:dyDescent="0.2">
      <c r="B2462" s="153">
        <v>44452</v>
      </c>
      <c r="C2462" s="61">
        <v>300.26419099999998</v>
      </c>
      <c r="D2462">
        <f t="shared" si="40"/>
        <v>0.85455065271291886</v>
      </c>
      <c r="E2462">
        <v>7.5263510047383735E-3</v>
      </c>
    </row>
    <row r="2463" spans="2:5" x14ac:dyDescent="0.2">
      <c r="B2463" s="153">
        <v>39099</v>
      </c>
      <c r="C2463" s="61">
        <v>161.90670800000001</v>
      </c>
      <c r="D2463">
        <f t="shared" si="40"/>
        <v>0.81232237262145901</v>
      </c>
      <c r="E2463">
        <v>7.5190414142866343E-3</v>
      </c>
    </row>
    <row r="2464" spans="2:5" x14ac:dyDescent="0.2">
      <c r="B2464" s="153">
        <v>38035</v>
      </c>
      <c r="C2464" s="61">
        <v>89.336594000000005</v>
      </c>
      <c r="D2464">
        <f t="shared" si="40"/>
        <v>3.3086949924727596</v>
      </c>
      <c r="E2464">
        <v>7.5094797636871633E-3</v>
      </c>
    </row>
    <row r="2465" spans="2:5" x14ac:dyDescent="0.2">
      <c r="B2465" s="153">
        <v>37475</v>
      </c>
      <c r="C2465" s="61">
        <v>20.734026</v>
      </c>
      <c r="D2465">
        <f t="shared" si="40"/>
        <v>-0.94664169615783256</v>
      </c>
      <c r="E2465">
        <v>7.4964953412942044E-3</v>
      </c>
    </row>
    <row r="2466" spans="2:5" x14ac:dyDescent="0.2">
      <c r="B2466" s="153">
        <v>42503</v>
      </c>
      <c r="C2466" s="61">
        <v>388.58105499999999</v>
      </c>
      <c r="D2466">
        <f t="shared" si="40"/>
        <v>1.7117521252299892</v>
      </c>
      <c r="E2466">
        <v>7.4926050365424386E-3</v>
      </c>
    </row>
    <row r="2467" spans="2:5" x14ac:dyDescent="0.2">
      <c r="B2467" s="153">
        <v>38972</v>
      </c>
      <c r="C2467" s="61">
        <v>143.295197</v>
      </c>
      <c r="D2467">
        <f t="shared" si="40"/>
        <v>-0.65047584479191645</v>
      </c>
      <c r="E2467">
        <v>7.4924231815591217E-3</v>
      </c>
    </row>
    <row r="2468" spans="2:5" x14ac:dyDescent="0.2">
      <c r="B2468" s="153">
        <v>43004</v>
      </c>
      <c r="C2468" s="61">
        <v>409.97222900000003</v>
      </c>
      <c r="D2468">
        <f t="shared" si="40"/>
        <v>17.754273645125803</v>
      </c>
      <c r="E2468">
        <v>7.4717618728244476E-3</v>
      </c>
    </row>
    <row r="2469" spans="2:5" x14ac:dyDescent="0.2">
      <c r="B2469" s="153">
        <v>37546</v>
      </c>
      <c r="C2469" s="61">
        <v>21.860202999999998</v>
      </c>
      <c r="D2469">
        <f t="shared" si="40"/>
        <v>-0.79475538980157268</v>
      </c>
      <c r="E2469">
        <v>7.4654060285229357E-3</v>
      </c>
    </row>
    <row r="2470" spans="2:5" x14ac:dyDescent="0.2">
      <c r="B2470" s="153">
        <v>39559</v>
      </c>
      <c r="C2470" s="61">
        <v>106.508049</v>
      </c>
      <c r="D2470">
        <f t="shared" si="40"/>
        <v>6.8543320299568871</v>
      </c>
      <c r="E2470">
        <v>7.4500360516890967E-3</v>
      </c>
    </row>
    <row r="2471" spans="2:5" x14ac:dyDescent="0.2">
      <c r="B2471" s="153">
        <v>36860</v>
      </c>
      <c r="C2471" s="61">
        <v>13.560421</v>
      </c>
      <c r="D2471">
        <f t="shared" si="40"/>
        <v>-0.7178853139960677</v>
      </c>
      <c r="E2471">
        <v>7.4498454511447787E-3</v>
      </c>
    </row>
    <row r="2472" spans="2:5" x14ac:dyDescent="0.2">
      <c r="B2472" s="153">
        <v>35486</v>
      </c>
      <c r="C2472" s="61">
        <v>48.067050999999999</v>
      </c>
      <c r="D2472">
        <f t="shared" si="40"/>
        <v>0.64537112480972403</v>
      </c>
      <c r="E2472">
        <v>7.4348305609464611E-3</v>
      </c>
    </row>
    <row r="2473" spans="2:5" x14ac:dyDescent="0.2">
      <c r="B2473" s="153">
        <v>33655</v>
      </c>
      <c r="C2473" s="61">
        <v>29.213501000000001</v>
      </c>
      <c r="D2473">
        <f t="shared" si="40"/>
        <v>0.39598089785363433</v>
      </c>
      <c r="E2473">
        <v>7.4346734838934567E-3</v>
      </c>
    </row>
    <row r="2474" spans="2:5" x14ac:dyDescent="0.2">
      <c r="B2474" s="153">
        <v>37497</v>
      </c>
      <c r="C2474" s="61">
        <v>20.926863000000001</v>
      </c>
      <c r="D2474">
        <f t="shared" si="40"/>
        <v>-0.93931342740402346</v>
      </c>
      <c r="E2474">
        <v>7.4268065478020539E-3</v>
      </c>
    </row>
    <row r="2475" spans="2:5" x14ac:dyDescent="0.2">
      <c r="B2475" s="153">
        <v>42437</v>
      </c>
      <c r="C2475" s="61">
        <v>344.83514400000001</v>
      </c>
      <c r="D2475">
        <f t="shared" si="40"/>
        <v>10.760568452304927</v>
      </c>
      <c r="E2475">
        <v>7.4235752671376592E-3</v>
      </c>
    </row>
    <row r="2476" spans="2:5" x14ac:dyDescent="0.2">
      <c r="B2476" s="153">
        <v>33850</v>
      </c>
      <c r="C2476" s="61">
        <v>29.321299</v>
      </c>
      <c r="D2476">
        <f t="shared" si="40"/>
        <v>0</v>
      </c>
      <c r="E2476">
        <v>7.4072763398103361E-3</v>
      </c>
    </row>
    <row r="2477" spans="2:5" x14ac:dyDescent="0.2">
      <c r="B2477" s="153">
        <v>33840</v>
      </c>
      <c r="C2477" s="61">
        <v>29.321299</v>
      </c>
      <c r="D2477">
        <f t="shared" si="40"/>
        <v>-0.2777216359047685</v>
      </c>
      <c r="E2477">
        <v>7.4072763398103361E-3</v>
      </c>
    </row>
    <row r="2478" spans="2:5" x14ac:dyDescent="0.2">
      <c r="B2478" s="153">
        <v>35909</v>
      </c>
      <c r="C2478" s="61">
        <v>40.595565999999998</v>
      </c>
      <c r="D2478">
        <f t="shared" si="40"/>
        <v>-0.90825258409565135</v>
      </c>
      <c r="E2478">
        <v>7.3765887207852682E-3</v>
      </c>
    </row>
    <row r="2479" spans="2:5" x14ac:dyDescent="0.2">
      <c r="B2479" s="153">
        <v>42849</v>
      </c>
      <c r="C2479" s="61">
        <v>442.47094700000002</v>
      </c>
      <c r="D2479">
        <f t="shared" si="40"/>
        <v>9.7144957069184371E-2</v>
      </c>
      <c r="E2479">
        <v>7.376295476780011E-3</v>
      </c>
    </row>
    <row r="2480" spans="2:5" x14ac:dyDescent="0.2">
      <c r="B2480" s="153">
        <v>44859</v>
      </c>
      <c r="C2480" s="61">
        <v>403.29306000000003</v>
      </c>
      <c r="D2480">
        <f t="shared" si="40"/>
        <v>11.518505233092185</v>
      </c>
      <c r="E2480">
        <v>7.3455965778375437E-3</v>
      </c>
    </row>
    <row r="2481" spans="2:5" x14ac:dyDescent="0.2">
      <c r="B2481" s="153">
        <v>36340</v>
      </c>
      <c r="C2481" s="61">
        <v>32.215752000000002</v>
      </c>
      <c r="D2481">
        <f t="shared" si="40"/>
        <v>-0.62943769348171907</v>
      </c>
      <c r="E2481">
        <v>7.3407993111907323E-3</v>
      </c>
    </row>
    <row r="2482" spans="2:5" x14ac:dyDescent="0.2">
      <c r="B2482" s="153">
        <v>39611</v>
      </c>
      <c r="C2482" s="61">
        <v>86.937477000000001</v>
      </c>
      <c r="D2482">
        <f t="shared" si="40"/>
        <v>-0.79193979120913505</v>
      </c>
      <c r="E2482">
        <v>7.3404972144790765E-3</v>
      </c>
    </row>
    <row r="2483" spans="2:5" x14ac:dyDescent="0.2">
      <c r="B2483" s="153">
        <v>45008</v>
      </c>
      <c r="C2483" s="61">
        <v>417.84768700000001</v>
      </c>
      <c r="D2483">
        <f t="shared" si="40"/>
        <v>0.41461352441323818</v>
      </c>
      <c r="E2483">
        <v>7.3299042863746314E-3</v>
      </c>
    </row>
    <row r="2484" spans="2:5" x14ac:dyDescent="0.2">
      <c r="B2484" s="153">
        <v>43248</v>
      </c>
      <c r="C2484" s="61">
        <v>295.37939499999999</v>
      </c>
      <c r="D2484">
        <f t="shared" si="40"/>
        <v>-0.17327006126104341</v>
      </c>
      <c r="E2484">
        <v>7.3092717558845373E-3</v>
      </c>
    </row>
    <row r="2485" spans="2:5" x14ac:dyDescent="0.2">
      <c r="B2485" s="153">
        <v>43202</v>
      </c>
      <c r="C2485" s="61">
        <v>357.28643799999998</v>
      </c>
      <c r="D2485">
        <f t="shared" si="40"/>
        <v>23.017239695302223</v>
      </c>
      <c r="E2485">
        <v>7.307468430319786E-3</v>
      </c>
    </row>
    <row r="2486" spans="2:5" x14ac:dyDescent="0.2">
      <c r="B2486" s="153">
        <v>34094</v>
      </c>
      <c r="C2486" s="61">
        <v>14.876249</v>
      </c>
      <c r="D2486">
        <f t="shared" si="40"/>
        <v>-0.98524035256893694</v>
      </c>
      <c r="E2486">
        <v>7.2990718797696988E-3</v>
      </c>
    </row>
    <row r="2487" spans="2:5" x14ac:dyDescent="0.2">
      <c r="B2487" s="153">
        <v>45412</v>
      </c>
      <c r="C2487" s="61">
        <v>1007.900024</v>
      </c>
      <c r="D2487">
        <f t="shared" si="40"/>
        <v>11.483596456798947</v>
      </c>
      <c r="E2487">
        <v>7.2956707726325801E-3</v>
      </c>
    </row>
    <row r="2488" spans="2:5" x14ac:dyDescent="0.2">
      <c r="B2488" s="153">
        <v>38394</v>
      </c>
      <c r="C2488" s="61">
        <v>80.737953000000005</v>
      </c>
      <c r="D2488">
        <f t="shared" si="40"/>
        <v>-0.80837669865849815</v>
      </c>
      <c r="E2488">
        <v>7.2941221824851937E-3</v>
      </c>
    </row>
    <row r="2489" spans="2:5" x14ac:dyDescent="0.2">
      <c r="B2489" s="153">
        <v>42863</v>
      </c>
      <c r="C2489" s="61">
        <v>421.33682299999998</v>
      </c>
      <c r="D2489">
        <f t="shared" si="40"/>
        <v>27.119027055908195</v>
      </c>
      <c r="E2489">
        <v>7.268837989588205E-3</v>
      </c>
    </row>
    <row r="2490" spans="2:5" x14ac:dyDescent="0.2">
      <c r="B2490" s="153">
        <v>34099</v>
      </c>
      <c r="C2490" s="61">
        <v>14.984047</v>
      </c>
      <c r="D2490">
        <f t="shared" si="40"/>
        <v>-0.80789624963347639</v>
      </c>
      <c r="E2490">
        <v>7.2463159227840789E-3</v>
      </c>
    </row>
    <row r="2491" spans="2:5" x14ac:dyDescent="0.2">
      <c r="B2491" s="153">
        <v>38590</v>
      </c>
      <c r="C2491" s="61">
        <v>77.999763000000002</v>
      </c>
      <c r="D2491">
        <f t="shared" si="40"/>
        <v>0.59434148907573314</v>
      </c>
      <c r="E2491">
        <v>7.2453834123486277E-3</v>
      </c>
    </row>
    <row r="2492" spans="2:5" x14ac:dyDescent="0.2">
      <c r="B2492" s="153">
        <v>34887</v>
      </c>
      <c r="C2492" s="61">
        <v>48.922871000000001</v>
      </c>
      <c r="D2492">
        <f t="shared" si="40"/>
        <v>-0.69413929825730836</v>
      </c>
      <c r="E2492">
        <v>7.2201215453111863E-3</v>
      </c>
    </row>
    <row r="2493" spans="2:5" x14ac:dyDescent="0.2">
      <c r="B2493" s="153">
        <v>43641</v>
      </c>
      <c r="C2493" s="61">
        <v>159.95147700000001</v>
      </c>
      <c r="D2493">
        <f t="shared" si="40"/>
        <v>-0.54904440742147465</v>
      </c>
      <c r="E2493">
        <v>7.219058657919027E-3</v>
      </c>
    </row>
    <row r="2494" spans="2:5" x14ac:dyDescent="0.2">
      <c r="B2494" s="153">
        <v>43201</v>
      </c>
      <c r="C2494" s="61">
        <v>354.69451900000001</v>
      </c>
      <c r="D2494">
        <f t="shared" si="40"/>
        <v>5.0345202177755386</v>
      </c>
      <c r="E2494">
        <v>7.218703457211614E-3</v>
      </c>
    </row>
    <row r="2495" spans="2:5" x14ac:dyDescent="0.2">
      <c r="B2495" s="153">
        <v>35004</v>
      </c>
      <c r="C2495" s="61">
        <v>58.777583999999997</v>
      </c>
      <c r="D2495">
        <f t="shared" si="40"/>
        <v>1.597151579098159</v>
      </c>
      <c r="E2495">
        <v>7.2116611732989675E-3</v>
      </c>
    </row>
    <row r="2496" spans="2:5" x14ac:dyDescent="0.2">
      <c r="B2496" s="153">
        <v>37574</v>
      </c>
      <c r="C2496" s="61">
        <v>22.631557000000001</v>
      </c>
      <c r="D2496">
        <f t="shared" si="40"/>
        <v>-0.9530657589295054</v>
      </c>
      <c r="E2496">
        <v>7.209172227149869E-3</v>
      </c>
    </row>
    <row r="2497" spans="2:5" x14ac:dyDescent="0.2">
      <c r="B2497" s="153">
        <v>45049</v>
      </c>
      <c r="C2497" s="61">
        <v>482.19714399999998</v>
      </c>
      <c r="D2497">
        <f t="shared" si="40"/>
        <v>2.9316292313064887</v>
      </c>
      <c r="E2497">
        <v>7.1838008510703407E-3</v>
      </c>
    </row>
    <row r="2498" spans="2:5" x14ac:dyDescent="0.2">
      <c r="B2498" s="153">
        <v>39272</v>
      </c>
      <c r="C2498" s="61">
        <v>122.64563</v>
      </c>
      <c r="D2498">
        <f t="shared" si="40"/>
        <v>-0.75736538473876447</v>
      </c>
      <c r="E2498">
        <v>7.1710671496048187E-3</v>
      </c>
    </row>
    <row r="2499" spans="2:5" x14ac:dyDescent="0.2">
      <c r="B2499" s="153">
        <v>44512</v>
      </c>
      <c r="C2499" s="61">
        <v>505.47457900000001</v>
      </c>
      <c r="D2499">
        <f t="shared" ref="D2499:D2562" si="41">(C2499-C2500)/C2500</f>
        <v>23.914710463689282</v>
      </c>
      <c r="E2499">
        <v>7.1506430209170996E-3</v>
      </c>
    </row>
    <row r="2500" spans="2:5" x14ac:dyDescent="0.2">
      <c r="B2500" s="153">
        <v>36663</v>
      </c>
      <c r="C2500" s="61">
        <v>20.288198000000001</v>
      </c>
      <c r="D2500">
        <f t="shared" si="41"/>
        <v>-0.33260965434136014</v>
      </c>
      <c r="E2500">
        <v>7.1430606743166543E-3</v>
      </c>
    </row>
    <row r="2501" spans="2:5" x14ac:dyDescent="0.2">
      <c r="B2501" s="153">
        <v>33892</v>
      </c>
      <c r="C2501" s="61">
        <v>30.399298000000002</v>
      </c>
      <c r="D2501">
        <f t="shared" si="41"/>
        <v>-0.88929372672021378</v>
      </c>
      <c r="E2501">
        <v>7.1430287113622617E-3</v>
      </c>
    </row>
    <row r="2502" spans="2:5" x14ac:dyDescent="0.2">
      <c r="B2502" s="153">
        <v>43291</v>
      </c>
      <c r="C2502" s="61">
        <v>274.594177</v>
      </c>
      <c r="D2502">
        <f t="shared" si="41"/>
        <v>9.950150119134257</v>
      </c>
      <c r="E2502">
        <v>7.1297902186316826E-3</v>
      </c>
    </row>
    <row r="2503" spans="2:5" x14ac:dyDescent="0.2">
      <c r="B2503" s="153">
        <v>37622</v>
      </c>
      <c r="C2503" s="61">
        <v>25.076750000000001</v>
      </c>
      <c r="D2503">
        <f t="shared" si="41"/>
        <v>0.53132340832253899</v>
      </c>
      <c r="E2503">
        <v>7.1250075604407451E-3</v>
      </c>
    </row>
    <row r="2504" spans="2:5" x14ac:dyDescent="0.2">
      <c r="B2504" s="153">
        <v>37237</v>
      </c>
      <c r="C2504" s="61">
        <v>16.375868000000001</v>
      </c>
      <c r="D2504">
        <f t="shared" si="41"/>
        <v>-0.91709862364583794</v>
      </c>
      <c r="E2504">
        <v>7.1156715128245828E-3</v>
      </c>
    </row>
    <row r="2505" spans="2:5" x14ac:dyDescent="0.2">
      <c r="B2505" s="153">
        <v>44204</v>
      </c>
      <c r="C2505" s="61">
        <v>197.53433200000001</v>
      </c>
      <c r="D2505">
        <f t="shared" si="41"/>
        <v>-0.5885590026360723</v>
      </c>
      <c r="E2505">
        <v>7.1155258282478654E-3</v>
      </c>
    </row>
    <row r="2506" spans="2:5" x14ac:dyDescent="0.2">
      <c r="B2506" s="153">
        <v>45043</v>
      </c>
      <c r="C2506" s="61">
        <v>480.10366800000003</v>
      </c>
      <c r="D2506">
        <f t="shared" si="41"/>
        <v>5.894544404921068</v>
      </c>
      <c r="E2506">
        <v>7.1099932944524626E-3</v>
      </c>
    </row>
    <row r="2507" spans="2:5" x14ac:dyDescent="0.2">
      <c r="B2507" s="153">
        <v>35221</v>
      </c>
      <c r="C2507" s="61">
        <v>69.635300000000001</v>
      </c>
      <c r="D2507">
        <f t="shared" si="41"/>
        <v>-0.82444260584711437</v>
      </c>
      <c r="E2507">
        <v>7.100945833431507E-3</v>
      </c>
    </row>
    <row r="2508" spans="2:5" x14ac:dyDescent="0.2">
      <c r="B2508" s="153">
        <v>42202</v>
      </c>
      <c r="C2508" s="61">
        <v>396.65261800000002</v>
      </c>
      <c r="D2508">
        <f t="shared" si="41"/>
        <v>0.36497040501128364</v>
      </c>
      <c r="E2508">
        <v>7.0840999196834136E-3</v>
      </c>
    </row>
    <row r="2509" spans="2:5" x14ac:dyDescent="0.2">
      <c r="B2509" s="153">
        <v>44321</v>
      </c>
      <c r="C2509" s="61">
        <v>290.59429899999998</v>
      </c>
      <c r="D2509">
        <f t="shared" si="41"/>
        <v>0.70517693423756955</v>
      </c>
      <c r="E2509">
        <v>7.082322346898577E-3</v>
      </c>
    </row>
    <row r="2510" spans="2:5" x14ac:dyDescent="0.2">
      <c r="B2510" s="153">
        <v>43873</v>
      </c>
      <c r="C2510" s="61">
        <v>170.41885400000001</v>
      </c>
      <c r="D2510">
        <f t="shared" si="41"/>
        <v>2.4100840316628891</v>
      </c>
      <c r="E2510">
        <v>7.0692339048371482E-3</v>
      </c>
    </row>
    <row r="2511" spans="2:5" x14ac:dyDescent="0.2">
      <c r="B2511" s="153">
        <v>34857</v>
      </c>
      <c r="C2511" s="61">
        <v>49.974972000000001</v>
      </c>
      <c r="D2511">
        <f t="shared" si="41"/>
        <v>7.0671264873593976E-3</v>
      </c>
      <c r="E2511">
        <v>7.0671264873593976E-3</v>
      </c>
    </row>
    <row r="2512" spans="2:5" x14ac:dyDescent="0.2">
      <c r="B2512" s="153">
        <v>34851</v>
      </c>
      <c r="C2512" s="61">
        <v>49.624271</v>
      </c>
      <c r="D2512">
        <f t="shared" si="41"/>
        <v>-0.87318794830779134</v>
      </c>
      <c r="E2512">
        <v>7.0548041085760618E-3</v>
      </c>
    </row>
    <row r="2513" spans="2:5" x14ac:dyDescent="0.2">
      <c r="B2513" s="153">
        <v>42506</v>
      </c>
      <c r="C2513" s="61">
        <v>391.32141100000001</v>
      </c>
      <c r="D2513">
        <f t="shared" si="41"/>
        <v>-0.11390284725637714</v>
      </c>
      <c r="E2513">
        <v>7.0522120539304725E-3</v>
      </c>
    </row>
    <row r="2514" spans="2:5" x14ac:dyDescent="0.2">
      <c r="B2514" s="153">
        <v>44977</v>
      </c>
      <c r="C2514" s="61">
        <v>441.62359600000002</v>
      </c>
      <c r="D2514">
        <f t="shared" si="41"/>
        <v>-0.16257087351387789</v>
      </c>
      <c r="E2514">
        <v>7.0470417300231968E-3</v>
      </c>
    </row>
    <row r="2515" spans="2:5" x14ac:dyDescent="0.2">
      <c r="B2515" s="153">
        <v>42612</v>
      </c>
      <c r="C2515" s="61">
        <v>527.35638400000005</v>
      </c>
      <c r="D2515">
        <f t="shared" si="41"/>
        <v>9.5155125811146277</v>
      </c>
      <c r="E2515">
        <v>7.0436575801454473E-3</v>
      </c>
    </row>
    <row r="2516" spans="2:5" x14ac:dyDescent="0.2">
      <c r="B2516" s="153">
        <v>34864</v>
      </c>
      <c r="C2516" s="61">
        <v>50.150326</v>
      </c>
      <c r="D2516">
        <f t="shared" si="41"/>
        <v>-0.71872167183886382</v>
      </c>
      <c r="E2516">
        <v>7.0425451123010494E-3</v>
      </c>
    </row>
    <row r="2517" spans="2:5" x14ac:dyDescent="0.2">
      <c r="B2517" s="153">
        <v>44176</v>
      </c>
      <c r="C2517" s="61">
        <v>178.29431199999999</v>
      </c>
      <c r="D2517">
        <f t="shared" si="41"/>
        <v>-2.7943165412656706E-4</v>
      </c>
      <c r="E2517">
        <v>7.0382470925163237E-3</v>
      </c>
    </row>
    <row r="2518" spans="2:5" x14ac:dyDescent="0.2">
      <c r="B2518" s="153">
        <v>44180</v>
      </c>
      <c r="C2518" s="61">
        <v>178.34414699999999</v>
      </c>
      <c r="D2518">
        <f t="shared" si="41"/>
        <v>-0.67197004016103179</v>
      </c>
      <c r="E2518">
        <v>7.0362665452001786E-3</v>
      </c>
    </row>
    <row r="2519" spans="2:5" x14ac:dyDescent="0.2">
      <c r="B2519" s="153">
        <v>42086</v>
      </c>
      <c r="C2519" s="61">
        <v>543.68249500000002</v>
      </c>
      <c r="D2519">
        <f t="shared" si="41"/>
        <v>0.18909185529707367</v>
      </c>
      <c r="E2519">
        <v>7.0306897102983684E-3</v>
      </c>
    </row>
    <row r="2520" spans="2:5" x14ac:dyDescent="0.2">
      <c r="B2520" s="153">
        <v>42787</v>
      </c>
      <c r="C2520" s="61">
        <v>457.22497600000003</v>
      </c>
      <c r="D2520">
        <f t="shared" si="41"/>
        <v>2.6022912377673464</v>
      </c>
      <c r="E2520">
        <v>7.0260323946190429E-3</v>
      </c>
    </row>
    <row r="2521" spans="2:5" x14ac:dyDescent="0.2">
      <c r="B2521" s="153">
        <v>39420</v>
      </c>
      <c r="C2521" s="61">
        <v>126.92615499999999</v>
      </c>
      <c r="D2521">
        <f t="shared" si="41"/>
        <v>0.64280019290705825</v>
      </c>
      <c r="E2521">
        <v>6.995630388800707E-3</v>
      </c>
    </row>
    <row r="2522" spans="2:5" x14ac:dyDescent="0.2">
      <c r="B2522" s="153">
        <v>38419</v>
      </c>
      <c r="C2522" s="61">
        <v>77.262077000000005</v>
      </c>
      <c r="D2522">
        <f t="shared" si="41"/>
        <v>3.9772510439641922</v>
      </c>
      <c r="E2522">
        <v>6.9936343317052374E-3</v>
      </c>
    </row>
    <row r="2523" spans="2:5" x14ac:dyDescent="0.2">
      <c r="B2523" s="153">
        <v>34101</v>
      </c>
      <c r="C2523" s="61">
        <v>15.523042</v>
      </c>
      <c r="D2523">
        <f t="shared" si="41"/>
        <v>-0.96996543056144369</v>
      </c>
      <c r="E2523">
        <v>6.9926867216148691E-3</v>
      </c>
    </row>
    <row r="2524" spans="2:5" x14ac:dyDescent="0.2">
      <c r="B2524" s="153">
        <v>45072</v>
      </c>
      <c r="C2524" s="61">
        <v>516.83917199999996</v>
      </c>
      <c r="D2524">
        <f t="shared" si="41"/>
        <v>3.5989936299511602</v>
      </c>
      <c r="E2524">
        <v>6.9924303308498501E-3</v>
      </c>
    </row>
    <row r="2525" spans="2:5" x14ac:dyDescent="0.2">
      <c r="B2525" s="153">
        <v>39297</v>
      </c>
      <c r="C2525" s="61">
        <v>112.380928</v>
      </c>
      <c r="D2525">
        <f t="shared" si="41"/>
        <v>-1.0850766585205916E-2</v>
      </c>
      <c r="E2525">
        <v>6.9807075272252722E-3</v>
      </c>
    </row>
    <row r="2526" spans="2:5" x14ac:dyDescent="0.2">
      <c r="B2526" s="153">
        <v>39303</v>
      </c>
      <c r="C2526" s="61">
        <v>113.613724</v>
      </c>
      <c r="D2526">
        <f t="shared" si="41"/>
        <v>-0.21020217118949491</v>
      </c>
      <c r="E2526">
        <v>6.980706364460851E-3</v>
      </c>
    </row>
    <row r="2527" spans="2:5" x14ac:dyDescent="0.2">
      <c r="B2527" s="153">
        <v>44085</v>
      </c>
      <c r="C2527" s="61">
        <v>143.851654</v>
      </c>
      <c r="D2527">
        <f t="shared" si="41"/>
        <v>1.838633185716896</v>
      </c>
      <c r="E2527">
        <v>6.9783250565239215E-3</v>
      </c>
    </row>
    <row r="2528" spans="2:5" x14ac:dyDescent="0.2">
      <c r="B2528" s="153">
        <v>34912</v>
      </c>
      <c r="C2528" s="61">
        <v>50.676380000000002</v>
      </c>
      <c r="D2528">
        <f t="shared" si="41"/>
        <v>2.2443400052561042</v>
      </c>
      <c r="E2528">
        <v>6.9688493752333592E-3</v>
      </c>
    </row>
    <row r="2529" spans="2:5" x14ac:dyDescent="0.2">
      <c r="B2529" s="153">
        <v>37260</v>
      </c>
      <c r="C2529" s="61">
        <v>15.619935</v>
      </c>
      <c r="D2529">
        <f t="shared" si="41"/>
        <v>-0.22235048679966826</v>
      </c>
      <c r="E2529">
        <v>6.9616019188307341E-3</v>
      </c>
    </row>
    <row r="2530" spans="2:5" x14ac:dyDescent="0.2">
      <c r="B2530" s="153">
        <v>37532</v>
      </c>
      <c r="C2530" s="61">
        <v>20.086086000000002</v>
      </c>
      <c r="D2530">
        <f t="shared" si="41"/>
        <v>-0.63083673053308464</v>
      </c>
      <c r="E2530">
        <v>6.9608136705850759E-3</v>
      </c>
    </row>
    <row r="2531" spans="2:5" x14ac:dyDescent="0.2">
      <c r="B2531" s="153">
        <v>35510</v>
      </c>
      <c r="C2531" s="61">
        <v>54.409762999999998</v>
      </c>
      <c r="D2531">
        <f t="shared" si="41"/>
        <v>-0.88745367532969766</v>
      </c>
      <c r="E2531">
        <v>6.9586680623372719E-3</v>
      </c>
    </row>
    <row r="2532" spans="2:5" x14ac:dyDescent="0.2">
      <c r="B2532" s="153">
        <v>45044</v>
      </c>
      <c r="C2532" s="61">
        <v>483.44326799999999</v>
      </c>
      <c r="D2532">
        <f t="shared" si="41"/>
        <v>9.4961099695870193</v>
      </c>
      <c r="E2532">
        <v>6.9559976784013275E-3</v>
      </c>
    </row>
    <row r="2533" spans="2:5" x14ac:dyDescent="0.2">
      <c r="B2533" s="153">
        <v>36410</v>
      </c>
      <c r="C2533" s="61">
        <v>46.059280000000001</v>
      </c>
      <c r="D2533">
        <f t="shared" si="41"/>
        <v>-0.88806097705046461</v>
      </c>
      <c r="E2533">
        <v>6.9536637322523288E-3</v>
      </c>
    </row>
    <row r="2534" spans="2:5" x14ac:dyDescent="0.2">
      <c r="B2534" s="153">
        <v>44865</v>
      </c>
      <c r="C2534" s="61">
        <v>411.46758999999997</v>
      </c>
      <c r="D2534">
        <f t="shared" si="41"/>
        <v>1.8140669483627079</v>
      </c>
      <c r="E2534">
        <v>6.9529422563004211E-3</v>
      </c>
    </row>
    <row r="2535" spans="2:5" x14ac:dyDescent="0.2">
      <c r="B2535" s="153">
        <v>40178</v>
      </c>
      <c r="C2535" s="61">
        <v>146.21812399999999</v>
      </c>
      <c r="D2535">
        <f t="shared" si="41"/>
        <v>2.2227186817461209</v>
      </c>
      <c r="E2535">
        <v>6.9330592684669562E-3</v>
      </c>
    </row>
    <row r="2536" spans="2:5" x14ac:dyDescent="0.2">
      <c r="B2536" s="153">
        <v>35468</v>
      </c>
      <c r="C2536" s="61">
        <v>45.371048000000002</v>
      </c>
      <c r="D2536">
        <f t="shared" si="41"/>
        <v>0.41868821680482271</v>
      </c>
      <c r="E2536">
        <v>6.9281805367875362E-3</v>
      </c>
    </row>
    <row r="2537" spans="2:5" x14ac:dyDescent="0.2">
      <c r="B2537" s="153">
        <v>36339</v>
      </c>
      <c r="C2537" s="61">
        <v>31.980986000000001</v>
      </c>
      <c r="D2537">
        <f t="shared" si="41"/>
        <v>-0.8369470906358909</v>
      </c>
      <c r="E2537">
        <v>6.9144997892408413E-3</v>
      </c>
    </row>
    <row r="2538" spans="2:5" x14ac:dyDescent="0.2">
      <c r="B2538" s="153">
        <v>44203</v>
      </c>
      <c r="C2538" s="61">
        <v>196.13870199999999</v>
      </c>
      <c r="D2538">
        <f t="shared" si="41"/>
        <v>3.22919166360303</v>
      </c>
      <c r="E2538">
        <v>6.909005199404651E-3</v>
      </c>
    </row>
    <row r="2539" spans="2:5" x14ac:dyDescent="0.2">
      <c r="B2539" s="153">
        <v>36411</v>
      </c>
      <c r="C2539" s="61">
        <v>46.37735</v>
      </c>
      <c r="D2539">
        <f t="shared" si="41"/>
        <v>0.47335951518047298</v>
      </c>
      <c r="E2539">
        <v>6.9056659157502838E-3</v>
      </c>
    </row>
    <row r="2540" spans="2:5" x14ac:dyDescent="0.2">
      <c r="B2540" s="153">
        <v>33878</v>
      </c>
      <c r="C2540" s="61">
        <v>31.47728</v>
      </c>
      <c r="D2540">
        <f t="shared" si="41"/>
        <v>-0.66902112382884549</v>
      </c>
      <c r="E2540">
        <v>6.8963002320091725E-3</v>
      </c>
    </row>
    <row r="2541" spans="2:5" x14ac:dyDescent="0.2">
      <c r="B2541" s="153">
        <v>43999</v>
      </c>
      <c r="C2541" s="61">
        <v>95.103592000000006</v>
      </c>
      <c r="D2541">
        <f t="shared" si="41"/>
        <v>0.23775067783161508</v>
      </c>
      <c r="E2541">
        <v>6.8601535290460456E-3</v>
      </c>
    </row>
    <row r="2542" spans="2:5" x14ac:dyDescent="0.2">
      <c r="B2542" s="153">
        <v>38105</v>
      </c>
      <c r="C2542" s="61">
        <v>76.835823000000005</v>
      </c>
      <c r="D2542">
        <f t="shared" si="41"/>
        <v>2.7646071046074314</v>
      </c>
      <c r="E2542">
        <v>6.8559162487258829E-3</v>
      </c>
    </row>
    <row r="2543" spans="2:5" x14ac:dyDescent="0.2">
      <c r="B2543" s="153">
        <v>36693</v>
      </c>
      <c r="C2543" s="61">
        <v>20.410050999999999</v>
      </c>
      <c r="D2543">
        <f t="shared" si="41"/>
        <v>-0.97166451292513423</v>
      </c>
      <c r="E2543">
        <v>6.8492711435844287E-3</v>
      </c>
    </row>
    <row r="2544" spans="2:5" x14ac:dyDescent="0.2">
      <c r="B2544" s="153">
        <v>45273</v>
      </c>
      <c r="C2544" s="61">
        <v>720.29998799999998</v>
      </c>
      <c r="D2544">
        <f t="shared" si="41"/>
        <v>0.15625689858425301</v>
      </c>
      <c r="E2544">
        <v>6.8492645172177884E-3</v>
      </c>
    </row>
    <row r="2545" spans="2:5" x14ac:dyDescent="0.2">
      <c r="B2545" s="153">
        <v>45121</v>
      </c>
      <c r="C2545" s="61">
        <v>622.95843500000001</v>
      </c>
      <c r="D2545">
        <f t="shared" si="41"/>
        <v>2.6954462865004913</v>
      </c>
      <c r="E2545">
        <v>6.8475942203932733E-3</v>
      </c>
    </row>
    <row r="2546" spans="2:5" x14ac:dyDescent="0.2">
      <c r="B2546" s="153">
        <v>44155</v>
      </c>
      <c r="C2546" s="61">
        <v>168.57461499999999</v>
      </c>
      <c r="D2546">
        <f t="shared" si="41"/>
        <v>0.27478335363790762</v>
      </c>
      <c r="E2546">
        <v>6.8473420695489571E-3</v>
      </c>
    </row>
    <row r="2547" spans="2:5" x14ac:dyDescent="0.2">
      <c r="B2547" s="153">
        <v>43761</v>
      </c>
      <c r="C2547" s="61">
        <v>132.237854</v>
      </c>
      <c r="D2547">
        <f t="shared" si="41"/>
        <v>0.96306253234989969</v>
      </c>
      <c r="E2547">
        <v>6.8311066401588513E-3</v>
      </c>
    </row>
    <row r="2548" spans="2:5" x14ac:dyDescent="0.2">
      <c r="B2548" s="153">
        <v>38296</v>
      </c>
      <c r="C2548" s="61">
        <v>67.363037000000006</v>
      </c>
      <c r="D2548">
        <f t="shared" si="41"/>
        <v>0.65720570174097415</v>
      </c>
      <c r="E2548">
        <v>6.8227851181323056E-3</v>
      </c>
    </row>
    <row r="2549" spans="2:5" x14ac:dyDescent="0.2">
      <c r="B2549" s="153">
        <v>37853</v>
      </c>
      <c r="C2549" s="61">
        <v>40.648567</v>
      </c>
      <c r="D2549">
        <f t="shared" si="41"/>
        <v>-0.77941437101513145</v>
      </c>
      <c r="E2549">
        <v>6.8214121929752024E-3</v>
      </c>
    </row>
    <row r="2550" spans="2:5" x14ac:dyDescent="0.2">
      <c r="B2550" s="153">
        <v>44168</v>
      </c>
      <c r="C2550" s="61">
        <v>184.27568099999999</v>
      </c>
      <c r="D2550">
        <f t="shared" si="41"/>
        <v>1.6122360155838529</v>
      </c>
      <c r="E2550">
        <v>6.8083266289515445E-3</v>
      </c>
    </row>
    <row r="2551" spans="2:5" x14ac:dyDescent="0.2">
      <c r="B2551" s="153">
        <v>35282</v>
      </c>
      <c r="C2551" s="61">
        <v>70.543273999999997</v>
      </c>
      <c r="D2551">
        <f t="shared" si="41"/>
        <v>-5.8204002823708217E-2</v>
      </c>
      <c r="E2551">
        <v>6.7840164028245865E-3</v>
      </c>
    </row>
    <row r="2552" spans="2:5" x14ac:dyDescent="0.2">
      <c r="B2552" s="153">
        <v>39680</v>
      </c>
      <c r="C2552" s="61">
        <v>74.902923999999999</v>
      </c>
      <c r="D2552">
        <f t="shared" si="41"/>
        <v>-0.59679971812179022</v>
      </c>
      <c r="E2552">
        <v>6.7553739888383275E-3</v>
      </c>
    </row>
    <row r="2553" spans="2:5" x14ac:dyDescent="0.2">
      <c r="B2553" s="153">
        <v>43594</v>
      </c>
      <c r="C2553" s="61">
        <v>185.77101099999999</v>
      </c>
      <c r="D2553">
        <f t="shared" si="41"/>
        <v>-0.63776259772717847</v>
      </c>
      <c r="E2553">
        <v>6.7530668570683749E-3</v>
      </c>
    </row>
    <row r="2554" spans="2:5" x14ac:dyDescent="0.2">
      <c r="B2554" s="153">
        <v>42146</v>
      </c>
      <c r="C2554" s="61">
        <v>512.84326199999998</v>
      </c>
      <c r="D2554">
        <f t="shared" si="41"/>
        <v>16.056445586928866</v>
      </c>
      <c r="E2554">
        <v>6.7487227746961696E-3</v>
      </c>
    </row>
    <row r="2555" spans="2:5" x14ac:dyDescent="0.2">
      <c r="B2555" s="153">
        <v>37792</v>
      </c>
      <c r="C2555" s="61">
        <v>30.067416999999999</v>
      </c>
      <c r="D2555">
        <f t="shared" si="41"/>
        <v>0.85947546289579413</v>
      </c>
      <c r="E2555">
        <v>6.7147312964073239E-3</v>
      </c>
    </row>
    <row r="2556" spans="2:5" x14ac:dyDescent="0.2">
      <c r="B2556" s="153">
        <v>34163</v>
      </c>
      <c r="C2556" s="61">
        <v>16.169837999999999</v>
      </c>
      <c r="D2556">
        <f t="shared" si="41"/>
        <v>-0.72467071172635955</v>
      </c>
      <c r="E2556">
        <v>6.7115397629826457E-3</v>
      </c>
    </row>
    <row r="2557" spans="2:5" x14ac:dyDescent="0.2">
      <c r="B2557" s="153">
        <v>35593</v>
      </c>
      <c r="C2557" s="61">
        <v>58.729087999999997</v>
      </c>
      <c r="D2557">
        <f t="shared" si="41"/>
        <v>-0.85457386894264942</v>
      </c>
      <c r="E2557">
        <v>6.7115085642515436E-3</v>
      </c>
    </row>
    <row r="2558" spans="2:5" x14ac:dyDescent="0.2">
      <c r="B2558" s="153">
        <v>43084</v>
      </c>
      <c r="C2558" s="61">
        <v>403.84136999999998</v>
      </c>
      <c r="D2558">
        <f t="shared" si="41"/>
        <v>30.653445639561401</v>
      </c>
      <c r="E2558">
        <v>6.7098414195822459E-3</v>
      </c>
    </row>
    <row r="2559" spans="2:5" x14ac:dyDescent="0.2">
      <c r="B2559" s="153">
        <v>37193</v>
      </c>
      <c r="C2559" s="61">
        <v>12.758212</v>
      </c>
      <c r="D2559">
        <f t="shared" si="41"/>
        <v>-0.97253425039713426</v>
      </c>
      <c r="E2559">
        <v>6.6951452976724887E-3</v>
      </c>
    </row>
    <row r="2560" spans="2:5" x14ac:dyDescent="0.2">
      <c r="B2560" s="153">
        <v>42529</v>
      </c>
      <c r="C2560" s="61">
        <v>464.51351899999997</v>
      </c>
      <c r="D2560">
        <f t="shared" si="41"/>
        <v>6.0081552940289704</v>
      </c>
      <c r="E2560">
        <v>6.6947282077890113E-3</v>
      </c>
    </row>
    <row r="2561" spans="2:5" x14ac:dyDescent="0.2">
      <c r="B2561" s="153">
        <v>38251</v>
      </c>
      <c r="C2561" s="61">
        <v>66.281852999999998</v>
      </c>
      <c r="D2561">
        <f t="shared" si="41"/>
        <v>1.4806327802041157</v>
      </c>
      <c r="E2561">
        <v>6.6903089508153595E-3</v>
      </c>
    </row>
    <row r="2562" spans="2:5" x14ac:dyDescent="0.2">
      <c r="B2562" s="153">
        <v>37776</v>
      </c>
      <c r="C2562" s="61">
        <v>26.719736000000001</v>
      </c>
      <c r="D2562">
        <f t="shared" si="41"/>
        <v>1.2986061723519164</v>
      </c>
      <c r="E2562">
        <v>6.6840411801136739E-3</v>
      </c>
    </row>
    <row r="2563" spans="2:5" x14ac:dyDescent="0.2">
      <c r="B2563" s="153">
        <v>36817</v>
      </c>
      <c r="C2563" s="61">
        <v>11.624321</v>
      </c>
      <c r="D2563">
        <f t="shared" ref="D2563:D2626" si="42">(C2563-C2564)/C2564</f>
        <v>-0.96907403919651935</v>
      </c>
      <c r="E2563">
        <v>6.6802440041003686E-3</v>
      </c>
    </row>
    <row r="2564" spans="2:5" x14ac:dyDescent="0.2">
      <c r="B2564" s="153">
        <v>42451</v>
      </c>
      <c r="C2564" s="61">
        <v>375.87582400000002</v>
      </c>
      <c r="D2564">
        <f t="shared" si="42"/>
        <v>22.091544418696103</v>
      </c>
      <c r="E2564">
        <v>6.6720510525202972E-3</v>
      </c>
    </row>
    <row r="2565" spans="2:5" x14ac:dyDescent="0.2">
      <c r="B2565" s="153">
        <v>34164</v>
      </c>
      <c r="C2565" s="61">
        <v>16.277639000000001</v>
      </c>
      <c r="D2565">
        <f t="shared" si="42"/>
        <v>-0.86390737643980098</v>
      </c>
      <c r="E2565">
        <v>6.6667953012270152E-3</v>
      </c>
    </row>
    <row r="2566" spans="2:5" x14ac:dyDescent="0.2">
      <c r="B2566" s="153">
        <v>39226</v>
      </c>
      <c r="C2566" s="61">
        <v>119.607063</v>
      </c>
      <c r="D2566">
        <f t="shared" si="42"/>
        <v>-0.71855536817532606</v>
      </c>
      <c r="E2566">
        <v>6.6384135547876465E-3</v>
      </c>
    </row>
    <row r="2567" spans="2:5" x14ac:dyDescent="0.2">
      <c r="B2567" s="153">
        <v>44686</v>
      </c>
      <c r="C2567" s="61">
        <v>424.97546399999999</v>
      </c>
      <c r="D2567">
        <f t="shared" si="42"/>
        <v>6.2595043416221383</v>
      </c>
      <c r="E2567">
        <v>6.6115457942296143E-3</v>
      </c>
    </row>
    <row r="2568" spans="2:5" x14ac:dyDescent="0.2">
      <c r="B2568" s="153">
        <v>35586</v>
      </c>
      <c r="C2568" s="61">
        <v>58.540562000000001</v>
      </c>
      <c r="D2568">
        <f t="shared" si="42"/>
        <v>-0.90615578868644864</v>
      </c>
      <c r="E2568">
        <v>6.6074010898217331E-3</v>
      </c>
    </row>
    <row r="2569" spans="2:5" x14ac:dyDescent="0.2">
      <c r="B2569" s="153">
        <v>45128</v>
      </c>
      <c r="C2569" s="61">
        <v>623.80578600000001</v>
      </c>
      <c r="D2569">
        <f t="shared" si="42"/>
        <v>30.742512197575614</v>
      </c>
      <c r="E2569">
        <v>6.5952824679529161E-3</v>
      </c>
    </row>
    <row r="2570" spans="2:5" x14ac:dyDescent="0.2">
      <c r="B2570" s="153">
        <v>36670</v>
      </c>
      <c r="C2570" s="61">
        <v>19.652061</v>
      </c>
      <c r="D2570">
        <f t="shared" si="42"/>
        <v>-0.9583668213119495</v>
      </c>
      <c r="E2570">
        <v>6.5943712331260661E-3</v>
      </c>
    </row>
    <row r="2571" spans="2:5" x14ac:dyDescent="0.2">
      <c r="B2571" s="153">
        <v>42830</v>
      </c>
      <c r="C2571" s="61">
        <v>472.028839</v>
      </c>
      <c r="D2571">
        <f t="shared" si="42"/>
        <v>5.890093979956978</v>
      </c>
      <c r="E2571">
        <v>6.5901890245100656E-3</v>
      </c>
    </row>
    <row r="2572" spans="2:5" x14ac:dyDescent="0.2">
      <c r="B2572" s="153">
        <v>38202</v>
      </c>
      <c r="C2572" s="61">
        <v>68.508330999999998</v>
      </c>
      <c r="D2572">
        <f t="shared" si="42"/>
        <v>0.18957167691237936</v>
      </c>
      <c r="E2572">
        <v>6.5899232002105644E-3</v>
      </c>
    </row>
    <row r="2573" spans="2:5" x14ac:dyDescent="0.2">
      <c r="B2573" s="153">
        <v>35633</v>
      </c>
      <c r="C2573" s="61">
        <v>57.590755000000001</v>
      </c>
      <c r="D2573">
        <f t="shared" si="42"/>
        <v>-0.86268065736346788</v>
      </c>
      <c r="E2573">
        <v>6.5898347539889339E-3</v>
      </c>
    </row>
    <row r="2574" spans="2:5" x14ac:dyDescent="0.2">
      <c r="B2574" s="153">
        <v>44985</v>
      </c>
      <c r="C2574" s="61">
        <v>419.39288299999998</v>
      </c>
      <c r="D2574">
        <f t="shared" si="42"/>
        <v>24.428172953556658</v>
      </c>
      <c r="E2574">
        <v>6.5797326392458052E-3</v>
      </c>
    </row>
    <row r="2575" spans="2:5" x14ac:dyDescent="0.2">
      <c r="B2575" s="153">
        <v>33332</v>
      </c>
      <c r="C2575" s="61">
        <v>16.493237000000001</v>
      </c>
      <c r="D2575">
        <f t="shared" si="42"/>
        <v>-0.96274148888667632</v>
      </c>
      <c r="E2575">
        <v>6.5791356775086835E-3</v>
      </c>
    </row>
    <row r="2576" spans="2:5" x14ac:dyDescent="0.2">
      <c r="B2576" s="153">
        <v>44769</v>
      </c>
      <c r="C2576" s="61">
        <v>442.67031900000001</v>
      </c>
      <c r="D2576">
        <f t="shared" si="42"/>
        <v>3.0679309238313452</v>
      </c>
      <c r="E2576">
        <v>6.5737332851027418E-3</v>
      </c>
    </row>
    <row r="2577" spans="2:5" x14ac:dyDescent="0.2">
      <c r="B2577" s="153">
        <v>39596</v>
      </c>
      <c r="C2577" s="61">
        <v>108.81952699999999</v>
      </c>
      <c r="D2577">
        <f t="shared" si="42"/>
        <v>-0.714837725097346</v>
      </c>
      <c r="E2577">
        <v>6.5726650250080634E-3</v>
      </c>
    </row>
    <row r="2578" spans="2:5" x14ac:dyDescent="0.2">
      <c r="B2578" s="153">
        <v>42355</v>
      </c>
      <c r="C2578" s="61">
        <v>381.60562099999999</v>
      </c>
      <c r="D2578">
        <f t="shared" si="42"/>
        <v>13.529340115724338</v>
      </c>
      <c r="E2578">
        <v>6.5711324452161135E-3</v>
      </c>
    </row>
    <row r="2579" spans="2:5" x14ac:dyDescent="0.2">
      <c r="B2579" s="153">
        <v>35986</v>
      </c>
      <c r="C2579" s="61">
        <v>26.264483999999999</v>
      </c>
      <c r="D2579">
        <f t="shared" si="42"/>
        <v>0.43660815320270624</v>
      </c>
      <c r="E2579">
        <v>6.569369053521441E-3</v>
      </c>
    </row>
    <row r="2580" spans="2:5" x14ac:dyDescent="0.2">
      <c r="B2580" s="153">
        <v>36082</v>
      </c>
      <c r="C2580" s="61">
        <v>18.282288000000001</v>
      </c>
      <c r="D2580">
        <f t="shared" si="42"/>
        <v>-0.78258128179908271</v>
      </c>
      <c r="E2580">
        <v>6.5656424399532908E-3</v>
      </c>
    </row>
    <row r="2581" spans="2:5" x14ac:dyDescent="0.2">
      <c r="B2581" s="153">
        <v>43966</v>
      </c>
      <c r="C2581" s="61">
        <v>84.087920999999994</v>
      </c>
      <c r="D2581">
        <f t="shared" si="42"/>
        <v>4.9085775216948315</v>
      </c>
      <c r="E2581">
        <v>6.5631840503012759E-3</v>
      </c>
    </row>
    <row r="2582" spans="2:5" x14ac:dyDescent="0.2">
      <c r="B2582" s="153">
        <v>36746</v>
      </c>
      <c r="C2582" s="61">
        <v>14.2315</v>
      </c>
      <c r="D2582">
        <f t="shared" si="42"/>
        <v>-0.86161008399275552</v>
      </c>
      <c r="E2582">
        <v>6.5466020149463084E-3</v>
      </c>
    </row>
    <row r="2583" spans="2:5" x14ac:dyDescent="0.2">
      <c r="B2583" s="153">
        <v>38705</v>
      </c>
      <c r="C2583" s="61">
        <v>102.83625000000001</v>
      </c>
      <c r="D2583">
        <f t="shared" si="42"/>
        <v>-0.60582057124508304</v>
      </c>
      <c r="E2583">
        <v>6.5416040426315644E-3</v>
      </c>
    </row>
    <row r="2584" spans="2:5" x14ac:dyDescent="0.2">
      <c r="B2584" s="153">
        <v>43341</v>
      </c>
      <c r="C2584" s="61">
        <v>260.88690200000002</v>
      </c>
      <c r="D2584">
        <f t="shared" si="42"/>
        <v>2.0180963220180081</v>
      </c>
      <c r="E2584">
        <v>6.5385193022557799E-3</v>
      </c>
    </row>
    <row r="2585" spans="2:5" x14ac:dyDescent="0.2">
      <c r="B2585" s="153">
        <v>38611</v>
      </c>
      <c r="C2585" s="61">
        <v>86.440880000000007</v>
      </c>
      <c r="D2585">
        <f t="shared" si="42"/>
        <v>-0.91234954476962626</v>
      </c>
      <c r="E2585">
        <v>6.5335987834900756E-3</v>
      </c>
    </row>
    <row r="2586" spans="2:5" x14ac:dyDescent="0.2">
      <c r="B2586" s="153">
        <v>45377</v>
      </c>
      <c r="C2586" s="61">
        <v>986.20001200000002</v>
      </c>
      <c r="D2586">
        <f t="shared" si="42"/>
        <v>58.022671001459472</v>
      </c>
      <c r="E2586">
        <v>6.531969869752673E-3</v>
      </c>
    </row>
    <row r="2587" spans="2:5" x14ac:dyDescent="0.2">
      <c r="B2587" s="153">
        <v>34156</v>
      </c>
      <c r="C2587" s="61">
        <v>16.708834</v>
      </c>
      <c r="D2587">
        <f t="shared" si="42"/>
        <v>0</v>
      </c>
      <c r="E2587">
        <v>6.4938139380507111E-3</v>
      </c>
    </row>
    <row r="2588" spans="2:5" x14ac:dyDescent="0.2">
      <c r="B2588" s="153">
        <v>34127</v>
      </c>
      <c r="C2588" s="61">
        <v>16.708834</v>
      </c>
      <c r="D2588">
        <f t="shared" si="42"/>
        <v>-0.89487680686962512</v>
      </c>
      <c r="E2588">
        <v>6.4938139380507111E-3</v>
      </c>
    </row>
    <row r="2589" spans="2:5" x14ac:dyDescent="0.2">
      <c r="B2589" s="153">
        <v>38849</v>
      </c>
      <c r="C2589" s="61">
        <v>158.945267</v>
      </c>
      <c r="D2589">
        <f t="shared" si="42"/>
        <v>3.396702626559652</v>
      </c>
      <c r="E2589">
        <v>6.4788137752887671E-3</v>
      </c>
    </row>
    <row r="2590" spans="2:5" x14ac:dyDescent="0.2">
      <c r="B2590" s="153">
        <v>35853</v>
      </c>
      <c r="C2590" s="61">
        <v>36.151015999999998</v>
      </c>
      <c r="D2590">
        <f t="shared" si="42"/>
        <v>-0.33921802096113352</v>
      </c>
      <c r="E2590">
        <v>6.4595626909938883E-3</v>
      </c>
    </row>
    <row r="2591" spans="2:5" x14ac:dyDescent="0.2">
      <c r="B2591" s="153">
        <v>34956</v>
      </c>
      <c r="C2591" s="61">
        <v>54.709446</v>
      </c>
      <c r="D2591">
        <f t="shared" si="42"/>
        <v>1.5258696967683731</v>
      </c>
      <c r="E2591">
        <v>6.4518058864285084E-3</v>
      </c>
    </row>
    <row r="2592" spans="2:5" x14ac:dyDescent="0.2">
      <c r="B2592" s="153">
        <v>37501</v>
      </c>
      <c r="C2592" s="61">
        <v>21.659647</v>
      </c>
      <c r="D2592">
        <f t="shared" si="42"/>
        <v>-0.95359924434516652</v>
      </c>
      <c r="E2592">
        <v>6.4515244666730805E-3</v>
      </c>
    </row>
    <row r="2593" spans="2:5" x14ac:dyDescent="0.2">
      <c r="B2593" s="153">
        <v>44781</v>
      </c>
      <c r="C2593" s="61">
        <v>466.79513500000002</v>
      </c>
      <c r="D2593">
        <f t="shared" si="42"/>
        <v>17.450076804976231</v>
      </c>
      <c r="E2593">
        <v>6.4481072685814338E-3</v>
      </c>
    </row>
    <row r="2594" spans="2:5" x14ac:dyDescent="0.2">
      <c r="B2594" s="153">
        <v>37659</v>
      </c>
      <c r="C2594" s="61">
        <v>25.300443999999999</v>
      </c>
      <c r="D2594">
        <f t="shared" si="42"/>
        <v>-0.60854009415946342</v>
      </c>
      <c r="E2594">
        <v>6.4437524370030514E-3</v>
      </c>
    </row>
    <row r="2595" spans="2:5" x14ac:dyDescent="0.2">
      <c r="B2595" s="153">
        <v>35611</v>
      </c>
      <c r="C2595" s="61">
        <v>64.630996999999994</v>
      </c>
      <c r="D2595">
        <f t="shared" si="42"/>
        <v>-0.78203922533315473</v>
      </c>
      <c r="E2595">
        <v>6.4355601538016874E-3</v>
      </c>
    </row>
    <row r="2596" spans="2:5" x14ac:dyDescent="0.2">
      <c r="B2596" s="153">
        <v>44445</v>
      </c>
      <c r="C2596" s="61">
        <v>296.52581800000002</v>
      </c>
      <c r="D2596">
        <f t="shared" si="42"/>
        <v>0.80491504538944825</v>
      </c>
      <c r="E2596">
        <v>6.4287173104522859E-3</v>
      </c>
    </row>
    <row r="2597" spans="2:5" x14ac:dyDescent="0.2">
      <c r="B2597" s="153">
        <v>43516</v>
      </c>
      <c r="C2597" s="61">
        <v>164.28796399999999</v>
      </c>
      <c r="D2597">
        <f t="shared" si="42"/>
        <v>0.23445686906479921</v>
      </c>
      <c r="E2597">
        <v>6.412215992545758E-3</v>
      </c>
    </row>
    <row r="2598" spans="2:5" x14ac:dyDescent="0.2">
      <c r="B2598" s="153">
        <v>43762</v>
      </c>
      <c r="C2598" s="61">
        <v>133.08521999999999</v>
      </c>
      <c r="D2598">
        <f t="shared" si="42"/>
        <v>3.9923137588892557</v>
      </c>
      <c r="E2598">
        <v>6.4078928564584381E-3</v>
      </c>
    </row>
    <row r="2599" spans="2:5" x14ac:dyDescent="0.2">
      <c r="B2599" s="153">
        <v>37774</v>
      </c>
      <c r="C2599" s="61">
        <v>26.658024000000001</v>
      </c>
      <c r="D2599">
        <f t="shared" si="42"/>
        <v>0.26388816652700126</v>
      </c>
      <c r="E2599">
        <v>6.4063303950710341E-3</v>
      </c>
    </row>
    <row r="2600" spans="2:5" x14ac:dyDescent="0.2">
      <c r="B2600" s="153">
        <v>36265</v>
      </c>
      <c r="C2600" s="61">
        <v>21.092075000000001</v>
      </c>
      <c r="D2600">
        <f t="shared" si="42"/>
        <v>0.58058887592219122</v>
      </c>
      <c r="E2600">
        <v>6.4009679584677761E-3</v>
      </c>
    </row>
    <row r="2601" spans="2:5" x14ac:dyDescent="0.2">
      <c r="B2601" s="153">
        <v>36794</v>
      </c>
      <c r="C2601" s="61">
        <v>13.344441</v>
      </c>
      <c r="D2601">
        <f t="shared" si="42"/>
        <v>-0.97424225482149884</v>
      </c>
      <c r="E2601">
        <v>6.399065672608944E-3</v>
      </c>
    </row>
    <row r="2602" spans="2:5" x14ac:dyDescent="0.2">
      <c r="B2602" s="153">
        <v>42139</v>
      </c>
      <c r="C2602" s="61">
        <v>518.07488999999998</v>
      </c>
      <c r="D2602">
        <f t="shared" si="42"/>
        <v>0.49913524698295686</v>
      </c>
      <c r="E2602">
        <v>6.3881119371578983E-3</v>
      </c>
    </row>
    <row r="2603" spans="2:5" x14ac:dyDescent="0.2">
      <c r="B2603" s="153">
        <v>42261</v>
      </c>
      <c r="C2603" s="61">
        <v>345.58248900000001</v>
      </c>
      <c r="D2603">
        <f t="shared" si="42"/>
        <v>-8.4122705100620324E-2</v>
      </c>
      <c r="E2603">
        <v>6.3840774236988331E-3</v>
      </c>
    </row>
    <row r="2604" spans="2:5" x14ac:dyDescent="0.2">
      <c r="B2604" s="153">
        <v>42977</v>
      </c>
      <c r="C2604" s="61">
        <v>377.324005</v>
      </c>
      <c r="D2604">
        <f t="shared" si="42"/>
        <v>-0.12747808122386636</v>
      </c>
      <c r="E2604">
        <v>6.3812916973213247E-3</v>
      </c>
    </row>
    <row r="2605" spans="2:5" x14ac:dyDescent="0.2">
      <c r="B2605" s="153">
        <v>44669</v>
      </c>
      <c r="C2605" s="61">
        <v>432.452179</v>
      </c>
      <c r="D2605">
        <f t="shared" si="42"/>
        <v>1.7438327854736788</v>
      </c>
      <c r="E2605">
        <v>6.3797686370982293E-3</v>
      </c>
    </row>
    <row r="2606" spans="2:5" x14ac:dyDescent="0.2">
      <c r="B2606" s="153">
        <v>43445</v>
      </c>
      <c r="C2606" s="61">
        <v>157.60879499999999</v>
      </c>
      <c r="D2606">
        <f t="shared" si="42"/>
        <v>0.49080738681837333</v>
      </c>
      <c r="E2606">
        <v>6.3654297314443241E-3</v>
      </c>
    </row>
    <row r="2607" spans="2:5" x14ac:dyDescent="0.2">
      <c r="B2607" s="153">
        <v>39555</v>
      </c>
      <c r="C2607" s="61">
        <v>105.720428</v>
      </c>
      <c r="D2607">
        <f t="shared" si="42"/>
        <v>-0.65674083718635745</v>
      </c>
      <c r="E2607">
        <v>6.3565264574267548E-3</v>
      </c>
    </row>
    <row r="2608" spans="2:5" x14ac:dyDescent="0.2">
      <c r="B2608" s="153">
        <v>44274</v>
      </c>
      <c r="C2608" s="61">
        <v>307.99011200000001</v>
      </c>
      <c r="D2608">
        <f t="shared" si="42"/>
        <v>4.10469370108639</v>
      </c>
      <c r="E2608">
        <v>6.3518820428331239E-3</v>
      </c>
    </row>
    <row r="2609" spans="2:5" x14ac:dyDescent="0.2">
      <c r="B2609" s="153">
        <v>35109</v>
      </c>
      <c r="C2609" s="61">
        <v>60.334690000000002</v>
      </c>
      <c r="D2609">
        <f t="shared" si="42"/>
        <v>-0.86673404265261</v>
      </c>
      <c r="E2609">
        <v>6.3172563756117382E-3</v>
      </c>
    </row>
    <row r="2610" spans="2:5" x14ac:dyDescent="0.2">
      <c r="B2610" s="153">
        <v>42933</v>
      </c>
      <c r="C2610" s="61">
        <v>452.73895299999998</v>
      </c>
      <c r="D2610">
        <f t="shared" si="42"/>
        <v>2.5549901851216301</v>
      </c>
      <c r="E2610">
        <v>6.3151142747203881E-3</v>
      </c>
    </row>
    <row r="2611" spans="2:5" x14ac:dyDescent="0.2">
      <c r="B2611" s="153">
        <v>44120</v>
      </c>
      <c r="C2611" s="61">
        <v>127.353081</v>
      </c>
      <c r="D2611">
        <f t="shared" si="42"/>
        <v>-0.74635162477541861</v>
      </c>
      <c r="E2611">
        <v>6.3017062900394914E-3</v>
      </c>
    </row>
    <row r="2612" spans="2:5" x14ac:dyDescent="0.2">
      <c r="B2612" s="153">
        <v>45055</v>
      </c>
      <c r="C2612" s="61">
        <v>502.08514400000001</v>
      </c>
      <c r="D2612">
        <f t="shared" si="42"/>
        <v>0.20750413902266765</v>
      </c>
      <c r="E2612">
        <v>6.2936763367876626E-3</v>
      </c>
    </row>
    <row r="2613" spans="2:5" x14ac:dyDescent="0.2">
      <c r="B2613" s="153">
        <v>44740</v>
      </c>
      <c r="C2613" s="61">
        <v>415.80407700000001</v>
      </c>
      <c r="D2613">
        <f t="shared" si="42"/>
        <v>0.10402335567980721</v>
      </c>
      <c r="E2613">
        <v>6.2726106911888558E-3</v>
      </c>
    </row>
    <row r="2614" spans="2:5" x14ac:dyDescent="0.2">
      <c r="B2614" s="153">
        <v>43138</v>
      </c>
      <c r="C2614" s="61">
        <v>376.62616000000003</v>
      </c>
      <c r="D2614">
        <f t="shared" si="42"/>
        <v>7.9723321881262086</v>
      </c>
      <c r="E2614">
        <v>6.2591114427979766E-3</v>
      </c>
    </row>
    <row r="2615" spans="2:5" x14ac:dyDescent="0.2">
      <c r="B2615" s="153">
        <v>34829</v>
      </c>
      <c r="C2615" s="61">
        <v>41.976394999999997</v>
      </c>
      <c r="D2615">
        <f t="shared" si="42"/>
        <v>-0.62002620994275859</v>
      </c>
      <c r="E2615">
        <v>6.2500011985902734E-3</v>
      </c>
    </row>
    <row r="2616" spans="2:5" x14ac:dyDescent="0.2">
      <c r="B2616" s="153">
        <v>39246</v>
      </c>
      <c r="C2616" s="61">
        <v>110.471817</v>
      </c>
      <c r="D2616">
        <f t="shared" si="42"/>
        <v>-0.78926284077964981</v>
      </c>
      <c r="E2616">
        <v>6.2382924365116093E-3</v>
      </c>
    </row>
    <row r="2617" spans="2:5" x14ac:dyDescent="0.2">
      <c r="B2617" s="153">
        <v>42772</v>
      </c>
      <c r="C2617" s="61">
        <v>524.21612500000003</v>
      </c>
      <c r="D2617">
        <f t="shared" si="42"/>
        <v>8.1313443559193086</v>
      </c>
      <c r="E2617">
        <v>6.2188400267154612E-3</v>
      </c>
    </row>
    <row r="2618" spans="2:5" x14ac:dyDescent="0.2">
      <c r="B2618" s="153">
        <v>37923</v>
      </c>
      <c r="C2618" s="61">
        <v>57.408428000000001</v>
      </c>
      <c r="D2618">
        <f t="shared" si="42"/>
        <v>3.5828464175145682</v>
      </c>
      <c r="E2618">
        <v>6.2060830985980718E-3</v>
      </c>
    </row>
    <row r="2619" spans="2:5" x14ac:dyDescent="0.2">
      <c r="B2619" s="153">
        <v>37035</v>
      </c>
      <c r="C2619" s="61">
        <v>12.526806000000001</v>
      </c>
      <c r="D2619">
        <f t="shared" si="42"/>
        <v>-0.81489863707461729</v>
      </c>
      <c r="E2619">
        <v>6.1957460562612598E-3</v>
      </c>
    </row>
    <row r="2620" spans="2:5" x14ac:dyDescent="0.2">
      <c r="B2620" s="153">
        <v>38518</v>
      </c>
      <c r="C2620" s="61">
        <v>67.675385000000006</v>
      </c>
      <c r="D2620">
        <f t="shared" si="42"/>
        <v>-0.8298588812209684</v>
      </c>
      <c r="E2620">
        <v>6.19153296611882E-3</v>
      </c>
    </row>
    <row r="2621" spans="2:5" x14ac:dyDescent="0.2">
      <c r="B2621" s="153">
        <v>44847</v>
      </c>
      <c r="C2621" s="61">
        <v>397.76031499999999</v>
      </c>
      <c r="D2621">
        <f t="shared" si="42"/>
        <v>1.7967733785523003</v>
      </c>
      <c r="E2621">
        <v>6.1783516194012069E-3</v>
      </c>
    </row>
    <row r="2622" spans="2:5" x14ac:dyDescent="0.2">
      <c r="B2622" s="153">
        <v>38981</v>
      </c>
      <c r="C2622" s="61">
        <v>142.221146</v>
      </c>
      <c r="D2622">
        <f t="shared" si="42"/>
        <v>6.0185894890585008</v>
      </c>
      <c r="E2622">
        <v>6.173968709175583E-3</v>
      </c>
    </row>
    <row r="2623" spans="2:5" x14ac:dyDescent="0.2">
      <c r="B2623" s="153">
        <v>37379</v>
      </c>
      <c r="C2623" s="61">
        <v>20.263494000000001</v>
      </c>
      <c r="D2623">
        <f t="shared" si="42"/>
        <v>-4.198434467639145E-2</v>
      </c>
      <c r="E2623">
        <v>6.1278309782201645E-3</v>
      </c>
    </row>
    <row r="2624" spans="2:5" x14ac:dyDescent="0.2">
      <c r="B2624" s="153">
        <v>36626</v>
      </c>
      <c r="C2624" s="61">
        <v>21.151527000000002</v>
      </c>
      <c r="D2624">
        <f t="shared" si="42"/>
        <v>-0.95395518662339707</v>
      </c>
      <c r="E2624">
        <v>6.1240226852934303E-3</v>
      </c>
    </row>
    <row r="2625" spans="2:5" x14ac:dyDescent="0.2">
      <c r="B2625" s="153">
        <v>42894</v>
      </c>
      <c r="C2625" s="61">
        <v>459.36828600000001</v>
      </c>
      <c r="D2625">
        <f t="shared" si="42"/>
        <v>8.1648688996095071</v>
      </c>
      <c r="E2625">
        <v>6.1135143129287303E-3</v>
      </c>
    </row>
    <row r="2626" spans="2:5" x14ac:dyDescent="0.2">
      <c r="B2626" s="153">
        <v>35676</v>
      </c>
      <c r="C2626" s="61">
        <v>50.122734000000001</v>
      </c>
      <c r="D2626">
        <f t="shared" si="42"/>
        <v>-0.29044420484007588</v>
      </c>
      <c r="E2626">
        <v>6.1126237885606198E-3</v>
      </c>
    </row>
    <row r="2627" spans="2:5" x14ac:dyDescent="0.2">
      <c r="B2627" s="153">
        <v>38534</v>
      </c>
      <c r="C2627" s="61">
        <v>70.639595</v>
      </c>
      <c r="D2627">
        <f t="shared" ref="D2627:D2690" si="43">(C2627-C2628)/C2628</f>
        <v>0.81547845610456848</v>
      </c>
      <c r="E2627">
        <v>6.111177688655948E-3</v>
      </c>
    </row>
    <row r="2628" spans="2:5" x14ac:dyDescent="0.2">
      <c r="B2628" s="153">
        <v>37844</v>
      </c>
      <c r="C2628" s="61">
        <v>38.90963</v>
      </c>
      <c r="D2628">
        <f t="shared" si="43"/>
        <v>-5.7783165246160166E-2</v>
      </c>
      <c r="E2628">
        <v>6.1036500887685797E-3</v>
      </c>
    </row>
    <row r="2629" spans="2:5" x14ac:dyDescent="0.2">
      <c r="B2629" s="153">
        <v>36433</v>
      </c>
      <c r="C2629" s="61">
        <v>41.295833999999999</v>
      </c>
      <c r="D2629">
        <f t="shared" si="43"/>
        <v>-0.37681549657958674</v>
      </c>
      <c r="E2629">
        <v>6.0884235316003756E-3</v>
      </c>
    </row>
    <row r="2630" spans="2:5" x14ac:dyDescent="0.2">
      <c r="B2630" s="153">
        <v>38442</v>
      </c>
      <c r="C2630" s="61">
        <v>66.265822999999997</v>
      </c>
      <c r="D2630">
        <f t="shared" si="43"/>
        <v>-1.5771506881820146E-2</v>
      </c>
      <c r="E2630">
        <v>6.0796120426651274E-3</v>
      </c>
    </row>
    <row r="2631" spans="2:5" x14ac:dyDescent="0.2">
      <c r="B2631" s="153">
        <v>35181</v>
      </c>
      <c r="C2631" s="61">
        <v>67.327681999999996</v>
      </c>
      <c r="D2631">
        <f t="shared" si="43"/>
        <v>-0.37232786634115222</v>
      </c>
      <c r="E2631">
        <v>6.0788050271242287E-3</v>
      </c>
    </row>
    <row r="2632" spans="2:5" x14ac:dyDescent="0.2">
      <c r="B2632" s="153">
        <v>44022</v>
      </c>
      <c r="C2632" s="61">
        <v>107.265686</v>
      </c>
      <c r="D2632">
        <f t="shared" si="43"/>
        <v>-0.89413177582946968</v>
      </c>
      <c r="E2632">
        <v>6.0776682115415053E-3</v>
      </c>
    </row>
    <row r="2633" spans="2:5" x14ac:dyDescent="0.2">
      <c r="B2633" s="153">
        <v>45390</v>
      </c>
      <c r="C2633" s="61">
        <v>1013.200012</v>
      </c>
      <c r="D2633">
        <f t="shared" si="43"/>
        <v>77.796201544069575</v>
      </c>
      <c r="E2633">
        <v>6.0570312236806626E-3</v>
      </c>
    </row>
    <row r="2634" spans="2:5" x14ac:dyDescent="0.2">
      <c r="B2634" s="153">
        <v>36851</v>
      </c>
      <c r="C2634" s="61">
        <v>12.858487999999999</v>
      </c>
      <c r="D2634">
        <f t="shared" si="43"/>
        <v>-0.16733281398838146</v>
      </c>
      <c r="E2634">
        <v>6.0350423022540517E-3</v>
      </c>
    </row>
    <row r="2635" spans="2:5" x14ac:dyDescent="0.2">
      <c r="B2635" s="153">
        <v>36769</v>
      </c>
      <c r="C2635" s="61">
        <v>15.44253</v>
      </c>
      <c r="D2635">
        <f t="shared" si="43"/>
        <v>-0.22802546318757155</v>
      </c>
      <c r="E2635">
        <v>6.0303069094946116E-3</v>
      </c>
    </row>
    <row r="2636" spans="2:5" x14ac:dyDescent="0.2">
      <c r="B2636" s="153">
        <v>36109</v>
      </c>
      <c r="C2636" s="61">
        <v>20.003937000000001</v>
      </c>
      <c r="D2636">
        <f t="shared" si="43"/>
        <v>-0.95022625923929838</v>
      </c>
      <c r="E2636">
        <v>5.9970770472776852E-3</v>
      </c>
    </row>
    <row r="2637" spans="2:5" x14ac:dyDescent="0.2">
      <c r="B2637" s="153">
        <v>44946</v>
      </c>
      <c r="C2637" s="61">
        <v>401.8974</v>
      </c>
      <c r="D2637">
        <f t="shared" si="43"/>
        <v>2.8091044573520754</v>
      </c>
      <c r="E2637">
        <v>5.9887833352271188E-3</v>
      </c>
    </row>
    <row r="2638" spans="2:5" x14ac:dyDescent="0.2">
      <c r="B2638" s="153">
        <v>38709</v>
      </c>
      <c r="C2638" s="61">
        <v>105.509682</v>
      </c>
      <c r="D2638">
        <f t="shared" si="43"/>
        <v>-0.77150577911508189</v>
      </c>
      <c r="E2638">
        <v>5.9790479609083975E-3</v>
      </c>
    </row>
    <row r="2639" spans="2:5" x14ac:dyDescent="0.2">
      <c r="B2639" s="153">
        <v>44797</v>
      </c>
      <c r="C2639" s="61">
        <v>461.76083399999999</v>
      </c>
      <c r="D2639">
        <f t="shared" si="43"/>
        <v>5.7088431825557837</v>
      </c>
      <c r="E2639">
        <v>5.9724166896229745E-3</v>
      </c>
    </row>
    <row r="2640" spans="2:5" x14ac:dyDescent="0.2">
      <c r="B2640" s="153">
        <v>38267</v>
      </c>
      <c r="C2640" s="61">
        <v>68.828682000000001</v>
      </c>
      <c r="D2640">
        <f t="shared" si="43"/>
        <v>1.073610703181392</v>
      </c>
      <c r="E2640">
        <v>5.9697989601818126E-3</v>
      </c>
    </row>
    <row r="2641" spans="2:5" x14ac:dyDescent="0.2">
      <c r="B2641" s="153">
        <v>36517</v>
      </c>
      <c r="C2641" s="61">
        <v>33.192672999999999</v>
      </c>
      <c r="D2641">
        <f t="shared" si="43"/>
        <v>-9.6022757802929931E-2</v>
      </c>
      <c r="E2641">
        <v>5.9675225036421014E-3</v>
      </c>
    </row>
    <row r="2642" spans="2:5" x14ac:dyDescent="0.2">
      <c r="B2642" s="153">
        <v>34788</v>
      </c>
      <c r="C2642" s="61">
        <v>36.718482999999999</v>
      </c>
      <c r="D2642">
        <f t="shared" si="43"/>
        <v>-0.91284211444204899</v>
      </c>
      <c r="E2642">
        <v>5.9526253996272267E-3</v>
      </c>
    </row>
    <row r="2643" spans="2:5" x14ac:dyDescent="0.2">
      <c r="B2643" s="153">
        <v>43089</v>
      </c>
      <c r="C2643" s="61">
        <v>421.28698700000001</v>
      </c>
      <c r="D2643">
        <f t="shared" si="43"/>
        <v>8.5423699294939102</v>
      </c>
      <c r="E2643">
        <v>5.9510012135086006E-3</v>
      </c>
    </row>
    <row r="2644" spans="2:5" x14ac:dyDescent="0.2">
      <c r="B2644" s="153">
        <v>34843</v>
      </c>
      <c r="C2644" s="61">
        <v>44.149093999999998</v>
      </c>
      <c r="D2644">
        <f t="shared" si="43"/>
        <v>-0.90863140565532463</v>
      </c>
      <c r="E2644">
        <v>5.9407775131644766E-3</v>
      </c>
    </row>
    <row r="2645" spans="2:5" x14ac:dyDescent="0.2">
      <c r="B2645" s="153">
        <v>42542</v>
      </c>
      <c r="C2645" s="61">
        <v>483.19769300000002</v>
      </c>
      <c r="D2645">
        <f t="shared" si="43"/>
        <v>18.328205374362767</v>
      </c>
      <c r="E2645">
        <v>5.9122525104454444E-3</v>
      </c>
    </row>
    <row r="2646" spans="2:5" x14ac:dyDescent="0.2">
      <c r="B2646" s="153">
        <v>37635</v>
      </c>
      <c r="C2646" s="61">
        <v>24.999614999999999</v>
      </c>
      <c r="D2646">
        <f t="shared" si="43"/>
        <v>-3.0842959311776626E-4</v>
      </c>
      <c r="E2646">
        <v>5.8969403282283341E-3</v>
      </c>
    </row>
    <row r="2647" spans="2:5" x14ac:dyDescent="0.2">
      <c r="B2647" s="153">
        <v>37671</v>
      </c>
      <c r="C2647" s="61">
        <v>25.007328000000001</v>
      </c>
      <c r="D2647">
        <f t="shared" si="43"/>
        <v>-0.32169230058572601</v>
      </c>
      <c r="E2647">
        <v>5.8951917376328898E-3</v>
      </c>
    </row>
    <row r="2648" spans="2:5" x14ac:dyDescent="0.2">
      <c r="B2648" s="153">
        <v>33666</v>
      </c>
      <c r="C2648" s="61">
        <v>36.867232999999999</v>
      </c>
      <c r="D2648">
        <f t="shared" si="43"/>
        <v>0</v>
      </c>
      <c r="E2648">
        <v>5.8823843979233618E-3</v>
      </c>
    </row>
    <row r="2649" spans="2:5" x14ac:dyDescent="0.2">
      <c r="B2649" s="153">
        <v>33760</v>
      </c>
      <c r="C2649" s="61">
        <v>36.867232999999999</v>
      </c>
      <c r="D2649">
        <f t="shared" si="43"/>
        <v>0.15440113944530917</v>
      </c>
      <c r="E2649">
        <v>5.8823843979233618E-3</v>
      </c>
    </row>
    <row r="2650" spans="2:5" x14ac:dyDescent="0.2">
      <c r="B2650" s="153">
        <v>36178</v>
      </c>
      <c r="C2650" s="61">
        <v>31.936240999999999</v>
      </c>
      <c r="D2650">
        <f t="shared" si="43"/>
        <v>-0.93558058206761019</v>
      </c>
      <c r="E2650">
        <v>5.8683927392572804E-3</v>
      </c>
    </row>
    <row r="2651" spans="2:5" x14ac:dyDescent="0.2">
      <c r="B2651" s="153">
        <v>44589</v>
      </c>
      <c r="C2651" s="61">
        <v>495.75488300000001</v>
      </c>
      <c r="D2651">
        <f t="shared" si="43"/>
        <v>0.22911519681258999</v>
      </c>
      <c r="E2651">
        <v>5.8656985162142596E-3</v>
      </c>
    </row>
    <row r="2652" spans="2:5" x14ac:dyDescent="0.2">
      <c r="B2652" s="153">
        <v>44834</v>
      </c>
      <c r="C2652" s="61">
        <v>403.342896</v>
      </c>
      <c r="D2652">
        <f t="shared" si="43"/>
        <v>19.19705562953456</v>
      </c>
      <c r="E2652">
        <v>5.842096632895981E-3</v>
      </c>
    </row>
    <row r="2653" spans="2:5" x14ac:dyDescent="0.2">
      <c r="B2653" s="153">
        <v>37524</v>
      </c>
      <c r="C2653" s="61">
        <v>19.970381</v>
      </c>
      <c r="D2653">
        <f t="shared" si="43"/>
        <v>-0.70571525294720838</v>
      </c>
      <c r="E2653">
        <v>5.8274424884934605E-3</v>
      </c>
    </row>
    <row r="2654" spans="2:5" x14ac:dyDescent="0.2">
      <c r="B2654" s="153">
        <v>35178</v>
      </c>
      <c r="C2654" s="61">
        <v>67.860741000000004</v>
      </c>
      <c r="D2654">
        <f t="shared" si="43"/>
        <v>-0.86890275263310268</v>
      </c>
      <c r="E2654">
        <v>5.8217858886701734E-3</v>
      </c>
    </row>
    <row r="2655" spans="2:5" x14ac:dyDescent="0.2">
      <c r="B2655" s="153">
        <v>42746</v>
      </c>
      <c r="C2655" s="61">
        <v>517.63665800000001</v>
      </c>
      <c r="D2655">
        <f t="shared" si="43"/>
        <v>4.6470738463311143</v>
      </c>
      <c r="E2655">
        <v>5.8111051543089107E-3</v>
      </c>
    </row>
    <row r="2656" spans="2:5" x14ac:dyDescent="0.2">
      <c r="B2656" s="153">
        <v>39616</v>
      </c>
      <c r="C2656" s="61">
        <v>91.664580999999998</v>
      </c>
      <c r="D2656">
        <f t="shared" si="43"/>
        <v>5.2315572696429209</v>
      </c>
      <c r="E2656">
        <v>5.8048697154416901E-3</v>
      </c>
    </row>
    <row r="2657" spans="2:5" x14ac:dyDescent="0.2">
      <c r="B2657" s="153">
        <v>36915</v>
      </c>
      <c r="C2657" s="61">
        <v>14.709739000000001</v>
      </c>
      <c r="D2657">
        <f t="shared" si="43"/>
        <v>-0.97170278033715163</v>
      </c>
      <c r="E2657">
        <v>5.8015471156984732E-3</v>
      </c>
    </row>
    <row r="2658" spans="2:5" x14ac:dyDescent="0.2">
      <c r="B2658" s="153">
        <v>45075</v>
      </c>
      <c r="C2658" s="61">
        <v>519.82983400000001</v>
      </c>
      <c r="D2658">
        <f t="shared" si="43"/>
        <v>9.5388312762234175</v>
      </c>
      <c r="E2658">
        <v>5.7864460784331634E-3</v>
      </c>
    </row>
    <row r="2659" spans="2:5" x14ac:dyDescent="0.2">
      <c r="B2659" s="153">
        <v>35744</v>
      </c>
      <c r="C2659" s="61">
        <v>49.325187999999997</v>
      </c>
      <c r="D2659">
        <f t="shared" si="43"/>
        <v>-0.71661559753526549</v>
      </c>
      <c r="E2659">
        <v>5.7659480532890259E-3</v>
      </c>
    </row>
    <row r="2660" spans="2:5" x14ac:dyDescent="0.2">
      <c r="B2660" s="153">
        <v>43495</v>
      </c>
      <c r="C2660" s="61">
        <v>174.057526</v>
      </c>
      <c r="D2660">
        <f t="shared" si="43"/>
        <v>5.1368418120688002</v>
      </c>
      <c r="E2660">
        <v>5.7604265067276641E-3</v>
      </c>
    </row>
    <row r="2661" spans="2:5" x14ac:dyDescent="0.2">
      <c r="B2661" s="153">
        <v>37788</v>
      </c>
      <c r="C2661" s="61">
        <v>28.362719999999999</v>
      </c>
      <c r="D2661">
        <f t="shared" si="43"/>
        <v>0.90715775886612182</v>
      </c>
      <c r="E2661">
        <v>5.7437852430898446E-3</v>
      </c>
    </row>
    <row r="2662" spans="2:5" x14ac:dyDescent="0.2">
      <c r="B2662" s="153">
        <v>37251</v>
      </c>
      <c r="C2662" s="61">
        <v>14.871722</v>
      </c>
      <c r="D2662">
        <f t="shared" si="43"/>
        <v>-0.60807387133930479</v>
      </c>
      <c r="E2662">
        <v>5.7381300292496037E-3</v>
      </c>
    </row>
    <row r="2663" spans="2:5" x14ac:dyDescent="0.2">
      <c r="B2663" s="153">
        <v>33765</v>
      </c>
      <c r="C2663" s="61">
        <v>37.945217</v>
      </c>
      <c r="D2663">
        <f t="shared" si="43"/>
        <v>-0.45121707050081206</v>
      </c>
      <c r="E2663">
        <v>5.7142104418644963E-3</v>
      </c>
    </row>
    <row r="2664" spans="2:5" x14ac:dyDescent="0.2">
      <c r="B2664" s="153">
        <v>35220</v>
      </c>
      <c r="C2664" s="61">
        <v>69.144310000000004</v>
      </c>
      <c r="D2664">
        <f t="shared" si="43"/>
        <v>7.4281055470956365E-4</v>
      </c>
      <c r="E2664">
        <v>5.7132120340964692E-3</v>
      </c>
    </row>
    <row r="2665" spans="2:5" x14ac:dyDescent="0.2">
      <c r="B2665" s="153">
        <v>38302</v>
      </c>
      <c r="C2665" s="61">
        <v>69.092986999999994</v>
      </c>
      <c r="D2665">
        <f t="shared" si="43"/>
        <v>-0.77602739013761024</v>
      </c>
      <c r="E2665">
        <v>5.7123417912863595E-3</v>
      </c>
    </row>
    <row r="2666" spans="2:5" x14ac:dyDescent="0.2">
      <c r="B2666" s="153">
        <v>43243</v>
      </c>
      <c r="C2666" s="61">
        <v>308.48855600000002</v>
      </c>
      <c r="D2666">
        <f t="shared" si="43"/>
        <v>1.3328309305442905</v>
      </c>
      <c r="E2666">
        <v>5.6873747106659352E-3</v>
      </c>
    </row>
    <row r="2667" spans="2:5" x14ac:dyDescent="0.2">
      <c r="B2667" s="153">
        <v>44134</v>
      </c>
      <c r="C2667" s="61">
        <v>132.237854</v>
      </c>
      <c r="D2667">
        <f t="shared" si="43"/>
        <v>-0.70655901201910887</v>
      </c>
      <c r="E2667">
        <v>5.6862120030825424E-3</v>
      </c>
    </row>
    <row r="2668" spans="2:5" x14ac:dyDescent="0.2">
      <c r="B2668" s="153">
        <v>44659</v>
      </c>
      <c r="C2668" s="61">
        <v>450.64547700000003</v>
      </c>
      <c r="D2668">
        <f t="shared" si="43"/>
        <v>0.13270646678125936</v>
      </c>
      <c r="E2668">
        <v>5.6729831419220361E-3</v>
      </c>
    </row>
    <row r="2669" spans="2:5" x14ac:dyDescent="0.2">
      <c r="B2669" s="153">
        <v>42516</v>
      </c>
      <c r="C2669" s="61">
        <v>397.84841899999998</v>
      </c>
      <c r="D2669">
        <f t="shared" si="43"/>
        <v>4.1286962258382305</v>
      </c>
      <c r="E2669">
        <v>5.6674928322619448E-3</v>
      </c>
    </row>
    <row r="2670" spans="2:5" x14ac:dyDescent="0.2">
      <c r="B2670" s="153">
        <v>38058</v>
      </c>
      <c r="C2670" s="61">
        <v>77.573013000000003</v>
      </c>
      <c r="D2670">
        <f t="shared" si="43"/>
        <v>-0.8351905407829312</v>
      </c>
      <c r="E2670">
        <v>5.6519410863048762E-3</v>
      </c>
    </row>
    <row r="2671" spans="2:5" x14ac:dyDescent="0.2">
      <c r="B2671" s="153">
        <v>45033</v>
      </c>
      <c r="C2671" s="61">
        <v>470.68301400000001</v>
      </c>
      <c r="D2671">
        <f t="shared" si="43"/>
        <v>10.333324103255389</v>
      </c>
      <c r="E2671">
        <v>5.6442758914032314E-3</v>
      </c>
    </row>
    <row r="2672" spans="2:5" x14ac:dyDescent="0.2">
      <c r="B2672" s="153">
        <v>35879</v>
      </c>
      <c r="C2672" s="61">
        <v>41.530887999999997</v>
      </c>
      <c r="D2672">
        <f t="shared" si="43"/>
        <v>-0.36414131647124626</v>
      </c>
      <c r="E2672">
        <v>5.6178281647263004E-3</v>
      </c>
    </row>
    <row r="2673" spans="2:5" x14ac:dyDescent="0.2">
      <c r="B2673" s="153">
        <v>35199</v>
      </c>
      <c r="C2673" s="61">
        <v>65.314650999999998</v>
      </c>
      <c r="D2673">
        <f t="shared" si="43"/>
        <v>5.7524100334639705</v>
      </c>
      <c r="E2673">
        <v>5.6154488731688492E-3</v>
      </c>
    </row>
    <row r="2674" spans="2:5" x14ac:dyDescent="0.2">
      <c r="B2674" s="153">
        <v>37070</v>
      </c>
      <c r="C2674" s="61">
        <v>9.6727910000000001</v>
      </c>
      <c r="D2674">
        <f t="shared" si="43"/>
        <v>-0.81385716607086067</v>
      </c>
      <c r="E2674">
        <v>5.6133838774224494E-3</v>
      </c>
    </row>
    <row r="2675" spans="2:5" x14ac:dyDescent="0.2">
      <c r="B2675" s="153">
        <v>35689</v>
      </c>
      <c r="C2675" s="61">
        <v>51.964348000000001</v>
      </c>
      <c r="D2675">
        <f t="shared" si="43"/>
        <v>2.7551625008879466</v>
      </c>
      <c r="E2675">
        <v>5.6122440192219528E-3</v>
      </c>
    </row>
    <row r="2676" spans="2:5" x14ac:dyDescent="0.2">
      <c r="B2676" s="153">
        <v>37208</v>
      </c>
      <c r="C2676" s="61">
        <v>13.838108999999999</v>
      </c>
      <c r="D2676">
        <f t="shared" si="43"/>
        <v>-0.8078288851213512</v>
      </c>
      <c r="E2676">
        <v>5.6054175820270434E-3</v>
      </c>
    </row>
    <row r="2677" spans="2:5" x14ac:dyDescent="0.2">
      <c r="B2677" s="153">
        <v>40024</v>
      </c>
      <c r="C2677" s="61">
        <v>72.009308000000004</v>
      </c>
      <c r="D2677">
        <f t="shared" si="43"/>
        <v>-0.8852066141864926</v>
      </c>
      <c r="E2677">
        <v>5.5944602035485963E-3</v>
      </c>
    </row>
    <row r="2678" spans="2:5" x14ac:dyDescent="0.2">
      <c r="B2678" s="153">
        <v>45131</v>
      </c>
      <c r="C2678" s="61">
        <v>627.29492200000004</v>
      </c>
      <c r="D2678">
        <f t="shared" si="43"/>
        <v>6.6721717462020154</v>
      </c>
      <c r="E2678">
        <v>5.5933049649527144E-3</v>
      </c>
    </row>
    <row r="2679" spans="2:5" x14ac:dyDescent="0.2">
      <c r="B2679" s="153">
        <v>38600</v>
      </c>
      <c r="C2679" s="61">
        <v>81.762366999999998</v>
      </c>
      <c r="D2679">
        <f t="shared" si="43"/>
        <v>-0.80251096034854685</v>
      </c>
      <c r="E2679">
        <v>5.5814426793108609E-3</v>
      </c>
    </row>
    <row r="2680" spans="2:5" x14ac:dyDescent="0.2">
      <c r="B2680" s="153">
        <v>44943</v>
      </c>
      <c r="C2680" s="61">
        <v>414.00964399999998</v>
      </c>
      <c r="D2680">
        <f t="shared" si="43"/>
        <v>0.21039520608359227</v>
      </c>
      <c r="E2680">
        <v>5.5689906671453938E-3</v>
      </c>
    </row>
    <row r="2681" spans="2:5" x14ac:dyDescent="0.2">
      <c r="B2681" s="153">
        <v>42285</v>
      </c>
      <c r="C2681" s="61">
        <v>342.04501299999998</v>
      </c>
      <c r="D2681">
        <f t="shared" si="43"/>
        <v>8.2466192114755046E-2</v>
      </c>
      <c r="E2681">
        <v>5.5661669656586719E-3</v>
      </c>
    </row>
    <row r="2682" spans="2:5" x14ac:dyDescent="0.2">
      <c r="B2682" s="153">
        <v>42431</v>
      </c>
      <c r="C2682" s="61">
        <v>315.986786</v>
      </c>
      <c r="D2682">
        <f t="shared" si="43"/>
        <v>8.2233717638074744</v>
      </c>
      <c r="E2682">
        <v>5.5493241773601843E-3</v>
      </c>
    </row>
    <row r="2683" spans="2:5" x14ac:dyDescent="0.2">
      <c r="B2683" s="153">
        <v>37816</v>
      </c>
      <c r="C2683" s="61">
        <v>34.259357000000001</v>
      </c>
      <c r="D2683">
        <f t="shared" si="43"/>
        <v>-0.92575304555627236</v>
      </c>
      <c r="E2683">
        <v>5.5423564637657897E-3</v>
      </c>
    </row>
    <row r="2684" spans="2:5" x14ac:dyDescent="0.2">
      <c r="B2684" s="153">
        <v>42528</v>
      </c>
      <c r="C2684" s="61">
        <v>461.42440800000003</v>
      </c>
      <c r="D2684">
        <f t="shared" si="43"/>
        <v>-2.6664250137516192E-3</v>
      </c>
      <c r="E2684">
        <v>5.5374550712083814E-3</v>
      </c>
    </row>
    <row r="2685" spans="2:5" x14ac:dyDescent="0.2">
      <c r="B2685" s="153">
        <v>42713</v>
      </c>
      <c r="C2685" s="61">
        <v>462.658051</v>
      </c>
      <c r="D2685">
        <f t="shared" si="43"/>
        <v>22.581656761846592</v>
      </c>
      <c r="E2685">
        <v>5.5249444783412672E-3</v>
      </c>
    </row>
    <row r="2686" spans="2:5" x14ac:dyDescent="0.2">
      <c r="B2686" s="153">
        <v>33366</v>
      </c>
      <c r="C2686" s="61">
        <v>19.619403999999999</v>
      </c>
      <c r="D2686">
        <f t="shared" si="43"/>
        <v>-0.5</v>
      </c>
      <c r="E2686">
        <v>5.5249173773719998E-3</v>
      </c>
    </row>
    <row r="2687" spans="2:5" x14ac:dyDescent="0.2">
      <c r="B2687" s="153">
        <v>34453</v>
      </c>
      <c r="C2687" s="61">
        <v>39.238807999999999</v>
      </c>
      <c r="D2687">
        <f t="shared" si="43"/>
        <v>-0.91357755326092627</v>
      </c>
      <c r="E2687">
        <v>5.5248916100159116E-3</v>
      </c>
    </row>
    <row r="2688" spans="2:5" x14ac:dyDescent="0.2">
      <c r="B2688" s="153">
        <v>42786</v>
      </c>
      <c r="C2688" s="61">
        <v>454.03491200000002</v>
      </c>
      <c r="D2688">
        <f t="shared" si="43"/>
        <v>-0.10766065170456002</v>
      </c>
      <c r="E2688">
        <v>5.5193407691367423E-3</v>
      </c>
    </row>
    <row r="2689" spans="2:5" x14ac:dyDescent="0.2">
      <c r="B2689" s="153">
        <v>42599</v>
      </c>
      <c r="C2689" s="61">
        <v>508.81417800000003</v>
      </c>
      <c r="D2689">
        <f t="shared" si="43"/>
        <v>2.4503436352922399</v>
      </c>
      <c r="E2689">
        <v>5.5161338868134424E-3</v>
      </c>
    </row>
    <row r="2690" spans="2:5" x14ac:dyDescent="0.2">
      <c r="B2690" s="153">
        <v>38790</v>
      </c>
      <c r="C2690" s="61">
        <v>147.467682</v>
      </c>
      <c r="D2690">
        <f t="shared" si="43"/>
        <v>1.880091415972027</v>
      </c>
      <c r="E2690">
        <v>5.5137411848087551E-3</v>
      </c>
    </row>
    <row r="2691" spans="2:5" x14ac:dyDescent="0.2">
      <c r="B2691" s="153">
        <v>35034</v>
      </c>
      <c r="C2691" s="61">
        <v>51.202430999999997</v>
      </c>
      <c r="D2691">
        <f t="shared" ref="D2691:D2754" si="44">(C2691-C2692)/C2692</f>
        <v>-0.89381432130589311</v>
      </c>
      <c r="E2691">
        <v>5.5097551024447531E-3</v>
      </c>
    </row>
    <row r="2692" spans="2:5" x14ac:dyDescent="0.2">
      <c r="B2692" s="153">
        <v>44498</v>
      </c>
      <c r="C2692" s="61">
        <v>482.19714399999998</v>
      </c>
      <c r="D2692">
        <f t="shared" si="44"/>
        <v>-0.41448952580155951</v>
      </c>
      <c r="E2692">
        <v>5.5088217667065426E-3</v>
      </c>
    </row>
    <row r="2693" spans="2:5" x14ac:dyDescent="0.2">
      <c r="B2693" s="153">
        <v>45310</v>
      </c>
      <c r="C2693" s="61">
        <v>823.54998799999998</v>
      </c>
      <c r="D2693">
        <f t="shared" si="44"/>
        <v>40.74693595582464</v>
      </c>
      <c r="E2693">
        <v>5.4941701555827381E-3</v>
      </c>
    </row>
    <row r="2694" spans="2:5" x14ac:dyDescent="0.2">
      <c r="B2694" s="153">
        <v>33372</v>
      </c>
      <c r="C2694" s="61">
        <v>19.727195999999999</v>
      </c>
      <c r="D2694">
        <f t="shared" si="44"/>
        <v>-0.49999998732713935</v>
      </c>
      <c r="E2694">
        <v>5.4941526256353096E-3</v>
      </c>
    </row>
    <row r="2695" spans="2:5" x14ac:dyDescent="0.2">
      <c r="B2695" s="153">
        <v>34456</v>
      </c>
      <c r="C2695" s="61">
        <v>39.454391000000001</v>
      </c>
      <c r="D2695">
        <f t="shared" si="44"/>
        <v>0</v>
      </c>
      <c r="E2695">
        <v>5.4941271406614162E-3</v>
      </c>
    </row>
    <row r="2696" spans="2:5" x14ac:dyDescent="0.2">
      <c r="B2696" s="153">
        <v>34446</v>
      </c>
      <c r="C2696" s="61">
        <v>39.454391000000001</v>
      </c>
      <c r="D2696">
        <f t="shared" si="44"/>
        <v>-0.23364213956043647</v>
      </c>
      <c r="E2696">
        <v>5.4941271406614162E-3</v>
      </c>
    </row>
    <row r="2697" spans="2:5" x14ac:dyDescent="0.2">
      <c r="B2697" s="153">
        <v>35018</v>
      </c>
      <c r="C2697" s="61">
        <v>51.482985999999997</v>
      </c>
      <c r="D2697">
        <f t="shared" si="44"/>
        <v>-0.64712266886565672</v>
      </c>
      <c r="E2697">
        <v>5.4793296826082276E-3</v>
      </c>
    </row>
    <row r="2698" spans="2:5" x14ac:dyDescent="0.2">
      <c r="B2698" s="153">
        <v>40186</v>
      </c>
      <c r="C2698" s="61">
        <v>145.89485199999999</v>
      </c>
      <c r="D2698">
        <f t="shared" si="44"/>
        <v>-0.76988193690851736</v>
      </c>
      <c r="E2698">
        <v>5.4741141410518503E-3</v>
      </c>
    </row>
    <row r="2699" spans="2:5" x14ac:dyDescent="0.2">
      <c r="B2699" s="153">
        <v>45210</v>
      </c>
      <c r="C2699" s="61">
        <v>634</v>
      </c>
      <c r="D2699">
        <f t="shared" si="44"/>
        <v>-0.3236612078431097</v>
      </c>
      <c r="E2699">
        <v>5.4714329801874729E-3</v>
      </c>
    </row>
    <row r="2700" spans="2:5" x14ac:dyDescent="0.2">
      <c r="B2700" s="153">
        <v>45345</v>
      </c>
      <c r="C2700" s="61">
        <v>937.40002400000003</v>
      </c>
      <c r="D2700">
        <f t="shared" si="44"/>
        <v>22.629944094286245</v>
      </c>
      <c r="E2700">
        <v>5.4703808491307687E-3</v>
      </c>
    </row>
    <row r="2701" spans="2:5" x14ac:dyDescent="0.2">
      <c r="B2701" s="153">
        <v>34449</v>
      </c>
      <c r="C2701" s="61">
        <v>39.670006000000001</v>
      </c>
      <c r="D2701">
        <f t="shared" si="44"/>
        <v>0.98918948137620999</v>
      </c>
      <c r="E2701">
        <v>5.464917707131753E-3</v>
      </c>
    </row>
    <row r="2702" spans="2:5" x14ac:dyDescent="0.2">
      <c r="B2702" s="153">
        <v>33977</v>
      </c>
      <c r="C2702" s="61">
        <v>19.942799000000001</v>
      </c>
      <c r="D2702">
        <f t="shared" si="44"/>
        <v>-0.69295117617374413</v>
      </c>
      <c r="E2702">
        <v>5.4346349229188644E-3</v>
      </c>
    </row>
    <row r="2703" spans="2:5" x14ac:dyDescent="0.2">
      <c r="B2703" s="153">
        <v>35198</v>
      </c>
      <c r="C2703" s="61">
        <v>64.949928</v>
      </c>
      <c r="D2703">
        <f t="shared" si="44"/>
        <v>-0.84725739627247099</v>
      </c>
      <c r="E2703">
        <v>5.428623985578261E-3</v>
      </c>
    </row>
    <row r="2704" spans="2:5" x14ac:dyDescent="0.2">
      <c r="B2704" s="153">
        <v>45021</v>
      </c>
      <c r="C2704" s="61">
        <v>425.22470099999998</v>
      </c>
      <c r="D2704">
        <f t="shared" si="44"/>
        <v>4.7108605232353913</v>
      </c>
      <c r="E2704">
        <v>5.4213154632708153E-3</v>
      </c>
    </row>
    <row r="2705" spans="2:5" x14ac:dyDescent="0.2">
      <c r="B2705" s="153">
        <v>38425</v>
      </c>
      <c r="C2705" s="61">
        <v>74.458954000000006</v>
      </c>
      <c r="D2705">
        <f t="shared" si="44"/>
        <v>-0.82912144401944798</v>
      </c>
      <c r="E2705">
        <v>5.4072387259467029E-3</v>
      </c>
    </row>
    <row r="2706" spans="2:5" x14ac:dyDescent="0.2">
      <c r="B2706" s="153">
        <v>43112</v>
      </c>
      <c r="C2706" s="61">
        <v>435.74194299999999</v>
      </c>
      <c r="D2706">
        <f t="shared" si="44"/>
        <v>9.7824729301104671</v>
      </c>
      <c r="E2706">
        <v>5.4054364485016954E-3</v>
      </c>
    </row>
    <row r="2707" spans="2:5" x14ac:dyDescent="0.2">
      <c r="B2707" s="153">
        <v>34543</v>
      </c>
      <c r="C2707" s="61">
        <v>40.412059999999997</v>
      </c>
      <c r="D2707">
        <f t="shared" si="44"/>
        <v>-0.22559092056334173</v>
      </c>
      <c r="E2707">
        <v>5.4054269222453752E-3</v>
      </c>
    </row>
    <row r="2708" spans="2:5" x14ac:dyDescent="0.2">
      <c r="B2708" s="153">
        <v>35051</v>
      </c>
      <c r="C2708" s="61">
        <v>52.184382999999997</v>
      </c>
      <c r="D2708">
        <f t="shared" si="44"/>
        <v>-0.87229317866401168</v>
      </c>
      <c r="E2708">
        <v>5.4052853288585898E-3</v>
      </c>
    </row>
    <row r="2709" spans="2:5" x14ac:dyDescent="0.2">
      <c r="B2709" s="153">
        <v>44862</v>
      </c>
      <c r="C2709" s="61">
        <v>408.62643400000002</v>
      </c>
      <c r="D2709">
        <f t="shared" si="44"/>
        <v>7.4456121434672413</v>
      </c>
      <c r="E2709">
        <v>5.3960762057559102E-3</v>
      </c>
    </row>
    <row r="2710" spans="2:5" x14ac:dyDescent="0.2">
      <c r="B2710" s="153">
        <v>37894</v>
      </c>
      <c r="C2710" s="61">
        <v>48.383282000000001</v>
      </c>
      <c r="D2710">
        <f t="shared" si="44"/>
        <v>0.20007758553228258</v>
      </c>
      <c r="E2710">
        <v>5.3955825066968081E-3</v>
      </c>
    </row>
    <row r="2711" spans="2:5" x14ac:dyDescent="0.2">
      <c r="B2711" s="153">
        <v>34432</v>
      </c>
      <c r="C2711" s="61">
        <v>40.316794999999999</v>
      </c>
      <c r="D2711">
        <f t="shared" si="44"/>
        <v>0.80495454640487552</v>
      </c>
      <c r="E2711">
        <v>5.3764735970941099E-3</v>
      </c>
    </row>
    <row r="2712" spans="2:5" x14ac:dyDescent="0.2">
      <c r="B2712" s="153">
        <v>36055</v>
      </c>
      <c r="C2712" s="61">
        <v>22.336736999999999</v>
      </c>
      <c r="D2712">
        <f t="shared" si="44"/>
        <v>-0.81619069849138737</v>
      </c>
      <c r="E2712">
        <v>5.367484213447178E-3</v>
      </c>
    </row>
    <row r="2713" spans="2:5" x14ac:dyDescent="0.2">
      <c r="B2713" s="153">
        <v>43717</v>
      </c>
      <c r="C2713" s="61">
        <v>121.521255</v>
      </c>
      <c r="D2713">
        <f t="shared" si="44"/>
        <v>3.4822869056286836E-2</v>
      </c>
      <c r="E2713">
        <v>5.360812757321083E-3</v>
      </c>
    </row>
    <row r="2714" spans="2:5" x14ac:dyDescent="0.2">
      <c r="B2714" s="153">
        <v>39266</v>
      </c>
      <c r="C2714" s="61">
        <v>117.431938</v>
      </c>
      <c r="D2714">
        <f t="shared" si="44"/>
        <v>-0.73935627371180934</v>
      </c>
      <c r="E2714">
        <v>5.3502447867162647E-3</v>
      </c>
    </row>
    <row r="2715" spans="2:5" x14ac:dyDescent="0.2">
      <c r="B2715" s="153">
        <v>42900</v>
      </c>
      <c r="C2715" s="61">
        <v>450.54580700000002</v>
      </c>
      <c r="D2715">
        <f t="shared" si="44"/>
        <v>7.0315265709454762</v>
      </c>
      <c r="E2715">
        <v>5.3387498854772604E-3</v>
      </c>
    </row>
    <row r="2716" spans="2:5" x14ac:dyDescent="0.2">
      <c r="B2716" s="153">
        <v>35639</v>
      </c>
      <c r="C2716" s="61">
        <v>56.097157000000003</v>
      </c>
      <c r="D2716">
        <f t="shared" si="44"/>
        <v>-0.85449784027020603</v>
      </c>
      <c r="E2716">
        <v>5.3276103099653901E-3</v>
      </c>
    </row>
    <row r="2717" spans="2:5" x14ac:dyDescent="0.2">
      <c r="B2717" s="153">
        <v>42509</v>
      </c>
      <c r="C2717" s="61">
        <v>385.54174799999998</v>
      </c>
      <c r="D2717">
        <f t="shared" si="44"/>
        <v>-3.1103493532667731E-3</v>
      </c>
      <c r="E2717">
        <v>5.3267054214346955E-3</v>
      </c>
    </row>
    <row r="2718" spans="2:5" x14ac:dyDescent="0.2">
      <c r="B2718" s="153">
        <v>44925</v>
      </c>
      <c r="C2718" s="61">
        <v>386.74465900000001</v>
      </c>
      <c r="D2718">
        <f t="shared" si="44"/>
        <v>5.9356878987369477</v>
      </c>
      <c r="E2718">
        <v>5.3123596206819737E-3</v>
      </c>
    </row>
    <row r="2719" spans="2:5" x14ac:dyDescent="0.2">
      <c r="B2719" s="153">
        <v>35100</v>
      </c>
      <c r="C2719" s="61">
        <v>55.761543000000003</v>
      </c>
      <c r="D2719">
        <f t="shared" si="44"/>
        <v>-0.22029939926262443</v>
      </c>
      <c r="E2719">
        <v>5.3110178732177875E-3</v>
      </c>
    </row>
    <row r="2720" spans="2:5" x14ac:dyDescent="0.2">
      <c r="B2720" s="153">
        <v>37987</v>
      </c>
      <c r="C2720" s="61">
        <v>71.516609000000003</v>
      </c>
      <c r="D2720">
        <f t="shared" si="44"/>
        <v>-9.8564927231694785E-2</v>
      </c>
      <c r="E2720">
        <v>5.3094438442336687E-3</v>
      </c>
    </row>
    <row r="2721" spans="2:5" x14ac:dyDescent="0.2">
      <c r="B2721" s="153">
        <v>38327</v>
      </c>
      <c r="C2721" s="61">
        <v>79.336394999999996</v>
      </c>
      <c r="D2721">
        <f t="shared" si="44"/>
        <v>1.2087587639910302</v>
      </c>
      <c r="E2721">
        <v>5.2770573922202206E-3</v>
      </c>
    </row>
    <row r="2722" spans="2:5" x14ac:dyDescent="0.2">
      <c r="B2722" s="153">
        <v>35852</v>
      </c>
      <c r="C2722" s="61">
        <v>35.918995000000002</v>
      </c>
      <c r="D2722">
        <f t="shared" si="44"/>
        <v>-0.7144372005943912</v>
      </c>
      <c r="E2722">
        <v>5.2761401779254057E-3</v>
      </c>
    </row>
    <row r="2723" spans="2:5" x14ac:dyDescent="0.2">
      <c r="B2723" s="153">
        <v>38889</v>
      </c>
      <c r="C2723" s="61">
        <v>125.78317300000001</v>
      </c>
      <c r="D2723">
        <f t="shared" si="44"/>
        <v>2.0310365444915206</v>
      </c>
      <c r="E2723">
        <v>5.2755735858382863E-3</v>
      </c>
    </row>
    <row r="2724" spans="2:5" x14ac:dyDescent="0.2">
      <c r="B2724" s="153">
        <v>34717</v>
      </c>
      <c r="C2724" s="61">
        <v>41.498401999999999</v>
      </c>
      <c r="D2724">
        <f t="shared" si="44"/>
        <v>0</v>
      </c>
      <c r="E2724">
        <v>5.263179313978095E-3</v>
      </c>
    </row>
    <row r="2725" spans="2:5" x14ac:dyDescent="0.2">
      <c r="B2725" s="153">
        <v>34715</v>
      </c>
      <c r="C2725" s="61">
        <v>41.498401999999999</v>
      </c>
      <c r="D2725">
        <f t="shared" si="44"/>
        <v>-0.65760057357660295</v>
      </c>
      <c r="E2725">
        <v>5.263179313978095E-3</v>
      </c>
    </row>
    <row r="2726" spans="2:5" x14ac:dyDescent="0.2">
      <c r="B2726" s="153">
        <v>39505</v>
      </c>
      <c r="C2726" s="61">
        <v>121.198807</v>
      </c>
      <c r="D2726">
        <f t="shared" si="44"/>
        <v>0.92703065994787781</v>
      </c>
      <c r="E2726">
        <v>5.2545387606244319E-3</v>
      </c>
    </row>
    <row r="2727" spans="2:5" x14ac:dyDescent="0.2">
      <c r="B2727" s="153">
        <v>38231</v>
      </c>
      <c r="C2727" s="61">
        <v>62.894072999999999</v>
      </c>
      <c r="D2727">
        <f t="shared" si="44"/>
        <v>-0.5435800899320492</v>
      </c>
      <c r="E2727">
        <v>5.2481294868819521E-3</v>
      </c>
    </row>
    <row r="2728" spans="2:5" x14ac:dyDescent="0.2">
      <c r="B2728" s="153">
        <v>39381</v>
      </c>
      <c r="C2728" s="61">
        <v>137.79870600000001</v>
      </c>
      <c r="D2728">
        <f t="shared" si="44"/>
        <v>-0.62035655686612134</v>
      </c>
      <c r="E2728">
        <v>5.2460842543464578E-3</v>
      </c>
    </row>
    <row r="2729" spans="2:5" x14ac:dyDescent="0.2">
      <c r="B2729" s="153">
        <v>43196</v>
      </c>
      <c r="C2729" s="61">
        <v>362.96875</v>
      </c>
      <c r="D2729">
        <f t="shared" si="44"/>
        <v>7.7010164908766194</v>
      </c>
      <c r="E2729">
        <v>5.2457407934425482E-3</v>
      </c>
    </row>
    <row r="2730" spans="2:5" x14ac:dyDescent="0.2">
      <c r="B2730" s="153">
        <v>34718</v>
      </c>
      <c r="C2730" s="61">
        <v>41.715671999999998</v>
      </c>
      <c r="D2730">
        <f t="shared" si="44"/>
        <v>0</v>
      </c>
      <c r="E2730">
        <v>5.2356232897835244E-3</v>
      </c>
    </row>
    <row r="2731" spans="2:5" x14ac:dyDescent="0.2">
      <c r="B2731" s="153">
        <v>34521</v>
      </c>
      <c r="C2731" s="61">
        <v>41.715671999999998</v>
      </c>
      <c r="D2731">
        <f t="shared" si="44"/>
        <v>-0.87545926882856329</v>
      </c>
      <c r="E2731">
        <v>5.2356232897835244E-3</v>
      </c>
    </row>
    <row r="2732" spans="2:5" x14ac:dyDescent="0.2">
      <c r="B2732" s="153">
        <v>43210</v>
      </c>
      <c r="C2732" s="61">
        <v>334.95605499999999</v>
      </c>
      <c r="D2732">
        <f t="shared" si="44"/>
        <v>1.0519084743948197</v>
      </c>
      <c r="E2732">
        <v>5.2356178225032657E-3</v>
      </c>
    </row>
    <row r="2733" spans="2:5" x14ac:dyDescent="0.2">
      <c r="B2733" s="153">
        <v>43515</v>
      </c>
      <c r="C2733" s="61">
        <v>163.24122600000001</v>
      </c>
      <c r="D2733">
        <f t="shared" si="44"/>
        <v>-0.61397926923915869</v>
      </c>
      <c r="E2733">
        <v>5.2179682162861469E-3</v>
      </c>
    </row>
    <row r="2734" spans="2:5" x14ac:dyDescent="0.2">
      <c r="B2734" s="153">
        <v>43095</v>
      </c>
      <c r="C2734" s="61">
        <v>422.88201900000001</v>
      </c>
      <c r="D2734">
        <f t="shared" si="44"/>
        <v>19.325793644480363</v>
      </c>
      <c r="E2734">
        <v>5.2132972777697217E-3</v>
      </c>
    </row>
    <row r="2735" spans="2:5" x14ac:dyDescent="0.2">
      <c r="B2735" s="153">
        <v>33443</v>
      </c>
      <c r="C2735" s="61">
        <v>20.805191000000001</v>
      </c>
      <c r="D2735">
        <f t="shared" si="44"/>
        <v>-0.503846128989617</v>
      </c>
      <c r="E2735">
        <v>5.2084344934313961E-3</v>
      </c>
    </row>
    <row r="2736" spans="2:5" x14ac:dyDescent="0.2">
      <c r="B2736" s="153">
        <v>34760</v>
      </c>
      <c r="C2736" s="61">
        <v>41.932941</v>
      </c>
      <c r="D2736">
        <f t="shared" si="44"/>
        <v>0</v>
      </c>
      <c r="E2736">
        <v>5.2083303368576136E-3</v>
      </c>
    </row>
    <row r="2737" spans="2:5" x14ac:dyDescent="0.2">
      <c r="B2737" s="153">
        <v>34523</v>
      </c>
      <c r="C2737" s="61">
        <v>41.932941</v>
      </c>
      <c r="D2737">
        <f t="shared" si="44"/>
        <v>-0.37775685906688683</v>
      </c>
      <c r="E2737">
        <v>5.2083303368576136E-3</v>
      </c>
    </row>
    <row r="2738" spans="2:5" x14ac:dyDescent="0.2">
      <c r="B2738" s="153">
        <v>43929</v>
      </c>
      <c r="C2738" s="61">
        <v>67.389961</v>
      </c>
      <c r="D2738">
        <f t="shared" si="44"/>
        <v>-0.77444112484706362</v>
      </c>
      <c r="E2738">
        <v>5.2043782008558059E-3</v>
      </c>
    </row>
    <row r="2739" spans="2:5" x14ac:dyDescent="0.2">
      <c r="B2739" s="153">
        <v>44413</v>
      </c>
      <c r="C2739" s="61">
        <v>298.76882899999998</v>
      </c>
      <c r="D2739">
        <f t="shared" si="44"/>
        <v>-0.34088412791092287</v>
      </c>
      <c r="E2739">
        <v>5.1987656042141702E-3</v>
      </c>
    </row>
    <row r="2740" spans="2:5" x14ac:dyDescent="0.2">
      <c r="B2740" s="153">
        <v>42702</v>
      </c>
      <c r="C2740" s="61">
        <v>453.287262</v>
      </c>
      <c r="D2740">
        <f t="shared" si="44"/>
        <v>7.2568422237596071</v>
      </c>
      <c r="E2740">
        <v>5.1951221053675133E-3</v>
      </c>
    </row>
    <row r="2741" spans="2:5" x14ac:dyDescent="0.2">
      <c r="B2741" s="153">
        <v>37902</v>
      </c>
      <c r="C2741" s="61">
        <v>54.898380000000003</v>
      </c>
      <c r="D2741">
        <f t="shared" si="44"/>
        <v>-0.28551061397494237</v>
      </c>
      <c r="E2741">
        <v>5.1865494527193285E-3</v>
      </c>
    </row>
    <row r="2742" spans="2:5" x14ac:dyDescent="0.2">
      <c r="B2742" s="153">
        <v>38113</v>
      </c>
      <c r="C2742" s="61">
        <v>76.835823000000005</v>
      </c>
      <c r="D2742">
        <f t="shared" si="44"/>
        <v>0.82290495458527768</v>
      </c>
      <c r="E2742">
        <v>5.1854112561481114E-3</v>
      </c>
    </row>
    <row r="2743" spans="2:5" x14ac:dyDescent="0.2">
      <c r="B2743" s="153">
        <v>34761</v>
      </c>
      <c r="C2743" s="61">
        <v>42.150207999999999</v>
      </c>
      <c r="D2743">
        <f t="shared" si="44"/>
        <v>0</v>
      </c>
      <c r="E2743">
        <v>5.181296489554588E-3</v>
      </c>
    </row>
    <row r="2744" spans="2:5" x14ac:dyDescent="0.2">
      <c r="B2744" s="153">
        <v>34526</v>
      </c>
      <c r="C2744" s="61">
        <v>42.150207999999999</v>
      </c>
      <c r="D2744">
        <f t="shared" si="44"/>
        <v>-0.90538917544155284</v>
      </c>
      <c r="E2744">
        <v>5.181296489554588E-3</v>
      </c>
    </row>
    <row r="2745" spans="2:5" x14ac:dyDescent="0.2">
      <c r="B2745" s="153">
        <v>42948</v>
      </c>
      <c r="C2745" s="61">
        <v>445.51147500000002</v>
      </c>
      <c r="D2745">
        <f t="shared" si="44"/>
        <v>5.3464783201978392</v>
      </c>
      <c r="E2745">
        <v>5.1731738134435873E-3</v>
      </c>
    </row>
    <row r="2746" spans="2:5" x14ac:dyDescent="0.2">
      <c r="B2746" s="153">
        <v>38511</v>
      </c>
      <c r="C2746" s="61">
        <v>70.198218999999995</v>
      </c>
      <c r="D2746">
        <f t="shared" si="44"/>
        <v>-0.82795747079203752</v>
      </c>
      <c r="E2746">
        <v>5.1607004211915849E-3</v>
      </c>
    </row>
    <row r="2747" spans="2:5" x14ac:dyDescent="0.2">
      <c r="B2747" s="153">
        <v>44736</v>
      </c>
      <c r="C2747" s="61">
        <v>408.02829000000003</v>
      </c>
      <c r="D2747">
        <f t="shared" si="44"/>
        <v>8.6306932421697233</v>
      </c>
      <c r="E2747">
        <v>5.1570960852105E-3</v>
      </c>
    </row>
    <row r="2748" spans="2:5" x14ac:dyDescent="0.2">
      <c r="B2748" s="153">
        <v>34515</v>
      </c>
      <c r="C2748" s="61">
        <v>42.367488999999999</v>
      </c>
      <c r="D2748">
        <f t="shared" si="44"/>
        <v>-0.70970592687158252</v>
      </c>
      <c r="E2748">
        <v>5.1549211809346195E-3</v>
      </c>
    </row>
    <row r="2749" spans="2:5" x14ac:dyDescent="0.2">
      <c r="B2749" s="153">
        <v>38975</v>
      </c>
      <c r="C2749" s="61">
        <v>145.94679300000001</v>
      </c>
      <c r="D2749">
        <f t="shared" si="44"/>
        <v>2.4272084957751185</v>
      </c>
      <c r="E2749">
        <v>5.1432232467609317E-3</v>
      </c>
    </row>
    <row r="2750" spans="2:5" x14ac:dyDescent="0.2">
      <c r="B2750" s="153">
        <v>34516</v>
      </c>
      <c r="C2750" s="61">
        <v>42.584743000000003</v>
      </c>
      <c r="D2750">
        <f t="shared" si="44"/>
        <v>1.8095528010754018</v>
      </c>
      <c r="E2750">
        <v>5.1278469677540732E-3</v>
      </c>
    </row>
    <row r="2751" spans="2:5" x14ac:dyDescent="0.2">
      <c r="B2751" s="153">
        <v>36949</v>
      </c>
      <c r="C2751" s="61">
        <v>15.157125000000001</v>
      </c>
      <c r="D2751">
        <f t="shared" si="44"/>
        <v>-0.28675145519008377</v>
      </c>
      <c r="E2751">
        <v>5.1150564423451325E-3</v>
      </c>
    </row>
    <row r="2752" spans="2:5" x14ac:dyDescent="0.2">
      <c r="B2752" s="153">
        <v>37308</v>
      </c>
      <c r="C2752" s="61">
        <v>21.250831999999999</v>
      </c>
      <c r="D2752">
        <f t="shared" si="44"/>
        <v>-0.70257016483503942</v>
      </c>
      <c r="E2752">
        <v>5.1075912544022535E-3</v>
      </c>
    </row>
    <row r="2753" spans="2:5" x14ac:dyDescent="0.2">
      <c r="B2753" s="153">
        <v>38530</v>
      </c>
      <c r="C2753" s="61">
        <v>71.448218999999995</v>
      </c>
      <c r="D2753">
        <f t="shared" si="44"/>
        <v>-0.92593353317534366</v>
      </c>
      <c r="E2753">
        <v>5.1073952018590848E-3</v>
      </c>
    </row>
    <row r="2754" spans="2:5" x14ac:dyDescent="0.2">
      <c r="B2754" s="153">
        <v>45426</v>
      </c>
      <c r="C2754" s="61">
        <v>964.65002400000003</v>
      </c>
      <c r="D2754">
        <f t="shared" si="44"/>
        <v>0.36086627165238144</v>
      </c>
      <c r="E2754">
        <v>5.1055212294868774E-3</v>
      </c>
    </row>
    <row r="2755" spans="2:5" x14ac:dyDescent="0.2">
      <c r="B2755" s="153">
        <v>45281</v>
      </c>
      <c r="C2755" s="61">
        <v>708.84997599999997</v>
      </c>
      <c r="D2755">
        <f t="shared" ref="D2755:D2818" si="45">(C2755-C2756)/C2756</f>
        <v>1.4883962080709039</v>
      </c>
      <c r="E2755">
        <v>5.104538816022644E-3</v>
      </c>
    </row>
    <row r="2756" spans="2:5" x14ac:dyDescent="0.2">
      <c r="B2756" s="153">
        <v>44435</v>
      </c>
      <c r="C2756" s="61">
        <v>284.86218300000002</v>
      </c>
      <c r="D2756">
        <f t="shared" si="45"/>
        <v>2.6095088148202872</v>
      </c>
      <c r="E2756">
        <v>5.100360086105973E-3</v>
      </c>
    </row>
    <row r="2757" spans="2:5" x14ac:dyDescent="0.2">
      <c r="B2757" s="153">
        <v>38324</v>
      </c>
      <c r="C2757" s="61">
        <v>78.919929999999994</v>
      </c>
      <c r="D2757">
        <f t="shared" si="45"/>
        <v>-0.37700292021851434</v>
      </c>
      <c r="E2757">
        <v>5.1000339049628819E-3</v>
      </c>
    </row>
    <row r="2758" spans="2:5" x14ac:dyDescent="0.2">
      <c r="B2758" s="153">
        <v>39275</v>
      </c>
      <c r="C2758" s="61">
        <v>126.67784899999999</v>
      </c>
      <c r="D2758">
        <f t="shared" si="45"/>
        <v>1.9446764515516253</v>
      </c>
      <c r="E2758">
        <v>5.0943231343619326E-3</v>
      </c>
    </row>
    <row r="2759" spans="2:5" x14ac:dyDescent="0.2">
      <c r="B2759" s="153">
        <v>34554</v>
      </c>
      <c r="C2759" s="61">
        <v>43.019275999999998</v>
      </c>
      <c r="D2759">
        <f t="shared" si="45"/>
        <v>0</v>
      </c>
      <c r="E2759">
        <v>5.0756238682049494E-3</v>
      </c>
    </row>
    <row r="2760" spans="2:5" x14ac:dyDescent="0.2">
      <c r="B2760" s="153">
        <v>34556</v>
      </c>
      <c r="C2760" s="61">
        <v>43.019275999999998</v>
      </c>
      <c r="D2760">
        <f t="shared" si="45"/>
        <v>1.157487394635158</v>
      </c>
      <c r="E2760">
        <v>5.0756238682049494E-3</v>
      </c>
    </row>
    <row r="2761" spans="2:5" x14ac:dyDescent="0.2">
      <c r="B2761" s="153">
        <v>37365</v>
      </c>
      <c r="C2761" s="61">
        <v>19.939526000000001</v>
      </c>
      <c r="D2761">
        <f t="shared" si="45"/>
        <v>-0.84180553209049869</v>
      </c>
      <c r="E2761">
        <v>5.0543236206688855E-3</v>
      </c>
    </row>
    <row r="2762" spans="2:5" x14ac:dyDescent="0.2">
      <c r="B2762" s="153">
        <v>39419</v>
      </c>
      <c r="C2762" s="61">
        <v>126.04439499999999</v>
      </c>
      <c r="D2762">
        <f t="shared" si="45"/>
        <v>4.8756521075160224</v>
      </c>
      <c r="E2762">
        <v>5.0518119872616958E-3</v>
      </c>
    </row>
    <row r="2763" spans="2:5" x14ac:dyDescent="0.2">
      <c r="B2763" s="153">
        <v>33998</v>
      </c>
      <c r="C2763" s="61">
        <v>21.451983999999999</v>
      </c>
      <c r="D2763">
        <f t="shared" si="45"/>
        <v>-0.57835243429810279</v>
      </c>
      <c r="E2763">
        <v>5.0506974242769277E-3</v>
      </c>
    </row>
    <row r="2764" spans="2:5" x14ac:dyDescent="0.2">
      <c r="B2764" s="153">
        <v>35433</v>
      </c>
      <c r="C2764" s="61">
        <v>50.876575000000003</v>
      </c>
      <c r="D2764">
        <f t="shared" si="45"/>
        <v>-0.38168191265270424</v>
      </c>
      <c r="E2764">
        <v>5.0454981617768391E-3</v>
      </c>
    </row>
    <row r="2765" spans="2:5" x14ac:dyDescent="0.2">
      <c r="B2765" s="153">
        <v>38666</v>
      </c>
      <c r="C2765" s="61">
        <v>82.282203999999993</v>
      </c>
      <c r="D2765">
        <f t="shared" si="45"/>
        <v>2.3429114036418799</v>
      </c>
      <c r="E2765">
        <v>5.0392304136561185E-3</v>
      </c>
    </row>
    <row r="2766" spans="2:5" x14ac:dyDescent="0.2">
      <c r="B2766" s="153">
        <v>37610</v>
      </c>
      <c r="C2766" s="61">
        <v>24.613935000000001</v>
      </c>
      <c r="D2766">
        <f t="shared" si="45"/>
        <v>-0.85454698185076716</v>
      </c>
      <c r="E2766">
        <v>5.0392147623477719E-3</v>
      </c>
    </row>
    <row r="2767" spans="2:5" x14ac:dyDescent="0.2">
      <c r="B2767" s="153">
        <v>43872</v>
      </c>
      <c r="C2767" s="61">
        <v>169.22257999999999</v>
      </c>
      <c r="D2767">
        <f t="shared" si="45"/>
        <v>6.8489916365589156</v>
      </c>
      <c r="E2767">
        <v>5.0326053334666812E-3</v>
      </c>
    </row>
    <row r="2768" spans="2:5" x14ac:dyDescent="0.2">
      <c r="B2768" s="153">
        <v>34054</v>
      </c>
      <c r="C2768" s="61">
        <v>21.559785999999999</v>
      </c>
      <c r="D2768">
        <f t="shared" si="45"/>
        <v>-0.5</v>
      </c>
      <c r="E2768">
        <v>5.0252694575942027E-3</v>
      </c>
    </row>
    <row r="2769" spans="2:5" x14ac:dyDescent="0.2">
      <c r="B2769" s="153">
        <v>34464</v>
      </c>
      <c r="C2769" s="61">
        <v>43.119571999999998</v>
      </c>
      <c r="D2769">
        <f t="shared" si="45"/>
        <v>-0.88617260917803686</v>
      </c>
      <c r="E2769">
        <v>5.0251523326289016E-3</v>
      </c>
    </row>
    <row r="2770" spans="2:5" x14ac:dyDescent="0.2">
      <c r="B2770" s="153">
        <v>42359</v>
      </c>
      <c r="C2770" s="61">
        <v>378.81542999999999</v>
      </c>
      <c r="D2770">
        <f t="shared" si="45"/>
        <v>0.15063159735845064</v>
      </c>
      <c r="E2770">
        <v>5.0230827658060122E-3</v>
      </c>
    </row>
    <row r="2771" spans="2:5" x14ac:dyDescent="0.2">
      <c r="B2771" s="153">
        <v>43216</v>
      </c>
      <c r="C2771" s="61">
        <v>329.223907</v>
      </c>
      <c r="D2771">
        <f t="shared" si="45"/>
        <v>2.8377652767520263</v>
      </c>
      <c r="E2771">
        <v>5.0212797344381353E-3</v>
      </c>
    </row>
    <row r="2772" spans="2:5" x14ac:dyDescent="0.2">
      <c r="B2772" s="153">
        <v>38029</v>
      </c>
      <c r="C2772" s="61">
        <v>85.785315999999995</v>
      </c>
      <c r="D2772">
        <f t="shared" si="45"/>
        <v>0.96434992232963579</v>
      </c>
      <c r="E2772">
        <v>5.0146749643852663E-3</v>
      </c>
    </row>
    <row r="2773" spans="2:5" x14ac:dyDescent="0.2">
      <c r="B2773" s="153">
        <v>34563</v>
      </c>
      <c r="C2773" s="61">
        <v>43.671097000000003</v>
      </c>
      <c r="D2773">
        <f t="shared" si="45"/>
        <v>-0.90525098828579942</v>
      </c>
      <c r="E2773">
        <v>4.9999273942037967E-3</v>
      </c>
    </row>
    <row r="2774" spans="2:5" x14ac:dyDescent="0.2">
      <c r="B2774" s="153">
        <v>42789</v>
      </c>
      <c r="C2774" s="61">
        <v>460.91348299999999</v>
      </c>
      <c r="D2774">
        <f t="shared" si="45"/>
        <v>22.631032549526175</v>
      </c>
      <c r="E2774">
        <v>4.9995093438943358E-3</v>
      </c>
    </row>
    <row r="2775" spans="2:5" x14ac:dyDescent="0.2">
      <c r="B2775" s="153">
        <v>36006</v>
      </c>
      <c r="C2775" s="61">
        <v>19.504584999999999</v>
      </c>
      <c r="D2775">
        <f t="shared" si="45"/>
        <v>-0.41901048275730596</v>
      </c>
      <c r="E2775">
        <v>4.9922979007913839E-3</v>
      </c>
    </row>
    <row r="2776" spans="2:5" x14ac:dyDescent="0.2">
      <c r="B2776" s="153">
        <v>36504</v>
      </c>
      <c r="C2776" s="61">
        <v>33.57132</v>
      </c>
      <c r="D2776">
        <f t="shared" si="45"/>
        <v>-0.88876647055048064</v>
      </c>
      <c r="E2776">
        <v>4.9874394980636725E-3</v>
      </c>
    </row>
    <row r="2777" spans="2:5" x14ac:dyDescent="0.2">
      <c r="B2777" s="153">
        <v>44323</v>
      </c>
      <c r="C2777" s="61">
        <v>301.80935699999998</v>
      </c>
      <c r="D2777">
        <f t="shared" si="45"/>
        <v>-0.33339361391532724</v>
      </c>
      <c r="E2777">
        <v>4.9792246466702312E-3</v>
      </c>
    </row>
    <row r="2778" spans="2:5" x14ac:dyDescent="0.2">
      <c r="B2778" s="153">
        <v>42537</v>
      </c>
      <c r="C2778" s="61">
        <v>452.754974</v>
      </c>
      <c r="D2778">
        <f t="shared" si="45"/>
        <v>9.3160597263561655</v>
      </c>
      <c r="E2778">
        <v>4.9767633945416402E-3</v>
      </c>
    </row>
    <row r="2779" spans="2:5" x14ac:dyDescent="0.2">
      <c r="B2779" s="153">
        <v>34513</v>
      </c>
      <c r="C2779" s="61">
        <v>43.888362999999998</v>
      </c>
      <c r="D2779">
        <f t="shared" si="45"/>
        <v>0.65689423769281652</v>
      </c>
      <c r="E2779">
        <v>4.9750524929564983E-3</v>
      </c>
    </row>
    <row r="2780" spans="2:5" x14ac:dyDescent="0.2">
      <c r="B2780" s="153">
        <v>37771</v>
      </c>
      <c r="C2780" s="61">
        <v>26.488330999999999</v>
      </c>
      <c r="D2780">
        <f t="shared" si="45"/>
        <v>-0.58081723823571896</v>
      </c>
      <c r="E2780">
        <v>4.9750347182134754E-3</v>
      </c>
    </row>
    <row r="2781" spans="2:5" x14ac:dyDescent="0.2">
      <c r="B2781" s="153">
        <v>38176</v>
      </c>
      <c r="C2781" s="61">
        <v>63.190410999999997</v>
      </c>
      <c r="D2781">
        <f t="shared" si="45"/>
        <v>-0.9362775077187917</v>
      </c>
      <c r="E2781">
        <v>4.9675194351963435E-3</v>
      </c>
    </row>
    <row r="2782" spans="2:5" x14ac:dyDescent="0.2">
      <c r="B2782" s="153">
        <v>45406</v>
      </c>
      <c r="C2782" s="61">
        <v>991.65002400000003</v>
      </c>
      <c r="D2782">
        <f t="shared" si="45"/>
        <v>-2.1558930439072491E-2</v>
      </c>
      <c r="E2782">
        <v>4.9658211299721611E-3</v>
      </c>
    </row>
    <row r="2783" spans="2:5" x14ac:dyDescent="0.2">
      <c r="B2783" s="153">
        <v>45392</v>
      </c>
      <c r="C2783" s="61">
        <v>1013.5</v>
      </c>
      <c r="D2783">
        <f t="shared" si="45"/>
        <v>21.978926340671844</v>
      </c>
      <c r="E2783">
        <v>4.95785820525533E-3</v>
      </c>
    </row>
    <row r="2784" spans="2:5" x14ac:dyDescent="0.2">
      <c r="B2784" s="153">
        <v>34500</v>
      </c>
      <c r="C2784" s="61">
        <v>44.105629</v>
      </c>
      <c r="D2784">
        <f t="shared" si="45"/>
        <v>-0.75783746454823708</v>
      </c>
      <c r="E2784">
        <v>4.9504238743195367E-3</v>
      </c>
    </row>
    <row r="2785" spans="2:5" x14ac:dyDescent="0.2">
      <c r="B2785" s="153">
        <v>44174</v>
      </c>
      <c r="C2785" s="61">
        <v>182.132339</v>
      </c>
      <c r="D2785">
        <f t="shared" si="45"/>
        <v>1.9421364960956413</v>
      </c>
      <c r="E2785">
        <v>4.9503972333667795E-3</v>
      </c>
    </row>
    <row r="2786" spans="2:5" x14ac:dyDescent="0.2">
      <c r="B2786" s="153">
        <v>35597</v>
      </c>
      <c r="C2786" s="61">
        <v>61.904789000000001</v>
      </c>
      <c r="D2786">
        <f t="shared" si="45"/>
        <v>-0.93921964752086395</v>
      </c>
      <c r="E2786">
        <v>4.9432891385673781E-3</v>
      </c>
    </row>
    <row r="2787" spans="2:5" x14ac:dyDescent="0.2">
      <c r="B2787" s="153">
        <v>45394</v>
      </c>
      <c r="C2787" s="61">
        <v>1018.5</v>
      </c>
      <c r="D2787">
        <f t="shared" si="45"/>
        <v>45.314451891539512</v>
      </c>
      <c r="E2787">
        <v>4.9333991119881598E-3</v>
      </c>
    </row>
    <row r="2788" spans="2:5" x14ac:dyDescent="0.2">
      <c r="B2788" s="153">
        <v>34044</v>
      </c>
      <c r="C2788" s="61">
        <v>21.990976</v>
      </c>
      <c r="D2788">
        <f t="shared" si="45"/>
        <v>7.3401386271263788E-2</v>
      </c>
      <c r="E2788">
        <v>4.9261128765718054E-3</v>
      </c>
    </row>
    <row r="2789" spans="2:5" x14ac:dyDescent="0.2">
      <c r="B2789" s="153">
        <v>37557</v>
      </c>
      <c r="C2789" s="61">
        <v>20.487188</v>
      </c>
      <c r="D2789">
        <f t="shared" si="45"/>
        <v>-0.65173642739454518</v>
      </c>
      <c r="E2789">
        <v>4.9185965526021471E-3</v>
      </c>
    </row>
    <row r="2790" spans="2:5" x14ac:dyDescent="0.2">
      <c r="B2790" s="153">
        <v>35142</v>
      </c>
      <c r="C2790" s="61">
        <v>58.826675000000002</v>
      </c>
      <c r="D2790">
        <f t="shared" si="45"/>
        <v>-0.89507879705777038</v>
      </c>
      <c r="E2790">
        <v>4.9127173810307257E-3</v>
      </c>
    </row>
    <row r="2791" spans="2:5" x14ac:dyDescent="0.2">
      <c r="B2791" s="153">
        <v>42104</v>
      </c>
      <c r="C2791" s="61">
        <v>560.67480499999999</v>
      </c>
      <c r="D2791">
        <f t="shared" si="45"/>
        <v>6.4259086961841456</v>
      </c>
      <c r="E2791">
        <v>4.9116110500494088E-3</v>
      </c>
    </row>
    <row r="2792" spans="2:5" x14ac:dyDescent="0.2">
      <c r="B2792" s="153">
        <v>35257</v>
      </c>
      <c r="C2792" s="61">
        <v>75.502517999999995</v>
      </c>
      <c r="D2792">
        <f t="shared" si="45"/>
        <v>0.12149628579501799</v>
      </c>
      <c r="E2792">
        <v>4.9102804097304409E-3</v>
      </c>
    </row>
    <row r="2793" spans="2:5" x14ac:dyDescent="0.2">
      <c r="B2793" s="153">
        <v>38477</v>
      </c>
      <c r="C2793" s="61">
        <v>67.323020999999997</v>
      </c>
      <c r="D2793">
        <f t="shared" si="45"/>
        <v>0.51583503699511735</v>
      </c>
      <c r="E2793">
        <v>4.9015410843888246E-3</v>
      </c>
    </row>
    <row r="2794" spans="2:5" x14ac:dyDescent="0.2">
      <c r="B2794" s="153">
        <v>34472</v>
      </c>
      <c r="C2794" s="61">
        <v>44.413158000000003</v>
      </c>
      <c r="D2794">
        <f t="shared" si="45"/>
        <v>-7.6922179779620719E-3</v>
      </c>
      <c r="E2794">
        <v>4.8781430357824332E-3</v>
      </c>
    </row>
    <row r="2795" spans="2:5" x14ac:dyDescent="0.2">
      <c r="B2795" s="153">
        <v>34669</v>
      </c>
      <c r="C2795" s="61">
        <v>44.757441999999998</v>
      </c>
      <c r="D2795">
        <f t="shared" si="45"/>
        <v>-0.55809983442804001</v>
      </c>
      <c r="E2795">
        <v>4.878045713922005E-3</v>
      </c>
    </row>
    <row r="2796" spans="2:5" x14ac:dyDescent="0.2">
      <c r="B2796" s="153">
        <v>40098</v>
      </c>
      <c r="C2796" s="61">
        <v>101.284058</v>
      </c>
      <c r="D2796">
        <f t="shared" si="45"/>
        <v>1.2520223809326452</v>
      </c>
      <c r="E2796">
        <v>4.8565924305027227E-3</v>
      </c>
    </row>
    <row r="2797" spans="2:5" x14ac:dyDescent="0.2">
      <c r="B2797" s="153">
        <v>34667</v>
      </c>
      <c r="C2797" s="61">
        <v>44.974711999999997</v>
      </c>
      <c r="D2797">
        <f t="shared" si="45"/>
        <v>1.0155039968630086</v>
      </c>
      <c r="E2797">
        <v>4.854388237826442E-3</v>
      </c>
    </row>
    <row r="2798" spans="2:5" x14ac:dyDescent="0.2">
      <c r="B2798" s="153">
        <v>34246</v>
      </c>
      <c r="C2798" s="61">
        <v>22.314374999999998</v>
      </c>
      <c r="D2798">
        <f t="shared" si="45"/>
        <v>-0.84589382311192751</v>
      </c>
      <c r="E2798">
        <v>4.8542371159464451E-3</v>
      </c>
    </row>
    <row r="2799" spans="2:5" x14ac:dyDescent="0.2">
      <c r="B2799" s="153">
        <v>43888</v>
      </c>
      <c r="C2799" s="61">
        <v>144.79870600000001</v>
      </c>
      <c r="D2799">
        <f t="shared" si="45"/>
        <v>5.9474424163190358</v>
      </c>
      <c r="E2799">
        <v>4.8425446585199806E-3</v>
      </c>
    </row>
    <row r="2800" spans="2:5" x14ac:dyDescent="0.2">
      <c r="B2800" s="153">
        <v>36697</v>
      </c>
      <c r="C2800" s="61">
        <v>20.842016000000001</v>
      </c>
      <c r="D2800">
        <f t="shared" si="45"/>
        <v>-0.81899010818437568</v>
      </c>
      <c r="E2800">
        <v>4.8347934651943748E-3</v>
      </c>
    </row>
    <row r="2801" spans="2:5" x14ac:dyDescent="0.2">
      <c r="B2801" s="153">
        <v>39177</v>
      </c>
      <c r="C2801" s="61">
        <v>115.142967</v>
      </c>
      <c r="D2801">
        <f t="shared" si="45"/>
        <v>-0.76906560591636342</v>
      </c>
      <c r="E2801">
        <v>4.8330052729159932E-3</v>
      </c>
    </row>
    <row r="2802" spans="2:5" x14ac:dyDescent="0.2">
      <c r="B2802" s="153">
        <v>42744</v>
      </c>
      <c r="C2802" s="61">
        <v>498.59600799999998</v>
      </c>
      <c r="D2802">
        <f t="shared" si="45"/>
        <v>10.767123874774519</v>
      </c>
      <c r="E2802">
        <v>4.8216448360295754E-3</v>
      </c>
    </row>
    <row r="2803" spans="2:5" x14ac:dyDescent="0.2">
      <c r="B2803" s="153">
        <v>35886</v>
      </c>
      <c r="C2803" s="61">
        <v>42.371952</v>
      </c>
      <c r="D2803">
        <f t="shared" si="45"/>
        <v>-0.68491303029837702</v>
      </c>
      <c r="E2803">
        <v>4.8144925659720826E-3</v>
      </c>
    </row>
    <row r="2804" spans="2:5" x14ac:dyDescent="0.2">
      <c r="B2804" s="153">
        <v>39454</v>
      </c>
      <c r="C2804" s="61">
        <v>134.47700499999999</v>
      </c>
      <c r="D2804">
        <f t="shared" si="45"/>
        <v>-0.6705705779991451</v>
      </c>
      <c r="E2804">
        <v>4.7976269869487798E-3</v>
      </c>
    </row>
    <row r="2805" spans="2:5" x14ac:dyDescent="0.2">
      <c r="B2805" s="153">
        <v>42493</v>
      </c>
      <c r="C2805" s="61">
        <v>408.211884</v>
      </c>
      <c r="D2805">
        <f t="shared" si="45"/>
        <v>5.0548391373823032</v>
      </c>
      <c r="E2805">
        <v>4.7828338111384795E-3</v>
      </c>
    </row>
    <row r="2806" spans="2:5" x14ac:dyDescent="0.2">
      <c r="B2806" s="153">
        <v>38454</v>
      </c>
      <c r="C2806" s="61">
        <v>67.419112999999996</v>
      </c>
      <c r="D2806">
        <f t="shared" si="45"/>
        <v>0.42419106752594393</v>
      </c>
      <c r="E2806">
        <v>4.7743056008348553E-3</v>
      </c>
    </row>
    <row r="2807" spans="2:5" x14ac:dyDescent="0.2">
      <c r="B2807" s="153">
        <v>35698</v>
      </c>
      <c r="C2807" s="61">
        <v>47.338531000000003</v>
      </c>
      <c r="D2807">
        <f t="shared" si="45"/>
        <v>-0.86337274059187141</v>
      </c>
      <c r="E2807">
        <v>4.7704517512999296E-3</v>
      </c>
    </row>
    <row r="2808" spans="2:5" x14ac:dyDescent="0.2">
      <c r="B2808" s="153">
        <v>42438</v>
      </c>
      <c r="C2808" s="61">
        <v>346.479401</v>
      </c>
      <c r="D2808">
        <f t="shared" si="45"/>
        <v>8.8602670421512641</v>
      </c>
      <c r="E2808">
        <v>4.7682407916055727E-3</v>
      </c>
    </row>
    <row r="2809" spans="2:5" x14ac:dyDescent="0.2">
      <c r="B2809" s="153">
        <v>36375</v>
      </c>
      <c r="C2809" s="61">
        <v>35.138947000000002</v>
      </c>
      <c r="D2809">
        <f t="shared" si="45"/>
        <v>-0.88067547164093563</v>
      </c>
      <c r="E2809">
        <v>4.764079814399678E-3</v>
      </c>
    </row>
    <row r="2810" spans="2:5" x14ac:dyDescent="0.2">
      <c r="B2810" s="153">
        <v>44312</v>
      </c>
      <c r="C2810" s="61">
        <v>294.48217799999998</v>
      </c>
      <c r="D2810">
        <f t="shared" si="45"/>
        <v>14.066003988409575</v>
      </c>
      <c r="E2810">
        <v>4.7618357427990279E-3</v>
      </c>
    </row>
    <row r="2811" spans="2:5" x14ac:dyDescent="0.2">
      <c r="B2811" s="153">
        <v>36704</v>
      </c>
      <c r="C2811" s="61">
        <v>19.546137000000002</v>
      </c>
      <c r="D2811">
        <f t="shared" si="45"/>
        <v>-0.94205318584939823</v>
      </c>
      <c r="E2811">
        <v>4.7579938640591613E-3</v>
      </c>
    </row>
    <row r="2812" spans="2:5" x14ac:dyDescent="0.2">
      <c r="B2812" s="153">
        <v>42401</v>
      </c>
      <c r="C2812" s="61">
        <v>337.31167599999998</v>
      </c>
      <c r="D2812">
        <f t="shared" si="45"/>
        <v>-0.52420950660763943</v>
      </c>
      <c r="E2812">
        <v>4.7492073576133357E-3</v>
      </c>
    </row>
    <row r="2813" spans="2:5" x14ac:dyDescent="0.2">
      <c r="B2813" s="153">
        <v>45265</v>
      </c>
      <c r="C2813" s="61">
        <v>708.95001200000002</v>
      </c>
      <c r="D2813">
        <f t="shared" si="45"/>
        <v>0.97434635838803474</v>
      </c>
      <c r="E2813">
        <v>4.7477836082013211E-3</v>
      </c>
    </row>
    <row r="2814" spans="2:5" x14ac:dyDescent="0.2">
      <c r="B2814" s="153">
        <v>43154</v>
      </c>
      <c r="C2814" s="61">
        <v>359.080872</v>
      </c>
      <c r="D2814">
        <f t="shared" si="45"/>
        <v>14.712380987470077</v>
      </c>
      <c r="E2814">
        <v>4.7420221857008985E-3</v>
      </c>
    </row>
    <row r="2815" spans="2:5" x14ac:dyDescent="0.2">
      <c r="B2815" s="153">
        <v>34276</v>
      </c>
      <c r="C2815" s="61">
        <v>22.853370999999999</v>
      </c>
      <c r="D2815">
        <f t="shared" si="45"/>
        <v>-0.94457972097844822</v>
      </c>
      <c r="E2815">
        <v>4.7392958621002403E-3</v>
      </c>
    </row>
    <row r="2816" spans="2:5" x14ac:dyDescent="0.2">
      <c r="B2816" s="153">
        <v>44635</v>
      </c>
      <c r="C2816" s="61">
        <v>412.364777</v>
      </c>
      <c r="D2816">
        <f t="shared" si="45"/>
        <v>4.3566551980633967</v>
      </c>
      <c r="E2816">
        <v>4.7363795351653979E-3</v>
      </c>
    </row>
    <row r="2817" spans="2:5" x14ac:dyDescent="0.2">
      <c r="B2817" s="153">
        <v>38379</v>
      </c>
      <c r="C2817" s="61">
        <v>76.981765999999993</v>
      </c>
      <c r="D2817">
        <f t="shared" si="45"/>
        <v>-0.39441607158017189</v>
      </c>
      <c r="E2817">
        <v>4.7036226239133361E-3</v>
      </c>
    </row>
    <row r="2818" spans="2:5" x14ac:dyDescent="0.2">
      <c r="B2818" s="153">
        <v>38763</v>
      </c>
      <c r="C2818" s="61">
        <v>127.119896</v>
      </c>
      <c r="D2818">
        <f t="shared" si="45"/>
        <v>9.9647888702816623</v>
      </c>
      <c r="E2818">
        <v>4.6951278513928021E-3</v>
      </c>
    </row>
    <row r="2819" spans="2:5" x14ac:dyDescent="0.2">
      <c r="B2819" s="153">
        <v>37112</v>
      </c>
      <c r="C2819" s="61">
        <v>11.593465</v>
      </c>
      <c r="D2819">
        <f t="shared" ref="D2819:D2882" si="46">(C2819-C2820)/C2820</f>
        <v>-0.49978070710040851</v>
      </c>
      <c r="E2819">
        <v>4.6791577082830023E-3</v>
      </c>
    </row>
    <row r="2820" spans="2:5" x14ac:dyDescent="0.2">
      <c r="B2820" s="153">
        <v>33582</v>
      </c>
      <c r="C2820" s="61">
        <v>23.176765</v>
      </c>
      <c r="D2820">
        <f t="shared" si="46"/>
        <v>-0.96361289808720496</v>
      </c>
      <c r="E2820">
        <v>4.6729883491949823E-3</v>
      </c>
    </row>
    <row r="2821" spans="2:5" x14ac:dyDescent="0.2">
      <c r="B2821" s="153">
        <v>45211</v>
      </c>
      <c r="C2821" s="61">
        <v>636.95001200000002</v>
      </c>
      <c r="D2821">
        <f t="shared" si="46"/>
        <v>12.57230328811761</v>
      </c>
      <c r="E2821">
        <v>4.6530157728706866E-3</v>
      </c>
    </row>
    <row r="2822" spans="2:5" x14ac:dyDescent="0.2">
      <c r="B2822" s="153">
        <v>34641</v>
      </c>
      <c r="C2822" s="61">
        <v>46.930134000000002</v>
      </c>
      <c r="D2822">
        <f t="shared" si="46"/>
        <v>-0.91627885151117683</v>
      </c>
      <c r="E2822">
        <v>4.651181310570021E-3</v>
      </c>
    </row>
    <row r="2823" spans="2:5" x14ac:dyDescent="0.2">
      <c r="B2823" s="153">
        <v>45086</v>
      </c>
      <c r="C2823" s="61">
        <v>560.55291699999998</v>
      </c>
      <c r="D2823">
        <f t="shared" si="46"/>
        <v>1.1626923342734172</v>
      </c>
      <c r="E2823">
        <v>4.6453390194750224E-3</v>
      </c>
    </row>
    <row r="2824" spans="2:5" x14ac:dyDescent="0.2">
      <c r="B2824" s="153">
        <v>43340</v>
      </c>
      <c r="C2824" s="61">
        <v>259.19216899999998</v>
      </c>
      <c r="D2824">
        <f t="shared" si="46"/>
        <v>21.150422233816222</v>
      </c>
      <c r="E2824">
        <v>4.6368531156388186E-3</v>
      </c>
    </row>
    <row r="2825" spans="2:5" x14ac:dyDescent="0.2">
      <c r="B2825" s="153">
        <v>37137</v>
      </c>
      <c r="C2825" s="61">
        <v>11.701454999999999</v>
      </c>
      <c r="D2825">
        <f t="shared" si="46"/>
        <v>-0.49977462732927486</v>
      </c>
      <c r="E2825">
        <v>4.6357746667512641E-3</v>
      </c>
    </row>
    <row r="2826" spans="2:5" x14ac:dyDescent="0.2">
      <c r="B2826" s="153">
        <v>34278</v>
      </c>
      <c r="C2826" s="61">
        <v>23.392365999999999</v>
      </c>
      <c r="D2826">
        <f t="shared" si="46"/>
        <v>-0.80328169306285324</v>
      </c>
      <c r="E2826">
        <v>4.6297193011764865E-3</v>
      </c>
    </row>
    <row r="2827" spans="2:5" x14ac:dyDescent="0.2">
      <c r="B2827" s="153">
        <v>39408</v>
      </c>
      <c r="C2827" s="61">
        <v>118.91301</v>
      </c>
      <c r="D2827">
        <f t="shared" si="46"/>
        <v>-8.4194772508757412E-2</v>
      </c>
      <c r="E2827">
        <v>4.6288808479309643E-3</v>
      </c>
    </row>
    <row r="2828" spans="2:5" x14ac:dyDescent="0.2">
      <c r="B2828" s="153">
        <v>44125</v>
      </c>
      <c r="C2828" s="61">
        <v>129.84530599999999</v>
      </c>
      <c r="D2828">
        <f t="shared" si="46"/>
        <v>5.457001676742804</v>
      </c>
      <c r="E2828">
        <v>4.6277915996571451E-3</v>
      </c>
    </row>
    <row r="2829" spans="2:5" x14ac:dyDescent="0.2">
      <c r="B2829" s="153">
        <v>37328</v>
      </c>
      <c r="C2829" s="61">
        <v>20.109226</v>
      </c>
      <c r="D2829">
        <f t="shared" si="46"/>
        <v>-0.68886581328965135</v>
      </c>
      <c r="E2829">
        <v>4.6242972667321419E-3</v>
      </c>
    </row>
    <row r="2830" spans="2:5" x14ac:dyDescent="0.2">
      <c r="B2830" s="153">
        <v>38189</v>
      </c>
      <c r="C2830" s="61">
        <v>64.632003999999995</v>
      </c>
      <c r="D2830">
        <f t="shared" si="46"/>
        <v>-0.18449495772829536</v>
      </c>
      <c r="E2830">
        <v>4.6059357608696288E-3</v>
      </c>
    </row>
    <row r="2831" spans="2:5" x14ac:dyDescent="0.2">
      <c r="B2831" s="153">
        <v>38560</v>
      </c>
      <c r="C2831" s="61">
        <v>79.253960000000006</v>
      </c>
      <c r="D2831">
        <f t="shared" si="46"/>
        <v>-0.87267417708717143</v>
      </c>
      <c r="E2831">
        <v>4.6017588107063424E-3</v>
      </c>
    </row>
    <row r="2832" spans="2:5" x14ac:dyDescent="0.2">
      <c r="B2832" s="153">
        <v>45205</v>
      </c>
      <c r="C2832" s="61">
        <v>622.45001200000002</v>
      </c>
      <c r="D2832">
        <f t="shared" si="46"/>
        <v>2.5730472602523369</v>
      </c>
      <c r="E2832">
        <v>4.5998000490562411E-3</v>
      </c>
    </row>
    <row r="2833" spans="2:5" x14ac:dyDescent="0.2">
      <c r="B2833" s="153">
        <v>43452</v>
      </c>
      <c r="C2833" s="61">
        <v>174.20704699999999</v>
      </c>
      <c r="D2833">
        <f t="shared" si="46"/>
        <v>-0.6445642275299468</v>
      </c>
      <c r="E2833">
        <v>4.5990321027971738E-3</v>
      </c>
    </row>
    <row r="2834" spans="2:5" x14ac:dyDescent="0.2">
      <c r="B2834" s="153">
        <v>44545</v>
      </c>
      <c r="C2834" s="61">
        <v>490.12243699999999</v>
      </c>
      <c r="D2834">
        <f t="shared" si="46"/>
        <v>18.354386685549724</v>
      </c>
      <c r="E2834">
        <v>4.597472008580736E-3</v>
      </c>
    </row>
    <row r="2835" spans="2:5" x14ac:dyDescent="0.2">
      <c r="B2835" s="153">
        <v>37631</v>
      </c>
      <c r="C2835" s="61">
        <v>25.323584</v>
      </c>
      <c r="D2835">
        <f t="shared" si="46"/>
        <v>7.267133012159202E-2</v>
      </c>
      <c r="E2835">
        <v>4.5899135833783597E-3</v>
      </c>
    </row>
    <row r="2836" spans="2:5" x14ac:dyDescent="0.2">
      <c r="B2836" s="153">
        <v>33590</v>
      </c>
      <c r="C2836" s="61">
        <v>23.607962000000001</v>
      </c>
      <c r="D2836">
        <f t="shared" si="46"/>
        <v>-0.92286142942830685</v>
      </c>
      <c r="E2836">
        <v>4.5872024201365508E-3</v>
      </c>
    </row>
    <row r="2837" spans="2:5" x14ac:dyDescent="0.2">
      <c r="B2837" s="153">
        <v>43272</v>
      </c>
      <c r="C2837" s="61">
        <v>306.04614299999997</v>
      </c>
      <c r="D2837">
        <f t="shared" si="46"/>
        <v>5.0283805867743672</v>
      </c>
      <c r="E2837">
        <v>4.5810853435194537E-3</v>
      </c>
    </row>
    <row r="2838" spans="2:5" x14ac:dyDescent="0.2">
      <c r="B2838" s="153">
        <v>35093</v>
      </c>
      <c r="C2838" s="61">
        <v>50.767555000000002</v>
      </c>
      <c r="D2838">
        <f t="shared" si="46"/>
        <v>-0.60688420642913654</v>
      </c>
      <c r="E2838">
        <v>4.5801722179106127E-3</v>
      </c>
    </row>
    <row r="2839" spans="2:5" x14ac:dyDescent="0.2">
      <c r="B2839" s="153">
        <v>38861</v>
      </c>
      <c r="C2839" s="61">
        <v>129.141479</v>
      </c>
      <c r="D2839">
        <f t="shared" si="46"/>
        <v>4.4207457969238266</v>
      </c>
      <c r="E2839">
        <v>4.5570148379867432E-3</v>
      </c>
    </row>
    <row r="2840" spans="2:5" x14ac:dyDescent="0.2">
      <c r="B2840" s="153">
        <v>34026</v>
      </c>
      <c r="C2840" s="61">
        <v>23.823563</v>
      </c>
      <c r="D2840">
        <f t="shared" si="46"/>
        <v>-3.3772176403627199E-3</v>
      </c>
      <c r="E2840">
        <v>4.5455846852226036E-3</v>
      </c>
    </row>
    <row r="2841" spans="2:5" x14ac:dyDescent="0.2">
      <c r="B2841" s="153">
        <v>37733</v>
      </c>
      <c r="C2841" s="61">
        <v>23.904292999999999</v>
      </c>
      <c r="D2841">
        <f t="shared" si="46"/>
        <v>-0.92785077322670995</v>
      </c>
      <c r="E2841">
        <v>4.5380998888775856E-3</v>
      </c>
    </row>
    <row r="2842" spans="2:5" x14ac:dyDescent="0.2">
      <c r="B2842" s="153">
        <v>43185</v>
      </c>
      <c r="C2842" s="61">
        <v>331.31738300000001</v>
      </c>
      <c r="D2842">
        <f t="shared" si="46"/>
        <v>6.0097313154180378</v>
      </c>
      <c r="E2842">
        <v>4.5337508239140468E-3</v>
      </c>
    </row>
    <row r="2843" spans="2:5" x14ac:dyDescent="0.2">
      <c r="B2843" s="153">
        <v>35473</v>
      </c>
      <c r="C2843" s="61">
        <v>47.265346999999998</v>
      </c>
      <c r="D2843">
        <f t="shared" si="46"/>
        <v>-0.89064084852990189</v>
      </c>
      <c r="E2843">
        <v>4.523563911649194E-3</v>
      </c>
    </row>
    <row r="2844" spans="2:5" x14ac:dyDescent="0.2">
      <c r="B2844" s="153">
        <v>43108</v>
      </c>
      <c r="C2844" s="61">
        <v>432.20294200000001</v>
      </c>
      <c r="D2844">
        <f t="shared" si="46"/>
        <v>2.2135735754446881</v>
      </c>
      <c r="E2844">
        <v>4.5179969527798835E-3</v>
      </c>
    </row>
    <row r="2845" spans="2:5" x14ac:dyDescent="0.2">
      <c r="B2845" s="153">
        <v>38903</v>
      </c>
      <c r="C2845" s="61">
        <v>134.49293499999999</v>
      </c>
      <c r="D2845">
        <f t="shared" si="46"/>
        <v>-0.69031995260508916</v>
      </c>
      <c r="E2845">
        <v>4.5126047485334322E-3</v>
      </c>
    </row>
    <row r="2846" spans="2:5" x14ac:dyDescent="0.2">
      <c r="B2846" s="153">
        <v>44650</v>
      </c>
      <c r="C2846" s="61">
        <v>434.29641700000002</v>
      </c>
      <c r="D2846">
        <f t="shared" si="46"/>
        <v>16.985553253310286</v>
      </c>
      <c r="E2846">
        <v>4.4961182357797346E-3</v>
      </c>
    </row>
    <row r="2847" spans="2:5" x14ac:dyDescent="0.2">
      <c r="B2847" s="153">
        <v>33592</v>
      </c>
      <c r="C2847" s="61">
        <v>24.146958999999999</v>
      </c>
      <c r="D2847">
        <f t="shared" si="46"/>
        <v>-0.97607198293045871</v>
      </c>
      <c r="E2847">
        <v>4.4844752453039758E-3</v>
      </c>
    </row>
    <row r="2848" spans="2:5" x14ac:dyDescent="0.2">
      <c r="B2848" s="153">
        <v>45385</v>
      </c>
      <c r="C2848" s="61">
        <v>1009.150024</v>
      </c>
      <c r="D2848">
        <f t="shared" si="46"/>
        <v>7.7342076091888661</v>
      </c>
      <c r="E2848">
        <v>4.4791717438907854E-3</v>
      </c>
    </row>
    <row r="2849" spans="2:5" x14ac:dyDescent="0.2">
      <c r="B2849" s="153">
        <v>39517</v>
      </c>
      <c r="C2849" s="61">
        <v>115.539963</v>
      </c>
      <c r="D2849">
        <f t="shared" si="46"/>
        <v>1.3634789365560553</v>
      </c>
      <c r="E2849">
        <v>4.4655611212968526E-3</v>
      </c>
    </row>
    <row r="2850" spans="2:5" x14ac:dyDescent="0.2">
      <c r="B2850" s="153">
        <v>34628</v>
      </c>
      <c r="C2850" s="61">
        <v>48.885548</v>
      </c>
      <c r="D2850">
        <f t="shared" si="46"/>
        <v>-0.18924273748917797</v>
      </c>
      <c r="E2850">
        <v>4.4641597705775467E-3</v>
      </c>
    </row>
    <row r="2851" spans="2:5" x14ac:dyDescent="0.2">
      <c r="B2851" s="153">
        <v>37930</v>
      </c>
      <c r="C2851" s="61">
        <v>60.296157999999998</v>
      </c>
      <c r="D2851">
        <f t="shared" si="46"/>
        <v>-0.86258301950278593</v>
      </c>
      <c r="E2851">
        <v>4.4566901569582096E-3</v>
      </c>
    </row>
    <row r="2852" spans="2:5" x14ac:dyDescent="0.2">
      <c r="B2852" s="153">
        <v>43048</v>
      </c>
      <c r="C2852" s="61">
        <v>438.78244000000001</v>
      </c>
      <c r="D2852">
        <f t="shared" si="46"/>
        <v>5.5542160367411668</v>
      </c>
      <c r="E2852">
        <v>4.4499485783684664E-3</v>
      </c>
    </row>
    <row r="2853" spans="2:5" x14ac:dyDescent="0.2">
      <c r="B2853" s="153">
        <v>38439</v>
      </c>
      <c r="C2853" s="61">
        <v>66.946594000000005</v>
      </c>
      <c r="D2853">
        <f t="shared" si="46"/>
        <v>0.36339586462523382</v>
      </c>
      <c r="E2853">
        <v>4.4460891158401338E-3</v>
      </c>
    </row>
    <row r="2854" spans="2:5" x14ac:dyDescent="0.2">
      <c r="B2854" s="153">
        <v>34584</v>
      </c>
      <c r="C2854" s="61">
        <v>49.102829</v>
      </c>
      <c r="D2854">
        <f t="shared" si="46"/>
        <v>-0.42796284572950116</v>
      </c>
      <c r="E2854">
        <v>4.4446878247125276E-3</v>
      </c>
    </row>
    <row r="2855" spans="2:5" x14ac:dyDescent="0.2">
      <c r="B2855" s="153">
        <v>38650</v>
      </c>
      <c r="C2855" s="61">
        <v>85.838531000000003</v>
      </c>
      <c r="D2855">
        <f t="shared" si="46"/>
        <v>-0.34807322417393138</v>
      </c>
      <c r="E2855">
        <v>4.4415470953362169E-3</v>
      </c>
    </row>
    <row r="2856" spans="2:5" x14ac:dyDescent="0.2">
      <c r="B2856" s="153">
        <v>39462</v>
      </c>
      <c r="C2856" s="61">
        <v>131.66897599999999</v>
      </c>
      <c r="D2856">
        <f t="shared" si="46"/>
        <v>0.88073528737064477</v>
      </c>
      <c r="E2856">
        <v>4.4408577465266672E-3</v>
      </c>
    </row>
    <row r="2857" spans="2:5" x14ac:dyDescent="0.2">
      <c r="B2857" s="153">
        <v>39664</v>
      </c>
      <c r="C2857" s="61">
        <v>70.009308000000004</v>
      </c>
      <c r="D2857">
        <f t="shared" si="46"/>
        <v>-0.85604693335001092</v>
      </c>
      <c r="E2857">
        <v>4.4272999065921494E-3</v>
      </c>
    </row>
    <row r="2858" spans="2:5" x14ac:dyDescent="0.2">
      <c r="B2858" s="153">
        <v>44502</v>
      </c>
      <c r="C2858" s="61">
        <v>486.33425899999997</v>
      </c>
      <c r="D2858">
        <f t="shared" si="46"/>
        <v>18.874425161611871</v>
      </c>
      <c r="E2858">
        <v>4.4265821342863746E-3</v>
      </c>
    </row>
    <row r="2859" spans="2:5" x14ac:dyDescent="0.2">
      <c r="B2859" s="153">
        <v>33596</v>
      </c>
      <c r="C2859" s="61">
        <v>24.470355999999999</v>
      </c>
      <c r="D2859">
        <f t="shared" si="46"/>
        <v>-0.94872768050133383</v>
      </c>
      <c r="E2859">
        <v>4.4246581640024884E-3</v>
      </c>
    </row>
    <row r="2860" spans="2:5" x14ac:dyDescent="0.2">
      <c r="B2860" s="153">
        <v>42888</v>
      </c>
      <c r="C2860" s="61">
        <v>477.26251200000002</v>
      </c>
      <c r="D2860">
        <f t="shared" si="46"/>
        <v>10.564341753358795</v>
      </c>
      <c r="E2860">
        <v>4.4057479275528052E-3</v>
      </c>
    </row>
    <row r="2861" spans="2:5" x14ac:dyDescent="0.2">
      <c r="B2861" s="153">
        <v>37855</v>
      </c>
      <c r="C2861" s="61">
        <v>41.270184</v>
      </c>
      <c r="D2861">
        <f t="shared" si="46"/>
        <v>-0.90924298703488737</v>
      </c>
      <c r="E2861">
        <v>4.404685523317204E-3</v>
      </c>
    </row>
    <row r="2862" spans="2:5" x14ac:dyDescent="0.2">
      <c r="B2862" s="153">
        <v>42934</v>
      </c>
      <c r="C2862" s="61">
        <v>454.73272700000001</v>
      </c>
      <c r="D2862">
        <f t="shared" si="46"/>
        <v>31.285026590808823</v>
      </c>
      <c r="E2862">
        <v>4.4038048566146471E-3</v>
      </c>
    </row>
    <row r="2863" spans="2:5" x14ac:dyDescent="0.2">
      <c r="B2863" s="153">
        <v>36910</v>
      </c>
      <c r="C2863" s="61">
        <v>14.084942</v>
      </c>
      <c r="D2863">
        <f t="shared" si="46"/>
        <v>-0.95584047655887305</v>
      </c>
      <c r="E2863">
        <v>4.4003398645177218E-3</v>
      </c>
    </row>
    <row r="2864" spans="2:5" x14ac:dyDescent="0.2">
      <c r="B2864" s="153">
        <v>44271</v>
      </c>
      <c r="C2864" s="61">
        <v>318.95593300000002</v>
      </c>
      <c r="D2864">
        <f t="shared" si="46"/>
        <v>-3.5032903101954595E-2</v>
      </c>
      <c r="E2864">
        <v>4.3950432560761156E-3</v>
      </c>
    </row>
    <row r="2865" spans="2:5" x14ac:dyDescent="0.2">
      <c r="B2865" s="153">
        <v>42268</v>
      </c>
      <c r="C2865" s="61">
        <v>330.53555299999999</v>
      </c>
      <c r="D2865">
        <f t="shared" si="46"/>
        <v>3.1886649152369402</v>
      </c>
      <c r="E2865">
        <v>4.3906323594371296E-3</v>
      </c>
    </row>
    <row r="2866" spans="2:5" x14ac:dyDescent="0.2">
      <c r="B2866" s="153">
        <v>38390</v>
      </c>
      <c r="C2866" s="61">
        <v>78.911911000000003</v>
      </c>
      <c r="D2866">
        <f t="shared" si="46"/>
        <v>-0.80812541961062145</v>
      </c>
      <c r="E2866">
        <v>4.3832739652952769E-3</v>
      </c>
    </row>
    <row r="2867" spans="2:5" x14ac:dyDescent="0.2">
      <c r="B2867" s="153">
        <v>45006</v>
      </c>
      <c r="C2867" s="61">
        <v>411.26818800000001</v>
      </c>
      <c r="D2867">
        <f t="shared" si="46"/>
        <v>0.63321450411426772</v>
      </c>
      <c r="E2867">
        <v>4.382217044737036E-3</v>
      </c>
    </row>
    <row r="2868" spans="2:5" x14ac:dyDescent="0.2">
      <c r="B2868" s="153">
        <v>43362</v>
      </c>
      <c r="C2868" s="61">
        <v>251.81516999999999</v>
      </c>
      <c r="D2868">
        <f t="shared" si="46"/>
        <v>0.37469384333447836</v>
      </c>
      <c r="E2868">
        <v>4.3737803207581838E-3</v>
      </c>
    </row>
    <row r="2869" spans="2:5" x14ac:dyDescent="0.2">
      <c r="B2869" s="153">
        <v>43385</v>
      </c>
      <c r="C2869" s="61">
        <v>183.179092</v>
      </c>
      <c r="D2869">
        <f t="shared" si="46"/>
        <v>4.0532040639459961</v>
      </c>
      <c r="E2869">
        <v>4.3727826742062017E-3</v>
      </c>
    </row>
    <row r="2870" spans="2:5" x14ac:dyDescent="0.2">
      <c r="B2870" s="153">
        <v>37831</v>
      </c>
      <c r="C2870" s="61">
        <v>36.250087999999998</v>
      </c>
      <c r="D2870">
        <f t="shared" si="46"/>
        <v>0.45573574151464724</v>
      </c>
      <c r="E2870">
        <v>4.3603262619888276E-3</v>
      </c>
    </row>
    <row r="2871" spans="2:5" x14ac:dyDescent="0.2">
      <c r="B2871" s="153">
        <v>33611</v>
      </c>
      <c r="C2871" s="61">
        <v>24.901558000000001</v>
      </c>
      <c r="D2871">
        <f t="shared" si="46"/>
        <v>-0.37980744001699768</v>
      </c>
      <c r="E2871">
        <v>4.3481520807400658E-3</v>
      </c>
    </row>
    <row r="2872" spans="2:5" x14ac:dyDescent="0.2">
      <c r="B2872" s="153">
        <v>34541</v>
      </c>
      <c r="C2872" s="61">
        <v>40.151333000000001</v>
      </c>
      <c r="D2872">
        <f t="shared" si="46"/>
        <v>-0.76779202712432204</v>
      </c>
      <c r="E2872">
        <v>4.3475674634009774E-3</v>
      </c>
    </row>
    <row r="2873" spans="2:5" x14ac:dyDescent="0.2">
      <c r="B2873" s="153">
        <v>43466</v>
      </c>
      <c r="C2873" s="61">
        <v>172.91108700000001</v>
      </c>
      <c r="D2873">
        <f t="shared" si="46"/>
        <v>0.15502162450609297</v>
      </c>
      <c r="E2873">
        <v>4.3427633542275435E-3</v>
      </c>
    </row>
    <row r="2874" spans="2:5" x14ac:dyDescent="0.2">
      <c r="B2874" s="153">
        <v>38820</v>
      </c>
      <c r="C2874" s="61">
        <v>149.703766</v>
      </c>
      <c r="D2874">
        <f t="shared" si="46"/>
        <v>1.7618192976207903</v>
      </c>
      <c r="E2874">
        <v>4.317928465582023E-3</v>
      </c>
    </row>
    <row r="2875" spans="2:5" x14ac:dyDescent="0.2">
      <c r="B2875" s="153">
        <v>35661</v>
      </c>
      <c r="C2875" s="61">
        <v>54.204765000000002</v>
      </c>
      <c r="D2875">
        <f t="shared" si="46"/>
        <v>-0.24530577250372407</v>
      </c>
      <c r="E2875">
        <v>4.298650309772078E-3</v>
      </c>
    </row>
    <row r="2876" spans="2:5" x14ac:dyDescent="0.2">
      <c r="B2876" s="153">
        <v>37988</v>
      </c>
      <c r="C2876" s="61">
        <v>71.823479000000006</v>
      </c>
      <c r="D2876">
        <f t="shared" si="46"/>
        <v>-0.41397309152226419</v>
      </c>
      <c r="E2876">
        <v>4.2908913648297209E-3</v>
      </c>
    </row>
    <row r="2877" spans="2:5" x14ac:dyDescent="0.2">
      <c r="B2877" s="153">
        <v>39476</v>
      </c>
      <c r="C2877" s="61">
        <v>122.560036</v>
      </c>
      <c r="D2877">
        <f t="shared" si="46"/>
        <v>2.8802074935282143</v>
      </c>
      <c r="E2877">
        <v>4.2792641532619063E-3</v>
      </c>
    </row>
    <row r="2878" spans="2:5" x14ac:dyDescent="0.2">
      <c r="B2878" s="153">
        <v>36189</v>
      </c>
      <c r="C2878" s="61">
        <v>31.585948999999999</v>
      </c>
      <c r="D2878">
        <f t="shared" si="46"/>
        <v>0.58102930950563247</v>
      </c>
      <c r="E2878">
        <v>4.2653526049831218E-3</v>
      </c>
    </row>
    <row r="2879" spans="2:5" x14ac:dyDescent="0.2">
      <c r="B2879" s="153">
        <v>37370</v>
      </c>
      <c r="C2879" s="61">
        <v>19.978092</v>
      </c>
      <c r="D2879">
        <f t="shared" si="46"/>
        <v>-0.21471431030945093</v>
      </c>
      <c r="E2879">
        <v>4.2648637100524984E-3</v>
      </c>
    </row>
    <row r="2880" spans="2:5" x14ac:dyDescent="0.2">
      <c r="B2880" s="153">
        <v>34292</v>
      </c>
      <c r="C2880" s="61">
        <v>25.440539999999999</v>
      </c>
      <c r="D2880">
        <f t="shared" si="46"/>
        <v>-0.62620325395502796</v>
      </c>
      <c r="E2880">
        <v>4.255085324935245E-3</v>
      </c>
    </row>
    <row r="2881" spans="2:5" x14ac:dyDescent="0.2">
      <c r="B2881" s="153">
        <v>38201</v>
      </c>
      <c r="C2881" s="61">
        <v>68.059821999999997</v>
      </c>
      <c r="D2881">
        <f t="shared" si="46"/>
        <v>-0.7689221814144005</v>
      </c>
      <c r="E2881">
        <v>4.2543251956942627E-3</v>
      </c>
    </row>
    <row r="2882" spans="2:5" x14ac:dyDescent="0.2">
      <c r="B2882" s="153">
        <v>44419</v>
      </c>
      <c r="C2882" s="61">
        <v>294.53204299999999</v>
      </c>
      <c r="D2882">
        <f t="shared" si="46"/>
        <v>13.686047364505287</v>
      </c>
      <c r="E2882">
        <v>4.2488367810116683E-3</v>
      </c>
    </row>
    <row r="2883" spans="2:5" x14ac:dyDescent="0.2">
      <c r="B2883" s="153">
        <v>37525</v>
      </c>
      <c r="C2883" s="61">
        <v>20.055229000000001</v>
      </c>
      <c r="D2883">
        <f t="shared" ref="D2883:D2946" si="47">(C2883-C2884)/C2884</f>
        <v>-0.74336958326140279</v>
      </c>
      <c r="E2883">
        <v>4.24869210056638E-3</v>
      </c>
    </row>
    <row r="2884" spans="2:5" x14ac:dyDescent="0.2">
      <c r="B2884" s="153">
        <v>38558</v>
      </c>
      <c r="C2884" s="61">
        <v>78.148292999999995</v>
      </c>
      <c r="D2884">
        <f t="shared" si="47"/>
        <v>0.49924014777708464</v>
      </c>
      <c r="E2884">
        <v>4.2413708241681065E-3</v>
      </c>
    </row>
    <row r="2885" spans="2:5" x14ac:dyDescent="0.2">
      <c r="B2885" s="153">
        <v>35523</v>
      </c>
      <c r="C2885" s="61">
        <v>52.125267000000001</v>
      </c>
      <c r="D2885">
        <f t="shared" si="47"/>
        <v>-0.44702376347110839</v>
      </c>
      <c r="E2885">
        <v>4.2374074042463451E-3</v>
      </c>
    </row>
    <row r="2886" spans="2:5" x14ac:dyDescent="0.2">
      <c r="B2886" s="153">
        <v>38630</v>
      </c>
      <c r="C2886" s="61">
        <v>94.263122999999993</v>
      </c>
      <c r="D2886">
        <f t="shared" si="47"/>
        <v>0.2236504479073004</v>
      </c>
      <c r="E2886">
        <v>4.219424880664663E-3</v>
      </c>
    </row>
    <row r="2887" spans="2:5" x14ac:dyDescent="0.2">
      <c r="B2887" s="153">
        <v>38594</v>
      </c>
      <c r="C2887" s="61">
        <v>77.034355000000005</v>
      </c>
      <c r="D2887">
        <f t="shared" si="47"/>
        <v>0.23932436235274479</v>
      </c>
      <c r="E2887">
        <v>4.194775763130246E-3</v>
      </c>
    </row>
    <row r="2888" spans="2:5" x14ac:dyDescent="0.2">
      <c r="B2888" s="153">
        <v>35163</v>
      </c>
      <c r="C2888" s="61">
        <v>62.158347999999997</v>
      </c>
      <c r="D2888">
        <f t="shared" si="47"/>
        <v>-0.56639723658786578</v>
      </c>
      <c r="E2888">
        <v>4.1927291573863436E-3</v>
      </c>
    </row>
    <row r="2889" spans="2:5" x14ac:dyDescent="0.2">
      <c r="B2889" s="153">
        <v>44075</v>
      </c>
      <c r="C2889" s="61">
        <v>143.35320999999999</v>
      </c>
      <c r="D2889">
        <f t="shared" si="47"/>
        <v>0.3175554174744688</v>
      </c>
      <c r="E2889">
        <v>4.1900019155886956E-3</v>
      </c>
    </row>
    <row r="2890" spans="2:5" x14ac:dyDescent="0.2">
      <c r="B2890" s="153">
        <v>39561</v>
      </c>
      <c r="C2890" s="61">
        <v>108.802414</v>
      </c>
      <c r="D2890">
        <f t="shared" si="47"/>
        <v>-0.74748908238846701</v>
      </c>
      <c r="E2890">
        <v>4.1878781651417049E-3</v>
      </c>
    </row>
    <row r="2891" spans="2:5" x14ac:dyDescent="0.2">
      <c r="B2891" s="153">
        <v>42180</v>
      </c>
      <c r="C2891" s="61">
        <v>430.88201900000001</v>
      </c>
      <c r="D2891">
        <f t="shared" si="47"/>
        <v>0.12428490806416428</v>
      </c>
      <c r="E2891">
        <v>4.1801904161704656E-3</v>
      </c>
    </row>
    <row r="2892" spans="2:5" x14ac:dyDescent="0.2">
      <c r="B2892" s="153">
        <v>42303</v>
      </c>
      <c r="C2892" s="61">
        <v>383.24984699999999</v>
      </c>
      <c r="D2892">
        <f t="shared" si="47"/>
        <v>17.763319612237304</v>
      </c>
      <c r="E2892">
        <v>4.1776453087817786E-3</v>
      </c>
    </row>
    <row r="2893" spans="2:5" x14ac:dyDescent="0.2">
      <c r="B2893" s="153">
        <v>37519</v>
      </c>
      <c r="C2893" s="61">
        <v>20.425481999999999</v>
      </c>
      <c r="D2893">
        <f t="shared" si="47"/>
        <v>-0.95953960817345918</v>
      </c>
      <c r="E2893">
        <v>4.1715028407919331E-3</v>
      </c>
    </row>
    <row r="2894" spans="2:5" x14ac:dyDescent="0.2">
      <c r="B2894" s="153">
        <v>44594</v>
      </c>
      <c r="C2894" s="61">
        <v>504.82659899999999</v>
      </c>
      <c r="D2894">
        <f t="shared" si="47"/>
        <v>4.2618828553564775E-2</v>
      </c>
      <c r="E2894">
        <v>4.1641875183064565E-3</v>
      </c>
    </row>
    <row r="2895" spans="2:5" x14ac:dyDescent="0.2">
      <c r="B2895" s="153">
        <v>44501</v>
      </c>
      <c r="C2895" s="61">
        <v>484.19094799999999</v>
      </c>
      <c r="D2895">
        <f t="shared" si="47"/>
        <v>5.8951213356131049</v>
      </c>
      <c r="E2895">
        <v>4.1348316239716498E-3</v>
      </c>
    </row>
    <row r="2896" spans="2:5" x14ac:dyDescent="0.2">
      <c r="B2896" s="153">
        <v>38506</v>
      </c>
      <c r="C2896" s="61">
        <v>70.222251999999997</v>
      </c>
      <c r="D2896">
        <f t="shared" si="47"/>
        <v>-0.14784999510047664</v>
      </c>
      <c r="E2896">
        <v>4.1228918921493059E-3</v>
      </c>
    </row>
    <row r="2897" spans="2:5" x14ac:dyDescent="0.2">
      <c r="B2897" s="153">
        <v>38576</v>
      </c>
      <c r="C2897" s="61">
        <v>82.405974999999998</v>
      </c>
      <c r="D2897">
        <f t="shared" si="47"/>
        <v>-0.83842297331042226</v>
      </c>
      <c r="E2897">
        <v>4.122427913349604E-3</v>
      </c>
    </row>
    <row r="2898" spans="2:5" x14ac:dyDescent="0.2">
      <c r="B2898" s="153">
        <v>45057</v>
      </c>
      <c r="C2898" s="61">
        <v>510.010468</v>
      </c>
      <c r="D2898">
        <f t="shared" si="47"/>
        <v>1.9997069758153765</v>
      </c>
      <c r="E2898">
        <v>4.1216892385439428E-3</v>
      </c>
    </row>
    <row r="2899" spans="2:5" x14ac:dyDescent="0.2">
      <c r="B2899" s="153">
        <v>43552</v>
      </c>
      <c r="C2899" s="61">
        <v>170.020096</v>
      </c>
      <c r="D2899">
        <f t="shared" si="47"/>
        <v>-0.66708958522957262</v>
      </c>
      <c r="E2899">
        <v>4.121223715383278E-3</v>
      </c>
    </row>
    <row r="2900" spans="2:5" x14ac:dyDescent="0.2">
      <c r="B2900" s="153">
        <v>42678</v>
      </c>
      <c r="C2900" s="61">
        <v>510.70825200000002</v>
      </c>
      <c r="D2900">
        <f t="shared" si="47"/>
        <v>2.4180518772381161</v>
      </c>
      <c r="E2900">
        <v>4.1159733676413221E-3</v>
      </c>
    </row>
    <row r="2901" spans="2:5" x14ac:dyDescent="0.2">
      <c r="B2901" s="153">
        <v>38804</v>
      </c>
      <c r="C2901" s="61">
        <v>149.415009</v>
      </c>
      <c r="D2901">
        <f t="shared" si="47"/>
        <v>4.657359629411256</v>
      </c>
      <c r="E2901">
        <v>4.103656447125536E-3</v>
      </c>
    </row>
    <row r="2902" spans="2:5" x14ac:dyDescent="0.2">
      <c r="B2902" s="153">
        <v>33625</v>
      </c>
      <c r="C2902" s="61">
        <v>26.410731999999999</v>
      </c>
      <c r="D2902">
        <f t="shared" si="47"/>
        <v>-0.93993868393980728</v>
      </c>
      <c r="E2902">
        <v>4.0984405882370477E-3</v>
      </c>
    </row>
    <row r="2903" spans="2:5" x14ac:dyDescent="0.2">
      <c r="B2903" s="153">
        <v>42710</v>
      </c>
      <c r="C2903" s="61">
        <v>439.72949199999999</v>
      </c>
      <c r="D2903">
        <f t="shared" si="47"/>
        <v>0.4356386700968195</v>
      </c>
      <c r="E2903">
        <v>4.0974177339783528E-3</v>
      </c>
    </row>
    <row r="2904" spans="2:5" x14ac:dyDescent="0.2">
      <c r="B2904" s="153">
        <v>44421</v>
      </c>
      <c r="C2904" s="61">
        <v>306.29538000000002</v>
      </c>
      <c r="D2904">
        <f t="shared" si="47"/>
        <v>-0.21877132239042524</v>
      </c>
      <c r="E2904">
        <v>4.0849960443273539E-3</v>
      </c>
    </row>
    <row r="2905" spans="2:5" x14ac:dyDescent="0.2">
      <c r="B2905" s="153">
        <v>42368</v>
      </c>
      <c r="C2905" s="61">
        <v>392.06878699999999</v>
      </c>
      <c r="D2905">
        <f t="shared" si="47"/>
        <v>6.0899023813968434</v>
      </c>
      <c r="E2905">
        <v>4.0832152282783045E-3</v>
      </c>
    </row>
    <row r="2906" spans="2:5" x14ac:dyDescent="0.2">
      <c r="B2906" s="153">
        <v>35565</v>
      </c>
      <c r="C2906" s="61">
        <v>55.299602999999998</v>
      </c>
      <c r="D2906">
        <f t="shared" si="47"/>
        <v>-0.8390951298069933</v>
      </c>
      <c r="E2906">
        <v>4.0813202765510488E-3</v>
      </c>
    </row>
    <row r="2907" spans="2:5" x14ac:dyDescent="0.2">
      <c r="B2907" s="153">
        <v>44357</v>
      </c>
      <c r="C2907" s="61">
        <v>343.67886399999998</v>
      </c>
      <c r="D2907">
        <f t="shared" si="47"/>
        <v>4.9978077423667786</v>
      </c>
      <c r="E2907">
        <v>4.0775036220517119E-3</v>
      </c>
    </row>
    <row r="2908" spans="2:5" x14ac:dyDescent="0.2">
      <c r="B2908" s="153">
        <v>35646</v>
      </c>
      <c r="C2908" s="61">
        <v>57.300747000000001</v>
      </c>
      <c r="D2908">
        <f t="shared" si="47"/>
        <v>0.39137363477491272</v>
      </c>
      <c r="E2908">
        <v>4.0657825886329579E-3</v>
      </c>
    </row>
    <row r="2909" spans="2:5" x14ac:dyDescent="0.2">
      <c r="B2909" s="153">
        <v>35920</v>
      </c>
      <c r="C2909" s="61">
        <v>41.182861000000003</v>
      </c>
      <c r="D2909">
        <f t="shared" si="47"/>
        <v>-0.89209412943077082</v>
      </c>
      <c r="E2909">
        <v>4.065598036049594E-3</v>
      </c>
    </row>
    <row r="2910" spans="2:5" x14ac:dyDescent="0.2">
      <c r="B2910" s="153">
        <v>42300</v>
      </c>
      <c r="C2910" s="61">
        <v>381.65542599999998</v>
      </c>
      <c r="D2910">
        <f t="shared" si="47"/>
        <v>-0.40524323069515544</v>
      </c>
      <c r="E2910">
        <v>4.0633536053204765E-3</v>
      </c>
    </row>
    <row r="2911" spans="2:5" x14ac:dyDescent="0.2">
      <c r="B2911" s="153">
        <v>45134</v>
      </c>
      <c r="C2911" s="61">
        <v>641.70001200000002</v>
      </c>
      <c r="D2911">
        <f t="shared" si="47"/>
        <v>0.44440706888349496</v>
      </c>
      <c r="E2911">
        <v>4.0555252364797723E-3</v>
      </c>
    </row>
    <row r="2912" spans="2:5" x14ac:dyDescent="0.2">
      <c r="B2912" s="153">
        <v>42850</v>
      </c>
      <c r="C2912" s="61">
        <v>444.26535000000001</v>
      </c>
      <c r="D2912">
        <f t="shared" si="47"/>
        <v>1.7662939639054358</v>
      </c>
      <c r="E2912">
        <v>4.0554142868955154E-3</v>
      </c>
    </row>
    <row r="2913" spans="2:5" x14ac:dyDescent="0.2">
      <c r="B2913" s="153">
        <v>43642</v>
      </c>
      <c r="C2913" s="61">
        <v>160.59947199999999</v>
      </c>
      <c r="D2913">
        <f t="shared" si="47"/>
        <v>1.1222882079240342</v>
      </c>
      <c r="E2913">
        <v>4.0511973515566868E-3</v>
      </c>
    </row>
    <row r="2914" spans="2:5" x14ac:dyDescent="0.2">
      <c r="B2914" s="153">
        <v>35255</v>
      </c>
      <c r="C2914" s="61">
        <v>75.672791000000004</v>
      </c>
      <c r="D2914">
        <f t="shared" si="47"/>
        <v>2.9526065635293959</v>
      </c>
      <c r="E2914">
        <v>4.0476475017577696E-3</v>
      </c>
    </row>
    <row r="2915" spans="2:5" x14ac:dyDescent="0.2">
      <c r="B2915" s="153">
        <v>37399</v>
      </c>
      <c r="C2915" s="61">
        <v>19.145035</v>
      </c>
      <c r="D2915">
        <f t="shared" si="47"/>
        <v>-0.62116114204400974</v>
      </c>
      <c r="E2915">
        <v>4.045385600447436E-3</v>
      </c>
    </row>
    <row r="2916" spans="2:5" x14ac:dyDescent="0.2">
      <c r="B2916" s="153">
        <v>35089</v>
      </c>
      <c r="C2916" s="61">
        <v>50.536090999999999</v>
      </c>
      <c r="D2916">
        <f t="shared" si="47"/>
        <v>0.8827291282364379</v>
      </c>
      <c r="E2916">
        <v>4.0412508103084381E-3</v>
      </c>
    </row>
    <row r="2917" spans="2:5" x14ac:dyDescent="0.2">
      <c r="B2917" s="153">
        <v>33827</v>
      </c>
      <c r="C2917" s="61">
        <v>26.841933999999998</v>
      </c>
      <c r="D2917">
        <f t="shared" si="47"/>
        <v>-0.52672729621929615</v>
      </c>
      <c r="E2917">
        <v>4.0323357409794616E-3</v>
      </c>
    </row>
    <row r="2918" spans="2:5" x14ac:dyDescent="0.2">
      <c r="B2918" s="153">
        <v>35549</v>
      </c>
      <c r="C2918" s="61">
        <v>56.715575999999999</v>
      </c>
      <c r="D2918">
        <f t="shared" si="47"/>
        <v>0.15902994296829509</v>
      </c>
      <c r="E2918">
        <v>4.019204816722334E-3</v>
      </c>
    </row>
    <row r="2919" spans="2:5" x14ac:dyDescent="0.2">
      <c r="B2919" s="153">
        <v>35717</v>
      </c>
      <c r="C2919" s="61">
        <v>48.933658999999999</v>
      </c>
      <c r="D2919">
        <f t="shared" si="47"/>
        <v>-0.59249012545327295</v>
      </c>
      <c r="E2919">
        <v>4.0168751680545864E-3</v>
      </c>
    </row>
    <row r="2920" spans="2:5" x14ac:dyDescent="0.2">
      <c r="B2920" s="153">
        <v>40141</v>
      </c>
      <c r="C2920" s="61">
        <v>120.079689</v>
      </c>
      <c r="D2920">
        <f t="shared" si="47"/>
        <v>3.4379407738860364</v>
      </c>
      <c r="E2920">
        <v>4.0156549589927728E-3</v>
      </c>
    </row>
    <row r="2921" spans="2:5" x14ac:dyDescent="0.2">
      <c r="B2921" s="153">
        <v>33526</v>
      </c>
      <c r="C2921" s="61">
        <v>27.057524000000001</v>
      </c>
      <c r="D2921">
        <f t="shared" si="47"/>
        <v>-0.56753436226738863</v>
      </c>
      <c r="E2921">
        <v>3.9998919469614105E-3</v>
      </c>
    </row>
    <row r="2922" spans="2:5" x14ac:dyDescent="0.2">
      <c r="B2922" s="153">
        <v>38230</v>
      </c>
      <c r="C2922" s="61">
        <v>62.565719999999999</v>
      </c>
      <c r="D2922">
        <f t="shared" si="47"/>
        <v>0.55644861843234883</v>
      </c>
      <c r="E2922">
        <v>3.9842463341557832E-3</v>
      </c>
    </row>
    <row r="2923" spans="2:5" x14ac:dyDescent="0.2">
      <c r="B2923" s="153">
        <v>36383</v>
      </c>
      <c r="C2923" s="61">
        <v>40.197741999999998</v>
      </c>
      <c r="D2923">
        <f t="shared" si="47"/>
        <v>-5.0786753074797228E-2</v>
      </c>
      <c r="E2923">
        <v>3.9720062895135964E-3</v>
      </c>
    </row>
    <row r="2924" spans="2:5" x14ac:dyDescent="0.2">
      <c r="B2924" s="153">
        <v>36356</v>
      </c>
      <c r="C2924" s="61">
        <v>42.348483999999999</v>
      </c>
      <c r="D2924">
        <f t="shared" si="47"/>
        <v>-0.68104679684731306</v>
      </c>
      <c r="E2924">
        <v>3.9497294063040164E-3</v>
      </c>
    </row>
    <row r="2925" spans="2:5" x14ac:dyDescent="0.2">
      <c r="B2925" s="153">
        <v>39422</v>
      </c>
      <c r="C2925" s="61">
        <v>132.773346</v>
      </c>
      <c r="D2925">
        <f t="shared" si="47"/>
        <v>5.1431119785166306</v>
      </c>
      <c r="E2925">
        <v>3.9486770657361416E-3</v>
      </c>
    </row>
    <row r="2926" spans="2:5" x14ac:dyDescent="0.2">
      <c r="B2926" s="153">
        <v>37386</v>
      </c>
      <c r="C2926" s="61">
        <v>21.613368999999999</v>
      </c>
      <c r="D2926">
        <f t="shared" si="47"/>
        <v>-0.50198115395031329</v>
      </c>
      <c r="E2926">
        <v>3.9411903864644193E-3</v>
      </c>
    </row>
    <row r="2927" spans="2:5" x14ac:dyDescent="0.2">
      <c r="B2927" s="153">
        <v>35409</v>
      </c>
      <c r="C2927" s="61">
        <v>43.398696999999999</v>
      </c>
      <c r="D2927">
        <f t="shared" si="47"/>
        <v>-0.90783538410998976</v>
      </c>
      <c r="E2927">
        <v>3.9389129707805602E-3</v>
      </c>
    </row>
    <row r="2928" spans="2:5" x14ac:dyDescent="0.2">
      <c r="B2928" s="153">
        <v>44553</v>
      </c>
      <c r="C2928" s="61">
        <v>470.88241599999998</v>
      </c>
      <c r="D2928">
        <f t="shared" si="47"/>
        <v>6.6725457442315701</v>
      </c>
      <c r="E2928">
        <v>3.9320234650338515E-3</v>
      </c>
    </row>
    <row r="2929" spans="2:5" x14ac:dyDescent="0.2">
      <c r="B2929" s="153">
        <v>38224</v>
      </c>
      <c r="C2929" s="61">
        <v>61.372382999999999</v>
      </c>
      <c r="D2929">
        <f t="shared" si="47"/>
        <v>-0.79946689607521038</v>
      </c>
      <c r="E2929">
        <v>3.9303237574934485E-3</v>
      </c>
    </row>
    <row r="2930" spans="2:5" x14ac:dyDescent="0.2">
      <c r="B2930" s="153">
        <v>44273</v>
      </c>
      <c r="C2930" s="61">
        <v>306.04614299999997</v>
      </c>
      <c r="D2930">
        <f t="shared" si="47"/>
        <v>1.3937621815129868</v>
      </c>
      <c r="E2930">
        <v>3.9241908247723122E-3</v>
      </c>
    </row>
    <row r="2931" spans="2:5" x14ac:dyDescent="0.2">
      <c r="B2931" s="153">
        <v>44123</v>
      </c>
      <c r="C2931" s="61">
        <v>127.851524</v>
      </c>
      <c r="D2931">
        <f t="shared" si="47"/>
        <v>3.4406676392139652</v>
      </c>
      <c r="E2931">
        <v>3.9138668345212206E-3</v>
      </c>
    </row>
    <row r="2932" spans="2:5" x14ac:dyDescent="0.2">
      <c r="B2932" s="153">
        <v>36299</v>
      </c>
      <c r="C2932" s="61">
        <v>28.791059000000001</v>
      </c>
      <c r="D2932">
        <f t="shared" si="47"/>
        <v>3.3942000752498265E-2</v>
      </c>
      <c r="E2932">
        <v>3.8981125875476009E-3</v>
      </c>
    </row>
    <row r="2933" spans="2:5" x14ac:dyDescent="0.2">
      <c r="B2933" s="153">
        <v>37783</v>
      </c>
      <c r="C2933" s="61">
        <v>27.845912999999999</v>
      </c>
      <c r="D2933">
        <f t="shared" si="47"/>
        <v>-0.78755052566836903</v>
      </c>
      <c r="E2933">
        <v>3.892972546978121E-3</v>
      </c>
    </row>
    <row r="2934" spans="2:5" x14ac:dyDescent="0.2">
      <c r="B2934" s="153">
        <v>40151</v>
      </c>
      <c r="C2934" s="61">
        <v>131.07075499999999</v>
      </c>
      <c r="D2934">
        <f t="shared" si="47"/>
        <v>-0.12639198856945794</v>
      </c>
      <c r="E2934">
        <v>3.890695491115316E-3</v>
      </c>
    </row>
    <row r="2935" spans="2:5" x14ac:dyDescent="0.2">
      <c r="B2935" s="153">
        <v>38800</v>
      </c>
      <c r="C2935" s="61">
        <v>150.033829</v>
      </c>
      <c r="D2935">
        <f t="shared" si="47"/>
        <v>-1.7416871318780027E-2</v>
      </c>
      <c r="E2935">
        <v>3.8646162095956403E-3</v>
      </c>
    </row>
    <row r="2936" spans="2:5" x14ac:dyDescent="0.2">
      <c r="B2936" s="153">
        <v>39115</v>
      </c>
      <c r="C2936" s="61">
        <v>152.69326799999999</v>
      </c>
      <c r="D2936">
        <f t="shared" si="47"/>
        <v>-0.64511316140107633</v>
      </c>
      <c r="E2936">
        <v>3.8619027473301344E-3</v>
      </c>
    </row>
    <row r="2937" spans="2:5" x14ac:dyDescent="0.2">
      <c r="B2937" s="153">
        <v>43105</v>
      </c>
      <c r="C2937" s="61">
        <v>430.25903299999999</v>
      </c>
      <c r="D2937">
        <f t="shared" si="47"/>
        <v>3.1183206835344173</v>
      </c>
      <c r="E2937">
        <v>3.8376403079500095E-3</v>
      </c>
    </row>
    <row r="2938" spans="2:5" x14ac:dyDescent="0.2">
      <c r="B2938" s="153">
        <v>44006</v>
      </c>
      <c r="C2938" s="61">
        <v>104.474388</v>
      </c>
      <c r="D2938">
        <f t="shared" si="47"/>
        <v>-0.24587609283642692</v>
      </c>
      <c r="E2938">
        <v>3.8314252817878767E-3</v>
      </c>
    </row>
    <row r="2939" spans="2:5" x14ac:dyDescent="0.2">
      <c r="B2939" s="153">
        <v>39045</v>
      </c>
      <c r="C2939" s="61">
        <v>138.53743</v>
      </c>
      <c r="D2939">
        <f t="shared" si="47"/>
        <v>0.20998137691098542</v>
      </c>
      <c r="E2939">
        <v>3.8304879263884651E-3</v>
      </c>
    </row>
    <row r="2940" spans="2:5" x14ac:dyDescent="0.2">
      <c r="B2940" s="153">
        <v>39582</v>
      </c>
      <c r="C2940" s="61">
        <v>114.49550600000001</v>
      </c>
      <c r="D2940">
        <f t="shared" si="47"/>
        <v>-0.37631083839723889</v>
      </c>
      <c r="E2940">
        <v>3.8279082458967913E-3</v>
      </c>
    </row>
    <row r="2941" spans="2:5" x14ac:dyDescent="0.2">
      <c r="B2941" s="153">
        <v>44195</v>
      </c>
      <c r="C2941" s="61">
        <v>183.57783499999999</v>
      </c>
      <c r="D2941">
        <f t="shared" si="47"/>
        <v>1.8553163738895957</v>
      </c>
      <c r="E2941">
        <v>3.8156984016077394E-3</v>
      </c>
    </row>
    <row r="2942" spans="2:5" x14ac:dyDescent="0.2">
      <c r="B2942" s="153">
        <v>37953</v>
      </c>
      <c r="C2942" s="61">
        <v>64.293342999999993</v>
      </c>
      <c r="D2942">
        <f t="shared" si="47"/>
        <v>-6.1128498744549196E-2</v>
      </c>
      <c r="E2942">
        <v>3.8083090928077304E-3</v>
      </c>
    </row>
    <row r="2943" spans="2:5" x14ac:dyDescent="0.2">
      <c r="B2943" s="153">
        <v>37974</v>
      </c>
      <c r="C2943" s="61">
        <v>68.479384999999994</v>
      </c>
      <c r="D2943">
        <f t="shared" si="47"/>
        <v>3.8550402958293727E-2</v>
      </c>
      <c r="E2943">
        <v>3.8065395299868277E-3</v>
      </c>
    </row>
    <row r="2944" spans="2:5" x14ac:dyDescent="0.2">
      <c r="B2944" s="153">
        <v>38254</v>
      </c>
      <c r="C2944" s="61">
        <v>65.937468999999993</v>
      </c>
      <c r="D2944">
        <f t="shared" si="47"/>
        <v>1.2995148688314249</v>
      </c>
      <c r="E2944">
        <v>3.779663215799119E-3</v>
      </c>
    </row>
    <row r="2945" spans="2:5" x14ac:dyDescent="0.2">
      <c r="B2945" s="153">
        <v>33487</v>
      </c>
      <c r="C2945" s="61">
        <v>28.674513000000001</v>
      </c>
      <c r="D2945">
        <f t="shared" si="47"/>
        <v>0.39333631360925181</v>
      </c>
      <c r="E2945">
        <v>3.7735525418306761E-3</v>
      </c>
    </row>
    <row r="2946" spans="2:5" x14ac:dyDescent="0.2">
      <c r="B2946" s="153">
        <v>37491</v>
      </c>
      <c r="C2946" s="61">
        <v>20.579750000000001</v>
      </c>
      <c r="D2946">
        <f t="shared" si="47"/>
        <v>-0.94277569013717533</v>
      </c>
      <c r="E2946">
        <v>3.7620071855210984E-3</v>
      </c>
    </row>
    <row r="2947" spans="2:5" x14ac:dyDescent="0.2">
      <c r="B2947" s="153">
        <v>42446</v>
      </c>
      <c r="C2947" s="61">
        <v>359.63299599999999</v>
      </c>
      <c r="D2947">
        <f t="shared" ref="D2947:D3010" si="48">(C2947-C2948)/C2948</f>
        <v>0.17337407843568578</v>
      </c>
      <c r="E2947">
        <v>3.7546525104471882E-3</v>
      </c>
    </row>
    <row r="2948" spans="2:5" x14ac:dyDescent="0.2">
      <c r="B2948" s="153">
        <v>44389</v>
      </c>
      <c r="C2948" s="61">
        <v>306.49475100000001</v>
      </c>
      <c r="D2948">
        <f t="shared" si="48"/>
        <v>-0.11601489169800033</v>
      </c>
      <c r="E2948">
        <v>3.7545780057191727E-3</v>
      </c>
    </row>
    <row r="2949" spans="2:5" x14ac:dyDescent="0.2">
      <c r="B2949" s="153">
        <v>43166</v>
      </c>
      <c r="C2949" s="61">
        <v>346.71935999999999</v>
      </c>
      <c r="D2949">
        <f t="shared" si="48"/>
        <v>14.252591377035014</v>
      </c>
      <c r="E2949">
        <v>3.7517113307811508E-3</v>
      </c>
    </row>
    <row r="2950" spans="2:5" x14ac:dyDescent="0.2">
      <c r="B2950" s="153">
        <v>37460</v>
      </c>
      <c r="C2950" s="61">
        <v>22.731833000000002</v>
      </c>
      <c r="D2950">
        <f t="shared" si="48"/>
        <v>-0.82721356483510866</v>
      </c>
      <c r="E2950">
        <v>3.7466802419854643E-3</v>
      </c>
    </row>
    <row r="2951" spans="2:5" x14ac:dyDescent="0.2">
      <c r="B2951" s="153">
        <v>40164</v>
      </c>
      <c r="C2951" s="61">
        <v>131.56028699999999</v>
      </c>
      <c r="D2951">
        <f t="shared" si="48"/>
        <v>8.7518119028267727E-2</v>
      </c>
      <c r="E2951">
        <v>3.7348682396770891E-3</v>
      </c>
    </row>
    <row r="2952" spans="2:5" x14ac:dyDescent="0.2">
      <c r="B2952" s="153">
        <v>43693</v>
      </c>
      <c r="C2952" s="61">
        <v>120.972961</v>
      </c>
      <c r="D2952">
        <f t="shared" si="48"/>
        <v>0.12361106885017671</v>
      </c>
      <c r="E2952">
        <v>3.7220691010342631E-3</v>
      </c>
    </row>
    <row r="2953" spans="2:5" x14ac:dyDescent="0.2">
      <c r="B2953" s="153">
        <v>44025</v>
      </c>
      <c r="C2953" s="61">
        <v>107.664444</v>
      </c>
      <c r="D2953">
        <f t="shared" si="48"/>
        <v>0.47303323497007871</v>
      </c>
      <c r="E2953">
        <v>3.7174796048011181E-3</v>
      </c>
    </row>
    <row r="2954" spans="2:5" x14ac:dyDescent="0.2">
      <c r="B2954" s="153">
        <v>35244</v>
      </c>
      <c r="C2954" s="61">
        <v>73.090301999999994</v>
      </c>
      <c r="D2954">
        <f t="shared" si="48"/>
        <v>-0.47435686940528415</v>
      </c>
      <c r="E2954">
        <v>3.7022439031142128E-3</v>
      </c>
    </row>
    <row r="2955" spans="2:5" x14ac:dyDescent="0.2">
      <c r="B2955" s="153">
        <v>39048</v>
      </c>
      <c r="C2955" s="61">
        <v>139.049286</v>
      </c>
      <c r="D2955">
        <f t="shared" si="48"/>
        <v>3.7422621351120902</v>
      </c>
      <c r="E2955">
        <v>3.6947126852287827E-3</v>
      </c>
    </row>
    <row r="2956" spans="2:5" x14ac:dyDescent="0.2">
      <c r="B2956" s="153">
        <v>33658</v>
      </c>
      <c r="C2956" s="61">
        <v>29.321299</v>
      </c>
      <c r="D2956">
        <f t="shared" si="48"/>
        <v>0.99332557838041846</v>
      </c>
      <c r="E2956">
        <v>3.6900062063769403E-3</v>
      </c>
    </row>
    <row r="2957" spans="2:5" x14ac:dyDescent="0.2">
      <c r="B2957" s="153">
        <v>36921</v>
      </c>
      <c r="C2957" s="61">
        <v>14.709739000000001</v>
      </c>
      <c r="D2957">
        <f t="shared" si="48"/>
        <v>-0.90531085010401691</v>
      </c>
      <c r="E2957">
        <v>3.6842210125941376E-3</v>
      </c>
    </row>
    <row r="2958" spans="2:5" x14ac:dyDescent="0.2">
      <c r="B2958" s="153">
        <v>38796</v>
      </c>
      <c r="C2958" s="61">
        <v>155.34767199999999</v>
      </c>
      <c r="D2958">
        <f t="shared" si="48"/>
        <v>2.2451469859496291</v>
      </c>
      <c r="E2958">
        <v>3.6783959222819965E-3</v>
      </c>
    </row>
    <row r="2959" spans="2:5" x14ac:dyDescent="0.2">
      <c r="B2959" s="153">
        <v>34885</v>
      </c>
      <c r="C2959" s="61">
        <v>47.870766000000003</v>
      </c>
      <c r="D2959">
        <f t="shared" si="48"/>
        <v>-0.88697195921651817</v>
      </c>
      <c r="E2959">
        <v>3.6767064600186591E-3</v>
      </c>
    </row>
    <row r="2960" spans="2:5" x14ac:dyDescent="0.2">
      <c r="B2960" s="153">
        <v>43014</v>
      </c>
      <c r="C2960" s="61">
        <v>423.52999899999998</v>
      </c>
      <c r="D2960">
        <f t="shared" si="48"/>
        <v>2.8692543238647585E-2</v>
      </c>
      <c r="E2960">
        <v>3.6617361399664183E-3</v>
      </c>
    </row>
    <row r="2961" spans="2:5" x14ac:dyDescent="0.2">
      <c r="B2961" s="153">
        <v>44942</v>
      </c>
      <c r="C2961" s="61">
        <v>411.71679699999999</v>
      </c>
      <c r="D2961">
        <f t="shared" si="48"/>
        <v>18.374149539180394</v>
      </c>
      <c r="E2961">
        <v>3.6451797966125074E-3</v>
      </c>
    </row>
    <row r="2962" spans="2:5" x14ac:dyDescent="0.2">
      <c r="B2962" s="153">
        <v>37512</v>
      </c>
      <c r="C2962" s="61">
        <v>21.250831999999999</v>
      </c>
      <c r="D2962">
        <f t="shared" si="48"/>
        <v>-0.74347695586787366</v>
      </c>
      <c r="E2962">
        <v>3.6429158477653436E-3</v>
      </c>
    </row>
    <row r="2963" spans="2:5" x14ac:dyDescent="0.2">
      <c r="B2963" s="153">
        <v>43977</v>
      </c>
      <c r="C2963" s="61">
        <v>82.841804999999994</v>
      </c>
      <c r="D2963">
        <f t="shared" si="48"/>
        <v>-0.82407114348478883</v>
      </c>
      <c r="E2963">
        <v>3.6231532900409995E-3</v>
      </c>
    </row>
    <row r="2964" spans="2:5" x14ac:dyDescent="0.2">
      <c r="B2964" s="153">
        <v>42718</v>
      </c>
      <c r="C2964" s="61">
        <v>470.88241599999998</v>
      </c>
      <c r="D2964">
        <f t="shared" si="48"/>
        <v>0.21224176040120249</v>
      </c>
      <c r="E2964">
        <v>3.6120577359657268E-3</v>
      </c>
    </row>
    <row r="2965" spans="2:5" x14ac:dyDescent="0.2">
      <c r="B2965" s="153">
        <v>42991</v>
      </c>
      <c r="C2965" s="61">
        <v>388.43936200000002</v>
      </c>
      <c r="D2965">
        <f t="shared" si="48"/>
        <v>6.939831699574623</v>
      </c>
      <c r="E2965">
        <v>3.6059519800840738E-3</v>
      </c>
    </row>
    <row r="2966" spans="2:5" x14ac:dyDescent="0.2">
      <c r="B2966" s="153">
        <v>34891</v>
      </c>
      <c r="C2966" s="61">
        <v>48.922871000000001</v>
      </c>
      <c r="D2966">
        <f t="shared" si="48"/>
        <v>-0.81484492899275041</v>
      </c>
      <c r="E2966">
        <v>3.5972706956353402E-3</v>
      </c>
    </row>
    <row r="2967" spans="2:5" x14ac:dyDescent="0.2">
      <c r="B2967" s="153">
        <v>43313</v>
      </c>
      <c r="C2967" s="61">
        <v>264.226471</v>
      </c>
      <c r="D2967">
        <f t="shared" si="48"/>
        <v>1.1230726107279956</v>
      </c>
      <c r="E2967">
        <v>3.5970221131843981E-3</v>
      </c>
    </row>
    <row r="2968" spans="2:5" x14ac:dyDescent="0.2">
      <c r="B2968" s="153">
        <v>38758</v>
      </c>
      <c r="C2968" s="61">
        <v>124.45475</v>
      </c>
      <c r="D2968">
        <f t="shared" si="48"/>
        <v>0.91873214525615465</v>
      </c>
      <c r="E2968">
        <v>3.5932427730839493E-3</v>
      </c>
    </row>
    <row r="2969" spans="2:5" x14ac:dyDescent="0.2">
      <c r="B2969" s="153">
        <v>35612</v>
      </c>
      <c r="C2969" s="61">
        <v>64.863014000000007</v>
      </c>
      <c r="D2969">
        <f t="shared" si="48"/>
        <v>-0.64220419467238443</v>
      </c>
      <c r="E2969">
        <v>3.5898719000112787E-3</v>
      </c>
    </row>
    <row r="2970" spans="2:5" x14ac:dyDescent="0.2">
      <c r="B2970" s="153">
        <v>43535</v>
      </c>
      <c r="C2970" s="61">
        <v>181.28500399999999</v>
      </c>
      <c r="D2970">
        <f t="shared" si="48"/>
        <v>0.51372877275898476</v>
      </c>
      <c r="E2970">
        <v>3.5872770679012977E-3</v>
      </c>
    </row>
    <row r="2971" spans="2:5" x14ac:dyDescent="0.2">
      <c r="B2971" s="153">
        <v>39478</v>
      </c>
      <c r="C2971" s="61">
        <v>119.760559</v>
      </c>
      <c r="D2971">
        <f t="shared" si="48"/>
        <v>-0.59131209951839725</v>
      </c>
      <c r="E2971">
        <v>3.5870107217721731E-3</v>
      </c>
    </row>
    <row r="2972" spans="2:5" x14ac:dyDescent="0.2">
      <c r="B2972" s="153">
        <v>44407</v>
      </c>
      <c r="C2972" s="61">
        <v>293.03671300000002</v>
      </c>
      <c r="D2972">
        <f t="shared" si="48"/>
        <v>-0.40083568942047282</v>
      </c>
      <c r="E2972">
        <v>3.5848938093625679E-3</v>
      </c>
    </row>
    <row r="2973" spans="2:5" x14ac:dyDescent="0.2">
      <c r="B2973" s="153">
        <v>44568</v>
      </c>
      <c r="C2973" s="61">
        <v>489.075714</v>
      </c>
      <c r="D2973">
        <f t="shared" si="48"/>
        <v>0.93606960436279929</v>
      </c>
      <c r="E2973">
        <v>3.5798409650591371E-3</v>
      </c>
    </row>
    <row r="2974" spans="2:5" x14ac:dyDescent="0.2">
      <c r="B2974" s="153">
        <v>43301</v>
      </c>
      <c r="C2974" s="61">
        <v>252.61267100000001</v>
      </c>
      <c r="D2974">
        <f t="shared" si="48"/>
        <v>-0.42093240670080367</v>
      </c>
      <c r="E2974">
        <v>3.5642860827573039E-3</v>
      </c>
    </row>
    <row r="2975" spans="2:5" x14ac:dyDescent="0.2">
      <c r="B2975" s="153">
        <v>44680</v>
      </c>
      <c r="C2975" s="61">
        <v>436.240387</v>
      </c>
      <c r="D2975">
        <f t="shared" si="48"/>
        <v>-0.14027499682224842</v>
      </c>
      <c r="E2975">
        <v>3.5546678121742576E-3</v>
      </c>
    </row>
    <row r="2976" spans="2:5" x14ac:dyDescent="0.2">
      <c r="B2976" s="153">
        <v>42576</v>
      </c>
      <c r="C2976" s="61">
        <v>507.41851800000001</v>
      </c>
      <c r="D2976">
        <f t="shared" si="48"/>
        <v>5.446966185460683</v>
      </c>
      <c r="E2976">
        <v>3.5488257714654512E-3</v>
      </c>
    </row>
    <row r="2977" spans="2:5" x14ac:dyDescent="0.2">
      <c r="B2977" s="153">
        <v>38079</v>
      </c>
      <c r="C2977" s="61">
        <v>78.706558000000001</v>
      </c>
      <c r="D2977">
        <f t="shared" si="48"/>
        <v>-0.87121565097083276</v>
      </c>
      <c r="E2977">
        <v>3.5372953450166747E-3</v>
      </c>
    </row>
    <row r="2978" spans="2:5" x14ac:dyDescent="0.2">
      <c r="B2978" s="153">
        <v>45174</v>
      </c>
      <c r="C2978" s="61">
        <v>611.15002400000003</v>
      </c>
      <c r="D2978">
        <f t="shared" si="48"/>
        <v>38.615358896404238</v>
      </c>
      <c r="E2978">
        <v>3.5304170771757477E-3</v>
      </c>
    </row>
    <row r="2979" spans="2:5" x14ac:dyDescent="0.2">
      <c r="B2979" s="153">
        <v>36871</v>
      </c>
      <c r="C2979" s="61">
        <v>15.427098000000001</v>
      </c>
      <c r="D2979">
        <f t="shared" si="48"/>
        <v>-0.69238289697259392</v>
      </c>
      <c r="E2979">
        <v>3.5123032741015562E-3</v>
      </c>
    </row>
    <row r="2980" spans="2:5" x14ac:dyDescent="0.2">
      <c r="B2980" s="153">
        <v>34859</v>
      </c>
      <c r="C2980" s="61">
        <v>50.150326</v>
      </c>
      <c r="D2980">
        <f t="shared" si="48"/>
        <v>-3.4841464995556651E-3</v>
      </c>
      <c r="E2980">
        <v>3.5088363831399178E-3</v>
      </c>
    </row>
    <row r="2981" spans="2:5" x14ac:dyDescent="0.2">
      <c r="B2981" s="153">
        <v>34911</v>
      </c>
      <c r="C2981" s="61">
        <v>50.325668</v>
      </c>
      <c r="D2981">
        <f t="shared" si="48"/>
        <v>-0.85413892360122268</v>
      </c>
      <c r="E2981">
        <v>3.4963282192821748E-3</v>
      </c>
    </row>
    <row r="2982" spans="2:5" x14ac:dyDescent="0.2">
      <c r="B2982" s="153">
        <v>44382</v>
      </c>
      <c r="C2982" s="61">
        <v>345.02465799999999</v>
      </c>
      <c r="D2982">
        <f t="shared" si="48"/>
        <v>13.088089179969296</v>
      </c>
      <c r="E2982">
        <v>3.4792297553081723E-3</v>
      </c>
    </row>
    <row r="2983" spans="2:5" x14ac:dyDescent="0.2">
      <c r="B2983" s="153">
        <v>37609</v>
      </c>
      <c r="C2983" s="61">
        <v>24.490521999999999</v>
      </c>
      <c r="D2983">
        <f t="shared" si="48"/>
        <v>-2.51337648297625E-3</v>
      </c>
      <c r="E2983">
        <v>3.4766508375593769E-3</v>
      </c>
    </row>
    <row r="2984" spans="2:5" x14ac:dyDescent="0.2">
      <c r="B2984" s="153">
        <v>37440</v>
      </c>
      <c r="C2984" s="61">
        <v>24.552230999999999</v>
      </c>
      <c r="D2984">
        <f t="shared" si="48"/>
        <v>-0.66545223008151067</v>
      </c>
      <c r="E2984">
        <v>3.4677593648752927E-3</v>
      </c>
    </row>
    <row r="2985" spans="2:5" x14ac:dyDescent="0.2">
      <c r="B2985" s="153">
        <v>37995</v>
      </c>
      <c r="C2985" s="61">
        <v>73.389313000000001</v>
      </c>
      <c r="D2985">
        <f t="shared" si="48"/>
        <v>8.7313241016873738E-2</v>
      </c>
      <c r="E2985">
        <v>3.4427336338449322E-3</v>
      </c>
    </row>
    <row r="2986" spans="2:5" x14ac:dyDescent="0.2">
      <c r="B2986" s="153">
        <v>35207</v>
      </c>
      <c r="C2986" s="61">
        <v>67.496016999999995</v>
      </c>
      <c r="D2986">
        <f t="shared" si="48"/>
        <v>3.2684480404675278</v>
      </c>
      <c r="E2986">
        <v>3.4411588785051165E-3</v>
      </c>
    </row>
    <row r="2987" spans="2:5" x14ac:dyDescent="0.2">
      <c r="B2987" s="153">
        <v>37235</v>
      </c>
      <c r="C2987" s="61">
        <v>15.812777000000001</v>
      </c>
      <c r="D2987">
        <f t="shared" si="48"/>
        <v>-0.85381400597132862</v>
      </c>
      <c r="E2987">
        <v>3.4263434826372024E-3</v>
      </c>
    </row>
    <row r="2988" spans="2:5" x14ac:dyDescent="0.2">
      <c r="B2988" s="153">
        <v>39547</v>
      </c>
      <c r="C2988" s="61">
        <v>108.168892</v>
      </c>
      <c r="D2988">
        <f t="shared" si="48"/>
        <v>1.0840253246831815</v>
      </c>
      <c r="E2988">
        <v>3.4147992295490894E-3</v>
      </c>
    </row>
    <row r="2989" spans="2:5" x14ac:dyDescent="0.2">
      <c r="B2989" s="153">
        <v>34897</v>
      </c>
      <c r="C2989" s="61">
        <v>51.903827999999997</v>
      </c>
      <c r="D2989">
        <f t="shared" si="48"/>
        <v>-0.92054523076923078</v>
      </c>
      <c r="E2989">
        <v>3.3899707453167605E-3</v>
      </c>
    </row>
    <row r="2990" spans="2:5" x14ac:dyDescent="0.2">
      <c r="B2990" s="153">
        <v>45243</v>
      </c>
      <c r="C2990" s="61">
        <v>653.25</v>
      </c>
      <c r="D2990">
        <f t="shared" si="48"/>
        <v>0.69368303492941452</v>
      </c>
      <c r="E2990">
        <v>3.3791752408418988E-3</v>
      </c>
    </row>
    <row r="2991" spans="2:5" x14ac:dyDescent="0.2">
      <c r="B2991" s="153">
        <v>44931</v>
      </c>
      <c r="C2991" s="61">
        <v>385.69790599999999</v>
      </c>
      <c r="D2991">
        <f t="shared" si="48"/>
        <v>4.6619053752339896</v>
      </c>
      <c r="E2991">
        <v>3.3713642974861988E-3</v>
      </c>
    </row>
    <row r="2992" spans="2:5" x14ac:dyDescent="0.2">
      <c r="B2992" s="153">
        <v>40021</v>
      </c>
      <c r="C2992" s="61">
        <v>68.121573999999995</v>
      </c>
      <c r="D2992">
        <f t="shared" si="48"/>
        <v>-0.84282027025562489</v>
      </c>
      <c r="E2992">
        <v>3.3526256263977645E-3</v>
      </c>
    </row>
    <row r="2993" spans="2:5" x14ac:dyDescent="0.2">
      <c r="B2993" s="153">
        <v>43111</v>
      </c>
      <c r="C2993" s="61">
        <v>433.39923099999999</v>
      </c>
      <c r="D2993">
        <f t="shared" si="48"/>
        <v>-0.29620130002340955</v>
      </c>
      <c r="E2993">
        <v>3.3464836237484582E-3</v>
      </c>
    </row>
    <row r="2994" spans="2:5" x14ac:dyDescent="0.2">
      <c r="B2994" s="153">
        <v>45156</v>
      </c>
      <c r="C2994" s="61">
        <v>615.79998799999998</v>
      </c>
      <c r="D2994">
        <f t="shared" si="48"/>
        <v>10.667168454704161</v>
      </c>
      <c r="E2994">
        <v>3.3401026476578164E-3</v>
      </c>
    </row>
    <row r="2995" spans="2:5" x14ac:dyDescent="0.2">
      <c r="B2995" s="153">
        <v>34920</v>
      </c>
      <c r="C2995" s="61">
        <v>52.780586</v>
      </c>
      <c r="D2995">
        <f t="shared" si="48"/>
        <v>-0.63380969643951812</v>
      </c>
      <c r="E2995">
        <v>3.333470962239776E-3</v>
      </c>
    </row>
    <row r="2996" spans="2:5" x14ac:dyDescent="0.2">
      <c r="B2996" s="153">
        <v>39134</v>
      </c>
      <c r="C2996" s="61">
        <v>144.134308</v>
      </c>
      <c r="D2996">
        <f t="shared" si="48"/>
        <v>1.7217781213422418</v>
      </c>
      <c r="E2996">
        <v>3.329390558575993E-3</v>
      </c>
    </row>
    <row r="2997" spans="2:5" x14ac:dyDescent="0.2">
      <c r="B2997" s="153">
        <v>34922</v>
      </c>
      <c r="C2997" s="61">
        <v>52.955936000000001</v>
      </c>
      <c r="D2997">
        <f t="shared" si="48"/>
        <v>1.2717778154339168</v>
      </c>
      <c r="E2997">
        <v>3.3222442812590536E-3</v>
      </c>
    </row>
    <row r="2998" spans="2:5" x14ac:dyDescent="0.2">
      <c r="B2998" s="153">
        <v>37453</v>
      </c>
      <c r="C2998" s="61">
        <v>23.31035</v>
      </c>
      <c r="D2998">
        <f t="shared" si="48"/>
        <v>-0.82039268304184121</v>
      </c>
      <c r="E2998">
        <v>3.3200312569740516E-3</v>
      </c>
    </row>
    <row r="2999" spans="2:5" x14ac:dyDescent="0.2">
      <c r="B2999" s="153">
        <v>38775</v>
      </c>
      <c r="C2999" s="61">
        <v>129.78507999999999</v>
      </c>
      <c r="D2999">
        <f t="shared" si="48"/>
        <v>5.9469849322486716</v>
      </c>
      <c r="E2999">
        <v>3.3170242590133728E-3</v>
      </c>
    </row>
    <row r="3000" spans="2:5" x14ac:dyDescent="0.2">
      <c r="B3000" s="153">
        <v>37407</v>
      </c>
      <c r="C3000" s="61">
        <v>18.682217000000001</v>
      </c>
      <c r="D3000">
        <f t="shared" si="48"/>
        <v>-0.86402672300202676</v>
      </c>
      <c r="E3000">
        <v>3.3139264176975797E-3</v>
      </c>
    </row>
    <row r="3001" spans="2:5" x14ac:dyDescent="0.2">
      <c r="B3001" s="153">
        <v>39028</v>
      </c>
      <c r="C3001" s="61">
        <v>137.39624000000001</v>
      </c>
      <c r="D3001">
        <f t="shared" si="48"/>
        <v>-0.24624306207137162</v>
      </c>
      <c r="E3001">
        <v>3.308745754533356E-3</v>
      </c>
    </row>
    <row r="3002" spans="2:5" x14ac:dyDescent="0.2">
      <c r="B3002" s="153">
        <v>43543</v>
      </c>
      <c r="C3002" s="61">
        <v>182.281891</v>
      </c>
      <c r="D3002">
        <f t="shared" si="48"/>
        <v>-0.67588408069949613</v>
      </c>
      <c r="E3002">
        <v>3.292231766291235E-3</v>
      </c>
    </row>
    <row r="3003" spans="2:5" x14ac:dyDescent="0.2">
      <c r="B3003" s="153">
        <v>45089</v>
      </c>
      <c r="C3003" s="61">
        <v>562.39721699999996</v>
      </c>
      <c r="D3003">
        <f t="shared" si="48"/>
        <v>9.5156358780762087</v>
      </c>
      <c r="E3003">
        <v>3.2901443272660299E-3</v>
      </c>
    </row>
    <row r="3004" spans="2:5" x14ac:dyDescent="0.2">
      <c r="B3004" s="153">
        <v>34942</v>
      </c>
      <c r="C3004" s="61">
        <v>53.481997999999997</v>
      </c>
      <c r="D3004">
        <f t="shared" si="48"/>
        <v>-0.59201092332397243</v>
      </c>
      <c r="E3004">
        <v>3.2895901281793055E-3</v>
      </c>
    </row>
    <row r="3005" spans="2:5" x14ac:dyDescent="0.2">
      <c r="B3005" s="153">
        <v>39461</v>
      </c>
      <c r="C3005" s="61">
        <v>131.086838</v>
      </c>
      <c r="D3005">
        <f t="shared" si="48"/>
        <v>5.379538711579495</v>
      </c>
      <c r="E3005">
        <v>3.276128785004836E-3</v>
      </c>
    </row>
    <row r="3006" spans="2:5" x14ac:dyDescent="0.2">
      <c r="B3006" s="153">
        <v>36032</v>
      </c>
      <c r="C3006" s="61">
        <v>20.548012</v>
      </c>
      <c r="D3006">
        <f t="shared" si="48"/>
        <v>-0.94831480830209292</v>
      </c>
      <c r="E3006">
        <v>3.275339547569334E-3</v>
      </c>
    </row>
    <row r="3007" spans="2:5" x14ac:dyDescent="0.2">
      <c r="B3007" s="153">
        <v>44831</v>
      </c>
      <c r="C3007" s="61">
        <v>397.56091300000003</v>
      </c>
      <c r="D3007">
        <f t="shared" si="48"/>
        <v>1.1632763226772469</v>
      </c>
      <c r="E3007">
        <v>3.2704355682184275E-3</v>
      </c>
    </row>
    <row r="3008" spans="2:5" x14ac:dyDescent="0.2">
      <c r="B3008" s="153">
        <v>43388</v>
      </c>
      <c r="C3008" s="61">
        <v>183.77722199999999</v>
      </c>
      <c r="D3008">
        <f t="shared" si="48"/>
        <v>-0.4014610199749527</v>
      </c>
      <c r="E3008">
        <v>3.2652744015130154E-3</v>
      </c>
    </row>
    <row r="3009" spans="2:5" x14ac:dyDescent="0.2">
      <c r="B3009" s="153">
        <v>43273</v>
      </c>
      <c r="C3009" s="61">
        <v>307.04302999999999</v>
      </c>
      <c r="D3009">
        <f t="shared" si="48"/>
        <v>4.6667373771459246</v>
      </c>
      <c r="E3009">
        <v>3.2573094704873157E-3</v>
      </c>
    </row>
    <row r="3010" spans="2:5" x14ac:dyDescent="0.2">
      <c r="B3010" s="153">
        <v>34953</v>
      </c>
      <c r="C3010" s="61">
        <v>54.183388000000001</v>
      </c>
      <c r="D3010">
        <f t="shared" si="48"/>
        <v>-0.55601144707585848</v>
      </c>
      <c r="E3010">
        <v>3.2467389391186859E-3</v>
      </c>
    </row>
    <row r="3011" spans="2:5" x14ac:dyDescent="0.2">
      <c r="B3011" s="153">
        <v>39475</v>
      </c>
      <c r="C3011" s="61">
        <v>122.03780399999999</v>
      </c>
      <c r="D3011">
        <f t="shared" ref="D3011:D3074" si="49">(C3011-C3012)/C3012</f>
        <v>1.2450450004961484</v>
      </c>
      <c r="E3011">
        <v>3.2374308011435E-3</v>
      </c>
    </row>
    <row r="3012" spans="2:5" x14ac:dyDescent="0.2">
      <c r="B3012" s="153">
        <v>34955</v>
      </c>
      <c r="C3012" s="61">
        <v>54.358733999999998</v>
      </c>
      <c r="D3012">
        <f t="shared" si="49"/>
        <v>0</v>
      </c>
      <c r="E3012">
        <v>3.2361579161494583E-3</v>
      </c>
    </row>
    <row r="3013" spans="2:5" x14ac:dyDescent="0.2">
      <c r="B3013" s="153">
        <v>34935</v>
      </c>
      <c r="C3013" s="61">
        <v>54.358733999999998</v>
      </c>
      <c r="D3013">
        <f t="shared" si="49"/>
        <v>-0.89351009736736087</v>
      </c>
      <c r="E3013">
        <v>3.2361579161494583E-3</v>
      </c>
    </row>
    <row r="3014" spans="2:5" x14ac:dyDescent="0.2">
      <c r="B3014" s="153">
        <v>42600</v>
      </c>
      <c r="C3014" s="61">
        <v>510.459045</v>
      </c>
      <c r="D3014">
        <f t="shared" si="49"/>
        <v>5.2224240388905283</v>
      </c>
      <c r="E3014">
        <v>3.2327460026083952E-3</v>
      </c>
    </row>
    <row r="3015" spans="2:5" x14ac:dyDescent="0.2">
      <c r="B3015" s="153">
        <v>38345</v>
      </c>
      <c r="C3015" s="61">
        <v>82.035399999999996</v>
      </c>
      <c r="D3015">
        <f t="shared" si="49"/>
        <v>0.50429580852255196</v>
      </c>
      <c r="E3015">
        <v>3.2319724428861831E-3</v>
      </c>
    </row>
    <row r="3016" spans="2:5" x14ac:dyDescent="0.2">
      <c r="B3016" s="153">
        <v>34932</v>
      </c>
      <c r="C3016" s="61">
        <v>54.534087999999997</v>
      </c>
      <c r="D3016">
        <f t="shared" si="49"/>
        <v>-0.82424399450039998</v>
      </c>
      <c r="E3016">
        <v>3.2258661505987002E-3</v>
      </c>
    </row>
    <row r="3017" spans="2:5" x14ac:dyDescent="0.2">
      <c r="B3017" s="153">
        <v>44393</v>
      </c>
      <c r="C3017" s="61">
        <v>310.28292800000003</v>
      </c>
      <c r="D3017">
        <f t="shared" si="49"/>
        <v>5.0574684105066297</v>
      </c>
      <c r="E3017">
        <v>3.2231878192007222E-3</v>
      </c>
    </row>
    <row r="3018" spans="2:5" x14ac:dyDescent="0.2">
      <c r="B3018" s="153">
        <v>40002</v>
      </c>
      <c r="C3018" s="61">
        <v>51.223202000000001</v>
      </c>
      <c r="D3018">
        <f t="shared" si="49"/>
        <v>-0.89046504511906899</v>
      </c>
      <c r="E3018">
        <v>3.2096000021308332E-3</v>
      </c>
    </row>
    <row r="3019" spans="2:5" x14ac:dyDescent="0.2">
      <c r="B3019" s="153">
        <v>42804</v>
      </c>
      <c r="C3019" s="61">
        <v>467.642517</v>
      </c>
      <c r="D3019">
        <f t="shared" si="49"/>
        <v>2.7067260021815067</v>
      </c>
      <c r="E3019">
        <v>3.2079161714332173E-3</v>
      </c>
    </row>
    <row r="3020" spans="2:5" x14ac:dyDescent="0.2">
      <c r="B3020" s="153">
        <v>39202</v>
      </c>
      <c r="C3020" s="61">
        <v>126.16052999999999</v>
      </c>
      <c r="D3020">
        <f t="shared" si="49"/>
        <v>7.6813715380888414</v>
      </c>
      <c r="E3020">
        <v>3.2026330237047338E-3</v>
      </c>
    </row>
    <row r="3021" spans="2:5" x14ac:dyDescent="0.2">
      <c r="B3021" s="153">
        <v>37210</v>
      </c>
      <c r="C3021" s="61">
        <v>14.532327</v>
      </c>
      <c r="D3021">
        <f t="shared" si="49"/>
        <v>-0.54909565181237308</v>
      </c>
      <c r="E3021">
        <v>3.1947291628469116E-3</v>
      </c>
    </row>
    <row r="3022" spans="2:5" x14ac:dyDescent="0.2">
      <c r="B3022" s="153">
        <v>37806</v>
      </c>
      <c r="C3022" s="61">
        <v>32.229289999999999</v>
      </c>
      <c r="D3022">
        <f t="shared" si="49"/>
        <v>-0.44167991284124819</v>
      </c>
      <c r="E3022">
        <v>3.1838326158215536E-3</v>
      </c>
    </row>
    <row r="3023" spans="2:5" x14ac:dyDescent="0.2">
      <c r="B3023" s="153">
        <v>35115</v>
      </c>
      <c r="C3023" s="61">
        <v>57.725470999999999</v>
      </c>
      <c r="D3023">
        <f t="shared" si="49"/>
        <v>-0.81822198321665229</v>
      </c>
      <c r="E3023">
        <v>3.1690499057801442E-3</v>
      </c>
    </row>
    <row r="3024" spans="2:5" x14ac:dyDescent="0.2">
      <c r="B3024" s="153">
        <v>44270</v>
      </c>
      <c r="C3024" s="61">
        <v>317.56024200000002</v>
      </c>
      <c r="D3024">
        <f t="shared" si="49"/>
        <v>5.6825598368106496</v>
      </c>
      <c r="E3024">
        <v>3.149094762244693E-3</v>
      </c>
    </row>
    <row r="3025" spans="2:5" x14ac:dyDescent="0.2">
      <c r="B3025" s="153">
        <v>35454</v>
      </c>
      <c r="C3025" s="61">
        <v>47.520747999999998</v>
      </c>
      <c r="D3025">
        <f t="shared" si="49"/>
        <v>1.8125407751327958</v>
      </c>
      <c r="E3025">
        <v>3.1449746489284089E-3</v>
      </c>
    </row>
    <row r="3026" spans="2:5" x14ac:dyDescent="0.2">
      <c r="B3026" s="153">
        <v>36101</v>
      </c>
      <c r="C3026" s="61">
        <v>16.896021000000001</v>
      </c>
      <c r="D3026">
        <f t="shared" si="49"/>
        <v>-0.96273786734471423</v>
      </c>
      <c r="E3026">
        <v>3.097034497150427E-3</v>
      </c>
    </row>
    <row r="3027" spans="2:5" x14ac:dyDescent="0.2">
      <c r="B3027" s="153">
        <v>44763</v>
      </c>
      <c r="C3027" s="61">
        <v>453.43676799999997</v>
      </c>
      <c r="D3027">
        <f t="shared" si="49"/>
        <v>34.953787825626371</v>
      </c>
      <c r="E3027">
        <v>3.0873959971315329E-3</v>
      </c>
    </row>
    <row r="3028" spans="2:5" x14ac:dyDescent="0.2">
      <c r="B3028" s="153">
        <v>36802</v>
      </c>
      <c r="C3028" s="61">
        <v>12.611655000000001</v>
      </c>
      <c r="D3028">
        <f t="shared" si="49"/>
        <v>-0.89542533438668193</v>
      </c>
      <c r="E3028">
        <v>3.067424645401389E-3</v>
      </c>
    </row>
    <row r="3029" spans="2:5" x14ac:dyDescent="0.2">
      <c r="B3029" s="153">
        <v>39512</v>
      </c>
      <c r="C3029" s="61">
        <v>120.599525</v>
      </c>
      <c r="D3029">
        <f t="shared" si="49"/>
        <v>-0.14187394222294192</v>
      </c>
      <c r="E3029">
        <v>3.0616790129268752E-3</v>
      </c>
    </row>
    <row r="3030" spans="2:5" x14ac:dyDescent="0.2">
      <c r="B3030" s="153">
        <v>39371</v>
      </c>
      <c r="C3030" s="61">
        <v>140.538239</v>
      </c>
      <c r="D3030">
        <f t="shared" si="49"/>
        <v>-0.69356318170658726</v>
      </c>
      <c r="E3030">
        <v>3.0551312387113879E-3</v>
      </c>
    </row>
    <row r="3031" spans="2:5" x14ac:dyDescent="0.2">
      <c r="B3031" s="153">
        <v>42788</v>
      </c>
      <c r="C3031" s="61">
        <v>458.62060500000001</v>
      </c>
      <c r="D3031">
        <f t="shared" si="49"/>
        <v>2.318091262090729</v>
      </c>
      <c r="E3031">
        <v>3.0523901214005102E-3</v>
      </c>
    </row>
    <row r="3032" spans="2:5" x14ac:dyDescent="0.2">
      <c r="B3032" s="153">
        <v>39384</v>
      </c>
      <c r="C3032" s="61">
        <v>138.21820099999999</v>
      </c>
      <c r="D3032">
        <f t="shared" si="49"/>
        <v>0.6942481316908089</v>
      </c>
      <c r="E3032">
        <v>3.0442593561073317E-3</v>
      </c>
    </row>
    <row r="3033" spans="2:5" x14ac:dyDescent="0.2">
      <c r="B3033" s="153">
        <v>38581</v>
      </c>
      <c r="C3033" s="61">
        <v>81.580849000000001</v>
      </c>
      <c r="D3033">
        <f t="shared" si="49"/>
        <v>-0.83631341378934221</v>
      </c>
      <c r="E3033">
        <v>3.043661158311832E-3</v>
      </c>
    </row>
    <row r="3034" spans="2:5" x14ac:dyDescent="0.2">
      <c r="B3034" s="153">
        <v>44609</v>
      </c>
      <c r="C3034" s="61">
        <v>498.39666699999998</v>
      </c>
      <c r="D3034">
        <f t="shared" si="49"/>
        <v>2.7337568933280769</v>
      </c>
      <c r="E3034">
        <v>3.009309673078958E-3</v>
      </c>
    </row>
    <row r="3035" spans="2:5" x14ac:dyDescent="0.2">
      <c r="B3035" s="153">
        <v>44109</v>
      </c>
      <c r="C3035" s="61">
        <v>133.48396299999999</v>
      </c>
      <c r="D3035">
        <f t="shared" si="49"/>
        <v>-0.13249254981530531</v>
      </c>
      <c r="E3035">
        <v>2.9961478817857917E-3</v>
      </c>
    </row>
    <row r="3036" spans="2:5" x14ac:dyDescent="0.2">
      <c r="B3036" s="153">
        <v>38825</v>
      </c>
      <c r="C3036" s="61">
        <v>153.87068199999999</v>
      </c>
      <c r="D3036">
        <f t="shared" si="49"/>
        <v>-0.63618091060126203</v>
      </c>
      <c r="E3036">
        <v>2.9580319296046076E-3</v>
      </c>
    </row>
    <row r="3037" spans="2:5" x14ac:dyDescent="0.2">
      <c r="B3037" s="153">
        <v>43060</v>
      </c>
      <c r="C3037" s="61">
        <v>422.93185399999999</v>
      </c>
      <c r="D3037">
        <f t="shared" si="49"/>
        <v>25.798494302913344</v>
      </c>
      <c r="E3037">
        <v>2.9551011840026195E-3</v>
      </c>
    </row>
    <row r="3038" spans="2:5" x14ac:dyDescent="0.2">
      <c r="B3038" s="153">
        <v>36776</v>
      </c>
      <c r="C3038" s="61">
        <v>15.781926</v>
      </c>
      <c r="D3038">
        <f t="shared" si="49"/>
        <v>-0.90040855904796147</v>
      </c>
      <c r="E3038">
        <v>2.9413480555798097E-3</v>
      </c>
    </row>
    <row r="3039" spans="2:5" x14ac:dyDescent="0.2">
      <c r="B3039" s="153">
        <v>38840</v>
      </c>
      <c r="C3039" s="61">
        <v>158.46669</v>
      </c>
      <c r="D3039">
        <f t="shared" si="49"/>
        <v>1.2248943883178178</v>
      </c>
      <c r="E3039">
        <v>2.9246747521454127E-3</v>
      </c>
    </row>
    <row r="3040" spans="2:5" x14ac:dyDescent="0.2">
      <c r="B3040" s="153">
        <v>35305</v>
      </c>
      <c r="C3040" s="61">
        <v>71.224365000000006</v>
      </c>
      <c r="D3040">
        <f t="shared" si="49"/>
        <v>-0.78359426780176045</v>
      </c>
      <c r="E3040">
        <v>2.8965770035575158E-3</v>
      </c>
    </row>
    <row r="3041" spans="2:5" x14ac:dyDescent="0.2">
      <c r="B3041" s="153">
        <v>44244</v>
      </c>
      <c r="C3041" s="61">
        <v>329.12420700000001</v>
      </c>
      <c r="D3041">
        <f t="shared" si="49"/>
        <v>-3.0283341482848132E-4</v>
      </c>
      <c r="E3041">
        <v>2.885703343454555E-3</v>
      </c>
    </row>
    <row r="3042" spans="2:5" x14ac:dyDescent="0.2">
      <c r="B3042" s="153">
        <v>44468</v>
      </c>
      <c r="C3042" s="61">
        <v>329.223907</v>
      </c>
      <c r="D3042">
        <f t="shared" si="49"/>
        <v>14.237856074552324</v>
      </c>
      <c r="E3042">
        <v>2.8849185849547177E-3</v>
      </c>
    </row>
    <row r="3043" spans="2:5" x14ac:dyDescent="0.2">
      <c r="B3043" s="153">
        <v>37503</v>
      </c>
      <c r="C3043" s="61">
        <v>21.605657999999998</v>
      </c>
      <c r="D3043">
        <f t="shared" si="49"/>
        <v>-0.95419423648496737</v>
      </c>
      <c r="E3043">
        <v>2.8643309543666716E-3</v>
      </c>
    </row>
    <row r="3044" spans="2:5" x14ac:dyDescent="0.2">
      <c r="B3044" s="153">
        <v>42724</v>
      </c>
      <c r="C3044" s="61">
        <v>471.67990099999997</v>
      </c>
      <c r="D3044">
        <f t="shared" si="49"/>
        <v>18.326650829364585</v>
      </c>
      <c r="E3044">
        <v>2.8613595799917447E-3</v>
      </c>
    </row>
    <row r="3045" spans="2:5" x14ac:dyDescent="0.2">
      <c r="B3045" s="153">
        <v>37608</v>
      </c>
      <c r="C3045" s="61">
        <v>24.405671999999999</v>
      </c>
      <c r="D3045">
        <f t="shared" si="49"/>
        <v>-0.94198640537752509</v>
      </c>
      <c r="E3045">
        <v>2.8525345644841845E-3</v>
      </c>
    </row>
    <row r="3046" spans="2:5" x14ac:dyDescent="0.2">
      <c r="B3046" s="153">
        <v>43091</v>
      </c>
      <c r="C3046" s="61">
        <v>420.68884300000002</v>
      </c>
      <c r="D3046">
        <f t="shared" si="49"/>
        <v>1.6624605909624388</v>
      </c>
      <c r="E3046">
        <v>2.851752643981461E-3</v>
      </c>
    </row>
    <row r="3047" spans="2:5" x14ac:dyDescent="0.2">
      <c r="B3047" s="153">
        <v>43881</v>
      </c>
      <c r="C3047" s="61">
        <v>158.00753800000001</v>
      </c>
      <c r="D3047">
        <f t="shared" si="49"/>
        <v>-0.62529550620553365</v>
      </c>
      <c r="E3047">
        <v>2.8471439688810855E-3</v>
      </c>
    </row>
    <row r="3048" spans="2:5" x14ac:dyDescent="0.2">
      <c r="B3048" s="153">
        <v>43059</v>
      </c>
      <c r="C3048" s="61">
        <v>421.68572999999998</v>
      </c>
      <c r="D3048">
        <f t="shared" si="49"/>
        <v>6.0930069163615173</v>
      </c>
      <c r="E3048">
        <v>2.8449917723379382E-3</v>
      </c>
    </row>
    <row r="3049" spans="2:5" x14ac:dyDescent="0.2">
      <c r="B3049" s="153">
        <v>35125</v>
      </c>
      <c r="C3049" s="61">
        <v>59.450912000000002</v>
      </c>
      <c r="D3049">
        <f t="shared" si="49"/>
        <v>-0.12453297238040342</v>
      </c>
      <c r="E3049">
        <v>2.8391974798270014E-3</v>
      </c>
    </row>
    <row r="3050" spans="2:5" x14ac:dyDescent="0.2">
      <c r="B3050" s="153">
        <v>38516</v>
      </c>
      <c r="C3050" s="61">
        <v>67.907653999999994</v>
      </c>
      <c r="D3050">
        <f t="shared" si="49"/>
        <v>-0.19870031332242336</v>
      </c>
      <c r="E3050">
        <v>2.8383476539934256E-3</v>
      </c>
    </row>
    <row r="3051" spans="2:5" x14ac:dyDescent="0.2">
      <c r="B3051" s="153">
        <v>38054</v>
      </c>
      <c r="C3051" s="61">
        <v>84.746887000000001</v>
      </c>
      <c r="D3051">
        <f t="shared" si="49"/>
        <v>-0.40634760380412699</v>
      </c>
      <c r="E3051">
        <v>2.8138155167063599E-3</v>
      </c>
    </row>
    <row r="3052" spans="2:5" x14ac:dyDescent="0.2">
      <c r="B3052" s="153">
        <v>44074</v>
      </c>
      <c r="C3052" s="61">
        <v>142.755066</v>
      </c>
      <c r="D3052">
        <f t="shared" si="49"/>
        <v>1.5502123184085495</v>
      </c>
      <c r="E3052">
        <v>2.8010206473230983E-3</v>
      </c>
    </row>
    <row r="3053" spans="2:5" x14ac:dyDescent="0.2">
      <c r="B3053" s="153">
        <v>35375</v>
      </c>
      <c r="C3053" s="61">
        <v>55.977718000000003</v>
      </c>
      <c r="D3053">
        <f t="shared" si="49"/>
        <v>-0.23937000365261307</v>
      </c>
      <c r="E3053">
        <v>2.7964256212785737E-3</v>
      </c>
    </row>
    <row r="3054" spans="2:5" x14ac:dyDescent="0.2">
      <c r="B3054" s="153">
        <v>37998</v>
      </c>
      <c r="C3054" s="61">
        <v>73.593886999999995</v>
      </c>
      <c r="D3054">
        <f t="shared" si="49"/>
        <v>-0.92757932874340487</v>
      </c>
      <c r="E3054">
        <v>2.7875175776613933E-3</v>
      </c>
    </row>
    <row r="3055" spans="2:5" x14ac:dyDescent="0.2">
      <c r="B3055" s="153">
        <v>45418</v>
      </c>
      <c r="C3055" s="61">
        <v>1016.200012</v>
      </c>
      <c r="D3055">
        <f t="shared" si="49"/>
        <v>7.3615357183704466</v>
      </c>
      <c r="E3055">
        <v>2.7629642132315411E-3</v>
      </c>
    </row>
    <row r="3056" spans="2:5" x14ac:dyDescent="0.2">
      <c r="B3056" s="153">
        <v>39506</v>
      </c>
      <c r="C3056" s="61">
        <v>121.53270000000001</v>
      </c>
      <c r="D3056">
        <f t="shared" si="49"/>
        <v>2.0719399596569446</v>
      </c>
      <c r="E3056">
        <v>2.7549198565956457E-3</v>
      </c>
    </row>
    <row r="3057" spans="2:5" x14ac:dyDescent="0.2">
      <c r="B3057" s="153">
        <v>34457</v>
      </c>
      <c r="C3057" s="61">
        <v>39.562199</v>
      </c>
      <c r="D3057">
        <f t="shared" si="49"/>
        <v>0.99413763180184433</v>
      </c>
      <c r="E3057">
        <v>2.7324715264265154E-3</v>
      </c>
    </row>
    <row r="3058" spans="2:5" x14ac:dyDescent="0.2">
      <c r="B3058" s="153">
        <v>37364</v>
      </c>
      <c r="C3058" s="61">
        <v>19.839251999999998</v>
      </c>
      <c r="D3058">
        <f t="shared" si="49"/>
        <v>-0.69582055483625371</v>
      </c>
      <c r="E3058">
        <v>2.7291536045402987E-3</v>
      </c>
    </row>
    <row r="3059" spans="2:5" x14ac:dyDescent="0.2">
      <c r="B3059" s="153">
        <v>35331</v>
      </c>
      <c r="C3059" s="61">
        <v>65.222198000000006</v>
      </c>
      <c r="D3059">
        <f t="shared" si="49"/>
        <v>-0.38601426991437537</v>
      </c>
      <c r="E3059">
        <v>2.7270890077864939E-3</v>
      </c>
    </row>
    <row r="3060" spans="2:5" x14ac:dyDescent="0.2">
      <c r="B3060" s="153">
        <v>38730</v>
      </c>
      <c r="C3060" s="61">
        <v>106.227547</v>
      </c>
      <c r="D3060">
        <f t="shared" si="49"/>
        <v>1.6777799579863941</v>
      </c>
      <c r="E3060">
        <v>2.7261319994505645E-3</v>
      </c>
    </row>
    <row r="3061" spans="2:5" x14ac:dyDescent="0.2">
      <c r="B3061" s="153">
        <v>34458</v>
      </c>
      <c r="C3061" s="61">
        <v>39.670006000000001</v>
      </c>
      <c r="D3061">
        <f t="shared" si="49"/>
        <v>-2.7099536570673374E-3</v>
      </c>
      <c r="E3061">
        <v>2.7250001952621766E-3</v>
      </c>
    </row>
    <row r="3062" spans="2:5" x14ac:dyDescent="0.2">
      <c r="B3062" s="153">
        <v>34362</v>
      </c>
      <c r="C3062" s="61">
        <v>39.777802000000001</v>
      </c>
      <c r="D3062">
        <f t="shared" si="49"/>
        <v>-0.91352958069989765</v>
      </c>
      <c r="E3062">
        <v>2.7173174614594322E-3</v>
      </c>
    </row>
    <row r="3063" spans="2:5" x14ac:dyDescent="0.2">
      <c r="B3063" s="153">
        <v>44529</v>
      </c>
      <c r="C3063" s="61">
        <v>460.01629600000001</v>
      </c>
      <c r="D3063">
        <f t="shared" si="49"/>
        <v>0.37993425824110227</v>
      </c>
      <c r="E3063">
        <v>2.7162271569826663E-3</v>
      </c>
    </row>
    <row r="3064" spans="2:5" x14ac:dyDescent="0.2">
      <c r="B3064" s="153">
        <v>43224</v>
      </c>
      <c r="C3064" s="61">
        <v>333.36102299999999</v>
      </c>
      <c r="D3064">
        <f t="shared" si="49"/>
        <v>4.5945832161575284</v>
      </c>
      <c r="E3064">
        <v>2.6986907561300432E-3</v>
      </c>
    </row>
    <row r="3065" spans="2:5" x14ac:dyDescent="0.2">
      <c r="B3065" s="153">
        <v>38162</v>
      </c>
      <c r="C3065" s="61">
        <v>59.586390999999999</v>
      </c>
      <c r="D3065">
        <f t="shared" si="49"/>
        <v>-0.13347310385698646</v>
      </c>
      <c r="E3065">
        <v>2.6952242498194281E-3</v>
      </c>
    </row>
    <row r="3066" spans="2:5" x14ac:dyDescent="0.2">
      <c r="B3066" s="153">
        <v>38483</v>
      </c>
      <c r="C3066" s="61">
        <v>68.764617999999999</v>
      </c>
      <c r="D3066">
        <f t="shared" si="49"/>
        <v>4.9590794031268333</v>
      </c>
      <c r="E3066">
        <v>2.6860733370403533E-3</v>
      </c>
    </row>
    <row r="3067" spans="2:5" x14ac:dyDescent="0.2">
      <c r="B3067" s="153">
        <v>37144</v>
      </c>
      <c r="C3067" s="61">
        <v>11.53947</v>
      </c>
      <c r="D3067">
        <f t="shared" si="49"/>
        <v>-0.80482511721813288</v>
      </c>
      <c r="E3067">
        <v>2.6810350333206006E-3</v>
      </c>
    </row>
    <row r="3068" spans="2:5" x14ac:dyDescent="0.2">
      <c r="B3068" s="153">
        <v>37938</v>
      </c>
      <c r="C3068" s="61">
        <v>59.123745</v>
      </c>
      <c r="D3068">
        <f t="shared" si="49"/>
        <v>-0.84280822974091596</v>
      </c>
      <c r="E3068">
        <v>2.6688941510220458E-3</v>
      </c>
    </row>
    <row r="3069" spans="2:5" x14ac:dyDescent="0.2">
      <c r="B3069" s="153">
        <v>42215</v>
      </c>
      <c r="C3069" s="61">
        <v>376.12493899999998</v>
      </c>
      <c r="D3069">
        <f t="shared" si="49"/>
        <v>0.99311772430108036</v>
      </c>
      <c r="E3069">
        <v>2.6563994421451922E-3</v>
      </c>
    </row>
    <row r="3070" spans="2:5" x14ac:dyDescent="0.2">
      <c r="B3070" s="153">
        <v>43531</v>
      </c>
      <c r="C3070" s="61">
        <v>188.71185299999999</v>
      </c>
      <c r="D3070">
        <f t="shared" si="49"/>
        <v>-0.65575558110611742</v>
      </c>
      <c r="E3070">
        <v>2.6483715606339733E-3</v>
      </c>
    </row>
    <row r="3071" spans="2:5" x14ac:dyDescent="0.2">
      <c r="B3071" s="153">
        <v>42634</v>
      </c>
      <c r="C3071" s="61">
        <v>548.19146699999999</v>
      </c>
      <c r="D3071">
        <f t="shared" si="49"/>
        <v>0.11214479047295087</v>
      </c>
      <c r="E3071">
        <v>2.6438146306086313E-3</v>
      </c>
    </row>
    <row r="3072" spans="2:5" x14ac:dyDescent="0.2">
      <c r="B3072" s="153">
        <v>44613</v>
      </c>
      <c r="C3072" s="61">
        <v>492.91375699999998</v>
      </c>
      <c r="D3072">
        <f t="shared" si="49"/>
        <v>23.816514811355443</v>
      </c>
      <c r="E3072">
        <v>2.6361740502351713E-3</v>
      </c>
    </row>
    <row r="3073" spans="2:5" x14ac:dyDescent="0.2">
      <c r="B3073" s="153">
        <v>36138</v>
      </c>
      <c r="C3073" s="61">
        <v>19.862328000000002</v>
      </c>
      <c r="D3073">
        <f t="shared" si="49"/>
        <v>-0.95643071634225874</v>
      </c>
      <c r="E3073">
        <v>2.633396196699157E-3</v>
      </c>
    </row>
    <row r="3074" spans="2:5" x14ac:dyDescent="0.2">
      <c r="B3074" s="153">
        <v>42942</v>
      </c>
      <c r="C3074" s="61">
        <v>455.87914999999998</v>
      </c>
      <c r="D3074">
        <f t="shared" si="49"/>
        <v>13.35325747263059</v>
      </c>
      <c r="E3074">
        <v>2.630972092963639E-3</v>
      </c>
    </row>
    <row r="3075" spans="2:5" x14ac:dyDescent="0.2">
      <c r="B3075" s="153">
        <v>36336</v>
      </c>
      <c r="C3075" s="61">
        <v>31.761372000000001</v>
      </c>
      <c r="D3075">
        <f t="shared" ref="D3075:D3138" si="50">(C3075-C3076)/C3076</f>
        <v>-0.9512151561547989</v>
      </c>
      <c r="E3075">
        <v>2.6297691279511927E-3</v>
      </c>
    </row>
    <row r="3076" spans="2:5" x14ac:dyDescent="0.2">
      <c r="B3076" s="153">
        <v>45240</v>
      </c>
      <c r="C3076" s="61">
        <v>651.04998799999998</v>
      </c>
      <c r="D3076">
        <f t="shared" si="50"/>
        <v>21.689275996533375</v>
      </c>
      <c r="E3076">
        <v>2.6180211947832818E-3</v>
      </c>
    </row>
    <row r="3077" spans="2:5" x14ac:dyDescent="0.2">
      <c r="B3077" s="153">
        <v>36214</v>
      </c>
      <c r="C3077" s="61">
        <v>28.694171999999998</v>
      </c>
      <c r="D3077">
        <f t="shared" si="50"/>
        <v>-0.9351062932259091</v>
      </c>
      <c r="E3077">
        <v>2.6041555656076804E-3</v>
      </c>
    </row>
    <row r="3078" spans="2:5" x14ac:dyDescent="0.2">
      <c r="B3078" s="153">
        <v>44712</v>
      </c>
      <c r="C3078" s="61">
        <v>442.171875</v>
      </c>
      <c r="D3078">
        <f t="shared" si="50"/>
        <v>9.4239512776957218E-2</v>
      </c>
      <c r="E3078">
        <v>2.599448614135828E-3</v>
      </c>
    </row>
    <row r="3079" spans="2:5" x14ac:dyDescent="0.2">
      <c r="B3079" s="153">
        <v>44697</v>
      </c>
      <c r="C3079" s="61">
        <v>404.090576</v>
      </c>
      <c r="D3079">
        <f t="shared" si="50"/>
        <v>0.60534651255166128</v>
      </c>
      <c r="E3079">
        <v>2.5971195693030727E-3</v>
      </c>
    </row>
    <row r="3080" spans="2:5" x14ac:dyDescent="0.2">
      <c r="B3080" s="153">
        <v>43300</v>
      </c>
      <c r="C3080" s="61">
        <v>251.715485</v>
      </c>
      <c r="D3080">
        <f t="shared" si="50"/>
        <v>-0.60614567745741255</v>
      </c>
      <c r="E3080">
        <v>2.5808995074850078E-3</v>
      </c>
    </row>
    <row r="3081" spans="2:5" x14ac:dyDescent="0.2">
      <c r="B3081" s="153">
        <v>45133</v>
      </c>
      <c r="C3081" s="61">
        <v>639.10809300000005</v>
      </c>
      <c r="D3081">
        <f t="shared" si="50"/>
        <v>12.487288070137234</v>
      </c>
      <c r="E3081">
        <v>2.5802836193899326E-3</v>
      </c>
    </row>
    <row r="3082" spans="2:5" x14ac:dyDescent="0.2">
      <c r="B3082" s="153">
        <v>35474</v>
      </c>
      <c r="C3082" s="61">
        <v>47.385959999999997</v>
      </c>
      <c r="D3082">
        <f t="shared" si="50"/>
        <v>-2.1625772099397048E-2</v>
      </c>
      <c r="E3082">
        <v>2.5518272403670019E-3</v>
      </c>
    </row>
    <row r="3083" spans="2:5" x14ac:dyDescent="0.2">
      <c r="B3083" s="153">
        <v>35692</v>
      </c>
      <c r="C3083" s="61">
        <v>48.433368999999999</v>
      </c>
      <c r="D3083">
        <f t="shared" si="50"/>
        <v>-0.86277553272701824</v>
      </c>
      <c r="E3083">
        <v>2.5513706116020267E-3</v>
      </c>
    </row>
    <row r="3084" spans="2:5" x14ac:dyDescent="0.2">
      <c r="B3084" s="153">
        <v>43173</v>
      </c>
      <c r="C3084" s="61">
        <v>352.949951</v>
      </c>
      <c r="D3084">
        <f t="shared" si="50"/>
        <v>5.6897853512084735</v>
      </c>
      <c r="E3084">
        <v>2.5484418507548904E-3</v>
      </c>
    </row>
    <row r="3085" spans="2:5" x14ac:dyDescent="0.2">
      <c r="B3085" s="153">
        <v>35082</v>
      </c>
      <c r="C3085" s="61">
        <v>52.759532999999998</v>
      </c>
      <c r="D3085">
        <f t="shared" si="50"/>
        <v>0.2233264590557866</v>
      </c>
      <c r="E3085">
        <v>2.5320238279419819E-3</v>
      </c>
    </row>
    <row r="3086" spans="2:5" x14ac:dyDescent="0.2">
      <c r="B3086" s="153">
        <v>34810</v>
      </c>
      <c r="C3086" s="61">
        <v>43.127926000000002</v>
      </c>
      <c r="D3086">
        <f t="shared" si="50"/>
        <v>1.3898123821175146</v>
      </c>
      <c r="E3086">
        <v>2.5256120070455013E-3</v>
      </c>
    </row>
    <row r="3087" spans="2:5" x14ac:dyDescent="0.2">
      <c r="B3087" s="153">
        <v>36682</v>
      </c>
      <c r="C3087" s="61">
        <v>18.046574</v>
      </c>
      <c r="D3087">
        <f t="shared" si="50"/>
        <v>-0.88636020362424994</v>
      </c>
      <c r="E3087">
        <v>2.5242297221813085E-3</v>
      </c>
    </row>
    <row r="3088" spans="2:5" x14ac:dyDescent="0.2">
      <c r="B3088" s="153">
        <v>43640</v>
      </c>
      <c r="C3088" s="61">
        <v>158.80505400000001</v>
      </c>
      <c r="D3088">
        <f t="shared" si="50"/>
        <v>1.7474440846314565</v>
      </c>
      <c r="E3088">
        <v>2.5173115593840729E-3</v>
      </c>
    </row>
    <row r="3089" spans="2:5" x14ac:dyDescent="0.2">
      <c r="B3089" s="153">
        <v>35591</v>
      </c>
      <c r="C3089" s="61">
        <v>57.801014000000002</v>
      </c>
      <c r="D3089">
        <f t="shared" si="50"/>
        <v>1.6848576360633409</v>
      </c>
      <c r="E3089">
        <v>2.5149849946258878E-3</v>
      </c>
    </row>
    <row r="3090" spans="2:5" x14ac:dyDescent="0.2">
      <c r="B3090" s="153">
        <v>37385</v>
      </c>
      <c r="C3090" s="61">
        <v>21.528521000000001</v>
      </c>
      <c r="D3090">
        <f t="shared" si="50"/>
        <v>-0.88002433784056888</v>
      </c>
      <c r="E3090">
        <v>2.5144678410568039E-3</v>
      </c>
    </row>
    <row r="3091" spans="2:5" x14ac:dyDescent="0.2">
      <c r="B3091" s="153">
        <v>43539</v>
      </c>
      <c r="C3091" s="61">
        <v>179.44073499999999</v>
      </c>
      <c r="D3091">
        <f t="shared" si="50"/>
        <v>-0.52668447764884485</v>
      </c>
      <c r="E3091">
        <v>2.50621616674093E-3</v>
      </c>
    </row>
    <row r="3092" spans="2:5" x14ac:dyDescent="0.2">
      <c r="B3092" s="153">
        <v>42354</v>
      </c>
      <c r="C3092" s="61">
        <v>379.11441000000002</v>
      </c>
      <c r="D3092">
        <f t="shared" si="50"/>
        <v>0.57930228518895632</v>
      </c>
      <c r="E3092">
        <v>2.5032673660926514E-3</v>
      </c>
    </row>
    <row r="3093" spans="2:5" x14ac:dyDescent="0.2">
      <c r="B3093" s="153">
        <v>43368</v>
      </c>
      <c r="C3093" s="61">
        <v>240.05183400000001</v>
      </c>
      <c r="D3093">
        <f t="shared" si="50"/>
        <v>4.4968125485833337</v>
      </c>
      <c r="E3093">
        <v>2.4979527356626626E-3</v>
      </c>
    </row>
    <row r="3094" spans="2:5" x14ac:dyDescent="0.2">
      <c r="B3094" s="153">
        <v>34571</v>
      </c>
      <c r="C3094" s="61">
        <v>43.671097000000003</v>
      </c>
      <c r="D3094">
        <f t="shared" si="50"/>
        <v>-0.89642462248144217</v>
      </c>
      <c r="E3094">
        <v>2.4940516431009923E-3</v>
      </c>
    </row>
    <row r="3095" spans="2:5" x14ac:dyDescent="0.2">
      <c r="B3095" s="153">
        <v>43117</v>
      </c>
      <c r="C3095" s="61">
        <v>421.635895</v>
      </c>
      <c r="D3095">
        <f t="shared" si="50"/>
        <v>8.705504338723097</v>
      </c>
      <c r="E3095">
        <v>2.4887779913253774E-3</v>
      </c>
    </row>
    <row r="3096" spans="2:5" x14ac:dyDescent="0.2">
      <c r="B3096" s="153">
        <v>34480</v>
      </c>
      <c r="C3096" s="61">
        <v>43.442965999999998</v>
      </c>
      <c r="D3096">
        <f t="shared" si="50"/>
        <v>-0.76009707276451488</v>
      </c>
      <c r="E3096">
        <v>2.4874714351535814E-3</v>
      </c>
    </row>
    <row r="3097" spans="2:5" x14ac:dyDescent="0.2">
      <c r="B3097" s="153">
        <v>43497</v>
      </c>
      <c r="C3097" s="61">
        <v>181.08560199999999</v>
      </c>
      <c r="D3097">
        <f t="shared" si="50"/>
        <v>0.49876236334138013</v>
      </c>
      <c r="E3097">
        <v>2.483394751072236E-3</v>
      </c>
    </row>
    <row r="3098" spans="2:5" x14ac:dyDescent="0.2">
      <c r="B3098" s="153">
        <v>44067</v>
      </c>
      <c r="C3098" s="61">
        <v>120.823425</v>
      </c>
      <c r="D3098">
        <f t="shared" si="50"/>
        <v>5.4354109608741084</v>
      </c>
      <c r="E3098">
        <v>2.4813572751487254E-3</v>
      </c>
    </row>
    <row r="3099" spans="2:5" x14ac:dyDescent="0.2">
      <c r="B3099" s="153">
        <v>37281</v>
      </c>
      <c r="C3099" s="61">
        <v>18.77478</v>
      </c>
      <c r="D3099">
        <f t="shared" si="50"/>
        <v>-0.72501665371385948</v>
      </c>
      <c r="E3099">
        <v>2.4711001948901105E-3</v>
      </c>
    </row>
    <row r="3100" spans="2:5" x14ac:dyDescent="0.2">
      <c r="B3100" s="153">
        <v>38208</v>
      </c>
      <c r="C3100" s="61">
        <v>68.276061999999996</v>
      </c>
      <c r="D3100">
        <f t="shared" si="50"/>
        <v>-0.9258312281896417</v>
      </c>
      <c r="E3100">
        <v>2.4692441273356613E-3</v>
      </c>
    </row>
    <row r="3101" spans="2:5" x14ac:dyDescent="0.2">
      <c r="B3101" s="153">
        <v>45337</v>
      </c>
      <c r="C3101" s="61">
        <v>920.54998799999998</v>
      </c>
      <c r="D3101">
        <f t="shared" si="50"/>
        <v>11.162591153703604</v>
      </c>
      <c r="E3101">
        <v>2.4501797118612182E-3</v>
      </c>
    </row>
    <row r="3102" spans="2:5" x14ac:dyDescent="0.2">
      <c r="B3102" s="153">
        <v>35258</v>
      </c>
      <c r="C3102" s="61">
        <v>75.686995999999994</v>
      </c>
      <c r="D3102">
        <f t="shared" si="50"/>
        <v>-0.82421187664405093</v>
      </c>
      <c r="E3102">
        <v>2.4433357308692488E-3</v>
      </c>
    </row>
    <row r="3103" spans="2:5" x14ac:dyDescent="0.2">
      <c r="B3103" s="153">
        <v>42870</v>
      </c>
      <c r="C3103" s="61">
        <v>430.55807499999997</v>
      </c>
      <c r="D3103">
        <f t="shared" si="50"/>
        <v>1.618369137210186</v>
      </c>
      <c r="E3103">
        <v>2.4370065952598659E-3</v>
      </c>
    </row>
    <row r="3104" spans="2:5" x14ac:dyDescent="0.2">
      <c r="B3104" s="153">
        <v>44187</v>
      </c>
      <c r="C3104" s="61">
        <v>164.4375</v>
      </c>
      <c r="D3104">
        <f t="shared" si="50"/>
        <v>-0.83744809816009724</v>
      </c>
      <c r="E3104">
        <v>2.430876969295379E-3</v>
      </c>
    </row>
    <row r="3105" spans="2:5" x14ac:dyDescent="0.2">
      <c r="B3105" s="153">
        <v>45386</v>
      </c>
      <c r="C3105" s="61">
        <v>1011.599976</v>
      </c>
      <c r="D3105">
        <f t="shared" si="50"/>
        <v>45.109412314194351</v>
      </c>
      <c r="E3105">
        <v>2.4277381377735955E-3</v>
      </c>
    </row>
    <row r="3106" spans="2:5" x14ac:dyDescent="0.2">
      <c r="B3106" s="153">
        <v>36655</v>
      </c>
      <c r="C3106" s="61">
        <v>21.939121</v>
      </c>
      <c r="D3106">
        <f t="shared" si="50"/>
        <v>-0.62314564856810395</v>
      </c>
      <c r="E3106">
        <v>2.4220382313678837E-3</v>
      </c>
    </row>
    <row r="3107" spans="2:5" x14ac:dyDescent="0.2">
      <c r="B3107" s="153">
        <v>34995</v>
      </c>
      <c r="C3107" s="61">
        <v>58.216445999999998</v>
      </c>
      <c r="D3107">
        <f t="shared" si="50"/>
        <v>-2.4039898736624449E-3</v>
      </c>
      <c r="E3107">
        <v>2.4151552797469036E-3</v>
      </c>
    </row>
    <row r="3108" spans="2:5" x14ac:dyDescent="0.2">
      <c r="B3108" s="153">
        <v>35003</v>
      </c>
      <c r="C3108" s="61">
        <v>58.356735</v>
      </c>
      <c r="D3108">
        <f t="shared" si="50"/>
        <v>-0.85183473579966007</v>
      </c>
      <c r="E3108">
        <v>2.4097829675140728E-3</v>
      </c>
    </row>
    <row r="3109" spans="2:5" x14ac:dyDescent="0.2">
      <c r="B3109" s="153">
        <v>42201</v>
      </c>
      <c r="C3109" s="61">
        <v>393.86245700000001</v>
      </c>
      <c r="D3109">
        <f t="shared" si="50"/>
        <v>6.4039078351000258</v>
      </c>
      <c r="E3109">
        <v>2.409463152559166E-3</v>
      </c>
    </row>
    <row r="3110" spans="2:5" x14ac:dyDescent="0.2">
      <c r="B3110" s="153">
        <v>35558</v>
      </c>
      <c r="C3110" s="61">
        <v>53.196564000000002</v>
      </c>
      <c r="D3110">
        <f t="shared" si="50"/>
        <v>-0.85785198791817763</v>
      </c>
      <c r="E3110">
        <v>2.4064018410495471E-3</v>
      </c>
    </row>
    <row r="3111" spans="2:5" x14ac:dyDescent="0.2">
      <c r="B3111" s="153">
        <v>42961</v>
      </c>
      <c r="C3111" s="61">
        <v>374.23361199999999</v>
      </c>
      <c r="D3111">
        <f t="shared" si="50"/>
        <v>5.4625149602697973E-2</v>
      </c>
      <c r="E3111">
        <v>2.4031568781342984E-3</v>
      </c>
    </row>
    <row r="3112" spans="2:5" x14ac:dyDescent="0.2">
      <c r="B3112" s="153">
        <v>42233</v>
      </c>
      <c r="C3112" s="61">
        <v>354.84988399999997</v>
      </c>
      <c r="D3112">
        <f t="shared" si="50"/>
        <v>8.7028956255471286</v>
      </c>
      <c r="E3112">
        <v>2.3927661280500174E-3</v>
      </c>
    </row>
    <row r="3113" spans="2:5" x14ac:dyDescent="0.2">
      <c r="B3113" s="153">
        <v>35816</v>
      </c>
      <c r="C3113" s="61">
        <v>36.571545</v>
      </c>
      <c r="D3113">
        <f t="shared" si="50"/>
        <v>-0.93561683251852779</v>
      </c>
      <c r="E3113">
        <v>2.3850383921645638E-3</v>
      </c>
    </row>
    <row r="3114" spans="2:5" x14ac:dyDescent="0.2">
      <c r="B3114" s="153">
        <v>45093</v>
      </c>
      <c r="C3114" s="61">
        <v>568.02960199999995</v>
      </c>
      <c r="D3114">
        <f t="shared" si="50"/>
        <v>0.28160137258490842</v>
      </c>
      <c r="E3114">
        <v>2.3748056848586483E-3</v>
      </c>
    </row>
    <row r="3115" spans="2:5" x14ac:dyDescent="0.2">
      <c r="B3115" s="153">
        <v>44713</v>
      </c>
      <c r="C3115" s="61">
        <v>443.21862800000002</v>
      </c>
      <c r="D3115">
        <f t="shared" si="50"/>
        <v>-5.1823390317771507E-2</v>
      </c>
      <c r="E3115">
        <v>2.3672989151560663E-3</v>
      </c>
    </row>
    <row r="3116" spans="2:5" x14ac:dyDescent="0.2">
      <c r="B3116" s="153">
        <v>44777</v>
      </c>
      <c r="C3116" s="61">
        <v>467.44311499999998</v>
      </c>
      <c r="D3116">
        <f t="shared" si="50"/>
        <v>-1.4906749422425073E-3</v>
      </c>
      <c r="E3116">
        <v>2.3514445514461759E-3</v>
      </c>
    </row>
    <row r="3117" spans="2:5" x14ac:dyDescent="0.2">
      <c r="B3117" s="153">
        <v>42726</v>
      </c>
      <c r="C3117" s="61">
        <v>468.140961</v>
      </c>
      <c r="D3117">
        <f t="shared" si="50"/>
        <v>15.323325487013893</v>
      </c>
      <c r="E3117">
        <v>2.3479310819145595E-3</v>
      </c>
    </row>
    <row r="3118" spans="2:5" x14ac:dyDescent="0.2">
      <c r="B3118" s="153">
        <v>36298</v>
      </c>
      <c r="C3118" s="61">
        <v>28.679264</v>
      </c>
      <c r="D3118">
        <f t="shared" si="50"/>
        <v>-0.5666303843778876</v>
      </c>
      <c r="E3118">
        <v>2.3441054537796393E-3</v>
      </c>
    </row>
    <row r="3119" spans="2:5" x14ac:dyDescent="0.2">
      <c r="B3119" s="153">
        <v>35192</v>
      </c>
      <c r="C3119" s="61">
        <v>66.177375999999995</v>
      </c>
      <c r="D3119">
        <f t="shared" si="50"/>
        <v>2.3330871780903628</v>
      </c>
      <c r="E3119">
        <v>2.3371375742275561E-3</v>
      </c>
    </row>
    <row r="3120" spans="2:5" x14ac:dyDescent="0.2">
      <c r="B3120" s="153">
        <v>37523</v>
      </c>
      <c r="C3120" s="61">
        <v>19.854679000000001</v>
      </c>
      <c r="D3120">
        <f t="shared" si="50"/>
        <v>-0.95780389721812742</v>
      </c>
      <c r="E3120">
        <v>2.3365850691083245E-3</v>
      </c>
    </row>
    <row r="3121" spans="2:5" x14ac:dyDescent="0.2">
      <c r="B3121" s="153">
        <v>42734</v>
      </c>
      <c r="C3121" s="61">
        <v>470.533478</v>
      </c>
      <c r="D3121">
        <f t="shared" si="50"/>
        <v>23.508216960573328</v>
      </c>
      <c r="E3121">
        <v>2.3359646916542862E-3</v>
      </c>
    </row>
    <row r="3122" spans="2:5" x14ac:dyDescent="0.2">
      <c r="B3122" s="153">
        <v>36038</v>
      </c>
      <c r="C3122" s="61">
        <v>19.199009</v>
      </c>
      <c r="D3122">
        <f t="shared" si="50"/>
        <v>0.92796112708400014</v>
      </c>
      <c r="E3122">
        <v>2.3346204774689697E-3</v>
      </c>
    </row>
    <row r="3123" spans="2:5" x14ac:dyDescent="0.2">
      <c r="B3123" s="153">
        <v>37078</v>
      </c>
      <c r="C3123" s="61">
        <v>9.9581929999999996</v>
      </c>
      <c r="D3123">
        <f t="shared" si="50"/>
        <v>-0.9182229006390874</v>
      </c>
      <c r="E3123">
        <v>2.329126981003495E-3</v>
      </c>
    </row>
    <row r="3124" spans="2:5" x14ac:dyDescent="0.2">
      <c r="B3124" s="153">
        <v>39269</v>
      </c>
      <c r="C3124" s="61">
        <v>121.772392</v>
      </c>
      <c r="D3124">
        <f t="shared" si="50"/>
        <v>-0.74372826822047333</v>
      </c>
      <c r="E3124">
        <v>2.3252385780648506E-3</v>
      </c>
    </row>
    <row r="3125" spans="2:5" x14ac:dyDescent="0.2">
      <c r="B3125" s="153">
        <v>44784</v>
      </c>
      <c r="C3125" s="61">
        <v>475.169037</v>
      </c>
      <c r="D3125">
        <f t="shared" si="50"/>
        <v>9.9031524297225726E-2</v>
      </c>
      <c r="E3125">
        <v>2.3131232416334683E-3</v>
      </c>
    </row>
    <row r="3126" spans="2:5" x14ac:dyDescent="0.2">
      <c r="B3126" s="153">
        <v>44649</v>
      </c>
      <c r="C3126" s="61">
        <v>432.352509</v>
      </c>
      <c r="D3126">
        <f t="shared" si="50"/>
        <v>2.040539520441027</v>
      </c>
      <c r="E3126">
        <v>2.3110583274397918E-3</v>
      </c>
    </row>
    <row r="3127" spans="2:5" x14ac:dyDescent="0.2">
      <c r="B3127" s="153">
        <v>38952</v>
      </c>
      <c r="C3127" s="61">
        <v>142.19598400000001</v>
      </c>
      <c r="D3127">
        <f t="shared" si="50"/>
        <v>-0.5905396318870364</v>
      </c>
      <c r="E3127">
        <v>2.306745131973432E-3</v>
      </c>
    </row>
    <row r="3128" spans="2:5" x14ac:dyDescent="0.2">
      <c r="B3128" s="153">
        <v>42439</v>
      </c>
      <c r="C3128" s="61">
        <v>347.27654999999999</v>
      </c>
      <c r="D3128">
        <f t="shared" si="50"/>
        <v>13.751515541280396</v>
      </c>
      <c r="E3128">
        <v>2.3007110890265895E-3</v>
      </c>
    </row>
    <row r="3129" spans="2:5" x14ac:dyDescent="0.2">
      <c r="B3129" s="153">
        <v>37456</v>
      </c>
      <c r="C3129" s="61">
        <v>23.541754000000001</v>
      </c>
      <c r="D3129">
        <f t="shared" si="50"/>
        <v>-0.9363044477695518</v>
      </c>
      <c r="E3129">
        <v>2.2987290147099128E-3</v>
      </c>
    </row>
    <row r="3130" spans="2:5" x14ac:dyDescent="0.2">
      <c r="B3130" s="153">
        <v>43160</v>
      </c>
      <c r="C3130" s="61">
        <v>369.59808299999997</v>
      </c>
      <c r="D3130">
        <f t="shared" si="50"/>
        <v>-0.19129676813467986</v>
      </c>
      <c r="E3130">
        <v>2.2979779981543856E-3</v>
      </c>
    </row>
    <row r="3131" spans="2:5" x14ac:dyDescent="0.2">
      <c r="B3131" s="153">
        <v>42690</v>
      </c>
      <c r="C3131" s="61">
        <v>457.02560399999999</v>
      </c>
      <c r="D3131">
        <f t="shared" si="50"/>
        <v>8.5396819456187174</v>
      </c>
      <c r="E3131">
        <v>2.2956174342392186E-3</v>
      </c>
    </row>
    <row r="3132" spans="2:5" x14ac:dyDescent="0.2">
      <c r="B3132" s="153">
        <v>34578</v>
      </c>
      <c r="C3132" s="61">
        <v>47.907845000000002</v>
      </c>
      <c r="D3132">
        <f t="shared" si="50"/>
        <v>1.0041523503748888</v>
      </c>
      <c r="E3132">
        <v>2.272820180318554E-3</v>
      </c>
    </row>
    <row r="3133" spans="2:5" x14ac:dyDescent="0.2">
      <c r="B3133" s="153">
        <v>37690</v>
      </c>
      <c r="C3133" s="61">
        <v>23.904292999999999</v>
      </c>
      <c r="D3133">
        <f t="shared" si="50"/>
        <v>-0.92271137448456653</v>
      </c>
      <c r="E3133">
        <v>2.2638289665118847E-3</v>
      </c>
    </row>
    <row r="3134" spans="2:5" x14ac:dyDescent="0.2">
      <c r="B3134" s="153">
        <v>44392</v>
      </c>
      <c r="C3134" s="61">
        <v>309.28604100000001</v>
      </c>
      <c r="D3134">
        <f t="shared" si="50"/>
        <v>5.9610291039515584</v>
      </c>
      <c r="E3134">
        <v>2.2613144028378819E-3</v>
      </c>
    </row>
    <row r="3135" spans="2:5" x14ac:dyDescent="0.2">
      <c r="B3135" s="153">
        <v>39741</v>
      </c>
      <c r="C3135" s="61">
        <v>44.431080000000001</v>
      </c>
      <c r="D3135">
        <f t="shared" si="50"/>
        <v>0.83045775533492561</v>
      </c>
      <c r="E3135">
        <v>2.2593485030461017E-3</v>
      </c>
    </row>
    <row r="3136" spans="2:5" x14ac:dyDescent="0.2">
      <c r="B3136" s="153">
        <v>39776</v>
      </c>
      <c r="C3136" s="61">
        <v>24.273206999999999</v>
      </c>
      <c r="D3136">
        <f t="shared" si="50"/>
        <v>-0.92734936575561444</v>
      </c>
      <c r="E3136">
        <v>2.2555822843453241E-3</v>
      </c>
    </row>
    <row r="3137" spans="2:5" x14ac:dyDescent="0.2">
      <c r="B3137" s="153">
        <v>43227</v>
      </c>
      <c r="C3137" s="61">
        <v>334.10867300000001</v>
      </c>
      <c r="D3137">
        <f t="shared" si="50"/>
        <v>-0.21703072753800318</v>
      </c>
      <c r="E3137">
        <v>2.2427636958626128E-3</v>
      </c>
    </row>
    <row r="3138" spans="2:5" x14ac:dyDescent="0.2">
      <c r="B3138" s="153">
        <v>44756</v>
      </c>
      <c r="C3138" s="61">
        <v>426.720032</v>
      </c>
      <c r="D3138">
        <f t="shared" si="50"/>
        <v>0.3565203348651832</v>
      </c>
      <c r="E3138">
        <v>2.2242415037064091E-3</v>
      </c>
    </row>
    <row r="3139" spans="2:5" x14ac:dyDescent="0.2">
      <c r="B3139" s="153">
        <v>44327</v>
      </c>
      <c r="C3139" s="61">
        <v>314.56957999999997</v>
      </c>
      <c r="D3139">
        <f t="shared" ref="D3139:D3202" si="51">(C3139-C3140)/C3140</f>
        <v>5.9725186820505725</v>
      </c>
      <c r="E3139">
        <v>2.2232487206996507E-3</v>
      </c>
    </row>
    <row r="3140" spans="2:5" x14ac:dyDescent="0.2">
      <c r="B3140" s="153">
        <v>35398</v>
      </c>
      <c r="C3140" s="61">
        <v>45.115631</v>
      </c>
      <c r="D3140">
        <f t="shared" si="51"/>
        <v>-0.84671890044733811</v>
      </c>
      <c r="E3140">
        <v>2.2064672390697021E-3</v>
      </c>
    </row>
    <row r="3141" spans="2:5" x14ac:dyDescent="0.2">
      <c r="B3141" s="153">
        <v>44447</v>
      </c>
      <c r="C3141" s="61">
        <v>294.33264200000002</v>
      </c>
      <c r="D3141">
        <f t="shared" si="51"/>
        <v>3.2432266986334719</v>
      </c>
      <c r="E3141">
        <v>2.2062777449770418E-3</v>
      </c>
    </row>
    <row r="3142" spans="2:5" x14ac:dyDescent="0.2">
      <c r="B3142" s="153">
        <v>38503</v>
      </c>
      <c r="C3142" s="61">
        <v>69.365288000000007</v>
      </c>
      <c r="D3142">
        <f t="shared" si="51"/>
        <v>-0.53525002533618871</v>
      </c>
      <c r="E3142">
        <v>2.1985427040422854E-3</v>
      </c>
    </row>
    <row r="3143" spans="2:5" x14ac:dyDescent="0.2">
      <c r="B3143" s="153">
        <v>39009</v>
      </c>
      <c r="C3143" s="61">
        <v>149.252914</v>
      </c>
      <c r="D3143">
        <f t="shared" si="51"/>
        <v>6.0592641680213024</v>
      </c>
      <c r="E3143">
        <v>2.1975395990229767E-3</v>
      </c>
    </row>
    <row r="3144" spans="2:5" x14ac:dyDescent="0.2">
      <c r="B3144" s="153">
        <v>37307</v>
      </c>
      <c r="C3144" s="61">
        <v>21.142842999999999</v>
      </c>
      <c r="D3144">
        <f t="shared" si="51"/>
        <v>-0.92860212075529935</v>
      </c>
      <c r="E3144">
        <v>2.1938647817463588E-3</v>
      </c>
    </row>
    <row r="3145" spans="2:5" x14ac:dyDescent="0.2">
      <c r="B3145" s="153">
        <v>44285</v>
      </c>
      <c r="C3145" s="61">
        <v>296.12704500000001</v>
      </c>
      <c r="D3145">
        <f t="shared" si="51"/>
        <v>4.9647719626775144</v>
      </c>
      <c r="E3145">
        <v>2.19298108310996E-3</v>
      </c>
    </row>
    <row r="3146" spans="2:5" x14ac:dyDescent="0.2">
      <c r="B3146" s="153">
        <v>34613</v>
      </c>
      <c r="C3146" s="61">
        <v>49.645995999999997</v>
      </c>
      <c r="D3146">
        <f t="shared" si="51"/>
        <v>-0.40161802037492855</v>
      </c>
      <c r="E3146">
        <v>2.1929103415168627E-3</v>
      </c>
    </row>
    <row r="3147" spans="2:5" x14ac:dyDescent="0.2">
      <c r="B3147" s="153">
        <v>38569</v>
      </c>
      <c r="C3147" s="61">
        <v>82.967063999999993</v>
      </c>
      <c r="D3147">
        <f t="shared" si="51"/>
        <v>0.66752418804606339</v>
      </c>
      <c r="E3147">
        <v>2.1926412394820188E-3</v>
      </c>
    </row>
    <row r="3148" spans="2:5" x14ac:dyDescent="0.2">
      <c r="B3148" s="153">
        <v>34614</v>
      </c>
      <c r="C3148" s="61">
        <v>49.754638999999997</v>
      </c>
      <c r="D3148">
        <f t="shared" si="51"/>
        <v>-0.8790654064018214</v>
      </c>
      <c r="E3148">
        <v>2.1883537194016759E-3</v>
      </c>
    </row>
    <row r="3149" spans="2:5" x14ac:dyDescent="0.2">
      <c r="B3149" s="153">
        <v>44743</v>
      </c>
      <c r="C3149" s="61">
        <v>411.417755</v>
      </c>
      <c r="D3149">
        <f t="shared" si="51"/>
        <v>1.2411080019545933</v>
      </c>
      <c r="E3149">
        <v>2.185632587203154E-3</v>
      </c>
    </row>
    <row r="3150" spans="2:5" x14ac:dyDescent="0.2">
      <c r="B3150" s="153">
        <v>43425</v>
      </c>
      <c r="C3150" s="61">
        <v>183.57783499999999</v>
      </c>
      <c r="D3150">
        <f t="shared" si="51"/>
        <v>11.906397424708162</v>
      </c>
      <c r="E3150">
        <v>2.1767931899127225E-3</v>
      </c>
    </row>
    <row r="3151" spans="2:5" x14ac:dyDescent="0.2">
      <c r="B3151" s="153">
        <v>36957</v>
      </c>
      <c r="C3151" s="61">
        <v>14.223786</v>
      </c>
      <c r="D3151">
        <f t="shared" si="51"/>
        <v>-0.7824940989703133</v>
      </c>
      <c r="E3151">
        <v>2.1738989519571933E-3</v>
      </c>
    </row>
    <row r="3152" spans="2:5" x14ac:dyDescent="0.2">
      <c r="B3152" s="153">
        <v>37963</v>
      </c>
      <c r="C3152" s="61">
        <v>65.394942999999998</v>
      </c>
      <c r="D3152">
        <f t="shared" si="51"/>
        <v>-0.87156385685037663</v>
      </c>
      <c r="E3152">
        <v>2.1707255982899598E-3</v>
      </c>
    </row>
    <row r="3153" spans="2:5" x14ac:dyDescent="0.2">
      <c r="B3153" s="153">
        <v>44510</v>
      </c>
      <c r="C3153" s="61">
        <v>509.16308600000002</v>
      </c>
      <c r="D3153">
        <f t="shared" si="51"/>
        <v>7.0331653998157426</v>
      </c>
      <c r="E3153">
        <v>2.1583552631726506E-3</v>
      </c>
    </row>
    <row r="3154" spans="2:5" x14ac:dyDescent="0.2">
      <c r="B3154" s="153">
        <v>38240</v>
      </c>
      <c r="C3154" s="61">
        <v>63.382621999999998</v>
      </c>
      <c r="D3154">
        <f t="shared" si="51"/>
        <v>-0.79051015004256697</v>
      </c>
      <c r="E3154">
        <v>2.1525783277199827E-3</v>
      </c>
    </row>
    <row r="3155" spans="2:5" x14ac:dyDescent="0.2">
      <c r="B3155" s="153">
        <v>44301</v>
      </c>
      <c r="C3155" s="61">
        <v>302.557007</v>
      </c>
      <c r="D3155">
        <f t="shared" si="51"/>
        <v>-0.35005262937310416</v>
      </c>
      <c r="E3155">
        <v>2.1461727723319345E-3</v>
      </c>
    </row>
    <row r="3156" spans="2:5" x14ac:dyDescent="0.2">
      <c r="B3156" s="153">
        <v>42530</v>
      </c>
      <c r="C3156" s="61">
        <v>465.51001000000002</v>
      </c>
      <c r="D3156">
        <f t="shared" si="51"/>
        <v>1.9243415606495244</v>
      </c>
      <c r="E3156">
        <v>2.1452357342479169E-3</v>
      </c>
    </row>
    <row r="3157" spans="2:5" x14ac:dyDescent="0.2">
      <c r="B3157" s="153">
        <v>38812</v>
      </c>
      <c r="C3157" s="61">
        <v>159.18455499999999</v>
      </c>
      <c r="D3157">
        <f t="shared" si="51"/>
        <v>1.9694141928303437</v>
      </c>
      <c r="E3157">
        <v>2.1298458584195911E-3</v>
      </c>
    </row>
    <row r="3158" spans="2:5" x14ac:dyDescent="0.2">
      <c r="B3158" s="153">
        <v>35535</v>
      </c>
      <c r="C3158" s="61">
        <v>53.608066999999998</v>
      </c>
      <c r="D3158">
        <f t="shared" si="51"/>
        <v>3.8942661618175221</v>
      </c>
      <c r="E3158">
        <v>2.1220479866088621E-3</v>
      </c>
    </row>
    <row r="3159" spans="2:5" x14ac:dyDescent="0.2">
      <c r="B3159" s="153">
        <v>37154</v>
      </c>
      <c r="C3159" s="61">
        <v>10.953239</v>
      </c>
      <c r="D3159">
        <f t="shared" si="51"/>
        <v>-0.8969533865225271</v>
      </c>
      <c r="E3159">
        <v>2.1169063305086968E-3</v>
      </c>
    </row>
    <row r="3160" spans="2:5" x14ac:dyDescent="0.2">
      <c r="B3160" s="153">
        <v>39317</v>
      </c>
      <c r="C3160" s="61">
        <v>106.294022</v>
      </c>
      <c r="D3160">
        <f t="shared" si="51"/>
        <v>-0.77791021638638946</v>
      </c>
      <c r="E3160">
        <v>2.0983970407415934E-3</v>
      </c>
    </row>
    <row r="3161" spans="2:5" x14ac:dyDescent="0.2">
      <c r="B3161" s="153">
        <v>44533</v>
      </c>
      <c r="C3161" s="61">
        <v>478.60833700000001</v>
      </c>
      <c r="D3161">
        <f t="shared" si="51"/>
        <v>2.875585421030403</v>
      </c>
      <c r="E3161">
        <v>2.0872342989264919E-3</v>
      </c>
    </row>
    <row r="3162" spans="2:5" x14ac:dyDescent="0.2">
      <c r="B3162" s="153">
        <v>39414</v>
      </c>
      <c r="C3162" s="61">
        <v>123.493172</v>
      </c>
      <c r="D3162">
        <f t="shared" si="51"/>
        <v>-0.7140395749198285</v>
      </c>
      <c r="E3162">
        <v>2.0840931200681507E-3</v>
      </c>
    </row>
    <row r="3163" spans="2:5" x14ac:dyDescent="0.2">
      <c r="B3163" s="153">
        <v>43026</v>
      </c>
      <c r="C3163" s="61">
        <v>431.85406499999999</v>
      </c>
      <c r="D3163">
        <f t="shared" si="51"/>
        <v>-7.4836151230362803E-4</v>
      </c>
      <c r="E3163">
        <v>2.081988177293422E-3</v>
      </c>
    </row>
    <row r="3164" spans="2:5" x14ac:dyDescent="0.2">
      <c r="B3164" s="153">
        <v>42172</v>
      </c>
      <c r="C3164" s="61">
        <v>432.17748999999998</v>
      </c>
      <c r="D3164">
        <f t="shared" si="51"/>
        <v>9.2744539450716008</v>
      </c>
      <c r="E3164">
        <v>2.079576455059102E-3</v>
      </c>
    </row>
    <row r="3165" spans="2:5" x14ac:dyDescent="0.2">
      <c r="B3165" s="153">
        <v>34831</v>
      </c>
      <c r="C3165" s="61">
        <v>42.063305</v>
      </c>
      <c r="D3165">
        <f t="shared" si="51"/>
        <v>-0.65521467122535526</v>
      </c>
      <c r="E3165">
        <v>2.0704493561203422E-3</v>
      </c>
    </row>
    <row r="3166" spans="2:5" x14ac:dyDescent="0.2">
      <c r="B3166" s="153">
        <v>39224</v>
      </c>
      <c r="C3166" s="61">
        <v>121.998535</v>
      </c>
      <c r="D3166">
        <f t="shared" si="51"/>
        <v>-0.19182878880728255</v>
      </c>
      <c r="E3166">
        <v>2.0677917186612662E-3</v>
      </c>
    </row>
    <row r="3167" spans="2:5" x14ac:dyDescent="0.2">
      <c r="B3167" s="153">
        <v>38968</v>
      </c>
      <c r="C3167" s="61">
        <v>150.956299</v>
      </c>
      <c r="D3167">
        <f t="shared" si="51"/>
        <v>2.09616976811856</v>
      </c>
      <c r="E3167">
        <v>2.0609332772229634E-3</v>
      </c>
    </row>
    <row r="3168" spans="2:5" x14ac:dyDescent="0.2">
      <c r="B3168" s="153">
        <v>39946</v>
      </c>
      <c r="C3168" s="61">
        <v>48.755820999999997</v>
      </c>
      <c r="D3168">
        <f t="shared" si="51"/>
        <v>-0.88190805419770735</v>
      </c>
      <c r="E3168">
        <v>2.0581976064539815E-3</v>
      </c>
    </row>
    <row r="3169" spans="2:5" x14ac:dyDescent="0.2">
      <c r="B3169" s="153">
        <v>44907</v>
      </c>
      <c r="C3169" s="61">
        <v>412.86322000000001</v>
      </c>
      <c r="D3169">
        <f t="shared" si="51"/>
        <v>2.6029867991785647</v>
      </c>
      <c r="E3169">
        <v>2.0565979705019647E-3</v>
      </c>
    </row>
    <row r="3170" spans="2:5" x14ac:dyDescent="0.2">
      <c r="B3170" s="153">
        <v>39176</v>
      </c>
      <c r="C3170" s="61">
        <v>114.589157</v>
      </c>
      <c r="D3170">
        <f t="shared" si="51"/>
        <v>-0.41128657378883254</v>
      </c>
      <c r="E3170">
        <v>2.0545548782157242E-3</v>
      </c>
    </row>
    <row r="3171" spans="2:5" x14ac:dyDescent="0.2">
      <c r="B3171" s="153">
        <v>43413</v>
      </c>
      <c r="C3171" s="61">
        <v>194.64335600000001</v>
      </c>
      <c r="D3171">
        <f t="shared" si="51"/>
        <v>-0.65212987630097163</v>
      </c>
      <c r="E3171">
        <v>2.052865326015476E-3</v>
      </c>
    </row>
    <row r="3172" spans="2:5" x14ac:dyDescent="0.2">
      <c r="B3172" s="153">
        <v>42102</v>
      </c>
      <c r="C3172" s="61">
        <v>559.52880900000002</v>
      </c>
      <c r="D3172">
        <f t="shared" si="51"/>
        <v>0.76101614835700515</v>
      </c>
      <c r="E3172">
        <v>2.0523482695373866E-3</v>
      </c>
    </row>
    <row r="3173" spans="2:5" x14ac:dyDescent="0.2">
      <c r="B3173" s="153">
        <v>42422</v>
      </c>
      <c r="C3173" s="61">
        <v>317.73065200000002</v>
      </c>
      <c r="D3173">
        <f t="shared" si="51"/>
        <v>5.5168496202860444</v>
      </c>
      <c r="E3173">
        <v>2.0426989408548371E-3</v>
      </c>
    </row>
    <row r="3174" spans="2:5" x14ac:dyDescent="0.2">
      <c r="B3174" s="153">
        <v>35482</v>
      </c>
      <c r="C3174" s="61">
        <v>48.755253000000003</v>
      </c>
      <c r="D3174">
        <f t="shared" si="51"/>
        <v>-0.22843905857804905</v>
      </c>
      <c r="E3174">
        <v>2.0416634245119824E-3</v>
      </c>
    </row>
    <row r="3175" spans="2:5" x14ac:dyDescent="0.2">
      <c r="B3175" s="153">
        <v>38216</v>
      </c>
      <c r="C3175" s="61">
        <v>63.190410999999997</v>
      </c>
      <c r="D3175">
        <f t="shared" si="51"/>
        <v>-0.8572196071168281</v>
      </c>
      <c r="E3175">
        <v>2.0321345920681477E-3</v>
      </c>
    </row>
    <row r="3176" spans="2:5" x14ac:dyDescent="0.2">
      <c r="B3176" s="153">
        <v>42845</v>
      </c>
      <c r="C3176" s="61">
        <v>442.57064800000001</v>
      </c>
      <c r="D3176">
        <f t="shared" si="51"/>
        <v>5.3016325386285361</v>
      </c>
      <c r="E3176">
        <v>2.031403605076738E-3</v>
      </c>
    </row>
    <row r="3177" spans="2:5" x14ac:dyDescent="0.2">
      <c r="B3177" s="153">
        <v>35303</v>
      </c>
      <c r="C3177" s="61">
        <v>70.231110000000001</v>
      </c>
      <c r="D3177">
        <f t="shared" si="51"/>
        <v>2.6288962222356114</v>
      </c>
      <c r="E3177">
        <v>2.0242338791181813E-3</v>
      </c>
    </row>
    <row r="3178" spans="2:5" x14ac:dyDescent="0.2">
      <c r="B3178" s="153">
        <v>37411</v>
      </c>
      <c r="C3178" s="61">
        <v>19.353297999999999</v>
      </c>
      <c r="D3178">
        <f t="shared" si="51"/>
        <v>-0.61279968923617112</v>
      </c>
      <c r="E3178">
        <v>1.9966104632865964E-3</v>
      </c>
    </row>
    <row r="3179" spans="2:5" x14ac:dyDescent="0.2">
      <c r="B3179" s="153">
        <v>35394</v>
      </c>
      <c r="C3179" s="61">
        <v>49.982650999999997</v>
      </c>
      <c r="D3179">
        <f t="shared" si="51"/>
        <v>-0.18337752304254723</v>
      </c>
      <c r="E3179">
        <v>1.9915681208371627E-3</v>
      </c>
    </row>
    <row r="3180" spans="2:5" x14ac:dyDescent="0.2">
      <c r="B3180" s="153">
        <v>35366</v>
      </c>
      <c r="C3180" s="61">
        <v>61.206558000000001</v>
      </c>
      <c r="D3180">
        <f t="shared" si="51"/>
        <v>-0.11741592189310264</v>
      </c>
      <c r="E3180">
        <v>1.9743491601088327E-3</v>
      </c>
    </row>
    <row r="3181" spans="2:5" x14ac:dyDescent="0.2">
      <c r="B3181" s="153">
        <v>38495</v>
      </c>
      <c r="C3181" s="61">
        <v>69.349266</v>
      </c>
      <c r="D3181">
        <f t="shared" si="51"/>
        <v>-0.61234099321166957</v>
      </c>
      <c r="E3181">
        <v>1.9670548011705949E-3</v>
      </c>
    </row>
    <row r="3182" spans="2:5" x14ac:dyDescent="0.2">
      <c r="B3182" s="153">
        <v>43405</v>
      </c>
      <c r="C3182" s="61">
        <v>178.89244099999999</v>
      </c>
      <c r="D3182">
        <f t="shared" si="51"/>
        <v>-0.41812583957556354</v>
      </c>
      <c r="E3182">
        <v>1.9541900741932472E-3</v>
      </c>
    </row>
    <row r="3183" spans="2:5" x14ac:dyDescent="0.2">
      <c r="B3183" s="153">
        <v>43264</v>
      </c>
      <c r="C3183" s="61">
        <v>307.44180299999999</v>
      </c>
      <c r="D3183">
        <f t="shared" si="51"/>
        <v>1.5794916397491554</v>
      </c>
      <c r="E3183">
        <v>1.9493477684977545E-3</v>
      </c>
    </row>
    <row r="3184" spans="2:5" x14ac:dyDescent="0.2">
      <c r="B3184" s="153">
        <v>39343</v>
      </c>
      <c r="C3184" s="61">
        <v>119.18697400000001</v>
      </c>
      <c r="D3184">
        <f t="shared" si="51"/>
        <v>1.6322859761233077</v>
      </c>
      <c r="E3184">
        <v>1.9432088643197998E-3</v>
      </c>
    </row>
    <row r="3185" spans="2:5" x14ac:dyDescent="0.2">
      <c r="B3185" s="153">
        <v>34848</v>
      </c>
      <c r="C3185" s="61">
        <v>45.278885000000002</v>
      </c>
      <c r="D3185">
        <f t="shared" si="51"/>
        <v>2.736501884636295</v>
      </c>
      <c r="E3185">
        <v>1.9231290511203185E-3</v>
      </c>
    </row>
    <row r="3186" spans="2:5" x14ac:dyDescent="0.2">
      <c r="B3186" s="153">
        <v>36846</v>
      </c>
      <c r="C3186" s="61">
        <v>12.117988</v>
      </c>
      <c r="D3186">
        <f t="shared" si="51"/>
        <v>-0.89259589698902875</v>
      </c>
      <c r="E3186">
        <v>1.9132941491530025E-3</v>
      </c>
    </row>
    <row r="3187" spans="2:5" x14ac:dyDescent="0.2">
      <c r="B3187" s="153">
        <v>39302</v>
      </c>
      <c r="C3187" s="61">
        <v>112.82611799999999</v>
      </c>
      <c r="D3187">
        <f t="shared" si="51"/>
        <v>0.96702567151838847</v>
      </c>
      <c r="E3187">
        <v>1.9007020170731252E-3</v>
      </c>
    </row>
    <row r="3188" spans="2:5" x14ac:dyDescent="0.2">
      <c r="B3188" s="153">
        <v>35580</v>
      </c>
      <c r="C3188" s="61">
        <v>57.358741999999999</v>
      </c>
      <c r="D3188">
        <f t="shared" si="51"/>
        <v>-0.86370363336087275</v>
      </c>
      <c r="E3188">
        <v>1.8998260907597958E-3</v>
      </c>
    </row>
    <row r="3189" spans="2:5" x14ac:dyDescent="0.2">
      <c r="B3189" s="153">
        <v>44867</v>
      </c>
      <c r="C3189" s="61">
        <v>420.83837899999997</v>
      </c>
      <c r="D3189">
        <f t="shared" si="51"/>
        <v>-6.2930047465278749E-2</v>
      </c>
      <c r="E3189">
        <v>1.8986628927099725E-3</v>
      </c>
    </row>
    <row r="3190" spans="2:5" x14ac:dyDescent="0.2">
      <c r="B3190" s="153">
        <v>42878</v>
      </c>
      <c r="C3190" s="61">
        <v>449.100281</v>
      </c>
      <c r="D3190">
        <f t="shared" si="51"/>
        <v>0.30617564168637612</v>
      </c>
      <c r="E3190">
        <v>1.8903412410488946E-3</v>
      </c>
    </row>
    <row r="3191" spans="2:5" x14ac:dyDescent="0.2">
      <c r="B3191" s="153">
        <v>44379</v>
      </c>
      <c r="C3191" s="61">
        <v>343.82839999999999</v>
      </c>
      <c r="D3191">
        <f t="shared" si="51"/>
        <v>-0.27777190779611349</v>
      </c>
      <c r="E3191">
        <v>1.8881613350783862E-3</v>
      </c>
    </row>
    <row r="3192" spans="2:5" x14ac:dyDescent="0.2">
      <c r="B3192" s="153">
        <v>44785</v>
      </c>
      <c r="C3192" s="61">
        <v>476.06622299999998</v>
      </c>
      <c r="D3192">
        <f t="shared" si="51"/>
        <v>18.125557446508317</v>
      </c>
      <c r="E3192">
        <v>1.8881407039153869E-3</v>
      </c>
    </row>
    <row r="3193" spans="2:5" x14ac:dyDescent="0.2">
      <c r="B3193" s="153">
        <v>37663</v>
      </c>
      <c r="C3193" s="61">
        <v>24.891625999999999</v>
      </c>
      <c r="D3193">
        <f t="shared" si="51"/>
        <v>-0.57736184115711275</v>
      </c>
      <c r="E3193">
        <v>1.862763427112824E-3</v>
      </c>
    </row>
    <row r="3194" spans="2:5" x14ac:dyDescent="0.2">
      <c r="B3194" s="153">
        <v>35628</v>
      </c>
      <c r="C3194" s="61">
        <v>58.895831999999999</v>
      </c>
      <c r="D3194">
        <f t="shared" si="51"/>
        <v>3.6842774026555767</v>
      </c>
      <c r="E3194">
        <v>1.8498280387634191E-3</v>
      </c>
    </row>
    <row r="3195" spans="2:5" x14ac:dyDescent="0.2">
      <c r="B3195" s="153">
        <v>36798</v>
      </c>
      <c r="C3195" s="61">
        <v>12.573088</v>
      </c>
      <c r="D3195">
        <f t="shared" si="51"/>
        <v>-0.696315829326971</v>
      </c>
      <c r="E3195">
        <v>1.8439919980532183E-3</v>
      </c>
    </row>
    <row r="3196" spans="2:5" x14ac:dyDescent="0.2">
      <c r="B3196" s="153">
        <v>36363</v>
      </c>
      <c r="C3196" s="61">
        <v>41.401854999999998</v>
      </c>
      <c r="D3196">
        <f t="shared" si="51"/>
        <v>-0.91615849040397124</v>
      </c>
      <c r="E3196">
        <v>1.8325697243017289E-3</v>
      </c>
    </row>
    <row r="3197" spans="2:5" x14ac:dyDescent="0.2">
      <c r="B3197" s="153">
        <v>44543</v>
      </c>
      <c r="C3197" s="61">
        <v>493.81094400000001</v>
      </c>
      <c r="D3197">
        <f t="shared" si="51"/>
        <v>0.62090960930041184</v>
      </c>
      <c r="E3197">
        <v>1.8201703386420819E-3</v>
      </c>
    </row>
    <row r="3198" spans="2:5" x14ac:dyDescent="0.2">
      <c r="B3198" s="153">
        <v>43271</v>
      </c>
      <c r="C3198" s="61">
        <v>304.65051299999999</v>
      </c>
      <c r="D3198">
        <f t="shared" si="51"/>
        <v>-0.35391118879216432</v>
      </c>
      <c r="E3198">
        <v>1.8030451426884764E-3</v>
      </c>
    </row>
    <row r="3199" spans="2:5" x14ac:dyDescent="0.2">
      <c r="B3199" s="153">
        <v>45034</v>
      </c>
      <c r="C3199" s="61">
        <v>471.530396</v>
      </c>
      <c r="D3199">
        <f t="shared" si="51"/>
        <v>7.2814422051080721</v>
      </c>
      <c r="E3199">
        <v>1.8003241561633703E-3</v>
      </c>
    </row>
    <row r="3200" spans="2:5" x14ac:dyDescent="0.2">
      <c r="B3200" s="153">
        <v>35573</v>
      </c>
      <c r="C3200" s="61">
        <v>56.938198</v>
      </c>
      <c r="D3200">
        <f t="shared" si="51"/>
        <v>0.16576059728141929</v>
      </c>
      <c r="E3200">
        <v>1.7858356547355127E-3</v>
      </c>
    </row>
    <row r="3201" spans="2:5" x14ac:dyDescent="0.2">
      <c r="B3201" s="153">
        <v>34855</v>
      </c>
      <c r="C3201" s="61">
        <v>48.842101999999997</v>
      </c>
      <c r="D3201">
        <f t="shared" si="51"/>
        <v>-0.38063154349386136</v>
      </c>
      <c r="E3201">
        <v>1.7824971927094507E-3</v>
      </c>
    </row>
    <row r="3202" spans="2:5" x14ac:dyDescent="0.2">
      <c r="B3202" s="153">
        <v>38587</v>
      </c>
      <c r="C3202" s="61">
        <v>78.857910000000004</v>
      </c>
      <c r="D3202">
        <f t="shared" si="51"/>
        <v>2.1368656400206882</v>
      </c>
      <c r="E3202">
        <v>1.7821803837289479E-3</v>
      </c>
    </row>
    <row r="3203" spans="2:5" x14ac:dyDescent="0.2">
      <c r="B3203" s="153">
        <v>35991</v>
      </c>
      <c r="C3203" s="61">
        <v>25.139078000000001</v>
      </c>
      <c r="D3203">
        <f t="shared" ref="D3203:D3266" si="52">(C3203-C3204)/C3204</f>
        <v>-0.95944001534895151</v>
      </c>
      <c r="E3203">
        <v>1.7820738829023499E-3</v>
      </c>
    </row>
    <row r="3204" spans="2:5" x14ac:dyDescent="0.2">
      <c r="B3204" s="153">
        <v>45195</v>
      </c>
      <c r="C3204" s="61">
        <v>619.79998799999998</v>
      </c>
      <c r="D3204">
        <f t="shared" si="52"/>
        <v>4.805279839361404</v>
      </c>
      <c r="E3204">
        <v>1.7778826227014355E-3</v>
      </c>
    </row>
    <row r="3205" spans="2:5" x14ac:dyDescent="0.2">
      <c r="B3205" s="153">
        <v>39553</v>
      </c>
      <c r="C3205" s="61">
        <v>106.764877</v>
      </c>
      <c r="D3205">
        <f t="shared" si="52"/>
        <v>-0.74836082633238121</v>
      </c>
      <c r="E3205">
        <v>1.7673123001020019E-3</v>
      </c>
    </row>
    <row r="3206" spans="2:5" x14ac:dyDescent="0.2">
      <c r="B3206" s="153">
        <v>43017</v>
      </c>
      <c r="C3206" s="61">
        <v>424.277649</v>
      </c>
      <c r="D3206">
        <f t="shared" si="52"/>
        <v>4.0199494521370642</v>
      </c>
      <c r="E3206">
        <v>1.7652822746093636E-3</v>
      </c>
    </row>
    <row r="3207" spans="2:5" x14ac:dyDescent="0.2">
      <c r="B3207" s="153">
        <v>38604</v>
      </c>
      <c r="C3207" s="61">
        <v>84.518310999999997</v>
      </c>
      <c r="D3207">
        <f t="shared" si="52"/>
        <v>0.41033411436122597</v>
      </c>
      <c r="E3207">
        <v>1.7602744735772161E-3</v>
      </c>
    </row>
    <row r="3208" spans="2:5" x14ac:dyDescent="0.2">
      <c r="B3208" s="153">
        <v>35150</v>
      </c>
      <c r="C3208" s="61">
        <v>59.927864</v>
      </c>
      <c r="D3208">
        <f t="shared" si="52"/>
        <v>-0.15105833989682263</v>
      </c>
      <c r="E3208">
        <v>1.7584973561693398E-3</v>
      </c>
    </row>
    <row r="3209" spans="2:5" x14ac:dyDescent="0.2">
      <c r="B3209" s="153">
        <v>39640</v>
      </c>
      <c r="C3209" s="61">
        <v>70.591262999999998</v>
      </c>
      <c r="D3209">
        <f t="shared" si="52"/>
        <v>-0.41260913654289144</v>
      </c>
      <c r="E3209">
        <v>1.7517783543150684E-3</v>
      </c>
    </row>
    <row r="3210" spans="2:5" x14ac:dyDescent="0.2">
      <c r="B3210" s="153">
        <v>39213</v>
      </c>
      <c r="C3210" s="61">
        <v>120.177666</v>
      </c>
      <c r="D3210">
        <f t="shared" si="52"/>
        <v>-9.2695196862166897E-3</v>
      </c>
      <c r="E3210">
        <v>1.7486179301581105E-3</v>
      </c>
    </row>
    <row r="3211" spans="2:5" x14ac:dyDescent="0.2">
      <c r="B3211" s="153">
        <v>39183</v>
      </c>
      <c r="C3211" s="61">
        <v>121.30207799999999</v>
      </c>
      <c r="D3211">
        <f t="shared" si="52"/>
        <v>1.2951827701442971</v>
      </c>
      <c r="E3211">
        <v>1.7323810019299331E-3</v>
      </c>
    </row>
    <row r="3212" spans="2:5" x14ac:dyDescent="0.2">
      <c r="B3212" s="153">
        <v>35083</v>
      </c>
      <c r="C3212" s="61">
        <v>52.850726999999999</v>
      </c>
      <c r="D3212">
        <f t="shared" si="52"/>
        <v>-0.86935571877920126</v>
      </c>
      <c r="E3212">
        <v>1.728483836276594E-3</v>
      </c>
    </row>
    <row r="3213" spans="2:5" x14ac:dyDescent="0.2">
      <c r="B3213" s="153">
        <v>43087</v>
      </c>
      <c r="C3213" s="61">
        <v>404.539154</v>
      </c>
      <c r="D3213">
        <f t="shared" si="52"/>
        <v>-2.4221632124843111E-3</v>
      </c>
      <c r="E3213">
        <v>1.7278665630517569E-3</v>
      </c>
    </row>
    <row r="3214" spans="2:5" x14ac:dyDescent="0.2">
      <c r="B3214" s="153">
        <v>42327</v>
      </c>
      <c r="C3214" s="61">
        <v>405.52139299999999</v>
      </c>
      <c r="D3214">
        <f t="shared" si="52"/>
        <v>1.3145676528101544</v>
      </c>
      <c r="E3214">
        <v>1.7231471126221969E-3</v>
      </c>
    </row>
    <row r="3215" spans="2:5" x14ac:dyDescent="0.2">
      <c r="B3215" s="153">
        <v>43438</v>
      </c>
      <c r="C3215" s="61">
        <v>175.20394899999999</v>
      </c>
      <c r="D3215">
        <f t="shared" si="52"/>
        <v>0.18830305467033942</v>
      </c>
      <c r="E3215">
        <v>1.7099122970710265E-3</v>
      </c>
    </row>
    <row r="3216" spans="2:5" x14ac:dyDescent="0.2">
      <c r="B3216" s="153">
        <v>44092</v>
      </c>
      <c r="C3216" s="61">
        <v>147.44046</v>
      </c>
      <c r="D3216">
        <f t="shared" si="52"/>
        <v>-0.7620848109913092</v>
      </c>
      <c r="E3216">
        <v>1.693185025048863E-3</v>
      </c>
    </row>
    <row r="3217" spans="2:5" x14ac:dyDescent="0.2">
      <c r="B3217" s="153">
        <v>45127</v>
      </c>
      <c r="C3217" s="61">
        <v>619.71856700000001</v>
      </c>
      <c r="D3217">
        <f t="shared" si="52"/>
        <v>3.4536015848051256</v>
      </c>
      <c r="E3217">
        <v>1.692034580411885E-3</v>
      </c>
    </row>
    <row r="3218" spans="2:5" x14ac:dyDescent="0.2">
      <c r="B3218" s="153">
        <v>39022</v>
      </c>
      <c r="C3218" s="61">
        <v>139.149979</v>
      </c>
      <c r="D3218">
        <f t="shared" si="52"/>
        <v>-0.79583305487491252</v>
      </c>
      <c r="E3218">
        <v>1.6913577324797755E-3</v>
      </c>
    </row>
    <row r="3219" spans="2:5" x14ac:dyDescent="0.2">
      <c r="B3219" s="153">
        <v>45247</v>
      </c>
      <c r="C3219" s="61">
        <v>681.54998799999998</v>
      </c>
      <c r="D3219">
        <f t="shared" si="52"/>
        <v>4.4724935431119084</v>
      </c>
      <c r="E3219">
        <v>1.6901292760682714E-3</v>
      </c>
    </row>
    <row r="3220" spans="2:5" x14ac:dyDescent="0.2">
      <c r="B3220" s="153">
        <v>39232</v>
      </c>
      <c r="C3220" s="61">
        <v>124.541031</v>
      </c>
      <c r="D3220">
        <f t="shared" si="52"/>
        <v>-0.17374870089910111</v>
      </c>
      <c r="E3220">
        <v>1.6872507510239602E-3</v>
      </c>
    </row>
    <row r="3221" spans="2:5" x14ac:dyDescent="0.2">
      <c r="B3221" s="153">
        <v>44147</v>
      </c>
      <c r="C3221" s="61">
        <v>150.730209</v>
      </c>
      <c r="D3221">
        <f t="shared" si="52"/>
        <v>1.6412054498928821</v>
      </c>
      <c r="E3221">
        <v>1.6561627040886102E-3</v>
      </c>
    </row>
    <row r="3222" spans="2:5" x14ac:dyDescent="0.2">
      <c r="B3222" s="153">
        <v>35643</v>
      </c>
      <c r="C3222" s="61">
        <v>57.068717999999997</v>
      </c>
      <c r="D3222">
        <f t="shared" si="52"/>
        <v>-0.48998625344895946</v>
      </c>
      <c r="E3222">
        <v>1.6543728250452239E-3</v>
      </c>
    </row>
    <row r="3223" spans="2:5" x14ac:dyDescent="0.2">
      <c r="B3223" s="153">
        <v>40073</v>
      </c>
      <c r="C3223" s="61">
        <v>111.89643100000001</v>
      </c>
      <c r="D3223">
        <f t="shared" si="52"/>
        <v>-4.9424946613611423E-2</v>
      </c>
      <c r="E3223">
        <v>1.6534971139465023E-3</v>
      </c>
    </row>
    <row r="3224" spans="2:5" x14ac:dyDescent="0.2">
      <c r="B3224" s="153">
        <v>39254</v>
      </c>
      <c r="C3224" s="61">
        <v>117.714462</v>
      </c>
      <c r="D3224">
        <f t="shared" si="52"/>
        <v>3.0979193273470451</v>
      </c>
      <c r="E3224">
        <v>1.602528826718798E-3</v>
      </c>
    </row>
    <row r="3225" spans="2:5" x14ac:dyDescent="0.2">
      <c r="B3225" s="153">
        <v>39759</v>
      </c>
      <c r="C3225" s="61">
        <v>28.725421999999998</v>
      </c>
      <c r="D3225">
        <f t="shared" si="52"/>
        <v>0.46730534162810528</v>
      </c>
      <c r="E3225">
        <v>1.5874884888865651E-3</v>
      </c>
    </row>
    <row r="3226" spans="2:5" x14ac:dyDescent="0.2">
      <c r="B3226" s="153">
        <v>36705</v>
      </c>
      <c r="C3226" s="61">
        <v>19.576989999999999</v>
      </c>
      <c r="D3226">
        <f t="shared" si="52"/>
        <v>-0.8373230221155048</v>
      </c>
      <c r="E3226">
        <v>1.5784704670798587E-3</v>
      </c>
    </row>
    <row r="3227" spans="2:5" x14ac:dyDescent="0.2">
      <c r="B3227" s="153">
        <v>39328</v>
      </c>
      <c r="C3227" s="61">
        <v>120.34272</v>
      </c>
      <c r="D3227">
        <f t="shared" si="52"/>
        <v>-0.65816851346132732</v>
      </c>
      <c r="E3227">
        <v>1.5675417822703227E-3</v>
      </c>
    </row>
    <row r="3228" spans="2:5" x14ac:dyDescent="0.2">
      <c r="B3228" s="153">
        <v>43172</v>
      </c>
      <c r="C3228" s="61">
        <v>352.05276500000002</v>
      </c>
      <c r="D3228">
        <f t="shared" si="52"/>
        <v>9.3076701932158414</v>
      </c>
      <c r="E3228">
        <v>1.559806551089184E-3</v>
      </c>
    </row>
    <row r="3229" spans="2:5" x14ac:dyDescent="0.2">
      <c r="B3229" s="153">
        <v>36481</v>
      </c>
      <c r="C3229" s="61">
        <v>34.154446</v>
      </c>
      <c r="D3229">
        <f t="shared" si="52"/>
        <v>-0.86733437846251282</v>
      </c>
      <c r="E3229">
        <v>1.5545681027539218E-3</v>
      </c>
    </row>
    <row r="3230" spans="2:5" x14ac:dyDescent="0.2">
      <c r="B3230" s="153">
        <v>43307</v>
      </c>
      <c r="C3230" s="61">
        <v>257.44760100000002</v>
      </c>
      <c r="D3230">
        <f t="shared" si="52"/>
        <v>2.7855468811228983</v>
      </c>
      <c r="E3230">
        <v>1.5512303830145654E-3</v>
      </c>
    </row>
    <row r="3231" spans="2:5" x14ac:dyDescent="0.2">
      <c r="B3231" s="153">
        <v>35216</v>
      </c>
      <c r="C3231" s="61">
        <v>68.008033999999995</v>
      </c>
      <c r="D3231">
        <f t="shared" si="52"/>
        <v>4.439660069242523E-3</v>
      </c>
      <c r="E3231">
        <v>1.5495233430447535E-3</v>
      </c>
    </row>
    <row r="3232" spans="2:5" x14ac:dyDescent="0.2">
      <c r="B3232" s="153">
        <v>38450</v>
      </c>
      <c r="C3232" s="61">
        <v>67.707436000000001</v>
      </c>
      <c r="D3232">
        <f t="shared" si="52"/>
        <v>-0.54932576354768003</v>
      </c>
      <c r="E3232">
        <v>1.5401463215184718E-3</v>
      </c>
    </row>
    <row r="3233" spans="2:5" x14ac:dyDescent="0.2">
      <c r="B3233" s="153">
        <v>40184</v>
      </c>
      <c r="C3233" s="61">
        <v>150.23587000000001</v>
      </c>
      <c r="D3233">
        <f t="shared" si="52"/>
        <v>-0.71045678434351622</v>
      </c>
      <c r="E3233">
        <v>1.5393557755646722E-3</v>
      </c>
    </row>
    <row r="3234" spans="2:5" x14ac:dyDescent="0.2">
      <c r="B3234" s="153">
        <v>42142</v>
      </c>
      <c r="C3234" s="61">
        <v>518.87200900000005</v>
      </c>
      <c r="D3234">
        <f t="shared" si="52"/>
        <v>0.22814813110955892</v>
      </c>
      <c r="E3234">
        <v>1.5386173222949797E-3</v>
      </c>
    </row>
    <row r="3235" spans="2:5" x14ac:dyDescent="0.2">
      <c r="B3235" s="153">
        <v>44883</v>
      </c>
      <c r="C3235" s="61">
        <v>422.48324600000001</v>
      </c>
      <c r="D3235">
        <f t="shared" si="52"/>
        <v>2.7775146278096137</v>
      </c>
      <c r="E3235">
        <v>1.5360972688329435E-3</v>
      </c>
    </row>
    <row r="3236" spans="2:5" x14ac:dyDescent="0.2">
      <c r="B3236" s="153">
        <v>39244</v>
      </c>
      <c r="C3236" s="61">
        <v>111.84159099999999</v>
      </c>
      <c r="D3236">
        <f t="shared" si="52"/>
        <v>3.4299924203210805</v>
      </c>
      <c r="E3236">
        <v>1.5332536010535863E-3</v>
      </c>
    </row>
    <row r="3237" spans="2:5" x14ac:dyDescent="0.2">
      <c r="B3237" s="153">
        <v>37594</v>
      </c>
      <c r="C3237" s="61">
        <v>25.246452000000001</v>
      </c>
      <c r="D3237">
        <f t="shared" si="52"/>
        <v>-0.80937044739553277</v>
      </c>
      <c r="E3237">
        <v>1.5300769814774596E-3</v>
      </c>
    </row>
    <row r="3238" spans="2:5" x14ac:dyDescent="0.2">
      <c r="B3238" s="153">
        <v>44137</v>
      </c>
      <c r="C3238" s="61">
        <v>132.437241</v>
      </c>
      <c r="D3238">
        <f t="shared" si="52"/>
        <v>-4.8689027977711751E-3</v>
      </c>
      <c r="E3238">
        <v>1.5077906512306343E-3</v>
      </c>
    </row>
    <row r="3239" spans="2:5" x14ac:dyDescent="0.2">
      <c r="B3239" s="153">
        <v>44105</v>
      </c>
      <c r="C3239" s="61">
        <v>133.08521999999999</v>
      </c>
      <c r="D3239">
        <f t="shared" si="52"/>
        <v>-0.63850524064131386</v>
      </c>
      <c r="E3239">
        <v>1.500430813415402E-3</v>
      </c>
    </row>
    <row r="3240" spans="2:5" x14ac:dyDescent="0.2">
      <c r="B3240" s="153">
        <v>43151</v>
      </c>
      <c r="C3240" s="61">
        <v>368.152557</v>
      </c>
      <c r="D3240">
        <f t="shared" si="52"/>
        <v>-0.31741426713676224</v>
      </c>
      <c r="E3240">
        <v>1.4914897114132397E-3</v>
      </c>
    </row>
    <row r="3241" spans="2:5" x14ac:dyDescent="0.2">
      <c r="B3241" s="153">
        <v>42110</v>
      </c>
      <c r="C3241" s="61">
        <v>539.34991500000001</v>
      </c>
      <c r="D3241">
        <f t="shared" si="52"/>
        <v>20.730902407744885</v>
      </c>
      <c r="E3241">
        <v>1.4803417380865602E-3</v>
      </c>
    </row>
    <row r="3242" spans="2:5" x14ac:dyDescent="0.2">
      <c r="B3242" s="153">
        <v>39856</v>
      </c>
      <c r="C3242" s="61">
        <v>24.819489999999998</v>
      </c>
      <c r="D3242">
        <f t="shared" si="52"/>
        <v>-0.75745890275553651</v>
      </c>
      <c r="E3242">
        <v>1.4694707742445173E-3</v>
      </c>
    </row>
    <row r="3243" spans="2:5" x14ac:dyDescent="0.2">
      <c r="B3243" s="153">
        <v>44004</v>
      </c>
      <c r="C3243" s="61">
        <v>102.33107</v>
      </c>
      <c r="D3243">
        <f t="shared" si="52"/>
        <v>0.63853113056505106</v>
      </c>
      <c r="E3243">
        <v>1.463434674997125E-3</v>
      </c>
    </row>
    <row r="3244" spans="2:5" x14ac:dyDescent="0.2">
      <c r="B3244" s="153">
        <v>35166</v>
      </c>
      <c r="C3244" s="61">
        <v>62.452930000000002</v>
      </c>
      <c r="D3244">
        <f t="shared" si="52"/>
        <v>-0.85936114687137521</v>
      </c>
      <c r="E3244">
        <v>1.4621463144362699E-3</v>
      </c>
    </row>
    <row r="3245" spans="2:5" x14ac:dyDescent="0.2">
      <c r="B3245" s="153">
        <v>44960</v>
      </c>
      <c r="C3245" s="61">
        <v>444.06597900000003</v>
      </c>
      <c r="D3245">
        <f t="shared" si="52"/>
        <v>2.7330328727595323</v>
      </c>
      <c r="E3245">
        <v>1.4613299447955386E-3</v>
      </c>
    </row>
    <row r="3246" spans="2:5" x14ac:dyDescent="0.2">
      <c r="B3246" s="153">
        <v>39342</v>
      </c>
      <c r="C3246" s="61">
        <v>118.95581799999999</v>
      </c>
      <c r="D3246">
        <f t="shared" si="52"/>
        <v>-0.72422796363652819</v>
      </c>
      <c r="E3246">
        <v>1.4414242371605225E-3</v>
      </c>
    </row>
    <row r="3247" spans="2:5" x14ac:dyDescent="0.2">
      <c r="B3247" s="153">
        <v>44648</v>
      </c>
      <c r="C3247" s="61">
        <v>431.35562099999999</v>
      </c>
      <c r="D3247">
        <f t="shared" si="52"/>
        <v>-7.8871656977103605E-2</v>
      </c>
      <c r="E3247">
        <v>1.3885864597539899E-3</v>
      </c>
    </row>
    <row r="3248" spans="2:5" x14ac:dyDescent="0.2">
      <c r="B3248" s="153">
        <v>42808</v>
      </c>
      <c r="C3248" s="61">
        <v>468.29046599999998</v>
      </c>
      <c r="D3248">
        <f t="shared" si="52"/>
        <v>10.016084681470707</v>
      </c>
      <c r="E3248">
        <v>1.3855647774643699E-3</v>
      </c>
    </row>
    <row r="3249" spans="2:5" x14ac:dyDescent="0.2">
      <c r="B3249" s="153">
        <v>35802</v>
      </c>
      <c r="C3249" s="61">
        <v>42.509701</v>
      </c>
      <c r="D3249">
        <f t="shared" si="52"/>
        <v>-0.46435183463685176</v>
      </c>
      <c r="E3249">
        <v>1.3662349745129738E-3</v>
      </c>
    </row>
    <row r="3250" spans="2:5" x14ac:dyDescent="0.2">
      <c r="B3250" s="153">
        <v>38562</v>
      </c>
      <c r="C3250" s="61">
        <v>79.361237000000003</v>
      </c>
      <c r="D3250">
        <f t="shared" si="52"/>
        <v>-0.7863143536765862</v>
      </c>
      <c r="E3250">
        <v>1.3535853602772187E-3</v>
      </c>
    </row>
    <row r="3251" spans="2:5" x14ac:dyDescent="0.2">
      <c r="B3251" s="153">
        <v>43158</v>
      </c>
      <c r="C3251" s="61">
        <v>371.39245599999998</v>
      </c>
      <c r="D3251">
        <f t="shared" si="52"/>
        <v>3.9623062296299465</v>
      </c>
      <c r="E3251">
        <v>1.3438987524015524E-3</v>
      </c>
    </row>
    <row r="3252" spans="2:5" x14ac:dyDescent="0.2">
      <c r="B3252" s="153">
        <v>35236</v>
      </c>
      <c r="C3252" s="61">
        <v>74.842712000000006</v>
      </c>
      <c r="D3252">
        <f t="shared" si="52"/>
        <v>-0.75185596244659758</v>
      </c>
      <c r="E3252">
        <v>1.3289068992527215E-3</v>
      </c>
    </row>
    <row r="3253" spans="2:5" x14ac:dyDescent="0.2">
      <c r="B3253" s="153">
        <v>44399</v>
      </c>
      <c r="C3253" s="61">
        <v>301.60995500000001</v>
      </c>
      <c r="D3253">
        <f t="shared" si="52"/>
        <v>1.2372670124836198</v>
      </c>
      <c r="E3253">
        <v>1.3237986639090464E-3</v>
      </c>
    </row>
    <row r="3254" spans="2:5" x14ac:dyDescent="0.2">
      <c r="B3254" s="153">
        <v>39030</v>
      </c>
      <c r="C3254" s="61">
        <v>134.81178299999999</v>
      </c>
      <c r="D3254">
        <f t="shared" si="52"/>
        <v>-0.74765452135262167</v>
      </c>
      <c r="E3254">
        <v>1.308896411237024E-3</v>
      </c>
    </row>
    <row r="3255" spans="2:5" x14ac:dyDescent="0.2">
      <c r="B3255" s="153">
        <v>45079</v>
      </c>
      <c r="C3255" s="61">
        <v>534.23498500000005</v>
      </c>
      <c r="D3255">
        <f t="shared" si="52"/>
        <v>6.5277269793595973</v>
      </c>
      <c r="E3255">
        <v>1.3080177334020542E-3</v>
      </c>
    </row>
    <row r="3256" spans="2:5" x14ac:dyDescent="0.2">
      <c r="B3256" s="153">
        <v>35286</v>
      </c>
      <c r="C3256" s="61">
        <v>70.968964</v>
      </c>
      <c r="D3256">
        <f t="shared" si="52"/>
        <v>-0.38028934736329134</v>
      </c>
      <c r="E3256">
        <v>1.3014145518351536E-3</v>
      </c>
    </row>
    <row r="3257" spans="2:5" x14ac:dyDescent="0.2">
      <c r="B3257" s="153">
        <v>40130</v>
      </c>
      <c r="C3257" s="61">
        <v>114.519516</v>
      </c>
      <c r="D3257">
        <f t="shared" si="52"/>
        <v>-0.77764734448743522</v>
      </c>
      <c r="E3257">
        <v>1.2921112021252001E-3</v>
      </c>
    </row>
    <row r="3258" spans="2:5" x14ac:dyDescent="0.2">
      <c r="B3258" s="153">
        <v>42121</v>
      </c>
      <c r="C3258" s="61">
        <v>515.03552200000001</v>
      </c>
      <c r="D3258">
        <f t="shared" si="52"/>
        <v>11.714236701726906</v>
      </c>
      <c r="E3258">
        <v>1.2591764007505129E-3</v>
      </c>
    </row>
    <row r="3259" spans="2:5" x14ac:dyDescent="0.2">
      <c r="B3259" s="153">
        <v>35935</v>
      </c>
      <c r="C3259" s="61">
        <v>40.508567999999997</v>
      </c>
      <c r="D3259">
        <f t="shared" si="52"/>
        <v>0.6294173362054889</v>
      </c>
      <c r="E3259">
        <v>1.2545166492315147E-3</v>
      </c>
    </row>
    <row r="3260" spans="2:5" x14ac:dyDescent="0.2">
      <c r="B3260" s="153">
        <v>37624</v>
      </c>
      <c r="C3260" s="61">
        <v>24.860769000000001</v>
      </c>
      <c r="D3260">
        <f t="shared" si="52"/>
        <v>-5.5539255304530638E-3</v>
      </c>
      <c r="E3260">
        <v>1.2425736760446739E-3</v>
      </c>
    </row>
    <row r="3261" spans="2:5" x14ac:dyDescent="0.2">
      <c r="B3261" s="153">
        <v>37442</v>
      </c>
      <c r="C3261" s="61">
        <v>24.999614999999999</v>
      </c>
      <c r="D3261">
        <f t="shared" si="52"/>
        <v>-0.92293321668571981</v>
      </c>
      <c r="E3261">
        <v>1.2355436882840372E-3</v>
      </c>
    </row>
    <row r="3262" spans="2:5" x14ac:dyDescent="0.2">
      <c r="B3262" s="153">
        <v>44239</v>
      </c>
      <c r="C3262" s="61">
        <v>324.38897700000001</v>
      </c>
      <c r="D3262">
        <f t="shared" si="52"/>
        <v>24.257919607943904</v>
      </c>
      <c r="E3262">
        <v>1.2307253680986709E-3</v>
      </c>
    </row>
    <row r="3263" spans="2:5" x14ac:dyDescent="0.2">
      <c r="B3263" s="153">
        <v>37202</v>
      </c>
      <c r="C3263" s="61">
        <v>12.843059999999999</v>
      </c>
      <c r="D3263">
        <f t="shared" si="52"/>
        <v>-0.89586470651494299</v>
      </c>
      <c r="E3263">
        <v>1.2025600356230712E-3</v>
      </c>
    </row>
    <row r="3264" spans="2:5" x14ac:dyDescent="0.2">
      <c r="B3264" s="153">
        <v>39393</v>
      </c>
      <c r="C3264" s="61">
        <v>123.330521</v>
      </c>
      <c r="D3264">
        <f t="shared" si="52"/>
        <v>1.0071867005637238</v>
      </c>
      <c r="E3264">
        <v>1.1814020523117745E-3</v>
      </c>
    </row>
    <row r="3265" spans="2:5" x14ac:dyDescent="0.2">
      <c r="B3265" s="153">
        <v>38225</v>
      </c>
      <c r="C3265" s="61">
        <v>61.444468999999998</v>
      </c>
      <c r="D3265">
        <f t="shared" si="52"/>
        <v>-0.92431548830888921</v>
      </c>
      <c r="E3265">
        <v>1.1745673945885197E-3</v>
      </c>
    </row>
    <row r="3266" spans="2:5" x14ac:dyDescent="0.2">
      <c r="B3266" s="153">
        <v>45316</v>
      </c>
      <c r="C3266" s="61">
        <v>811.84997599999997</v>
      </c>
      <c r="D3266">
        <f t="shared" si="52"/>
        <v>1.7141485628450044</v>
      </c>
      <c r="E3266">
        <v>1.1714785693481978E-3</v>
      </c>
    </row>
    <row r="3267" spans="2:5" x14ac:dyDescent="0.2">
      <c r="B3267" s="153">
        <v>44414</v>
      </c>
      <c r="C3267" s="61">
        <v>299.11773699999998</v>
      </c>
      <c r="D3267">
        <f t="shared" ref="D3267:D3330" si="53">(C3267-C3268)/C3268</f>
        <v>2.4808584444650674</v>
      </c>
      <c r="E3267">
        <v>1.1678192841194771E-3</v>
      </c>
    </row>
    <row r="3268" spans="2:5" x14ac:dyDescent="0.2">
      <c r="B3268" s="153">
        <v>43963</v>
      </c>
      <c r="C3268" s="61">
        <v>85.932175000000001</v>
      </c>
      <c r="D3268">
        <f t="shared" si="53"/>
        <v>-0.77862940856308827</v>
      </c>
      <c r="E3268">
        <v>1.1614950289040287E-3</v>
      </c>
    </row>
    <row r="3269" spans="2:5" x14ac:dyDescent="0.2">
      <c r="B3269" s="153">
        <v>42207</v>
      </c>
      <c r="C3269" s="61">
        <v>388.182434</v>
      </c>
      <c r="D3269">
        <f t="shared" si="53"/>
        <v>-3.2325299971106308E-2</v>
      </c>
      <c r="E3269">
        <v>1.1564499241708437E-3</v>
      </c>
    </row>
    <row r="3270" spans="2:5" x14ac:dyDescent="0.2">
      <c r="B3270" s="153">
        <v>43083</v>
      </c>
      <c r="C3270" s="61">
        <v>401.149719</v>
      </c>
      <c r="D3270">
        <f t="shared" si="53"/>
        <v>-0.11319982830174889</v>
      </c>
      <c r="E3270">
        <v>1.1194827119296814E-3</v>
      </c>
    </row>
    <row r="3271" spans="2:5" x14ac:dyDescent="0.2">
      <c r="B3271" s="153">
        <v>42524</v>
      </c>
      <c r="C3271" s="61">
        <v>452.35638399999999</v>
      </c>
      <c r="D3271">
        <f t="shared" si="53"/>
        <v>-0.54791485623621483</v>
      </c>
      <c r="E3271">
        <v>1.1026247852107549E-3</v>
      </c>
    </row>
    <row r="3272" spans="2:5" x14ac:dyDescent="0.2">
      <c r="B3272" s="153">
        <v>45411</v>
      </c>
      <c r="C3272" s="61">
        <v>1000.599976</v>
      </c>
      <c r="D3272">
        <f t="shared" si="53"/>
        <v>0.69704713418442799</v>
      </c>
      <c r="E3272">
        <v>1.1005262631315353E-3</v>
      </c>
    </row>
    <row r="3273" spans="2:5" x14ac:dyDescent="0.2">
      <c r="B3273" s="153">
        <v>45111</v>
      </c>
      <c r="C3273" s="61">
        <v>589.61236599999995</v>
      </c>
      <c r="D3273">
        <f t="shared" si="53"/>
        <v>2.8186085635850624</v>
      </c>
      <c r="E3273">
        <v>1.100255040052461E-3</v>
      </c>
    </row>
    <row r="3274" spans="2:5" x14ac:dyDescent="0.2">
      <c r="B3274" s="153">
        <v>39119</v>
      </c>
      <c r="C3274" s="61">
        <v>154.40502900000001</v>
      </c>
      <c r="D3274">
        <f t="shared" si="53"/>
        <v>9.8436475606274652</v>
      </c>
      <c r="E3274">
        <v>1.0880383322280089E-3</v>
      </c>
    </row>
    <row r="3275" spans="2:5" x14ac:dyDescent="0.2">
      <c r="B3275" s="153">
        <v>36958</v>
      </c>
      <c r="C3275" s="61">
        <v>14.239215</v>
      </c>
      <c r="D3275">
        <f t="shared" si="53"/>
        <v>-0.6457447594576311</v>
      </c>
      <c r="E3275">
        <v>1.0847322927945659E-3</v>
      </c>
    </row>
    <row r="3276" spans="2:5" x14ac:dyDescent="0.2">
      <c r="B3276" s="153">
        <v>34542</v>
      </c>
      <c r="C3276" s="61">
        <v>40.194789999999998</v>
      </c>
      <c r="D3276">
        <f t="shared" si="53"/>
        <v>1.7791643518366469</v>
      </c>
      <c r="E3276">
        <v>1.0823301931220197E-3</v>
      </c>
    </row>
    <row r="3277" spans="2:5" x14ac:dyDescent="0.2">
      <c r="B3277" s="153">
        <v>36902</v>
      </c>
      <c r="C3277" s="61">
        <v>14.462904999999999</v>
      </c>
      <c r="D3277">
        <f t="shared" si="53"/>
        <v>-0.78375512947625181</v>
      </c>
      <c r="E3277">
        <v>1.0676602424781823E-3</v>
      </c>
    </row>
    <row r="3278" spans="2:5" x14ac:dyDescent="0.2">
      <c r="B3278" s="153">
        <v>37957</v>
      </c>
      <c r="C3278" s="61">
        <v>66.882071999999994</v>
      </c>
      <c r="D3278">
        <f t="shared" si="53"/>
        <v>-0.85924572774719743</v>
      </c>
      <c r="E3278">
        <v>1.0600460410490169E-3</v>
      </c>
    </row>
    <row r="3279" spans="2:5" x14ac:dyDescent="0.2">
      <c r="B3279" s="153">
        <v>42887</v>
      </c>
      <c r="C3279" s="61">
        <v>475.169037</v>
      </c>
      <c r="D3279">
        <f t="shared" si="53"/>
        <v>0.10495440332477336</v>
      </c>
      <c r="E3279">
        <v>1.0500840105761647E-3</v>
      </c>
    </row>
    <row r="3280" spans="2:5" x14ac:dyDescent="0.2">
      <c r="B3280" s="153">
        <v>42192</v>
      </c>
      <c r="C3280" s="61">
        <v>430.03497299999998</v>
      </c>
      <c r="D3280">
        <f t="shared" si="53"/>
        <v>-2.2545126057825654E-3</v>
      </c>
      <c r="E3280">
        <v>1.0437826109176182E-3</v>
      </c>
    </row>
    <row r="3281" spans="2:5" x14ac:dyDescent="0.2">
      <c r="B3281" s="153">
        <v>44718</v>
      </c>
      <c r="C3281" s="61">
        <v>431.00668300000001</v>
      </c>
      <c r="D3281">
        <f t="shared" si="53"/>
        <v>19.051911920155735</v>
      </c>
      <c r="E3281">
        <v>1.0419221611394367E-3</v>
      </c>
    </row>
    <row r="3282" spans="2:5" x14ac:dyDescent="0.2">
      <c r="B3282" s="153">
        <v>36271</v>
      </c>
      <c r="C3282" s="61">
        <v>21.494543</v>
      </c>
      <c r="D3282">
        <f t="shared" si="53"/>
        <v>-0.75132399792604787</v>
      </c>
      <c r="E3282">
        <v>1.0412540689268719E-3</v>
      </c>
    </row>
    <row r="3283" spans="2:5" x14ac:dyDescent="0.2">
      <c r="B3283" s="153">
        <v>39622</v>
      </c>
      <c r="C3283" s="61">
        <v>86.435935999999998</v>
      </c>
      <c r="D3283">
        <f t="shared" si="53"/>
        <v>-0.82464288169583377</v>
      </c>
      <c r="E3283">
        <v>1.0213121018512537E-3</v>
      </c>
    </row>
    <row r="3284" spans="2:5" x14ac:dyDescent="0.2">
      <c r="B3284" s="153">
        <v>44540</v>
      </c>
      <c r="C3284" s="61">
        <v>492.91375699999998</v>
      </c>
      <c r="D3284">
        <f t="shared" si="53"/>
        <v>0.1090052805807197</v>
      </c>
      <c r="E3284">
        <v>1.0122410612110897E-3</v>
      </c>
    </row>
    <row r="3285" spans="2:5" x14ac:dyDescent="0.2">
      <c r="B3285" s="153">
        <v>42944</v>
      </c>
      <c r="C3285" s="61">
        <v>444.46475199999998</v>
      </c>
      <c r="D3285">
        <f t="shared" si="53"/>
        <v>5.0737867970848312</v>
      </c>
      <c r="E3285">
        <v>1.0103416419921408E-3</v>
      </c>
    </row>
    <row r="3286" spans="2:5" x14ac:dyDescent="0.2">
      <c r="B3286" s="153">
        <v>38427</v>
      </c>
      <c r="C3286" s="61">
        <v>73.177536000000003</v>
      </c>
      <c r="D3286">
        <f t="shared" si="53"/>
        <v>-0.91037107609228618</v>
      </c>
      <c r="E3286">
        <v>9.8621938357030137E-4</v>
      </c>
    </row>
    <row r="3287" spans="2:5" x14ac:dyDescent="0.2">
      <c r="B3287" s="153">
        <v>45303</v>
      </c>
      <c r="C3287" s="61">
        <v>816.45001200000002</v>
      </c>
      <c r="D3287">
        <f t="shared" si="53"/>
        <v>6.6223888860502216</v>
      </c>
      <c r="E3287">
        <v>9.8079810759618734E-4</v>
      </c>
    </row>
    <row r="3288" spans="2:5" x14ac:dyDescent="0.2">
      <c r="B3288" s="153">
        <v>40106</v>
      </c>
      <c r="C3288" s="61">
        <v>107.11209100000001</v>
      </c>
      <c r="D3288">
        <f t="shared" si="53"/>
        <v>-0.71597453031500891</v>
      </c>
      <c r="E3288">
        <v>9.4937414458166772E-4</v>
      </c>
    </row>
    <row r="3289" spans="2:5" x14ac:dyDescent="0.2">
      <c r="B3289" s="153">
        <v>42361</v>
      </c>
      <c r="C3289" s="61">
        <v>377.12142899999998</v>
      </c>
      <c r="D3289">
        <f t="shared" si="53"/>
        <v>3.7649915983731765</v>
      </c>
      <c r="E3289">
        <v>9.2571742018500664E-4</v>
      </c>
    </row>
    <row r="3290" spans="2:5" x14ac:dyDescent="0.2">
      <c r="B3290" s="153">
        <v>38341</v>
      </c>
      <c r="C3290" s="61">
        <v>79.144195999999994</v>
      </c>
      <c r="D3290">
        <f t="shared" si="53"/>
        <v>-1.2589736630323719E-2</v>
      </c>
      <c r="E3290">
        <v>9.1161089877530048E-4</v>
      </c>
    </row>
    <row r="3291" spans="2:5" x14ac:dyDescent="0.2">
      <c r="B3291" s="153">
        <v>38393</v>
      </c>
      <c r="C3291" s="61">
        <v>80.153305000000003</v>
      </c>
      <c r="D3291">
        <f t="shared" si="53"/>
        <v>1.4595663780481591E-2</v>
      </c>
      <c r="E3291">
        <v>9.001111284228123E-4</v>
      </c>
    </row>
    <row r="3292" spans="2:5" x14ac:dyDescent="0.2">
      <c r="B3292" s="153">
        <v>35265</v>
      </c>
      <c r="C3292" s="61">
        <v>79.000243999999995</v>
      </c>
      <c r="D3292">
        <f t="shared" si="53"/>
        <v>1.3109802170758444</v>
      </c>
      <c r="E3292">
        <v>8.9865217883421545E-4</v>
      </c>
    </row>
    <row r="3293" spans="2:5" x14ac:dyDescent="0.2">
      <c r="B3293" s="153">
        <v>36482</v>
      </c>
      <c r="C3293" s="61">
        <v>34.184733999999999</v>
      </c>
      <c r="D3293">
        <f t="shared" si="53"/>
        <v>0.89266216063586401</v>
      </c>
      <c r="E3293">
        <v>8.8679523597012117E-4</v>
      </c>
    </row>
    <row r="3294" spans="2:5" x14ac:dyDescent="0.2">
      <c r="B3294" s="153">
        <v>36683</v>
      </c>
      <c r="C3294" s="61">
        <v>18.061720000000001</v>
      </c>
      <c r="D3294">
        <f t="shared" si="53"/>
        <v>-0.69638867881019828</v>
      </c>
      <c r="E3294">
        <v>8.3927287251316714E-4</v>
      </c>
    </row>
    <row r="3295" spans="2:5" x14ac:dyDescent="0.2">
      <c r="B3295" s="153">
        <v>35356</v>
      </c>
      <c r="C3295" s="61">
        <v>59.489612999999999</v>
      </c>
      <c r="D3295">
        <f t="shared" si="53"/>
        <v>-0.87606433052666832</v>
      </c>
      <c r="E3295">
        <v>8.3521242810894792E-4</v>
      </c>
    </row>
    <row r="3296" spans="2:5" x14ac:dyDescent="0.2">
      <c r="B3296" s="153">
        <v>42884</v>
      </c>
      <c r="C3296" s="61">
        <v>480.00396699999999</v>
      </c>
      <c r="D3296">
        <f t="shared" si="53"/>
        <v>3.1882670785932903</v>
      </c>
      <c r="E3296">
        <v>8.313962801384621E-4</v>
      </c>
    </row>
    <row r="3297" spans="2:5" x14ac:dyDescent="0.2">
      <c r="B3297" s="153">
        <v>39577</v>
      </c>
      <c r="C3297" s="61">
        <v>114.606819</v>
      </c>
      <c r="D3297">
        <f t="shared" si="53"/>
        <v>0.61359640467057419</v>
      </c>
      <c r="E3297">
        <v>8.2254684455022344E-4</v>
      </c>
    </row>
    <row r="3298" spans="2:5" x14ac:dyDescent="0.2">
      <c r="B3298" s="153">
        <v>35289</v>
      </c>
      <c r="C3298" s="61">
        <v>71.025702999999993</v>
      </c>
      <c r="D3298">
        <f t="shared" si="53"/>
        <v>-0.77417728416382892</v>
      </c>
      <c r="E3298">
        <v>7.9949032368562141E-4</v>
      </c>
    </row>
    <row r="3299" spans="2:5" x14ac:dyDescent="0.2">
      <c r="B3299" s="153">
        <v>44342</v>
      </c>
      <c r="C3299" s="61">
        <v>314.519745</v>
      </c>
      <c r="D3299">
        <f t="shared" si="53"/>
        <v>15.078456767488365</v>
      </c>
      <c r="E3299">
        <v>7.9306518955954246E-4</v>
      </c>
    </row>
    <row r="3300" spans="2:5" x14ac:dyDescent="0.2">
      <c r="B3300" s="153">
        <v>37477</v>
      </c>
      <c r="C3300" s="61">
        <v>19.561563</v>
      </c>
      <c r="D3300">
        <f t="shared" si="53"/>
        <v>-0.68857948892399501</v>
      </c>
      <c r="E3300">
        <v>7.8920965303773015E-4</v>
      </c>
    </row>
    <row r="3301" spans="2:5" x14ac:dyDescent="0.2">
      <c r="B3301" s="153">
        <v>38237</v>
      </c>
      <c r="C3301" s="61">
        <v>62.813983999999998</v>
      </c>
      <c r="D3301">
        <f t="shared" si="53"/>
        <v>-0.84212037810236184</v>
      </c>
      <c r="E3301">
        <v>7.6567021412218936E-4</v>
      </c>
    </row>
    <row r="3302" spans="2:5" x14ac:dyDescent="0.2">
      <c r="B3302" s="153">
        <v>44832</v>
      </c>
      <c r="C3302" s="61">
        <v>397.85998499999999</v>
      </c>
      <c r="D3302">
        <f t="shared" si="53"/>
        <v>18.407576935684652</v>
      </c>
      <c r="E3302">
        <v>7.5226711233547972E-4</v>
      </c>
    </row>
    <row r="3303" spans="2:5" x14ac:dyDescent="0.2">
      <c r="B3303" s="153">
        <v>36612</v>
      </c>
      <c r="C3303" s="61">
        <v>20.500240000000002</v>
      </c>
      <c r="D3303">
        <f t="shared" si="53"/>
        <v>-0.86165985579997084</v>
      </c>
      <c r="E3303">
        <v>7.393668781798822E-4</v>
      </c>
    </row>
    <row r="3304" spans="2:5" x14ac:dyDescent="0.2">
      <c r="B3304" s="153">
        <v>39056</v>
      </c>
      <c r="C3304" s="61">
        <v>148.18720999999999</v>
      </c>
      <c r="D3304">
        <f t="shared" si="53"/>
        <v>8.2107660311254729E-2</v>
      </c>
      <c r="E3304">
        <v>7.3657057010577441E-4</v>
      </c>
    </row>
    <row r="3305" spans="2:5" x14ac:dyDescent="0.2">
      <c r="B3305" s="153">
        <v>39027</v>
      </c>
      <c r="C3305" s="61">
        <v>136.94313</v>
      </c>
      <c r="D3305">
        <f t="shared" si="53"/>
        <v>-0.77795208805263538</v>
      </c>
      <c r="E3305">
        <v>7.3582436466097844E-4</v>
      </c>
    </row>
    <row r="3306" spans="2:5" x14ac:dyDescent="0.2">
      <c r="B3306" s="153">
        <v>45117</v>
      </c>
      <c r="C3306" s="61">
        <v>616.727844</v>
      </c>
      <c r="D3306">
        <f t="shared" si="53"/>
        <v>11.015818548328648</v>
      </c>
      <c r="E3306">
        <v>7.279297659154554E-4</v>
      </c>
    </row>
    <row r="3307" spans="2:5" x14ac:dyDescent="0.2">
      <c r="B3307" s="153">
        <v>35681</v>
      </c>
      <c r="C3307" s="61">
        <v>51.326327999999997</v>
      </c>
      <c r="D3307">
        <f t="shared" si="53"/>
        <v>3.4449220212410245</v>
      </c>
      <c r="E3307">
        <v>7.0699850532447304E-4</v>
      </c>
    </row>
    <row r="3308" spans="2:5" x14ac:dyDescent="0.2">
      <c r="B3308" s="153">
        <v>37145</v>
      </c>
      <c r="C3308" s="61">
        <v>11.547183</v>
      </c>
      <c r="D3308">
        <f t="shared" si="53"/>
        <v>-0.96913623249932235</v>
      </c>
      <c r="E3308">
        <v>6.6840158170182397E-4</v>
      </c>
    </row>
    <row r="3309" spans="2:5" x14ac:dyDescent="0.2">
      <c r="B3309" s="153">
        <v>42989</v>
      </c>
      <c r="C3309" s="61">
        <v>374.13394199999999</v>
      </c>
      <c r="D3309">
        <f t="shared" si="53"/>
        <v>15.076722193145519</v>
      </c>
      <c r="E3309">
        <v>6.6661459178971689E-4</v>
      </c>
    </row>
    <row r="3310" spans="2:5" x14ac:dyDescent="0.2">
      <c r="B3310" s="153">
        <v>37743</v>
      </c>
      <c r="C3310" s="61">
        <v>23.27178</v>
      </c>
      <c r="D3310">
        <f t="shared" si="53"/>
        <v>0.93645695091186665</v>
      </c>
      <c r="E3310">
        <v>6.6325956926614109E-4</v>
      </c>
    </row>
    <row r="3311" spans="2:5" x14ac:dyDescent="0.2">
      <c r="B3311" s="153">
        <v>36811</v>
      </c>
      <c r="C3311" s="61">
        <v>12.017711</v>
      </c>
      <c r="D3311">
        <f t="shared" si="53"/>
        <v>-0.90004516706386595</v>
      </c>
      <c r="E3311">
        <v>6.4229824537008614E-4</v>
      </c>
    </row>
    <row r="3312" spans="2:5" x14ac:dyDescent="0.2">
      <c r="B3312" s="153">
        <v>39434</v>
      </c>
      <c r="C3312" s="61">
        <v>120.231415</v>
      </c>
      <c r="D3312">
        <f t="shared" si="53"/>
        <v>-0.61965898544502396</v>
      </c>
      <c r="E3312">
        <v>6.4119181080485191E-4</v>
      </c>
    </row>
    <row r="3313" spans="2:5" x14ac:dyDescent="0.2">
      <c r="B3313" s="153">
        <v>44384</v>
      </c>
      <c r="C3313" s="61">
        <v>316.114777</v>
      </c>
      <c r="D3313">
        <f t="shared" si="53"/>
        <v>-0.35542228226372513</v>
      </c>
      <c r="E3313">
        <v>6.3118801989305051E-4</v>
      </c>
    </row>
    <row r="3314" spans="2:5" x14ac:dyDescent="0.2">
      <c r="B3314" s="153">
        <v>44546</v>
      </c>
      <c r="C3314" s="61">
        <v>490.42150900000001</v>
      </c>
      <c r="D3314">
        <f t="shared" si="53"/>
        <v>2.5222855553835108</v>
      </c>
      <c r="E3314">
        <v>6.1019854922500472E-4</v>
      </c>
    </row>
    <row r="3315" spans="2:5" x14ac:dyDescent="0.2">
      <c r="B3315" s="153">
        <v>39023</v>
      </c>
      <c r="C3315" s="61">
        <v>139.23388700000001</v>
      </c>
      <c r="D3315">
        <f t="shared" si="53"/>
        <v>-0.16341512232851135</v>
      </c>
      <c r="E3315">
        <v>6.030040435723536E-4</v>
      </c>
    </row>
    <row r="3316" spans="2:5" x14ac:dyDescent="0.2">
      <c r="B3316" s="153">
        <v>43448</v>
      </c>
      <c r="C3316" s="61">
        <v>166.431274</v>
      </c>
      <c r="D3316">
        <f t="shared" si="53"/>
        <v>2.3721814524064593</v>
      </c>
      <c r="E3316">
        <v>5.9922466688894108E-4</v>
      </c>
    </row>
    <row r="3317" spans="2:5" x14ac:dyDescent="0.2">
      <c r="B3317" s="153">
        <v>35745</v>
      </c>
      <c r="C3317" s="61">
        <v>49.354187000000003</v>
      </c>
      <c r="D3317">
        <f t="shared" si="53"/>
        <v>-0.66189274606356829</v>
      </c>
      <c r="E3317">
        <v>5.8791463704114004E-4</v>
      </c>
    </row>
    <row r="3318" spans="2:5" x14ac:dyDescent="0.2">
      <c r="B3318" s="153">
        <v>39132</v>
      </c>
      <c r="C3318" s="61">
        <v>145.97198499999999</v>
      </c>
      <c r="D3318">
        <f t="shared" si="53"/>
        <v>0.10115214085672394</v>
      </c>
      <c r="E3318">
        <v>5.7525611656969325E-4</v>
      </c>
    </row>
    <row r="3319" spans="2:5" x14ac:dyDescent="0.2">
      <c r="B3319" s="153">
        <v>38940</v>
      </c>
      <c r="C3319" s="61">
        <v>132.56295800000001</v>
      </c>
      <c r="D3319">
        <f t="shared" si="53"/>
        <v>-0.24466851200242293</v>
      </c>
      <c r="E3319">
        <v>5.6998609724853537E-4</v>
      </c>
    </row>
    <row r="3320" spans="2:5" x14ac:dyDescent="0.2">
      <c r="B3320" s="153">
        <v>43822</v>
      </c>
      <c r="C3320" s="61">
        <v>175.50302099999999</v>
      </c>
      <c r="D3320">
        <f t="shared" si="53"/>
        <v>-0.71699909020724317</v>
      </c>
      <c r="E3320">
        <v>5.6840999360777112E-4</v>
      </c>
    </row>
    <row r="3321" spans="2:5" x14ac:dyDescent="0.2">
      <c r="B3321" s="153">
        <v>45196</v>
      </c>
      <c r="C3321" s="61">
        <v>620.15002400000003</v>
      </c>
      <c r="D3321">
        <f t="shared" si="53"/>
        <v>2.5056797804523678</v>
      </c>
      <c r="E3321">
        <v>5.6475638395792538E-4</v>
      </c>
    </row>
    <row r="3322" spans="2:5" x14ac:dyDescent="0.2">
      <c r="B3322" s="153">
        <v>43524</v>
      </c>
      <c r="C3322" s="61">
        <v>176.898651</v>
      </c>
      <c r="D3322">
        <f t="shared" si="53"/>
        <v>-4.3138314978604729E-2</v>
      </c>
      <c r="E3322">
        <v>5.6374759309276367E-4</v>
      </c>
    </row>
    <row r="3323" spans="2:5" x14ac:dyDescent="0.2">
      <c r="B3323" s="153">
        <v>43481</v>
      </c>
      <c r="C3323" s="61">
        <v>184.873795</v>
      </c>
      <c r="D3323">
        <f t="shared" si="53"/>
        <v>0.79260618023468232</v>
      </c>
      <c r="E3323">
        <v>5.3942076867863125E-4</v>
      </c>
    </row>
    <row r="3324" spans="2:5" x14ac:dyDescent="0.2">
      <c r="B3324" s="153">
        <v>40093</v>
      </c>
      <c r="C3324" s="61">
        <v>103.131294</v>
      </c>
      <c r="D3324">
        <f t="shared" si="53"/>
        <v>0.886474442460782</v>
      </c>
      <c r="E3324">
        <v>5.3766218853500115E-4</v>
      </c>
    </row>
    <row r="3325" spans="2:5" x14ac:dyDescent="0.2">
      <c r="B3325" s="153">
        <v>35653</v>
      </c>
      <c r="C3325" s="61">
        <v>54.668799999999997</v>
      </c>
      <c r="D3325">
        <f t="shared" si="53"/>
        <v>2.5779491206287704E-3</v>
      </c>
      <c r="E3325">
        <v>5.3073033703030664E-4</v>
      </c>
    </row>
    <row r="3326" spans="2:5" x14ac:dyDescent="0.2">
      <c r="B3326" s="153">
        <v>39735</v>
      </c>
      <c r="C3326" s="61">
        <v>54.528229000000003</v>
      </c>
      <c r="D3326">
        <f t="shared" si="53"/>
        <v>-3.8807321568208993E-2</v>
      </c>
      <c r="E3326">
        <v>5.0136783052267739E-4</v>
      </c>
    </row>
    <row r="3327" spans="2:5" x14ac:dyDescent="0.2">
      <c r="B3327" s="153">
        <v>35545</v>
      </c>
      <c r="C3327" s="61">
        <v>56.729759000000001</v>
      </c>
      <c r="D3327">
        <f t="shared" si="53"/>
        <v>-0.85841926860196527</v>
      </c>
      <c r="E3327">
        <v>5.004110569785809E-4</v>
      </c>
    </row>
    <row r="3328" spans="2:5" x14ac:dyDescent="0.2">
      <c r="B3328" s="153">
        <v>42198</v>
      </c>
      <c r="C3328" s="61">
        <v>400.68841600000002</v>
      </c>
      <c r="D3328">
        <f t="shared" si="53"/>
        <v>0.29552699728857146</v>
      </c>
      <c r="E3328">
        <v>4.9766896904729254E-4</v>
      </c>
    </row>
    <row r="3329" spans="2:5" x14ac:dyDescent="0.2">
      <c r="B3329" s="153">
        <v>43236</v>
      </c>
      <c r="C3329" s="61">
        <v>309.28604100000001</v>
      </c>
      <c r="D3329">
        <f t="shared" si="53"/>
        <v>3.6248923538749933</v>
      </c>
      <c r="E3329">
        <v>4.8362125659593119E-4</v>
      </c>
    </row>
    <row r="3330" spans="2:5" x14ac:dyDescent="0.2">
      <c r="B3330" s="153">
        <v>37959</v>
      </c>
      <c r="C3330" s="61">
        <v>66.874213999999995</v>
      </c>
      <c r="D3330">
        <f t="shared" si="53"/>
        <v>-0.78954465973659005</v>
      </c>
      <c r="E3330">
        <v>4.7094123243147159E-4</v>
      </c>
    </row>
    <row r="3331" spans="2:5" x14ac:dyDescent="0.2">
      <c r="B3331" s="153">
        <v>44344</v>
      </c>
      <c r="C3331" s="61">
        <v>317.75964399999998</v>
      </c>
      <c r="D3331">
        <f t="shared" ref="D3331:D3394" si="54">(C3331-C3332)/C3332</f>
        <v>18.098278712812075</v>
      </c>
      <c r="E3331">
        <v>4.7081939996308905E-4</v>
      </c>
    </row>
    <row r="3332" spans="2:5" x14ac:dyDescent="0.2">
      <c r="B3332" s="153">
        <v>37231</v>
      </c>
      <c r="C3332" s="61">
        <v>16.63813</v>
      </c>
      <c r="D3332">
        <f t="shared" si="54"/>
        <v>-0.84695107077393372</v>
      </c>
      <c r="E3332">
        <v>4.6390904857160971E-4</v>
      </c>
    </row>
    <row r="3333" spans="2:5" x14ac:dyDescent="0.2">
      <c r="B3333" s="153">
        <v>44019</v>
      </c>
      <c r="C3333" s="61">
        <v>108.71118199999999</v>
      </c>
      <c r="D3333">
        <f t="shared" si="54"/>
        <v>-0.75355932151980465</v>
      </c>
      <c r="E3333">
        <v>4.5870040309364899E-4</v>
      </c>
    </row>
    <row r="3334" spans="2:5" x14ac:dyDescent="0.2">
      <c r="B3334" s="153">
        <v>42914</v>
      </c>
      <c r="C3334" s="61">
        <v>441.12515300000001</v>
      </c>
      <c r="D3334">
        <f t="shared" si="54"/>
        <v>8.102425960495701</v>
      </c>
      <c r="E3334">
        <v>4.5223487071867688E-4</v>
      </c>
    </row>
    <row r="3335" spans="2:5" x14ac:dyDescent="0.2">
      <c r="B3335" s="153">
        <v>35740</v>
      </c>
      <c r="C3335" s="61">
        <v>48.462372000000002</v>
      </c>
      <c r="D3335">
        <f t="shared" si="54"/>
        <v>-0.92753831807784071</v>
      </c>
      <c r="E3335">
        <v>4.491891958510717E-4</v>
      </c>
    </row>
    <row r="3336" spans="2:5" x14ac:dyDescent="0.2">
      <c r="B3336" s="153">
        <v>45218</v>
      </c>
      <c r="C3336" s="61">
        <v>668.79998799999998</v>
      </c>
      <c r="D3336">
        <f t="shared" si="54"/>
        <v>13.073852288688721</v>
      </c>
      <c r="E3336">
        <v>4.4874794315629741E-4</v>
      </c>
    </row>
    <row r="3337" spans="2:5" x14ac:dyDescent="0.2">
      <c r="B3337" s="153">
        <v>35451</v>
      </c>
      <c r="C3337" s="61">
        <v>47.520747999999998</v>
      </c>
      <c r="D3337">
        <f t="shared" si="54"/>
        <v>-0.67442508430832537</v>
      </c>
      <c r="E3337">
        <v>4.4787864387715615E-4</v>
      </c>
    </row>
    <row r="3338" spans="2:5" x14ac:dyDescent="0.2">
      <c r="B3338" s="153">
        <v>40189</v>
      </c>
      <c r="C3338" s="61">
        <v>145.95948799999999</v>
      </c>
      <c r="D3338">
        <f t="shared" si="54"/>
        <v>1.1493124465845166</v>
      </c>
      <c r="E3338">
        <v>4.4303139633746126E-4</v>
      </c>
    </row>
    <row r="3339" spans="2:5" x14ac:dyDescent="0.2">
      <c r="B3339" s="153">
        <v>35174</v>
      </c>
      <c r="C3339" s="61">
        <v>67.909851000000003</v>
      </c>
      <c r="D3339">
        <f t="shared" si="54"/>
        <v>0.29959754298020203</v>
      </c>
      <c r="E3339">
        <v>4.1348354093770112E-4</v>
      </c>
    </row>
    <row r="3340" spans="2:5" x14ac:dyDescent="0.2">
      <c r="B3340" s="153">
        <v>35072</v>
      </c>
      <c r="C3340" s="61">
        <v>52.254524000000004</v>
      </c>
      <c r="D3340">
        <f t="shared" si="54"/>
        <v>-0.78931919252751614</v>
      </c>
      <c r="E3340">
        <v>4.0261522616126755E-4</v>
      </c>
    </row>
    <row r="3341" spans="2:5" x14ac:dyDescent="0.2">
      <c r="B3341" s="153">
        <v>43326</v>
      </c>
      <c r="C3341" s="61">
        <v>248.02697800000001</v>
      </c>
      <c r="D3341">
        <f t="shared" si="54"/>
        <v>11.851601547309606</v>
      </c>
      <c r="E3341">
        <v>4.0213808341875288E-4</v>
      </c>
    </row>
    <row r="3342" spans="2:5" x14ac:dyDescent="0.2">
      <c r="B3342" s="153">
        <v>37350</v>
      </c>
      <c r="C3342" s="61">
        <v>19.299305</v>
      </c>
      <c r="D3342">
        <f t="shared" si="54"/>
        <v>-2.5833454729960913E-2</v>
      </c>
      <c r="E3342">
        <v>4.0012262340699133E-4</v>
      </c>
    </row>
    <row r="3343" spans="2:5" x14ac:dyDescent="0.2">
      <c r="B3343" s="153">
        <v>36665</v>
      </c>
      <c r="C3343" s="61">
        <v>19.811094000000001</v>
      </c>
      <c r="D3343">
        <f t="shared" si="54"/>
        <v>-0.96276402781721981</v>
      </c>
      <c r="E3343">
        <v>3.8235622936160998E-4</v>
      </c>
    </row>
    <row r="3344" spans="2:5" x14ac:dyDescent="0.2">
      <c r="B3344" s="153">
        <v>42684</v>
      </c>
      <c r="C3344" s="61">
        <v>532.04180899999994</v>
      </c>
      <c r="D3344">
        <f t="shared" si="54"/>
        <v>24.284077025974593</v>
      </c>
      <c r="E3344">
        <v>3.7492685309684917E-4</v>
      </c>
    </row>
    <row r="3345" spans="2:5" x14ac:dyDescent="0.2">
      <c r="B3345" s="153">
        <v>37516</v>
      </c>
      <c r="C3345" s="61">
        <v>21.042563999999999</v>
      </c>
      <c r="D3345">
        <f t="shared" si="54"/>
        <v>-0.4730898931324134</v>
      </c>
      <c r="E3345">
        <v>3.664869570053329E-4</v>
      </c>
    </row>
    <row r="3346" spans="2:5" x14ac:dyDescent="0.2">
      <c r="B3346" s="153">
        <v>35914</v>
      </c>
      <c r="C3346" s="61">
        <v>39.935775999999997</v>
      </c>
      <c r="D3346">
        <f t="shared" si="54"/>
        <v>0.91505575252675964</v>
      </c>
      <c r="E3346">
        <v>3.6321484313272406E-4</v>
      </c>
    </row>
    <row r="3347" spans="2:5" x14ac:dyDescent="0.2">
      <c r="B3347" s="153">
        <v>36273</v>
      </c>
      <c r="C3347" s="61">
        <v>20.853584000000001</v>
      </c>
      <c r="D3347">
        <f t="shared" si="54"/>
        <v>-0.16248453473188162</v>
      </c>
      <c r="E3347">
        <v>3.5771632783405125E-4</v>
      </c>
    </row>
    <row r="3348" spans="2:5" x14ac:dyDescent="0.2">
      <c r="B3348" s="153">
        <v>37621</v>
      </c>
      <c r="C3348" s="61">
        <v>24.899342000000001</v>
      </c>
      <c r="D3348">
        <f t="shared" si="54"/>
        <v>-0.94900062057643841</v>
      </c>
      <c r="E3348">
        <v>3.0998376723168086E-4</v>
      </c>
    </row>
    <row r="3349" spans="2:5" x14ac:dyDescent="0.2">
      <c r="B3349" s="153">
        <v>44566</v>
      </c>
      <c r="C3349" s="61">
        <v>488.22833300000002</v>
      </c>
      <c r="D3349">
        <f t="shared" si="54"/>
        <v>0.44038906928864185</v>
      </c>
      <c r="E3349">
        <v>3.0631527476612048E-4</v>
      </c>
    </row>
    <row r="3350" spans="2:5" x14ac:dyDescent="0.2">
      <c r="B3350" s="153">
        <v>42247</v>
      </c>
      <c r="C3350" s="61">
        <v>338.955872</v>
      </c>
      <c r="D3350">
        <f t="shared" si="54"/>
        <v>-0.61427496785206259</v>
      </c>
      <c r="E3350">
        <v>2.9413951908172613E-4</v>
      </c>
    </row>
    <row r="3351" spans="2:5" x14ac:dyDescent="0.2">
      <c r="B3351" s="153">
        <v>45324</v>
      </c>
      <c r="C3351" s="61">
        <v>878.75</v>
      </c>
      <c r="D3351">
        <f t="shared" si="54"/>
        <v>10.120389175024043</v>
      </c>
      <c r="E3351">
        <v>2.8457598178713718E-4</v>
      </c>
    </row>
    <row r="3352" spans="2:5" x14ac:dyDescent="0.2">
      <c r="B3352" s="153">
        <v>35268</v>
      </c>
      <c r="C3352" s="61">
        <v>79.021514999999994</v>
      </c>
      <c r="D3352">
        <f t="shared" si="54"/>
        <v>-0.80257085593509547</v>
      </c>
      <c r="E3352">
        <v>2.692523329421452E-4</v>
      </c>
    </row>
    <row r="3353" spans="2:5" x14ac:dyDescent="0.2">
      <c r="B3353" s="153">
        <v>43007</v>
      </c>
      <c r="C3353" s="61">
        <v>400.25253300000003</v>
      </c>
      <c r="D3353">
        <f t="shared" si="54"/>
        <v>-0.36331421662365193</v>
      </c>
      <c r="E3353">
        <v>2.491573019781569E-4</v>
      </c>
    </row>
    <row r="3354" spans="2:5" x14ac:dyDescent="0.2">
      <c r="B3354" s="153">
        <v>45230</v>
      </c>
      <c r="C3354" s="61">
        <v>628.65002400000003</v>
      </c>
      <c r="D3354">
        <f t="shared" si="54"/>
        <v>8.3556263870294121</v>
      </c>
      <c r="E3354">
        <v>2.3870167064443971E-4</v>
      </c>
    </row>
    <row r="3355" spans="2:5" x14ac:dyDescent="0.2">
      <c r="B3355" s="153">
        <v>38294</v>
      </c>
      <c r="C3355" s="61">
        <v>67.194862000000001</v>
      </c>
      <c r="D3355">
        <f t="shared" si="54"/>
        <v>0.13480965118620661</v>
      </c>
      <c r="E3355">
        <v>2.3803615276594397E-4</v>
      </c>
    </row>
    <row r="3356" spans="2:5" x14ac:dyDescent="0.2">
      <c r="B3356" s="153">
        <v>35146</v>
      </c>
      <c r="C3356" s="61">
        <v>59.212451999999999</v>
      </c>
      <c r="D3356">
        <f t="shared" si="54"/>
        <v>-0.21253634903242008</v>
      </c>
      <c r="E3356">
        <v>2.3713473134600072E-4</v>
      </c>
    </row>
    <row r="3357" spans="2:5" x14ac:dyDescent="0.2">
      <c r="B3357" s="153">
        <v>39657</v>
      </c>
      <c r="C3357" s="61">
        <v>75.193886000000006</v>
      </c>
      <c r="D3357">
        <f t="shared" si="54"/>
        <v>1.199145866524272</v>
      </c>
      <c r="E3357">
        <v>2.3474172470919766E-4</v>
      </c>
    </row>
    <row r="3358" spans="2:5" x14ac:dyDescent="0.2">
      <c r="B3358" s="153">
        <v>36483</v>
      </c>
      <c r="C3358" s="61">
        <v>34.192314000000003</v>
      </c>
      <c r="D3358">
        <f t="shared" si="54"/>
        <v>-0.95154150345379263</v>
      </c>
      <c r="E3358">
        <v>2.2173640432610536E-4</v>
      </c>
    </row>
    <row r="3359" spans="2:5" x14ac:dyDescent="0.2">
      <c r="B3359" s="153">
        <v>45264</v>
      </c>
      <c r="C3359" s="61">
        <v>705.59997599999997</v>
      </c>
      <c r="D3359">
        <f t="shared" si="54"/>
        <v>1.7349273019398603</v>
      </c>
      <c r="E3359">
        <v>2.1257920114679148E-4</v>
      </c>
    </row>
    <row r="3360" spans="2:5" x14ac:dyDescent="0.2">
      <c r="B3360" s="153">
        <v>43305</v>
      </c>
      <c r="C3360" s="61">
        <v>257.99588</v>
      </c>
      <c r="D3360">
        <f t="shared" si="54"/>
        <v>-0.15919435427927275</v>
      </c>
      <c r="E3360">
        <v>1.9308299224941533E-4</v>
      </c>
    </row>
    <row r="3361" spans="2:5" x14ac:dyDescent="0.2">
      <c r="B3361" s="153">
        <v>44293</v>
      </c>
      <c r="C3361" s="61">
        <v>306.843658</v>
      </c>
      <c r="D3361">
        <f t="shared" si="54"/>
        <v>4.6851583359048465</v>
      </c>
      <c r="E3361">
        <v>1.6243808142131353E-4</v>
      </c>
    </row>
    <row r="3362" spans="2:5" x14ac:dyDescent="0.2">
      <c r="B3362" s="153">
        <v>35660</v>
      </c>
      <c r="C3362" s="61">
        <v>53.972754999999999</v>
      </c>
      <c r="D3362">
        <f t="shared" si="54"/>
        <v>1.3443774263187922E-4</v>
      </c>
      <c r="E3362">
        <v>1.3443774263187922E-4</v>
      </c>
    </row>
    <row r="3363" spans="2:5" x14ac:dyDescent="0.2">
      <c r="B3363" s="153">
        <v>35656</v>
      </c>
      <c r="C3363" s="61">
        <v>53.965499999999999</v>
      </c>
      <c r="D3363">
        <f t="shared" si="54"/>
        <v>-0.87505206598041829</v>
      </c>
      <c r="E3363">
        <v>1.3417778853498825E-4</v>
      </c>
    </row>
    <row r="3364" spans="2:5" x14ac:dyDescent="0.2">
      <c r="B3364" s="153">
        <v>44893</v>
      </c>
      <c r="C3364" s="61">
        <v>431.90390000000002</v>
      </c>
      <c r="D3364">
        <f t="shared" si="54"/>
        <v>-4.7592812791428768E-2</v>
      </c>
      <c r="E3364">
        <v>1.15397779108621E-4</v>
      </c>
    </row>
    <row r="3365" spans="2:5" x14ac:dyDescent="0.2">
      <c r="B3365" s="153">
        <v>44764</v>
      </c>
      <c r="C3365" s="61">
        <v>453.486603</v>
      </c>
      <c r="D3365">
        <f t="shared" si="54"/>
        <v>-7.9056661913646367E-2</v>
      </c>
      <c r="E3365">
        <v>1.0990507060078122E-4</v>
      </c>
    </row>
    <row r="3366" spans="2:5" x14ac:dyDescent="0.2">
      <c r="B3366" s="153">
        <v>44539</v>
      </c>
      <c r="C3366" s="61">
        <v>492.41531400000002</v>
      </c>
      <c r="D3366">
        <f t="shared" si="54"/>
        <v>6.0276844191719547</v>
      </c>
      <c r="E3366">
        <v>1.0127843089429911E-4</v>
      </c>
    </row>
    <row r="3367" spans="2:5" x14ac:dyDescent="0.2">
      <c r="B3367" s="153">
        <v>35279</v>
      </c>
      <c r="C3367" s="61">
        <v>70.067931999999999</v>
      </c>
      <c r="D3367">
        <f t="shared" si="54"/>
        <v>-0.86054302704785623</v>
      </c>
      <c r="E3367">
        <v>1.0126912985627796E-4</v>
      </c>
    </row>
    <row r="3368" spans="2:5" x14ac:dyDescent="0.2">
      <c r="B3368" s="153">
        <v>42605</v>
      </c>
      <c r="C3368" s="61">
        <v>502.43405200000001</v>
      </c>
      <c r="D3368">
        <f t="shared" si="54"/>
        <v>3.7049396682950171</v>
      </c>
      <c r="E3368">
        <v>9.9137264548806807E-5</v>
      </c>
    </row>
    <row r="3369" spans="2:5" x14ac:dyDescent="0.2">
      <c r="B3369" s="153">
        <v>38723</v>
      </c>
      <c r="C3369" s="61">
        <v>106.788628</v>
      </c>
      <c r="D3369">
        <f t="shared" si="54"/>
        <v>-0.26459869032978239</v>
      </c>
      <c r="E3369">
        <v>7.7242654502717773E-5</v>
      </c>
    </row>
    <row r="3370" spans="2:5" x14ac:dyDescent="0.2">
      <c r="B3370" s="153">
        <v>40177</v>
      </c>
      <c r="C3370" s="61">
        <v>145.211365</v>
      </c>
      <c r="D3370">
        <f t="shared" si="54"/>
        <v>-0.74344895983497217</v>
      </c>
      <c r="E3370">
        <v>6.358033321726232E-5</v>
      </c>
    </row>
    <row r="3371" spans="2:5" x14ac:dyDescent="0.2">
      <c r="B3371" s="153">
        <v>42067</v>
      </c>
      <c r="C3371" s="61">
        <v>566.01355000000001</v>
      </c>
      <c r="D3371">
        <f t="shared" si="54"/>
        <v>0.78126316757832237</v>
      </c>
      <c r="E3371">
        <v>0</v>
      </c>
    </row>
    <row r="3372" spans="2:5" x14ac:dyDescent="0.2">
      <c r="B3372" s="153">
        <v>44347</v>
      </c>
      <c r="C3372" s="61">
        <v>317.75964399999998</v>
      </c>
      <c r="D3372">
        <f t="shared" si="54"/>
        <v>5.8516127808078728</v>
      </c>
      <c r="E3372">
        <v>0</v>
      </c>
    </row>
    <row r="3373" spans="2:5" x14ac:dyDescent="0.2">
      <c r="B3373" s="153">
        <v>36416</v>
      </c>
      <c r="C3373" s="61">
        <v>46.37735</v>
      </c>
      <c r="D3373">
        <f t="shared" si="54"/>
        <v>-0.54210612295964677</v>
      </c>
      <c r="E3373">
        <v>0</v>
      </c>
    </row>
    <row r="3374" spans="2:5" x14ac:dyDescent="0.2">
      <c r="B3374" s="153">
        <v>40099</v>
      </c>
      <c r="C3374" s="61">
        <v>101.284058</v>
      </c>
      <c r="D3374">
        <f t="shared" si="54"/>
        <v>1.281447021879232</v>
      </c>
      <c r="E3374">
        <v>0</v>
      </c>
    </row>
    <row r="3375" spans="2:5" x14ac:dyDescent="0.2">
      <c r="B3375" s="153">
        <v>39933</v>
      </c>
      <c r="C3375" s="61">
        <v>44.394657000000002</v>
      </c>
      <c r="D3375">
        <f t="shared" si="54"/>
        <v>0.10890090498203227</v>
      </c>
      <c r="E3375">
        <v>0</v>
      </c>
    </row>
    <row r="3376" spans="2:5" x14ac:dyDescent="0.2">
      <c r="B3376" s="153">
        <v>37848</v>
      </c>
      <c r="C3376" s="61">
        <v>40.034827999999997</v>
      </c>
      <c r="D3376">
        <f t="shared" si="54"/>
        <v>-0.72003912602014386</v>
      </c>
      <c r="E3376">
        <v>0</v>
      </c>
    </row>
    <row r="3377" spans="2:5" x14ac:dyDescent="0.2">
      <c r="B3377" s="153">
        <v>38957</v>
      </c>
      <c r="C3377" s="61">
        <v>143.00151099999999</v>
      </c>
      <c r="D3377">
        <f t="shared" si="54"/>
        <v>-0.68267403469357357</v>
      </c>
      <c r="E3377">
        <v>0</v>
      </c>
    </row>
    <row r="3378" spans="2:5" x14ac:dyDescent="0.2">
      <c r="B3378" s="153">
        <v>44662</v>
      </c>
      <c r="C3378" s="61">
        <v>450.64547700000003</v>
      </c>
      <c r="D3378">
        <f t="shared" si="54"/>
        <v>6.0126424748588061</v>
      </c>
      <c r="E3378">
        <v>0</v>
      </c>
    </row>
    <row r="3379" spans="2:5" x14ac:dyDescent="0.2">
      <c r="B3379" s="153">
        <v>37951</v>
      </c>
      <c r="C3379" s="61">
        <v>64.261864000000003</v>
      </c>
      <c r="D3379">
        <f t="shared" si="54"/>
        <v>2.3783602169616103</v>
      </c>
      <c r="E3379">
        <v>0</v>
      </c>
    </row>
    <row r="3380" spans="2:5" x14ac:dyDescent="0.2">
      <c r="B3380" s="153">
        <v>37340</v>
      </c>
      <c r="C3380" s="61">
        <v>19.021614</v>
      </c>
      <c r="D3380">
        <f t="shared" si="54"/>
        <v>-0.23265233443095354</v>
      </c>
      <c r="E3380">
        <v>0</v>
      </c>
    </row>
    <row r="3381" spans="2:5" x14ac:dyDescent="0.2">
      <c r="B3381" s="153">
        <v>36154</v>
      </c>
      <c r="C3381" s="61">
        <v>24.788782000000001</v>
      </c>
      <c r="D3381">
        <f t="shared" si="54"/>
        <v>-0.21464004430674288</v>
      </c>
      <c r="E3381">
        <v>0</v>
      </c>
    </row>
    <row r="3382" spans="2:5" x14ac:dyDescent="0.2">
      <c r="B3382" s="153">
        <v>36180</v>
      </c>
      <c r="C3382" s="61">
        <v>31.563593000000001</v>
      </c>
      <c r="D3382">
        <f t="shared" si="54"/>
        <v>-0.2921468529406257</v>
      </c>
      <c r="E3382">
        <v>0</v>
      </c>
    </row>
    <row r="3383" spans="2:5" x14ac:dyDescent="0.2">
      <c r="B3383" s="153">
        <v>35893</v>
      </c>
      <c r="C3383" s="61">
        <v>44.590595</v>
      </c>
      <c r="D3383">
        <f t="shared" si="54"/>
        <v>0.20949123032911099</v>
      </c>
      <c r="E3383">
        <v>0</v>
      </c>
    </row>
    <row r="3384" spans="2:5" x14ac:dyDescent="0.2">
      <c r="B3384" s="153">
        <v>33667</v>
      </c>
      <c r="C3384" s="61">
        <v>36.867232999999999</v>
      </c>
      <c r="D3384">
        <f t="shared" si="54"/>
        <v>1.0117649883511322</v>
      </c>
      <c r="E3384">
        <v>0</v>
      </c>
    </row>
    <row r="3385" spans="2:5" x14ac:dyDescent="0.2">
      <c r="B3385" s="153">
        <v>33337</v>
      </c>
      <c r="C3385" s="61">
        <v>18.325814999999999</v>
      </c>
      <c r="D3385">
        <f t="shared" si="54"/>
        <v>-0.62836823332756597</v>
      </c>
      <c r="E3385">
        <v>0</v>
      </c>
    </row>
    <row r="3386" spans="2:5" x14ac:dyDescent="0.2">
      <c r="B3386" s="153">
        <v>37896</v>
      </c>
      <c r="C3386" s="61">
        <v>49.311756000000003</v>
      </c>
      <c r="D3386">
        <f t="shared" si="54"/>
        <v>1.3825108383230933</v>
      </c>
      <c r="E3386">
        <v>0</v>
      </c>
    </row>
    <row r="3387" spans="2:5" x14ac:dyDescent="0.2">
      <c r="B3387" s="153">
        <v>34183</v>
      </c>
      <c r="C3387" s="61">
        <v>20.697389999999999</v>
      </c>
      <c r="D3387">
        <f t="shared" si="54"/>
        <v>-0.64249082247170142</v>
      </c>
      <c r="E3387">
        <v>0</v>
      </c>
    </row>
    <row r="3388" spans="2:5" x14ac:dyDescent="0.2">
      <c r="B3388" s="153">
        <v>35496</v>
      </c>
      <c r="C3388" s="61">
        <v>57.893310999999997</v>
      </c>
      <c r="D3388">
        <f t="shared" si="54"/>
        <v>2.4426224253835382</v>
      </c>
      <c r="E3388">
        <v>0</v>
      </c>
    </row>
    <row r="3389" spans="2:5" x14ac:dyDescent="0.2">
      <c r="B3389" s="153">
        <v>34135</v>
      </c>
      <c r="C3389" s="61">
        <v>16.816631000000001</v>
      </c>
      <c r="D3389">
        <f t="shared" si="54"/>
        <v>-0.5411764997980717</v>
      </c>
      <c r="E3389">
        <v>0</v>
      </c>
    </row>
    <row r="3390" spans="2:5" x14ac:dyDescent="0.2">
      <c r="B3390" s="153">
        <v>34355</v>
      </c>
      <c r="C3390" s="61">
        <v>36.651634000000001</v>
      </c>
      <c r="D3390">
        <f t="shared" si="54"/>
        <v>1.1885541986660029</v>
      </c>
      <c r="E3390">
        <v>0</v>
      </c>
    </row>
    <row r="3391" spans="2:5" x14ac:dyDescent="0.2">
      <c r="B3391" s="153">
        <v>36103</v>
      </c>
      <c r="C3391" s="61">
        <v>16.746962</v>
      </c>
      <c r="D3391">
        <f t="shared" si="54"/>
        <v>0.32143009881671503</v>
      </c>
      <c r="E3391">
        <v>0</v>
      </c>
    </row>
    <row r="3392" spans="2:5" x14ac:dyDescent="0.2">
      <c r="B3392" s="153">
        <v>37190</v>
      </c>
      <c r="C3392" s="61">
        <v>12.673361999999999</v>
      </c>
      <c r="D3392">
        <f t="shared" si="54"/>
        <v>-0.14808080988695474</v>
      </c>
      <c r="E3392">
        <v>0</v>
      </c>
    </row>
    <row r="3393" spans="2:5" x14ac:dyDescent="0.2">
      <c r="B3393" s="153">
        <v>33294</v>
      </c>
      <c r="C3393" s="61">
        <v>14.876249</v>
      </c>
      <c r="D3393">
        <f t="shared" si="54"/>
        <v>-0.2358348911147157</v>
      </c>
      <c r="E3393">
        <v>0</v>
      </c>
    </row>
    <row r="3394" spans="2:5" x14ac:dyDescent="0.2">
      <c r="B3394" s="153">
        <v>36124</v>
      </c>
      <c r="C3394" s="61">
        <v>19.467323</v>
      </c>
      <c r="D3394">
        <f t="shared" si="54"/>
        <v>-0.52971549866228296</v>
      </c>
      <c r="E3394">
        <v>0</v>
      </c>
    </row>
    <row r="3395" spans="2:5" x14ac:dyDescent="0.2">
      <c r="B3395" s="153">
        <v>33689</v>
      </c>
      <c r="C3395" s="61">
        <v>41.394779</v>
      </c>
      <c r="D3395">
        <f t="shared" ref="D3395:D3458" si="55">(C3395-C3396)/C3396</f>
        <v>1.6805697641513406</v>
      </c>
      <c r="E3395">
        <v>0</v>
      </c>
    </row>
    <row r="3396" spans="2:5" x14ac:dyDescent="0.2">
      <c r="B3396" s="153">
        <v>36770</v>
      </c>
      <c r="C3396" s="61">
        <v>15.44253</v>
      </c>
      <c r="D3396">
        <f t="shared" si="55"/>
        <v>-0.51274454898912158</v>
      </c>
      <c r="E3396">
        <v>0</v>
      </c>
    </row>
    <row r="3397" spans="2:5" x14ac:dyDescent="0.2">
      <c r="B3397" s="153">
        <v>34317</v>
      </c>
      <c r="C3397" s="61">
        <v>31.692882999999998</v>
      </c>
      <c r="D3397">
        <f t="shared" si="55"/>
        <v>0.34862402225142103</v>
      </c>
      <c r="E3397">
        <v>0</v>
      </c>
    </row>
    <row r="3398" spans="2:5" x14ac:dyDescent="0.2">
      <c r="B3398" s="153">
        <v>34204</v>
      </c>
      <c r="C3398" s="61">
        <v>23.500162</v>
      </c>
      <c r="D3398">
        <f t="shared" si="55"/>
        <v>0.61709559659647062</v>
      </c>
      <c r="E3398">
        <v>0</v>
      </c>
    </row>
    <row r="3399" spans="2:5" x14ac:dyDescent="0.2">
      <c r="B3399" s="153">
        <v>37211</v>
      </c>
      <c r="C3399" s="61">
        <v>14.532327</v>
      </c>
      <c r="D3399">
        <f t="shared" si="55"/>
        <v>-0.74825104501962392</v>
      </c>
      <c r="E3399">
        <v>0</v>
      </c>
    </row>
    <row r="3400" spans="2:5" x14ac:dyDescent="0.2">
      <c r="B3400" s="153">
        <v>35116</v>
      </c>
      <c r="C3400" s="61">
        <v>57.725470999999999</v>
      </c>
      <c r="D3400">
        <f t="shared" si="55"/>
        <v>0.14421410189113212</v>
      </c>
      <c r="E3400">
        <v>0</v>
      </c>
    </row>
    <row r="3401" spans="2:5" x14ac:dyDescent="0.2">
      <c r="B3401" s="153">
        <v>33703</v>
      </c>
      <c r="C3401" s="61">
        <v>50.449885999999999</v>
      </c>
      <c r="D3401">
        <f t="shared" si="55"/>
        <v>9.5030368401206565E-3</v>
      </c>
      <c r="E3401">
        <v>0</v>
      </c>
    </row>
    <row r="3402" spans="2:5" x14ac:dyDescent="0.2">
      <c r="B3402" s="153">
        <v>34858</v>
      </c>
      <c r="C3402" s="61">
        <v>49.974972000000001</v>
      </c>
      <c r="D3402">
        <f t="shared" si="55"/>
        <v>-0.28152584759474775</v>
      </c>
      <c r="E3402">
        <v>0</v>
      </c>
    </row>
    <row r="3403" spans="2:5" x14ac:dyDescent="0.2">
      <c r="B3403" s="153">
        <v>35292</v>
      </c>
      <c r="C3403" s="61">
        <v>69.557091</v>
      </c>
      <c r="D3403">
        <f t="shared" si="55"/>
        <v>0.35556425003067987</v>
      </c>
      <c r="E3403">
        <v>0</v>
      </c>
    </row>
    <row r="3404" spans="2:5" x14ac:dyDescent="0.2">
      <c r="B3404" s="153">
        <v>33717</v>
      </c>
      <c r="C3404" s="61">
        <v>51.312278999999997</v>
      </c>
      <c r="D3404">
        <f t="shared" si="55"/>
        <v>-0.37343915924862253</v>
      </c>
      <c r="E3404">
        <v>0</v>
      </c>
    </row>
    <row r="3405" spans="2:5" x14ac:dyDescent="0.2">
      <c r="B3405" s="153">
        <v>38019</v>
      </c>
      <c r="C3405" s="61">
        <v>81.895126000000005</v>
      </c>
      <c r="D3405">
        <f t="shared" si="55"/>
        <v>2.550013169208639</v>
      </c>
      <c r="E3405">
        <v>0</v>
      </c>
    </row>
    <row r="3406" spans="2:5" x14ac:dyDescent="0.2">
      <c r="B3406" s="153">
        <v>33942</v>
      </c>
      <c r="C3406" s="61">
        <v>23.068964000000001</v>
      </c>
      <c r="D3406">
        <f t="shared" si="55"/>
        <v>-6.956539169890022E-2</v>
      </c>
      <c r="E3406">
        <v>0</v>
      </c>
    </row>
    <row r="3407" spans="2:5" x14ac:dyDescent="0.2">
      <c r="B3407" s="153">
        <v>34253</v>
      </c>
      <c r="C3407" s="61">
        <v>24.793751</v>
      </c>
      <c r="D3407">
        <f t="shared" si="55"/>
        <v>0.53942097222296392</v>
      </c>
      <c r="E3407">
        <v>0</v>
      </c>
    </row>
    <row r="3408" spans="2:5" x14ac:dyDescent="0.2">
      <c r="B3408" s="153">
        <v>37225</v>
      </c>
      <c r="C3408" s="61">
        <v>16.105893999999999</v>
      </c>
      <c r="D3408">
        <f t="shared" si="55"/>
        <v>-0.29525084067466462</v>
      </c>
      <c r="E3408">
        <v>0</v>
      </c>
    </row>
    <row r="3409" spans="2:5" x14ac:dyDescent="0.2">
      <c r="B3409" s="153">
        <v>33452</v>
      </c>
      <c r="C3409" s="61">
        <v>22.853370999999999</v>
      </c>
      <c r="D3409">
        <f t="shared" si="55"/>
        <v>-0.1311473614860641</v>
      </c>
      <c r="E3409">
        <v>0</v>
      </c>
    </row>
    <row r="3410" spans="2:5" x14ac:dyDescent="0.2">
      <c r="B3410" s="153">
        <v>33465</v>
      </c>
      <c r="C3410" s="61">
        <v>26.302931000000001</v>
      </c>
      <c r="D3410">
        <f t="shared" si="55"/>
        <v>-0.39901480027328751</v>
      </c>
      <c r="E3410">
        <v>0</v>
      </c>
    </row>
    <row r="3411" spans="2:5" x14ac:dyDescent="0.2">
      <c r="B3411" s="153">
        <v>34466</v>
      </c>
      <c r="C3411" s="61">
        <v>43.766354</v>
      </c>
      <c r="D3411">
        <f t="shared" si="55"/>
        <v>0.99506220855055427</v>
      </c>
      <c r="E3411">
        <v>0</v>
      </c>
    </row>
    <row r="3412" spans="2:5" x14ac:dyDescent="0.2">
      <c r="B3412" s="153">
        <v>37544</v>
      </c>
      <c r="C3412" s="61">
        <v>21.937338</v>
      </c>
      <c r="D3412">
        <f t="shared" si="55"/>
        <v>1.0578869221832983</v>
      </c>
      <c r="E3412">
        <v>0</v>
      </c>
    </row>
    <row r="3413" spans="2:5" x14ac:dyDescent="0.2">
      <c r="B3413" s="153">
        <v>37000</v>
      </c>
      <c r="C3413" s="61">
        <v>10.660128</v>
      </c>
      <c r="D3413">
        <f t="shared" si="55"/>
        <v>-0.5245720385798468</v>
      </c>
      <c r="E3413">
        <v>0</v>
      </c>
    </row>
    <row r="3414" spans="2:5" x14ac:dyDescent="0.2">
      <c r="B3414" s="153">
        <v>34018</v>
      </c>
      <c r="C3414" s="61">
        <v>22.422173000000001</v>
      </c>
      <c r="D3414">
        <f t="shared" si="55"/>
        <v>0.92252322066369841</v>
      </c>
      <c r="E3414">
        <v>0</v>
      </c>
    </row>
    <row r="3415" spans="2:5" x14ac:dyDescent="0.2">
      <c r="B3415" s="153">
        <v>37012</v>
      </c>
      <c r="C3415" s="61">
        <v>11.662888000000001</v>
      </c>
      <c r="D3415">
        <f t="shared" si="55"/>
        <v>-0.76456381965411357</v>
      </c>
      <c r="E3415">
        <v>0</v>
      </c>
    </row>
    <row r="3416" spans="2:5" x14ac:dyDescent="0.2">
      <c r="B3416" s="153">
        <v>34586</v>
      </c>
      <c r="C3416" s="61">
        <v>49.537365000000001</v>
      </c>
      <c r="D3416">
        <f t="shared" si="55"/>
        <v>0.70198127824081225</v>
      </c>
      <c r="E3416">
        <v>0</v>
      </c>
    </row>
    <row r="3417" spans="2:5" x14ac:dyDescent="0.2">
      <c r="B3417" s="153">
        <v>33837</v>
      </c>
      <c r="C3417" s="61">
        <v>29.105705</v>
      </c>
      <c r="D3417">
        <f t="shared" si="55"/>
        <v>0.79999978973196906</v>
      </c>
      <c r="E3417">
        <v>0</v>
      </c>
    </row>
    <row r="3418" spans="2:5" x14ac:dyDescent="0.2">
      <c r="B3418" s="153">
        <v>33298</v>
      </c>
      <c r="C3418" s="61">
        <v>16.169837999999999</v>
      </c>
      <c r="D3418">
        <f t="shared" si="55"/>
        <v>-0.78383533878976552</v>
      </c>
      <c r="E3418">
        <v>0</v>
      </c>
    </row>
    <row r="3419" spans="2:5" x14ac:dyDescent="0.2">
      <c r="B3419" s="153">
        <v>38317</v>
      </c>
      <c r="C3419" s="61">
        <v>74.803336999999999</v>
      </c>
      <c r="D3419">
        <f t="shared" si="55"/>
        <v>1.710607310928264</v>
      </c>
      <c r="E3419">
        <v>0</v>
      </c>
    </row>
    <row r="3420" spans="2:5" x14ac:dyDescent="0.2">
      <c r="B3420" s="153">
        <v>34306</v>
      </c>
      <c r="C3420" s="61">
        <v>27.596523000000001</v>
      </c>
      <c r="D3420">
        <f t="shared" si="55"/>
        <v>0.12789021498988212</v>
      </c>
      <c r="E3420">
        <v>0</v>
      </c>
    </row>
    <row r="3421" spans="2:5" x14ac:dyDescent="0.2">
      <c r="B3421" s="153">
        <v>37579</v>
      </c>
      <c r="C3421" s="61">
        <v>24.467383999999999</v>
      </c>
      <c r="D3421">
        <f t="shared" si="55"/>
        <v>-0.38322711622478711</v>
      </c>
      <c r="E3421">
        <v>0</v>
      </c>
    </row>
    <row r="3422" spans="2:5" x14ac:dyDescent="0.2">
      <c r="B3422" s="153">
        <v>34360</v>
      </c>
      <c r="C3422" s="61">
        <v>39.670006000000001</v>
      </c>
      <c r="D3422">
        <f t="shared" si="55"/>
        <v>-0.4593999473872355</v>
      </c>
      <c r="E3422">
        <v>0</v>
      </c>
    </row>
    <row r="3423" spans="2:5" x14ac:dyDescent="0.2">
      <c r="B3423" s="153">
        <v>38012</v>
      </c>
      <c r="C3423" s="61">
        <v>73.381432000000004</v>
      </c>
      <c r="D3423">
        <f t="shared" si="55"/>
        <v>1.5591169412362818</v>
      </c>
      <c r="E3423">
        <v>0</v>
      </c>
    </row>
    <row r="3424" spans="2:5" x14ac:dyDescent="0.2">
      <c r="B3424" s="153">
        <v>33479</v>
      </c>
      <c r="C3424" s="61">
        <v>28.674513000000001</v>
      </c>
      <c r="D3424">
        <f t="shared" si="55"/>
        <v>-0.31618168637396549</v>
      </c>
      <c r="E3424">
        <v>0</v>
      </c>
    </row>
    <row r="3425" spans="2:5" x14ac:dyDescent="0.2">
      <c r="B3425" s="153">
        <v>34799</v>
      </c>
      <c r="C3425" s="61">
        <v>41.932941</v>
      </c>
      <c r="D3425">
        <f t="shared" si="55"/>
        <v>1.8993442880251237</v>
      </c>
      <c r="E3425">
        <v>0</v>
      </c>
    </row>
    <row r="3426" spans="2:5" x14ac:dyDescent="0.2">
      <c r="B3426" s="153">
        <v>36917</v>
      </c>
      <c r="C3426" s="61">
        <v>14.462904999999999</v>
      </c>
      <c r="D3426">
        <f t="shared" si="55"/>
        <v>-0.40896221534333216</v>
      </c>
      <c r="E3426">
        <v>0</v>
      </c>
    </row>
    <row r="3427" spans="2:5" x14ac:dyDescent="0.2">
      <c r="B3427" s="153">
        <v>34284</v>
      </c>
      <c r="C3427" s="61">
        <v>24.470355999999999</v>
      </c>
      <c r="D3427">
        <f t="shared" si="55"/>
        <v>0.44585989331044579</v>
      </c>
      <c r="E3427">
        <v>0</v>
      </c>
    </row>
    <row r="3428" spans="2:5" x14ac:dyDescent="0.2">
      <c r="B3428" s="153">
        <v>34173</v>
      </c>
      <c r="C3428" s="61">
        <v>16.924430999999998</v>
      </c>
      <c r="D3428">
        <f t="shared" si="55"/>
        <v>-0.21500004684647617</v>
      </c>
      <c r="E3428">
        <v>0</v>
      </c>
    </row>
    <row r="3429" spans="2:5" x14ac:dyDescent="0.2">
      <c r="B3429" s="153">
        <v>33431</v>
      </c>
      <c r="C3429" s="61">
        <v>21.559785999999999</v>
      </c>
      <c r="D3429">
        <f t="shared" si="55"/>
        <v>-0.63187934647280986</v>
      </c>
      <c r="E3429">
        <v>0</v>
      </c>
    </row>
    <row r="3430" spans="2:5" x14ac:dyDescent="0.2">
      <c r="B3430" s="153">
        <v>34974</v>
      </c>
      <c r="C3430" s="61">
        <v>58.567172999999997</v>
      </c>
      <c r="D3430">
        <f t="shared" si="55"/>
        <v>1.3594669772487979</v>
      </c>
      <c r="E3430">
        <v>0</v>
      </c>
    </row>
    <row r="3431" spans="2:5" x14ac:dyDescent="0.2">
      <c r="B3431" s="153">
        <v>37725</v>
      </c>
      <c r="C3431" s="61">
        <v>24.822205</v>
      </c>
      <c r="D3431">
        <f t="shared" si="55"/>
        <v>-0.41557383738131404</v>
      </c>
      <c r="E3431">
        <v>0</v>
      </c>
    </row>
    <row r="3432" spans="2:5" x14ac:dyDescent="0.2">
      <c r="B3432" s="153">
        <v>34403</v>
      </c>
      <c r="C3432" s="61">
        <v>42.472782000000002</v>
      </c>
      <c r="D3432">
        <f t="shared" si="55"/>
        <v>-0.49894000959961921</v>
      </c>
      <c r="E3432">
        <v>0</v>
      </c>
    </row>
    <row r="3433" spans="2:5" x14ac:dyDescent="0.2">
      <c r="B3433" s="153">
        <v>38670</v>
      </c>
      <c r="C3433" s="61">
        <v>84.765861999999998</v>
      </c>
      <c r="D3433">
        <f t="shared" si="55"/>
        <v>5.3156405304949983</v>
      </c>
      <c r="E3433">
        <v>0</v>
      </c>
    </row>
    <row r="3434" spans="2:5" x14ac:dyDescent="0.2">
      <c r="B3434" s="153">
        <v>36885</v>
      </c>
      <c r="C3434" s="61">
        <v>13.421578</v>
      </c>
      <c r="D3434">
        <f t="shared" si="55"/>
        <v>-0.68025891694605978</v>
      </c>
      <c r="E3434">
        <v>0</v>
      </c>
    </row>
    <row r="3435" spans="2:5" x14ac:dyDescent="0.2">
      <c r="B3435" s="153">
        <v>34830</v>
      </c>
      <c r="C3435" s="61">
        <v>41.976394999999997</v>
      </c>
      <c r="D3435">
        <f t="shared" si="55"/>
        <v>0.71539780622725713</v>
      </c>
      <c r="E3435">
        <v>0</v>
      </c>
    </row>
    <row r="3436" spans="2:5" x14ac:dyDescent="0.2">
      <c r="B3436" s="153">
        <v>33597</v>
      </c>
      <c r="C3436" s="61">
        <v>24.470355999999999</v>
      </c>
      <c r="D3436">
        <f t="shared" si="55"/>
        <v>-0.44362734415181609</v>
      </c>
      <c r="E3436">
        <v>0</v>
      </c>
    </row>
    <row r="3437" spans="2:5" x14ac:dyDescent="0.2">
      <c r="B3437" s="153">
        <v>33695</v>
      </c>
      <c r="C3437" s="61">
        <v>43.981952999999997</v>
      </c>
      <c r="D3437">
        <f t="shared" si="55"/>
        <v>-0.28945413065447145</v>
      </c>
      <c r="E3437">
        <v>0</v>
      </c>
    </row>
    <row r="3438" spans="2:5" x14ac:dyDescent="0.2">
      <c r="B3438" s="153">
        <v>35160</v>
      </c>
      <c r="C3438" s="61">
        <v>61.898823</v>
      </c>
      <c r="D3438">
        <f t="shared" si="55"/>
        <v>1.7343157944769658</v>
      </c>
      <c r="E3438">
        <v>0</v>
      </c>
    </row>
    <row r="3439" spans="2:5" x14ac:dyDescent="0.2">
      <c r="B3439" s="153">
        <v>33963</v>
      </c>
      <c r="C3439" s="61">
        <v>22.637774</v>
      </c>
      <c r="D3439">
        <f t="shared" si="55"/>
        <v>-0.60675744005049559</v>
      </c>
      <c r="E3439">
        <v>0</v>
      </c>
    </row>
    <row r="3440" spans="2:5" x14ac:dyDescent="0.2">
      <c r="B3440" s="153">
        <v>35551</v>
      </c>
      <c r="C3440" s="61">
        <v>57.566947999999996</v>
      </c>
      <c r="D3440">
        <f t="shared" si="55"/>
        <v>-0.27363947492339824</v>
      </c>
      <c r="E3440">
        <v>0</v>
      </c>
    </row>
    <row r="3441" spans="2:5" x14ac:dyDescent="0.2">
      <c r="B3441" s="153">
        <v>38561</v>
      </c>
      <c r="C3441" s="61">
        <v>79.253960000000006</v>
      </c>
      <c r="D3441">
        <f t="shared" si="55"/>
        <v>0.77938150352491897</v>
      </c>
      <c r="E3441">
        <v>0</v>
      </c>
    </row>
    <row r="3442" spans="2:5" x14ac:dyDescent="0.2">
      <c r="B3442" s="153">
        <v>34737</v>
      </c>
      <c r="C3442" s="61">
        <v>44.540173000000003</v>
      </c>
      <c r="D3442">
        <f t="shared" si="55"/>
        <v>0.377260953387412</v>
      </c>
      <c r="E3442">
        <v>0</v>
      </c>
    </row>
    <row r="3443" spans="2:5" x14ac:dyDescent="0.2">
      <c r="B3443" s="153">
        <v>33857</v>
      </c>
      <c r="C3443" s="61">
        <v>32.339675999999997</v>
      </c>
      <c r="D3443">
        <f t="shared" si="55"/>
        <v>1.6269300392134562</v>
      </c>
      <c r="E3443">
        <v>0</v>
      </c>
    </row>
    <row r="3444" spans="2:5" x14ac:dyDescent="0.2">
      <c r="B3444" s="153">
        <v>37118</v>
      </c>
      <c r="C3444" s="61">
        <v>12.310824999999999</v>
      </c>
      <c r="D3444">
        <f t="shared" si="55"/>
        <v>-0.81847374875749113</v>
      </c>
      <c r="E3444">
        <v>0</v>
      </c>
    </row>
    <row r="3445" spans="2:5" x14ac:dyDescent="0.2">
      <c r="B3445" s="153">
        <v>37980</v>
      </c>
      <c r="C3445" s="61">
        <v>67.818427999999997</v>
      </c>
      <c r="D3445">
        <f t="shared" si="55"/>
        <v>2.5146353336210954</v>
      </c>
      <c r="E3445">
        <v>0</v>
      </c>
    </row>
    <row r="3446" spans="2:5" x14ac:dyDescent="0.2">
      <c r="B3446" s="153">
        <v>33345</v>
      </c>
      <c r="C3446" s="61">
        <v>19.296006999999999</v>
      </c>
      <c r="D3446">
        <f t="shared" si="55"/>
        <v>-0.63441089873462175</v>
      </c>
      <c r="E3446">
        <v>0</v>
      </c>
    </row>
    <row r="3447" spans="2:5" x14ac:dyDescent="0.2">
      <c r="B3447" s="153">
        <v>34870</v>
      </c>
      <c r="C3447" s="61">
        <v>52.780586</v>
      </c>
      <c r="D3447">
        <f t="shared" si="55"/>
        <v>0.19550779456538794</v>
      </c>
      <c r="E3447">
        <v>0</v>
      </c>
    </row>
    <row r="3448" spans="2:5" x14ac:dyDescent="0.2">
      <c r="B3448" s="153">
        <v>34844</v>
      </c>
      <c r="C3448" s="61">
        <v>44.149093999999998</v>
      </c>
      <c r="D3448">
        <f t="shared" si="55"/>
        <v>-0.359385476856103</v>
      </c>
      <c r="E3448">
        <v>0</v>
      </c>
    </row>
    <row r="3449" spans="2:5" x14ac:dyDescent="0.2">
      <c r="B3449" s="153">
        <v>38306</v>
      </c>
      <c r="C3449" s="61">
        <v>68.916786000000002</v>
      </c>
      <c r="D3449">
        <f t="shared" si="55"/>
        <v>2.3825861233976084</v>
      </c>
      <c r="E3449">
        <v>0</v>
      </c>
    </row>
    <row r="3450" spans="2:5" x14ac:dyDescent="0.2">
      <c r="B3450" s="153">
        <v>33408</v>
      </c>
      <c r="C3450" s="61">
        <v>20.373992999999999</v>
      </c>
      <c r="D3450">
        <f t="shared" si="55"/>
        <v>-0.31272732351053234</v>
      </c>
      <c r="E3450">
        <v>0</v>
      </c>
    </row>
    <row r="3451" spans="2:5" x14ac:dyDescent="0.2">
      <c r="B3451" s="153">
        <v>33546</v>
      </c>
      <c r="C3451" s="61">
        <v>29.644701000000001</v>
      </c>
      <c r="D3451">
        <f t="shared" si="55"/>
        <v>0.27314815630010697</v>
      </c>
      <c r="E3451">
        <v>0</v>
      </c>
    </row>
    <row r="3452" spans="2:5" x14ac:dyDescent="0.2">
      <c r="B3452" s="153">
        <v>34232</v>
      </c>
      <c r="C3452" s="61">
        <v>23.284565000000001</v>
      </c>
      <c r="D3452">
        <f t="shared" si="55"/>
        <v>-0.5620432649901792</v>
      </c>
      <c r="E3452">
        <v>0</v>
      </c>
    </row>
    <row r="3453" spans="2:5" x14ac:dyDescent="0.2">
      <c r="B3453" s="153">
        <v>35039</v>
      </c>
      <c r="C3453" s="61">
        <v>53.166359</v>
      </c>
      <c r="D3453">
        <f t="shared" si="55"/>
        <v>2.6805928645606216</v>
      </c>
      <c r="E3453">
        <v>0</v>
      </c>
    </row>
    <row r="3454" spans="2:5" x14ac:dyDescent="0.2">
      <c r="B3454" s="153">
        <v>33274</v>
      </c>
      <c r="C3454" s="61">
        <v>14.445053</v>
      </c>
      <c r="D3454">
        <f t="shared" si="55"/>
        <v>-0.50735289729148769</v>
      </c>
      <c r="E3454">
        <v>0</v>
      </c>
    </row>
    <row r="3455" spans="2:5" x14ac:dyDescent="0.2">
      <c r="B3455" s="153">
        <v>33659</v>
      </c>
      <c r="C3455" s="61">
        <v>29.321299</v>
      </c>
      <c r="D3455">
        <f t="shared" si="55"/>
        <v>-0.35736282945257147</v>
      </c>
      <c r="E3455">
        <v>0</v>
      </c>
    </row>
    <row r="3456" spans="2:5" x14ac:dyDescent="0.2">
      <c r="B3456" s="153">
        <v>34694</v>
      </c>
      <c r="C3456" s="61">
        <v>45.626522000000001</v>
      </c>
      <c r="D3456">
        <f t="shared" si="55"/>
        <v>1.148606565046735</v>
      </c>
      <c r="E3456">
        <v>0</v>
      </c>
    </row>
    <row r="3457" spans="2:5" x14ac:dyDescent="0.2">
      <c r="B3457" s="153">
        <v>37509</v>
      </c>
      <c r="C3457" s="61">
        <v>21.235401</v>
      </c>
      <c r="D3457">
        <f t="shared" si="55"/>
        <v>2.5994147088111156E-2</v>
      </c>
      <c r="E3457">
        <v>0</v>
      </c>
    </row>
    <row r="3458" spans="2:5" x14ac:dyDescent="0.2">
      <c r="B3458" s="153">
        <v>33938</v>
      </c>
      <c r="C3458" s="61">
        <v>20.697389999999999</v>
      </c>
      <c r="D3458">
        <f t="shared" si="55"/>
        <v>7.0099088160605671E-2</v>
      </c>
      <c r="E3458">
        <v>0</v>
      </c>
    </row>
    <row r="3459" spans="2:5" x14ac:dyDescent="0.2">
      <c r="B3459" s="153">
        <v>36647</v>
      </c>
      <c r="C3459" s="61">
        <v>19.341564000000002</v>
      </c>
      <c r="D3459">
        <f t="shared" ref="D3459:D3522" si="56">(C3459-C3460)/C3460</f>
        <v>-0.30991294474369585</v>
      </c>
      <c r="E3459">
        <v>0</v>
      </c>
    </row>
    <row r="3460" spans="2:5" x14ac:dyDescent="0.2">
      <c r="B3460" s="153">
        <v>33648</v>
      </c>
      <c r="C3460" s="61">
        <v>28.027716000000002</v>
      </c>
      <c r="D3460">
        <f t="shared" si="56"/>
        <v>-0.38277511550786625</v>
      </c>
      <c r="E3460">
        <v>0</v>
      </c>
    </row>
    <row r="3461" spans="2:5" x14ac:dyDescent="0.2">
      <c r="B3461" s="153">
        <v>34576</v>
      </c>
      <c r="C3461" s="61">
        <v>45.409244999999999</v>
      </c>
      <c r="D3461">
        <f t="shared" si="56"/>
        <v>-5.5368240577765709E-2</v>
      </c>
      <c r="E3461">
        <v>0</v>
      </c>
    </row>
    <row r="3462" spans="2:5" x14ac:dyDescent="0.2">
      <c r="B3462" s="153">
        <v>35748</v>
      </c>
      <c r="C3462" s="61">
        <v>48.070843000000004</v>
      </c>
      <c r="D3462">
        <f t="shared" si="56"/>
        <v>0.87365850333130812</v>
      </c>
      <c r="E3462">
        <v>0</v>
      </c>
    </row>
    <row r="3463" spans="2:5" x14ac:dyDescent="0.2">
      <c r="B3463" s="153">
        <v>33620</v>
      </c>
      <c r="C3463" s="61">
        <v>25.656139</v>
      </c>
      <c r="D3463">
        <f t="shared" si="56"/>
        <v>-0.45076929986566444</v>
      </c>
      <c r="E3463">
        <v>0</v>
      </c>
    </row>
    <row r="3464" spans="2:5" x14ac:dyDescent="0.2">
      <c r="B3464" s="153">
        <v>34506</v>
      </c>
      <c r="C3464" s="61">
        <v>46.712864000000003</v>
      </c>
      <c r="D3464">
        <f t="shared" si="56"/>
        <v>1.2569446679025715</v>
      </c>
      <c r="E3464">
        <v>0</v>
      </c>
    </row>
    <row r="3465" spans="2:5" x14ac:dyDescent="0.2">
      <c r="B3465" s="153">
        <v>33990</v>
      </c>
      <c r="C3465" s="61">
        <v>20.697389999999999</v>
      </c>
      <c r="D3465">
        <f t="shared" si="56"/>
        <v>-0.65446658589402817</v>
      </c>
      <c r="E3465">
        <v>0</v>
      </c>
    </row>
    <row r="3466" spans="2:5" x14ac:dyDescent="0.2">
      <c r="B3466" s="153">
        <v>35129</v>
      </c>
      <c r="C3466" s="61">
        <v>59.899822</v>
      </c>
      <c r="D3466">
        <f t="shared" si="56"/>
        <v>0.9565583950633697</v>
      </c>
      <c r="E3466">
        <v>0</v>
      </c>
    </row>
    <row r="3467" spans="2:5" x14ac:dyDescent="0.2">
      <c r="B3467" s="153">
        <v>33855</v>
      </c>
      <c r="C3467" s="61">
        <v>30.614891</v>
      </c>
      <c r="D3467">
        <f t="shared" si="56"/>
        <v>-0.42770073638717843</v>
      </c>
      <c r="E3467">
        <v>0</v>
      </c>
    </row>
    <row r="3468" spans="2:5" x14ac:dyDescent="0.2">
      <c r="B3468" s="153">
        <v>35534</v>
      </c>
      <c r="C3468" s="61">
        <v>53.494548999999999</v>
      </c>
      <c r="D3468">
        <f t="shared" si="56"/>
        <v>3.9678647622420895</v>
      </c>
      <c r="E3468">
        <v>0</v>
      </c>
    </row>
    <row r="3469" spans="2:5" x14ac:dyDescent="0.2">
      <c r="B3469" s="153">
        <v>37173</v>
      </c>
      <c r="C3469" s="61">
        <v>10.768117</v>
      </c>
      <c r="D3469">
        <f t="shared" si="56"/>
        <v>-0.71621938543664143</v>
      </c>
      <c r="E3469">
        <v>0</v>
      </c>
    </row>
    <row r="3470" spans="2:5" x14ac:dyDescent="0.2">
      <c r="B3470" s="153">
        <v>33766</v>
      </c>
      <c r="C3470" s="61">
        <v>37.945217</v>
      </c>
      <c r="D3470">
        <f t="shared" si="56"/>
        <v>-0.23299332361345662</v>
      </c>
      <c r="E3470">
        <v>0</v>
      </c>
    </row>
    <row r="3471" spans="2:5" x14ac:dyDescent="0.2">
      <c r="B3471" s="153">
        <v>35426</v>
      </c>
      <c r="C3471" s="61">
        <v>49.471820999999998</v>
      </c>
      <c r="D3471">
        <f t="shared" si="56"/>
        <v>0.94460577487742015</v>
      </c>
      <c r="E3471">
        <v>0</v>
      </c>
    </row>
    <row r="3472" spans="2:5" x14ac:dyDescent="0.2">
      <c r="B3472" s="153">
        <v>34302</v>
      </c>
      <c r="C3472" s="61">
        <v>25.440539999999999</v>
      </c>
      <c r="D3472">
        <f t="shared" si="56"/>
        <v>-0.3886011428590106</v>
      </c>
      <c r="E3472">
        <v>0</v>
      </c>
    </row>
    <row r="3473" spans="2:5" x14ac:dyDescent="0.2">
      <c r="B3473" s="153">
        <v>34438</v>
      </c>
      <c r="C3473" s="61">
        <v>41.610382000000001</v>
      </c>
      <c r="D3473">
        <f t="shared" si="56"/>
        <v>-1.2807196586076109E-2</v>
      </c>
      <c r="E3473">
        <v>0</v>
      </c>
    </row>
    <row r="3474" spans="2:5" x14ac:dyDescent="0.2">
      <c r="B3474" s="153">
        <v>34725</v>
      </c>
      <c r="C3474" s="61">
        <v>42.150207999999999</v>
      </c>
      <c r="D3474">
        <f t="shared" si="56"/>
        <v>-0.30123102260994716</v>
      </c>
      <c r="E3474">
        <v>0</v>
      </c>
    </row>
    <row r="3475" spans="2:5" x14ac:dyDescent="0.2">
      <c r="B3475" s="153">
        <v>34978</v>
      </c>
      <c r="C3475" s="61">
        <v>60.320663000000003</v>
      </c>
      <c r="D3475">
        <f t="shared" si="56"/>
        <v>0.10967748071542661</v>
      </c>
      <c r="E3475">
        <v>0</v>
      </c>
    </row>
    <row r="3476" spans="2:5" x14ac:dyDescent="0.2">
      <c r="B3476" s="153">
        <v>34929</v>
      </c>
      <c r="C3476" s="61">
        <v>54.358733999999998</v>
      </c>
      <c r="D3476">
        <f t="shared" si="56"/>
        <v>0.55158015249853454</v>
      </c>
      <c r="E3476">
        <v>0</v>
      </c>
    </row>
    <row r="3477" spans="2:5" x14ac:dyDescent="0.2">
      <c r="B3477" s="153">
        <v>35867</v>
      </c>
      <c r="C3477" s="61">
        <v>35.034435000000002</v>
      </c>
      <c r="D3477">
        <f t="shared" si="56"/>
        <v>0.55279806890589966</v>
      </c>
      <c r="E3477">
        <v>0</v>
      </c>
    </row>
    <row r="3478" spans="2:5" x14ac:dyDescent="0.2">
      <c r="B3478" s="153">
        <v>37566</v>
      </c>
      <c r="C3478" s="61">
        <v>22.562131999999998</v>
      </c>
      <c r="D3478">
        <f t="shared" si="56"/>
        <v>-0.28322485297331923</v>
      </c>
      <c r="E3478">
        <v>0</v>
      </c>
    </row>
    <row r="3479" spans="2:5" x14ac:dyDescent="0.2">
      <c r="B3479" s="153">
        <v>33879</v>
      </c>
      <c r="C3479" s="61">
        <v>31.47728</v>
      </c>
      <c r="D3479">
        <f t="shared" si="56"/>
        <v>0.56989248598894526</v>
      </c>
      <c r="E3479">
        <v>0</v>
      </c>
    </row>
    <row r="3480" spans="2:5" x14ac:dyDescent="0.2">
      <c r="B3480" s="153">
        <v>33427</v>
      </c>
      <c r="C3480" s="61">
        <v>20.050595999999999</v>
      </c>
      <c r="D3480">
        <f t="shared" si="56"/>
        <v>-0.55418066935036736</v>
      </c>
      <c r="E3480">
        <v>0</v>
      </c>
    </row>
    <row r="3481" spans="2:5" x14ac:dyDescent="0.2">
      <c r="B3481" s="153">
        <v>34495</v>
      </c>
      <c r="C3481" s="61">
        <v>44.974711999999997</v>
      </c>
      <c r="D3481">
        <f t="shared" si="56"/>
        <v>0.59240191228247008</v>
      </c>
      <c r="E3481">
        <v>0</v>
      </c>
    </row>
    <row r="3482" spans="2:5" x14ac:dyDescent="0.2">
      <c r="B3482" s="153">
        <v>33536</v>
      </c>
      <c r="C3482" s="61">
        <v>28.243317000000001</v>
      </c>
      <c r="D3482">
        <f t="shared" si="56"/>
        <v>-0.4701726375893765</v>
      </c>
      <c r="E3482">
        <v>0</v>
      </c>
    </row>
    <row r="3483" spans="2:5" x14ac:dyDescent="0.2">
      <c r="B3483" s="153">
        <v>35058</v>
      </c>
      <c r="C3483" s="61">
        <v>53.306640999999999</v>
      </c>
      <c r="D3483">
        <f t="shared" si="56"/>
        <v>1.5489730854803283</v>
      </c>
      <c r="E3483">
        <v>0</v>
      </c>
    </row>
    <row r="3484" spans="2:5" x14ac:dyDescent="0.2">
      <c r="B3484" s="153">
        <v>33410</v>
      </c>
      <c r="C3484" s="61">
        <v>20.912987000000001</v>
      </c>
      <c r="D3484">
        <f t="shared" si="56"/>
        <v>-0.1673821340152897</v>
      </c>
      <c r="E3484">
        <v>0</v>
      </c>
    </row>
    <row r="3485" spans="2:5" x14ac:dyDescent="0.2">
      <c r="B3485" s="153">
        <v>34290</v>
      </c>
      <c r="C3485" s="61">
        <v>25.117149000000001</v>
      </c>
      <c r="D3485">
        <f t="shared" si="56"/>
        <v>-4.5081743931883474E-2</v>
      </c>
      <c r="E3485">
        <v>0</v>
      </c>
    </row>
    <row r="3486" spans="2:5" x14ac:dyDescent="0.2">
      <c r="B3486" s="153">
        <v>33631</v>
      </c>
      <c r="C3486" s="61">
        <v>26.302931000000001</v>
      </c>
      <c r="D3486">
        <f t="shared" si="56"/>
        <v>0.32066786614800508</v>
      </c>
      <c r="E3486">
        <v>0</v>
      </c>
    </row>
    <row r="3487" spans="2:5" x14ac:dyDescent="0.2">
      <c r="B3487" s="153">
        <v>37377</v>
      </c>
      <c r="C3487" s="61">
        <v>19.916385999999999</v>
      </c>
      <c r="D3487">
        <f t="shared" si="56"/>
        <v>-0.26098007371354548</v>
      </c>
      <c r="E3487">
        <v>0</v>
      </c>
    </row>
    <row r="3488" spans="2:5" x14ac:dyDescent="0.2">
      <c r="B3488" s="153">
        <v>33645</v>
      </c>
      <c r="C3488" s="61">
        <v>26.949728</v>
      </c>
      <c r="D3488">
        <f t="shared" si="56"/>
        <v>-0.50262010193973106</v>
      </c>
      <c r="E3488">
        <v>0</v>
      </c>
    </row>
    <row r="3489" spans="2:5" x14ac:dyDescent="0.2">
      <c r="B3489" s="153">
        <v>34954</v>
      </c>
      <c r="C3489" s="61">
        <v>54.183388000000001</v>
      </c>
      <c r="D3489">
        <f t="shared" si="56"/>
        <v>1.274361227999355</v>
      </c>
      <c r="E3489">
        <v>0</v>
      </c>
    </row>
    <row r="3490" spans="2:5" x14ac:dyDescent="0.2">
      <c r="B3490" s="153">
        <v>33458</v>
      </c>
      <c r="C3490" s="61">
        <v>23.823563</v>
      </c>
      <c r="D3490">
        <f t="shared" si="56"/>
        <v>-0.59549662190017116</v>
      </c>
      <c r="E3490">
        <v>0</v>
      </c>
    </row>
    <row r="3491" spans="2:5" x14ac:dyDescent="0.2">
      <c r="B3491" s="153">
        <v>35629</v>
      </c>
      <c r="C3491" s="61">
        <v>58.895831999999999</v>
      </c>
      <c r="D3491">
        <f t="shared" si="56"/>
        <v>5.0550128104968657</v>
      </c>
      <c r="E3491">
        <v>0</v>
      </c>
    </row>
    <row r="3492" spans="2:5" x14ac:dyDescent="0.2">
      <c r="B3492" s="153">
        <v>36994</v>
      </c>
      <c r="C3492" s="61">
        <v>9.7267890000000001</v>
      </c>
      <c r="D3492">
        <f t="shared" si="56"/>
        <v>-0.8036474285622579</v>
      </c>
      <c r="E3492">
        <v>0</v>
      </c>
    </row>
    <row r="3493" spans="2:5" x14ac:dyDescent="0.2">
      <c r="B3493" s="153">
        <v>34612</v>
      </c>
      <c r="C3493" s="61">
        <v>49.537365000000001</v>
      </c>
      <c r="D3493">
        <f t="shared" si="56"/>
        <v>1.5484615430124635</v>
      </c>
      <c r="E3493">
        <v>0</v>
      </c>
    </row>
    <row r="3494" spans="2:5" x14ac:dyDescent="0.2">
      <c r="B3494" s="153">
        <v>37344</v>
      </c>
      <c r="C3494" s="61">
        <v>19.438144999999999</v>
      </c>
      <c r="D3494">
        <f t="shared" si="56"/>
        <v>-4.0858586514004015E-2</v>
      </c>
      <c r="E3494">
        <v>0</v>
      </c>
    </row>
    <row r="3495" spans="2:5" x14ac:dyDescent="0.2">
      <c r="B3495" s="153">
        <v>34190</v>
      </c>
      <c r="C3495" s="61">
        <v>20.266193000000001</v>
      </c>
      <c r="D3495">
        <f t="shared" si="56"/>
        <v>-4.0371837647910011E-3</v>
      </c>
      <c r="E3495">
        <v>0</v>
      </c>
    </row>
    <row r="3496" spans="2:5" x14ac:dyDescent="0.2">
      <c r="B3496" s="153">
        <v>37483</v>
      </c>
      <c r="C3496" s="61">
        <v>20.348343</v>
      </c>
      <c r="D3496">
        <f t="shared" si="56"/>
        <v>-3.6928311246195021E-2</v>
      </c>
      <c r="E3496">
        <v>0</v>
      </c>
    </row>
    <row r="3497" spans="2:5" x14ac:dyDescent="0.2">
      <c r="B3497" s="153">
        <v>34068</v>
      </c>
      <c r="C3497" s="61">
        <v>21.128585999999999</v>
      </c>
      <c r="D3497">
        <f t="shared" si="56"/>
        <v>-0.22529647775969941</v>
      </c>
      <c r="E3497">
        <v>0</v>
      </c>
    </row>
    <row r="3498" spans="2:5" x14ac:dyDescent="0.2">
      <c r="B3498" s="153">
        <v>33522</v>
      </c>
      <c r="C3498" s="61">
        <v>27.273125</v>
      </c>
      <c r="D3498">
        <f t="shared" si="56"/>
        <v>0.17129630723185077</v>
      </c>
      <c r="E3498">
        <v>0</v>
      </c>
    </row>
    <row r="3499" spans="2:5" x14ac:dyDescent="0.2">
      <c r="B3499" s="153">
        <v>33456</v>
      </c>
      <c r="C3499" s="61">
        <v>23.284565000000001</v>
      </c>
      <c r="D3499">
        <f t="shared" si="56"/>
        <v>0.19337010939746432</v>
      </c>
      <c r="E3499">
        <v>0</v>
      </c>
    </row>
    <row r="3500" spans="2:5" x14ac:dyDescent="0.2">
      <c r="B3500" s="153">
        <v>33365</v>
      </c>
      <c r="C3500" s="61">
        <v>19.511603999999998</v>
      </c>
      <c r="D3500">
        <f t="shared" si="56"/>
        <v>-1.6304459343918526E-2</v>
      </c>
      <c r="E3500">
        <v>0</v>
      </c>
    </row>
    <row r="3501" spans="2:5" x14ac:dyDescent="0.2">
      <c r="B3501" s="153">
        <v>33380</v>
      </c>
      <c r="C3501" s="61">
        <v>19.835003</v>
      </c>
      <c r="D3501">
        <f t="shared" si="56"/>
        <v>-0.75884467858614502</v>
      </c>
      <c r="E3501">
        <v>0</v>
      </c>
    </row>
    <row r="3502" spans="2:5" x14ac:dyDescent="0.2">
      <c r="B3502" s="153">
        <v>38103</v>
      </c>
      <c r="C3502" s="61">
        <v>82.249908000000005</v>
      </c>
      <c r="D3502">
        <f t="shared" si="56"/>
        <v>1.625847338111518E-2</v>
      </c>
      <c r="E3502">
        <v>0</v>
      </c>
    </row>
    <row r="3503" spans="2:5" x14ac:dyDescent="0.2">
      <c r="B3503" s="153">
        <v>38091</v>
      </c>
      <c r="C3503" s="61">
        <v>80.934044</v>
      </c>
      <c r="D3503">
        <f t="shared" si="56"/>
        <v>1.9793141823766742</v>
      </c>
      <c r="E3503">
        <v>0</v>
      </c>
    </row>
    <row r="3504" spans="2:5" x14ac:dyDescent="0.2">
      <c r="B3504" s="153">
        <v>33815</v>
      </c>
      <c r="C3504" s="61">
        <v>27.165327000000001</v>
      </c>
      <c r="D3504">
        <f t="shared" si="56"/>
        <v>-0.36532618582170479</v>
      </c>
      <c r="E3504">
        <v>0</v>
      </c>
    </row>
    <row r="3505" spans="2:5" x14ac:dyDescent="0.2">
      <c r="B3505" s="153">
        <v>34551</v>
      </c>
      <c r="C3505" s="61">
        <v>42.802028999999997</v>
      </c>
      <c r="D3505">
        <f t="shared" si="56"/>
        <v>0.4926854729843187</v>
      </c>
      <c r="E3505">
        <v>0</v>
      </c>
    </row>
    <row r="3506" spans="2:5" x14ac:dyDescent="0.2">
      <c r="B3506" s="153">
        <v>33490</v>
      </c>
      <c r="C3506" s="61">
        <v>28.674513000000001</v>
      </c>
      <c r="D3506">
        <f t="shared" si="56"/>
        <v>-0.34011542043324094</v>
      </c>
      <c r="E3506">
        <v>0</v>
      </c>
    </row>
    <row r="3507" spans="2:5" x14ac:dyDescent="0.2">
      <c r="B3507" s="153">
        <v>34561</v>
      </c>
      <c r="C3507" s="61">
        <v>43.453831000000001</v>
      </c>
      <c r="D3507">
        <f t="shared" si="56"/>
        <v>0.47117076078214692</v>
      </c>
      <c r="E3507">
        <v>0</v>
      </c>
    </row>
    <row r="3508" spans="2:5" x14ac:dyDescent="0.2">
      <c r="B3508" s="153">
        <v>33847</v>
      </c>
      <c r="C3508" s="61">
        <v>29.536905000000001</v>
      </c>
      <c r="D3508">
        <f t="shared" si="56"/>
        <v>-0.334951479919532</v>
      </c>
      <c r="E3508">
        <v>0</v>
      </c>
    </row>
    <row r="3509" spans="2:5" x14ac:dyDescent="0.2">
      <c r="B3509" s="153">
        <v>34473</v>
      </c>
      <c r="C3509" s="61">
        <v>44.413158000000003</v>
      </c>
      <c r="D3509">
        <f t="shared" si="56"/>
        <v>1.9428576899832077</v>
      </c>
      <c r="E3509">
        <v>0</v>
      </c>
    </row>
    <row r="3510" spans="2:5" x14ac:dyDescent="0.2">
      <c r="B3510" s="153">
        <v>34107</v>
      </c>
      <c r="C3510" s="61">
        <v>15.091847</v>
      </c>
      <c r="D3510">
        <f t="shared" si="56"/>
        <v>-0.7140644289171022</v>
      </c>
      <c r="E3510">
        <v>0</v>
      </c>
    </row>
    <row r="3511" spans="2:5" x14ac:dyDescent="0.2">
      <c r="B3511" s="153">
        <v>34921</v>
      </c>
      <c r="C3511" s="61">
        <v>52.780586</v>
      </c>
      <c r="D3511">
        <f t="shared" si="56"/>
        <v>2.2211891841748477</v>
      </c>
      <c r="E3511">
        <v>0</v>
      </c>
    </row>
    <row r="3512" spans="2:5" x14ac:dyDescent="0.2">
      <c r="B3512" s="153">
        <v>33303</v>
      </c>
      <c r="C3512" s="61">
        <v>16.385435000000001</v>
      </c>
      <c r="D3512">
        <f t="shared" si="56"/>
        <v>-0.69833988612775699</v>
      </c>
      <c r="E3512">
        <v>0</v>
      </c>
    </row>
    <row r="3513" spans="2:5" x14ac:dyDescent="0.2">
      <c r="B3513" s="153">
        <v>35538</v>
      </c>
      <c r="C3513" s="61">
        <v>54.317538999999996</v>
      </c>
      <c r="D3513">
        <f t="shared" si="56"/>
        <v>8.2255913236441949E-2</v>
      </c>
      <c r="E3513">
        <v>0</v>
      </c>
    </row>
    <row r="3514" spans="2:5" x14ac:dyDescent="0.2">
      <c r="B3514" s="153">
        <v>34603</v>
      </c>
      <c r="C3514" s="61">
        <v>50.189182000000002</v>
      </c>
      <c r="D3514">
        <f t="shared" si="56"/>
        <v>-0.39469685257374232</v>
      </c>
      <c r="E3514">
        <v>0</v>
      </c>
    </row>
    <row r="3515" spans="2:5" x14ac:dyDescent="0.2">
      <c r="B3515" s="153">
        <v>38048</v>
      </c>
      <c r="C3515" s="61">
        <v>82.915779000000001</v>
      </c>
      <c r="D3515">
        <f t="shared" si="56"/>
        <v>1.316779152039135</v>
      </c>
      <c r="E3515">
        <v>0</v>
      </c>
    </row>
    <row r="3516" spans="2:5" x14ac:dyDescent="0.2">
      <c r="B3516" s="153">
        <v>33686</v>
      </c>
      <c r="C3516" s="61">
        <v>35.789245999999999</v>
      </c>
      <c r="D3516">
        <f t="shared" si="56"/>
        <v>0.29687518967516296</v>
      </c>
      <c r="E3516">
        <v>0</v>
      </c>
    </row>
    <row r="3517" spans="2:5" x14ac:dyDescent="0.2">
      <c r="B3517" s="153">
        <v>33528</v>
      </c>
      <c r="C3517" s="61">
        <v>27.596523000000001</v>
      </c>
      <c r="D3517">
        <f t="shared" si="56"/>
        <v>0.42222209280890088</v>
      </c>
      <c r="E3517">
        <v>0</v>
      </c>
    </row>
    <row r="3518" spans="2:5" x14ac:dyDescent="0.2">
      <c r="B3518" s="153">
        <v>33403</v>
      </c>
      <c r="C3518" s="61">
        <v>19.403807</v>
      </c>
      <c r="D3518">
        <f t="shared" si="56"/>
        <v>-1.6393054542571527E-2</v>
      </c>
      <c r="E3518">
        <v>0</v>
      </c>
    </row>
    <row r="3519" spans="2:5" x14ac:dyDescent="0.2">
      <c r="B3519" s="153">
        <v>33373</v>
      </c>
      <c r="C3519" s="61">
        <v>19.727195999999999</v>
      </c>
      <c r="D3519">
        <f t="shared" si="56"/>
        <v>-0.2025342399135753</v>
      </c>
      <c r="E3519">
        <v>0</v>
      </c>
    </row>
    <row r="3520" spans="2:5" x14ac:dyDescent="0.2">
      <c r="B3520" s="153">
        <v>37615</v>
      </c>
      <c r="C3520" s="61">
        <v>24.737358</v>
      </c>
      <c r="D3520">
        <f t="shared" si="56"/>
        <v>-0.37642162191757672</v>
      </c>
      <c r="E3520">
        <v>0</v>
      </c>
    </row>
    <row r="3521" spans="2:5" x14ac:dyDescent="0.2">
      <c r="B3521" s="153">
        <v>33745</v>
      </c>
      <c r="C3521" s="61">
        <v>39.670006000000001</v>
      </c>
      <c r="D3521">
        <f t="shared" si="56"/>
        <v>0.9368425379966755</v>
      </c>
      <c r="E3521">
        <v>0</v>
      </c>
    </row>
    <row r="3522" spans="2:5" x14ac:dyDescent="0.2">
      <c r="B3522" s="153">
        <v>34192</v>
      </c>
      <c r="C3522" s="61">
        <v>20.481791999999999</v>
      </c>
      <c r="D3522">
        <f t="shared" si="56"/>
        <v>-0.51407613457091361</v>
      </c>
      <c r="E3522">
        <v>0</v>
      </c>
    </row>
    <row r="3523" spans="2:5" x14ac:dyDescent="0.2">
      <c r="B3523" s="153">
        <v>34527</v>
      </c>
      <c r="C3523" s="61">
        <v>42.150207999999999</v>
      </c>
      <c r="D3523">
        <f t="shared" ref="D3523:D3586" si="57">(C3523-C3524)/C3524</f>
        <v>0.95503832923016962</v>
      </c>
      <c r="E3523">
        <v>0</v>
      </c>
    </row>
    <row r="3524" spans="2:5" x14ac:dyDescent="0.2">
      <c r="B3524" s="153">
        <v>34050</v>
      </c>
      <c r="C3524" s="61">
        <v>21.559785999999999</v>
      </c>
      <c r="D3524">
        <f t="shared" si="57"/>
        <v>-0.50738903222324616</v>
      </c>
      <c r="E3524">
        <v>0</v>
      </c>
    </row>
    <row r="3525" spans="2:5" x14ac:dyDescent="0.2">
      <c r="B3525" s="153">
        <v>34486</v>
      </c>
      <c r="C3525" s="61">
        <v>43.766354</v>
      </c>
      <c r="D3525">
        <f t="shared" si="57"/>
        <v>-1.4563341791637582E-2</v>
      </c>
      <c r="E3525">
        <v>0</v>
      </c>
    </row>
    <row r="3526" spans="2:5" x14ac:dyDescent="0.2">
      <c r="B3526" s="153">
        <v>33697</v>
      </c>
      <c r="C3526" s="61">
        <v>44.413158000000003</v>
      </c>
      <c r="D3526">
        <f t="shared" si="57"/>
        <v>-6.2314632404279272E-2</v>
      </c>
      <c r="E3526">
        <v>0</v>
      </c>
    </row>
    <row r="3527" spans="2:5" x14ac:dyDescent="0.2">
      <c r="B3527" s="153">
        <v>34646</v>
      </c>
      <c r="C3527" s="61">
        <v>47.364669999999997</v>
      </c>
      <c r="D3527">
        <f t="shared" si="57"/>
        <v>-0.13735616591019451</v>
      </c>
      <c r="E3527">
        <v>0</v>
      </c>
    </row>
    <row r="3528" spans="2:5" x14ac:dyDescent="0.2">
      <c r="B3528" s="153">
        <v>35517</v>
      </c>
      <c r="C3528" s="61">
        <v>54.906402999999997</v>
      </c>
      <c r="D3528">
        <f t="shared" si="57"/>
        <v>0.11819225324064317</v>
      </c>
      <c r="E3528">
        <v>0</v>
      </c>
    </row>
    <row r="3529" spans="2:5" x14ac:dyDescent="0.2">
      <c r="B3529" s="153">
        <v>34624</v>
      </c>
      <c r="C3529" s="61">
        <v>49.102829</v>
      </c>
      <c r="D3529">
        <f t="shared" si="57"/>
        <v>0.98909967314615366</v>
      </c>
      <c r="E3529">
        <v>0</v>
      </c>
    </row>
    <row r="3530" spans="2:5" x14ac:dyDescent="0.2">
      <c r="B3530" s="153">
        <v>33605</v>
      </c>
      <c r="C3530" s="61">
        <v>24.685956999999998</v>
      </c>
      <c r="D3530">
        <f t="shared" si="57"/>
        <v>-0.58602494171369934</v>
      </c>
      <c r="E3530">
        <v>0</v>
      </c>
    </row>
    <row r="3531" spans="2:5" x14ac:dyDescent="0.2">
      <c r="B3531" s="153">
        <v>35381</v>
      </c>
      <c r="C3531" s="61">
        <v>59.631507999999997</v>
      </c>
      <c r="D3531">
        <f t="shared" si="57"/>
        <v>1.8780481236281295</v>
      </c>
      <c r="E3531">
        <v>0</v>
      </c>
    </row>
    <row r="3532" spans="2:5" x14ac:dyDescent="0.2">
      <c r="B3532" s="153">
        <v>36069</v>
      </c>
      <c r="C3532" s="61">
        <v>20.719427</v>
      </c>
      <c r="D3532">
        <f t="shared" si="57"/>
        <v>-0.21868116369949614</v>
      </c>
      <c r="E3532">
        <v>0</v>
      </c>
    </row>
    <row r="3533" spans="2:5" x14ac:dyDescent="0.2">
      <c r="B3533" s="153">
        <v>33469</v>
      </c>
      <c r="C3533" s="61">
        <v>26.518529999999998</v>
      </c>
      <c r="D3533">
        <f t="shared" si="57"/>
        <v>-7.1698303427607982E-2</v>
      </c>
      <c r="E3533">
        <v>0</v>
      </c>
    </row>
    <row r="3534" spans="2:5" x14ac:dyDescent="0.2">
      <c r="B3534" s="153">
        <v>33500</v>
      </c>
      <c r="C3534" s="61">
        <v>28.566714999999999</v>
      </c>
      <c r="D3534">
        <f t="shared" si="57"/>
        <v>-0.43037827909633131</v>
      </c>
      <c r="E3534">
        <v>0</v>
      </c>
    </row>
    <row r="3535" spans="2:5" x14ac:dyDescent="0.2">
      <c r="B3535" s="153">
        <v>34865</v>
      </c>
      <c r="C3535" s="61">
        <v>50.150326</v>
      </c>
      <c r="D3535">
        <f t="shared" si="57"/>
        <v>-0.23561945088477662</v>
      </c>
      <c r="E3535">
        <v>0</v>
      </c>
    </row>
    <row r="3536" spans="2:5" x14ac:dyDescent="0.2">
      <c r="B3536" s="153">
        <v>38282</v>
      </c>
      <c r="C3536" s="61">
        <v>65.609108000000006</v>
      </c>
      <c r="D3536">
        <f t="shared" si="57"/>
        <v>0.2030843534047917</v>
      </c>
      <c r="E3536">
        <v>0</v>
      </c>
    </row>
    <row r="3537" spans="2:5" x14ac:dyDescent="0.2">
      <c r="B3537" s="153">
        <v>34960</v>
      </c>
      <c r="C3537" s="61">
        <v>54.534087999999997</v>
      </c>
      <c r="D3537">
        <f t="shared" si="57"/>
        <v>0.34551341675845182</v>
      </c>
      <c r="E3537">
        <v>0</v>
      </c>
    </row>
    <row r="3538" spans="2:5" x14ac:dyDescent="0.2">
      <c r="B3538" s="153">
        <v>35922</v>
      </c>
      <c r="C3538" s="61">
        <v>40.530318999999999</v>
      </c>
      <c r="D3538">
        <f t="shared" si="57"/>
        <v>1.0887818045190822</v>
      </c>
      <c r="E3538">
        <v>0</v>
      </c>
    </row>
    <row r="3539" spans="2:5" x14ac:dyDescent="0.2">
      <c r="B3539" s="153">
        <v>33352</v>
      </c>
      <c r="C3539" s="61">
        <v>19.403807</v>
      </c>
      <c r="D3539">
        <f t="shared" si="57"/>
        <v>-9.0908805542831497E-2</v>
      </c>
      <c r="E3539">
        <v>0</v>
      </c>
    </row>
    <row r="3540" spans="2:5" x14ac:dyDescent="0.2">
      <c r="B3540" s="153">
        <v>34046</v>
      </c>
      <c r="C3540" s="61">
        <v>21.344180999999999</v>
      </c>
      <c r="D3540">
        <f t="shared" si="57"/>
        <v>-0.51125154927983607</v>
      </c>
      <c r="E3540">
        <v>0</v>
      </c>
    </row>
    <row r="3541" spans="2:5" x14ac:dyDescent="0.2">
      <c r="B3541" s="153">
        <v>34568</v>
      </c>
      <c r="C3541" s="61">
        <v>43.671097000000003</v>
      </c>
      <c r="D3541">
        <f t="shared" si="57"/>
        <v>-6.9444442668755199E-2</v>
      </c>
      <c r="E3541">
        <v>0</v>
      </c>
    </row>
    <row r="3542" spans="2:5" x14ac:dyDescent="0.2">
      <c r="B3542" s="153">
        <v>34642</v>
      </c>
      <c r="C3542" s="61">
        <v>46.930134000000002</v>
      </c>
      <c r="D3542">
        <f t="shared" si="57"/>
        <v>-5.676867638412561E-2</v>
      </c>
      <c r="E3542">
        <v>0</v>
      </c>
    </row>
    <row r="3543" spans="2:5" x14ac:dyDescent="0.2">
      <c r="B3543" s="153">
        <v>34617</v>
      </c>
      <c r="C3543" s="61">
        <v>49.754638999999997</v>
      </c>
      <c r="D3543">
        <f t="shared" si="57"/>
        <v>1.0041306215254735</v>
      </c>
      <c r="E3543">
        <v>0</v>
      </c>
    </row>
    <row r="3544" spans="2:5" x14ac:dyDescent="0.2">
      <c r="B3544" s="153">
        <v>36252</v>
      </c>
      <c r="C3544" s="61">
        <v>24.826046000000002</v>
      </c>
      <c r="D3544">
        <f t="shared" si="57"/>
        <v>-0.53689719869959118</v>
      </c>
      <c r="E3544">
        <v>0</v>
      </c>
    </row>
    <row r="3545" spans="2:5" x14ac:dyDescent="0.2">
      <c r="B3545" s="153">
        <v>35536</v>
      </c>
      <c r="C3545" s="61">
        <v>53.608066999999998</v>
      </c>
      <c r="D3545">
        <f t="shared" si="57"/>
        <v>0.69641256089275838</v>
      </c>
      <c r="E3545">
        <v>0</v>
      </c>
    </row>
    <row r="3546" spans="2:5" x14ac:dyDescent="0.2">
      <c r="B3546" s="153">
        <v>36186</v>
      </c>
      <c r="C3546" s="61">
        <v>31.600843000000001</v>
      </c>
      <c r="D3546">
        <f t="shared" si="57"/>
        <v>-0.60168588004155021</v>
      </c>
      <c r="E3546">
        <v>0</v>
      </c>
    </row>
    <row r="3547" spans="2:5" x14ac:dyDescent="0.2">
      <c r="B3547" s="153">
        <v>38660</v>
      </c>
      <c r="C3547" s="61">
        <v>79.336487000000005</v>
      </c>
      <c r="D3547">
        <f t="shared" si="57"/>
        <v>2.6025311740135479</v>
      </c>
      <c r="E3547">
        <v>0</v>
      </c>
    </row>
    <row r="3548" spans="2:5" x14ac:dyDescent="0.2">
      <c r="B3548" s="153">
        <v>36605</v>
      </c>
      <c r="C3548" s="61">
        <v>22.022428999999999</v>
      </c>
      <c r="D3548">
        <f t="shared" si="57"/>
        <v>6.288793604186059E-2</v>
      </c>
      <c r="E3548">
        <v>0</v>
      </c>
    </row>
    <row r="3549" spans="2:5" x14ac:dyDescent="0.2">
      <c r="B3549" s="153">
        <v>36070</v>
      </c>
      <c r="C3549" s="61">
        <v>20.719427</v>
      </c>
      <c r="D3549">
        <f t="shared" si="57"/>
        <v>-0.56826518402496995</v>
      </c>
      <c r="E3549">
        <v>0</v>
      </c>
    </row>
    <row r="3550" spans="2:5" x14ac:dyDescent="0.2">
      <c r="B3550" s="153">
        <v>35711</v>
      </c>
      <c r="C3550" s="61">
        <v>47.991095999999999</v>
      </c>
      <c r="D3550">
        <f t="shared" si="57"/>
        <v>0</v>
      </c>
      <c r="E3550">
        <v>0</v>
      </c>
    </row>
    <row r="3551" spans="2:5" x14ac:dyDescent="0.2">
      <c r="B3551" s="153">
        <v>35710</v>
      </c>
      <c r="C3551" s="61">
        <v>47.991095999999999</v>
      </c>
      <c r="D3551">
        <f t="shared" si="57"/>
        <v>0</v>
      </c>
      <c r="E3551">
        <v>0</v>
      </c>
    </row>
    <row r="3552" spans="2:5" x14ac:dyDescent="0.2">
      <c r="B3552" s="153">
        <v>35709</v>
      </c>
      <c r="C3552" s="61">
        <v>47.991095999999999</v>
      </c>
      <c r="D3552">
        <f t="shared" si="57"/>
        <v>0</v>
      </c>
      <c r="E3552">
        <v>0</v>
      </c>
    </row>
    <row r="3553" spans="2:5" x14ac:dyDescent="0.2">
      <c r="B3553" s="153">
        <v>35706</v>
      </c>
      <c r="C3553" s="61">
        <v>47.991095999999999</v>
      </c>
      <c r="D3553">
        <f t="shared" si="57"/>
        <v>-2.9930675080668642E-2</v>
      </c>
      <c r="E3553">
        <v>0</v>
      </c>
    </row>
    <row r="3554" spans="2:5" x14ac:dyDescent="0.2">
      <c r="B3554" s="153">
        <v>35429</v>
      </c>
      <c r="C3554" s="61">
        <v>49.471820999999998</v>
      </c>
      <c r="D3554">
        <f t="shared" si="57"/>
        <v>-7.1938879060115618E-2</v>
      </c>
      <c r="E3554">
        <v>0</v>
      </c>
    </row>
    <row r="3555" spans="2:5" x14ac:dyDescent="0.2">
      <c r="B3555" s="153">
        <v>35065</v>
      </c>
      <c r="C3555" s="61">
        <v>53.306640999999999</v>
      </c>
      <c r="D3555">
        <f t="shared" si="57"/>
        <v>0</v>
      </c>
      <c r="E3555">
        <v>0</v>
      </c>
    </row>
    <row r="3556" spans="2:5" x14ac:dyDescent="0.2">
      <c r="B3556" s="153">
        <v>35062</v>
      </c>
      <c r="C3556" s="61">
        <v>53.306640999999999</v>
      </c>
      <c r="D3556">
        <f t="shared" si="57"/>
        <v>0</v>
      </c>
      <c r="E3556">
        <v>0</v>
      </c>
    </row>
    <row r="3557" spans="2:5" x14ac:dyDescent="0.2">
      <c r="B3557" s="153">
        <v>35061</v>
      </c>
      <c r="C3557" s="61">
        <v>53.306640999999999</v>
      </c>
      <c r="D3557">
        <f t="shared" si="57"/>
        <v>0</v>
      </c>
      <c r="E3557">
        <v>0</v>
      </c>
    </row>
    <row r="3558" spans="2:5" x14ac:dyDescent="0.2">
      <c r="B3558" s="153">
        <v>35060</v>
      </c>
      <c r="C3558" s="61">
        <v>53.306640999999999</v>
      </c>
      <c r="D3558">
        <f t="shared" si="57"/>
        <v>0</v>
      </c>
      <c r="E3558">
        <v>0</v>
      </c>
    </row>
    <row r="3559" spans="2:5" x14ac:dyDescent="0.2">
      <c r="B3559" s="153">
        <v>35059</v>
      </c>
      <c r="C3559" s="61">
        <v>53.306640999999999</v>
      </c>
      <c r="D3559">
        <f t="shared" si="57"/>
        <v>-8.4337078907221488E-2</v>
      </c>
      <c r="E3559">
        <v>0</v>
      </c>
    </row>
    <row r="3560" spans="2:5" x14ac:dyDescent="0.2">
      <c r="B3560" s="153">
        <v>35002</v>
      </c>
      <c r="C3560" s="61">
        <v>58.216445999999998</v>
      </c>
      <c r="D3560">
        <f t="shared" si="57"/>
        <v>0</v>
      </c>
      <c r="E3560">
        <v>0</v>
      </c>
    </row>
    <row r="3561" spans="2:5" x14ac:dyDescent="0.2">
      <c r="B3561" s="153">
        <v>34997</v>
      </c>
      <c r="C3561" s="61">
        <v>58.216445999999998</v>
      </c>
      <c r="D3561">
        <f t="shared" si="57"/>
        <v>-3.0374062618275084E-2</v>
      </c>
      <c r="E3561">
        <v>0</v>
      </c>
    </row>
    <row r="3562" spans="2:5" x14ac:dyDescent="0.2">
      <c r="B3562" s="153">
        <v>34985</v>
      </c>
      <c r="C3562" s="61">
        <v>60.040107999999996</v>
      </c>
      <c r="D3562">
        <f t="shared" si="57"/>
        <v>-4.6510596211451916E-3</v>
      </c>
      <c r="E3562">
        <v>0</v>
      </c>
    </row>
    <row r="3563" spans="2:5" x14ac:dyDescent="0.2">
      <c r="B3563" s="153">
        <v>34982</v>
      </c>
      <c r="C3563" s="61">
        <v>60.320663000000003</v>
      </c>
      <c r="D3563">
        <f t="shared" si="57"/>
        <v>0</v>
      </c>
      <c r="E3563">
        <v>0</v>
      </c>
    </row>
    <row r="3564" spans="2:5" x14ac:dyDescent="0.2">
      <c r="B3564" s="153">
        <v>34981</v>
      </c>
      <c r="C3564" s="61">
        <v>60.320663000000003</v>
      </c>
      <c r="D3564">
        <f t="shared" si="57"/>
        <v>2.9939809456058373E-2</v>
      </c>
      <c r="E3564">
        <v>0</v>
      </c>
    </row>
    <row r="3565" spans="2:5" x14ac:dyDescent="0.2">
      <c r="B3565" s="153">
        <v>34975</v>
      </c>
      <c r="C3565" s="61">
        <v>58.567172999999997</v>
      </c>
      <c r="D3565">
        <f t="shared" si="57"/>
        <v>9.868436467418755E-2</v>
      </c>
      <c r="E3565">
        <v>0</v>
      </c>
    </row>
    <row r="3566" spans="2:5" x14ac:dyDescent="0.2">
      <c r="B3566" s="153">
        <v>34946</v>
      </c>
      <c r="C3566" s="61">
        <v>53.306640999999999</v>
      </c>
      <c r="D3566">
        <f t="shared" si="57"/>
        <v>0</v>
      </c>
      <c r="E3566">
        <v>0</v>
      </c>
    </row>
    <row r="3567" spans="2:5" x14ac:dyDescent="0.2">
      <c r="B3567" s="153">
        <v>34941</v>
      </c>
      <c r="C3567" s="61">
        <v>53.306640999999999</v>
      </c>
      <c r="D3567">
        <f t="shared" si="57"/>
        <v>9.9668275755786327E-3</v>
      </c>
      <c r="E3567">
        <v>0</v>
      </c>
    </row>
    <row r="3568" spans="2:5" x14ac:dyDescent="0.2">
      <c r="B3568" s="153">
        <v>34926</v>
      </c>
      <c r="C3568" s="61">
        <v>52.780586</v>
      </c>
      <c r="D3568">
        <f t="shared" si="57"/>
        <v>0.25869029792114989</v>
      </c>
      <c r="E3568">
        <v>0</v>
      </c>
    </row>
    <row r="3569" spans="2:5" x14ac:dyDescent="0.2">
      <c r="B3569" s="153">
        <v>34803</v>
      </c>
      <c r="C3569" s="61">
        <v>41.932941</v>
      </c>
      <c r="D3569">
        <f t="shared" si="57"/>
        <v>0</v>
      </c>
      <c r="E3569">
        <v>0</v>
      </c>
    </row>
    <row r="3570" spans="2:5" x14ac:dyDescent="0.2">
      <c r="B3570" s="153">
        <v>34802</v>
      </c>
      <c r="C3570" s="61">
        <v>41.932941</v>
      </c>
      <c r="D3570">
        <f t="shared" si="57"/>
        <v>0</v>
      </c>
      <c r="E3570">
        <v>0</v>
      </c>
    </row>
    <row r="3571" spans="2:5" x14ac:dyDescent="0.2">
      <c r="B3571" s="153">
        <v>34801</v>
      </c>
      <c r="C3571" s="61">
        <v>41.932941</v>
      </c>
      <c r="D3571">
        <f t="shared" si="57"/>
        <v>0</v>
      </c>
      <c r="E3571">
        <v>0</v>
      </c>
    </row>
    <row r="3572" spans="2:5" x14ac:dyDescent="0.2">
      <c r="B3572" s="153">
        <v>34800</v>
      </c>
      <c r="C3572" s="61">
        <v>41.932941</v>
      </c>
      <c r="D3572">
        <f t="shared" si="57"/>
        <v>7.8212269961302788E-2</v>
      </c>
      <c r="E3572">
        <v>0</v>
      </c>
    </row>
    <row r="3573" spans="2:5" x14ac:dyDescent="0.2">
      <c r="B3573" s="153">
        <v>34780</v>
      </c>
      <c r="C3573" s="61">
        <v>38.891173999999999</v>
      </c>
      <c r="D3573">
        <f t="shared" si="57"/>
        <v>0</v>
      </c>
      <c r="E3573">
        <v>0</v>
      </c>
    </row>
    <row r="3574" spans="2:5" x14ac:dyDescent="0.2">
      <c r="B3574" s="153">
        <v>34779</v>
      </c>
      <c r="C3574" s="61">
        <v>38.891173999999999</v>
      </c>
      <c r="D3574">
        <f t="shared" si="57"/>
        <v>0</v>
      </c>
      <c r="E3574">
        <v>0</v>
      </c>
    </row>
    <row r="3575" spans="2:5" x14ac:dyDescent="0.2">
      <c r="B3575" s="153">
        <v>34778</v>
      </c>
      <c r="C3575" s="61">
        <v>38.891173999999999</v>
      </c>
      <c r="D3575">
        <f t="shared" si="57"/>
        <v>-7.7319523547784152E-2</v>
      </c>
      <c r="E3575">
        <v>0</v>
      </c>
    </row>
    <row r="3576" spans="2:5" x14ac:dyDescent="0.2">
      <c r="B3576" s="153">
        <v>34726</v>
      </c>
      <c r="C3576" s="61">
        <v>42.150207999999999</v>
      </c>
      <c r="D3576">
        <f t="shared" si="57"/>
        <v>2.1052620359344791E-2</v>
      </c>
      <c r="E3576">
        <v>0</v>
      </c>
    </row>
    <row r="3577" spans="2:5" x14ac:dyDescent="0.2">
      <c r="B3577" s="153">
        <v>34712</v>
      </c>
      <c r="C3577" s="61">
        <v>41.281131999999999</v>
      </c>
      <c r="D3577">
        <f t="shared" si="57"/>
        <v>-9.5238247613964572E-2</v>
      </c>
      <c r="E3577">
        <v>0</v>
      </c>
    </row>
    <row r="3578" spans="2:5" x14ac:dyDescent="0.2">
      <c r="B3578" s="153">
        <v>34701</v>
      </c>
      <c r="C3578" s="61">
        <v>45.626522000000001</v>
      </c>
      <c r="D3578">
        <f t="shared" si="57"/>
        <v>0</v>
      </c>
      <c r="E3578">
        <v>0</v>
      </c>
    </row>
    <row r="3579" spans="2:5" x14ac:dyDescent="0.2">
      <c r="B3579" s="153">
        <v>34698</v>
      </c>
      <c r="C3579" s="61">
        <v>45.626522000000001</v>
      </c>
      <c r="D3579">
        <f t="shared" si="57"/>
        <v>0</v>
      </c>
      <c r="E3579">
        <v>0</v>
      </c>
    </row>
    <row r="3580" spans="2:5" x14ac:dyDescent="0.2">
      <c r="B3580" s="153">
        <v>34697</v>
      </c>
      <c r="C3580" s="61">
        <v>45.626522000000001</v>
      </c>
      <c r="D3580">
        <f t="shared" si="57"/>
        <v>0</v>
      </c>
      <c r="E3580">
        <v>0</v>
      </c>
    </row>
    <row r="3581" spans="2:5" x14ac:dyDescent="0.2">
      <c r="B3581" s="153">
        <v>34696</v>
      </c>
      <c r="C3581" s="61">
        <v>45.626522000000001</v>
      </c>
      <c r="D3581">
        <f t="shared" si="57"/>
        <v>0</v>
      </c>
      <c r="E3581">
        <v>0</v>
      </c>
    </row>
    <row r="3582" spans="2:5" x14ac:dyDescent="0.2">
      <c r="B3582" s="153">
        <v>34695</v>
      </c>
      <c r="C3582" s="61">
        <v>45.626522000000001</v>
      </c>
      <c r="D3582">
        <f t="shared" si="57"/>
        <v>0</v>
      </c>
      <c r="E3582">
        <v>0</v>
      </c>
    </row>
    <row r="3583" spans="2:5" x14ac:dyDescent="0.2">
      <c r="B3583" s="153">
        <v>34659</v>
      </c>
      <c r="C3583" s="61">
        <v>45.626522000000001</v>
      </c>
      <c r="D3583">
        <f t="shared" si="57"/>
        <v>-2.3255735293815465E-2</v>
      </c>
      <c r="E3583">
        <v>0</v>
      </c>
    </row>
    <row r="3584" spans="2:5" x14ac:dyDescent="0.2">
      <c r="B3584" s="153">
        <v>34640</v>
      </c>
      <c r="C3584" s="61">
        <v>46.712864000000003</v>
      </c>
      <c r="D3584">
        <f t="shared" si="57"/>
        <v>-4.8672653870920485E-2</v>
      </c>
      <c r="E3584">
        <v>0</v>
      </c>
    </row>
    <row r="3585" spans="2:5" x14ac:dyDescent="0.2">
      <c r="B3585" s="153">
        <v>34625</v>
      </c>
      <c r="C3585" s="61">
        <v>49.102829</v>
      </c>
      <c r="D3585">
        <f t="shared" si="57"/>
        <v>0.12437818999600574</v>
      </c>
      <c r="E3585">
        <v>0</v>
      </c>
    </row>
    <row r="3586" spans="2:5" x14ac:dyDescent="0.2">
      <c r="B3586" s="153">
        <v>34572</v>
      </c>
      <c r="C3586" s="61">
        <v>43.671097000000003</v>
      </c>
      <c r="D3586">
        <f t="shared" si="57"/>
        <v>0</v>
      </c>
      <c r="E3586">
        <v>0</v>
      </c>
    </row>
    <row r="3587" spans="2:5" x14ac:dyDescent="0.2">
      <c r="B3587" s="153">
        <v>34569</v>
      </c>
      <c r="C3587" s="61">
        <v>43.671097000000003</v>
      </c>
      <c r="D3587">
        <f t="shared" ref="D3587:D3650" si="58">(C3587-C3588)/C3588</f>
        <v>4.9999273942037967E-3</v>
      </c>
      <c r="E3587">
        <v>0</v>
      </c>
    </row>
    <row r="3588" spans="2:5" x14ac:dyDescent="0.2">
      <c r="B3588" s="153">
        <v>34562</v>
      </c>
      <c r="C3588" s="61">
        <v>43.453831000000001</v>
      </c>
      <c r="D3588">
        <f t="shared" si="58"/>
        <v>3.092803243106183E-2</v>
      </c>
      <c r="E3588">
        <v>0</v>
      </c>
    </row>
    <row r="3589" spans="2:5" x14ac:dyDescent="0.2">
      <c r="B3589" s="153">
        <v>34529</v>
      </c>
      <c r="C3589" s="61">
        <v>42.150207999999999</v>
      </c>
      <c r="D3589">
        <f t="shared" si="58"/>
        <v>0</v>
      </c>
      <c r="E3589">
        <v>0</v>
      </c>
    </row>
    <row r="3590" spans="2:5" x14ac:dyDescent="0.2">
      <c r="B3590" s="153">
        <v>34528</v>
      </c>
      <c r="C3590" s="61">
        <v>42.150207999999999</v>
      </c>
      <c r="D3590">
        <f t="shared" si="58"/>
        <v>-9.767450781866005E-2</v>
      </c>
      <c r="E3590">
        <v>0</v>
      </c>
    </row>
    <row r="3591" spans="2:5" x14ac:dyDescent="0.2">
      <c r="B3591" s="153">
        <v>34507</v>
      </c>
      <c r="C3591" s="61">
        <v>46.712864000000003</v>
      </c>
      <c r="D3591">
        <f t="shared" si="58"/>
        <v>0.15248243336865414</v>
      </c>
      <c r="E3591">
        <v>0</v>
      </c>
    </row>
    <row r="3592" spans="2:5" x14ac:dyDescent="0.2">
      <c r="B3592" s="153">
        <v>34425</v>
      </c>
      <c r="C3592" s="61">
        <v>40.532387</v>
      </c>
      <c r="D3592">
        <f t="shared" si="58"/>
        <v>-4.0816384967739851E-2</v>
      </c>
      <c r="E3592">
        <v>0</v>
      </c>
    </row>
    <row r="3593" spans="2:5" x14ac:dyDescent="0.2">
      <c r="B3593" s="153">
        <v>34410</v>
      </c>
      <c r="C3593" s="61">
        <v>42.257171999999997</v>
      </c>
      <c r="D3593">
        <f t="shared" si="58"/>
        <v>0</v>
      </c>
      <c r="E3593">
        <v>0</v>
      </c>
    </row>
    <row r="3594" spans="2:5" x14ac:dyDescent="0.2">
      <c r="B3594" s="153">
        <v>34409</v>
      </c>
      <c r="C3594" s="61">
        <v>42.257171999999997</v>
      </c>
      <c r="D3594">
        <f t="shared" si="58"/>
        <v>0</v>
      </c>
      <c r="E3594">
        <v>0</v>
      </c>
    </row>
    <row r="3595" spans="2:5" x14ac:dyDescent="0.2">
      <c r="B3595" s="153">
        <v>34408</v>
      </c>
      <c r="C3595" s="61">
        <v>42.257171999999997</v>
      </c>
      <c r="D3595">
        <f t="shared" si="58"/>
        <v>6.5217181968664092E-2</v>
      </c>
      <c r="E3595">
        <v>0</v>
      </c>
    </row>
    <row r="3596" spans="2:5" x14ac:dyDescent="0.2">
      <c r="B3596" s="153">
        <v>34361</v>
      </c>
      <c r="C3596" s="61">
        <v>39.670006000000001</v>
      </c>
      <c r="D3596">
        <f t="shared" si="58"/>
        <v>0.31428594146607963</v>
      </c>
      <c r="E3596">
        <v>0</v>
      </c>
    </row>
    <row r="3597" spans="2:5" x14ac:dyDescent="0.2">
      <c r="B3597" s="153">
        <v>34334</v>
      </c>
      <c r="C3597" s="61">
        <v>30.183695</v>
      </c>
      <c r="D3597">
        <f t="shared" si="58"/>
        <v>0</v>
      </c>
      <c r="E3597">
        <v>0</v>
      </c>
    </row>
    <row r="3598" spans="2:5" x14ac:dyDescent="0.2">
      <c r="B3598" s="153">
        <v>34333</v>
      </c>
      <c r="C3598" s="61">
        <v>30.183695</v>
      </c>
      <c r="D3598">
        <f t="shared" si="58"/>
        <v>0</v>
      </c>
      <c r="E3598">
        <v>0</v>
      </c>
    </row>
    <row r="3599" spans="2:5" x14ac:dyDescent="0.2">
      <c r="B3599" s="153">
        <v>34332</v>
      </c>
      <c r="C3599" s="61">
        <v>30.183695</v>
      </c>
      <c r="D3599">
        <f t="shared" si="58"/>
        <v>0</v>
      </c>
      <c r="E3599">
        <v>0</v>
      </c>
    </row>
    <row r="3600" spans="2:5" x14ac:dyDescent="0.2">
      <c r="B3600" s="153">
        <v>34331</v>
      </c>
      <c r="C3600" s="61">
        <v>30.183695</v>
      </c>
      <c r="D3600">
        <f t="shared" si="58"/>
        <v>-4.7619145282554391E-2</v>
      </c>
      <c r="E3600">
        <v>0</v>
      </c>
    </row>
    <row r="3601" spans="2:5" x14ac:dyDescent="0.2">
      <c r="B3601" s="153">
        <v>34326</v>
      </c>
      <c r="C3601" s="61">
        <v>31.692882999999998</v>
      </c>
      <c r="D3601">
        <f t="shared" si="58"/>
        <v>0</v>
      </c>
      <c r="E3601">
        <v>0</v>
      </c>
    </row>
    <row r="3602" spans="2:5" x14ac:dyDescent="0.2">
      <c r="B3602" s="153">
        <v>34325</v>
      </c>
      <c r="C3602" s="61">
        <v>31.692882999999998</v>
      </c>
      <c r="D3602">
        <f t="shared" si="58"/>
        <v>0</v>
      </c>
      <c r="E3602">
        <v>0</v>
      </c>
    </row>
    <row r="3603" spans="2:5" x14ac:dyDescent="0.2">
      <c r="B3603" s="153">
        <v>34324</v>
      </c>
      <c r="C3603" s="61">
        <v>31.692882999999998</v>
      </c>
      <c r="D3603">
        <f t="shared" si="58"/>
        <v>0</v>
      </c>
      <c r="E3603">
        <v>0</v>
      </c>
    </row>
    <row r="3604" spans="2:5" x14ac:dyDescent="0.2">
      <c r="B3604" s="153">
        <v>34323</v>
      </c>
      <c r="C3604" s="61">
        <v>31.692882999999998</v>
      </c>
      <c r="D3604">
        <f t="shared" si="58"/>
        <v>0</v>
      </c>
      <c r="E3604">
        <v>0</v>
      </c>
    </row>
    <row r="3605" spans="2:5" x14ac:dyDescent="0.2">
      <c r="B3605" s="153">
        <v>34320</v>
      </c>
      <c r="C3605" s="61">
        <v>31.692882999999998</v>
      </c>
      <c r="D3605">
        <f t="shared" si="58"/>
        <v>0</v>
      </c>
      <c r="E3605">
        <v>0</v>
      </c>
    </row>
    <row r="3606" spans="2:5" x14ac:dyDescent="0.2">
      <c r="B3606" s="153">
        <v>34319</v>
      </c>
      <c r="C3606" s="61">
        <v>31.692882999999998</v>
      </c>
      <c r="D3606">
        <f t="shared" si="58"/>
        <v>0</v>
      </c>
      <c r="E3606">
        <v>0</v>
      </c>
    </row>
    <row r="3607" spans="2:5" x14ac:dyDescent="0.2">
      <c r="B3607" s="153">
        <v>34318</v>
      </c>
      <c r="C3607" s="61">
        <v>31.692882999999998</v>
      </c>
      <c r="D3607">
        <f t="shared" si="58"/>
        <v>0.24576298301844221</v>
      </c>
      <c r="E3607">
        <v>0</v>
      </c>
    </row>
    <row r="3608" spans="2:5" x14ac:dyDescent="0.2">
      <c r="B3608" s="153">
        <v>34303</v>
      </c>
      <c r="C3608" s="61">
        <v>25.440539999999999</v>
      </c>
      <c r="D3608">
        <f t="shared" si="58"/>
        <v>3.9647318575994552E-2</v>
      </c>
      <c r="E3608">
        <v>0</v>
      </c>
    </row>
    <row r="3609" spans="2:5" x14ac:dyDescent="0.2">
      <c r="B3609" s="153">
        <v>34288</v>
      </c>
      <c r="C3609" s="61">
        <v>24.470355999999999</v>
      </c>
      <c r="D3609">
        <f t="shared" si="58"/>
        <v>0</v>
      </c>
      <c r="E3609">
        <v>0</v>
      </c>
    </row>
    <row r="3610" spans="2:5" x14ac:dyDescent="0.2">
      <c r="B3610" s="153">
        <v>34285</v>
      </c>
      <c r="C3610" s="61">
        <v>24.470355999999999</v>
      </c>
      <c r="D3610">
        <f t="shared" si="58"/>
        <v>-1.3043407590888585E-2</v>
      </c>
      <c r="E3610">
        <v>0</v>
      </c>
    </row>
    <row r="3611" spans="2:5" x14ac:dyDescent="0.2">
      <c r="B3611" s="153">
        <v>34260</v>
      </c>
      <c r="C3611" s="61">
        <v>24.793751</v>
      </c>
      <c r="D3611">
        <f t="shared" si="58"/>
        <v>0</v>
      </c>
      <c r="E3611">
        <v>0</v>
      </c>
    </row>
    <row r="3612" spans="2:5" x14ac:dyDescent="0.2">
      <c r="B3612" s="153">
        <v>34257</v>
      </c>
      <c r="C3612" s="61">
        <v>24.793751</v>
      </c>
      <c r="D3612">
        <f t="shared" si="58"/>
        <v>0</v>
      </c>
      <c r="E3612">
        <v>0</v>
      </c>
    </row>
    <row r="3613" spans="2:5" x14ac:dyDescent="0.2">
      <c r="B3613" s="153">
        <v>34256</v>
      </c>
      <c r="C3613" s="61">
        <v>24.793751</v>
      </c>
      <c r="D3613">
        <f t="shared" si="58"/>
        <v>0</v>
      </c>
      <c r="E3613">
        <v>0</v>
      </c>
    </row>
    <row r="3614" spans="2:5" x14ac:dyDescent="0.2">
      <c r="B3614" s="153">
        <v>34255</v>
      </c>
      <c r="C3614" s="61">
        <v>24.793751</v>
      </c>
      <c r="D3614">
        <f t="shared" si="58"/>
        <v>0</v>
      </c>
      <c r="E3614">
        <v>0</v>
      </c>
    </row>
    <row r="3615" spans="2:5" x14ac:dyDescent="0.2">
      <c r="B3615" s="153">
        <v>34254</v>
      </c>
      <c r="C3615" s="61">
        <v>24.793751</v>
      </c>
      <c r="D3615">
        <f t="shared" si="58"/>
        <v>0.11111115592527249</v>
      </c>
      <c r="E3615">
        <v>0</v>
      </c>
    </row>
    <row r="3616" spans="2:5" x14ac:dyDescent="0.2">
      <c r="B3616" s="153">
        <v>34248</v>
      </c>
      <c r="C3616" s="61">
        <v>22.314374999999998</v>
      </c>
      <c r="D3616">
        <f t="shared" si="58"/>
        <v>-2.3584966961766863E-2</v>
      </c>
      <c r="E3616">
        <v>0</v>
      </c>
    </row>
    <row r="3617" spans="2:5" x14ac:dyDescent="0.2">
      <c r="B3617" s="153">
        <v>34240</v>
      </c>
      <c r="C3617" s="61">
        <v>22.853370999999999</v>
      </c>
      <c r="D3617">
        <f t="shared" si="58"/>
        <v>-9.345586563835372E-3</v>
      </c>
      <c r="E3617">
        <v>0</v>
      </c>
    </row>
    <row r="3618" spans="2:5" x14ac:dyDescent="0.2">
      <c r="B3618" s="153">
        <v>34213</v>
      </c>
      <c r="C3618" s="61">
        <v>23.068964000000001</v>
      </c>
      <c r="D3618">
        <f t="shared" si="58"/>
        <v>0.37179462402427693</v>
      </c>
      <c r="E3618">
        <v>0</v>
      </c>
    </row>
    <row r="3619" spans="2:5" x14ac:dyDescent="0.2">
      <c r="B3619" s="153">
        <v>34136</v>
      </c>
      <c r="C3619" s="61">
        <v>16.816631000000001</v>
      </c>
      <c r="D3619">
        <f t="shared" si="58"/>
        <v>0.11428581273054263</v>
      </c>
      <c r="E3619">
        <v>0</v>
      </c>
    </row>
    <row r="3620" spans="2:5" x14ac:dyDescent="0.2">
      <c r="B3620" s="153">
        <v>34113</v>
      </c>
      <c r="C3620" s="61">
        <v>15.091847</v>
      </c>
      <c r="D3620">
        <f t="shared" si="58"/>
        <v>0</v>
      </c>
      <c r="E3620">
        <v>0</v>
      </c>
    </row>
    <row r="3621" spans="2:5" x14ac:dyDescent="0.2">
      <c r="B3621" s="153">
        <v>34110</v>
      </c>
      <c r="C3621" s="61">
        <v>15.091847</v>
      </c>
      <c r="D3621">
        <f t="shared" si="58"/>
        <v>0</v>
      </c>
      <c r="E3621">
        <v>0</v>
      </c>
    </row>
    <row r="3622" spans="2:5" x14ac:dyDescent="0.2">
      <c r="B3622" s="153">
        <v>34109</v>
      </c>
      <c r="C3622" s="61">
        <v>15.091847</v>
      </c>
      <c r="D3622">
        <f t="shared" si="58"/>
        <v>0</v>
      </c>
      <c r="E3622">
        <v>0</v>
      </c>
    </row>
    <row r="3623" spans="2:5" x14ac:dyDescent="0.2">
      <c r="B3623" s="153">
        <v>34108</v>
      </c>
      <c r="C3623" s="61">
        <v>15.091847</v>
      </c>
      <c r="D3623">
        <f t="shared" si="58"/>
        <v>1.449276628806092E-2</v>
      </c>
      <c r="E3623">
        <v>0</v>
      </c>
    </row>
    <row r="3624" spans="2:5" x14ac:dyDescent="0.2">
      <c r="B3624" s="153">
        <v>34096</v>
      </c>
      <c r="C3624" s="61">
        <v>14.876249</v>
      </c>
      <c r="D3624">
        <f t="shared" si="58"/>
        <v>-0.28125000301970438</v>
      </c>
      <c r="E3624">
        <v>0</v>
      </c>
    </row>
    <row r="3625" spans="2:5" x14ac:dyDescent="0.2">
      <c r="B3625" s="153">
        <v>34065</v>
      </c>
      <c r="C3625" s="61">
        <v>20.697389999999999</v>
      </c>
      <c r="D3625">
        <f t="shared" si="58"/>
        <v>0</v>
      </c>
      <c r="E3625">
        <v>0</v>
      </c>
    </row>
    <row r="3626" spans="2:5" x14ac:dyDescent="0.2">
      <c r="B3626" s="153">
        <v>34064</v>
      </c>
      <c r="C3626" s="61">
        <v>20.697389999999999</v>
      </c>
      <c r="D3626">
        <f t="shared" si="58"/>
        <v>0</v>
      </c>
      <c r="E3626">
        <v>0</v>
      </c>
    </row>
    <row r="3627" spans="2:5" x14ac:dyDescent="0.2">
      <c r="B3627" s="153">
        <v>34061</v>
      </c>
      <c r="C3627" s="61">
        <v>20.697389999999999</v>
      </c>
      <c r="D3627">
        <f t="shared" si="58"/>
        <v>-3.5175953888460891E-2</v>
      </c>
      <c r="E3627">
        <v>0</v>
      </c>
    </row>
    <row r="3628" spans="2:5" x14ac:dyDescent="0.2">
      <c r="B3628" s="153">
        <v>34053</v>
      </c>
      <c r="C3628" s="61">
        <v>21.451983999999999</v>
      </c>
      <c r="D3628">
        <f t="shared" si="58"/>
        <v>-4.3269178237095987E-2</v>
      </c>
      <c r="E3628">
        <v>0</v>
      </c>
    </row>
    <row r="3629" spans="2:5" x14ac:dyDescent="0.2">
      <c r="B3629" s="153">
        <v>34019</v>
      </c>
      <c r="C3629" s="61">
        <v>22.422173000000001</v>
      </c>
      <c r="D3629">
        <f t="shared" si="58"/>
        <v>8.3333357490968776E-2</v>
      </c>
      <c r="E3629">
        <v>0</v>
      </c>
    </row>
    <row r="3630" spans="2:5" x14ac:dyDescent="0.2">
      <c r="B3630" s="153">
        <v>33991</v>
      </c>
      <c r="C3630" s="61">
        <v>20.697389999999999</v>
      </c>
      <c r="D3630">
        <f t="shared" si="58"/>
        <v>3.7837767908105467E-2</v>
      </c>
      <c r="E3630">
        <v>0</v>
      </c>
    </row>
    <row r="3631" spans="2:5" x14ac:dyDescent="0.2">
      <c r="B3631" s="153">
        <v>33982</v>
      </c>
      <c r="C3631" s="61">
        <v>19.942799000000001</v>
      </c>
      <c r="D3631">
        <f t="shared" si="58"/>
        <v>0</v>
      </c>
      <c r="E3631">
        <v>0</v>
      </c>
    </row>
    <row r="3632" spans="2:5" x14ac:dyDescent="0.2">
      <c r="B3632" s="153">
        <v>33981</v>
      </c>
      <c r="C3632" s="61">
        <v>19.942799000000001</v>
      </c>
      <c r="D3632">
        <f t="shared" si="58"/>
        <v>-0.11904770318848484</v>
      </c>
      <c r="E3632">
        <v>0</v>
      </c>
    </row>
    <row r="3633" spans="2:5" x14ac:dyDescent="0.2">
      <c r="B3633" s="153">
        <v>33970</v>
      </c>
      <c r="C3633" s="61">
        <v>22.637774</v>
      </c>
      <c r="D3633">
        <f t="shared" si="58"/>
        <v>0</v>
      </c>
      <c r="E3633">
        <v>0</v>
      </c>
    </row>
    <row r="3634" spans="2:5" x14ac:dyDescent="0.2">
      <c r="B3634" s="153">
        <v>33969</v>
      </c>
      <c r="C3634" s="61">
        <v>22.637774</v>
      </c>
      <c r="D3634">
        <f t="shared" si="58"/>
        <v>0</v>
      </c>
      <c r="E3634">
        <v>0</v>
      </c>
    </row>
    <row r="3635" spans="2:5" x14ac:dyDescent="0.2">
      <c r="B3635" s="153">
        <v>33968</v>
      </c>
      <c r="C3635" s="61">
        <v>22.637774</v>
      </c>
      <c r="D3635">
        <f t="shared" si="58"/>
        <v>0</v>
      </c>
      <c r="E3635">
        <v>0</v>
      </c>
    </row>
    <row r="3636" spans="2:5" x14ac:dyDescent="0.2">
      <c r="B3636" s="153">
        <v>33967</v>
      </c>
      <c r="C3636" s="61">
        <v>22.637774</v>
      </c>
      <c r="D3636">
        <f t="shared" si="58"/>
        <v>0</v>
      </c>
      <c r="E3636">
        <v>0</v>
      </c>
    </row>
    <row r="3637" spans="2:5" x14ac:dyDescent="0.2">
      <c r="B3637" s="153">
        <v>33966</v>
      </c>
      <c r="C3637" s="61">
        <v>22.637774</v>
      </c>
      <c r="D3637">
        <f t="shared" si="58"/>
        <v>-1.8691346520806087E-2</v>
      </c>
      <c r="E3637">
        <v>0</v>
      </c>
    </row>
    <row r="3638" spans="2:5" x14ac:dyDescent="0.2">
      <c r="B3638" s="153">
        <v>33947</v>
      </c>
      <c r="C3638" s="61">
        <v>23.068964000000001</v>
      </c>
      <c r="D3638">
        <f t="shared" si="58"/>
        <v>0</v>
      </c>
      <c r="E3638">
        <v>0</v>
      </c>
    </row>
    <row r="3639" spans="2:5" x14ac:dyDescent="0.2">
      <c r="B3639" s="153">
        <v>33946</v>
      </c>
      <c r="C3639" s="61">
        <v>23.068964000000001</v>
      </c>
      <c r="D3639">
        <f t="shared" si="58"/>
        <v>0</v>
      </c>
      <c r="E3639">
        <v>0</v>
      </c>
    </row>
    <row r="3640" spans="2:5" x14ac:dyDescent="0.2">
      <c r="B3640" s="153">
        <v>33945</v>
      </c>
      <c r="C3640" s="61">
        <v>23.068964000000001</v>
      </c>
      <c r="D3640">
        <f t="shared" si="58"/>
        <v>0.11458323972249654</v>
      </c>
      <c r="E3640">
        <v>0</v>
      </c>
    </row>
    <row r="3641" spans="2:5" x14ac:dyDescent="0.2">
      <c r="B3641" s="153">
        <v>33925</v>
      </c>
      <c r="C3641" s="61">
        <v>20.697389999999999</v>
      </c>
      <c r="D3641">
        <f t="shared" si="58"/>
        <v>-0.28358206785395668</v>
      </c>
      <c r="E3641">
        <v>0</v>
      </c>
    </row>
    <row r="3642" spans="2:5" x14ac:dyDescent="0.2">
      <c r="B3642" s="153">
        <v>33904</v>
      </c>
      <c r="C3642" s="61">
        <v>28.890105999999999</v>
      </c>
      <c r="D3642">
        <f t="shared" si="58"/>
        <v>0</v>
      </c>
      <c r="E3642">
        <v>0</v>
      </c>
    </row>
    <row r="3643" spans="2:5" x14ac:dyDescent="0.2">
      <c r="B3643" s="153">
        <v>33903</v>
      </c>
      <c r="C3643" s="61">
        <v>28.890105999999999</v>
      </c>
      <c r="D3643">
        <f t="shared" si="58"/>
        <v>0</v>
      </c>
      <c r="E3643">
        <v>0</v>
      </c>
    </row>
    <row r="3644" spans="2:5" x14ac:dyDescent="0.2">
      <c r="B3644" s="153">
        <v>33900</v>
      </c>
      <c r="C3644" s="61">
        <v>28.890105999999999</v>
      </c>
      <c r="D3644">
        <f t="shared" si="58"/>
        <v>-4.9645620106095946E-2</v>
      </c>
      <c r="E3644">
        <v>0</v>
      </c>
    </row>
    <row r="3645" spans="2:5" x14ac:dyDescent="0.2">
      <c r="B3645" s="153">
        <v>33896</v>
      </c>
      <c r="C3645" s="61">
        <v>30.399298000000002</v>
      </c>
      <c r="D3645">
        <f t="shared" si="58"/>
        <v>-3.4246351654272499E-2</v>
      </c>
      <c r="E3645">
        <v>0</v>
      </c>
    </row>
    <row r="3646" spans="2:5" x14ac:dyDescent="0.2">
      <c r="B3646" s="153">
        <v>33882</v>
      </c>
      <c r="C3646" s="61">
        <v>31.47728</v>
      </c>
      <c r="D3646">
        <f t="shared" si="58"/>
        <v>2.8168939095683871E-2</v>
      </c>
      <c r="E3646">
        <v>0</v>
      </c>
    </row>
    <row r="3647" spans="2:5" x14ac:dyDescent="0.2">
      <c r="B3647" s="153">
        <v>33875</v>
      </c>
      <c r="C3647" s="61">
        <v>30.614891</v>
      </c>
      <c r="D3647">
        <f t="shared" si="58"/>
        <v>0</v>
      </c>
      <c r="E3647">
        <v>0</v>
      </c>
    </row>
    <row r="3648" spans="2:5" x14ac:dyDescent="0.2">
      <c r="B3648" s="153">
        <v>33872</v>
      </c>
      <c r="C3648" s="61">
        <v>30.614891</v>
      </c>
      <c r="D3648">
        <f t="shared" si="58"/>
        <v>0</v>
      </c>
      <c r="E3648">
        <v>0</v>
      </c>
    </row>
    <row r="3649" spans="2:5" x14ac:dyDescent="0.2">
      <c r="B3649" s="153">
        <v>33871</v>
      </c>
      <c r="C3649" s="61">
        <v>30.614891</v>
      </c>
      <c r="D3649">
        <f t="shared" si="58"/>
        <v>0.12698407790195196</v>
      </c>
      <c r="E3649">
        <v>0</v>
      </c>
    </row>
    <row r="3650" spans="2:5" x14ac:dyDescent="0.2">
      <c r="B3650" s="153">
        <v>33821</v>
      </c>
      <c r="C3650" s="61">
        <v>27.165327000000001</v>
      </c>
      <c r="D3650">
        <f t="shared" si="58"/>
        <v>-0.26744189338952529</v>
      </c>
      <c r="E3650">
        <v>0</v>
      </c>
    </row>
    <row r="3651" spans="2:5" x14ac:dyDescent="0.2">
      <c r="B3651" s="153">
        <v>33799</v>
      </c>
      <c r="C3651" s="61">
        <v>37.082828999999997</v>
      </c>
      <c r="D3651">
        <f t="shared" ref="D3651:D3714" si="59">(C3651-C3652)/C3652</f>
        <v>0</v>
      </c>
      <c r="E3651">
        <v>0</v>
      </c>
    </row>
    <row r="3652" spans="2:5" x14ac:dyDescent="0.2">
      <c r="B3652" s="153">
        <v>33798</v>
      </c>
      <c r="C3652" s="61">
        <v>37.082828999999997</v>
      </c>
      <c r="D3652">
        <f t="shared" si="59"/>
        <v>0</v>
      </c>
      <c r="E3652">
        <v>0</v>
      </c>
    </row>
    <row r="3653" spans="2:5" x14ac:dyDescent="0.2">
      <c r="B3653" s="153">
        <v>33795</v>
      </c>
      <c r="C3653" s="61">
        <v>37.082828999999997</v>
      </c>
      <c r="D3653">
        <f t="shared" si="59"/>
        <v>0</v>
      </c>
      <c r="E3653">
        <v>0</v>
      </c>
    </row>
    <row r="3654" spans="2:5" x14ac:dyDescent="0.2">
      <c r="B3654" s="153">
        <v>33794</v>
      </c>
      <c r="C3654" s="61">
        <v>37.082828999999997</v>
      </c>
      <c r="D3654">
        <f t="shared" si="59"/>
        <v>0</v>
      </c>
      <c r="E3654">
        <v>0</v>
      </c>
    </row>
    <row r="3655" spans="2:5" x14ac:dyDescent="0.2">
      <c r="B3655" s="153">
        <v>33793</v>
      </c>
      <c r="C3655" s="61">
        <v>37.082828999999997</v>
      </c>
      <c r="D3655">
        <f t="shared" si="59"/>
        <v>0</v>
      </c>
      <c r="E3655">
        <v>0</v>
      </c>
    </row>
    <row r="3656" spans="2:5" x14ac:dyDescent="0.2">
      <c r="B3656" s="153">
        <v>33792</v>
      </c>
      <c r="C3656" s="61">
        <v>37.082828999999997</v>
      </c>
      <c r="D3656">
        <f t="shared" si="59"/>
        <v>0</v>
      </c>
      <c r="E3656">
        <v>0</v>
      </c>
    </row>
    <row r="3657" spans="2:5" x14ac:dyDescent="0.2">
      <c r="B3657" s="153">
        <v>33791</v>
      </c>
      <c r="C3657" s="61">
        <v>37.082828999999997</v>
      </c>
      <c r="D3657">
        <f t="shared" si="59"/>
        <v>0</v>
      </c>
      <c r="E3657">
        <v>0</v>
      </c>
    </row>
    <row r="3658" spans="2:5" x14ac:dyDescent="0.2">
      <c r="B3658" s="153">
        <v>33788</v>
      </c>
      <c r="C3658" s="61">
        <v>37.082828999999997</v>
      </c>
      <c r="D3658">
        <f t="shared" si="59"/>
        <v>0</v>
      </c>
      <c r="E3658">
        <v>0</v>
      </c>
    </row>
    <row r="3659" spans="2:5" x14ac:dyDescent="0.2">
      <c r="B3659" s="153">
        <v>33787</v>
      </c>
      <c r="C3659" s="61">
        <v>37.082828999999997</v>
      </c>
      <c r="D3659">
        <f t="shared" si="59"/>
        <v>0</v>
      </c>
      <c r="E3659">
        <v>0</v>
      </c>
    </row>
    <row r="3660" spans="2:5" x14ac:dyDescent="0.2">
      <c r="B3660" s="153">
        <v>33786</v>
      </c>
      <c r="C3660" s="61">
        <v>37.082828999999997</v>
      </c>
      <c r="D3660">
        <f t="shared" si="59"/>
        <v>0</v>
      </c>
      <c r="E3660">
        <v>0</v>
      </c>
    </row>
    <row r="3661" spans="2:5" x14ac:dyDescent="0.2">
      <c r="B3661" s="153">
        <v>33785</v>
      </c>
      <c r="C3661" s="61">
        <v>37.082828999999997</v>
      </c>
      <c r="D3661">
        <f t="shared" si="59"/>
        <v>0</v>
      </c>
      <c r="E3661">
        <v>0</v>
      </c>
    </row>
    <row r="3662" spans="2:5" x14ac:dyDescent="0.2">
      <c r="B3662" s="153">
        <v>33784</v>
      </c>
      <c r="C3662" s="61">
        <v>37.082828999999997</v>
      </c>
      <c r="D3662">
        <f t="shared" si="59"/>
        <v>-2.27271858795801E-2</v>
      </c>
      <c r="E3662">
        <v>0</v>
      </c>
    </row>
    <row r="3663" spans="2:5" x14ac:dyDescent="0.2">
      <c r="B3663" s="153">
        <v>33779</v>
      </c>
      <c r="C3663" s="61">
        <v>37.945217</v>
      </c>
      <c r="D3663">
        <f t="shared" si="59"/>
        <v>0</v>
      </c>
      <c r="E3663">
        <v>0</v>
      </c>
    </row>
    <row r="3664" spans="2:5" x14ac:dyDescent="0.2">
      <c r="B3664" s="153">
        <v>33778</v>
      </c>
      <c r="C3664" s="61">
        <v>37.945217</v>
      </c>
      <c r="D3664">
        <f t="shared" si="59"/>
        <v>0</v>
      </c>
      <c r="E3664">
        <v>0</v>
      </c>
    </row>
    <row r="3665" spans="2:5" x14ac:dyDescent="0.2">
      <c r="B3665" s="153">
        <v>33777</v>
      </c>
      <c r="C3665" s="61">
        <v>37.945217</v>
      </c>
      <c r="D3665">
        <f t="shared" si="59"/>
        <v>0</v>
      </c>
      <c r="E3665">
        <v>0</v>
      </c>
    </row>
    <row r="3666" spans="2:5" x14ac:dyDescent="0.2">
      <c r="B3666" s="153">
        <v>33774</v>
      </c>
      <c r="C3666" s="61">
        <v>37.945217</v>
      </c>
      <c r="D3666">
        <f t="shared" si="59"/>
        <v>0</v>
      </c>
      <c r="E3666">
        <v>0</v>
      </c>
    </row>
    <row r="3667" spans="2:5" x14ac:dyDescent="0.2">
      <c r="B3667" s="153">
        <v>33773</v>
      </c>
      <c r="C3667" s="61">
        <v>37.945217</v>
      </c>
      <c r="D3667">
        <f t="shared" si="59"/>
        <v>0</v>
      </c>
      <c r="E3667">
        <v>0</v>
      </c>
    </row>
    <row r="3668" spans="2:5" x14ac:dyDescent="0.2">
      <c r="B3668" s="153">
        <v>33772</v>
      </c>
      <c r="C3668" s="61">
        <v>37.945217</v>
      </c>
      <c r="D3668">
        <f t="shared" si="59"/>
        <v>0</v>
      </c>
      <c r="E3668">
        <v>0</v>
      </c>
    </row>
    <row r="3669" spans="2:5" x14ac:dyDescent="0.2">
      <c r="B3669" s="153">
        <v>33771</v>
      </c>
      <c r="C3669" s="61">
        <v>37.945217</v>
      </c>
      <c r="D3669">
        <f t="shared" si="59"/>
        <v>0</v>
      </c>
      <c r="E3669">
        <v>0</v>
      </c>
    </row>
    <row r="3670" spans="2:5" x14ac:dyDescent="0.2">
      <c r="B3670" s="153">
        <v>33770</v>
      </c>
      <c r="C3670" s="61">
        <v>37.945217</v>
      </c>
      <c r="D3670">
        <f t="shared" si="59"/>
        <v>0</v>
      </c>
      <c r="E3670">
        <v>0</v>
      </c>
    </row>
    <row r="3671" spans="2:5" x14ac:dyDescent="0.2">
      <c r="B3671" s="153">
        <v>33767</v>
      </c>
      <c r="C3671" s="61">
        <v>37.945217</v>
      </c>
      <c r="D3671">
        <f t="shared" si="59"/>
        <v>-0.16981136327352681</v>
      </c>
      <c r="E3671">
        <v>0</v>
      </c>
    </row>
    <row r="3672" spans="2:5" x14ac:dyDescent="0.2">
      <c r="B3672" s="153">
        <v>33729</v>
      </c>
      <c r="C3672" s="61">
        <v>45.706741000000001</v>
      </c>
      <c r="D3672">
        <f t="shared" si="59"/>
        <v>0</v>
      </c>
      <c r="E3672">
        <v>0</v>
      </c>
    </row>
    <row r="3673" spans="2:5" x14ac:dyDescent="0.2">
      <c r="B3673" s="153">
        <v>33728</v>
      </c>
      <c r="C3673" s="61">
        <v>45.706741000000001</v>
      </c>
      <c r="D3673">
        <f t="shared" si="59"/>
        <v>-0.10924359839873797</v>
      </c>
      <c r="E3673">
        <v>0</v>
      </c>
    </row>
    <row r="3674" spans="2:5" x14ac:dyDescent="0.2">
      <c r="B3674" s="153">
        <v>33721</v>
      </c>
      <c r="C3674" s="61">
        <v>51.312278999999997</v>
      </c>
      <c r="D3674">
        <f t="shared" si="59"/>
        <v>0</v>
      </c>
      <c r="E3674">
        <v>0</v>
      </c>
    </row>
    <row r="3675" spans="2:5" x14ac:dyDescent="0.2">
      <c r="B3675" s="153">
        <v>33718</v>
      </c>
      <c r="C3675" s="61">
        <v>51.312278999999997</v>
      </c>
      <c r="D3675">
        <f t="shared" si="59"/>
        <v>0.12264138456075868</v>
      </c>
      <c r="E3675">
        <v>0</v>
      </c>
    </row>
    <row r="3676" spans="2:5" x14ac:dyDescent="0.2">
      <c r="B3676" s="153">
        <v>33715</v>
      </c>
      <c r="C3676" s="61">
        <v>45.706741000000001</v>
      </c>
      <c r="D3676">
        <f t="shared" si="59"/>
        <v>0</v>
      </c>
      <c r="E3676">
        <v>0</v>
      </c>
    </row>
    <row r="3677" spans="2:5" x14ac:dyDescent="0.2">
      <c r="B3677" s="153">
        <v>33714</v>
      </c>
      <c r="C3677" s="61">
        <v>45.706741000000001</v>
      </c>
      <c r="D3677">
        <f t="shared" si="59"/>
        <v>0</v>
      </c>
      <c r="E3677">
        <v>0</v>
      </c>
    </row>
    <row r="3678" spans="2:5" x14ac:dyDescent="0.2">
      <c r="B3678" s="153">
        <v>33711</v>
      </c>
      <c r="C3678" s="61">
        <v>45.706741000000001</v>
      </c>
      <c r="D3678">
        <f t="shared" si="59"/>
        <v>0</v>
      </c>
      <c r="E3678">
        <v>0</v>
      </c>
    </row>
    <row r="3679" spans="2:5" x14ac:dyDescent="0.2">
      <c r="B3679" s="153">
        <v>33710</v>
      </c>
      <c r="C3679" s="61">
        <v>45.706741000000001</v>
      </c>
      <c r="D3679">
        <f t="shared" si="59"/>
        <v>0</v>
      </c>
      <c r="E3679">
        <v>0</v>
      </c>
    </row>
    <row r="3680" spans="2:5" x14ac:dyDescent="0.2">
      <c r="B3680" s="153">
        <v>33709</v>
      </c>
      <c r="C3680" s="61">
        <v>45.706741000000001</v>
      </c>
      <c r="D3680">
        <f t="shared" si="59"/>
        <v>0.23976597321529397</v>
      </c>
      <c r="E3680">
        <v>0</v>
      </c>
    </row>
    <row r="3681" spans="2:5" x14ac:dyDescent="0.2">
      <c r="B3681" s="153">
        <v>33672</v>
      </c>
      <c r="C3681" s="61">
        <v>36.867232999999999</v>
      </c>
      <c r="D3681">
        <f t="shared" si="59"/>
        <v>0</v>
      </c>
      <c r="E3681">
        <v>0</v>
      </c>
    </row>
    <row r="3682" spans="2:5" x14ac:dyDescent="0.2">
      <c r="B3682" s="153">
        <v>33669</v>
      </c>
      <c r="C3682" s="61">
        <v>36.867232999999999</v>
      </c>
      <c r="D3682">
        <f t="shared" si="59"/>
        <v>0</v>
      </c>
      <c r="E3682">
        <v>0</v>
      </c>
    </row>
    <row r="3683" spans="2:5" x14ac:dyDescent="0.2">
      <c r="B3683" s="153">
        <v>33668</v>
      </c>
      <c r="C3683" s="61">
        <v>36.867232999999999</v>
      </c>
      <c r="D3683">
        <f t="shared" si="59"/>
        <v>0.49344961590915842</v>
      </c>
      <c r="E3683">
        <v>0</v>
      </c>
    </row>
    <row r="3684" spans="2:5" x14ac:dyDescent="0.2">
      <c r="B3684" s="153">
        <v>33613</v>
      </c>
      <c r="C3684" s="61">
        <v>24.685956999999998</v>
      </c>
      <c r="D3684">
        <f t="shared" si="59"/>
        <v>8.8107014054065857E-3</v>
      </c>
      <c r="E3684">
        <v>0</v>
      </c>
    </row>
    <row r="3685" spans="2:5" x14ac:dyDescent="0.2">
      <c r="B3685" s="153">
        <v>33603</v>
      </c>
      <c r="C3685" s="61">
        <v>24.470355999999999</v>
      </c>
      <c r="D3685">
        <f t="shared" si="59"/>
        <v>0</v>
      </c>
      <c r="E3685">
        <v>0</v>
      </c>
    </row>
    <row r="3686" spans="2:5" x14ac:dyDescent="0.2">
      <c r="B3686" s="153">
        <v>33602</v>
      </c>
      <c r="C3686" s="61">
        <v>24.470355999999999</v>
      </c>
      <c r="D3686">
        <f t="shared" si="59"/>
        <v>0</v>
      </c>
      <c r="E3686">
        <v>0</v>
      </c>
    </row>
    <row r="3687" spans="2:5" x14ac:dyDescent="0.2">
      <c r="B3687" s="153">
        <v>33599</v>
      </c>
      <c r="C3687" s="61">
        <v>24.470355999999999</v>
      </c>
      <c r="D3687">
        <f t="shared" si="59"/>
        <v>0</v>
      </c>
      <c r="E3687">
        <v>0</v>
      </c>
    </row>
    <row r="3688" spans="2:5" x14ac:dyDescent="0.2">
      <c r="B3688" s="153">
        <v>33598</v>
      </c>
      <c r="C3688" s="61">
        <v>24.470355999999999</v>
      </c>
      <c r="D3688">
        <f t="shared" si="59"/>
        <v>-0.14981282256785738</v>
      </c>
      <c r="E3688">
        <v>0</v>
      </c>
    </row>
    <row r="3689" spans="2:5" x14ac:dyDescent="0.2">
      <c r="B3689" s="153">
        <v>33549</v>
      </c>
      <c r="C3689" s="61">
        <v>28.782316000000002</v>
      </c>
      <c r="D3689">
        <f t="shared" si="59"/>
        <v>1.9084125281743657E-2</v>
      </c>
      <c r="E3689">
        <v>0</v>
      </c>
    </row>
    <row r="3690" spans="2:5" x14ac:dyDescent="0.2">
      <c r="B3690" s="153">
        <v>33539</v>
      </c>
      <c r="C3690" s="61">
        <v>28.243317000000001</v>
      </c>
      <c r="D3690">
        <f t="shared" si="59"/>
        <v>2.3437517835127267E-2</v>
      </c>
      <c r="E3690">
        <v>0</v>
      </c>
    </row>
    <row r="3691" spans="2:5" x14ac:dyDescent="0.2">
      <c r="B3691" s="153">
        <v>33529</v>
      </c>
      <c r="C3691" s="61">
        <v>27.596523000000001</v>
      </c>
      <c r="D3691">
        <f t="shared" si="59"/>
        <v>-2.6615783297373446E-2</v>
      </c>
      <c r="E3691">
        <v>0</v>
      </c>
    </row>
    <row r="3692" spans="2:5" x14ac:dyDescent="0.2">
      <c r="B3692" s="153">
        <v>33493</v>
      </c>
      <c r="C3692" s="61">
        <v>28.351109999999998</v>
      </c>
      <c r="D3692">
        <f t="shared" si="59"/>
        <v>0.34183659995041793</v>
      </c>
      <c r="E3692">
        <v>0</v>
      </c>
    </row>
    <row r="3693" spans="2:5" x14ac:dyDescent="0.2">
      <c r="B3693" s="153">
        <v>33438</v>
      </c>
      <c r="C3693" s="61">
        <v>21.128585999999999</v>
      </c>
      <c r="D3693">
        <f t="shared" si="59"/>
        <v>0.10112380513817804</v>
      </c>
      <c r="E3693">
        <v>0</v>
      </c>
    </row>
    <row r="3694" spans="2:5" x14ac:dyDescent="0.2">
      <c r="B3694" s="153">
        <v>33399</v>
      </c>
      <c r="C3694" s="61">
        <v>19.188202</v>
      </c>
      <c r="D3694">
        <f t="shared" si="59"/>
        <v>-1.1111479309189173E-2</v>
      </c>
      <c r="E3694">
        <v>0</v>
      </c>
    </row>
    <row r="3695" spans="2:5" x14ac:dyDescent="0.2">
      <c r="B3695" s="153">
        <v>33393</v>
      </c>
      <c r="C3695" s="61">
        <v>19.403807</v>
      </c>
      <c r="D3695">
        <f t="shared" si="59"/>
        <v>0</v>
      </c>
      <c r="E3695">
        <v>0</v>
      </c>
    </row>
    <row r="3696" spans="2:5" x14ac:dyDescent="0.2">
      <c r="B3696" s="153">
        <v>33387</v>
      </c>
      <c r="C3696" s="61">
        <v>19.403807</v>
      </c>
      <c r="D3696">
        <f t="shared" si="59"/>
        <v>-5.5247636227138443E-3</v>
      </c>
      <c r="E3696">
        <v>0</v>
      </c>
    </row>
    <row r="3697" spans="2:5" x14ac:dyDescent="0.2">
      <c r="B3697" s="153">
        <v>33378</v>
      </c>
      <c r="C3697" s="61">
        <v>19.511603999999998</v>
      </c>
      <c r="D3697">
        <f t="shared" si="59"/>
        <v>1.6854210728029544E-2</v>
      </c>
      <c r="E3697">
        <v>0</v>
      </c>
    </row>
    <row r="3698" spans="2:5" x14ac:dyDescent="0.2">
      <c r="B3698" s="153">
        <v>33360</v>
      </c>
      <c r="C3698" s="61">
        <v>19.188202</v>
      </c>
      <c r="D3698">
        <f t="shared" si="59"/>
        <v>-1.1111479309189173E-2</v>
      </c>
      <c r="E3698">
        <v>0</v>
      </c>
    </row>
    <row r="3699" spans="2:5" x14ac:dyDescent="0.2">
      <c r="B3699" s="153">
        <v>33357</v>
      </c>
      <c r="C3699" s="61">
        <v>19.403807</v>
      </c>
      <c r="D3699">
        <f t="shared" si="59"/>
        <v>0</v>
      </c>
      <c r="E3699">
        <v>0</v>
      </c>
    </row>
    <row r="3700" spans="2:5" x14ac:dyDescent="0.2">
      <c r="B3700" s="153">
        <v>33354</v>
      </c>
      <c r="C3700" s="61">
        <v>19.403807</v>
      </c>
      <c r="D3700">
        <f t="shared" si="59"/>
        <v>0</v>
      </c>
      <c r="E3700">
        <v>0</v>
      </c>
    </row>
    <row r="3701" spans="2:5" x14ac:dyDescent="0.2">
      <c r="B3701" s="153">
        <v>33353</v>
      </c>
      <c r="C3701" s="61">
        <v>19.403807</v>
      </c>
      <c r="D3701">
        <f t="shared" si="59"/>
        <v>5.8823686695516783E-2</v>
      </c>
      <c r="E3701">
        <v>0</v>
      </c>
    </row>
    <row r="3702" spans="2:5" x14ac:dyDescent="0.2">
      <c r="B3702" s="153">
        <v>33338</v>
      </c>
      <c r="C3702" s="61">
        <v>18.325814999999999</v>
      </c>
      <c r="D3702">
        <f t="shared" si="59"/>
        <v>0.23188412616648182</v>
      </c>
      <c r="E3702">
        <v>0</v>
      </c>
    </row>
    <row r="3703" spans="2:5" x14ac:dyDescent="0.2">
      <c r="B3703" s="153">
        <v>33326</v>
      </c>
      <c r="C3703" s="61">
        <v>14.876249</v>
      </c>
      <c r="D3703">
        <f t="shared" si="59"/>
        <v>-4.827608488216735E-2</v>
      </c>
      <c r="E3703">
        <v>0</v>
      </c>
    </row>
    <row r="3704" spans="2:5" x14ac:dyDescent="0.2">
      <c r="B3704" s="153">
        <v>33312</v>
      </c>
      <c r="C3704" s="61">
        <v>15.630845000000001</v>
      </c>
      <c r="D3704">
        <f t="shared" si="59"/>
        <v>0</v>
      </c>
      <c r="E3704">
        <v>0</v>
      </c>
    </row>
    <row r="3705" spans="2:5" x14ac:dyDescent="0.2">
      <c r="B3705" s="153">
        <v>33311</v>
      </c>
      <c r="C3705" s="61">
        <v>15.630845000000001</v>
      </c>
      <c r="D3705">
        <f t="shared" si="59"/>
        <v>0</v>
      </c>
      <c r="E3705">
        <v>0</v>
      </c>
    </row>
    <row r="3706" spans="2:5" x14ac:dyDescent="0.2">
      <c r="B3706" s="153">
        <v>33310</v>
      </c>
      <c r="C3706" s="61">
        <v>15.630845000000001</v>
      </c>
      <c r="D3706">
        <f t="shared" si="59"/>
        <v>-3.3333234383671494E-2</v>
      </c>
      <c r="E3706">
        <v>0</v>
      </c>
    </row>
    <row r="3707" spans="2:5" x14ac:dyDescent="0.2">
      <c r="B3707" s="153">
        <v>33301</v>
      </c>
      <c r="C3707" s="61">
        <v>16.169837999999999</v>
      </c>
      <c r="D3707">
        <f t="shared" si="59"/>
        <v>0.11940316176063867</v>
      </c>
      <c r="E3707">
        <v>0</v>
      </c>
    </row>
    <row r="3708" spans="2:5" x14ac:dyDescent="0.2">
      <c r="B3708" s="153">
        <v>33275</v>
      </c>
      <c r="C3708" s="61">
        <v>14.445053</v>
      </c>
      <c r="D3708">
        <f t="shared" si="59"/>
        <v>4.6874816552983291E-2</v>
      </c>
      <c r="E3708">
        <v>0</v>
      </c>
    </row>
    <row r="3709" spans="2:5" x14ac:dyDescent="0.2">
      <c r="B3709" s="153">
        <v>33268</v>
      </c>
      <c r="C3709" s="61">
        <v>13.798261999999999</v>
      </c>
      <c r="D3709">
        <f t="shared" si="59"/>
        <v>0</v>
      </c>
      <c r="E3709">
        <v>0</v>
      </c>
    </row>
    <row r="3710" spans="2:5" x14ac:dyDescent="0.2">
      <c r="B3710" s="153">
        <v>33267</v>
      </c>
      <c r="C3710" s="61">
        <v>13.798261999999999</v>
      </c>
      <c r="D3710">
        <f t="shared" si="59"/>
        <v>-5.8823248547864429E-2</v>
      </c>
      <c r="E3710">
        <v>0</v>
      </c>
    </row>
    <row r="3711" spans="2:5" x14ac:dyDescent="0.2">
      <c r="B3711" s="153">
        <v>33260</v>
      </c>
      <c r="C3711" s="61">
        <v>14.660648999999999</v>
      </c>
      <c r="D3711">
        <f t="shared" si="59"/>
        <v>0</v>
      </c>
      <c r="E3711">
        <v>0</v>
      </c>
    </row>
    <row r="3712" spans="2:5" x14ac:dyDescent="0.2">
      <c r="B3712" s="153">
        <v>33259</v>
      </c>
      <c r="C3712" s="61">
        <v>14.660648999999999</v>
      </c>
      <c r="D3712">
        <f t="shared" si="59"/>
        <v>0</v>
      </c>
      <c r="E3712">
        <v>0</v>
      </c>
    </row>
    <row r="3713" spans="2:5" x14ac:dyDescent="0.2">
      <c r="B3713" s="153">
        <v>33256</v>
      </c>
      <c r="C3713" s="61">
        <v>14.660648999999999</v>
      </c>
      <c r="D3713">
        <f t="shared" si="59"/>
        <v>0</v>
      </c>
      <c r="E3713">
        <v>0</v>
      </c>
    </row>
    <row r="3714" spans="2:5" x14ac:dyDescent="0.2">
      <c r="B3714" s="153">
        <v>33255</v>
      </c>
      <c r="C3714" s="61">
        <v>14.660648999999999</v>
      </c>
      <c r="D3714">
        <f t="shared" si="59"/>
        <v>0</v>
      </c>
      <c r="E3714">
        <v>0</v>
      </c>
    </row>
    <row r="3715" spans="2:5" x14ac:dyDescent="0.2">
      <c r="B3715" s="153">
        <v>33254</v>
      </c>
      <c r="C3715" s="61">
        <v>14.660648999999999</v>
      </c>
      <c r="D3715">
        <f t="shared" ref="D3715:D3778" si="60">(C3715-C3716)/C3716</f>
        <v>-6.8493275149568253E-2</v>
      </c>
      <c r="E3715">
        <v>0</v>
      </c>
    </row>
    <row r="3716" spans="2:5" x14ac:dyDescent="0.2">
      <c r="B3716" s="153">
        <v>33242</v>
      </c>
      <c r="C3716" s="61">
        <v>15.73864</v>
      </c>
      <c r="D3716">
        <f t="shared" si="60"/>
        <v>-0.73725063824062775</v>
      </c>
      <c r="E3716">
        <v>0</v>
      </c>
    </row>
    <row r="3717" spans="2:5" x14ac:dyDescent="0.2">
      <c r="B3717" s="153">
        <v>34989</v>
      </c>
      <c r="C3717" s="61">
        <v>59.899822</v>
      </c>
      <c r="D3717">
        <f t="shared" si="60"/>
        <v>1.5859249285199013</v>
      </c>
      <c r="E3717">
        <v>0</v>
      </c>
    </row>
    <row r="3718" spans="2:5" x14ac:dyDescent="0.2">
      <c r="B3718" s="153">
        <v>37698</v>
      </c>
      <c r="C3718" s="61">
        <v>23.163789999999999</v>
      </c>
      <c r="D3718">
        <f t="shared" si="60"/>
        <v>-6.0975754112545216E-2</v>
      </c>
      <c r="E3718">
        <v>0</v>
      </c>
    </row>
    <row r="3719" spans="2:5" x14ac:dyDescent="0.2">
      <c r="B3719" s="153">
        <v>37665</v>
      </c>
      <c r="C3719" s="61">
        <v>24.667936000000001</v>
      </c>
      <c r="D3719">
        <f t="shared" si="60"/>
        <v>-0.54473249254919243</v>
      </c>
      <c r="E3719">
        <v>0</v>
      </c>
    </row>
    <row r="3720" spans="2:5" x14ac:dyDescent="0.2">
      <c r="B3720" s="153">
        <v>34934</v>
      </c>
      <c r="C3720" s="61">
        <v>54.183388000000001</v>
      </c>
      <c r="D3720">
        <f t="shared" si="60"/>
        <v>8.8028360061454286E-2</v>
      </c>
      <c r="E3720">
        <v>0</v>
      </c>
    </row>
    <row r="3721" spans="2:5" x14ac:dyDescent="0.2">
      <c r="B3721" s="153">
        <v>34863</v>
      </c>
      <c r="C3721" s="61">
        <v>49.799610000000001</v>
      </c>
      <c r="D3721">
        <f t="shared" si="60"/>
        <v>0.81163774644468756</v>
      </c>
      <c r="E3721">
        <v>0</v>
      </c>
    </row>
    <row r="3722" spans="2:5" x14ac:dyDescent="0.2">
      <c r="B3722" s="153">
        <v>33533</v>
      </c>
      <c r="C3722" s="61">
        <v>27.488724000000001</v>
      </c>
      <c r="D3722">
        <f t="shared" si="60"/>
        <v>-0.43264907925135426</v>
      </c>
      <c r="E3722">
        <v>0</v>
      </c>
    </row>
    <row r="3723" spans="2:5" x14ac:dyDescent="0.2">
      <c r="B3723" s="153">
        <v>34607</v>
      </c>
      <c r="C3723" s="61">
        <v>48.451008000000002</v>
      </c>
      <c r="D3723">
        <f t="shared" si="60"/>
        <v>1.071231614621625</v>
      </c>
      <c r="E3723">
        <v>0</v>
      </c>
    </row>
    <row r="3724" spans="2:5" x14ac:dyDescent="0.2">
      <c r="B3724" s="153">
        <v>34208</v>
      </c>
      <c r="C3724" s="61">
        <v>23.392365999999999</v>
      </c>
      <c r="D3724">
        <f t="shared" si="60"/>
        <v>-0.61038767618472634</v>
      </c>
      <c r="E3724">
        <v>0</v>
      </c>
    </row>
    <row r="3725" spans="2:5" x14ac:dyDescent="0.2">
      <c r="B3725" s="153">
        <v>34984</v>
      </c>
      <c r="C3725" s="61">
        <v>60.040107999999996</v>
      </c>
      <c r="D3725">
        <f t="shared" si="60"/>
        <v>1.627188260322733</v>
      </c>
      <c r="E3725">
        <v>0</v>
      </c>
    </row>
    <row r="3726" spans="2:5" x14ac:dyDescent="0.2">
      <c r="B3726" s="153">
        <v>34239</v>
      </c>
      <c r="C3726" s="61">
        <v>22.853370999999999</v>
      </c>
      <c r="D3726">
        <f t="shared" si="60"/>
        <v>0.42577330553745435</v>
      </c>
      <c r="E3726">
        <v>0</v>
      </c>
    </row>
    <row r="3727" spans="2:5" x14ac:dyDescent="0.2">
      <c r="B3727" s="153">
        <v>37242</v>
      </c>
      <c r="C3727" s="61">
        <v>16.028755</v>
      </c>
      <c r="D3727">
        <f t="shared" si="60"/>
        <v>-0.25280780556241322</v>
      </c>
      <c r="E3727">
        <v>0</v>
      </c>
    </row>
    <row r="3728" spans="2:5" x14ac:dyDescent="0.2">
      <c r="B3728" s="153">
        <v>34052</v>
      </c>
      <c r="C3728" s="61">
        <v>21.451983999999999</v>
      </c>
      <c r="D3728">
        <f t="shared" si="60"/>
        <v>-0.49234690859104341</v>
      </c>
      <c r="E3728">
        <v>0</v>
      </c>
    </row>
    <row r="3729" spans="2:5" x14ac:dyDescent="0.2">
      <c r="B3729" s="153">
        <v>34407</v>
      </c>
      <c r="C3729" s="61">
        <v>42.257171999999997</v>
      </c>
      <c r="D3729">
        <f t="shared" si="60"/>
        <v>4.8128255234574029E-2</v>
      </c>
      <c r="E3729">
        <v>0</v>
      </c>
    </row>
    <row r="3730" spans="2:5" x14ac:dyDescent="0.2">
      <c r="B3730" s="153">
        <v>34435</v>
      </c>
      <c r="C3730" s="61">
        <v>40.316794999999999</v>
      </c>
      <c r="D3730">
        <f t="shared" si="60"/>
        <v>1.0777775722052894</v>
      </c>
      <c r="E3730">
        <v>0</v>
      </c>
    </row>
    <row r="3731" spans="2:5" x14ac:dyDescent="0.2">
      <c r="B3731" s="153">
        <v>33386</v>
      </c>
      <c r="C3731" s="61">
        <v>19.403807</v>
      </c>
      <c r="D3731">
        <f t="shared" si="60"/>
        <v>-0.67175391692449515</v>
      </c>
      <c r="E3731">
        <v>0</v>
      </c>
    </row>
    <row r="3732" spans="2:5" x14ac:dyDescent="0.2">
      <c r="B3732" s="153">
        <v>35368</v>
      </c>
      <c r="C3732" s="61">
        <v>59.113598000000003</v>
      </c>
      <c r="D3732">
        <f t="shared" si="60"/>
        <v>0.11627897578847443</v>
      </c>
      <c r="E3732">
        <v>0</v>
      </c>
    </row>
    <row r="3733" spans="2:5" x14ac:dyDescent="0.2">
      <c r="B3733" s="153">
        <v>34949</v>
      </c>
      <c r="C3733" s="61">
        <v>52.955936000000001</v>
      </c>
      <c r="D3733">
        <f t="shared" si="60"/>
        <v>2.6121140339694375</v>
      </c>
      <c r="E3733">
        <v>0</v>
      </c>
    </row>
    <row r="3734" spans="2:5" x14ac:dyDescent="0.2">
      <c r="B3734" s="153">
        <v>33253</v>
      </c>
      <c r="C3734" s="61">
        <v>14.660648999999999</v>
      </c>
      <c r="D3734">
        <f t="shared" si="60"/>
        <v>-0.23638587328483501</v>
      </c>
      <c r="E3734">
        <v>0</v>
      </c>
    </row>
    <row r="3735" spans="2:5" x14ac:dyDescent="0.2">
      <c r="B3735" s="153">
        <v>36726</v>
      </c>
      <c r="C3735" s="61">
        <v>19.199027999999998</v>
      </c>
      <c r="D3735">
        <f t="shared" si="60"/>
        <v>-0.60551254271647337</v>
      </c>
      <c r="E3735">
        <v>0</v>
      </c>
    </row>
    <row r="3736" spans="2:5" x14ac:dyDescent="0.2">
      <c r="B3736" s="153">
        <v>34632</v>
      </c>
      <c r="C3736" s="61">
        <v>48.668284999999997</v>
      </c>
      <c r="D3736">
        <f t="shared" si="60"/>
        <v>-0.71129529199873898</v>
      </c>
      <c r="E3736">
        <v>0</v>
      </c>
    </row>
    <row r="3737" spans="2:5" x14ac:dyDescent="0.2">
      <c r="B3737" s="153">
        <v>43878</v>
      </c>
      <c r="C3737" s="61">
        <v>168.57461499999999</v>
      </c>
      <c r="D3737">
        <f t="shared" si="60"/>
        <v>6.3417271143808644</v>
      </c>
      <c r="E3737">
        <v>0</v>
      </c>
    </row>
    <row r="3738" spans="2:5" x14ac:dyDescent="0.2">
      <c r="B3738" s="153">
        <v>33585</v>
      </c>
      <c r="C3738" s="61">
        <v>22.961165999999999</v>
      </c>
      <c r="D3738">
        <f t="shared" si="60"/>
        <v>-0.49675835471307678</v>
      </c>
      <c r="E3738">
        <v>0</v>
      </c>
    </row>
    <row r="3739" spans="2:5" x14ac:dyDescent="0.2">
      <c r="B3739" s="153">
        <v>34656</v>
      </c>
      <c r="C3739" s="61">
        <v>45.626522000000001</v>
      </c>
      <c r="D3739">
        <f t="shared" si="60"/>
        <v>1.227662599053833</v>
      </c>
      <c r="E3739">
        <v>0</v>
      </c>
    </row>
    <row r="3740" spans="2:5" x14ac:dyDescent="0.2">
      <c r="B3740" s="153">
        <v>33995</v>
      </c>
      <c r="C3740" s="61">
        <v>20.481791999999999</v>
      </c>
      <c r="D3740">
        <f t="shared" si="60"/>
        <v>-0.49856790990053718</v>
      </c>
      <c r="E3740">
        <v>0</v>
      </c>
    </row>
    <row r="3741" spans="2:5" x14ac:dyDescent="0.2">
      <c r="B3741" s="153">
        <v>34723</v>
      </c>
      <c r="C3741" s="61">
        <v>40.846592000000001</v>
      </c>
      <c r="D3741">
        <f t="shared" si="60"/>
        <v>1.0934512611059555</v>
      </c>
      <c r="E3741">
        <v>0</v>
      </c>
    </row>
    <row r="3742" spans="2:5" x14ac:dyDescent="0.2">
      <c r="B3742" s="153">
        <v>33375</v>
      </c>
      <c r="C3742" s="61">
        <v>19.511603999999998</v>
      </c>
      <c r="D3742">
        <f t="shared" si="60"/>
        <v>1.6854210728029544E-2</v>
      </c>
      <c r="E3742">
        <v>0</v>
      </c>
    </row>
    <row r="3743" spans="2:5" x14ac:dyDescent="0.2">
      <c r="B3743" s="153">
        <v>33396</v>
      </c>
      <c r="C3743" s="61">
        <v>19.188202</v>
      </c>
      <c r="D3743">
        <f t="shared" si="60"/>
        <v>0</v>
      </c>
      <c r="E3743">
        <v>0</v>
      </c>
    </row>
    <row r="3744" spans="2:5" x14ac:dyDescent="0.2">
      <c r="B3744" s="153">
        <v>33359</v>
      </c>
      <c r="C3744" s="61">
        <v>19.188202</v>
      </c>
      <c r="D3744">
        <f t="shared" si="60"/>
        <v>-0.32319397723757548</v>
      </c>
      <c r="E3744">
        <v>0</v>
      </c>
    </row>
    <row r="3745" spans="2:5" x14ac:dyDescent="0.2">
      <c r="B3745" s="153">
        <v>33492</v>
      </c>
      <c r="C3745" s="61">
        <v>28.351109999999998</v>
      </c>
      <c r="D3745">
        <f t="shared" si="60"/>
        <v>2.3345993811435498E-2</v>
      </c>
      <c r="E3745">
        <v>0</v>
      </c>
    </row>
    <row r="3746" spans="2:5" x14ac:dyDescent="0.2">
      <c r="B3746" s="153">
        <v>33513</v>
      </c>
      <c r="C3746" s="61">
        <v>27.704325000000001</v>
      </c>
      <c r="D3746">
        <f t="shared" si="60"/>
        <v>0.66883169297326717</v>
      </c>
      <c r="E3746">
        <v>0</v>
      </c>
    </row>
    <row r="3747" spans="2:5" x14ac:dyDescent="0.2">
      <c r="B3747" s="153">
        <v>34151</v>
      </c>
      <c r="C3747" s="61">
        <v>16.601030000000002</v>
      </c>
      <c r="D3747">
        <f t="shared" si="60"/>
        <v>-0.6812348594752502</v>
      </c>
      <c r="E3747">
        <v>0</v>
      </c>
    </row>
    <row r="3748" spans="2:5" x14ac:dyDescent="0.2">
      <c r="B3748" s="153">
        <v>34904</v>
      </c>
      <c r="C3748" s="61">
        <v>52.079189</v>
      </c>
      <c r="D3748">
        <f t="shared" si="60"/>
        <v>0.29234201977046081</v>
      </c>
      <c r="E3748">
        <v>0</v>
      </c>
    </row>
    <row r="3749" spans="2:5" x14ac:dyDescent="0.2">
      <c r="B3749" s="153">
        <v>35916</v>
      </c>
      <c r="C3749" s="61">
        <v>40.298302</v>
      </c>
      <c r="D3749">
        <f t="shared" si="60"/>
        <v>0.29801566271661389</v>
      </c>
      <c r="E3749">
        <v>0</v>
      </c>
    </row>
    <row r="3750" spans="2:5" x14ac:dyDescent="0.2">
      <c r="B3750" s="153">
        <v>33884</v>
      </c>
      <c r="C3750" s="61">
        <v>31.046082999999999</v>
      </c>
      <c r="D3750">
        <f t="shared" si="60"/>
        <v>0.34579441885643403</v>
      </c>
      <c r="E3750">
        <v>0</v>
      </c>
    </row>
    <row r="3751" spans="2:5" x14ac:dyDescent="0.2">
      <c r="B3751" s="153">
        <v>34212</v>
      </c>
      <c r="C3751" s="61">
        <v>23.068964000000001</v>
      </c>
      <c r="D3751">
        <f t="shared" si="60"/>
        <v>4.6947964227950145E-3</v>
      </c>
      <c r="E3751">
        <v>0</v>
      </c>
    </row>
    <row r="3752" spans="2:5" x14ac:dyDescent="0.2">
      <c r="B3752" s="153">
        <v>34235</v>
      </c>
      <c r="C3752" s="61">
        <v>22.961165999999999</v>
      </c>
      <c r="D3752">
        <f t="shared" si="60"/>
        <v>0.5214284904955635</v>
      </c>
      <c r="E3752">
        <v>0</v>
      </c>
    </row>
    <row r="3753" spans="2:5" x14ac:dyDescent="0.2">
      <c r="B3753" s="153">
        <v>33318</v>
      </c>
      <c r="C3753" s="61">
        <v>15.091847</v>
      </c>
      <c r="D3753">
        <f t="shared" si="60"/>
        <v>1.449276628806092E-2</v>
      </c>
      <c r="E3753">
        <v>0</v>
      </c>
    </row>
    <row r="3754" spans="2:5" x14ac:dyDescent="0.2">
      <c r="B3754" s="153">
        <v>33325</v>
      </c>
      <c r="C3754" s="61">
        <v>14.876249</v>
      </c>
      <c r="D3754">
        <f t="shared" si="60"/>
        <v>-0.66104342966722174</v>
      </c>
      <c r="E3754">
        <v>0</v>
      </c>
    </row>
    <row r="3755" spans="2:5" x14ac:dyDescent="0.2">
      <c r="B3755" s="153">
        <v>34739</v>
      </c>
      <c r="C3755" s="61">
        <v>43.888362999999998</v>
      </c>
      <c r="D3755">
        <f t="shared" si="60"/>
        <v>1.5075250781393008E-2</v>
      </c>
      <c r="E3755">
        <v>0</v>
      </c>
    </row>
    <row r="3756" spans="2:5" x14ac:dyDescent="0.2">
      <c r="B3756" s="153">
        <v>34744</v>
      </c>
      <c r="C3756" s="61">
        <v>43.236561000000002</v>
      </c>
      <c r="D3756">
        <f t="shared" si="60"/>
        <v>0.53085988448169885</v>
      </c>
      <c r="E3756">
        <v>0</v>
      </c>
    </row>
    <row r="3757" spans="2:5" x14ac:dyDescent="0.2">
      <c r="B3757" s="153">
        <v>33483</v>
      </c>
      <c r="C3757" s="61">
        <v>28.243317000000001</v>
      </c>
      <c r="D3757">
        <f t="shared" si="60"/>
        <v>5.6451578212766473E-2</v>
      </c>
      <c r="E3757">
        <v>0</v>
      </c>
    </row>
    <row r="3758" spans="2:5" x14ac:dyDescent="0.2">
      <c r="B3758" s="153">
        <v>33829</v>
      </c>
      <c r="C3758" s="61">
        <v>26.734133</v>
      </c>
      <c r="D3758">
        <f t="shared" si="60"/>
        <v>-0.49848400689887773</v>
      </c>
      <c r="E3758">
        <v>0</v>
      </c>
    </row>
    <row r="3759" spans="2:5" x14ac:dyDescent="0.2">
      <c r="B3759" s="153">
        <v>34940</v>
      </c>
      <c r="C3759" s="61">
        <v>53.306640999999999</v>
      </c>
      <c r="D3759">
        <f t="shared" si="60"/>
        <v>1.7320481186477545</v>
      </c>
      <c r="E3759">
        <v>0</v>
      </c>
    </row>
    <row r="3760" spans="2:5" x14ac:dyDescent="0.2">
      <c r="B3760" s="153">
        <v>33382</v>
      </c>
      <c r="C3760" s="61">
        <v>19.511603999999998</v>
      </c>
      <c r="D3760">
        <f t="shared" si="60"/>
        <v>-0.46130946201856465</v>
      </c>
      <c r="E3760">
        <v>0</v>
      </c>
    </row>
    <row r="3761" spans="2:5" x14ac:dyDescent="0.2">
      <c r="B3761" s="153">
        <v>33680</v>
      </c>
      <c r="C3761" s="61">
        <v>36.220432000000002</v>
      </c>
      <c r="D3761">
        <f t="shared" si="60"/>
        <v>1.5520048993400379</v>
      </c>
      <c r="E3761">
        <v>0</v>
      </c>
    </row>
    <row r="3762" spans="2:5" x14ac:dyDescent="0.2">
      <c r="B3762" s="153">
        <v>36956</v>
      </c>
      <c r="C3762" s="61">
        <v>14.192932000000001</v>
      </c>
      <c r="D3762">
        <f t="shared" si="60"/>
        <v>-0.49361082437113318</v>
      </c>
      <c r="E3762">
        <v>0</v>
      </c>
    </row>
    <row r="3763" spans="2:5" x14ac:dyDescent="0.2">
      <c r="B3763" s="153">
        <v>33504</v>
      </c>
      <c r="C3763" s="61">
        <v>28.027716000000002</v>
      </c>
      <c r="D3763">
        <f t="shared" si="60"/>
        <v>-0.3737864643828393</v>
      </c>
      <c r="E3763">
        <v>0</v>
      </c>
    </row>
    <row r="3764" spans="2:5" x14ac:dyDescent="0.2">
      <c r="B3764" s="153">
        <v>34666</v>
      </c>
      <c r="C3764" s="61">
        <v>44.757441999999998</v>
      </c>
      <c r="D3764">
        <f t="shared" si="60"/>
        <v>1.1183358886392114</v>
      </c>
      <c r="E3764">
        <v>0</v>
      </c>
    </row>
    <row r="3765" spans="2:5" x14ac:dyDescent="0.2">
      <c r="B3765" s="153">
        <v>33437</v>
      </c>
      <c r="C3765" s="61">
        <v>21.128585999999999</v>
      </c>
      <c r="D3765">
        <f t="shared" si="60"/>
        <v>2.0833351451559831E-2</v>
      </c>
      <c r="E3765">
        <v>0</v>
      </c>
    </row>
    <row r="3766" spans="2:5" x14ac:dyDescent="0.2">
      <c r="B3766" s="153">
        <v>33924</v>
      </c>
      <c r="C3766" s="61">
        <v>20.697389999999999</v>
      </c>
      <c r="D3766">
        <f t="shared" si="60"/>
        <v>0</v>
      </c>
      <c r="E3766">
        <v>0</v>
      </c>
    </row>
    <row r="3767" spans="2:5" x14ac:dyDescent="0.2">
      <c r="B3767" s="153">
        <v>33442</v>
      </c>
      <c r="C3767" s="61">
        <v>20.697389999999999</v>
      </c>
      <c r="D3767">
        <f t="shared" si="60"/>
        <v>-0.49999998792118205</v>
      </c>
      <c r="E3767">
        <v>0</v>
      </c>
    </row>
    <row r="3768" spans="2:5" x14ac:dyDescent="0.2">
      <c r="B3768" s="153">
        <v>34414</v>
      </c>
      <c r="C3768" s="61">
        <v>41.394779</v>
      </c>
      <c r="D3768">
        <f t="shared" si="60"/>
        <v>1.7042250549177178</v>
      </c>
      <c r="E3768">
        <v>0</v>
      </c>
    </row>
    <row r="3769" spans="2:5" x14ac:dyDescent="0.2">
      <c r="B3769" s="153">
        <v>33316</v>
      </c>
      <c r="C3769" s="61">
        <v>15.307446000000001</v>
      </c>
      <c r="D3769">
        <f t="shared" si="60"/>
        <v>-0.49645396416719889</v>
      </c>
      <c r="E3769">
        <v>0</v>
      </c>
    </row>
    <row r="3770" spans="2:5" x14ac:dyDescent="0.2">
      <c r="B3770" s="153">
        <v>33893</v>
      </c>
      <c r="C3770" s="61">
        <v>30.399298000000002</v>
      </c>
      <c r="D3770">
        <f t="shared" si="60"/>
        <v>-0.24999980879487799</v>
      </c>
      <c r="E3770">
        <v>0</v>
      </c>
    </row>
    <row r="3771" spans="2:5" x14ac:dyDescent="0.2">
      <c r="B3771" s="153">
        <v>34424</v>
      </c>
      <c r="C3771" s="61">
        <v>40.532387</v>
      </c>
      <c r="D3771">
        <f t="shared" si="60"/>
        <v>0.64912237516923565</v>
      </c>
      <c r="E3771">
        <v>0</v>
      </c>
    </row>
    <row r="3772" spans="2:5" x14ac:dyDescent="0.2">
      <c r="B3772" s="153">
        <v>34298</v>
      </c>
      <c r="C3772" s="61">
        <v>24.578156</v>
      </c>
      <c r="D3772">
        <f t="shared" si="60"/>
        <v>1.7857196842053731E-2</v>
      </c>
      <c r="E3772">
        <v>0</v>
      </c>
    </row>
    <row r="3773" spans="2:5" x14ac:dyDescent="0.2">
      <c r="B3773" s="153">
        <v>33570</v>
      </c>
      <c r="C3773" s="61">
        <v>24.146958999999999</v>
      </c>
      <c r="D3773">
        <f t="shared" si="60"/>
        <v>-0.50384610840509381</v>
      </c>
      <c r="E3773">
        <v>0</v>
      </c>
    </row>
    <row r="3774" spans="2:5" x14ac:dyDescent="0.2">
      <c r="B3774" s="153">
        <v>34620</v>
      </c>
      <c r="C3774" s="61">
        <v>48.668284999999997</v>
      </c>
      <c r="D3774">
        <f t="shared" si="60"/>
        <v>0.31242103993737913</v>
      </c>
      <c r="E3774">
        <v>0</v>
      </c>
    </row>
    <row r="3775" spans="2:5" x14ac:dyDescent="0.2">
      <c r="B3775" s="153">
        <v>33781</v>
      </c>
      <c r="C3775" s="61">
        <v>37.082828999999997</v>
      </c>
      <c r="D3775">
        <f t="shared" si="60"/>
        <v>0.66183587933787069</v>
      </c>
      <c r="E3775">
        <v>0</v>
      </c>
    </row>
    <row r="3776" spans="2:5" x14ac:dyDescent="0.2">
      <c r="B3776" s="153">
        <v>34247</v>
      </c>
      <c r="C3776" s="61">
        <v>22.314374999999998</v>
      </c>
      <c r="D3776">
        <f t="shared" si="60"/>
        <v>-0.57008228757231549</v>
      </c>
      <c r="E3776">
        <v>0</v>
      </c>
    </row>
    <row r="3777" spans="2:5" x14ac:dyDescent="0.2">
      <c r="B3777" s="153">
        <v>35048</v>
      </c>
      <c r="C3777" s="61">
        <v>51.903827999999997</v>
      </c>
      <c r="D3777">
        <f t="shared" si="60"/>
        <v>0.4679491844220503</v>
      </c>
      <c r="E3777">
        <v>0</v>
      </c>
    </row>
    <row r="3778" spans="2:5" x14ac:dyDescent="0.2">
      <c r="B3778" s="153">
        <v>33682</v>
      </c>
      <c r="C3778" s="61">
        <v>35.358055</v>
      </c>
      <c r="D3778">
        <f t="shared" si="60"/>
        <v>-0.18407948592149323</v>
      </c>
      <c r="E3778">
        <v>0</v>
      </c>
    </row>
    <row r="3779" spans="2:5" x14ac:dyDescent="0.2">
      <c r="B3779" s="153">
        <v>34479</v>
      </c>
      <c r="C3779" s="61">
        <v>43.335171000000003</v>
      </c>
      <c r="D3779">
        <f t="shared" ref="D3779:D3842" si="61">(C3779-C3780)/C3780</f>
        <v>-7.6921813986033051E-3</v>
      </c>
      <c r="E3779">
        <v>0</v>
      </c>
    </row>
    <row r="3780" spans="2:5" x14ac:dyDescent="0.2">
      <c r="B3780" s="153">
        <v>34675</v>
      </c>
      <c r="C3780" s="61">
        <v>43.671097000000003</v>
      </c>
      <c r="D3780">
        <f t="shared" si="61"/>
        <v>0.87781348366930267</v>
      </c>
      <c r="E3780">
        <v>0</v>
      </c>
    </row>
    <row r="3781" spans="2:5" x14ac:dyDescent="0.2">
      <c r="B3781" s="153">
        <v>37742</v>
      </c>
      <c r="C3781" s="61">
        <v>23.256354999999999</v>
      </c>
      <c r="D3781">
        <f t="shared" si="61"/>
        <v>-0.21898855793388688</v>
      </c>
      <c r="E3781">
        <v>0</v>
      </c>
    </row>
    <row r="3782" spans="2:5" x14ac:dyDescent="0.2">
      <c r="B3782" s="153">
        <v>36551</v>
      </c>
      <c r="C3782" s="61">
        <v>29.777227</v>
      </c>
      <c r="D3782">
        <f t="shared" si="61"/>
        <v>-0.48893952180742639</v>
      </c>
      <c r="E3782">
        <v>0</v>
      </c>
    </row>
    <row r="3783" spans="2:5" x14ac:dyDescent="0.2">
      <c r="B3783" s="153">
        <v>35144</v>
      </c>
      <c r="C3783" s="61">
        <v>58.265563999999998</v>
      </c>
      <c r="D3783">
        <f t="shared" si="61"/>
        <v>0.26496364890272373</v>
      </c>
      <c r="E3783">
        <v>0</v>
      </c>
    </row>
    <row r="3784" spans="2:5" x14ac:dyDescent="0.2">
      <c r="B3784" s="153">
        <v>34648</v>
      </c>
      <c r="C3784" s="61">
        <v>46.061058000000003</v>
      </c>
      <c r="D3784">
        <f t="shared" si="61"/>
        <v>-0.208796462772736</v>
      </c>
      <c r="E3784">
        <v>0</v>
      </c>
    </row>
    <row r="3785" spans="2:5" x14ac:dyDescent="0.2">
      <c r="B3785" s="153">
        <v>34996</v>
      </c>
      <c r="C3785" s="61">
        <v>58.216445999999998</v>
      </c>
      <c r="D3785">
        <f t="shared" si="61"/>
        <v>2.9419461198813441</v>
      </c>
      <c r="E3785">
        <v>0</v>
      </c>
    </row>
    <row r="3786" spans="2:5" x14ac:dyDescent="0.2">
      <c r="B3786" s="153">
        <v>33248</v>
      </c>
      <c r="C3786" s="61">
        <v>14.768452999999999</v>
      </c>
      <c r="D3786">
        <f t="shared" si="61"/>
        <v>-0.48689143014064612</v>
      </c>
      <c r="E3786">
        <v>0</v>
      </c>
    </row>
    <row r="3787" spans="2:5" x14ac:dyDescent="0.2">
      <c r="B3787" s="153">
        <v>33548</v>
      </c>
      <c r="C3787" s="61">
        <v>28.782316000000002</v>
      </c>
      <c r="D3787">
        <f t="shared" si="61"/>
        <v>1.0859377797000813</v>
      </c>
      <c r="E3787">
        <v>0</v>
      </c>
    </row>
    <row r="3788" spans="2:5" x14ac:dyDescent="0.2">
      <c r="B3788" s="153">
        <v>34121</v>
      </c>
      <c r="C3788" s="61">
        <v>13.798261999999999</v>
      </c>
      <c r="D3788">
        <f t="shared" si="61"/>
        <v>-0.7164834963878427</v>
      </c>
      <c r="E3788">
        <v>0</v>
      </c>
    </row>
    <row r="3789" spans="2:5" x14ac:dyDescent="0.2">
      <c r="B3789" s="153">
        <v>34605</v>
      </c>
      <c r="C3789" s="61">
        <v>48.668284999999997</v>
      </c>
      <c r="D3789">
        <f t="shared" si="61"/>
        <v>2.8260418214393246</v>
      </c>
      <c r="E3789">
        <v>0</v>
      </c>
    </row>
    <row r="3790" spans="2:5" x14ac:dyDescent="0.2">
      <c r="B3790" s="153">
        <v>33287</v>
      </c>
      <c r="C3790" s="61">
        <v>12.720269999999999</v>
      </c>
      <c r="D3790">
        <f t="shared" si="61"/>
        <v>-0.54440166415937696</v>
      </c>
      <c r="E3790">
        <v>0</v>
      </c>
    </row>
    <row r="3791" spans="2:5" x14ac:dyDescent="0.2">
      <c r="B3791" s="153">
        <v>33910</v>
      </c>
      <c r="C3791" s="61">
        <v>27.919922</v>
      </c>
      <c r="D3791">
        <f t="shared" si="61"/>
        <v>0.13100423856364984</v>
      </c>
      <c r="E3791">
        <v>0</v>
      </c>
    </row>
    <row r="3792" spans="2:5" x14ac:dyDescent="0.2">
      <c r="B3792" s="153">
        <v>33567</v>
      </c>
      <c r="C3792" s="61">
        <v>24.685956999999998</v>
      </c>
      <c r="D3792">
        <f t="shared" si="61"/>
        <v>0.62411362262378534</v>
      </c>
      <c r="E3792">
        <v>0</v>
      </c>
    </row>
    <row r="3793" spans="2:5" x14ac:dyDescent="0.2">
      <c r="B3793" s="153">
        <v>33246</v>
      </c>
      <c r="C3793" s="61">
        <v>15.199649000000001</v>
      </c>
      <c r="D3793">
        <f t="shared" si="61"/>
        <v>-0.43145158288843699</v>
      </c>
      <c r="E3793">
        <v>0</v>
      </c>
    </row>
    <row r="3794" spans="2:5" x14ac:dyDescent="0.2">
      <c r="B3794" s="153">
        <v>33519</v>
      </c>
      <c r="C3794" s="61">
        <v>26.734133</v>
      </c>
      <c r="D3794">
        <f t="shared" si="61"/>
        <v>0.2916668720065671</v>
      </c>
      <c r="E3794">
        <v>0</v>
      </c>
    </row>
    <row r="3795" spans="2:5" x14ac:dyDescent="0.2">
      <c r="B3795" s="153">
        <v>34060</v>
      </c>
      <c r="C3795" s="61">
        <v>20.697389999999999</v>
      </c>
      <c r="D3795">
        <f t="shared" si="61"/>
        <v>-0.55242799507219476</v>
      </c>
      <c r="E3795">
        <v>0</v>
      </c>
    </row>
    <row r="3796" spans="2:5" x14ac:dyDescent="0.2">
      <c r="B3796" s="153">
        <v>35734</v>
      </c>
      <c r="C3796" s="61">
        <v>46.24371</v>
      </c>
      <c r="D3796">
        <f t="shared" si="61"/>
        <v>1.0824328682054087</v>
      </c>
      <c r="E3796">
        <v>0</v>
      </c>
    </row>
    <row r="3797" spans="2:5" x14ac:dyDescent="0.2">
      <c r="B3797" s="153">
        <v>34220</v>
      </c>
      <c r="C3797" s="61">
        <v>22.206579000000001</v>
      </c>
      <c r="D3797">
        <f t="shared" si="61"/>
        <v>-6.8617089721971364E-2</v>
      </c>
      <c r="E3797">
        <v>0</v>
      </c>
    </row>
    <row r="3798" spans="2:5" x14ac:dyDescent="0.2">
      <c r="B3798" s="153">
        <v>37729</v>
      </c>
      <c r="C3798" s="61">
        <v>23.842587999999999</v>
      </c>
      <c r="D3798">
        <f t="shared" si="61"/>
        <v>-0.70062778344976051</v>
      </c>
      <c r="E3798">
        <v>0</v>
      </c>
    </row>
    <row r="3799" spans="2:5" x14ac:dyDescent="0.2">
      <c r="B3799" s="153">
        <v>38086</v>
      </c>
      <c r="C3799" s="61">
        <v>79.641953000000001</v>
      </c>
      <c r="D3799">
        <f t="shared" si="61"/>
        <v>1.3405776412193475</v>
      </c>
      <c r="E3799">
        <v>0</v>
      </c>
    </row>
    <row r="3800" spans="2:5" x14ac:dyDescent="0.2">
      <c r="B3800" s="153">
        <v>35842</v>
      </c>
      <c r="C3800" s="61">
        <v>34.026623000000001</v>
      </c>
      <c r="D3800">
        <f t="shared" si="61"/>
        <v>-0.2715791735655515</v>
      </c>
      <c r="E3800">
        <v>0</v>
      </c>
    </row>
    <row r="3801" spans="2:5" x14ac:dyDescent="0.2">
      <c r="B3801" s="153">
        <v>34639</v>
      </c>
      <c r="C3801" s="61">
        <v>46.712864000000003</v>
      </c>
      <c r="D3801">
        <f t="shared" si="61"/>
        <v>1.0155040619344418</v>
      </c>
      <c r="E3801">
        <v>0</v>
      </c>
    </row>
    <row r="3802" spans="2:5" x14ac:dyDescent="0.2">
      <c r="B3802" s="153">
        <v>33583</v>
      </c>
      <c r="C3802" s="61">
        <v>23.176765</v>
      </c>
      <c r="D3802">
        <f t="shared" si="61"/>
        <v>1.8957183448401117E-2</v>
      </c>
      <c r="E3802">
        <v>0</v>
      </c>
    </row>
    <row r="3803" spans="2:5" x14ac:dyDescent="0.2">
      <c r="B3803" s="153">
        <v>34275</v>
      </c>
      <c r="C3803" s="61">
        <v>22.745573</v>
      </c>
      <c r="D3803">
        <f t="shared" si="61"/>
        <v>0.14673907536086583</v>
      </c>
      <c r="E3803">
        <v>0</v>
      </c>
    </row>
    <row r="3804" spans="2:5" x14ac:dyDescent="0.2">
      <c r="B3804" s="153">
        <v>34186</v>
      </c>
      <c r="C3804" s="61">
        <v>19.835003</v>
      </c>
      <c r="D3804">
        <f t="shared" si="61"/>
        <v>0</v>
      </c>
      <c r="E3804">
        <v>0</v>
      </c>
    </row>
    <row r="3805" spans="2:5" x14ac:dyDescent="0.2">
      <c r="B3805" s="153">
        <v>33927</v>
      </c>
      <c r="C3805" s="61">
        <v>19.835003</v>
      </c>
      <c r="D3805">
        <f t="shared" si="61"/>
        <v>-0.58129060633480722</v>
      </c>
      <c r="E3805">
        <v>0</v>
      </c>
    </row>
    <row r="3806" spans="2:5" x14ac:dyDescent="0.2">
      <c r="B3806" s="153">
        <v>35453</v>
      </c>
      <c r="C3806" s="61">
        <v>47.371765000000003</v>
      </c>
      <c r="D3806">
        <f t="shared" si="61"/>
        <v>0.21805952682220403</v>
      </c>
      <c r="E3806">
        <v>0</v>
      </c>
    </row>
    <row r="3807" spans="2:5" x14ac:dyDescent="0.2">
      <c r="B3807" s="153">
        <v>34775</v>
      </c>
      <c r="C3807" s="61">
        <v>38.891173999999999</v>
      </c>
      <c r="D3807">
        <f t="shared" si="61"/>
        <v>0.63988724629161164</v>
      </c>
      <c r="E3807">
        <v>0</v>
      </c>
    </row>
    <row r="3808" spans="2:5" x14ac:dyDescent="0.2">
      <c r="B3808" s="153">
        <v>34267</v>
      </c>
      <c r="C3808" s="61">
        <v>23.715761000000001</v>
      </c>
      <c r="D3808">
        <f t="shared" si="61"/>
        <v>-0.60134618794712946</v>
      </c>
      <c r="E3808">
        <v>0</v>
      </c>
    </row>
    <row r="3809" spans="2:5" x14ac:dyDescent="0.2">
      <c r="B3809" s="153">
        <v>35359</v>
      </c>
      <c r="C3809" s="61">
        <v>59.489612999999999</v>
      </c>
      <c r="D3809">
        <f t="shared" si="61"/>
        <v>7.0898438150442486E-2</v>
      </c>
      <c r="E3809">
        <v>0</v>
      </c>
    </row>
    <row r="3810" spans="2:5" x14ac:dyDescent="0.2">
      <c r="B3810" s="153">
        <v>35010</v>
      </c>
      <c r="C3810" s="61">
        <v>55.551124999999999</v>
      </c>
      <c r="D3810">
        <f t="shared" si="61"/>
        <v>2.5539425411741972</v>
      </c>
      <c r="E3810">
        <v>0</v>
      </c>
    </row>
    <row r="3811" spans="2:5" x14ac:dyDescent="0.2">
      <c r="B3811" s="153">
        <v>33309</v>
      </c>
      <c r="C3811" s="61">
        <v>15.630845000000001</v>
      </c>
      <c r="D3811">
        <f t="shared" si="61"/>
        <v>-0.53680217448806367</v>
      </c>
      <c r="E3811">
        <v>0</v>
      </c>
    </row>
    <row r="3812" spans="2:5" x14ac:dyDescent="0.2">
      <c r="B3812" s="153">
        <v>36487</v>
      </c>
      <c r="C3812" s="61">
        <v>33.745505999999999</v>
      </c>
      <c r="D3812">
        <f t="shared" si="61"/>
        <v>-0.14934457030331685</v>
      </c>
      <c r="E3812">
        <v>0</v>
      </c>
    </row>
    <row r="3813" spans="2:5" x14ac:dyDescent="0.2">
      <c r="B3813" s="153">
        <v>34444</v>
      </c>
      <c r="C3813" s="61">
        <v>39.670006000000001</v>
      </c>
      <c r="D3813">
        <f t="shared" si="61"/>
        <v>0.31428594146607963</v>
      </c>
      <c r="E3813">
        <v>0</v>
      </c>
    </row>
    <row r="3814" spans="2:5" x14ac:dyDescent="0.2">
      <c r="B3814" s="153">
        <v>34330</v>
      </c>
      <c r="C3814" s="61">
        <v>30.183695</v>
      </c>
      <c r="D3814">
        <f t="shared" si="61"/>
        <v>0.62415345714812587</v>
      </c>
      <c r="E3814">
        <v>0</v>
      </c>
    </row>
    <row r="3815" spans="2:5" x14ac:dyDescent="0.2">
      <c r="B3815" s="153">
        <v>36637</v>
      </c>
      <c r="C3815" s="61">
        <v>18.584263</v>
      </c>
      <c r="D3815">
        <f t="shared" si="61"/>
        <v>-0.35672569010304078</v>
      </c>
      <c r="E3815">
        <v>0</v>
      </c>
    </row>
    <row r="3816" spans="2:5" x14ac:dyDescent="0.2">
      <c r="B3816" s="153">
        <v>33899</v>
      </c>
      <c r="C3816" s="61">
        <v>28.890105999999999</v>
      </c>
      <c r="D3816">
        <f t="shared" si="61"/>
        <v>0.83561641920775864</v>
      </c>
      <c r="E3816">
        <v>0</v>
      </c>
    </row>
    <row r="3817" spans="2:5" x14ac:dyDescent="0.2">
      <c r="B3817" s="153">
        <v>34170</v>
      </c>
      <c r="C3817" s="61">
        <v>15.73864</v>
      </c>
      <c r="D3817">
        <f t="shared" si="61"/>
        <v>-0.68856633569066505</v>
      </c>
      <c r="E3817">
        <v>0</v>
      </c>
    </row>
    <row r="3818" spans="2:5" x14ac:dyDescent="0.2">
      <c r="B3818" s="153">
        <v>35090</v>
      </c>
      <c r="C3818" s="61">
        <v>50.536090999999999</v>
      </c>
      <c r="D3818">
        <f t="shared" si="61"/>
        <v>1.3796929996250302</v>
      </c>
      <c r="E3818">
        <v>0</v>
      </c>
    </row>
    <row r="3819" spans="2:5" x14ac:dyDescent="0.2">
      <c r="B3819" s="153">
        <v>34036</v>
      </c>
      <c r="C3819" s="61">
        <v>21.236391000000001</v>
      </c>
      <c r="D3819">
        <f t="shared" si="61"/>
        <v>-0.30633785369348526</v>
      </c>
      <c r="E3819">
        <v>0</v>
      </c>
    </row>
    <row r="3820" spans="2:5" x14ac:dyDescent="0.2">
      <c r="B3820" s="153">
        <v>33870</v>
      </c>
      <c r="C3820" s="61">
        <v>30.614891</v>
      </c>
      <c r="D3820">
        <f t="shared" si="61"/>
        <v>-0.29000011873958298</v>
      </c>
      <c r="E3820">
        <v>0</v>
      </c>
    </row>
    <row r="3821" spans="2:5" x14ac:dyDescent="0.2">
      <c r="B3821" s="153">
        <v>33732</v>
      </c>
      <c r="C3821" s="61">
        <v>43.119571999999998</v>
      </c>
      <c r="D3821">
        <f t="shared" si="61"/>
        <v>2.0303029791926734</v>
      </c>
      <c r="E3821">
        <v>0</v>
      </c>
    </row>
    <row r="3822" spans="2:5" x14ac:dyDescent="0.2">
      <c r="B3822" s="153">
        <v>34116</v>
      </c>
      <c r="C3822" s="61">
        <v>14.229459</v>
      </c>
      <c r="D3822">
        <f t="shared" si="61"/>
        <v>-0.42493444084205412</v>
      </c>
      <c r="E3822">
        <v>0</v>
      </c>
    </row>
    <row r="3823" spans="2:5" x14ac:dyDescent="0.2">
      <c r="B3823" s="153">
        <v>36248</v>
      </c>
      <c r="C3823" s="61">
        <v>24.744064000000002</v>
      </c>
      <c r="D3823">
        <f t="shared" si="61"/>
        <v>6.5383479365352798E-2</v>
      </c>
      <c r="E3823">
        <v>0</v>
      </c>
    </row>
    <row r="3824" spans="2:5" x14ac:dyDescent="0.2">
      <c r="B3824" s="153">
        <v>37694</v>
      </c>
      <c r="C3824" s="61">
        <v>23.2255</v>
      </c>
      <c r="D3824">
        <f t="shared" si="61"/>
        <v>0.68321923442242227</v>
      </c>
      <c r="E3824">
        <v>0</v>
      </c>
    </row>
    <row r="3825" spans="2:5" x14ac:dyDescent="0.2">
      <c r="B3825" s="153">
        <v>33266</v>
      </c>
      <c r="C3825" s="61">
        <v>13.798261999999999</v>
      </c>
      <c r="D3825">
        <f t="shared" si="61"/>
        <v>-0.73266654037121637</v>
      </c>
      <c r="E3825">
        <v>0</v>
      </c>
    </row>
    <row r="3826" spans="2:5" x14ac:dyDescent="0.2">
      <c r="B3826" s="153">
        <v>35528</v>
      </c>
      <c r="C3826" s="61">
        <v>51.614421999999998</v>
      </c>
      <c r="D3826">
        <f t="shared" si="61"/>
        <v>-5.1375724610305699E-2</v>
      </c>
      <c r="E3826">
        <v>0</v>
      </c>
    </row>
    <row r="3827" spans="2:5" x14ac:dyDescent="0.2">
      <c r="B3827" s="153">
        <v>35513</v>
      </c>
      <c r="C3827" s="61">
        <v>54.409762999999998</v>
      </c>
      <c r="D3827">
        <f t="shared" si="61"/>
        <v>0.33917450767708929</v>
      </c>
      <c r="E3827">
        <v>0</v>
      </c>
    </row>
    <row r="3828" spans="2:5" x14ac:dyDescent="0.2">
      <c r="B3828" s="153">
        <v>34757</v>
      </c>
      <c r="C3828" s="61">
        <v>40.629330000000003</v>
      </c>
      <c r="D3828">
        <f t="shared" si="61"/>
        <v>1.0368399894180833</v>
      </c>
      <c r="E3828">
        <v>0</v>
      </c>
    </row>
    <row r="3829" spans="2:5" x14ac:dyDescent="0.2">
      <c r="B3829" s="153">
        <v>37531</v>
      </c>
      <c r="C3829" s="61">
        <v>19.947237000000001</v>
      </c>
      <c r="D3829">
        <f t="shared" si="61"/>
        <v>-0.49276865078471038</v>
      </c>
      <c r="E3829">
        <v>0</v>
      </c>
    </row>
    <row r="3830" spans="2:5" x14ac:dyDescent="0.2">
      <c r="B3830" s="153">
        <v>34820</v>
      </c>
      <c r="C3830" s="61">
        <v>39.325718000000002</v>
      </c>
      <c r="D3830">
        <f t="shared" si="61"/>
        <v>1.0155041071969277</v>
      </c>
      <c r="E3830">
        <v>0</v>
      </c>
    </row>
    <row r="3831" spans="2:5" x14ac:dyDescent="0.2">
      <c r="B3831" s="153">
        <v>33420</v>
      </c>
      <c r="C3831" s="61">
        <v>19.511603999999998</v>
      </c>
      <c r="D3831">
        <f t="shared" si="61"/>
        <v>-0.33638983847743686</v>
      </c>
      <c r="E3831">
        <v>0</v>
      </c>
    </row>
    <row r="3832" spans="2:5" x14ac:dyDescent="0.2">
      <c r="B3832" s="153">
        <v>36194</v>
      </c>
      <c r="C3832" s="61">
        <v>29.402208000000002</v>
      </c>
      <c r="D3832">
        <f t="shared" si="61"/>
        <v>1.5807451895099012</v>
      </c>
      <c r="E3832">
        <v>0</v>
      </c>
    </row>
    <row r="3833" spans="2:5" x14ac:dyDescent="0.2">
      <c r="B3833" s="153">
        <v>37125</v>
      </c>
      <c r="C3833" s="61">
        <v>11.392913999999999</v>
      </c>
      <c r="D3833">
        <f t="shared" si="61"/>
        <v>-0.46622857068162982</v>
      </c>
      <c r="E3833">
        <v>0</v>
      </c>
    </row>
    <row r="3834" spans="2:5" x14ac:dyDescent="0.2">
      <c r="B3834" s="153">
        <v>33949</v>
      </c>
      <c r="C3834" s="61">
        <v>21.344180999999999</v>
      </c>
      <c r="D3834">
        <f t="shared" si="61"/>
        <v>-0.41764721867516197</v>
      </c>
      <c r="E3834">
        <v>0</v>
      </c>
    </row>
    <row r="3835" spans="2:5" x14ac:dyDescent="0.2">
      <c r="B3835" s="153">
        <v>33759</v>
      </c>
      <c r="C3835" s="61">
        <v>36.651634000000001</v>
      </c>
      <c r="D3835">
        <f t="shared" si="61"/>
        <v>1.4786602278926722</v>
      </c>
      <c r="E3835">
        <v>0</v>
      </c>
    </row>
    <row r="3836" spans="2:5" x14ac:dyDescent="0.2">
      <c r="B3836" s="153">
        <v>37250</v>
      </c>
      <c r="C3836" s="61">
        <v>14.786873</v>
      </c>
      <c r="D3836">
        <f t="shared" si="61"/>
        <v>-0.72599395910350129</v>
      </c>
      <c r="E3836">
        <v>0</v>
      </c>
    </row>
    <row r="3837" spans="2:5" x14ac:dyDescent="0.2">
      <c r="B3837" s="153">
        <v>35657</v>
      </c>
      <c r="C3837" s="61">
        <v>53.965499999999999</v>
      </c>
      <c r="D3837">
        <f t="shared" si="61"/>
        <v>0.32108624817650044</v>
      </c>
      <c r="E3837">
        <v>0</v>
      </c>
    </row>
    <row r="3838" spans="2:5" x14ac:dyDescent="0.2">
      <c r="B3838" s="153">
        <v>35899</v>
      </c>
      <c r="C3838" s="61">
        <v>40.849339000000001</v>
      </c>
      <c r="D3838">
        <f t="shared" si="61"/>
        <v>1.1285055059883358</v>
      </c>
      <c r="E3838">
        <v>0</v>
      </c>
    </row>
    <row r="3839" spans="2:5" x14ac:dyDescent="0.2">
      <c r="B3839" s="153">
        <v>36277</v>
      </c>
      <c r="C3839" s="61">
        <v>19.191559000000002</v>
      </c>
      <c r="D3839">
        <f t="shared" si="61"/>
        <v>-0.62207644542047613</v>
      </c>
      <c r="E3839">
        <v>0</v>
      </c>
    </row>
    <row r="3840" spans="2:5" x14ac:dyDescent="0.2">
      <c r="B3840" s="153">
        <v>35030</v>
      </c>
      <c r="C3840" s="61">
        <v>50.781590000000001</v>
      </c>
      <c r="D3840">
        <f t="shared" si="61"/>
        <v>3.887473253519294</v>
      </c>
      <c r="E3840">
        <v>0</v>
      </c>
    </row>
    <row r="3841" spans="2:5" x14ac:dyDescent="0.2">
      <c r="B3841" s="153">
        <v>37166</v>
      </c>
      <c r="C3841" s="61">
        <v>10.390152</v>
      </c>
      <c r="D3841">
        <f t="shared" si="61"/>
        <v>-0.20996238822062785</v>
      </c>
      <c r="E3841">
        <v>0</v>
      </c>
    </row>
    <row r="3842" spans="2:5" x14ac:dyDescent="0.2">
      <c r="B3842" s="153">
        <v>33281</v>
      </c>
      <c r="C3842" s="61">
        <v>13.151465</v>
      </c>
      <c r="D3842">
        <f t="shared" si="61"/>
        <v>-0.6648352569731476</v>
      </c>
      <c r="E3842">
        <v>0</v>
      </c>
    </row>
    <row r="3843" spans="2:5" x14ac:dyDescent="0.2">
      <c r="B3843" s="153">
        <v>33739</v>
      </c>
      <c r="C3843" s="61">
        <v>39.238807999999999</v>
      </c>
      <c r="D3843">
        <f t="shared" ref="D3843:D3906" si="62">(C3843-C3844)/C3844</f>
        <v>-0.14150938917303252</v>
      </c>
      <c r="E3843">
        <v>0</v>
      </c>
    </row>
    <row r="3844" spans="2:5" x14ac:dyDescent="0.2">
      <c r="B3844" s="153">
        <v>33708</v>
      </c>
      <c r="C3844" s="61">
        <v>45.706741000000001</v>
      </c>
      <c r="D3844">
        <f t="shared" si="62"/>
        <v>0.49688685266612725</v>
      </c>
      <c r="E3844">
        <v>0</v>
      </c>
    </row>
    <row r="3845" spans="2:5" x14ac:dyDescent="0.2">
      <c r="B3845" s="153">
        <v>36525</v>
      </c>
      <c r="C3845" s="61">
        <v>30.534533</v>
      </c>
      <c r="D3845">
        <f t="shared" si="62"/>
        <v>-0.26032713928484325</v>
      </c>
      <c r="E3845">
        <v>0</v>
      </c>
    </row>
    <row r="3846" spans="2:5" x14ac:dyDescent="0.2">
      <c r="B3846" s="153">
        <v>34711</v>
      </c>
      <c r="C3846" s="61">
        <v>41.281131999999999</v>
      </c>
      <c r="D3846">
        <f t="shared" si="62"/>
        <v>-0.33631433850497167</v>
      </c>
      <c r="E3846">
        <v>0</v>
      </c>
    </row>
    <row r="3847" spans="2:5" x14ac:dyDescent="0.2">
      <c r="B3847" s="153">
        <v>35340</v>
      </c>
      <c r="C3847" s="61">
        <v>62.199824999999997</v>
      </c>
      <c r="D3847">
        <f t="shared" si="62"/>
        <v>1.3668669731780703</v>
      </c>
      <c r="E3847">
        <v>0</v>
      </c>
    </row>
    <row r="3848" spans="2:5" x14ac:dyDescent="0.2">
      <c r="B3848" s="153">
        <v>36221</v>
      </c>
      <c r="C3848" s="61">
        <v>26.279392000000001</v>
      </c>
      <c r="D3848">
        <f t="shared" si="62"/>
        <v>-0.25818822622067755</v>
      </c>
      <c r="E3848">
        <v>0</v>
      </c>
    </row>
    <row r="3849" spans="2:5" x14ac:dyDescent="0.2">
      <c r="B3849" s="153">
        <v>35821</v>
      </c>
      <c r="C3849" s="61">
        <v>35.425956999999997</v>
      </c>
      <c r="D3849">
        <f t="shared" si="62"/>
        <v>-0.15077582832658196</v>
      </c>
      <c r="E3849">
        <v>0</v>
      </c>
    </row>
    <row r="3850" spans="2:5" x14ac:dyDescent="0.2">
      <c r="B3850" s="153">
        <v>34522</v>
      </c>
      <c r="C3850" s="61">
        <v>41.715671999999998</v>
      </c>
      <c r="D3850">
        <f t="shared" si="62"/>
        <v>-8.7319045564854494E-2</v>
      </c>
      <c r="E3850">
        <v>0</v>
      </c>
    </row>
    <row r="3851" spans="2:5" x14ac:dyDescent="0.2">
      <c r="B3851" s="153">
        <v>33725</v>
      </c>
      <c r="C3851" s="61">
        <v>45.706741000000001</v>
      </c>
      <c r="D3851">
        <f t="shared" si="62"/>
        <v>-4.7599558884839764E-2</v>
      </c>
      <c r="E3851">
        <v>0</v>
      </c>
    </row>
    <row r="3852" spans="2:5" x14ac:dyDescent="0.2">
      <c r="B3852" s="153">
        <v>35705</v>
      </c>
      <c r="C3852" s="61">
        <v>47.991095999999999</v>
      </c>
      <c r="D3852">
        <f t="shared" si="62"/>
        <v>0.16447822230383699</v>
      </c>
      <c r="E3852">
        <v>0</v>
      </c>
    </row>
    <row r="3853" spans="2:5" x14ac:dyDescent="0.2">
      <c r="B3853" s="153">
        <v>36452</v>
      </c>
      <c r="C3853" s="61">
        <v>41.212532000000003</v>
      </c>
      <c r="D3853">
        <f t="shared" si="62"/>
        <v>1.1971801370698139</v>
      </c>
      <c r="E3853">
        <v>0</v>
      </c>
    </row>
    <row r="3854" spans="2:5" x14ac:dyDescent="0.2">
      <c r="B3854" s="153">
        <v>34073</v>
      </c>
      <c r="C3854" s="61">
        <v>18.757010999999999</v>
      </c>
      <c r="D3854">
        <f t="shared" si="62"/>
        <v>-0.26582282593345391</v>
      </c>
      <c r="E3854">
        <v>0</v>
      </c>
    </row>
    <row r="3855" spans="2:5" x14ac:dyDescent="0.2">
      <c r="B3855" s="153">
        <v>33563</v>
      </c>
      <c r="C3855" s="61">
        <v>25.548344</v>
      </c>
      <c r="D3855">
        <f t="shared" si="62"/>
        <v>0.30759224471278801</v>
      </c>
      <c r="E3855">
        <v>0</v>
      </c>
    </row>
    <row r="3856" spans="2:5" x14ac:dyDescent="0.2">
      <c r="B3856" s="153">
        <v>36630</v>
      </c>
      <c r="C3856" s="61">
        <v>19.538464000000001</v>
      </c>
      <c r="D3856">
        <f t="shared" si="62"/>
        <v>-0.26915662460420914</v>
      </c>
      <c r="E3856">
        <v>0</v>
      </c>
    </row>
    <row r="3857" spans="2:5" x14ac:dyDescent="0.2">
      <c r="B3857" s="153">
        <v>33809</v>
      </c>
      <c r="C3857" s="61">
        <v>26.734133</v>
      </c>
      <c r="D3857">
        <f t="shared" si="62"/>
        <v>0.34054066332414012</v>
      </c>
      <c r="E3857">
        <v>0</v>
      </c>
    </row>
    <row r="3858" spans="2:5" x14ac:dyDescent="0.2">
      <c r="B3858" s="153">
        <v>33980</v>
      </c>
      <c r="C3858" s="61">
        <v>19.942799000000001</v>
      </c>
      <c r="D3858">
        <f t="shared" si="62"/>
        <v>-0.43646667856306737</v>
      </c>
      <c r="E3858">
        <v>0</v>
      </c>
    </row>
    <row r="3859" spans="2:5" x14ac:dyDescent="0.2">
      <c r="B3859" s="153">
        <v>36472</v>
      </c>
      <c r="C3859" s="61">
        <v>35.388855</v>
      </c>
      <c r="D3859">
        <f t="shared" si="62"/>
        <v>0.68856681606441561</v>
      </c>
      <c r="E3859">
        <v>0</v>
      </c>
    </row>
    <row r="3860" spans="2:5" x14ac:dyDescent="0.2">
      <c r="B3860" s="153">
        <v>36264</v>
      </c>
      <c r="C3860" s="61">
        <v>20.957923999999998</v>
      </c>
      <c r="D3860">
        <f t="shared" si="62"/>
        <v>-0.47156355903410102</v>
      </c>
      <c r="E3860">
        <v>0</v>
      </c>
    </row>
    <row r="3861" spans="2:5" x14ac:dyDescent="0.2">
      <c r="B3861" s="153">
        <v>35789</v>
      </c>
      <c r="C3861" s="61">
        <v>39.660254999999999</v>
      </c>
      <c r="D3861">
        <f t="shared" si="62"/>
        <v>2.154376633647995</v>
      </c>
      <c r="E3861">
        <v>0</v>
      </c>
    </row>
    <row r="3862" spans="2:5" x14ac:dyDescent="0.2">
      <c r="B3862" s="153">
        <v>36801</v>
      </c>
      <c r="C3862" s="61">
        <v>12.573088</v>
      </c>
      <c r="D3862">
        <f t="shared" si="62"/>
        <v>-0.58344768591121798</v>
      </c>
      <c r="E3862">
        <v>0</v>
      </c>
    </row>
    <row r="3863" spans="2:5" x14ac:dyDescent="0.2">
      <c r="B3863" s="153">
        <v>33805</v>
      </c>
      <c r="C3863" s="61">
        <v>30.183695</v>
      </c>
      <c r="D3863">
        <f t="shared" si="62"/>
        <v>-0.36841451861124452</v>
      </c>
      <c r="E3863">
        <v>0</v>
      </c>
    </row>
    <row r="3864" spans="2:5" x14ac:dyDescent="0.2">
      <c r="B3864" s="153">
        <v>35424</v>
      </c>
      <c r="C3864" s="61">
        <v>47.790356000000003</v>
      </c>
      <c r="D3864">
        <f t="shared" si="62"/>
        <v>2.2125272977079105</v>
      </c>
      <c r="E3864">
        <v>0</v>
      </c>
    </row>
    <row r="3865" spans="2:5" x14ac:dyDescent="0.2">
      <c r="B3865" s="153">
        <v>34095</v>
      </c>
      <c r="C3865" s="61">
        <v>14.876249</v>
      </c>
      <c r="D3865">
        <f t="shared" si="62"/>
        <v>-0.77178285173509631</v>
      </c>
      <c r="E3865">
        <v>0</v>
      </c>
    </row>
    <row r="3866" spans="2:5" x14ac:dyDescent="0.2">
      <c r="B3866" s="153">
        <v>38273</v>
      </c>
      <c r="C3866" s="61">
        <v>65.184623999999999</v>
      </c>
      <c r="D3866">
        <f t="shared" si="62"/>
        <v>-0.84793537966828569</v>
      </c>
      <c r="E3866">
        <v>0</v>
      </c>
    </row>
    <row r="3867" spans="2:5" x14ac:dyDescent="0.2">
      <c r="B3867" s="153">
        <v>42955</v>
      </c>
      <c r="C3867" s="61">
        <v>428.663971</v>
      </c>
      <c r="D3867">
        <f t="shared" si="62"/>
        <v>19.288341633462839</v>
      </c>
      <c r="E3867">
        <v>0</v>
      </c>
    </row>
    <row r="3868" spans="2:5" x14ac:dyDescent="0.2">
      <c r="B3868" s="153">
        <v>33918</v>
      </c>
      <c r="C3868" s="61">
        <v>21.128585999999999</v>
      </c>
      <c r="D3868">
        <f t="shared" si="62"/>
        <v>-4.058784796173031E-2</v>
      </c>
      <c r="E3868">
        <v>0</v>
      </c>
    </row>
    <row r="3869" spans="2:5" x14ac:dyDescent="0.2">
      <c r="B3869" s="153">
        <v>36602</v>
      </c>
      <c r="C3869" s="61">
        <v>22.022428999999999</v>
      </c>
      <c r="D3869">
        <f t="shared" si="62"/>
        <v>-0.24679390022337527</v>
      </c>
      <c r="E3869">
        <v>0</v>
      </c>
    </row>
    <row r="3870" spans="2:5" x14ac:dyDescent="0.2">
      <c r="B3870" s="153">
        <v>35957</v>
      </c>
      <c r="C3870" s="61">
        <v>29.238251000000002</v>
      </c>
      <c r="D3870">
        <f t="shared" si="62"/>
        <v>0.42292358988305057</v>
      </c>
      <c r="E3870">
        <v>0</v>
      </c>
    </row>
    <row r="3871" spans="2:5" x14ac:dyDescent="0.2">
      <c r="B3871" s="153">
        <v>36033</v>
      </c>
      <c r="C3871" s="61">
        <v>20.548012</v>
      </c>
      <c r="D3871">
        <f t="shared" si="62"/>
        <v>0.52921071325046032</v>
      </c>
      <c r="E3871">
        <v>0</v>
      </c>
    </row>
    <row r="3872" spans="2:5" x14ac:dyDescent="0.2">
      <c r="B3872" s="153">
        <v>36753</v>
      </c>
      <c r="C3872" s="61">
        <v>13.437004999999999</v>
      </c>
      <c r="D3872">
        <f t="shared" si="62"/>
        <v>-3.4337874537992259E-2</v>
      </c>
      <c r="E3872">
        <v>0</v>
      </c>
    </row>
    <row r="3873" spans="2:5" x14ac:dyDescent="0.2">
      <c r="B3873" s="153">
        <v>36089</v>
      </c>
      <c r="C3873" s="61">
        <v>13.914809999999999</v>
      </c>
      <c r="D3873">
        <f t="shared" si="62"/>
        <v>0.46305250437738876</v>
      </c>
      <c r="E3873">
        <v>0</v>
      </c>
    </row>
    <row r="3874" spans="2:5" x14ac:dyDescent="0.2">
      <c r="B3874" s="153">
        <v>36986</v>
      </c>
      <c r="C3874" s="61">
        <v>9.5108069999999998</v>
      </c>
      <c r="D3874">
        <f t="shared" si="62"/>
        <v>-0.89033966464840741</v>
      </c>
      <c r="E3874">
        <v>0</v>
      </c>
    </row>
    <row r="3875" spans="2:5" x14ac:dyDescent="0.2">
      <c r="B3875" s="153">
        <v>43980</v>
      </c>
      <c r="C3875" s="61">
        <v>86.729691000000003</v>
      </c>
      <c r="D3875">
        <f t="shared" si="62"/>
        <v>-0.4901845600189198</v>
      </c>
      <c r="E3875">
        <v>0</v>
      </c>
    </row>
    <row r="3876" spans="2:5" x14ac:dyDescent="0.2">
      <c r="B3876" s="153">
        <v>43397</v>
      </c>
      <c r="C3876" s="61">
        <v>170.11978099999999</v>
      </c>
      <c r="D3876">
        <f t="shared" si="62"/>
        <v>9.8090521798579786</v>
      </c>
      <c r="E3876">
        <v>0</v>
      </c>
    </row>
    <row r="3877" spans="2:5" x14ac:dyDescent="0.2">
      <c r="B3877" s="153">
        <v>33241</v>
      </c>
      <c r="C3877" s="61">
        <v>15.73864</v>
      </c>
      <c r="D3877">
        <f t="shared" si="62"/>
        <v>-0.38439364849000307</v>
      </c>
      <c r="E3877">
        <v>0</v>
      </c>
    </row>
    <row r="3878" spans="2:5" x14ac:dyDescent="0.2">
      <c r="B3878" s="153">
        <v>39779</v>
      </c>
      <c r="C3878" s="61">
        <v>25.566078000000001</v>
      </c>
      <c r="D3878">
        <f t="shared" si="62"/>
        <v>-0.68728089179790397</v>
      </c>
      <c r="E3878">
        <v>0</v>
      </c>
    </row>
    <row r="3879" spans="2:5" x14ac:dyDescent="0.2">
      <c r="B3879" s="153">
        <v>38601</v>
      </c>
      <c r="C3879" s="61">
        <v>81.754127999999994</v>
      </c>
      <c r="D3879">
        <f t="shared" si="62"/>
        <v>0.22531257344478686</v>
      </c>
      <c r="E3879">
        <v>-1.0076763066317805E-4</v>
      </c>
    </row>
    <row r="3880" spans="2:5" x14ac:dyDescent="0.2">
      <c r="B3880" s="153">
        <v>38127</v>
      </c>
      <c r="C3880" s="61">
        <v>66.721039000000005</v>
      </c>
      <c r="D3880">
        <f t="shared" si="62"/>
        <v>0.13399978917994099</v>
      </c>
      <c r="E3880">
        <v>-1.1879398820588847E-4</v>
      </c>
    </row>
    <row r="3881" spans="2:5" x14ac:dyDescent="0.2">
      <c r="B3881" s="153">
        <v>35370</v>
      </c>
      <c r="C3881" s="61">
        <v>58.836905999999999</v>
      </c>
      <c r="D3881">
        <f t="shared" si="62"/>
        <v>-0.85172645150099224</v>
      </c>
      <c r="E3881">
        <v>-1.2065799870935395E-4</v>
      </c>
    </row>
    <row r="3882" spans="2:5" x14ac:dyDescent="0.2">
      <c r="B3882" s="153">
        <v>44855</v>
      </c>
      <c r="C3882" s="61">
        <v>396.81323200000003</v>
      </c>
      <c r="D3882">
        <f t="shared" si="62"/>
        <v>2.0707564910787517</v>
      </c>
      <c r="E3882">
        <v>-1.2565038233902962E-4</v>
      </c>
    </row>
    <row r="3883" spans="2:5" x14ac:dyDescent="0.2">
      <c r="B3883" s="153">
        <v>38911</v>
      </c>
      <c r="C3883" s="61">
        <v>129.22328200000001</v>
      </c>
      <c r="D3883">
        <f t="shared" si="62"/>
        <v>0.10787455121696497</v>
      </c>
      <c r="E3883">
        <v>-1.2999063247258903E-4</v>
      </c>
    </row>
    <row r="3884" spans="2:5" x14ac:dyDescent="0.2">
      <c r="B3884" s="153">
        <v>38750</v>
      </c>
      <c r="C3884" s="61">
        <v>116.640717</v>
      </c>
      <c r="D3884">
        <f t="shared" si="62"/>
        <v>0.85290769056174265</v>
      </c>
      <c r="E3884">
        <v>-1.4158573312313783E-4</v>
      </c>
    </row>
    <row r="3885" spans="2:5" x14ac:dyDescent="0.2">
      <c r="B3885" s="153">
        <v>39958</v>
      </c>
      <c r="C3885" s="61">
        <v>62.950096000000002</v>
      </c>
      <c r="D3885">
        <f t="shared" si="62"/>
        <v>2.6425014899853036E-2</v>
      </c>
      <c r="E3885">
        <v>-1.4456982123562965E-4</v>
      </c>
    </row>
    <row r="3886" spans="2:5" x14ac:dyDescent="0.2">
      <c r="B3886" s="153">
        <v>39965</v>
      </c>
      <c r="C3886" s="61">
        <v>61.329464000000002</v>
      </c>
      <c r="D3886">
        <f t="shared" si="62"/>
        <v>-0.81541971532403112</v>
      </c>
      <c r="E3886">
        <v>-1.4825910971036347E-4</v>
      </c>
    </row>
    <row r="3887" spans="2:5" x14ac:dyDescent="0.2">
      <c r="B3887" s="153">
        <v>44470</v>
      </c>
      <c r="C3887" s="61">
        <v>332.26443499999999</v>
      </c>
      <c r="D3887">
        <f t="shared" si="62"/>
        <v>3.278606245681797E-2</v>
      </c>
      <c r="E3887">
        <v>-1.4996346681119064E-4</v>
      </c>
    </row>
    <row r="3888" spans="2:5" x14ac:dyDescent="0.2">
      <c r="B3888" s="153">
        <v>42254</v>
      </c>
      <c r="C3888" s="61">
        <v>321.71661399999999</v>
      </c>
      <c r="D3888">
        <f t="shared" si="62"/>
        <v>5.360539803501832E-2</v>
      </c>
      <c r="E3888">
        <v>-1.5487941690287929E-4</v>
      </c>
    </row>
    <row r="3889" spans="2:5" x14ac:dyDescent="0.2">
      <c r="B3889" s="153">
        <v>44386</v>
      </c>
      <c r="C3889" s="61">
        <v>305.348297</v>
      </c>
      <c r="D3889">
        <f t="shared" si="62"/>
        <v>6.5056285645635761</v>
      </c>
      <c r="E3889">
        <v>-1.6328192517650679E-4</v>
      </c>
    </row>
    <row r="3890" spans="2:5" x14ac:dyDescent="0.2">
      <c r="B3890" s="153">
        <v>35772</v>
      </c>
      <c r="C3890" s="61">
        <v>40.682575</v>
      </c>
      <c r="D3890">
        <f t="shared" si="62"/>
        <v>-0.41747061158435284</v>
      </c>
      <c r="E3890">
        <v>-1.7822636601529779E-4</v>
      </c>
    </row>
    <row r="3891" spans="2:5" x14ac:dyDescent="0.2">
      <c r="B3891" s="153">
        <v>38510</v>
      </c>
      <c r="C3891" s="61">
        <v>69.837806999999998</v>
      </c>
      <c r="D3891">
        <f t="shared" si="62"/>
        <v>-0.8382651045039976</v>
      </c>
      <c r="E3891">
        <v>-2.2935035142232946E-4</v>
      </c>
    </row>
    <row r="3892" spans="2:5" x14ac:dyDescent="0.2">
      <c r="B3892" s="153">
        <v>44894</v>
      </c>
      <c r="C3892" s="61">
        <v>431.80419899999998</v>
      </c>
      <c r="D3892">
        <f t="shared" si="62"/>
        <v>4.2651744834176961</v>
      </c>
      <c r="E3892">
        <v>-2.3084070322133853E-4</v>
      </c>
    </row>
    <row r="3893" spans="2:5" x14ac:dyDescent="0.2">
      <c r="B3893" s="153">
        <v>38348</v>
      </c>
      <c r="C3893" s="61">
        <v>82.011375000000001</v>
      </c>
      <c r="D3893">
        <f t="shared" si="62"/>
        <v>1.6679877952856279E-2</v>
      </c>
      <c r="E3893">
        <v>-2.9286137447973233E-4</v>
      </c>
    </row>
    <row r="3894" spans="2:5" x14ac:dyDescent="0.2">
      <c r="B3894" s="153">
        <v>38343</v>
      </c>
      <c r="C3894" s="61">
        <v>80.665878000000006</v>
      </c>
      <c r="D3894">
        <f t="shared" si="62"/>
        <v>2.2049294150436753</v>
      </c>
      <c r="E3894">
        <v>-2.977448120119147E-4</v>
      </c>
    </row>
    <row r="3895" spans="2:5" x14ac:dyDescent="0.2">
      <c r="B3895" s="153">
        <v>37680</v>
      </c>
      <c r="C3895" s="61">
        <v>25.169315000000001</v>
      </c>
      <c r="D3895">
        <f t="shared" si="62"/>
        <v>9.5915816141831124E-3</v>
      </c>
      <c r="E3895">
        <v>-3.0650952026432381E-4</v>
      </c>
    </row>
    <row r="3896" spans="2:5" x14ac:dyDescent="0.2">
      <c r="B3896" s="153">
        <v>37637</v>
      </c>
      <c r="C3896" s="61">
        <v>24.930195000000001</v>
      </c>
      <c r="D3896">
        <f t="shared" si="62"/>
        <v>-0.91203694464590668</v>
      </c>
      <c r="E3896">
        <v>-3.0920799845826939E-4</v>
      </c>
    </row>
    <row r="3897" spans="2:5" x14ac:dyDescent="0.2">
      <c r="B3897" s="153">
        <v>44434</v>
      </c>
      <c r="C3897" s="61">
        <v>283.41665599999999</v>
      </c>
      <c r="D3897">
        <f t="shared" si="62"/>
        <v>1.0170271208729613</v>
      </c>
      <c r="E3897">
        <v>-3.5165872281590676E-4</v>
      </c>
    </row>
    <row r="3898" spans="2:5" x14ac:dyDescent="0.2">
      <c r="B3898" s="153">
        <v>44112</v>
      </c>
      <c r="C3898" s="61">
        <v>140.51206999999999</v>
      </c>
      <c r="D3898">
        <f t="shared" si="62"/>
        <v>-0.66194987389780502</v>
      </c>
      <c r="E3898">
        <v>-3.5454129623528955E-4</v>
      </c>
    </row>
    <row r="3899" spans="2:5" x14ac:dyDescent="0.2">
      <c r="B3899" s="153">
        <v>44741</v>
      </c>
      <c r="C3899" s="61">
        <v>415.65454099999999</v>
      </c>
      <c r="D3899">
        <f t="shared" si="62"/>
        <v>2.6281428646059348</v>
      </c>
      <c r="E3899">
        <v>-3.5963091338330453E-4</v>
      </c>
    </row>
    <row r="3900" spans="2:5" x14ac:dyDescent="0.2">
      <c r="B3900" s="153">
        <v>39580</v>
      </c>
      <c r="C3900" s="61">
        <v>114.56399500000001</v>
      </c>
      <c r="D3900">
        <f t="shared" si="62"/>
        <v>-0.70986858680366882</v>
      </c>
      <c r="E3900">
        <v>-3.7366013971643324E-4</v>
      </c>
    </row>
    <row r="3901" spans="2:5" x14ac:dyDescent="0.2">
      <c r="B3901" s="153">
        <v>44851</v>
      </c>
      <c r="C3901" s="61">
        <v>394.86932400000001</v>
      </c>
      <c r="D3901">
        <f t="shared" si="62"/>
        <v>-0.22764933050801456</v>
      </c>
      <c r="E3901">
        <v>-3.7855407713953675E-4</v>
      </c>
    </row>
    <row r="3902" spans="2:5" x14ac:dyDescent="0.2">
      <c r="B3902" s="153">
        <v>42775</v>
      </c>
      <c r="C3902" s="61">
        <v>511.256531</v>
      </c>
      <c r="D3902">
        <f t="shared" si="62"/>
        <v>1.907592069652294E-2</v>
      </c>
      <c r="E3902">
        <v>-3.8987132054643799E-4</v>
      </c>
    </row>
    <row r="3903" spans="2:5" x14ac:dyDescent="0.2">
      <c r="B3903" s="153">
        <v>42593</v>
      </c>
      <c r="C3903" s="61">
        <v>501.68640099999999</v>
      </c>
      <c r="D3903">
        <f t="shared" si="62"/>
        <v>8.2976756663391296</v>
      </c>
      <c r="E3903">
        <v>-3.9724576930771568E-4</v>
      </c>
    </row>
    <row r="3904" spans="2:5" x14ac:dyDescent="0.2">
      <c r="B3904" s="153">
        <v>35655</v>
      </c>
      <c r="C3904" s="61">
        <v>53.958260000000003</v>
      </c>
      <c r="D3904">
        <f t="shared" si="62"/>
        <v>-0.88754117728376247</v>
      </c>
      <c r="E3904">
        <v>-4.0274175620589291E-4</v>
      </c>
    </row>
    <row r="3905" spans="2:5" x14ac:dyDescent="0.2">
      <c r="B3905" s="153">
        <v>42885</v>
      </c>
      <c r="C3905" s="61">
        <v>479.804596</v>
      </c>
      <c r="D3905">
        <f t="shared" si="62"/>
        <v>12.925786254463471</v>
      </c>
      <c r="E3905">
        <v>-4.1535281728199779E-4</v>
      </c>
    </row>
    <row r="3906" spans="2:5" x14ac:dyDescent="0.2">
      <c r="B3906" s="153">
        <v>35845</v>
      </c>
      <c r="C3906" s="61">
        <v>34.454399000000002</v>
      </c>
      <c r="D3906">
        <f t="shared" si="62"/>
        <v>-0.67031644355728637</v>
      </c>
      <c r="E3906">
        <v>-4.2087207525515083E-4</v>
      </c>
    </row>
    <row r="3907" spans="2:5" x14ac:dyDescent="0.2">
      <c r="B3907" s="153">
        <v>40064</v>
      </c>
      <c r="C3907" s="61">
        <v>104.50748400000001</v>
      </c>
      <c r="D3907">
        <f t="shared" ref="D3907:D3970" si="63">(C3907-C3908)/C3908</f>
        <v>-5.8947918424353193E-2</v>
      </c>
      <c r="E3907">
        <v>-4.4169661580002994E-4</v>
      </c>
    </row>
    <row r="3908" spans="2:5" x14ac:dyDescent="0.2">
      <c r="B3908" s="153">
        <v>43992</v>
      </c>
      <c r="C3908" s="61">
        <v>111.05387899999999</v>
      </c>
      <c r="D3908">
        <f t="shared" si="63"/>
        <v>0.55853294418665345</v>
      </c>
      <c r="E3908">
        <v>-4.486168339167778E-4</v>
      </c>
    </row>
    <row r="3909" spans="2:5" x14ac:dyDescent="0.2">
      <c r="B3909" s="153">
        <v>38309</v>
      </c>
      <c r="C3909" s="61">
        <v>71.255393999999995</v>
      </c>
      <c r="D3909">
        <f t="shared" si="63"/>
        <v>-0.36806587162275289</v>
      </c>
      <c r="E3909">
        <v>-4.4939198958364836E-4</v>
      </c>
    </row>
    <row r="3910" spans="2:5" x14ac:dyDescent="0.2">
      <c r="B3910" s="153">
        <v>39471</v>
      </c>
      <c r="C3910" s="61">
        <v>112.75762899999999</v>
      </c>
      <c r="D3910">
        <f t="shared" si="63"/>
        <v>-0.74036712119593651</v>
      </c>
      <c r="E3910">
        <v>-4.5529172807947304E-4</v>
      </c>
    </row>
    <row r="3911" spans="2:5" x14ac:dyDescent="0.2">
      <c r="B3911" s="153">
        <v>44720</v>
      </c>
      <c r="C3911" s="61">
        <v>434.29641700000002</v>
      </c>
      <c r="D3911">
        <f t="shared" si="63"/>
        <v>-0.53647856188938281</v>
      </c>
      <c r="E3911">
        <v>-4.5892731593802442E-4</v>
      </c>
    </row>
    <row r="3912" spans="2:5" x14ac:dyDescent="0.2">
      <c r="B3912" s="153">
        <v>45348</v>
      </c>
      <c r="C3912" s="61">
        <v>936.95001200000002</v>
      </c>
      <c r="D3912">
        <f t="shared" si="63"/>
        <v>0.51072233774803599</v>
      </c>
      <c r="E3912">
        <v>-4.8006399453646179E-4</v>
      </c>
    </row>
    <row r="3913" spans="2:5" x14ac:dyDescent="0.2">
      <c r="B3913" s="153">
        <v>45160</v>
      </c>
      <c r="C3913" s="61">
        <v>620.20001200000002</v>
      </c>
      <c r="D3913">
        <f t="shared" si="63"/>
        <v>4.0981258674807881</v>
      </c>
      <c r="E3913">
        <v>-4.8346172441576926E-4</v>
      </c>
    </row>
    <row r="3914" spans="2:5" x14ac:dyDescent="0.2">
      <c r="B3914" s="153">
        <v>39238</v>
      </c>
      <c r="C3914" s="61">
        <v>121.65255000000001</v>
      </c>
      <c r="D3914">
        <f t="shared" si="63"/>
        <v>1.0791195655833541</v>
      </c>
      <c r="E3914">
        <v>-4.9243920627825588E-4</v>
      </c>
    </row>
    <row r="3915" spans="2:5" x14ac:dyDescent="0.2">
      <c r="B3915" s="153">
        <v>35587</v>
      </c>
      <c r="C3915" s="61">
        <v>58.511569999999999</v>
      </c>
      <c r="D3915">
        <f t="shared" si="63"/>
        <v>-0.70092262816846618</v>
      </c>
      <c r="E3915">
        <v>-4.9524635585156064E-4</v>
      </c>
    </row>
    <row r="3916" spans="2:5" x14ac:dyDescent="0.2">
      <c r="B3916" s="153">
        <v>43843</v>
      </c>
      <c r="C3916" s="61">
        <v>195.640244</v>
      </c>
      <c r="D3916">
        <f t="shared" si="63"/>
        <v>12.286112864722494</v>
      </c>
      <c r="E3916">
        <v>-5.0934928233152435E-4</v>
      </c>
    </row>
    <row r="3917" spans="2:5" x14ac:dyDescent="0.2">
      <c r="B3917" s="153">
        <v>36782</v>
      </c>
      <c r="C3917" s="61">
        <v>14.725168</v>
      </c>
      <c r="D3917">
        <f t="shared" si="63"/>
        <v>-0.96080359710748386</v>
      </c>
      <c r="E3917">
        <v>-5.2352286019283982E-4</v>
      </c>
    </row>
    <row r="3918" spans="2:5" x14ac:dyDescent="0.2">
      <c r="B3918" s="153">
        <v>42452</v>
      </c>
      <c r="C3918" s="61">
        <v>375.676514</v>
      </c>
      <c r="D3918">
        <f t="shared" si="63"/>
        <v>-0.62138925270849077</v>
      </c>
      <c r="E3918">
        <v>-5.3025490673756499E-4</v>
      </c>
    </row>
    <row r="3919" spans="2:5" x14ac:dyDescent="0.2">
      <c r="B3919" s="153">
        <v>45383</v>
      </c>
      <c r="C3919" s="61">
        <v>992.25</v>
      </c>
      <c r="D3919">
        <f t="shared" si="63"/>
        <v>6.2998315024531957</v>
      </c>
      <c r="E3919">
        <v>-5.5397663844450492E-4</v>
      </c>
    </row>
    <row r="3920" spans="2:5" x14ac:dyDescent="0.2">
      <c r="B3920" s="153">
        <v>39050</v>
      </c>
      <c r="C3920" s="61">
        <v>135.927795</v>
      </c>
      <c r="D3920">
        <f t="shared" si="63"/>
        <v>-9.3204136208992192E-2</v>
      </c>
      <c r="E3920">
        <v>-5.551409577603377E-4</v>
      </c>
    </row>
    <row r="3921" spans="2:5" x14ac:dyDescent="0.2">
      <c r="B3921" s="153">
        <v>38996</v>
      </c>
      <c r="C3921" s="61">
        <v>149.899002</v>
      </c>
      <c r="D3921">
        <f t="shared" si="63"/>
        <v>-0.6557944600798894</v>
      </c>
      <c r="E3921">
        <v>-5.5945040671639241E-4</v>
      </c>
    </row>
    <row r="3922" spans="2:5" x14ac:dyDescent="0.2">
      <c r="B3922" s="153">
        <v>42923</v>
      </c>
      <c r="C3922" s="61">
        <v>435.492706</v>
      </c>
      <c r="D3922">
        <f t="shared" si="63"/>
        <v>1.5599180967673596</v>
      </c>
      <c r="E3922">
        <v>-5.7198303721703856E-4</v>
      </c>
    </row>
    <row r="3923" spans="2:5" x14ac:dyDescent="0.2">
      <c r="B3923" s="153">
        <v>43396</v>
      </c>
      <c r="C3923" s="61">
        <v>170.11978099999999</v>
      </c>
      <c r="D3923">
        <f t="shared" si="63"/>
        <v>1.54507510801286</v>
      </c>
      <c r="E3923">
        <v>-5.8572026438201863E-4</v>
      </c>
    </row>
    <row r="3924" spans="2:5" x14ac:dyDescent="0.2">
      <c r="B3924" s="153">
        <v>37958</v>
      </c>
      <c r="C3924" s="61">
        <v>66.842735000000005</v>
      </c>
      <c r="D3924">
        <f t="shared" si="63"/>
        <v>-0.8415991886835773</v>
      </c>
      <c r="E3924">
        <v>-5.8815462535295076E-4</v>
      </c>
    </row>
    <row r="3925" spans="2:5" x14ac:dyDescent="0.2">
      <c r="B3925" s="153">
        <v>43013</v>
      </c>
      <c r="C3925" s="61">
        <v>421.984802</v>
      </c>
      <c r="D3925">
        <f t="shared" si="63"/>
        <v>32.115586741830768</v>
      </c>
      <c r="E3925">
        <v>-5.9021062891220734E-4</v>
      </c>
    </row>
    <row r="3926" spans="2:5" x14ac:dyDescent="0.2">
      <c r="B3926" s="153">
        <v>37029</v>
      </c>
      <c r="C3926" s="61">
        <v>12.742785</v>
      </c>
      <c r="D3926">
        <f t="shared" si="63"/>
        <v>-0.804392191630669</v>
      </c>
      <c r="E3926">
        <v>-6.0499592996321157E-4</v>
      </c>
    </row>
    <row r="3927" spans="2:5" x14ac:dyDescent="0.2">
      <c r="B3927" s="153">
        <v>38274</v>
      </c>
      <c r="C3927" s="61">
        <v>65.144561999999993</v>
      </c>
      <c r="D3927">
        <f t="shared" si="63"/>
        <v>1.6977405789333471</v>
      </c>
      <c r="E3927">
        <v>-6.1459279108530313E-4</v>
      </c>
    </row>
    <row r="3928" spans="2:5" x14ac:dyDescent="0.2">
      <c r="B3928" s="153">
        <v>36290</v>
      </c>
      <c r="C3928" s="61">
        <v>24.147822999999999</v>
      </c>
      <c r="D3928">
        <f t="shared" si="63"/>
        <v>-0.94996304722816782</v>
      </c>
      <c r="E3928">
        <v>-6.1681779544177113E-4</v>
      </c>
    </row>
    <row r="3929" spans="2:5" x14ac:dyDescent="0.2">
      <c r="B3929" s="153">
        <v>42563</v>
      </c>
      <c r="C3929" s="61">
        <v>482.59979199999998</v>
      </c>
      <c r="D3929">
        <f t="shared" si="63"/>
        <v>2.3042906681782493E-2</v>
      </c>
      <c r="E3929">
        <v>-6.1913804034458822E-4</v>
      </c>
    </row>
    <row r="3930" spans="2:5" x14ac:dyDescent="0.2">
      <c r="B3930" s="153">
        <v>42831</v>
      </c>
      <c r="C3930" s="61">
        <v>471.72976699999998</v>
      </c>
      <c r="D3930">
        <f t="shared" si="63"/>
        <v>0.52768365716553156</v>
      </c>
      <c r="E3930">
        <v>-6.3358840666094085E-4</v>
      </c>
    </row>
    <row r="3931" spans="2:5" x14ac:dyDescent="0.2">
      <c r="B3931" s="153">
        <v>43262</v>
      </c>
      <c r="C3931" s="61">
        <v>308.787598</v>
      </c>
      <c r="D3931">
        <f t="shared" si="63"/>
        <v>11.946906244365898</v>
      </c>
      <c r="E3931">
        <v>-6.4534106612906209E-4</v>
      </c>
    </row>
    <row r="3932" spans="2:5" x14ac:dyDescent="0.2">
      <c r="B3932" s="153">
        <v>37687</v>
      </c>
      <c r="C3932" s="61">
        <v>23.850300000000001</v>
      </c>
      <c r="D3932">
        <f t="shared" si="63"/>
        <v>-0.45347510415636694</v>
      </c>
      <c r="E3932">
        <v>-6.4632438360873027E-4</v>
      </c>
    </row>
    <row r="3933" spans="2:5" x14ac:dyDescent="0.2">
      <c r="B3933" s="153">
        <v>35465</v>
      </c>
      <c r="C3933" s="61">
        <v>43.639915000000002</v>
      </c>
      <c r="D3933">
        <f t="shared" si="63"/>
        <v>-0.30319167893002735</v>
      </c>
      <c r="E3933">
        <v>-6.4985365926706741E-4</v>
      </c>
    </row>
    <row r="3934" spans="2:5" x14ac:dyDescent="0.2">
      <c r="B3934" s="153">
        <v>35158</v>
      </c>
      <c r="C3934" s="61">
        <v>62.628292000000002</v>
      </c>
      <c r="D3934">
        <f t="shared" si="63"/>
        <v>4.4564903381417338</v>
      </c>
      <c r="E3934">
        <v>-6.713858772937404E-4</v>
      </c>
    </row>
    <row r="3935" spans="2:5" x14ac:dyDescent="0.2">
      <c r="B3935" s="153">
        <v>37054</v>
      </c>
      <c r="C3935" s="61">
        <v>11.477760999999999</v>
      </c>
      <c r="D3935">
        <f t="shared" si="63"/>
        <v>-0.84303536646288735</v>
      </c>
      <c r="E3935">
        <v>-6.7171791573993327E-4</v>
      </c>
    </row>
    <row r="3936" spans="2:5" x14ac:dyDescent="0.2">
      <c r="B3936" s="153">
        <v>38539</v>
      </c>
      <c r="C3936" s="61">
        <v>73.123230000000007</v>
      </c>
      <c r="D3936">
        <f t="shared" si="63"/>
        <v>-9.5888442507647248E-2</v>
      </c>
      <c r="E3936">
        <v>-6.7668638097422105E-4</v>
      </c>
    </row>
    <row r="3937" spans="2:5" x14ac:dyDescent="0.2">
      <c r="B3937" s="153">
        <v>38092</v>
      </c>
      <c r="C3937" s="61">
        <v>80.878547999999995</v>
      </c>
      <c r="D3937">
        <f t="shared" si="63"/>
        <v>-0.88797209411224443</v>
      </c>
      <c r="E3937">
        <v>-6.856941437401188E-4</v>
      </c>
    </row>
    <row r="3938" spans="2:5" x14ac:dyDescent="0.2">
      <c r="B3938" s="153">
        <v>45267</v>
      </c>
      <c r="C3938" s="61">
        <v>721.95001200000002</v>
      </c>
      <c r="D3938">
        <f t="shared" si="63"/>
        <v>4.5513628312938827</v>
      </c>
      <c r="E3938">
        <v>-6.9208940645709336E-4</v>
      </c>
    </row>
    <row r="3939" spans="2:5" x14ac:dyDescent="0.2">
      <c r="B3939" s="153">
        <v>38868</v>
      </c>
      <c r="C3939" s="61">
        <v>130.049149</v>
      </c>
      <c r="D3939">
        <f t="shared" si="63"/>
        <v>0.6492008621604245</v>
      </c>
      <c r="E3939">
        <v>-6.9739560596578402E-4</v>
      </c>
    </row>
    <row r="3940" spans="2:5" x14ac:dyDescent="0.2">
      <c r="B3940" s="153">
        <v>38391</v>
      </c>
      <c r="C3940" s="61">
        <v>78.855857999999998</v>
      </c>
      <c r="D3940">
        <f t="shared" si="63"/>
        <v>-0.88423978771157152</v>
      </c>
      <c r="E3940">
        <v>-7.1032369245253326E-4</v>
      </c>
    </row>
    <row r="3941" spans="2:5" x14ac:dyDescent="0.2">
      <c r="B3941" s="153">
        <v>45252</v>
      </c>
      <c r="C3941" s="61">
        <v>681.20001200000002</v>
      </c>
      <c r="D3941">
        <f t="shared" si="63"/>
        <v>-5.356024730809307E-2</v>
      </c>
      <c r="E3941">
        <v>-7.3346045356971479E-4</v>
      </c>
    </row>
    <row r="3942" spans="2:5" x14ac:dyDescent="0.2">
      <c r="B3942" s="153">
        <v>45274</v>
      </c>
      <c r="C3942" s="61">
        <v>719.75</v>
      </c>
      <c r="D3942">
        <f t="shared" si="63"/>
        <v>73.055424221571769</v>
      </c>
      <c r="E3942">
        <v>-7.6355408741168103E-4</v>
      </c>
    </row>
    <row r="3943" spans="2:5" x14ac:dyDescent="0.2">
      <c r="B3943" s="153">
        <v>36997</v>
      </c>
      <c r="C3943" s="61">
        <v>9.7190720000000006</v>
      </c>
      <c r="D3943">
        <f t="shared" si="63"/>
        <v>-0.49960288771118438</v>
      </c>
      <c r="E3943">
        <v>-7.9337590236608704E-4</v>
      </c>
    </row>
    <row r="3944" spans="2:5" x14ac:dyDescent="0.2">
      <c r="B3944" s="153">
        <v>37347</v>
      </c>
      <c r="C3944" s="61">
        <v>19.422718</v>
      </c>
      <c r="D3944">
        <f t="shared" si="63"/>
        <v>4.4265555806758269E-2</v>
      </c>
      <c r="E3944">
        <v>-7.9364568995647319E-4</v>
      </c>
    </row>
    <row r="3945" spans="2:5" x14ac:dyDescent="0.2">
      <c r="B3945" s="153">
        <v>36676</v>
      </c>
      <c r="C3945" s="61">
        <v>18.599405000000001</v>
      </c>
      <c r="D3945">
        <f t="shared" si="63"/>
        <v>-0.31908609644648583</v>
      </c>
      <c r="E3945">
        <v>-8.1371821357822157E-4</v>
      </c>
    </row>
    <row r="3946" spans="2:5" x14ac:dyDescent="0.2">
      <c r="B3946" s="153">
        <v>36227</v>
      </c>
      <c r="C3946" s="61">
        <v>27.315355</v>
      </c>
      <c r="D3946">
        <f t="shared" si="63"/>
        <v>-0.77531374274500675</v>
      </c>
      <c r="E3946">
        <v>-8.1806386260681102E-4</v>
      </c>
    </row>
    <row r="3947" spans="2:5" x14ac:dyDescent="0.2">
      <c r="B3947" s="153">
        <v>43690</v>
      </c>
      <c r="C3947" s="61">
        <v>121.57109800000001</v>
      </c>
      <c r="D3947">
        <f t="shared" si="63"/>
        <v>-0.18225109006081958</v>
      </c>
      <c r="E3947">
        <v>-8.1937495730281351E-4</v>
      </c>
    </row>
    <row r="3948" spans="2:5" x14ac:dyDescent="0.2">
      <c r="B3948" s="153">
        <v>38966</v>
      </c>
      <c r="C3948" s="61">
        <v>148.665558</v>
      </c>
      <c r="D3948">
        <f t="shared" si="63"/>
        <v>-0.15387858149433398</v>
      </c>
      <c r="E3948">
        <v>-8.4564037452111566E-4</v>
      </c>
    </row>
    <row r="3949" spans="2:5" x14ac:dyDescent="0.2">
      <c r="B3949" s="153">
        <v>43455</v>
      </c>
      <c r="C3949" s="61">
        <v>175.702393</v>
      </c>
      <c r="D3949">
        <f t="shared" si="63"/>
        <v>4.1802325783662395</v>
      </c>
      <c r="E3949">
        <v>-8.5026086693748646E-4</v>
      </c>
    </row>
    <row r="3950" spans="2:5" x14ac:dyDescent="0.2">
      <c r="B3950" s="153">
        <v>35850</v>
      </c>
      <c r="C3950" s="61">
        <v>33.917858000000003</v>
      </c>
      <c r="D3950">
        <f t="shared" si="63"/>
        <v>-2.0608031763872096E-2</v>
      </c>
      <c r="E3950">
        <v>-8.5460016945883906E-4</v>
      </c>
    </row>
    <row r="3951" spans="2:5" x14ac:dyDescent="0.2">
      <c r="B3951" s="153">
        <v>36501</v>
      </c>
      <c r="C3951" s="61">
        <v>34.631546</v>
      </c>
      <c r="D3951">
        <f t="shared" si="63"/>
        <v>-0.51575520030598765</v>
      </c>
      <c r="E3951">
        <v>-8.741600202134903E-4</v>
      </c>
    </row>
    <row r="3952" spans="2:5" x14ac:dyDescent="0.2">
      <c r="B3952" s="153">
        <v>37992</v>
      </c>
      <c r="C3952" s="61">
        <v>71.516609000000003</v>
      </c>
      <c r="D3952">
        <f t="shared" si="63"/>
        <v>0.24919891234192112</v>
      </c>
      <c r="E3952">
        <v>-8.7944101471763359E-4</v>
      </c>
    </row>
    <row r="3953" spans="2:5" x14ac:dyDescent="0.2">
      <c r="B3953" s="153">
        <v>35647</v>
      </c>
      <c r="C3953" s="61">
        <v>57.249977000000001</v>
      </c>
      <c r="D3953">
        <f t="shared" si="63"/>
        <v>-0.61607773347331674</v>
      </c>
      <c r="E3953">
        <v>-8.8602684359420268E-4</v>
      </c>
    </row>
    <row r="3954" spans="2:5" x14ac:dyDescent="0.2">
      <c r="B3954" s="153">
        <v>39010</v>
      </c>
      <c r="C3954" s="61">
        <v>149.11866800000001</v>
      </c>
      <c r="D3954">
        <f t="shared" si="63"/>
        <v>0.88930176486965806</v>
      </c>
      <c r="E3954">
        <v>-8.9945312558514139E-4</v>
      </c>
    </row>
    <row r="3955" spans="2:5" x14ac:dyDescent="0.2">
      <c r="B3955" s="153">
        <v>38359</v>
      </c>
      <c r="C3955" s="61">
        <v>78.927925000000002</v>
      </c>
      <c r="D3955">
        <f t="shared" si="63"/>
        <v>1.3535663356677581</v>
      </c>
      <c r="E3955">
        <v>-9.1263264568919029E-4</v>
      </c>
    </row>
    <row r="3956" spans="2:5" x14ac:dyDescent="0.2">
      <c r="B3956" s="153">
        <v>37826</v>
      </c>
      <c r="C3956" s="61">
        <v>33.535457999999998</v>
      </c>
      <c r="D3956">
        <f t="shared" si="63"/>
        <v>-0.8943537741701898</v>
      </c>
      <c r="E3956">
        <v>-9.377680465086208E-4</v>
      </c>
    </row>
    <row r="3957" spans="2:5" x14ac:dyDescent="0.2">
      <c r="B3957" s="153">
        <v>42423</v>
      </c>
      <c r="C3957" s="61">
        <v>317.43167099999999</v>
      </c>
      <c r="D3957">
        <f t="shared" si="63"/>
        <v>3.2358392468036112</v>
      </c>
      <c r="E3957">
        <v>-9.4098884737134564E-4</v>
      </c>
    </row>
    <row r="3958" spans="2:5" x14ac:dyDescent="0.2">
      <c r="B3958" s="153">
        <v>38421</v>
      </c>
      <c r="C3958" s="61">
        <v>74.939498999999998</v>
      </c>
      <c r="D3958">
        <f t="shared" si="63"/>
        <v>-0.75879011052926437</v>
      </c>
      <c r="E3958">
        <v>-9.6094495062047625E-4</v>
      </c>
    </row>
    <row r="3959" spans="2:5" x14ac:dyDescent="0.2">
      <c r="B3959" s="153">
        <v>44455</v>
      </c>
      <c r="C3959" s="61">
        <v>310.68170199999997</v>
      </c>
      <c r="D3959">
        <f t="shared" si="63"/>
        <v>-0.32272084331928402</v>
      </c>
      <c r="E3959">
        <v>-9.6170575483879844E-4</v>
      </c>
    </row>
    <row r="3960" spans="2:5" x14ac:dyDescent="0.2">
      <c r="B3960" s="153">
        <v>42936</v>
      </c>
      <c r="C3960" s="61">
        <v>458.72030599999999</v>
      </c>
      <c r="D3960">
        <f t="shared" si="63"/>
        <v>2.3780714133923984</v>
      </c>
      <c r="E3960">
        <v>-9.7700211261041712E-4</v>
      </c>
    </row>
    <row r="3961" spans="2:5" x14ac:dyDescent="0.2">
      <c r="B3961" s="153">
        <v>39051</v>
      </c>
      <c r="C3961" s="61">
        <v>135.79354900000001</v>
      </c>
      <c r="D3961">
        <f t="shared" si="63"/>
        <v>-0.696465217825879</v>
      </c>
      <c r="E3961">
        <v>-9.8762729138650654E-4</v>
      </c>
    </row>
    <row r="3962" spans="2:5" x14ac:dyDescent="0.2">
      <c r="B3962" s="153">
        <v>42548</v>
      </c>
      <c r="C3962" s="61">
        <v>447.37393200000002</v>
      </c>
      <c r="D3962">
        <f t="shared" si="63"/>
        <v>28.130305024567189</v>
      </c>
      <c r="E3962">
        <v>-1.0012787951056048E-3</v>
      </c>
    </row>
    <row r="3963" spans="2:5" x14ac:dyDescent="0.2">
      <c r="B3963" s="153">
        <v>37264</v>
      </c>
      <c r="C3963" s="61">
        <v>15.357680999999999</v>
      </c>
      <c r="D3963">
        <f t="shared" si="63"/>
        <v>-0.97613970259092242</v>
      </c>
      <c r="E3963">
        <v>-1.0031806851226413E-3</v>
      </c>
    </row>
    <row r="3964" spans="2:5" x14ac:dyDescent="0.2">
      <c r="B3964" s="153">
        <v>45139</v>
      </c>
      <c r="C3964" s="61">
        <v>643.65002400000003</v>
      </c>
      <c r="D3964">
        <f t="shared" si="63"/>
        <v>3.3507822576424262</v>
      </c>
      <c r="E3964">
        <v>-1.0087909546879496E-3</v>
      </c>
    </row>
    <row r="3965" spans="2:5" x14ac:dyDescent="0.2">
      <c r="B3965" s="153">
        <v>44089</v>
      </c>
      <c r="C3965" s="61">
        <v>147.938919</v>
      </c>
      <c r="D3965">
        <f t="shared" si="63"/>
        <v>-0.68823529152679941</v>
      </c>
      <c r="E3965">
        <v>-1.0097748673251528E-3</v>
      </c>
    </row>
    <row r="3966" spans="2:5" x14ac:dyDescent="0.2">
      <c r="B3966" s="153">
        <v>42814</v>
      </c>
      <c r="C3966" s="61">
        <v>474.52105699999998</v>
      </c>
      <c r="D3966">
        <f t="shared" si="63"/>
        <v>0.11201964148709095</v>
      </c>
      <c r="E3966">
        <v>-1.0493127102165144E-3</v>
      </c>
    </row>
    <row r="3967" spans="2:5" x14ac:dyDescent="0.2">
      <c r="B3967" s="153">
        <v>44722</v>
      </c>
      <c r="C3967" s="61">
        <v>426.720032</v>
      </c>
      <c r="D3967">
        <f t="shared" si="63"/>
        <v>18.438098688793932</v>
      </c>
      <c r="E3967">
        <v>-1.0501894521095436E-3</v>
      </c>
    </row>
    <row r="3968" spans="2:5" x14ac:dyDescent="0.2">
      <c r="B3968" s="153">
        <v>37462</v>
      </c>
      <c r="C3968" s="61">
        <v>21.952766</v>
      </c>
      <c r="D3968">
        <f t="shared" si="63"/>
        <v>-0.83271836821730638</v>
      </c>
      <c r="E3968">
        <v>-1.0529713769251625E-3</v>
      </c>
    </row>
    <row r="3969" spans="2:5" x14ac:dyDescent="0.2">
      <c r="B3969" s="153">
        <v>39426</v>
      </c>
      <c r="C3969" s="61">
        <v>131.23237599999999</v>
      </c>
      <c r="D3969">
        <f t="shared" si="63"/>
        <v>-0.70118852746931104</v>
      </c>
      <c r="E3969">
        <v>-1.1077813276896462E-3</v>
      </c>
    </row>
    <row r="3970" spans="2:5" x14ac:dyDescent="0.2">
      <c r="B3970" s="153">
        <v>44971</v>
      </c>
      <c r="C3970" s="61">
        <v>439.18118299999998</v>
      </c>
      <c r="D3970">
        <f t="shared" si="63"/>
        <v>4.6556230015491824</v>
      </c>
      <c r="E3970">
        <v>-1.1336504366477259E-3</v>
      </c>
    </row>
    <row r="3971" spans="2:5" x14ac:dyDescent="0.2">
      <c r="B3971" s="153">
        <v>39653</v>
      </c>
      <c r="C3971" s="61">
        <v>77.653899999999993</v>
      </c>
      <c r="D3971">
        <f t="shared" ref="D3971:D4034" si="64">(C3971-C3972)/C3972</f>
        <v>4.9198110392499314E-2</v>
      </c>
      <c r="E3971">
        <v>-1.1341735124558851E-3</v>
      </c>
    </row>
    <row r="3972" spans="2:5" x14ac:dyDescent="0.2">
      <c r="B3972" s="153">
        <v>35272</v>
      </c>
      <c r="C3972" s="61">
        <v>74.012619000000001</v>
      </c>
      <c r="D3972">
        <f t="shared" si="64"/>
        <v>-0.56835293560443856</v>
      </c>
      <c r="E3972">
        <v>-1.1488743220643481E-3</v>
      </c>
    </row>
    <row r="3973" spans="2:5" x14ac:dyDescent="0.2">
      <c r="B3973" s="153">
        <v>43774</v>
      </c>
      <c r="C3973" s="61">
        <v>171.46559099999999</v>
      </c>
      <c r="D3973">
        <f t="shared" si="64"/>
        <v>1.4749265976000778E-2</v>
      </c>
      <c r="E3973">
        <v>-1.1614018173295559E-3</v>
      </c>
    </row>
    <row r="3974" spans="2:5" x14ac:dyDescent="0.2">
      <c r="B3974" s="153">
        <v>43623</v>
      </c>
      <c r="C3974" s="61">
        <v>168.97335799999999</v>
      </c>
      <c r="D3974">
        <f t="shared" si="64"/>
        <v>0.40947421950883911</v>
      </c>
      <c r="E3974">
        <v>-1.1786000162142048E-3</v>
      </c>
    </row>
    <row r="3975" spans="2:5" x14ac:dyDescent="0.2">
      <c r="B3975" s="153">
        <v>39217</v>
      </c>
      <c r="C3975" s="61">
        <v>119.883965</v>
      </c>
      <c r="D3975">
        <f t="shared" si="64"/>
        <v>-0.71256405299304393</v>
      </c>
      <c r="E3975">
        <v>-1.1884531172841259E-3</v>
      </c>
    </row>
    <row r="3976" spans="2:5" x14ac:dyDescent="0.2">
      <c r="B3976" s="153">
        <v>42487</v>
      </c>
      <c r="C3976" s="61">
        <v>417.08062699999999</v>
      </c>
      <c r="D3976">
        <f t="shared" si="64"/>
        <v>-8.9090871664883914E-2</v>
      </c>
      <c r="E3976">
        <v>-1.1932140592318776E-3</v>
      </c>
    </row>
    <row r="3977" spans="2:5" x14ac:dyDescent="0.2">
      <c r="B3977" s="153">
        <v>42704</v>
      </c>
      <c r="C3977" s="61">
        <v>457.87292500000001</v>
      </c>
      <c r="D3977">
        <f t="shared" si="64"/>
        <v>5.6172892171204474</v>
      </c>
      <c r="E3977">
        <v>-1.1960811570958282E-3</v>
      </c>
    </row>
    <row r="3978" spans="2:5" x14ac:dyDescent="0.2">
      <c r="B3978" s="153">
        <v>35202</v>
      </c>
      <c r="C3978" s="61">
        <v>69.193427999999997</v>
      </c>
      <c r="D3978">
        <f t="shared" si="64"/>
        <v>0.20677220473369951</v>
      </c>
      <c r="E3978">
        <v>-1.2148228948155228E-3</v>
      </c>
    </row>
    <row r="3979" spans="2:5" x14ac:dyDescent="0.2">
      <c r="B3979" s="153">
        <v>37924</v>
      </c>
      <c r="C3979" s="61">
        <v>57.337605000000003</v>
      </c>
      <c r="D3979">
        <f t="shared" si="64"/>
        <v>-8.0771084114834732E-2</v>
      </c>
      <c r="E3979">
        <v>-1.233669035494182E-3</v>
      </c>
    </row>
    <row r="3980" spans="2:5" x14ac:dyDescent="0.2">
      <c r="B3980" s="153">
        <v>35167</v>
      </c>
      <c r="C3980" s="61">
        <v>62.375762999999999</v>
      </c>
      <c r="D3980">
        <f t="shared" si="64"/>
        <v>-0.87093611426977813</v>
      </c>
      <c r="E3980">
        <v>-1.235602556997772E-3</v>
      </c>
    </row>
    <row r="3981" spans="2:5" x14ac:dyDescent="0.2">
      <c r="B3981" s="153">
        <v>44791</v>
      </c>
      <c r="C3981" s="61">
        <v>483.293701</v>
      </c>
      <c r="D3981">
        <f t="shared" si="64"/>
        <v>10.291152289140999</v>
      </c>
      <c r="E3981">
        <v>-1.2361129970352676E-3</v>
      </c>
    </row>
    <row r="3982" spans="2:5" x14ac:dyDescent="0.2">
      <c r="B3982" s="153">
        <v>36454</v>
      </c>
      <c r="C3982" s="61">
        <v>42.802867999999997</v>
      </c>
      <c r="D3982">
        <f t="shared" si="64"/>
        <v>0.7222374807961256</v>
      </c>
      <c r="E3982">
        <v>-1.2370996422079274E-3</v>
      </c>
    </row>
    <row r="3983" spans="2:5" x14ac:dyDescent="0.2">
      <c r="B3983" s="153">
        <v>37673</v>
      </c>
      <c r="C3983" s="61">
        <v>24.853058000000001</v>
      </c>
      <c r="D3983">
        <f t="shared" si="64"/>
        <v>-0.70150331338595917</v>
      </c>
      <c r="E3983">
        <v>-1.2397971717385081E-3</v>
      </c>
    </row>
    <row r="3984" spans="2:5" x14ac:dyDescent="0.2">
      <c r="B3984" s="153">
        <v>38356</v>
      </c>
      <c r="C3984" s="61">
        <v>83.260750000000002</v>
      </c>
      <c r="D3984">
        <f t="shared" si="64"/>
        <v>3.6664127793321146</v>
      </c>
      <c r="E3984">
        <v>-1.2490392236652968E-3</v>
      </c>
    </row>
    <row r="3985" spans="2:5" x14ac:dyDescent="0.2">
      <c r="B3985" s="153">
        <v>36132</v>
      </c>
      <c r="C3985" s="61">
        <v>17.842559999999999</v>
      </c>
      <c r="D3985">
        <f t="shared" si="64"/>
        <v>-0.96256787543221611</v>
      </c>
      <c r="E3985">
        <v>-1.2515030855445597E-3</v>
      </c>
    </row>
    <row r="3986" spans="2:5" x14ac:dyDescent="0.2">
      <c r="B3986" s="153">
        <v>42891</v>
      </c>
      <c r="C3986" s="61">
        <v>476.66436800000002</v>
      </c>
      <c r="D3986">
        <f t="shared" si="64"/>
        <v>2.971322392831703</v>
      </c>
      <c r="E3986">
        <v>-1.2532809197467213E-3</v>
      </c>
    </row>
    <row r="3987" spans="2:5" x14ac:dyDescent="0.2">
      <c r="B3987" s="153">
        <v>39216</v>
      </c>
      <c r="C3987" s="61">
        <v>120.026611</v>
      </c>
      <c r="D3987">
        <f t="shared" si="64"/>
        <v>-0.38975827868152502</v>
      </c>
      <c r="E3987">
        <v>-1.2569307178922869E-3</v>
      </c>
    </row>
    <row r="3988" spans="2:5" x14ac:dyDescent="0.2">
      <c r="B3988" s="153">
        <v>43847</v>
      </c>
      <c r="C3988" s="61">
        <v>196.68699599999999</v>
      </c>
      <c r="D3988">
        <f t="shared" si="64"/>
        <v>1.9001998689795638</v>
      </c>
      <c r="E3988">
        <v>-1.2654960196300873E-3</v>
      </c>
    </row>
    <row r="3989" spans="2:5" x14ac:dyDescent="0.2">
      <c r="B3989" s="153">
        <v>37979</v>
      </c>
      <c r="C3989" s="61">
        <v>67.818427999999997</v>
      </c>
      <c r="D3989">
        <f t="shared" si="64"/>
        <v>0.19933533848505358</v>
      </c>
      <c r="E3989">
        <v>-1.2746634326576329E-3</v>
      </c>
    </row>
    <row r="3990" spans="2:5" x14ac:dyDescent="0.2">
      <c r="B3990" s="153">
        <v>35641</v>
      </c>
      <c r="C3990" s="61">
        <v>56.546677000000003</v>
      </c>
      <c r="D3990">
        <f t="shared" si="64"/>
        <v>0.5999210093375803</v>
      </c>
      <c r="E3990">
        <v>-1.2805907142813607E-3</v>
      </c>
    </row>
    <row r="3991" spans="2:5" x14ac:dyDescent="0.2">
      <c r="B3991" s="153">
        <v>36473</v>
      </c>
      <c r="C3991" s="61">
        <v>35.343418</v>
      </c>
      <c r="D3991">
        <f t="shared" si="64"/>
        <v>-0.94287670992876793</v>
      </c>
      <c r="E3991">
        <v>-1.2839352954482344E-3</v>
      </c>
    </row>
    <row r="3992" spans="2:5" x14ac:dyDescent="0.2">
      <c r="B3992" s="153">
        <v>45120</v>
      </c>
      <c r="C3992" s="61">
        <v>618.72167999999999</v>
      </c>
      <c r="D3992">
        <f t="shared" si="64"/>
        <v>0.33760784990693599</v>
      </c>
      <c r="E3992">
        <v>-1.2872644545226482E-3</v>
      </c>
    </row>
    <row r="3993" spans="2:5" x14ac:dyDescent="0.2">
      <c r="B3993" s="153">
        <v>42940</v>
      </c>
      <c r="C3993" s="61">
        <v>462.55835000000002</v>
      </c>
      <c r="D3993">
        <f t="shared" si="64"/>
        <v>15.141252304069393</v>
      </c>
      <c r="E3993">
        <v>-1.2914511784865325E-3</v>
      </c>
    </row>
    <row r="3994" spans="2:5" x14ac:dyDescent="0.2">
      <c r="B3994" s="153">
        <v>36215</v>
      </c>
      <c r="C3994" s="61">
        <v>28.656905999999999</v>
      </c>
      <c r="D3994">
        <f t="shared" si="64"/>
        <v>-0.78167507081108178</v>
      </c>
      <c r="E3994">
        <v>-1.2987306272506805E-3</v>
      </c>
    </row>
    <row r="3995" spans="2:5" x14ac:dyDescent="0.2">
      <c r="B3995" s="153">
        <v>39286</v>
      </c>
      <c r="C3995" s="61">
        <v>131.25805700000001</v>
      </c>
      <c r="D3995">
        <f t="shared" si="64"/>
        <v>4.5810285844225351</v>
      </c>
      <c r="E3995">
        <v>-1.3027462770165406E-3</v>
      </c>
    </row>
    <row r="3996" spans="2:5" x14ac:dyDescent="0.2">
      <c r="B3996" s="153">
        <v>37650</v>
      </c>
      <c r="C3996" s="61">
        <v>23.518613999999999</v>
      </c>
      <c r="D3996">
        <f t="shared" si="64"/>
        <v>-0.94784588482109378</v>
      </c>
      <c r="E3996">
        <v>-1.3103054416806655E-3</v>
      </c>
    </row>
    <row r="3997" spans="2:5" x14ac:dyDescent="0.2">
      <c r="B3997" s="153">
        <v>42699</v>
      </c>
      <c r="C3997" s="61">
        <v>450.94454999999999</v>
      </c>
      <c r="D3997">
        <f t="shared" si="64"/>
        <v>38.235807398625397</v>
      </c>
      <c r="E3997">
        <v>-1.3246676514712709E-3</v>
      </c>
    </row>
    <row r="3998" spans="2:5" x14ac:dyDescent="0.2">
      <c r="B3998" s="153">
        <v>37098</v>
      </c>
      <c r="C3998" s="61">
        <v>11.493188999999999</v>
      </c>
      <c r="D3998">
        <f t="shared" si="64"/>
        <v>-0.9837080036792174</v>
      </c>
      <c r="E3998">
        <v>-1.340387179517387E-3</v>
      </c>
    </row>
    <row r="3999" spans="2:5" x14ac:dyDescent="0.2">
      <c r="B3999" s="153">
        <v>45261</v>
      </c>
      <c r="C3999" s="61">
        <v>705.45001200000002</v>
      </c>
      <c r="D3999">
        <f t="shared" si="64"/>
        <v>5.8916240307723078E-2</v>
      </c>
      <c r="E3999">
        <v>-1.3448640539684001E-3</v>
      </c>
    </row>
    <row r="4000" spans="2:5" x14ac:dyDescent="0.2">
      <c r="B4000" s="153">
        <v>45215</v>
      </c>
      <c r="C4000" s="61">
        <v>666.20001200000002</v>
      </c>
      <c r="D4000">
        <f t="shared" si="64"/>
        <v>4.2586522529184352</v>
      </c>
      <c r="E4000">
        <v>-1.3490691536165705E-3</v>
      </c>
    </row>
    <row r="4001" spans="2:5" x14ac:dyDescent="0.2">
      <c r="B4001" s="153">
        <v>39351</v>
      </c>
      <c r="C4001" s="61">
        <v>126.686455</v>
      </c>
      <c r="D4001">
        <f t="shared" si="64"/>
        <v>0.87948605588984496</v>
      </c>
      <c r="E4001">
        <v>-1.3494496346585976E-3</v>
      </c>
    </row>
    <row r="4002" spans="2:5" x14ac:dyDescent="0.2">
      <c r="B4002" s="153">
        <v>35208</v>
      </c>
      <c r="C4002" s="61">
        <v>67.404838999999996</v>
      </c>
      <c r="D4002">
        <f t="shared" si="64"/>
        <v>-0.36754514875663563</v>
      </c>
      <c r="E4002">
        <v>-1.3508648962204588E-3</v>
      </c>
    </row>
    <row r="4003" spans="2:5" x14ac:dyDescent="0.2">
      <c r="B4003" s="153">
        <v>39549</v>
      </c>
      <c r="C4003" s="61">
        <v>106.57652299999999</v>
      </c>
      <c r="D4003">
        <f t="shared" si="64"/>
        <v>-0.77175770623205653</v>
      </c>
      <c r="E4003">
        <v>-1.3638509055990131E-3</v>
      </c>
    </row>
    <row r="4004" spans="2:5" x14ac:dyDescent="0.2">
      <c r="B4004" s="153">
        <v>42824</v>
      </c>
      <c r="C4004" s="61">
        <v>466.94467200000003</v>
      </c>
      <c r="D4004">
        <f t="shared" si="64"/>
        <v>5.6251770582632474</v>
      </c>
      <c r="E4004">
        <v>-1.3857766981884494E-3</v>
      </c>
    </row>
    <row r="4005" spans="2:5" x14ac:dyDescent="0.2">
      <c r="B4005" s="153">
        <v>43917</v>
      </c>
      <c r="C4005" s="61">
        <v>70.480331000000007</v>
      </c>
      <c r="D4005">
        <f t="shared" si="64"/>
        <v>-0.83082077154856948</v>
      </c>
      <c r="E4005">
        <v>-1.4124959576027282E-3</v>
      </c>
    </row>
    <row r="4006" spans="2:5" x14ac:dyDescent="0.2">
      <c r="B4006" s="153">
        <v>44909</v>
      </c>
      <c r="C4006" s="61">
        <v>416.601563</v>
      </c>
      <c r="D4006">
        <f t="shared" si="64"/>
        <v>5.291384374069029</v>
      </c>
      <c r="E4006">
        <v>-1.4337114575202487E-3</v>
      </c>
    </row>
    <row r="4007" spans="2:5" x14ac:dyDescent="0.2">
      <c r="B4007" s="153">
        <v>38196</v>
      </c>
      <c r="C4007" s="61">
        <v>66.217788999999996</v>
      </c>
      <c r="D4007">
        <f t="shared" si="64"/>
        <v>-0.85007522673465952</v>
      </c>
      <c r="E4007">
        <v>-1.4491685143063612E-3</v>
      </c>
    </row>
    <row r="4008" spans="2:5" x14ac:dyDescent="0.2">
      <c r="B4008" s="153">
        <v>42844</v>
      </c>
      <c r="C4008" s="61">
        <v>441.67343099999999</v>
      </c>
      <c r="D4008">
        <f t="shared" si="64"/>
        <v>3.9094357038375094</v>
      </c>
      <c r="E4008">
        <v>-1.4650228057449604E-3</v>
      </c>
    </row>
    <row r="4009" spans="2:5" x14ac:dyDescent="0.2">
      <c r="B4009" s="153">
        <v>38677</v>
      </c>
      <c r="C4009" s="61">
        <v>89.964195000000004</v>
      </c>
      <c r="D4009">
        <f t="shared" si="64"/>
        <v>-0.85257813191315035</v>
      </c>
      <c r="E4009">
        <v>-1.4652337140008914E-3</v>
      </c>
    </row>
    <row r="4010" spans="2:5" x14ac:dyDescent="0.2">
      <c r="B4010" s="153">
        <v>45175</v>
      </c>
      <c r="C4010" s="61">
        <v>610.25</v>
      </c>
      <c r="D4010">
        <f t="shared" si="64"/>
        <v>12.279798066117573</v>
      </c>
      <c r="E4010">
        <v>-1.4726727720786776E-3</v>
      </c>
    </row>
    <row r="4011" spans="2:5" x14ac:dyDescent="0.2">
      <c r="B4011" s="153">
        <v>36418</v>
      </c>
      <c r="C4011" s="61">
        <v>45.953259000000003</v>
      </c>
      <c r="D4011">
        <f t="shared" si="64"/>
        <v>0.83121875443077697</v>
      </c>
      <c r="E4011">
        <v>-1.4808108435100081E-3</v>
      </c>
    </row>
    <row r="4012" spans="2:5" x14ac:dyDescent="0.2">
      <c r="B4012" s="153">
        <v>35990</v>
      </c>
      <c r="C4012" s="61">
        <v>25.094358</v>
      </c>
      <c r="D4012">
        <f t="shared" si="64"/>
        <v>-0.26407593065543972</v>
      </c>
      <c r="E4012">
        <v>-1.482912406861417E-3</v>
      </c>
    </row>
    <row r="4013" spans="2:5" x14ac:dyDescent="0.2">
      <c r="B4013" s="153">
        <v>35823</v>
      </c>
      <c r="C4013" s="61">
        <v>34.099113000000003</v>
      </c>
      <c r="D4013">
        <f t="shared" si="64"/>
        <v>-0.25402707877762087</v>
      </c>
      <c r="E4013">
        <v>-1.4864768469436416E-3</v>
      </c>
    </row>
    <row r="4014" spans="2:5" x14ac:dyDescent="0.2">
      <c r="B4014" s="153">
        <v>36405</v>
      </c>
      <c r="C4014" s="61">
        <v>45.710926000000001</v>
      </c>
      <c r="D4014">
        <f t="shared" si="64"/>
        <v>-0.35506435088619498</v>
      </c>
      <c r="E4014">
        <v>-1.4888240553005258E-3</v>
      </c>
    </row>
    <row r="4015" spans="2:5" x14ac:dyDescent="0.2">
      <c r="B4015" s="153">
        <v>35285</v>
      </c>
      <c r="C4015" s="61">
        <v>70.876723999999996</v>
      </c>
      <c r="D4015">
        <f t="shared" si="64"/>
        <v>-0.88708503641067327</v>
      </c>
      <c r="E4015">
        <v>-1.4992713693013158E-3</v>
      </c>
    </row>
    <row r="4016" spans="2:5" x14ac:dyDescent="0.2">
      <c r="B4016" s="153">
        <v>45231</v>
      </c>
      <c r="C4016" s="61">
        <v>627.70001200000002</v>
      </c>
      <c r="D4016">
        <f t="shared" si="64"/>
        <v>6.0789995926840481</v>
      </c>
      <c r="E4016">
        <v>-1.5111937703513316E-3</v>
      </c>
    </row>
    <row r="4017" spans="2:5" x14ac:dyDescent="0.2">
      <c r="B4017" s="153">
        <v>38034</v>
      </c>
      <c r="C4017" s="61">
        <v>88.670722999999995</v>
      </c>
      <c r="D4017">
        <f t="shared" si="64"/>
        <v>-1.9771480272064303E-2</v>
      </c>
      <c r="E4017">
        <v>-1.5175413312571147E-3</v>
      </c>
    </row>
    <row r="4018" spans="2:5" x14ac:dyDescent="0.2">
      <c r="B4018" s="153">
        <v>40056</v>
      </c>
      <c r="C4018" s="61">
        <v>90.459236000000004</v>
      </c>
      <c r="D4018">
        <f t="shared" si="64"/>
        <v>-0.78601303123991062</v>
      </c>
      <c r="E4018">
        <v>-1.5291986520905739E-3</v>
      </c>
    </row>
    <row r="4019" spans="2:5" x14ac:dyDescent="0.2">
      <c r="B4019" s="153">
        <v>44888</v>
      </c>
      <c r="C4019" s="61">
        <v>422.73245200000002</v>
      </c>
      <c r="D4019">
        <f t="shared" si="64"/>
        <v>1.5351879575063656E-3</v>
      </c>
      <c r="E4019">
        <v>-1.5305642480720628E-3</v>
      </c>
    </row>
    <row r="4020" spans="2:5" x14ac:dyDescent="0.2">
      <c r="B4020" s="153">
        <v>44889</v>
      </c>
      <c r="C4020" s="61">
        <v>422.084473</v>
      </c>
      <c r="D4020">
        <f t="shared" si="64"/>
        <v>1.6071428297883368</v>
      </c>
      <c r="E4020">
        <v>-1.5328347680296395E-3</v>
      </c>
    </row>
    <row r="4021" spans="2:5" x14ac:dyDescent="0.2">
      <c r="B4021" s="153">
        <v>43441</v>
      </c>
      <c r="C4021" s="61">
        <v>161.89541600000001</v>
      </c>
      <c r="D4021">
        <f t="shared" si="64"/>
        <v>5.5222012307125823</v>
      </c>
      <c r="E4021">
        <v>-1.537035100722694E-3</v>
      </c>
    </row>
    <row r="4022" spans="2:5" x14ac:dyDescent="0.2">
      <c r="B4022" s="153">
        <v>37722</v>
      </c>
      <c r="C4022" s="61">
        <v>24.822205</v>
      </c>
      <c r="D4022">
        <f t="shared" si="64"/>
        <v>-0.69467853760616183</v>
      </c>
      <c r="E4022">
        <v>-1.5511989995161022E-3</v>
      </c>
    </row>
    <row r="4023" spans="2:5" x14ac:dyDescent="0.2">
      <c r="B4023" s="153">
        <v>38398</v>
      </c>
      <c r="C4023" s="61">
        <v>81.298591999999999</v>
      </c>
      <c r="D4023">
        <f t="shared" si="64"/>
        <v>-0.79988963365256771</v>
      </c>
      <c r="E4023">
        <v>-1.5734394383994724E-3</v>
      </c>
    </row>
    <row r="4024" spans="2:5" x14ac:dyDescent="0.2">
      <c r="B4024" s="153">
        <v>42492</v>
      </c>
      <c r="C4024" s="61">
        <v>406.26876800000002</v>
      </c>
      <c r="D4024">
        <f t="shared" si="64"/>
        <v>-0.3701259410852713</v>
      </c>
      <c r="E4024">
        <v>-1.5916658349438891E-3</v>
      </c>
    </row>
    <row r="4025" spans="2:5" x14ac:dyDescent="0.2">
      <c r="B4025" s="153">
        <v>45237</v>
      </c>
      <c r="C4025" s="61">
        <v>645</v>
      </c>
      <c r="D4025">
        <f t="shared" si="64"/>
        <v>2.5192290511670699</v>
      </c>
      <c r="E4025">
        <v>-1.625242658467451E-3</v>
      </c>
    </row>
    <row r="4026" spans="2:5" x14ac:dyDescent="0.2">
      <c r="B4026" s="153">
        <v>44196</v>
      </c>
      <c r="C4026" s="61">
        <v>183.27877799999999</v>
      </c>
      <c r="D4026">
        <f t="shared" si="64"/>
        <v>-0.44996260588099113</v>
      </c>
      <c r="E4026">
        <v>-1.6290474283020323E-3</v>
      </c>
    </row>
    <row r="4027" spans="2:5" x14ac:dyDescent="0.2">
      <c r="B4027" s="153">
        <v>43209</v>
      </c>
      <c r="C4027" s="61">
        <v>333.21148699999998</v>
      </c>
      <c r="D4027">
        <f t="shared" si="64"/>
        <v>1.233808293967618</v>
      </c>
      <c r="E4027">
        <v>-1.6427354518220639E-3</v>
      </c>
    </row>
    <row r="4028" spans="2:5" x14ac:dyDescent="0.2">
      <c r="B4028" s="153">
        <v>38805</v>
      </c>
      <c r="C4028" s="61">
        <v>149.16745</v>
      </c>
      <c r="D4028">
        <f t="shared" si="64"/>
        <v>3.5509750410279688</v>
      </c>
      <c r="E4028">
        <v>-1.6568549682983683E-3</v>
      </c>
    </row>
    <row r="4029" spans="2:5" x14ac:dyDescent="0.2">
      <c r="B4029" s="153">
        <v>39904</v>
      </c>
      <c r="C4029" s="61">
        <v>32.777031000000001</v>
      </c>
      <c r="D4029">
        <f t="shared" si="64"/>
        <v>-0.81723631492754345</v>
      </c>
      <c r="E4029">
        <v>-1.6637297651833022E-3</v>
      </c>
    </row>
    <row r="4030" spans="2:5" x14ac:dyDescent="0.2">
      <c r="B4030" s="153">
        <v>43420</v>
      </c>
      <c r="C4030" s="61">
        <v>179.341049</v>
      </c>
      <c r="D4030">
        <f t="shared" si="64"/>
        <v>0.23684393068495155</v>
      </c>
      <c r="E4030">
        <v>-1.6647563100413935E-3</v>
      </c>
    </row>
    <row r="4031" spans="2:5" x14ac:dyDescent="0.2">
      <c r="B4031" s="153">
        <v>40191</v>
      </c>
      <c r="C4031" s="61">
        <v>144.998932</v>
      </c>
      <c r="D4031">
        <f t="shared" si="64"/>
        <v>-0.85492853226613308</v>
      </c>
      <c r="E4031">
        <v>-1.7169905756295439E-3</v>
      </c>
    </row>
    <row r="4032" spans="2:5" x14ac:dyDescent="0.2">
      <c r="B4032" s="153">
        <v>45408</v>
      </c>
      <c r="C4032" s="61">
        <v>999.5</v>
      </c>
      <c r="D4032">
        <f t="shared" si="64"/>
        <v>5.7567061017869285</v>
      </c>
      <c r="E4032">
        <v>-1.7478152309612985E-3</v>
      </c>
    </row>
    <row r="4033" spans="2:5" x14ac:dyDescent="0.2">
      <c r="B4033" s="153">
        <v>39057</v>
      </c>
      <c r="C4033" s="61">
        <v>147.927109</v>
      </c>
      <c r="D4033">
        <f t="shared" si="64"/>
        <v>-0.65126169597785732</v>
      </c>
      <c r="E4033">
        <v>-1.755218955805914E-3</v>
      </c>
    </row>
    <row r="4034" spans="2:5" x14ac:dyDescent="0.2">
      <c r="B4034" s="153">
        <v>43063</v>
      </c>
      <c r="C4034" s="61">
        <v>424.17797899999999</v>
      </c>
      <c r="D4034">
        <f t="shared" si="64"/>
        <v>24.182951230582308</v>
      </c>
      <c r="E4034">
        <v>-1.7594843637920965E-3</v>
      </c>
    </row>
    <row r="4035" spans="2:5" x14ac:dyDescent="0.2">
      <c r="B4035" s="153">
        <v>36098</v>
      </c>
      <c r="C4035" s="61">
        <v>16.843855000000001</v>
      </c>
      <c r="D4035">
        <f t="shared" ref="D4035:D4098" si="65">(C4035-C4036)/C4036</f>
        <v>-0.80955761925437431</v>
      </c>
      <c r="E4035">
        <v>-1.7666582808179298E-3</v>
      </c>
    </row>
    <row r="4036" spans="2:5" x14ac:dyDescent="0.2">
      <c r="B4036" s="153">
        <v>38624</v>
      </c>
      <c r="C4036" s="61">
        <v>88.445937999999998</v>
      </c>
      <c r="D4036">
        <f t="shared" si="65"/>
        <v>-0.19005152983215676</v>
      </c>
      <c r="E4036">
        <v>-1.7694378778348413E-3</v>
      </c>
    </row>
    <row r="4037" spans="2:5" x14ac:dyDescent="0.2">
      <c r="B4037" s="153">
        <v>40086</v>
      </c>
      <c r="C4037" s="61">
        <v>109.19946299999999</v>
      </c>
      <c r="D4037">
        <f t="shared" si="65"/>
        <v>-0.15582222341857604</v>
      </c>
      <c r="E4037">
        <v>-1.7730681711446469E-3</v>
      </c>
    </row>
    <row r="4038" spans="2:5" x14ac:dyDescent="0.2">
      <c r="B4038" s="153">
        <v>38772</v>
      </c>
      <c r="C4038" s="61">
        <v>129.35600299999999</v>
      </c>
      <c r="D4038">
        <f t="shared" si="65"/>
        <v>-0.61225408648965618</v>
      </c>
      <c r="E4038">
        <v>-1.7829559220389655E-3</v>
      </c>
    </row>
    <row r="4039" spans="2:5" x14ac:dyDescent="0.2">
      <c r="B4039" s="153">
        <v>44371</v>
      </c>
      <c r="C4039" s="61">
        <v>333.610229</v>
      </c>
      <c r="D4039">
        <f t="shared" si="65"/>
        <v>5.044737495301022</v>
      </c>
      <c r="E4039">
        <v>-1.7897367227548528E-3</v>
      </c>
    </row>
    <row r="4040" spans="2:5" x14ac:dyDescent="0.2">
      <c r="B4040" s="153">
        <v>35493</v>
      </c>
      <c r="C4040" s="61">
        <v>55.190193000000001</v>
      </c>
      <c r="D4040">
        <f t="shared" si="65"/>
        <v>-0.53537585289150158</v>
      </c>
      <c r="E4040">
        <v>-1.7966331707515463E-3</v>
      </c>
    </row>
    <row r="4041" spans="2:5" x14ac:dyDescent="0.2">
      <c r="B4041" s="153">
        <v>39339</v>
      </c>
      <c r="C4041" s="61">
        <v>118.784599</v>
      </c>
      <c r="D4041">
        <f t="shared" si="65"/>
        <v>-0.72876208830117284</v>
      </c>
      <c r="E4041">
        <v>-1.7985753734788806E-3</v>
      </c>
    </row>
    <row r="4042" spans="2:5" x14ac:dyDescent="0.2">
      <c r="B4042" s="153">
        <v>44993</v>
      </c>
      <c r="C4042" s="61">
        <v>437.935089</v>
      </c>
      <c r="D4042">
        <f t="shared" si="65"/>
        <v>6.7557710400264578E-2</v>
      </c>
      <c r="E4042">
        <v>-1.8177723536183805E-3</v>
      </c>
    </row>
    <row r="4043" spans="2:5" x14ac:dyDescent="0.2">
      <c r="B4043" s="153">
        <v>44939</v>
      </c>
      <c r="C4043" s="61">
        <v>410.22146600000002</v>
      </c>
      <c r="D4043">
        <f t="shared" si="65"/>
        <v>-0.39668878776341576</v>
      </c>
      <c r="E4043">
        <v>-1.8193117548067422E-3</v>
      </c>
    </row>
    <row r="4044" spans="2:5" x14ac:dyDescent="0.2">
      <c r="B4044" s="153">
        <v>45253</v>
      </c>
      <c r="C4044" s="61">
        <v>679.95001200000002</v>
      </c>
      <c r="D4044">
        <f t="shared" si="65"/>
        <v>0.39525252506639508</v>
      </c>
      <c r="E4044">
        <v>-1.8349970316794415E-3</v>
      </c>
    </row>
    <row r="4045" spans="2:5" x14ac:dyDescent="0.2">
      <c r="B4045" s="153">
        <v>44567</v>
      </c>
      <c r="C4045" s="61">
        <v>487.33114599999999</v>
      </c>
      <c r="D4045">
        <f t="shared" si="65"/>
        <v>5.3836820878517182</v>
      </c>
      <c r="E4045">
        <v>-1.8376381282239735E-3</v>
      </c>
    </row>
    <row r="4046" spans="2:5" x14ac:dyDescent="0.2">
      <c r="B4046" s="153">
        <v>39686</v>
      </c>
      <c r="C4046" s="61">
        <v>76.340134000000006</v>
      </c>
      <c r="D4046">
        <f t="shared" si="65"/>
        <v>-0.52233649550314754</v>
      </c>
      <c r="E4046">
        <v>-1.8446620932386492E-3</v>
      </c>
    </row>
    <row r="4047" spans="2:5" x14ac:dyDescent="0.2">
      <c r="B4047" s="153">
        <v>38842</v>
      </c>
      <c r="C4047" s="61">
        <v>159.81990099999999</v>
      </c>
      <c r="D4047">
        <f t="shared" si="65"/>
        <v>-0.6011367071814725</v>
      </c>
      <c r="E4047">
        <v>-1.8552563192261297E-3</v>
      </c>
    </row>
    <row r="4048" spans="2:5" x14ac:dyDescent="0.2">
      <c r="B4048" s="153">
        <v>42331</v>
      </c>
      <c r="C4048" s="61">
        <v>400.68841600000002</v>
      </c>
      <c r="D4048">
        <f t="shared" si="65"/>
        <v>4.0574074752612486</v>
      </c>
      <c r="E4048">
        <v>-1.8616776940848473E-3</v>
      </c>
    </row>
    <row r="4049" spans="2:5" x14ac:dyDescent="0.2">
      <c r="B4049" s="153">
        <v>40045</v>
      </c>
      <c r="C4049" s="61">
        <v>79.228026999999997</v>
      </c>
      <c r="D4049">
        <f t="shared" si="65"/>
        <v>2.1957932987027049</v>
      </c>
      <c r="E4049">
        <v>-1.8618014967256146E-3</v>
      </c>
    </row>
    <row r="4050" spans="2:5" x14ac:dyDescent="0.2">
      <c r="B4050" s="153">
        <v>37601</v>
      </c>
      <c r="C4050" s="61">
        <v>24.791349</v>
      </c>
      <c r="D4050">
        <f t="shared" si="65"/>
        <v>-0.91541287319675957</v>
      </c>
      <c r="E4050">
        <v>-1.8633822203090922E-3</v>
      </c>
    </row>
    <row r="4051" spans="2:5" x14ac:dyDescent="0.2">
      <c r="B4051" s="153">
        <v>44309</v>
      </c>
      <c r="C4051" s="61">
        <v>293.08654799999999</v>
      </c>
      <c r="D4051">
        <f t="shared" si="65"/>
        <v>1.2287125370902621</v>
      </c>
      <c r="E4051">
        <v>-1.8672137961345424E-3</v>
      </c>
    </row>
    <row r="4052" spans="2:5" x14ac:dyDescent="0.2">
      <c r="B4052" s="153">
        <v>40158</v>
      </c>
      <c r="C4052" s="61">
        <v>131.50486799999999</v>
      </c>
      <c r="D4052">
        <f t="shared" si="65"/>
        <v>1.9000349836825622E-3</v>
      </c>
      <c r="E4052">
        <v>-1.8927208430982989E-3</v>
      </c>
    </row>
    <row r="4053" spans="2:5" x14ac:dyDescent="0.2">
      <c r="B4053" s="153">
        <v>40161</v>
      </c>
      <c r="C4053" s="61">
        <v>131.25547800000001</v>
      </c>
      <c r="D4053">
        <f t="shared" si="65"/>
        <v>0.57411885313803435</v>
      </c>
      <c r="E4053">
        <v>-1.8964316971138812E-3</v>
      </c>
    </row>
    <row r="4054" spans="2:5" x14ac:dyDescent="0.2">
      <c r="B4054" s="153">
        <v>38041</v>
      </c>
      <c r="C4054" s="61">
        <v>83.383460999999997</v>
      </c>
      <c r="D4054">
        <f t="shared" si="65"/>
        <v>-0.70820392943966781</v>
      </c>
      <c r="E4054">
        <v>-1.8977161188384842E-3</v>
      </c>
    </row>
    <row r="4055" spans="2:5" x14ac:dyDescent="0.2">
      <c r="B4055" s="153">
        <v>43255</v>
      </c>
      <c r="C4055" s="61">
        <v>285.75936899999999</v>
      </c>
      <c r="D4055">
        <f t="shared" si="65"/>
        <v>-0.35191045578102331</v>
      </c>
      <c r="E4055">
        <v>-1.9151040720606083E-3</v>
      </c>
    </row>
    <row r="4056" spans="2:5" x14ac:dyDescent="0.2">
      <c r="B4056" s="153">
        <v>42913</v>
      </c>
      <c r="C4056" s="61">
        <v>440.92575099999999</v>
      </c>
      <c r="D4056">
        <f t="shared" si="65"/>
        <v>2.2889375642448488</v>
      </c>
      <c r="E4056">
        <v>-1.9181361169786678E-3</v>
      </c>
    </row>
    <row r="4057" spans="2:5" x14ac:dyDescent="0.2">
      <c r="B4057" s="153">
        <v>40169</v>
      </c>
      <c r="C4057" s="61">
        <v>134.063278</v>
      </c>
      <c r="D4057">
        <f t="shared" si="65"/>
        <v>-0.74050917965430896</v>
      </c>
      <c r="E4057">
        <v>-1.9253822491000154E-3</v>
      </c>
    </row>
    <row r="4058" spans="2:5" x14ac:dyDescent="0.2">
      <c r="B4058" s="153">
        <v>42747</v>
      </c>
      <c r="C4058" s="61">
        <v>516.639771</v>
      </c>
      <c r="D4058">
        <f t="shared" si="65"/>
        <v>20.71092589466523</v>
      </c>
      <c r="E4058">
        <v>-1.9258431268212367E-3</v>
      </c>
    </row>
    <row r="4059" spans="2:5" x14ac:dyDescent="0.2">
      <c r="B4059" s="153">
        <v>37732</v>
      </c>
      <c r="C4059" s="61">
        <v>23.796303000000002</v>
      </c>
      <c r="D4059">
        <f t="shared" si="65"/>
        <v>-0.9535413214666254</v>
      </c>
      <c r="E4059">
        <v>-1.9412741603385283E-3</v>
      </c>
    </row>
    <row r="4060" spans="2:5" x14ac:dyDescent="0.2">
      <c r="B4060" s="153">
        <v>42591</v>
      </c>
      <c r="C4060" s="61">
        <v>512.20361300000002</v>
      </c>
      <c r="D4060">
        <f t="shared" si="65"/>
        <v>3.4073310711258542</v>
      </c>
      <c r="E4060">
        <v>-1.9424903132401763E-3</v>
      </c>
    </row>
    <row r="4061" spans="2:5" x14ac:dyDescent="0.2">
      <c r="B4061" s="153">
        <v>39533</v>
      </c>
      <c r="C4061" s="61">
        <v>116.216278</v>
      </c>
      <c r="D4061">
        <f t="shared" si="65"/>
        <v>1.0496197403290943</v>
      </c>
      <c r="E4061">
        <v>-1.9850587861391595E-3</v>
      </c>
    </row>
    <row r="4062" spans="2:5" x14ac:dyDescent="0.2">
      <c r="B4062" s="153">
        <v>35544</v>
      </c>
      <c r="C4062" s="61">
        <v>56.701385000000002</v>
      </c>
      <c r="D4062">
        <f t="shared" si="65"/>
        <v>-0.85744421536822979</v>
      </c>
      <c r="E4062">
        <v>-1.9977686130438462E-3</v>
      </c>
    </row>
    <row r="4063" spans="2:5" x14ac:dyDescent="0.2">
      <c r="B4063" s="153">
        <v>42345</v>
      </c>
      <c r="C4063" s="61">
        <v>397.74874899999998</v>
      </c>
      <c r="D4063">
        <f t="shared" si="65"/>
        <v>6.7956075197661753E-2</v>
      </c>
      <c r="E4063">
        <v>-2.000221158952111E-3</v>
      </c>
    </row>
    <row r="4064" spans="2:5" x14ac:dyDescent="0.2">
      <c r="B4064" s="153">
        <v>42969</v>
      </c>
      <c r="C4064" s="61">
        <v>372.43923999999998</v>
      </c>
      <c r="D4064">
        <f t="shared" si="65"/>
        <v>2.1472112591501289</v>
      </c>
      <c r="E4064">
        <v>-2.0034197878709549E-3</v>
      </c>
    </row>
    <row r="4065" spans="2:5" x14ac:dyDescent="0.2">
      <c r="B4065" s="153">
        <v>39308</v>
      </c>
      <c r="C4065" s="61">
        <v>118.33944700000001</v>
      </c>
      <c r="D4065">
        <f t="shared" si="65"/>
        <v>1.0670654068559713</v>
      </c>
      <c r="E4065">
        <v>-2.0212411081733592E-3</v>
      </c>
    </row>
    <row r="4066" spans="2:5" x14ac:dyDescent="0.2">
      <c r="B4066" s="153">
        <v>35579</v>
      </c>
      <c r="C4066" s="61">
        <v>57.249977000000001</v>
      </c>
      <c r="D4066">
        <f t="shared" si="65"/>
        <v>-0.70677352557333595</v>
      </c>
      <c r="E4066">
        <v>-2.0221218925265622E-3</v>
      </c>
    </row>
    <row r="4067" spans="2:5" x14ac:dyDescent="0.2">
      <c r="B4067" s="153">
        <v>43844</v>
      </c>
      <c r="C4067" s="61">
        <v>195.241501</v>
      </c>
      <c r="D4067">
        <f t="shared" si="65"/>
        <v>-0.38431308852770552</v>
      </c>
      <c r="E4067">
        <v>-2.0381440538379011E-3</v>
      </c>
    </row>
    <row r="4068" spans="2:5" x14ac:dyDescent="0.2">
      <c r="B4068" s="153">
        <v>44348</v>
      </c>
      <c r="C4068" s="61">
        <v>317.11166400000002</v>
      </c>
      <c r="D4068">
        <f t="shared" si="65"/>
        <v>1.612731092652647</v>
      </c>
      <c r="E4068">
        <v>-2.0392142685052902E-3</v>
      </c>
    </row>
    <row r="4069" spans="2:5" x14ac:dyDescent="0.2">
      <c r="B4069" s="153">
        <v>43726</v>
      </c>
      <c r="C4069" s="61">
        <v>121.371719</v>
      </c>
      <c r="D4069">
        <f t="shared" si="65"/>
        <v>0.7519722905624161</v>
      </c>
      <c r="E4069">
        <v>-2.0491701342781354E-3</v>
      </c>
    </row>
    <row r="4070" spans="2:5" x14ac:dyDescent="0.2">
      <c r="B4070" s="153">
        <v>38485</v>
      </c>
      <c r="C4070" s="61">
        <v>69.277191000000002</v>
      </c>
      <c r="D4070">
        <f t="shared" si="65"/>
        <v>-0.88908550486399629</v>
      </c>
      <c r="E4070">
        <v>-2.0765658126292597E-3</v>
      </c>
    </row>
    <row r="4071" spans="2:5" x14ac:dyDescent="0.2">
      <c r="B4071" s="153">
        <v>45183</v>
      </c>
      <c r="C4071" s="61">
        <v>624.59997599999997</v>
      </c>
      <c r="D4071">
        <f t="shared" si="65"/>
        <v>2.7428116844976453</v>
      </c>
      <c r="E4071">
        <v>-2.0770857168078021E-3</v>
      </c>
    </row>
    <row r="4072" spans="2:5" x14ac:dyDescent="0.2">
      <c r="B4072" s="153">
        <v>43789</v>
      </c>
      <c r="C4072" s="61">
        <v>166.87988300000001</v>
      </c>
      <c r="D4072">
        <f t="shared" si="65"/>
        <v>1.7717020285358618</v>
      </c>
      <c r="E4072">
        <v>-2.08650057574402E-3</v>
      </c>
    </row>
    <row r="4073" spans="2:5" x14ac:dyDescent="0.2">
      <c r="B4073" s="153">
        <v>35110</v>
      </c>
      <c r="C4073" s="61">
        <v>60.208449999999999</v>
      </c>
      <c r="D4073">
        <f t="shared" si="65"/>
        <v>-0.85044415553029851</v>
      </c>
      <c r="E4073">
        <v>-2.0923286421129002E-3</v>
      </c>
    </row>
    <row r="4074" spans="2:5" x14ac:dyDescent="0.2">
      <c r="B4074" s="153">
        <v>42313</v>
      </c>
      <c r="C4074" s="61">
        <v>402.581726</v>
      </c>
      <c r="D4074">
        <f t="shared" si="65"/>
        <v>2.6801272654183745</v>
      </c>
      <c r="E4074">
        <v>-2.0995405481038817E-3</v>
      </c>
    </row>
    <row r="4075" spans="2:5" x14ac:dyDescent="0.2">
      <c r="B4075" s="153">
        <v>40085</v>
      </c>
      <c r="C4075" s="61">
        <v>109.39342499999999</v>
      </c>
      <c r="D4075">
        <f t="shared" si="65"/>
        <v>0.64307794392153317</v>
      </c>
      <c r="E4075">
        <v>-2.1064573029508857E-3</v>
      </c>
    </row>
    <row r="4076" spans="2:5" x14ac:dyDescent="0.2">
      <c r="B4076" s="153">
        <v>38128</v>
      </c>
      <c r="C4076" s="61">
        <v>66.578354000000004</v>
      </c>
      <c r="D4076">
        <f t="shared" si="65"/>
        <v>5.1349839923371221E-2</v>
      </c>
      <c r="E4076">
        <v>-2.1385308463197066E-3</v>
      </c>
    </row>
    <row r="4077" spans="2:5" x14ac:dyDescent="0.2">
      <c r="B4077" s="153">
        <v>38259</v>
      </c>
      <c r="C4077" s="61">
        <v>63.326546</v>
      </c>
      <c r="D4077">
        <f t="shared" si="65"/>
        <v>-0.84804708097482429</v>
      </c>
      <c r="E4077">
        <v>-2.1453548081222496E-3</v>
      </c>
    </row>
    <row r="4078" spans="2:5" x14ac:dyDescent="0.2">
      <c r="B4078" s="153">
        <v>43119</v>
      </c>
      <c r="C4078" s="61">
        <v>416.75109900000001</v>
      </c>
      <c r="D4078">
        <f t="shared" si="65"/>
        <v>28.173024735929697</v>
      </c>
      <c r="E4078">
        <v>-2.1482572005588349E-3</v>
      </c>
    </row>
    <row r="4079" spans="2:5" x14ac:dyDescent="0.2">
      <c r="B4079" s="153">
        <v>36881</v>
      </c>
      <c r="C4079" s="61">
        <v>14.285494999999999</v>
      </c>
      <c r="D4079">
        <f t="shared" si="65"/>
        <v>-0.71461817494608204</v>
      </c>
      <c r="E4079">
        <v>-2.1552281133110566E-3</v>
      </c>
    </row>
    <row r="4080" spans="2:5" x14ac:dyDescent="0.2">
      <c r="B4080" s="153">
        <v>35668</v>
      </c>
      <c r="C4080" s="61">
        <v>50.057479999999998</v>
      </c>
      <c r="D4080">
        <f t="shared" si="65"/>
        <v>-0.66335104102296938</v>
      </c>
      <c r="E4080">
        <v>-2.1679321891335842E-3</v>
      </c>
    </row>
    <row r="4081" spans="2:5" x14ac:dyDescent="0.2">
      <c r="B4081" s="153">
        <v>40198</v>
      </c>
      <c r="C4081" s="61">
        <v>148.69340500000001</v>
      </c>
      <c r="D4081">
        <f t="shared" si="65"/>
        <v>0.21123194488906002</v>
      </c>
      <c r="E4081">
        <v>-2.1692741837869593E-3</v>
      </c>
    </row>
    <row r="4082" spans="2:5" x14ac:dyDescent="0.2">
      <c r="B4082" s="153">
        <v>39206</v>
      </c>
      <c r="C4082" s="61">
        <v>122.762123</v>
      </c>
      <c r="D4082">
        <f t="shared" si="65"/>
        <v>-0.83201679663957528</v>
      </c>
      <c r="E4082">
        <v>-2.1825781343732943E-3</v>
      </c>
    </row>
    <row r="4083" spans="2:5" x14ac:dyDescent="0.2">
      <c r="B4083" s="153">
        <v>45278</v>
      </c>
      <c r="C4083" s="61">
        <v>730.79998799999998</v>
      </c>
      <c r="D4083">
        <f t="shared" si="65"/>
        <v>5.2645063914338994</v>
      </c>
      <c r="E4083">
        <v>-2.1846476618903625E-3</v>
      </c>
    </row>
    <row r="4084" spans="2:5" x14ac:dyDescent="0.2">
      <c r="B4084" s="153">
        <v>38749</v>
      </c>
      <c r="C4084" s="61">
        <v>116.657234</v>
      </c>
      <c r="D4084">
        <f t="shared" si="65"/>
        <v>10.079617190434606</v>
      </c>
      <c r="E4084">
        <v>-2.1878059993952073E-3</v>
      </c>
    </row>
    <row r="4085" spans="2:5" x14ac:dyDescent="0.2">
      <c r="B4085" s="153">
        <v>37060</v>
      </c>
      <c r="C4085" s="61">
        <v>10.528995</v>
      </c>
      <c r="D4085">
        <f t="shared" si="65"/>
        <v>-0.93353171391621959</v>
      </c>
      <c r="E4085">
        <v>-2.1930157079098245E-3</v>
      </c>
    </row>
    <row r="4086" spans="2:5" x14ac:dyDescent="0.2">
      <c r="B4086" s="153">
        <v>43637</v>
      </c>
      <c r="C4086" s="61">
        <v>158.406296</v>
      </c>
      <c r="D4086">
        <f t="shared" si="65"/>
        <v>1.620298576779529</v>
      </c>
      <c r="E4086">
        <v>-2.1977673386868271E-3</v>
      </c>
    </row>
    <row r="4087" spans="2:5" x14ac:dyDescent="0.2">
      <c r="B4087" s="153">
        <v>37911</v>
      </c>
      <c r="C4087" s="61">
        <v>60.453529000000003</v>
      </c>
      <c r="D4087">
        <f t="shared" si="65"/>
        <v>-0.89676209869161561</v>
      </c>
      <c r="E4087">
        <v>-2.2076414582306351E-3</v>
      </c>
    </row>
    <row r="4088" spans="2:5" x14ac:dyDescent="0.2">
      <c r="B4088" s="153">
        <v>42620</v>
      </c>
      <c r="C4088" s="61">
        <v>585.57495100000006</v>
      </c>
      <c r="D4088">
        <f t="shared" si="65"/>
        <v>13.909236167871127</v>
      </c>
      <c r="E4088">
        <v>-2.2082539374658539E-3</v>
      </c>
    </row>
    <row r="4089" spans="2:5" x14ac:dyDescent="0.2">
      <c r="B4089" s="153">
        <v>35937</v>
      </c>
      <c r="C4089" s="61">
        <v>39.275986000000003</v>
      </c>
      <c r="D4089">
        <f t="shared" si="65"/>
        <v>-0.93920596435333426</v>
      </c>
      <c r="E4089">
        <v>-2.210426315375514E-3</v>
      </c>
    </row>
    <row r="4090" spans="2:5" x14ac:dyDescent="0.2">
      <c r="B4090" s="153">
        <v>45236</v>
      </c>
      <c r="C4090" s="61">
        <v>646.04998799999998</v>
      </c>
      <c r="D4090">
        <f t="shared" si="65"/>
        <v>9.9120043823002266</v>
      </c>
      <c r="E4090">
        <v>-2.2394007722007958E-3</v>
      </c>
    </row>
    <row r="4091" spans="2:5" x14ac:dyDescent="0.2">
      <c r="B4091" s="153">
        <v>35132</v>
      </c>
      <c r="C4091" s="61">
        <v>59.205437000000003</v>
      </c>
      <c r="D4091">
        <f t="shared" si="65"/>
        <v>0.11994199914177192</v>
      </c>
      <c r="E4091">
        <v>-2.2459874465422767E-3</v>
      </c>
    </row>
    <row r="4092" spans="2:5" x14ac:dyDescent="0.2">
      <c r="B4092" s="153">
        <v>35080</v>
      </c>
      <c r="C4092" s="61">
        <v>52.864735000000003</v>
      </c>
      <c r="D4092">
        <f t="shared" si="65"/>
        <v>-0.30811553980025586</v>
      </c>
      <c r="E4092">
        <v>-2.2509813858714841E-3</v>
      </c>
    </row>
    <row r="4093" spans="2:5" x14ac:dyDescent="0.2">
      <c r="B4093" s="153">
        <v>39701</v>
      </c>
      <c r="C4093" s="61">
        <v>76.406882999999993</v>
      </c>
      <c r="D4093">
        <f t="shared" si="65"/>
        <v>2.7393503816363145</v>
      </c>
      <c r="E4093">
        <v>-2.2590398417966884E-3</v>
      </c>
    </row>
    <row r="4094" spans="2:5" x14ac:dyDescent="0.2">
      <c r="B4094" s="153">
        <v>37357</v>
      </c>
      <c r="C4094" s="61">
        <v>20.433197</v>
      </c>
      <c r="D4094">
        <f t="shared" si="65"/>
        <v>-0.94796425207869828</v>
      </c>
      <c r="E4094">
        <v>-2.259920772398628E-3</v>
      </c>
    </row>
    <row r="4095" spans="2:5" x14ac:dyDescent="0.2">
      <c r="B4095" s="153">
        <v>44929</v>
      </c>
      <c r="C4095" s="61">
        <v>392.67614700000001</v>
      </c>
      <c r="D4095">
        <f t="shared" si="65"/>
        <v>4.8958438397436623</v>
      </c>
      <c r="E4095">
        <v>-2.279592956366231E-3</v>
      </c>
    </row>
    <row r="4096" spans="2:5" x14ac:dyDescent="0.2">
      <c r="B4096" s="153">
        <v>38292</v>
      </c>
      <c r="C4096" s="61">
        <v>66.602196000000006</v>
      </c>
      <c r="D4096">
        <f t="shared" si="65"/>
        <v>-0.85372791502703116</v>
      </c>
      <c r="E4096">
        <v>-2.2798651420465857E-3</v>
      </c>
    </row>
    <row r="4097" spans="2:5" x14ac:dyDescent="0.2">
      <c r="B4097" s="153">
        <v>42794</v>
      </c>
      <c r="C4097" s="61">
        <v>455.330872</v>
      </c>
      <c r="D4097">
        <f t="shared" si="65"/>
        <v>-7.287119494406212E-2</v>
      </c>
      <c r="E4097">
        <v>-2.2935437974196176E-3</v>
      </c>
    </row>
    <row r="4098" spans="2:5" x14ac:dyDescent="0.2">
      <c r="B4098" s="153">
        <v>42569</v>
      </c>
      <c r="C4098" s="61">
        <v>491.11932400000001</v>
      </c>
      <c r="D4098">
        <f t="shared" si="65"/>
        <v>7.199011409416209</v>
      </c>
      <c r="E4098">
        <v>-2.3289329692140525E-3</v>
      </c>
    </row>
    <row r="4099" spans="2:5" x14ac:dyDescent="0.2">
      <c r="B4099" s="153">
        <v>34988</v>
      </c>
      <c r="C4099" s="61">
        <v>59.899822</v>
      </c>
      <c r="D4099">
        <f t="shared" ref="D4099:D4162" si="66">(C4099-C4100)/C4100</f>
        <v>-0.92409095954655052</v>
      </c>
      <c r="E4099">
        <v>-2.3365381021632431E-3</v>
      </c>
    </row>
    <row r="4100" spans="2:5" x14ac:dyDescent="0.2">
      <c r="B4100" s="153">
        <v>45299</v>
      </c>
      <c r="C4100" s="61">
        <v>789.09997599999997</v>
      </c>
      <c r="D4100">
        <f t="shared" si="66"/>
        <v>14.579986916838365</v>
      </c>
      <c r="E4100">
        <v>-2.3390049585081053E-3</v>
      </c>
    </row>
    <row r="4101" spans="2:5" x14ac:dyDescent="0.2">
      <c r="B4101" s="153">
        <v>35094</v>
      </c>
      <c r="C4101" s="61">
        <v>50.648308</v>
      </c>
      <c r="D4101">
        <f t="shared" si="66"/>
        <v>-0.85863790207731083</v>
      </c>
      <c r="E4101">
        <v>-2.3488820763576546E-3</v>
      </c>
    </row>
    <row r="4102" spans="2:5" x14ac:dyDescent="0.2">
      <c r="B4102" s="153">
        <v>42445</v>
      </c>
      <c r="C4102" s="61">
        <v>358.28775000000002</v>
      </c>
      <c r="D4102">
        <f t="shared" si="66"/>
        <v>1.1253956297037964</v>
      </c>
      <c r="E4102">
        <v>-2.3584906842463601E-3</v>
      </c>
    </row>
    <row r="4103" spans="2:5" x14ac:dyDescent="0.2">
      <c r="B4103" s="153">
        <v>43875</v>
      </c>
      <c r="C4103" s="61">
        <v>168.57461499999999</v>
      </c>
      <c r="D4103">
        <f t="shared" si="66"/>
        <v>-0.57523232608540487</v>
      </c>
      <c r="E4103">
        <v>-2.3597980457960486E-3</v>
      </c>
    </row>
    <row r="4104" spans="2:5" x14ac:dyDescent="0.2">
      <c r="B4104" s="153">
        <v>44854</v>
      </c>
      <c r="C4104" s="61">
        <v>396.86309799999998</v>
      </c>
      <c r="D4104">
        <f t="shared" si="66"/>
        <v>-0.23801326714416157</v>
      </c>
      <c r="E4104">
        <v>-2.3806632384820799E-3</v>
      </c>
    </row>
    <row r="4105" spans="2:5" x14ac:dyDescent="0.2">
      <c r="B4105" s="153">
        <v>42753</v>
      </c>
      <c r="C4105" s="61">
        <v>520.82678199999998</v>
      </c>
      <c r="D4105">
        <f t="shared" si="66"/>
        <v>9.3994875520661463</v>
      </c>
      <c r="E4105">
        <v>-2.3868200346803137E-3</v>
      </c>
    </row>
    <row r="4106" spans="2:5" x14ac:dyDescent="0.2">
      <c r="B4106" s="153">
        <v>35458</v>
      </c>
      <c r="C4106" s="61">
        <v>50.081966000000001</v>
      </c>
      <c r="D4106">
        <f t="shared" si="66"/>
        <v>-0.28247037928204238</v>
      </c>
      <c r="E4106">
        <v>-2.4025259738149857E-3</v>
      </c>
    </row>
    <row r="4107" spans="2:5" x14ac:dyDescent="0.2">
      <c r="B4107" s="153">
        <v>38491</v>
      </c>
      <c r="C4107" s="61">
        <v>69.797768000000005</v>
      </c>
      <c r="D4107">
        <f t="shared" si="66"/>
        <v>-0.42107909463695403</v>
      </c>
      <c r="E4107">
        <v>-2.40365519555205E-3</v>
      </c>
    </row>
    <row r="4108" spans="2:5" x14ac:dyDescent="0.2">
      <c r="B4108" s="153">
        <v>39504</v>
      </c>
      <c r="C4108" s="61">
        <v>120.565292</v>
      </c>
      <c r="D4108">
        <f t="shared" si="66"/>
        <v>-0.34942948047139238</v>
      </c>
      <c r="E4108">
        <v>-2.408453955786156E-3</v>
      </c>
    </row>
    <row r="4109" spans="2:5" x14ac:dyDescent="0.2">
      <c r="B4109" s="153">
        <v>43595</v>
      </c>
      <c r="C4109" s="61">
        <v>185.32240300000001</v>
      </c>
      <c r="D4109">
        <f t="shared" si="66"/>
        <v>0.8057310111289252</v>
      </c>
      <c r="E4109">
        <v>-2.4148439392407614E-3</v>
      </c>
    </row>
    <row r="4110" spans="2:5" x14ac:dyDescent="0.2">
      <c r="B4110" s="153">
        <v>44028</v>
      </c>
      <c r="C4110" s="61">
        <v>102.630127</v>
      </c>
      <c r="D4110">
        <f t="shared" si="66"/>
        <v>-0.61514022385903855</v>
      </c>
      <c r="E4110">
        <v>-2.42253654853749E-3</v>
      </c>
    </row>
    <row r="4111" spans="2:5" x14ac:dyDescent="0.2">
      <c r="B4111" s="153">
        <v>43311</v>
      </c>
      <c r="C4111" s="61">
        <v>266.66888399999999</v>
      </c>
      <c r="D4111">
        <f t="shared" si="66"/>
        <v>2.9270885330007586</v>
      </c>
      <c r="E4111">
        <v>-2.4240146704699417E-3</v>
      </c>
    </row>
    <row r="4112" spans="2:5" x14ac:dyDescent="0.2">
      <c r="B4112" s="153">
        <v>37978</v>
      </c>
      <c r="C4112" s="61">
        <v>67.904983999999999</v>
      </c>
      <c r="D4112">
        <f t="shared" si="66"/>
        <v>-0.83392264739977495</v>
      </c>
      <c r="E4112">
        <v>-2.4275663888246764E-3</v>
      </c>
    </row>
    <row r="4113" spans="2:5" x14ac:dyDescent="0.2">
      <c r="B4113" s="153">
        <v>43080</v>
      </c>
      <c r="C4113" s="61">
        <v>408.87564099999997</v>
      </c>
      <c r="D4113">
        <f t="shared" si="66"/>
        <v>4.4153907953109588</v>
      </c>
      <c r="E4113">
        <v>-2.4322633416404209E-3</v>
      </c>
    </row>
    <row r="4114" spans="2:5" x14ac:dyDescent="0.2">
      <c r="B4114" s="153">
        <v>35261</v>
      </c>
      <c r="C4114" s="61">
        <v>75.502517999999995</v>
      </c>
      <c r="D4114">
        <f t="shared" si="66"/>
        <v>2.5545410360195291</v>
      </c>
      <c r="E4114">
        <v>-2.4373803922671023E-3</v>
      </c>
    </row>
    <row r="4115" spans="2:5" x14ac:dyDescent="0.2">
      <c r="B4115" s="153">
        <v>36048</v>
      </c>
      <c r="C4115" s="61">
        <v>21.241143999999998</v>
      </c>
      <c r="D4115">
        <f t="shared" si="66"/>
        <v>-0.69856309046220555</v>
      </c>
      <c r="E4115">
        <v>-2.4502522340576903E-3</v>
      </c>
    </row>
    <row r="4116" spans="2:5" x14ac:dyDescent="0.2">
      <c r="B4116" s="153">
        <v>38537</v>
      </c>
      <c r="C4116" s="61">
        <v>70.466301000000001</v>
      </c>
      <c r="D4116">
        <f t="shared" si="66"/>
        <v>-0.48010138724819118</v>
      </c>
      <c r="E4116">
        <v>-2.4532133854957478E-3</v>
      </c>
    </row>
    <row r="4117" spans="2:5" x14ac:dyDescent="0.2">
      <c r="B4117" s="153">
        <v>39450</v>
      </c>
      <c r="C4117" s="61">
        <v>135.538544</v>
      </c>
      <c r="D4117">
        <f t="shared" si="66"/>
        <v>4.4350410976767654</v>
      </c>
      <c r="E4117">
        <v>-2.4576207922978144E-3</v>
      </c>
    </row>
    <row r="4118" spans="2:5" x14ac:dyDescent="0.2">
      <c r="B4118" s="153">
        <v>37636</v>
      </c>
      <c r="C4118" s="61">
        <v>24.937906000000002</v>
      </c>
      <c r="D4118">
        <f t="shared" si="66"/>
        <v>-0.51684228876960003</v>
      </c>
      <c r="E4118">
        <v>-2.4683980133292818E-3</v>
      </c>
    </row>
    <row r="4119" spans="2:5" x14ac:dyDescent="0.2">
      <c r="B4119" s="153">
        <v>35527</v>
      </c>
      <c r="C4119" s="61">
        <v>51.614421999999998</v>
      </c>
      <c r="D4119">
        <f t="shared" si="66"/>
        <v>0.18483744601141577</v>
      </c>
      <c r="E4119">
        <v>-2.4685290902780274E-3</v>
      </c>
    </row>
    <row r="4120" spans="2:5" x14ac:dyDescent="0.2">
      <c r="B4120" s="153">
        <v>34570</v>
      </c>
      <c r="C4120" s="61">
        <v>43.562449999999998</v>
      </c>
      <c r="D4120">
        <f t="shared" si="66"/>
        <v>2.4996415160724807E-3</v>
      </c>
      <c r="E4120">
        <v>-2.4878468246402148E-3</v>
      </c>
    </row>
    <row r="4121" spans="2:5" x14ac:dyDescent="0.2">
      <c r="B4121" s="153">
        <v>34549</v>
      </c>
      <c r="C4121" s="61">
        <v>43.453831000000001</v>
      </c>
      <c r="D4121">
        <f t="shared" si="66"/>
        <v>-0.25769546909074714</v>
      </c>
      <c r="E4121">
        <v>-2.4934088877002409E-3</v>
      </c>
    </row>
    <row r="4122" spans="2:5" x14ac:dyDescent="0.2">
      <c r="B4122" s="153">
        <v>35139</v>
      </c>
      <c r="C4122" s="61">
        <v>58.539088999999997</v>
      </c>
      <c r="D4122">
        <f t="shared" si="66"/>
        <v>0.36076416069856687</v>
      </c>
      <c r="E4122">
        <v>-2.5101046412833159E-3</v>
      </c>
    </row>
    <row r="4123" spans="2:5" x14ac:dyDescent="0.2">
      <c r="B4123" s="153">
        <v>34809</v>
      </c>
      <c r="C4123" s="61">
        <v>43.019275999999998</v>
      </c>
      <c r="D4123">
        <f t="shared" si="66"/>
        <v>-0.94098460073830137</v>
      </c>
      <c r="E4123">
        <v>-2.5192493606115986E-3</v>
      </c>
    </row>
    <row r="4124" spans="2:5" x14ac:dyDescent="0.2">
      <c r="B4124" s="153">
        <v>45279</v>
      </c>
      <c r="C4124" s="61">
        <v>728.95001200000002</v>
      </c>
      <c r="D4124">
        <f t="shared" si="66"/>
        <v>6.4235726632560155</v>
      </c>
      <c r="E4124">
        <v>-2.5314395599031806E-3</v>
      </c>
    </row>
    <row r="4125" spans="2:5" x14ac:dyDescent="0.2">
      <c r="B4125" s="153">
        <v>43986</v>
      </c>
      <c r="C4125" s="61">
        <v>98.193961999999999</v>
      </c>
      <c r="D4125">
        <f t="shared" si="66"/>
        <v>-0.77204351115651093</v>
      </c>
      <c r="E4125">
        <v>-2.5316328655115741E-3</v>
      </c>
    </row>
    <row r="4126" spans="2:5" x14ac:dyDescent="0.2">
      <c r="B4126" s="153">
        <v>44645</v>
      </c>
      <c r="C4126" s="61">
        <v>430.75747699999999</v>
      </c>
      <c r="D4126">
        <f t="shared" si="66"/>
        <v>3.0440502983814222</v>
      </c>
      <c r="E4126">
        <v>-2.5392559405455566E-3</v>
      </c>
    </row>
    <row r="4127" spans="2:5" x14ac:dyDescent="0.2">
      <c r="B4127" s="153">
        <v>38726</v>
      </c>
      <c r="C4127" s="61">
        <v>106.51635</v>
      </c>
      <c r="D4127">
        <f t="shared" si="66"/>
        <v>0.54557918588948706</v>
      </c>
      <c r="E4127">
        <v>-2.5496909652215028E-3</v>
      </c>
    </row>
    <row r="4128" spans="2:5" x14ac:dyDescent="0.2">
      <c r="B4128" s="153">
        <v>38303</v>
      </c>
      <c r="C4128" s="61">
        <v>68.916786000000002</v>
      </c>
      <c r="D4128">
        <f t="shared" si="66"/>
        <v>-0.43221163207436786</v>
      </c>
      <c r="E4128">
        <v>-2.5502009342857307E-3</v>
      </c>
    </row>
    <row r="4129" spans="2:5" x14ac:dyDescent="0.2">
      <c r="B4129" s="153">
        <v>39211</v>
      </c>
      <c r="C4129" s="61">
        <v>121.377594</v>
      </c>
      <c r="D4129">
        <f t="shared" si="66"/>
        <v>4.0499466599732123</v>
      </c>
      <c r="E4129">
        <v>-2.5512365639127352E-3</v>
      </c>
    </row>
    <row r="4130" spans="2:5" x14ac:dyDescent="0.2">
      <c r="B4130" s="153">
        <v>37685</v>
      </c>
      <c r="C4130" s="61">
        <v>24.035420999999999</v>
      </c>
      <c r="D4130">
        <f t="shared" si="66"/>
        <v>0.14474647726933387</v>
      </c>
      <c r="E4130">
        <v>-2.5610099524699084E-3</v>
      </c>
    </row>
    <row r="4131" spans="2:5" x14ac:dyDescent="0.2">
      <c r="B4131" s="153">
        <v>37495</v>
      </c>
      <c r="C4131" s="61">
        <v>20.996282999999998</v>
      </c>
      <c r="D4131">
        <f t="shared" si="66"/>
        <v>-0.8195869263085942</v>
      </c>
      <c r="E4131">
        <v>-2.5651440265878891E-3</v>
      </c>
    </row>
    <row r="4132" spans="2:5" x14ac:dyDescent="0.2">
      <c r="B4132" s="153">
        <v>39575</v>
      </c>
      <c r="C4132" s="61">
        <v>116.378944</v>
      </c>
      <c r="D4132">
        <f t="shared" si="66"/>
        <v>0.95387519942912347</v>
      </c>
      <c r="E4132">
        <v>-2.5679950459455685E-3</v>
      </c>
    </row>
    <row r="4133" spans="2:5" x14ac:dyDescent="0.2">
      <c r="B4133" s="153">
        <v>40015</v>
      </c>
      <c r="C4133" s="61">
        <v>59.563141000000002</v>
      </c>
      <c r="D4133">
        <f t="shared" si="66"/>
        <v>-0.89151712970482189</v>
      </c>
      <c r="E4133">
        <v>-2.5918016766759305E-3</v>
      </c>
    </row>
    <row r="4134" spans="2:5" x14ac:dyDescent="0.2">
      <c r="B4134" s="153">
        <v>42079</v>
      </c>
      <c r="C4134" s="61">
        <v>549.05572500000005</v>
      </c>
      <c r="D4134">
        <f t="shared" si="66"/>
        <v>25.48090269588743</v>
      </c>
      <c r="E4134">
        <v>-2.5970300477677053E-3</v>
      </c>
    </row>
    <row r="4135" spans="2:5" x14ac:dyDescent="0.2">
      <c r="B4135" s="153">
        <v>37489</v>
      </c>
      <c r="C4135" s="61">
        <v>20.734026</v>
      </c>
      <c r="D4135">
        <f t="shared" si="66"/>
        <v>-0.69175403227634813</v>
      </c>
      <c r="E4135">
        <v>-2.5973133851762598E-3</v>
      </c>
    </row>
    <row r="4136" spans="2:5" x14ac:dyDescent="0.2">
      <c r="B4136" s="153">
        <v>35206</v>
      </c>
      <c r="C4136" s="61">
        <v>67.264549000000002</v>
      </c>
      <c r="D4136">
        <f t="shared" si="66"/>
        <v>-0.36478701415560355</v>
      </c>
      <c r="E4136">
        <v>-2.6002703354693442E-3</v>
      </c>
    </row>
    <row r="4137" spans="2:5" x14ac:dyDescent="0.2">
      <c r="B4137" s="153">
        <v>40101</v>
      </c>
      <c r="C4137" s="61">
        <v>105.892906</v>
      </c>
      <c r="D4137">
        <f t="shared" si="66"/>
        <v>-0.777310388942967</v>
      </c>
      <c r="E4137">
        <v>-2.6098898485428087E-3</v>
      </c>
    </row>
    <row r="4138" spans="2:5" x14ac:dyDescent="0.2">
      <c r="B4138" s="153">
        <v>44615</v>
      </c>
      <c r="C4138" s="61">
        <v>475.517944</v>
      </c>
      <c r="D4138">
        <f t="shared" si="66"/>
        <v>0.7878560981220214</v>
      </c>
      <c r="E4138">
        <v>-2.6137141639337893E-3</v>
      </c>
    </row>
    <row r="4139" spans="2:5" x14ac:dyDescent="0.2">
      <c r="B4139" s="153">
        <v>44224</v>
      </c>
      <c r="C4139" s="61">
        <v>265.97103900000002</v>
      </c>
      <c r="D4139">
        <f t="shared" si="66"/>
        <v>-0.39121510415497052</v>
      </c>
      <c r="E4139">
        <v>-2.616896990501421E-3</v>
      </c>
    </row>
    <row r="4140" spans="2:5" x14ac:dyDescent="0.2">
      <c r="B4140" s="153">
        <v>44896</v>
      </c>
      <c r="C4140" s="61">
        <v>436.88836700000002</v>
      </c>
      <c r="D4140">
        <f t="shared" si="66"/>
        <v>9.7683205925116576E-2</v>
      </c>
      <c r="E4140">
        <v>-2.6171279192546025E-3</v>
      </c>
    </row>
    <row r="4141" spans="2:5" x14ac:dyDescent="0.2">
      <c r="B4141" s="153">
        <v>43129</v>
      </c>
      <c r="C4141" s="61">
        <v>398.00952100000001</v>
      </c>
      <c r="D4141">
        <f t="shared" si="66"/>
        <v>1.1035299204672777</v>
      </c>
      <c r="E4141">
        <v>-2.6229961709357086E-3</v>
      </c>
    </row>
    <row r="4142" spans="2:5" x14ac:dyDescent="0.2">
      <c r="B4142" s="153">
        <v>43409</v>
      </c>
      <c r="C4142" s="61">
        <v>189.210297</v>
      </c>
      <c r="D4142">
        <f t="shared" si="66"/>
        <v>4.7328978285043624</v>
      </c>
      <c r="E4142">
        <v>-2.6274118946760642E-3</v>
      </c>
    </row>
    <row r="4143" spans="2:5" x14ac:dyDescent="0.2">
      <c r="B4143" s="153">
        <v>35838</v>
      </c>
      <c r="C4143" s="61">
        <v>33.004303</v>
      </c>
      <c r="D4143">
        <f t="shared" si="66"/>
        <v>-0.94549698017663897</v>
      </c>
      <c r="E4143">
        <v>-2.6292704226358152E-3</v>
      </c>
    </row>
    <row r="4144" spans="2:5" x14ac:dyDescent="0.2">
      <c r="B4144" s="153">
        <v>45168</v>
      </c>
      <c r="C4144" s="61">
        <v>605.54998799999998</v>
      </c>
      <c r="D4144">
        <f t="shared" si="66"/>
        <v>6.5070163175549665</v>
      </c>
      <c r="E4144">
        <v>-2.6353223038002309E-3</v>
      </c>
    </row>
    <row r="4145" spans="2:5" x14ac:dyDescent="0.2">
      <c r="B4145" s="153">
        <v>38093</v>
      </c>
      <c r="C4145" s="61">
        <v>80.664535999999998</v>
      </c>
      <c r="D4145">
        <f t="shared" si="66"/>
        <v>-0.32418102819915179</v>
      </c>
      <c r="E4145">
        <v>-2.6460910252740538E-3</v>
      </c>
    </row>
    <row r="4146" spans="2:5" x14ac:dyDescent="0.2">
      <c r="B4146" s="153">
        <v>39402</v>
      </c>
      <c r="C4146" s="61">
        <v>119.3582</v>
      </c>
      <c r="D4146">
        <f t="shared" si="66"/>
        <v>4.1527923539282652</v>
      </c>
      <c r="E4146">
        <v>-2.6466193831366286E-3</v>
      </c>
    </row>
    <row r="4147" spans="2:5" x14ac:dyDescent="0.2">
      <c r="B4147" s="153">
        <v>37697</v>
      </c>
      <c r="C4147" s="61">
        <v>23.163789999999999</v>
      </c>
      <c r="D4147">
        <f t="shared" si="66"/>
        <v>-0.93419432616654641</v>
      </c>
      <c r="E4147">
        <v>-2.6569933908850824E-3</v>
      </c>
    </row>
    <row r="4148" spans="2:5" x14ac:dyDescent="0.2">
      <c r="B4148" s="153">
        <v>43174</v>
      </c>
      <c r="C4148" s="61">
        <v>352.00292999999999</v>
      </c>
      <c r="D4148">
        <f t="shared" si="66"/>
        <v>5.0201621075919549</v>
      </c>
      <c r="E4148">
        <v>-2.6831594601921522E-3</v>
      </c>
    </row>
    <row r="4149" spans="2:5" x14ac:dyDescent="0.2">
      <c r="B4149" s="153">
        <v>37935</v>
      </c>
      <c r="C4149" s="61">
        <v>58.470672999999998</v>
      </c>
      <c r="D4149">
        <f t="shared" si="66"/>
        <v>-9.5010849297390856E-2</v>
      </c>
      <c r="E4149">
        <v>-2.6842954075496734E-3</v>
      </c>
    </row>
    <row r="4150" spans="2:5" x14ac:dyDescent="0.2">
      <c r="B4150" s="153">
        <v>35615</v>
      </c>
      <c r="C4150" s="61">
        <v>64.609252999999995</v>
      </c>
      <c r="D4150">
        <f t="shared" si="66"/>
        <v>8.4718629279901134E-2</v>
      </c>
      <c r="E4150">
        <v>-2.6859409059969102E-3</v>
      </c>
    </row>
    <row r="4151" spans="2:5" x14ac:dyDescent="0.2">
      <c r="B4151" s="153">
        <v>35123</v>
      </c>
      <c r="C4151" s="61">
        <v>59.563144999999999</v>
      </c>
      <c r="D4151">
        <f t="shared" si="66"/>
        <v>0.48587837729793509</v>
      </c>
      <c r="E4151">
        <v>-2.7011875467061477E-3</v>
      </c>
    </row>
    <row r="4152" spans="2:5" x14ac:dyDescent="0.2">
      <c r="B4152" s="153">
        <v>34537</v>
      </c>
      <c r="C4152" s="61">
        <v>40.086151000000001</v>
      </c>
      <c r="D4152">
        <f t="shared" si="66"/>
        <v>2.7171014676045371E-3</v>
      </c>
      <c r="E4152">
        <v>-2.7028129765075673E-3</v>
      </c>
    </row>
    <row r="4153" spans="2:5" x14ac:dyDescent="0.2">
      <c r="B4153" s="153">
        <v>34540</v>
      </c>
      <c r="C4153" s="61">
        <v>39.977528</v>
      </c>
      <c r="D4153">
        <f t="shared" si="66"/>
        <v>7.7520028608011491E-3</v>
      </c>
      <c r="E4153">
        <v>-2.7097388322466147E-3</v>
      </c>
    </row>
    <row r="4154" spans="2:5" x14ac:dyDescent="0.2">
      <c r="B4154" s="153">
        <v>34375</v>
      </c>
      <c r="C4154" s="61">
        <v>39.670006000000001</v>
      </c>
      <c r="D4154">
        <f t="shared" si="66"/>
        <v>-0.7375296428696666</v>
      </c>
      <c r="E4154">
        <v>-2.7099536570673374E-3</v>
      </c>
    </row>
    <row r="4155" spans="2:5" x14ac:dyDescent="0.2">
      <c r="B4155" s="153">
        <v>39080</v>
      </c>
      <c r="C4155" s="61">
        <v>151.14089999999999</v>
      </c>
      <c r="D4155">
        <f t="shared" si="66"/>
        <v>-0.66878872253747779</v>
      </c>
      <c r="E4155">
        <v>-2.7130148667129403E-3</v>
      </c>
    </row>
    <row r="4156" spans="2:5" x14ac:dyDescent="0.2">
      <c r="B4156" s="153">
        <v>44810</v>
      </c>
      <c r="C4156" s="61">
        <v>456.32775900000001</v>
      </c>
      <c r="D4156">
        <f t="shared" si="66"/>
        <v>7.8878784911797313</v>
      </c>
      <c r="E4156">
        <v>-2.7233285078029877E-3</v>
      </c>
    </row>
    <row r="4157" spans="2:5" x14ac:dyDescent="0.2">
      <c r="B4157" s="153">
        <v>35019</v>
      </c>
      <c r="C4157" s="61">
        <v>51.342708999999999</v>
      </c>
      <c r="D4157">
        <f t="shared" si="66"/>
        <v>5.4946974605724879E-3</v>
      </c>
      <c r="E4157">
        <v>-2.7247254073413216E-3</v>
      </c>
    </row>
    <row r="4158" spans="2:5" x14ac:dyDescent="0.2">
      <c r="B4158" s="153">
        <v>35037</v>
      </c>
      <c r="C4158" s="61">
        <v>51.062137999999997</v>
      </c>
      <c r="D4158">
        <f t="shared" si="66"/>
        <v>2.665447127421213</v>
      </c>
      <c r="E4158">
        <v>-2.7399675613058254E-3</v>
      </c>
    </row>
    <row r="4159" spans="2:5" x14ac:dyDescent="0.2">
      <c r="B4159" s="153">
        <v>36924</v>
      </c>
      <c r="C4159" s="61">
        <v>13.930671</v>
      </c>
      <c r="D4159">
        <f t="shared" si="66"/>
        <v>-0.81713820531486814</v>
      </c>
      <c r="E4159">
        <v>-2.7607093186771403E-3</v>
      </c>
    </row>
    <row r="4160" spans="2:5" x14ac:dyDescent="0.2">
      <c r="B4160" s="153">
        <v>39674</v>
      </c>
      <c r="C4160" s="61">
        <v>76.181419000000005</v>
      </c>
      <c r="D4160">
        <f t="shared" si="66"/>
        <v>-0.81525721097173143</v>
      </c>
      <c r="E4160">
        <v>-2.7702129528965743E-3</v>
      </c>
    </row>
    <row r="4161" spans="2:5" x14ac:dyDescent="0.2">
      <c r="B4161" s="153">
        <v>42999</v>
      </c>
      <c r="C4161" s="61">
        <v>412.364777</v>
      </c>
      <c r="D4161">
        <f t="shared" si="66"/>
        <v>7.1882185259216982</v>
      </c>
      <c r="E4161">
        <v>-2.7724110012013465E-3</v>
      </c>
    </row>
    <row r="4162" spans="2:5" x14ac:dyDescent="0.2">
      <c r="B4162" s="153">
        <v>35023</v>
      </c>
      <c r="C4162" s="61">
        <v>50.360743999999997</v>
      </c>
      <c r="D4162">
        <f t="shared" si="66"/>
        <v>0.1887541084998747</v>
      </c>
      <c r="E4162">
        <v>-2.7778049499431203E-3</v>
      </c>
    </row>
    <row r="4163" spans="2:5" x14ac:dyDescent="0.2">
      <c r="B4163" s="153">
        <v>39925</v>
      </c>
      <c r="C4163" s="61">
        <v>42.364306999999997</v>
      </c>
      <c r="D4163">
        <f t="shared" ref="D4163:D4226" si="67">(C4163-C4164)/C4164</f>
        <v>-0.88691765929419053</v>
      </c>
      <c r="E4163">
        <v>-2.7862417511667539E-3</v>
      </c>
    </row>
    <row r="4164" spans="2:5" x14ac:dyDescent="0.2">
      <c r="B4164" s="153">
        <v>43146</v>
      </c>
      <c r="C4164" s="61">
        <v>374.632385</v>
      </c>
      <c r="D4164">
        <f t="shared" si="67"/>
        <v>1.3334367302340955</v>
      </c>
      <c r="E4164">
        <v>-2.7862952560331515E-3</v>
      </c>
    </row>
    <row r="4165" spans="2:5" x14ac:dyDescent="0.2">
      <c r="B4165" s="153">
        <v>43801</v>
      </c>
      <c r="C4165" s="61">
        <v>160.549622</v>
      </c>
      <c r="D4165">
        <f t="shared" si="67"/>
        <v>-0.63776427285001214</v>
      </c>
      <c r="E4165">
        <v>-2.7863228173056966E-3</v>
      </c>
    </row>
    <row r="4166" spans="2:5" x14ac:dyDescent="0.2">
      <c r="B4166" s="153">
        <v>42947</v>
      </c>
      <c r="C4166" s="61">
        <v>443.21862800000002</v>
      </c>
      <c r="D4166">
        <f t="shared" si="67"/>
        <v>3.0490780252223026</v>
      </c>
      <c r="E4166">
        <v>-2.8036508955831714E-3</v>
      </c>
    </row>
    <row r="4167" spans="2:5" x14ac:dyDescent="0.2">
      <c r="B4167" s="153">
        <v>39563</v>
      </c>
      <c r="C4167" s="61">
        <v>109.461617</v>
      </c>
      <c r="D4167">
        <f t="shared" si="67"/>
        <v>-0.82307804286902131</v>
      </c>
      <c r="E4167">
        <v>-2.8075935562826694E-3</v>
      </c>
    </row>
    <row r="4168" spans="2:5" x14ac:dyDescent="0.2">
      <c r="B4168" s="153">
        <v>45194</v>
      </c>
      <c r="C4168" s="61">
        <v>618.70001200000002</v>
      </c>
      <c r="D4168">
        <f t="shared" si="67"/>
        <v>6.6054275732700027</v>
      </c>
      <c r="E4168">
        <v>-2.8205334292104099E-3</v>
      </c>
    </row>
    <row r="4169" spans="2:5" x14ac:dyDescent="0.2">
      <c r="B4169" s="153">
        <v>38582</v>
      </c>
      <c r="C4169" s="61">
        <v>81.349800000000002</v>
      </c>
      <c r="D4169">
        <f t="shared" si="67"/>
        <v>-0.4845019649711792</v>
      </c>
      <c r="E4169">
        <v>-2.8321475301145583E-3</v>
      </c>
    </row>
    <row r="4170" spans="2:5" x14ac:dyDescent="0.2">
      <c r="B4170" s="153">
        <v>43634</v>
      </c>
      <c r="C4170" s="61">
        <v>157.808167</v>
      </c>
      <c r="D4170">
        <f t="shared" si="67"/>
        <v>5.4701340252929791</v>
      </c>
      <c r="E4170">
        <v>-2.8345898146784798E-3</v>
      </c>
    </row>
    <row r="4171" spans="2:5" x14ac:dyDescent="0.2">
      <c r="B4171" s="153">
        <v>37705</v>
      </c>
      <c r="C4171" s="61">
        <v>24.390246999999999</v>
      </c>
      <c r="D4171">
        <f t="shared" si="67"/>
        <v>-0.31571648920271034</v>
      </c>
      <c r="E4171">
        <v>-2.8381416639891672E-3</v>
      </c>
    </row>
    <row r="4172" spans="2:5" x14ac:dyDescent="0.2">
      <c r="B4172" s="153">
        <v>35860</v>
      </c>
      <c r="C4172" s="61">
        <v>35.643481999999999</v>
      </c>
      <c r="D4172">
        <f t="shared" si="67"/>
        <v>-0.87986883740491451</v>
      </c>
      <c r="E4172">
        <v>-2.8396988926028439E-3</v>
      </c>
    </row>
    <row r="4173" spans="2:5" x14ac:dyDescent="0.2">
      <c r="B4173" s="153">
        <v>42278</v>
      </c>
      <c r="C4173" s="61">
        <v>296.70471199999997</v>
      </c>
      <c r="D4173">
        <f t="shared" si="67"/>
        <v>-0.46820865235408449</v>
      </c>
      <c r="E4173">
        <v>-2.8467181833959601E-3</v>
      </c>
    </row>
    <row r="4174" spans="2:5" x14ac:dyDescent="0.2">
      <c r="B4174" s="153">
        <v>42103</v>
      </c>
      <c r="C4174" s="61">
        <v>557.93444799999997</v>
      </c>
      <c r="D4174">
        <f t="shared" si="67"/>
        <v>0.18625130706553514</v>
      </c>
      <c r="E4174">
        <v>-2.8494707946307889E-3</v>
      </c>
    </row>
    <row r="4175" spans="2:5" x14ac:dyDescent="0.2">
      <c r="B4175" s="153">
        <v>42723</v>
      </c>
      <c r="C4175" s="61">
        <v>470.33410600000002</v>
      </c>
      <c r="D4175">
        <f t="shared" si="67"/>
        <v>7.0874145363443004</v>
      </c>
      <c r="E4175">
        <v>-2.8531955615381478E-3</v>
      </c>
    </row>
    <row r="4176" spans="2:5" x14ac:dyDescent="0.2">
      <c r="B4176" s="153">
        <v>35585</v>
      </c>
      <c r="C4176" s="61">
        <v>58.156300000000002</v>
      </c>
      <c r="D4176">
        <f t="shared" si="67"/>
        <v>-0.8544427507014587</v>
      </c>
      <c r="E4176">
        <v>-2.8591609270123947E-3</v>
      </c>
    </row>
    <row r="4177" spans="2:5" x14ac:dyDescent="0.2">
      <c r="B4177" s="153">
        <v>42332</v>
      </c>
      <c r="C4177" s="61">
        <v>399.54244999999997</v>
      </c>
      <c r="D4177">
        <f t="shared" si="67"/>
        <v>-3.8186519771554038E-2</v>
      </c>
      <c r="E4177">
        <v>-2.8599928379263251E-3</v>
      </c>
    </row>
    <row r="4178" spans="2:5" x14ac:dyDescent="0.2">
      <c r="B4178" s="153">
        <v>44910</v>
      </c>
      <c r="C4178" s="61">
        <v>415.40533399999998</v>
      </c>
      <c r="D4178">
        <f t="shared" si="67"/>
        <v>0.42218431346667901</v>
      </c>
      <c r="E4178">
        <v>-2.8713982525313199E-3</v>
      </c>
    </row>
    <row r="4179" spans="2:5" x14ac:dyDescent="0.2">
      <c r="B4179" s="153">
        <v>44319</v>
      </c>
      <c r="C4179" s="61">
        <v>292.08966099999998</v>
      </c>
      <c r="D4179">
        <f t="shared" si="67"/>
        <v>0.91586556688461118</v>
      </c>
      <c r="E4179">
        <v>-2.8926047760738523E-3</v>
      </c>
    </row>
    <row r="4180" spans="2:5" x14ac:dyDescent="0.2">
      <c r="B4180" s="153">
        <v>39092</v>
      </c>
      <c r="C4180" s="61">
        <v>152.45832799999999</v>
      </c>
      <c r="D4180">
        <f t="shared" si="67"/>
        <v>0.86445204283497745</v>
      </c>
      <c r="E4180">
        <v>-2.9086923012588977E-3</v>
      </c>
    </row>
    <row r="4181" spans="2:5" x14ac:dyDescent="0.2">
      <c r="B4181" s="153">
        <v>38349</v>
      </c>
      <c r="C4181" s="61">
        <v>81.771118000000001</v>
      </c>
      <c r="D4181">
        <f t="shared" si="67"/>
        <v>-0.82079232941870484</v>
      </c>
      <c r="E4181">
        <v>-2.9295570279122833E-3</v>
      </c>
    </row>
    <row r="4182" spans="2:5" x14ac:dyDescent="0.2">
      <c r="B4182" s="153">
        <v>42552</v>
      </c>
      <c r="C4182" s="61">
        <v>456.29251099999999</v>
      </c>
      <c r="D4182">
        <f t="shared" si="67"/>
        <v>7.2443219710811615</v>
      </c>
      <c r="E4182">
        <v>-2.9395411160088678E-3</v>
      </c>
    </row>
    <row r="4183" spans="2:5" x14ac:dyDescent="0.2">
      <c r="B4183" s="153">
        <v>35503</v>
      </c>
      <c r="C4183" s="61">
        <v>55.346274999999999</v>
      </c>
      <c r="D4183">
        <f t="shared" si="67"/>
        <v>1.1203310835368214</v>
      </c>
      <c r="E4183">
        <v>-2.9397691852883919E-3</v>
      </c>
    </row>
    <row r="4184" spans="2:5" x14ac:dyDescent="0.2">
      <c r="B4184" s="153">
        <v>37589</v>
      </c>
      <c r="C4184" s="61">
        <v>26.102657000000001</v>
      </c>
      <c r="D4184">
        <f t="shared" si="67"/>
        <v>-0.80012320652288571</v>
      </c>
      <c r="E4184">
        <v>-2.9460898934043312E-3</v>
      </c>
    </row>
    <row r="4185" spans="2:5" x14ac:dyDescent="0.2">
      <c r="B4185" s="153">
        <v>38770</v>
      </c>
      <c r="C4185" s="61">
        <v>130.59373500000001</v>
      </c>
      <c r="D4185">
        <f t="shared" si="67"/>
        <v>-0.29150478365717164</v>
      </c>
      <c r="E4185">
        <v>-2.9606237130150536E-3</v>
      </c>
    </row>
    <row r="4186" spans="2:5" x14ac:dyDescent="0.2">
      <c r="B4186" s="153">
        <v>43482</v>
      </c>
      <c r="C4186" s="61">
        <v>184.32550000000001</v>
      </c>
      <c r="D4186">
        <f t="shared" si="67"/>
        <v>6.4002425321788721</v>
      </c>
      <c r="E4186">
        <v>-2.9657799797964657E-3</v>
      </c>
    </row>
    <row r="4187" spans="2:5" x14ac:dyDescent="0.2">
      <c r="B4187" s="153">
        <v>35975</v>
      </c>
      <c r="C4187" s="61">
        <v>24.908035000000002</v>
      </c>
      <c r="D4187">
        <f t="shared" si="67"/>
        <v>-0.6409977952700705</v>
      </c>
      <c r="E4187">
        <v>-2.9831209058190132E-3</v>
      </c>
    </row>
    <row r="4188" spans="2:5" x14ac:dyDescent="0.2">
      <c r="B4188" s="153">
        <v>38469</v>
      </c>
      <c r="C4188" s="61">
        <v>69.381287</v>
      </c>
      <c r="D4188">
        <f t="shared" si="67"/>
        <v>-0.10153524033797298</v>
      </c>
      <c r="E4188">
        <v>-2.992461610353337E-3</v>
      </c>
    </row>
    <row r="4189" spans="2:5" x14ac:dyDescent="0.2">
      <c r="B4189" s="153">
        <v>38334</v>
      </c>
      <c r="C4189" s="61">
        <v>77.222046000000006</v>
      </c>
      <c r="D4189">
        <f t="shared" si="67"/>
        <v>-1.8861350791124613E-2</v>
      </c>
      <c r="E4189">
        <v>-2.9985940096288717E-3</v>
      </c>
    </row>
    <row r="4190" spans="2:5" x14ac:dyDescent="0.2">
      <c r="B4190" s="153">
        <v>38043</v>
      </c>
      <c r="C4190" s="61">
        <v>78.706558000000001</v>
      </c>
      <c r="D4190">
        <f t="shared" si="67"/>
        <v>0.19105069141844114</v>
      </c>
      <c r="E4190">
        <v>-3.0125512921236543E-3</v>
      </c>
    </row>
    <row r="4191" spans="2:5" x14ac:dyDescent="0.2">
      <c r="B4191" s="153">
        <v>38252</v>
      </c>
      <c r="C4191" s="61">
        <v>66.081619000000003</v>
      </c>
      <c r="D4191">
        <f t="shared" si="67"/>
        <v>2.2899201467125052</v>
      </c>
      <c r="E4191">
        <v>-3.0209475284282516E-3</v>
      </c>
    </row>
    <row r="4192" spans="2:5" x14ac:dyDescent="0.2">
      <c r="B4192" s="153">
        <v>36699</v>
      </c>
      <c r="C4192" s="61">
        <v>20.086086000000002</v>
      </c>
      <c r="D4192">
        <f t="shared" si="67"/>
        <v>-0.62150899080004718</v>
      </c>
      <c r="E4192">
        <v>-3.0627175889685982E-3</v>
      </c>
    </row>
    <row r="4193" spans="2:5" x14ac:dyDescent="0.2">
      <c r="B4193" s="153">
        <v>35557</v>
      </c>
      <c r="C4193" s="61">
        <v>53.068859000000003</v>
      </c>
      <c r="D4193">
        <f t="shared" si="67"/>
        <v>-0.86890875458411132</v>
      </c>
      <c r="E4193">
        <v>-3.0658216696069608E-3</v>
      </c>
    </row>
    <row r="4194" spans="2:5" x14ac:dyDescent="0.2">
      <c r="B4194" s="153">
        <v>42326</v>
      </c>
      <c r="C4194" s="61">
        <v>404.82382200000001</v>
      </c>
      <c r="D4194">
        <f t="shared" si="67"/>
        <v>17.016536231000416</v>
      </c>
      <c r="E4194">
        <v>-3.0674680662427997E-3</v>
      </c>
    </row>
    <row r="4195" spans="2:5" x14ac:dyDescent="0.2">
      <c r="B4195" s="153">
        <v>37573</v>
      </c>
      <c r="C4195" s="61">
        <v>22.469570000000001</v>
      </c>
      <c r="D4195">
        <f t="shared" si="67"/>
        <v>-0.62197876687955156</v>
      </c>
      <c r="E4195">
        <v>-3.0800845042227012E-3</v>
      </c>
    </row>
    <row r="4196" spans="2:5" x14ac:dyDescent="0.2">
      <c r="B4196" s="153">
        <v>35355</v>
      </c>
      <c r="C4196" s="61">
        <v>59.439968</v>
      </c>
      <c r="D4196">
        <f t="shared" si="67"/>
        <v>-0.88417788369263084</v>
      </c>
      <c r="E4196">
        <v>-3.093815480180197E-3</v>
      </c>
    </row>
    <row r="4197" spans="2:5" x14ac:dyDescent="0.2">
      <c r="B4197" s="153">
        <v>42590</v>
      </c>
      <c r="C4197" s="61">
        <v>513.20050000000003</v>
      </c>
      <c r="D4197">
        <f t="shared" si="67"/>
        <v>1.9333333988741044</v>
      </c>
      <c r="E4197">
        <v>-3.0984977759901293E-3</v>
      </c>
    </row>
    <row r="4198" spans="2:5" x14ac:dyDescent="0.2">
      <c r="B4198" s="153">
        <v>43823</v>
      </c>
      <c r="C4198" s="61">
        <v>174.954712</v>
      </c>
      <c r="D4198">
        <f t="shared" si="67"/>
        <v>2.8681859439414019</v>
      </c>
      <c r="E4198">
        <v>-3.1242140270621842E-3</v>
      </c>
    </row>
    <row r="4199" spans="2:5" x14ac:dyDescent="0.2">
      <c r="B4199" s="153">
        <v>35471</v>
      </c>
      <c r="C4199" s="61">
        <v>45.229137000000001</v>
      </c>
      <c r="D4199">
        <f t="shared" si="67"/>
        <v>-0.8641266962493197</v>
      </c>
      <c r="E4199">
        <v>-3.127787570611116E-3</v>
      </c>
    </row>
    <row r="4200" spans="2:5" x14ac:dyDescent="0.2">
      <c r="B4200" s="153">
        <v>42243</v>
      </c>
      <c r="C4200" s="61">
        <v>332.87728900000002</v>
      </c>
      <c r="D4200">
        <f t="shared" si="67"/>
        <v>6.0269133733986902</v>
      </c>
      <c r="E4200">
        <v>-3.1334291825990358E-3</v>
      </c>
    </row>
    <row r="4201" spans="2:5" x14ac:dyDescent="0.2">
      <c r="B4201" s="153">
        <v>35452</v>
      </c>
      <c r="C4201" s="61">
        <v>47.371765000000003</v>
      </c>
      <c r="D4201">
        <f t="shared" si="67"/>
        <v>-4.2174709315808939E-2</v>
      </c>
      <c r="E4201">
        <v>-3.1351147923848778E-3</v>
      </c>
    </row>
    <row r="4202" spans="2:5" x14ac:dyDescent="0.2">
      <c r="B4202" s="153">
        <v>35439</v>
      </c>
      <c r="C4202" s="61">
        <v>49.457625999999998</v>
      </c>
      <c r="D4202">
        <f t="shared" si="67"/>
        <v>-0.90184633757869825</v>
      </c>
      <c r="E4202">
        <v>-3.1461058067087529E-3</v>
      </c>
    </row>
    <row r="4203" spans="2:5" x14ac:dyDescent="0.2">
      <c r="B4203" s="153">
        <v>44515</v>
      </c>
      <c r="C4203" s="61">
        <v>503.87957799999998</v>
      </c>
      <c r="D4203">
        <f t="shared" si="67"/>
        <v>3.1562881976015289</v>
      </c>
      <c r="E4203">
        <v>-3.155452452535748E-3</v>
      </c>
    </row>
    <row r="4204" spans="2:5" x14ac:dyDescent="0.2">
      <c r="B4204" s="153">
        <v>39499</v>
      </c>
      <c r="C4204" s="61">
        <v>121.23307</v>
      </c>
      <c r="D4204">
        <f t="shared" si="67"/>
        <v>-0.79083091299961639</v>
      </c>
      <c r="E4204">
        <v>-3.1676725143302779E-3</v>
      </c>
    </row>
    <row r="4205" spans="2:5" x14ac:dyDescent="0.2">
      <c r="B4205" s="153">
        <v>45098</v>
      </c>
      <c r="C4205" s="61">
        <v>579.59362799999997</v>
      </c>
      <c r="D4205">
        <f t="shared" si="67"/>
        <v>5.5739348443984342</v>
      </c>
      <c r="E4205">
        <v>-3.1717528240188283E-3</v>
      </c>
    </row>
    <row r="4206" spans="2:5" x14ac:dyDescent="0.2">
      <c r="B4206" s="153">
        <v>38625</v>
      </c>
      <c r="C4206" s="61">
        <v>88.165405000000007</v>
      </c>
      <c r="D4206">
        <f t="shared" si="67"/>
        <v>-0.31706295553004571</v>
      </c>
      <c r="E4206">
        <v>-3.171801965625502E-3</v>
      </c>
    </row>
    <row r="4207" spans="2:5" x14ac:dyDescent="0.2">
      <c r="B4207" s="153">
        <v>39161</v>
      </c>
      <c r="C4207" s="61">
        <v>129.09741199999999</v>
      </c>
      <c r="D4207">
        <f t="shared" si="67"/>
        <v>-0.2466563798285524</v>
      </c>
      <c r="E4207">
        <v>-3.1749167898831067E-3</v>
      </c>
    </row>
    <row r="4208" spans="2:5" x14ac:dyDescent="0.2">
      <c r="B4208" s="153">
        <v>43768</v>
      </c>
      <c r="C4208" s="61">
        <v>171.365906</v>
      </c>
      <c r="D4208">
        <f t="shared" si="67"/>
        <v>2.8869854823963572</v>
      </c>
      <c r="E4208">
        <v>-3.1893467788001138E-3</v>
      </c>
    </row>
    <row r="4209" spans="2:5" x14ac:dyDescent="0.2">
      <c r="B4209" s="153">
        <v>37865</v>
      </c>
      <c r="C4209" s="61">
        <v>44.087097</v>
      </c>
      <c r="D4209">
        <f t="shared" si="67"/>
        <v>-0.19156808856874982</v>
      </c>
      <c r="E4209">
        <v>-3.2021047318527016E-3</v>
      </c>
    </row>
    <row r="4210" spans="2:5" x14ac:dyDescent="0.2">
      <c r="B4210" s="153">
        <v>34957</v>
      </c>
      <c r="C4210" s="61">
        <v>54.534087999999997</v>
      </c>
      <c r="D4210">
        <f t="shared" si="67"/>
        <v>3.2258661505987002E-3</v>
      </c>
      <c r="E4210">
        <v>-3.2052600203628964E-3</v>
      </c>
    </row>
    <row r="4211" spans="2:5" x14ac:dyDescent="0.2">
      <c r="B4211" s="153">
        <v>34961</v>
      </c>
      <c r="C4211" s="61">
        <v>54.358733999999998</v>
      </c>
      <c r="D4211">
        <f t="shared" si="67"/>
        <v>-0.83965245163262114</v>
      </c>
      <c r="E4211">
        <v>-3.2154933992844747E-3</v>
      </c>
    </row>
    <row r="4212" spans="2:5" x14ac:dyDescent="0.2">
      <c r="B4212" s="153">
        <v>42387</v>
      </c>
      <c r="C4212" s="61">
        <v>339.00570699999997</v>
      </c>
      <c r="D4212">
        <f t="shared" si="67"/>
        <v>-0.40177276239877524</v>
      </c>
      <c r="E4212">
        <v>-3.2228585013076255E-3</v>
      </c>
    </row>
    <row r="4213" spans="2:5" x14ac:dyDescent="0.2">
      <c r="B4213" s="153">
        <v>45092</v>
      </c>
      <c r="C4213" s="61">
        <v>566.68383800000004</v>
      </c>
      <c r="D4213">
        <f t="shared" si="67"/>
        <v>0.48344907122785319</v>
      </c>
      <c r="E4213">
        <v>-3.2438820136650882E-3</v>
      </c>
    </row>
    <row r="4214" spans="2:5" x14ac:dyDescent="0.2">
      <c r="B4214" s="153">
        <v>42304</v>
      </c>
      <c r="C4214" s="61">
        <v>382.00424199999998</v>
      </c>
      <c r="D4214">
        <f t="shared" si="67"/>
        <v>1.0876863907519887</v>
      </c>
      <c r="E4214">
        <v>-3.2501121911733257E-3</v>
      </c>
    </row>
    <row r="4215" spans="2:5" x14ac:dyDescent="0.2">
      <c r="B4215" s="153">
        <v>44172</v>
      </c>
      <c r="C4215" s="61">
        <v>182.97970599999999</v>
      </c>
      <c r="D4215">
        <f t="shared" si="67"/>
        <v>1.0027374656622403</v>
      </c>
      <c r="E4215">
        <v>-3.2581765658147139E-3</v>
      </c>
    </row>
    <row r="4216" spans="2:5" x14ac:dyDescent="0.2">
      <c r="B4216" s="153">
        <v>39617</v>
      </c>
      <c r="C4216" s="61">
        <v>91.364799000000005</v>
      </c>
      <c r="D4216">
        <f t="shared" si="67"/>
        <v>0.49985213213154256</v>
      </c>
      <c r="E4216">
        <v>-3.2704235019630247E-3</v>
      </c>
    </row>
    <row r="4217" spans="2:5" x14ac:dyDescent="0.2">
      <c r="B4217" s="153">
        <v>38168</v>
      </c>
      <c r="C4217" s="61">
        <v>60.915871000000003</v>
      </c>
      <c r="D4217">
        <f t="shared" si="67"/>
        <v>0.1427445034475161</v>
      </c>
      <c r="E4217">
        <v>-3.2760929269480066E-3</v>
      </c>
    </row>
    <row r="4218" spans="2:5" x14ac:dyDescent="0.2">
      <c r="B4218" s="153">
        <v>34943</v>
      </c>
      <c r="C4218" s="61">
        <v>53.306640999999999</v>
      </c>
      <c r="D4218">
        <f t="shared" si="67"/>
        <v>0</v>
      </c>
      <c r="E4218">
        <v>-3.2788042062302574E-3</v>
      </c>
    </row>
    <row r="4219" spans="2:5" x14ac:dyDescent="0.2">
      <c r="B4219" s="153">
        <v>34939</v>
      </c>
      <c r="C4219" s="61">
        <v>53.306640999999999</v>
      </c>
      <c r="D4219">
        <f t="shared" si="67"/>
        <v>-0.29315556841477936</v>
      </c>
      <c r="E4219">
        <v>-3.2788042062302574E-3</v>
      </c>
    </row>
    <row r="4220" spans="2:5" x14ac:dyDescent="0.2">
      <c r="B4220" s="153">
        <v>43944</v>
      </c>
      <c r="C4220" s="61">
        <v>75.414955000000006</v>
      </c>
      <c r="D4220">
        <f t="shared" si="67"/>
        <v>0.76119768239651575</v>
      </c>
      <c r="E4220">
        <v>-3.2937911952705037E-3</v>
      </c>
    </row>
    <row r="4221" spans="2:5" x14ac:dyDescent="0.2">
      <c r="B4221" s="153">
        <v>37886</v>
      </c>
      <c r="C4221" s="61">
        <v>42.820267000000001</v>
      </c>
      <c r="D4221">
        <f t="shared" si="67"/>
        <v>0.53054991829552289</v>
      </c>
      <c r="E4221">
        <v>-3.2965029402453488E-3</v>
      </c>
    </row>
    <row r="4222" spans="2:5" x14ac:dyDescent="0.2">
      <c r="B4222" s="153">
        <v>37778</v>
      </c>
      <c r="C4222" s="61">
        <v>27.977046999999999</v>
      </c>
      <c r="D4222">
        <f t="shared" si="67"/>
        <v>2.0074622605883143</v>
      </c>
      <c r="E4222">
        <v>-3.2976588097355332E-3</v>
      </c>
    </row>
    <row r="4223" spans="2:5" x14ac:dyDescent="0.2">
      <c r="B4223" s="153">
        <v>37076</v>
      </c>
      <c r="C4223" s="61">
        <v>9.302543</v>
      </c>
      <c r="D4223">
        <f t="shared" si="67"/>
        <v>-0.85475992500353981</v>
      </c>
      <c r="E4223">
        <v>-3.3056563763072372E-3</v>
      </c>
    </row>
    <row r="4224" spans="2:5" x14ac:dyDescent="0.2">
      <c r="B4224" s="153">
        <v>37952</v>
      </c>
      <c r="C4224" s="61">
        <v>64.049423000000004</v>
      </c>
      <c r="D4224">
        <f t="shared" si="67"/>
        <v>0.21253673565056347</v>
      </c>
      <c r="E4224">
        <v>-3.305864268113952E-3</v>
      </c>
    </row>
    <row r="4225" spans="2:5" x14ac:dyDescent="0.2">
      <c r="B4225" s="153">
        <v>35067</v>
      </c>
      <c r="C4225" s="61">
        <v>52.822665999999998</v>
      </c>
      <c r="D4225">
        <f t="shared" si="67"/>
        <v>0.59193712786542896</v>
      </c>
      <c r="E4225">
        <v>-3.3086896453867276E-3</v>
      </c>
    </row>
    <row r="4226" spans="2:5" x14ac:dyDescent="0.2">
      <c r="B4226" s="153">
        <v>37810</v>
      </c>
      <c r="C4226" s="61">
        <v>33.181376999999998</v>
      </c>
      <c r="D4226">
        <f t="shared" si="67"/>
        <v>-0.37133367560564789</v>
      </c>
      <c r="E4226">
        <v>-3.3089789964045836E-3</v>
      </c>
    </row>
    <row r="4227" spans="2:5" x14ac:dyDescent="0.2">
      <c r="B4227" s="153">
        <v>34925</v>
      </c>
      <c r="C4227" s="61">
        <v>52.780586</v>
      </c>
      <c r="D4227">
        <f t="shared" ref="D4227:D4290" si="68">(C4227-C4228)/C4228</f>
        <v>-0.70626858127635928</v>
      </c>
      <c r="E4227">
        <v>-3.3112435214062057E-3</v>
      </c>
    </row>
    <row r="4228" spans="2:5" x14ac:dyDescent="0.2">
      <c r="B4228" s="153">
        <v>43488</v>
      </c>
      <c r="C4228" s="61">
        <v>179.68995699999999</v>
      </c>
      <c r="D4228">
        <f t="shared" si="68"/>
        <v>2.4158193744545695</v>
      </c>
      <c r="E4228">
        <v>-3.3177120213830364E-3</v>
      </c>
    </row>
    <row r="4229" spans="2:5" x14ac:dyDescent="0.2">
      <c r="B4229" s="153">
        <v>34871</v>
      </c>
      <c r="C4229" s="61">
        <v>52.605227999999997</v>
      </c>
      <c r="D4229">
        <f t="shared" si="68"/>
        <v>-0.70643013656567544</v>
      </c>
      <c r="E4229">
        <v>-3.3223958521415961E-3</v>
      </c>
    </row>
    <row r="4230" spans="2:5" x14ac:dyDescent="0.2">
      <c r="B4230" s="153">
        <v>44166</v>
      </c>
      <c r="C4230" s="61">
        <v>179.19151299999999</v>
      </c>
      <c r="D4230">
        <f t="shared" si="68"/>
        <v>14.518201538851509</v>
      </c>
      <c r="E4230">
        <v>-3.3269155003343774E-3</v>
      </c>
    </row>
    <row r="4231" spans="2:5" x14ac:dyDescent="0.2">
      <c r="B4231" s="153">
        <v>37133</v>
      </c>
      <c r="C4231" s="61">
        <v>11.547183</v>
      </c>
      <c r="D4231">
        <f t="shared" si="68"/>
        <v>-0.84886902105638551</v>
      </c>
      <c r="E4231">
        <v>-3.3290027267974462E-3</v>
      </c>
    </row>
    <row r="4232" spans="2:5" x14ac:dyDescent="0.2">
      <c r="B4232" s="153">
        <v>38404</v>
      </c>
      <c r="C4232" s="61">
        <v>76.405135999999999</v>
      </c>
      <c r="D4232">
        <f t="shared" si="68"/>
        <v>0.14457100774515397</v>
      </c>
      <c r="E4232">
        <v>-3.3429985606188766E-3</v>
      </c>
    </row>
    <row r="4233" spans="2:5" x14ac:dyDescent="0.2">
      <c r="B4233" s="153">
        <v>38289</v>
      </c>
      <c r="C4233" s="61">
        <v>66.754386999999994</v>
      </c>
      <c r="D4233">
        <f t="shared" si="68"/>
        <v>0.28178622366796063</v>
      </c>
      <c r="E4233">
        <v>-3.3479783029303723E-3</v>
      </c>
    </row>
    <row r="4234" spans="2:5" x14ac:dyDescent="0.2">
      <c r="B4234" s="153">
        <v>34901</v>
      </c>
      <c r="C4234" s="61">
        <v>52.079189</v>
      </c>
      <c r="D4234">
        <f t="shared" si="68"/>
        <v>-0.91843509945184021</v>
      </c>
      <c r="E4234">
        <v>-3.3554032565678714E-3</v>
      </c>
    </row>
    <row r="4235" spans="2:5" x14ac:dyDescent="0.2">
      <c r="B4235" s="153">
        <v>45189</v>
      </c>
      <c r="C4235" s="61">
        <v>638.5</v>
      </c>
      <c r="D4235">
        <f t="shared" si="68"/>
        <v>1.4024381801390442</v>
      </c>
      <c r="E4235">
        <v>-3.3560039326557961E-3</v>
      </c>
    </row>
    <row r="4236" spans="2:5" x14ac:dyDescent="0.2">
      <c r="B4236" s="153">
        <v>43346</v>
      </c>
      <c r="C4236" s="61">
        <v>265.77166699999998</v>
      </c>
      <c r="D4236">
        <f t="shared" si="68"/>
        <v>4.1204636968202033</v>
      </c>
      <c r="E4236">
        <v>-3.364535773885085E-3</v>
      </c>
    </row>
    <row r="4237" spans="2:5" x14ac:dyDescent="0.2">
      <c r="B4237" s="153">
        <v>34918</v>
      </c>
      <c r="C4237" s="61">
        <v>51.903827999999997</v>
      </c>
      <c r="D4237">
        <f t="shared" si="68"/>
        <v>-0.88951597748069999</v>
      </c>
      <c r="E4237">
        <v>-3.367199132075623E-3</v>
      </c>
    </row>
    <row r="4238" spans="2:5" x14ac:dyDescent="0.2">
      <c r="B4238" s="153">
        <v>42692</v>
      </c>
      <c r="C4238" s="61">
        <v>469.78582799999998</v>
      </c>
      <c r="D4238">
        <f t="shared" si="68"/>
        <v>10.611745498947261</v>
      </c>
      <c r="E4238">
        <v>-3.3837415532394495E-3</v>
      </c>
    </row>
    <row r="4239" spans="2:5" x14ac:dyDescent="0.2">
      <c r="B4239" s="153">
        <v>35934</v>
      </c>
      <c r="C4239" s="61">
        <v>40.457813000000002</v>
      </c>
      <c r="D4239">
        <f t="shared" si="68"/>
        <v>-0.43478538335225003</v>
      </c>
      <c r="E4239">
        <v>-3.3933016231377702E-3</v>
      </c>
    </row>
    <row r="4240" spans="2:5" x14ac:dyDescent="0.2">
      <c r="B4240" s="153">
        <v>37991</v>
      </c>
      <c r="C4240" s="61">
        <v>71.579559000000003</v>
      </c>
      <c r="D4240">
        <f t="shared" si="68"/>
        <v>0.397971885358334</v>
      </c>
      <c r="E4240">
        <v>-3.3961039397716001E-3</v>
      </c>
    </row>
    <row r="4241" spans="2:5" x14ac:dyDescent="0.2">
      <c r="B4241" s="153">
        <v>34899</v>
      </c>
      <c r="C4241" s="61">
        <v>51.202430999999997</v>
      </c>
      <c r="D4241">
        <f t="shared" si="68"/>
        <v>-0.87386076799693757</v>
      </c>
      <c r="E4241">
        <v>-3.4129539382014508E-3</v>
      </c>
    </row>
    <row r="4242" spans="2:5" x14ac:dyDescent="0.2">
      <c r="B4242" s="153">
        <v>42478</v>
      </c>
      <c r="C4242" s="61">
        <v>405.91995200000002</v>
      </c>
      <c r="D4242">
        <f t="shared" si="68"/>
        <v>0.1280808070567622</v>
      </c>
      <c r="E4242">
        <v>-3.4251397179484761E-3</v>
      </c>
    </row>
    <row r="4243" spans="2:5" x14ac:dyDescent="0.2">
      <c r="B4243" s="153">
        <v>42290</v>
      </c>
      <c r="C4243" s="61">
        <v>359.832336</v>
      </c>
      <c r="D4243">
        <f t="shared" si="68"/>
        <v>-0.13678386607390461</v>
      </c>
      <c r="E4243">
        <v>-3.4496873254030269E-3</v>
      </c>
    </row>
    <row r="4244" spans="2:5" x14ac:dyDescent="0.2">
      <c r="B4244" s="153">
        <v>44631</v>
      </c>
      <c r="C4244" s="61">
        <v>416.85079999999999</v>
      </c>
      <c r="D4244">
        <f t="shared" si="68"/>
        <v>-0.25622555988153645</v>
      </c>
      <c r="E4244">
        <v>-3.4556724916724258E-3</v>
      </c>
    </row>
    <row r="4245" spans="2:5" x14ac:dyDescent="0.2">
      <c r="B4245" s="153">
        <v>45090</v>
      </c>
      <c r="C4245" s="61">
        <v>560.45324700000003</v>
      </c>
      <c r="D4245">
        <f t="shared" si="68"/>
        <v>0.39763827407832752</v>
      </c>
      <c r="E4245">
        <v>-3.4565782710833048E-3</v>
      </c>
    </row>
    <row r="4246" spans="2:5" x14ac:dyDescent="0.2">
      <c r="B4246" s="153">
        <v>43074</v>
      </c>
      <c r="C4246" s="61">
        <v>401.00021400000003</v>
      </c>
      <c r="D4246">
        <f t="shared" si="68"/>
        <v>-0.15056486114430992</v>
      </c>
      <c r="E4246">
        <v>-3.4683012282800386E-3</v>
      </c>
    </row>
    <row r="4247" spans="2:5" x14ac:dyDescent="0.2">
      <c r="B4247" s="153">
        <v>45041</v>
      </c>
      <c r="C4247" s="61">
        <v>472.07867399999998</v>
      </c>
      <c r="D4247">
        <f t="shared" si="68"/>
        <v>18.385877827972354</v>
      </c>
      <c r="E4247">
        <v>-3.4722739108283425E-3</v>
      </c>
    </row>
    <row r="4248" spans="2:5" x14ac:dyDescent="0.2">
      <c r="B4248" s="153">
        <v>37448</v>
      </c>
      <c r="C4248" s="61">
        <v>24.351679000000001</v>
      </c>
      <c r="D4248">
        <f t="shared" si="68"/>
        <v>-0.85752361272130351</v>
      </c>
      <c r="E4248">
        <v>-3.4723422895008272E-3</v>
      </c>
    </row>
    <row r="4249" spans="2:5" x14ac:dyDescent="0.2">
      <c r="B4249" s="153">
        <v>44160</v>
      </c>
      <c r="C4249" s="61">
        <v>170.91729699999999</v>
      </c>
      <c r="D4249">
        <f t="shared" si="68"/>
        <v>1.2695799414082709</v>
      </c>
      <c r="E4249">
        <v>-3.4874119381041887E-3</v>
      </c>
    </row>
    <row r="4250" spans="2:5" x14ac:dyDescent="0.2">
      <c r="B4250" s="153">
        <v>38408</v>
      </c>
      <c r="C4250" s="61">
        <v>75.307899000000006</v>
      </c>
      <c r="D4250">
        <f t="shared" si="68"/>
        <v>-0.51637250300029514</v>
      </c>
      <c r="E4250">
        <v>-3.4972914708301596E-3</v>
      </c>
    </row>
    <row r="4251" spans="2:5" x14ac:dyDescent="0.2">
      <c r="B4251" s="153">
        <v>43669</v>
      </c>
      <c r="C4251" s="61">
        <v>155.714676</v>
      </c>
      <c r="D4251">
        <f t="shared" si="68"/>
        <v>6.9103285946616557</v>
      </c>
      <c r="E4251">
        <v>-3.5087903423312544E-3</v>
      </c>
    </row>
    <row r="4252" spans="2:5" x14ac:dyDescent="0.2">
      <c r="B4252" s="153">
        <v>37354</v>
      </c>
      <c r="C4252" s="61">
        <v>19.684982000000002</v>
      </c>
      <c r="D4252">
        <f t="shared" si="68"/>
        <v>-0.81277072061243782</v>
      </c>
      <c r="E4252">
        <v>-3.5141534529872062E-3</v>
      </c>
    </row>
    <row r="4253" spans="2:5" x14ac:dyDescent="0.2">
      <c r="B4253" s="153">
        <v>38712</v>
      </c>
      <c r="C4253" s="61">
        <v>105.138374</v>
      </c>
      <c r="D4253">
        <f t="shared" si="68"/>
        <v>3.8266095642166147</v>
      </c>
      <c r="E4253">
        <v>-3.5191841446361206E-3</v>
      </c>
    </row>
    <row r="4254" spans="2:5" x14ac:dyDescent="0.2">
      <c r="B4254" s="153">
        <v>37547</v>
      </c>
      <c r="C4254" s="61">
        <v>21.783069999999999</v>
      </c>
      <c r="D4254">
        <f t="shared" si="68"/>
        <v>3.5539137716702868E-3</v>
      </c>
      <c r="E4254">
        <v>-3.5284667759032202E-3</v>
      </c>
    </row>
    <row r="4255" spans="2:5" x14ac:dyDescent="0.2">
      <c r="B4255" s="153">
        <v>37550</v>
      </c>
      <c r="C4255" s="61">
        <v>21.705929000000001</v>
      </c>
      <c r="D4255">
        <f t="shared" si="68"/>
        <v>-0.95699003477087474</v>
      </c>
      <c r="E4255">
        <v>-3.5413281966223064E-3</v>
      </c>
    </row>
    <row r="4256" spans="2:5" x14ac:dyDescent="0.2">
      <c r="B4256" s="153">
        <v>42128</v>
      </c>
      <c r="C4256" s="61">
        <v>504.67208900000003</v>
      </c>
      <c r="D4256">
        <f t="shared" si="68"/>
        <v>3.0258052273125893</v>
      </c>
      <c r="E4256">
        <v>-3.5415424796762288E-3</v>
      </c>
    </row>
    <row r="4257" spans="2:5" x14ac:dyDescent="0.2">
      <c r="B4257" s="153">
        <v>43895</v>
      </c>
      <c r="C4257" s="61">
        <v>125.359291</v>
      </c>
      <c r="D4257">
        <f t="shared" si="68"/>
        <v>-0.13235189199021161</v>
      </c>
      <c r="E4257">
        <v>-3.5657619952808406E-3</v>
      </c>
    </row>
    <row r="4258" spans="2:5" x14ac:dyDescent="0.2">
      <c r="B4258" s="153">
        <v>40192</v>
      </c>
      <c r="C4258" s="61">
        <v>144.48172</v>
      </c>
      <c r="D4258">
        <f t="shared" si="68"/>
        <v>-0.19860645711721159</v>
      </c>
      <c r="E4258">
        <v>-3.5670055831859555E-3</v>
      </c>
    </row>
    <row r="4259" spans="2:5" x14ac:dyDescent="0.2">
      <c r="B4259" s="153">
        <v>43487</v>
      </c>
      <c r="C4259" s="61">
        <v>180.28810100000001</v>
      </c>
      <c r="D4259">
        <f t="shared" si="68"/>
        <v>0.24669617366458033</v>
      </c>
      <c r="E4259">
        <v>-3.5812647008751659E-3</v>
      </c>
    </row>
    <row r="4260" spans="2:5" x14ac:dyDescent="0.2">
      <c r="B4260" s="153">
        <v>38785</v>
      </c>
      <c r="C4260" s="61">
        <v>144.61270099999999</v>
      </c>
      <c r="D4260">
        <f t="shared" si="68"/>
        <v>0.15911633622008095</v>
      </c>
      <c r="E4260">
        <v>-3.5817058041498042E-3</v>
      </c>
    </row>
    <row r="4261" spans="2:5" x14ac:dyDescent="0.2">
      <c r="B4261" s="153">
        <v>44062</v>
      </c>
      <c r="C4261" s="61">
        <v>124.761162</v>
      </c>
      <c r="D4261">
        <f t="shared" si="68"/>
        <v>1.5593338884796031</v>
      </c>
      <c r="E4261">
        <v>-3.5827320323404709E-3</v>
      </c>
    </row>
    <row r="4262" spans="2:5" x14ac:dyDescent="0.2">
      <c r="B4262" s="153">
        <v>34890</v>
      </c>
      <c r="C4262" s="61">
        <v>48.747512999999998</v>
      </c>
      <c r="D4262">
        <f t="shared" si="68"/>
        <v>9.6602594327532751E-3</v>
      </c>
      <c r="E4262">
        <v>-3.5843767222901285E-3</v>
      </c>
    </row>
    <row r="4263" spans="2:5" x14ac:dyDescent="0.2">
      <c r="B4263" s="153">
        <v>35727</v>
      </c>
      <c r="C4263" s="61">
        <v>48.281104999999997</v>
      </c>
      <c r="D4263">
        <f t="shared" si="68"/>
        <v>-0.92072068144499175</v>
      </c>
      <c r="E4263">
        <v>-3.5912613569010713E-3</v>
      </c>
    </row>
    <row r="4264" spans="2:5" x14ac:dyDescent="0.2">
      <c r="B4264" s="153">
        <v>45173</v>
      </c>
      <c r="C4264" s="61">
        <v>609</v>
      </c>
      <c r="D4264">
        <f t="shared" si="68"/>
        <v>2.7992952965446381E-3</v>
      </c>
      <c r="E4264">
        <v>-3.5994960026277212E-3</v>
      </c>
    </row>
    <row r="4265" spans="2:5" x14ac:dyDescent="0.2">
      <c r="B4265" s="153">
        <v>45146</v>
      </c>
      <c r="C4265" s="61">
        <v>607.29998799999998</v>
      </c>
      <c r="D4265">
        <f t="shared" si="68"/>
        <v>0.83962793967961324</v>
      </c>
      <c r="E4265">
        <v>-3.6095356849877198E-3</v>
      </c>
    </row>
    <row r="4266" spans="2:5" x14ac:dyDescent="0.2">
      <c r="B4266" s="153">
        <v>43186</v>
      </c>
      <c r="C4266" s="61">
        <v>330.12109400000003</v>
      </c>
      <c r="D4266">
        <f t="shared" si="68"/>
        <v>5.3201036101471599</v>
      </c>
      <c r="E4266">
        <v>-3.6107039997958054E-3</v>
      </c>
    </row>
    <row r="4267" spans="2:5" x14ac:dyDescent="0.2">
      <c r="B4267" s="153">
        <v>35069</v>
      </c>
      <c r="C4267" s="61">
        <v>52.233494</v>
      </c>
      <c r="D4267">
        <f t="shared" si="68"/>
        <v>-0.37974557447552676</v>
      </c>
      <c r="E4267">
        <v>-3.6121840369052415E-3</v>
      </c>
    </row>
    <row r="4268" spans="2:5" x14ac:dyDescent="0.2">
      <c r="B4268" s="153">
        <v>38607</v>
      </c>
      <c r="C4268" s="61">
        <v>84.213013000000004</v>
      </c>
      <c r="D4268">
        <f t="shared" si="68"/>
        <v>6.9458097425483691</v>
      </c>
      <c r="E4268">
        <v>-3.6122113230586616E-3</v>
      </c>
    </row>
    <row r="4269" spans="2:5" x14ac:dyDescent="0.2">
      <c r="B4269" s="153">
        <v>37158</v>
      </c>
      <c r="C4269" s="61">
        <v>10.598418000000001</v>
      </c>
      <c r="D4269">
        <f t="shared" si="68"/>
        <v>-0.7541171971161994</v>
      </c>
      <c r="E4269">
        <v>-3.6258391239773853E-3</v>
      </c>
    </row>
    <row r="4270" spans="2:5" x14ac:dyDescent="0.2">
      <c r="B4270" s="153">
        <v>37861</v>
      </c>
      <c r="C4270" s="61">
        <v>43.103535000000001</v>
      </c>
      <c r="D4270">
        <f t="shared" si="68"/>
        <v>-0.64630554798922113</v>
      </c>
      <c r="E4270">
        <v>-3.6376264184228221E-3</v>
      </c>
    </row>
    <row r="4271" spans="2:5" x14ac:dyDescent="0.2">
      <c r="B4271" s="153">
        <v>39412</v>
      </c>
      <c r="C4271" s="61">
        <v>121.866585</v>
      </c>
      <c r="D4271">
        <f t="shared" si="68"/>
        <v>-0.64208342535789731</v>
      </c>
      <c r="E4271">
        <v>-3.6395523586062917E-3</v>
      </c>
    </row>
    <row r="4272" spans="2:5" x14ac:dyDescent="0.2">
      <c r="B4272" s="153">
        <v>44376</v>
      </c>
      <c r="C4272" s="61">
        <v>340.48880000000003</v>
      </c>
      <c r="D4272">
        <f t="shared" si="68"/>
        <v>0.32460731910893265</v>
      </c>
      <c r="E4272">
        <v>-3.6463762462605616E-3</v>
      </c>
    </row>
    <row r="4273" spans="2:5" x14ac:dyDescent="0.2">
      <c r="B4273" s="153">
        <v>43306</v>
      </c>
      <c r="C4273" s="61">
        <v>257.04885899999999</v>
      </c>
      <c r="D4273">
        <f t="shared" si="68"/>
        <v>11.328644462761764</v>
      </c>
      <c r="E4273">
        <v>-3.6706826481105303E-3</v>
      </c>
    </row>
    <row r="4274" spans="2:5" x14ac:dyDescent="0.2">
      <c r="B4274" s="153">
        <v>37559</v>
      </c>
      <c r="C4274" s="61">
        <v>20.849726</v>
      </c>
      <c r="D4274">
        <f t="shared" si="68"/>
        <v>-0.36993347709514912</v>
      </c>
      <c r="E4274">
        <v>-3.6860278580693366E-3</v>
      </c>
    </row>
    <row r="4275" spans="2:5" x14ac:dyDescent="0.2">
      <c r="B4275" s="153">
        <v>35837</v>
      </c>
      <c r="C4275" s="61">
        <v>33.091309000000003</v>
      </c>
      <c r="D4275">
        <f t="shared" si="68"/>
        <v>-0.96369974783764145</v>
      </c>
      <c r="E4275">
        <v>-3.7107821476249766E-3</v>
      </c>
    </row>
    <row r="4276" spans="2:5" x14ac:dyDescent="0.2">
      <c r="B4276" s="153">
        <v>45334</v>
      </c>
      <c r="C4276" s="61">
        <v>911.59997599999997</v>
      </c>
      <c r="D4276">
        <f t="shared" si="68"/>
        <v>0.85579126541363093</v>
      </c>
      <c r="E4276">
        <v>-3.715873224043749E-3</v>
      </c>
    </row>
    <row r="4277" spans="2:5" x14ac:dyDescent="0.2">
      <c r="B4277" s="153">
        <v>44600</v>
      </c>
      <c r="C4277" s="61">
        <v>491.21902499999999</v>
      </c>
      <c r="D4277">
        <f t="shared" si="68"/>
        <v>16.130858508390361</v>
      </c>
      <c r="E4277">
        <v>-3.7404285133024488E-3</v>
      </c>
    </row>
    <row r="4278" spans="2:5" x14ac:dyDescent="0.2">
      <c r="B4278" s="153">
        <v>33550</v>
      </c>
      <c r="C4278" s="61">
        <v>28.674513000000001</v>
      </c>
      <c r="D4278">
        <f t="shared" si="68"/>
        <v>-0.53538536027633077</v>
      </c>
      <c r="E4278">
        <v>-3.7454595384193729E-3</v>
      </c>
    </row>
    <row r="4279" spans="2:5" x14ac:dyDescent="0.2">
      <c r="B4279" s="153">
        <v>38160</v>
      </c>
      <c r="C4279" s="61">
        <v>61.716766</v>
      </c>
      <c r="D4279">
        <f t="shared" si="68"/>
        <v>-0.87728619087165582</v>
      </c>
      <c r="E4279">
        <v>-3.7491149981064677E-3</v>
      </c>
    </row>
    <row r="4280" spans="2:5" x14ac:dyDescent="0.2">
      <c r="B4280" s="153">
        <v>44595</v>
      </c>
      <c r="C4280" s="61">
        <v>502.932526</v>
      </c>
      <c r="D4280">
        <f t="shared" si="68"/>
        <v>16.605542884437362</v>
      </c>
      <c r="E4280">
        <v>-3.7519278971272899E-3</v>
      </c>
    </row>
    <row r="4281" spans="2:5" x14ac:dyDescent="0.2">
      <c r="B4281" s="153">
        <v>33553</v>
      </c>
      <c r="C4281" s="61">
        <v>28.566714999999999</v>
      </c>
      <c r="D4281">
        <f t="shared" si="68"/>
        <v>-0.96344396370679175</v>
      </c>
      <c r="E4281">
        <v>-3.7593663752895296E-3</v>
      </c>
    </row>
    <row r="4282" spans="2:5" x14ac:dyDescent="0.2">
      <c r="B4282" s="153">
        <v>45294</v>
      </c>
      <c r="C4282" s="61">
        <v>781.45001200000002</v>
      </c>
      <c r="D4282">
        <f t="shared" si="68"/>
        <v>37.258583665247166</v>
      </c>
      <c r="E4282">
        <v>-3.7608514912539255E-3</v>
      </c>
    </row>
    <row r="4283" spans="2:5" x14ac:dyDescent="0.2">
      <c r="B4283" s="153">
        <v>36719</v>
      </c>
      <c r="C4283" s="61">
        <v>20.425481999999999</v>
      </c>
      <c r="D4283">
        <f t="shared" si="68"/>
        <v>-0.94261548266068629</v>
      </c>
      <c r="E4283">
        <v>-3.7622998310606298E-3</v>
      </c>
    </row>
    <row r="4284" spans="2:5" x14ac:dyDescent="0.2">
      <c r="B4284" s="153">
        <v>43203</v>
      </c>
      <c r="C4284" s="61">
        <v>355.94064300000002</v>
      </c>
      <c r="D4284">
        <f t="shared" si="68"/>
        <v>3.2974096062397202</v>
      </c>
      <c r="E4284">
        <v>-3.76671168246233E-3</v>
      </c>
    </row>
    <row r="4285" spans="2:5" x14ac:dyDescent="0.2">
      <c r="B4285" s="153">
        <v>38645</v>
      </c>
      <c r="C4285" s="61">
        <v>82.826790000000003</v>
      </c>
      <c r="D4285">
        <f t="shared" si="68"/>
        <v>0.15352799172770143</v>
      </c>
      <c r="E4285">
        <v>-3.77127419561144E-3</v>
      </c>
    </row>
    <row r="4286" spans="2:5" x14ac:dyDescent="0.2">
      <c r="B4286" s="153">
        <v>38541</v>
      </c>
      <c r="C4286" s="61">
        <v>71.803016999999997</v>
      </c>
      <c r="D4286">
        <f t="shared" si="68"/>
        <v>-0.60950497715300378</v>
      </c>
      <c r="E4286">
        <v>-3.7781029776835485E-3</v>
      </c>
    </row>
    <row r="4287" spans="2:5" x14ac:dyDescent="0.2">
      <c r="B4287" s="153">
        <v>43831</v>
      </c>
      <c r="C4287" s="61">
        <v>183.87690699999999</v>
      </c>
      <c r="D4287">
        <f t="shared" si="68"/>
        <v>1.6291291375126816E-3</v>
      </c>
      <c r="E4287">
        <v>-3.7807503213143278E-3</v>
      </c>
    </row>
    <row r="4288" spans="2:5" x14ac:dyDescent="0.2">
      <c r="B4288" s="153">
        <v>44169</v>
      </c>
      <c r="C4288" s="61">
        <v>183.57783499999999</v>
      </c>
      <c r="D4288">
        <f t="shared" si="68"/>
        <v>5.2436751348742234</v>
      </c>
      <c r="E4288">
        <v>-3.7869674186687633E-3</v>
      </c>
    </row>
    <row r="4289" spans="2:5" x14ac:dyDescent="0.2">
      <c r="B4289" s="153">
        <v>36193</v>
      </c>
      <c r="C4289" s="61">
        <v>29.402208000000002</v>
      </c>
      <c r="D4289">
        <f t="shared" si="68"/>
        <v>-0.93587597477964668</v>
      </c>
      <c r="E4289">
        <v>-3.7878967557230876E-3</v>
      </c>
    </row>
    <row r="4290" spans="2:5" x14ac:dyDescent="0.2">
      <c r="B4290" s="153">
        <v>42797</v>
      </c>
      <c r="C4290" s="61">
        <v>458.52093500000001</v>
      </c>
      <c r="D4290">
        <f t="shared" si="68"/>
        <v>-0.28640425871426517</v>
      </c>
      <c r="E4290">
        <v>-3.7903514137578439E-3</v>
      </c>
    </row>
    <row r="4291" spans="2:5" x14ac:dyDescent="0.2">
      <c r="B4291" s="153">
        <v>45238</v>
      </c>
      <c r="C4291" s="61">
        <v>642.54998799999998</v>
      </c>
      <c r="D4291">
        <f t="shared" ref="D4291:D4354" si="69">(C4291-C4292)/C4292</f>
        <v>3.7958279885780546</v>
      </c>
      <c r="E4291">
        <v>-3.798468217054287E-3</v>
      </c>
    </row>
    <row r="4292" spans="2:5" x14ac:dyDescent="0.2">
      <c r="B4292" s="153">
        <v>38904</v>
      </c>
      <c r="C4292" s="61">
        <v>133.981033</v>
      </c>
      <c r="D4292">
        <f t="shared" si="69"/>
        <v>-0.66827442235714707</v>
      </c>
      <c r="E4292">
        <v>-3.8061627549431658E-3</v>
      </c>
    </row>
    <row r="4293" spans="2:5" x14ac:dyDescent="0.2">
      <c r="B4293" s="153">
        <v>44726</v>
      </c>
      <c r="C4293" s="61">
        <v>403.89117399999998</v>
      </c>
      <c r="D4293">
        <f t="shared" si="69"/>
        <v>13.410420528023046</v>
      </c>
      <c r="E4293">
        <v>-3.8112685397481399E-3</v>
      </c>
    </row>
    <row r="4294" spans="2:5" x14ac:dyDescent="0.2">
      <c r="B4294" s="153">
        <v>33906</v>
      </c>
      <c r="C4294" s="61">
        <v>28.027716000000002</v>
      </c>
      <c r="D4294">
        <f t="shared" si="69"/>
        <v>-0.3798076760309767</v>
      </c>
      <c r="E4294">
        <v>-3.8313500805902461E-3</v>
      </c>
    </row>
    <row r="4295" spans="2:5" x14ac:dyDescent="0.2">
      <c r="B4295" s="153">
        <v>34838</v>
      </c>
      <c r="C4295" s="61">
        <v>45.191974999999999</v>
      </c>
      <c r="D4295">
        <f t="shared" si="69"/>
        <v>-0.60205355869648969</v>
      </c>
      <c r="E4295">
        <v>-3.8315210832302001E-3</v>
      </c>
    </row>
    <row r="4296" spans="2:5" x14ac:dyDescent="0.2">
      <c r="B4296" s="153">
        <v>38747</v>
      </c>
      <c r="C4296" s="61">
        <v>113.56295799999999</v>
      </c>
      <c r="D4296">
        <f t="shared" si="69"/>
        <v>3.0674525523387923</v>
      </c>
      <c r="E4296">
        <v>-3.8363057612358703E-3</v>
      </c>
    </row>
    <row r="4297" spans="2:5" x14ac:dyDescent="0.2">
      <c r="B4297" s="153">
        <v>33907</v>
      </c>
      <c r="C4297" s="61">
        <v>27.919922</v>
      </c>
      <c r="D4297">
        <f t="shared" si="69"/>
        <v>-0.93442533616679935</v>
      </c>
      <c r="E4297">
        <v>-3.8459787447540118E-3</v>
      </c>
    </row>
    <row r="4298" spans="2:5" x14ac:dyDescent="0.2">
      <c r="B4298" s="153">
        <v>44901</v>
      </c>
      <c r="C4298" s="61">
        <v>425.77301</v>
      </c>
      <c r="D4298">
        <f t="shared" si="69"/>
        <v>-2.9097507351062004E-2</v>
      </c>
      <c r="E4298">
        <v>-3.8483813815770197E-3</v>
      </c>
    </row>
    <row r="4299" spans="2:5" x14ac:dyDescent="0.2">
      <c r="B4299" s="153">
        <v>44974</v>
      </c>
      <c r="C4299" s="61">
        <v>438.53323399999999</v>
      </c>
      <c r="D4299">
        <f t="shared" si="69"/>
        <v>21.018715343235467</v>
      </c>
      <c r="E4299">
        <v>-3.8496012211274265E-3</v>
      </c>
    </row>
    <row r="4300" spans="2:5" x14ac:dyDescent="0.2">
      <c r="B4300" s="153">
        <v>37376</v>
      </c>
      <c r="C4300" s="61">
        <v>19.916385999999999</v>
      </c>
      <c r="D4300">
        <f t="shared" si="69"/>
        <v>-0.28389543839160775</v>
      </c>
      <c r="E4300">
        <v>-3.8581990919561459E-3</v>
      </c>
    </row>
    <row r="4301" spans="2:5" x14ac:dyDescent="0.2">
      <c r="B4301" s="153">
        <v>33843</v>
      </c>
      <c r="C4301" s="61">
        <v>27.81212</v>
      </c>
      <c r="D4301">
        <f t="shared" si="69"/>
        <v>0</v>
      </c>
      <c r="E4301">
        <v>-3.8611139386420749E-3</v>
      </c>
    </row>
    <row r="4302" spans="2:5" x14ac:dyDescent="0.2">
      <c r="B4302" s="153">
        <v>33485</v>
      </c>
      <c r="C4302" s="61">
        <v>27.81212</v>
      </c>
      <c r="D4302">
        <f t="shared" si="69"/>
        <v>-0.62542961032955413</v>
      </c>
      <c r="E4302">
        <v>-3.8611139386420749E-3</v>
      </c>
    </row>
    <row r="4303" spans="2:5" x14ac:dyDescent="0.2">
      <c r="B4303" s="153">
        <v>38413</v>
      </c>
      <c r="C4303" s="61">
        <v>74.250716999999995</v>
      </c>
      <c r="D4303">
        <f t="shared" si="69"/>
        <v>-0.31122278398483494</v>
      </c>
      <c r="E4303">
        <v>-3.8681739518349623E-3</v>
      </c>
    </row>
    <row r="4304" spans="2:5" x14ac:dyDescent="0.2">
      <c r="B4304" s="153">
        <v>39546</v>
      </c>
      <c r="C4304" s="61">
        <v>107.800774</v>
      </c>
      <c r="D4304">
        <f t="shared" si="69"/>
        <v>2.9216361588846391</v>
      </c>
      <c r="E4304">
        <v>-3.876159853368625E-3</v>
      </c>
    </row>
    <row r="4305" spans="2:5" x14ac:dyDescent="0.2">
      <c r="B4305" s="153">
        <v>33506</v>
      </c>
      <c r="C4305" s="61">
        <v>27.488724000000001</v>
      </c>
      <c r="D4305">
        <f t="shared" si="69"/>
        <v>0</v>
      </c>
      <c r="E4305">
        <v>-3.9062529725212109E-3</v>
      </c>
    </row>
    <row r="4306" spans="2:5" x14ac:dyDescent="0.2">
      <c r="B4306" s="153">
        <v>33634</v>
      </c>
      <c r="C4306" s="61">
        <v>27.488724000000001</v>
      </c>
      <c r="D4306">
        <f t="shared" si="69"/>
        <v>0</v>
      </c>
      <c r="E4306">
        <v>-3.9062529725212109E-3</v>
      </c>
    </row>
    <row r="4307" spans="2:5" x14ac:dyDescent="0.2">
      <c r="B4307" s="153">
        <v>33532</v>
      </c>
      <c r="C4307" s="61">
        <v>27.488724000000001</v>
      </c>
      <c r="D4307">
        <f t="shared" si="69"/>
        <v>0.44808020113287395</v>
      </c>
      <c r="E4307">
        <v>-3.9062529725212109E-3</v>
      </c>
    </row>
    <row r="4308" spans="2:5" x14ac:dyDescent="0.2">
      <c r="B4308" s="153">
        <v>36077</v>
      </c>
      <c r="C4308" s="61">
        <v>18.982873999999999</v>
      </c>
      <c r="D4308">
        <f t="shared" si="69"/>
        <v>-0.79782890897731229</v>
      </c>
      <c r="E4308">
        <v>-3.9107114390513889E-3</v>
      </c>
    </row>
    <row r="4309" spans="2:5" x14ac:dyDescent="0.2">
      <c r="B4309" s="153">
        <v>40060</v>
      </c>
      <c r="C4309" s="61">
        <v>93.895095999999995</v>
      </c>
      <c r="D4309">
        <f t="shared" si="69"/>
        <v>6.9926106625803195</v>
      </c>
      <c r="E4309">
        <v>-3.91924675133955E-3</v>
      </c>
    </row>
    <row r="4310" spans="2:5" x14ac:dyDescent="0.2">
      <c r="B4310" s="153">
        <v>37181</v>
      </c>
      <c r="C4310" s="61">
        <v>11.747738</v>
      </c>
      <c r="D4310">
        <f t="shared" si="69"/>
        <v>-0.80221797587099775</v>
      </c>
      <c r="E4310">
        <v>-3.9241920905679073E-3</v>
      </c>
    </row>
    <row r="4311" spans="2:5" x14ac:dyDescent="0.2">
      <c r="B4311" s="153">
        <v>35382</v>
      </c>
      <c r="C4311" s="61">
        <v>59.397399999999998</v>
      </c>
      <c r="D4311">
        <f t="shared" si="69"/>
        <v>-0.62771636827663146</v>
      </c>
      <c r="E4311">
        <v>-3.9259111139701361E-3</v>
      </c>
    </row>
    <row r="4312" spans="2:5" x14ac:dyDescent="0.2">
      <c r="B4312" s="153">
        <v>39101</v>
      </c>
      <c r="C4312" s="61">
        <v>159.54878199999999</v>
      </c>
      <c r="D4312">
        <f t="shared" si="69"/>
        <v>7.1626759292641795</v>
      </c>
      <c r="E4312">
        <v>-3.9291502350140171E-3</v>
      </c>
    </row>
    <row r="4313" spans="2:5" x14ac:dyDescent="0.2">
      <c r="B4313" s="153">
        <v>36724</v>
      </c>
      <c r="C4313" s="61">
        <v>19.546137000000002</v>
      </c>
      <c r="D4313">
        <f t="shared" si="69"/>
        <v>-0.82909993452490682</v>
      </c>
      <c r="E4313">
        <v>-3.9308934890272089E-3</v>
      </c>
    </row>
    <row r="4314" spans="2:5" x14ac:dyDescent="0.2">
      <c r="B4314" s="153">
        <v>40129</v>
      </c>
      <c r="C4314" s="61">
        <v>114.371735</v>
      </c>
      <c r="D4314">
        <f t="shared" si="69"/>
        <v>10.758426650357071</v>
      </c>
      <c r="E4314">
        <v>-3.9413955772063291E-3</v>
      </c>
    </row>
    <row r="4315" spans="2:5" x14ac:dyDescent="0.2">
      <c r="B4315" s="153">
        <v>36993</v>
      </c>
      <c r="C4315" s="61">
        <v>9.7267890000000001</v>
      </c>
      <c r="D4315">
        <f t="shared" si="69"/>
        <v>-0.97398439328760533</v>
      </c>
      <c r="E4315">
        <v>-3.9489615940111432E-3</v>
      </c>
    </row>
    <row r="4316" spans="2:5" x14ac:dyDescent="0.2">
      <c r="B4316" s="153">
        <v>42467</v>
      </c>
      <c r="C4316" s="61">
        <v>373.88284299999998</v>
      </c>
      <c r="D4316">
        <f t="shared" si="69"/>
        <v>31.31393918253131</v>
      </c>
      <c r="E4316">
        <v>-3.981910874092465E-3</v>
      </c>
    </row>
    <row r="4317" spans="2:5" x14ac:dyDescent="0.2">
      <c r="B4317" s="153">
        <v>37025</v>
      </c>
      <c r="C4317" s="61">
        <v>11.570327000000001</v>
      </c>
      <c r="D4317">
        <f t="shared" si="69"/>
        <v>-0.83455343745771904</v>
      </c>
      <c r="E4317">
        <v>-3.9840373368885901E-3</v>
      </c>
    </row>
    <row r="4318" spans="2:5" x14ac:dyDescent="0.2">
      <c r="B4318" s="153">
        <v>38505</v>
      </c>
      <c r="C4318" s="61">
        <v>69.933921999999995</v>
      </c>
      <c r="D4318">
        <f t="shared" si="69"/>
        <v>-0.77504606078093408</v>
      </c>
      <c r="E4318">
        <v>-3.9922247673060468E-3</v>
      </c>
    </row>
    <row r="4319" spans="2:5" x14ac:dyDescent="0.2">
      <c r="B4319" s="153">
        <v>44340</v>
      </c>
      <c r="C4319" s="61">
        <v>310.88107300000001</v>
      </c>
      <c r="D4319">
        <f t="shared" si="69"/>
        <v>-0.38852943678130181</v>
      </c>
      <c r="E4319">
        <v>-3.9923595635916621E-3</v>
      </c>
    </row>
    <row r="4320" spans="2:5" x14ac:dyDescent="0.2">
      <c r="B4320" s="153">
        <v>42601</v>
      </c>
      <c r="C4320" s="61">
        <v>508.415436</v>
      </c>
      <c r="D4320">
        <f t="shared" si="69"/>
        <v>1.961399050532674E-4</v>
      </c>
      <c r="E4320">
        <v>-4.0034729916481422E-3</v>
      </c>
    </row>
    <row r="4321" spans="2:5" x14ac:dyDescent="0.2">
      <c r="B4321" s="153">
        <v>44575</v>
      </c>
      <c r="C4321" s="61">
        <v>508.31573500000002</v>
      </c>
      <c r="D4321">
        <f t="shared" si="69"/>
        <v>19.39587292275889</v>
      </c>
      <c r="E4321">
        <v>-4.0043155864433414E-3</v>
      </c>
    </row>
    <row r="4322" spans="2:5" x14ac:dyDescent="0.2">
      <c r="B4322" s="153">
        <v>37585</v>
      </c>
      <c r="C4322" s="61">
        <v>24.92248</v>
      </c>
      <c r="D4322">
        <f t="shared" si="69"/>
        <v>-0.95309399441258635</v>
      </c>
      <c r="E4322">
        <v>-4.0073525077474435E-3</v>
      </c>
    </row>
    <row r="4323" spans="2:5" x14ac:dyDescent="0.2">
      <c r="B4323" s="153">
        <v>42114</v>
      </c>
      <c r="C4323" s="61">
        <v>531.328125</v>
      </c>
      <c r="D4323">
        <f t="shared" si="69"/>
        <v>18.874522394274017</v>
      </c>
      <c r="E4323">
        <v>-4.0160715066685903E-3</v>
      </c>
    </row>
    <row r="4324" spans="2:5" x14ac:dyDescent="0.2">
      <c r="B4324" s="153">
        <v>33828</v>
      </c>
      <c r="C4324" s="61">
        <v>26.734133</v>
      </c>
      <c r="D4324">
        <f t="shared" si="69"/>
        <v>-0.75206760161217767</v>
      </c>
      <c r="E4324">
        <v>-4.0161413108309738E-3</v>
      </c>
    </row>
    <row r="4325" spans="2:5" x14ac:dyDescent="0.2">
      <c r="B4325" s="153">
        <v>38716</v>
      </c>
      <c r="C4325" s="61">
        <v>107.828316</v>
      </c>
      <c r="D4325">
        <f t="shared" si="69"/>
        <v>-0.75542253027039918</v>
      </c>
      <c r="E4325">
        <v>-4.039360964383564E-3</v>
      </c>
    </row>
    <row r="4326" spans="2:5" x14ac:dyDescent="0.2">
      <c r="B4326" s="153">
        <v>44770</v>
      </c>
      <c r="C4326" s="61">
        <v>440.87591600000002</v>
      </c>
      <c r="D4326">
        <f t="shared" si="69"/>
        <v>1.9090723496122912</v>
      </c>
      <c r="E4326">
        <v>-4.0535877897880665E-3</v>
      </c>
    </row>
    <row r="4327" spans="2:5" x14ac:dyDescent="0.2">
      <c r="B4327" s="153">
        <v>39079</v>
      </c>
      <c r="C4327" s="61">
        <v>151.552063</v>
      </c>
      <c r="D4327">
        <f t="shared" si="69"/>
        <v>1.735796409550314</v>
      </c>
      <c r="E4327">
        <v>-4.0805919740608335E-3</v>
      </c>
    </row>
    <row r="4328" spans="2:5" x14ac:dyDescent="0.2">
      <c r="B4328" s="153">
        <v>35515</v>
      </c>
      <c r="C4328" s="61">
        <v>55.395958</v>
      </c>
      <c r="D4328">
        <f t="shared" si="69"/>
        <v>-0.18807613059854295</v>
      </c>
      <c r="E4328">
        <v>-4.0815500268179981E-3</v>
      </c>
    </row>
    <row r="4329" spans="2:5" x14ac:dyDescent="0.2">
      <c r="B4329" s="153">
        <v>38203</v>
      </c>
      <c r="C4329" s="61">
        <v>68.228020000000001</v>
      </c>
      <c r="D4329">
        <f t="shared" si="69"/>
        <v>-0.84758786840623179</v>
      </c>
      <c r="E4329">
        <v>-4.091633760571361E-3</v>
      </c>
    </row>
    <row r="4330" spans="2:5" x14ac:dyDescent="0.2">
      <c r="B4330" s="153">
        <v>44761</v>
      </c>
      <c r="C4330" s="61">
        <v>447.654785</v>
      </c>
      <c r="D4330">
        <f t="shared" si="69"/>
        <v>6.5440598128260659</v>
      </c>
      <c r="E4330">
        <v>-4.1029430064161978E-3</v>
      </c>
    </row>
    <row r="4331" spans="2:5" x14ac:dyDescent="0.2">
      <c r="B4331" s="153">
        <v>35131</v>
      </c>
      <c r="C4331" s="61">
        <v>59.338711000000004</v>
      </c>
      <c r="D4331">
        <f t="shared" si="69"/>
        <v>-0.85909894534646836</v>
      </c>
      <c r="E4331">
        <v>-4.1199348941431185E-3</v>
      </c>
    </row>
    <row r="4332" spans="2:5" x14ac:dyDescent="0.2">
      <c r="B4332" s="153">
        <v>43096</v>
      </c>
      <c r="C4332" s="61">
        <v>421.137451</v>
      </c>
      <c r="D4332">
        <f t="shared" si="69"/>
        <v>4.3303117376645517</v>
      </c>
      <c r="E4332">
        <v>-4.125424874118413E-3</v>
      </c>
    </row>
    <row r="4333" spans="2:5" x14ac:dyDescent="0.2">
      <c r="B4333" s="153">
        <v>38328</v>
      </c>
      <c r="C4333" s="61">
        <v>79.008033999999995</v>
      </c>
      <c r="D4333">
        <f t="shared" si="69"/>
        <v>-0.82182041735297262</v>
      </c>
      <c r="E4333">
        <v>-4.1388444735861903E-3</v>
      </c>
    </row>
    <row r="4334" spans="2:5" x14ac:dyDescent="0.2">
      <c r="B4334" s="153">
        <v>44959</v>
      </c>
      <c r="C4334" s="61">
        <v>443.41799900000001</v>
      </c>
      <c r="D4334">
        <f t="shared" si="69"/>
        <v>-2.4882150169059643E-2</v>
      </c>
      <c r="E4334">
        <v>-4.1419164766449742E-3</v>
      </c>
    </row>
    <row r="4335" spans="2:5" x14ac:dyDescent="0.2">
      <c r="B4335" s="153">
        <v>44657</v>
      </c>
      <c r="C4335" s="61">
        <v>454.73272700000001</v>
      </c>
      <c r="D4335">
        <f t="shared" si="69"/>
        <v>-0.55315411361892719</v>
      </c>
      <c r="E4335">
        <v>-4.1480348315317689E-3</v>
      </c>
    </row>
    <row r="4336" spans="2:5" x14ac:dyDescent="0.2">
      <c r="B4336" s="153">
        <v>45357</v>
      </c>
      <c r="C4336" s="61">
        <v>1017.650024</v>
      </c>
      <c r="D4336">
        <f t="shared" si="69"/>
        <v>6.4788466121777368</v>
      </c>
      <c r="E4336">
        <v>-4.1589195617828855E-3</v>
      </c>
    </row>
    <row r="4337" spans="2:5" x14ac:dyDescent="0.2">
      <c r="B4337" s="153">
        <v>39038</v>
      </c>
      <c r="C4337" s="61">
        <v>136.07044999999999</v>
      </c>
      <c r="D4337">
        <f t="shared" si="69"/>
        <v>0.79606175000117463</v>
      </c>
      <c r="E4337">
        <v>-4.1759192544858926E-3</v>
      </c>
    </row>
    <row r="4338" spans="2:5" x14ac:dyDescent="0.2">
      <c r="B4338" s="153">
        <v>39709</v>
      </c>
      <c r="C4338" s="61">
        <v>75.760452000000001</v>
      </c>
      <c r="D4338">
        <f t="shared" si="69"/>
        <v>0.26360225267447673</v>
      </c>
      <c r="E4338">
        <v>-4.1886917625391209E-3</v>
      </c>
    </row>
    <row r="4339" spans="2:5" x14ac:dyDescent="0.2">
      <c r="B4339" s="153">
        <v>35108</v>
      </c>
      <c r="C4339" s="61">
        <v>59.955933000000002</v>
      </c>
      <c r="D4339">
        <f t="shared" si="69"/>
        <v>-0.46202661984198173</v>
      </c>
      <c r="E4339">
        <v>-4.1940458523678564E-3</v>
      </c>
    </row>
    <row r="4340" spans="2:5" x14ac:dyDescent="0.2">
      <c r="B4340" s="153">
        <v>39469</v>
      </c>
      <c r="C4340" s="61">
        <v>111.44776899999999</v>
      </c>
      <c r="D4340">
        <f t="shared" si="69"/>
        <v>-0.71256645589478407</v>
      </c>
      <c r="E4340">
        <v>-4.2070569903486545E-3</v>
      </c>
    </row>
    <row r="4341" spans="2:5" x14ac:dyDescent="0.2">
      <c r="B4341" s="153">
        <v>42206</v>
      </c>
      <c r="C4341" s="61">
        <v>387.734039</v>
      </c>
      <c r="D4341">
        <f t="shared" si="69"/>
        <v>34.54922759877843</v>
      </c>
      <c r="E4341">
        <v>-4.2226191713053045E-3</v>
      </c>
    </row>
    <row r="4342" spans="2:5" x14ac:dyDescent="0.2">
      <c r="B4342" s="153">
        <v>37091</v>
      </c>
      <c r="C4342" s="61">
        <v>10.906961000000001</v>
      </c>
      <c r="D4342">
        <f t="shared" si="69"/>
        <v>-0.85172410127246101</v>
      </c>
      <c r="E4342">
        <v>-4.2250516034571285E-3</v>
      </c>
    </row>
    <row r="4343" spans="2:5" x14ac:dyDescent="0.2">
      <c r="B4343" s="153">
        <v>35240</v>
      </c>
      <c r="C4343" s="61">
        <v>73.558555999999996</v>
      </c>
      <c r="D4343">
        <f t="shared" si="69"/>
        <v>-0.40182170659730182</v>
      </c>
      <c r="E4343">
        <v>-4.2258150455283207E-3</v>
      </c>
    </row>
    <row r="4344" spans="2:5" x14ac:dyDescent="0.2">
      <c r="B4344" s="153">
        <v>39415</v>
      </c>
      <c r="C4344" s="61">
        <v>122.970955</v>
      </c>
      <c r="D4344">
        <f t="shared" si="69"/>
        <v>-0.73128369408510419</v>
      </c>
      <c r="E4344">
        <v>-4.2287115274680749E-3</v>
      </c>
    </row>
    <row r="4345" spans="2:5" x14ac:dyDescent="0.2">
      <c r="B4345" s="153">
        <v>42929</v>
      </c>
      <c r="C4345" s="61">
        <v>457.623718</v>
      </c>
      <c r="D4345">
        <f t="shared" si="69"/>
        <v>35.065200390675578</v>
      </c>
      <c r="E4345">
        <v>-4.229929957842965E-3</v>
      </c>
    </row>
    <row r="4346" spans="2:5" x14ac:dyDescent="0.2">
      <c r="B4346" s="153">
        <v>37032</v>
      </c>
      <c r="C4346" s="61">
        <v>12.688789</v>
      </c>
      <c r="D4346">
        <f t="shared" si="69"/>
        <v>-0.75172987322751428</v>
      </c>
      <c r="E4346">
        <v>-4.2373782497310995E-3</v>
      </c>
    </row>
    <row r="4347" spans="2:5" x14ac:dyDescent="0.2">
      <c r="B4347" s="153">
        <v>35685</v>
      </c>
      <c r="C4347" s="61">
        <v>51.108803000000002</v>
      </c>
      <c r="D4347">
        <f t="shared" si="69"/>
        <v>-9.5235852895251993E-2</v>
      </c>
      <c r="E4347">
        <v>-4.2380783600961067E-3</v>
      </c>
    </row>
    <row r="4348" spans="2:5" x14ac:dyDescent="0.2">
      <c r="B4348" s="153">
        <v>35548</v>
      </c>
      <c r="C4348" s="61">
        <v>56.488537000000001</v>
      </c>
      <c r="D4348">
        <f t="shared" si="69"/>
        <v>0.66367268511208832</v>
      </c>
      <c r="E4348">
        <v>-4.2521245330867791E-3</v>
      </c>
    </row>
    <row r="4349" spans="2:5" x14ac:dyDescent="0.2">
      <c r="B4349" s="153">
        <v>35824</v>
      </c>
      <c r="C4349" s="61">
        <v>33.954116999999997</v>
      </c>
      <c r="D4349">
        <f t="shared" si="69"/>
        <v>-0.92136686702298609</v>
      </c>
      <c r="E4349">
        <v>-4.252192718326899E-3</v>
      </c>
    </row>
    <row r="4350" spans="2:5" x14ac:dyDescent="0.2">
      <c r="B4350" s="153">
        <v>44874</v>
      </c>
      <c r="C4350" s="61">
        <v>431.80419899999998</v>
      </c>
      <c r="D4350">
        <f t="shared" si="69"/>
        <v>2.9348899956875035E-2</v>
      </c>
      <c r="E4350">
        <v>-4.2528436364390083E-3</v>
      </c>
    </row>
    <row r="4351" spans="2:5" x14ac:dyDescent="0.2">
      <c r="B4351" s="153">
        <v>43090</v>
      </c>
      <c r="C4351" s="61">
        <v>419.49255399999998</v>
      </c>
      <c r="D4351">
        <f t="shared" si="69"/>
        <v>28.113417477577062</v>
      </c>
      <c r="E4351">
        <v>-4.2594076137462715E-3</v>
      </c>
    </row>
    <row r="4352" spans="2:5" x14ac:dyDescent="0.2">
      <c r="B4352" s="153">
        <v>36879</v>
      </c>
      <c r="C4352" s="61">
        <v>14.408908</v>
      </c>
      <c r="D4352">
        <f t="shared" si="69"/>
        <v>-0.86377611521621056</v>
      </c>
      <c r="E4352">
        <v>-4.2646410450968919E-3</v>
      </c>
    </row>
    <row r="4353" spans="2:5" x14ac:dyDescent="0.2">
      <c r="B4353" s="153">
        <v>38733</v>
      </c>
      <c r="C4353" s="61">
        <v>105.77372699999999</v>
      </c>
      <c r="D4353">
        <f t="shared" si="69"/>
        <v>1.2100050761256926</v>
      </c>
      <c r="E4353">
        <v>-4.272149859584044E-3</v>
      </c>
    </row>
    <row r="4354" spans="2:5" x14ac:dyDescent="0.2">
      <c r="B4354" s="153">
        <v>35487</v>
      </c>
      <c r="C4354" s="61">
        <v>47.861305000000002</v>
      </c>
      <c r="D4354">
        <f t="shared" si="69"/>
        <v>-0.28465439585972957</v>
      </c>
      <c r="E4354">
        <v>-4.2803957330354581E-3</v>
      </c>
    </row>
    <row r="4355" spans="2:5" x14ac:dyDescent="0.2">
      <c r="B4355" s="153">
        <v>38295</v>
      </c>
      <c r="C4355" s="61">
        <v>66.906548000000001</v>
      </c>
      <c r="D4355">
        <f t="shared" ref="D4355:D4418" si="70">(C4355-C4356)/C4356</f>
        <v>-0.87673998928402397</v>
      </c>
      <c r="E4355">
        <v>-4.2907149656769847E-3</v>
      </c>
    </row>
    <row r="4356" spans="2:5" x14ac:dyDescent="0.2">
      <c r="B4356" s="153">
        <v>42664</v>
      </c>
      <c r="C4356" s="61">
        <v>542.80822799999999</v>
      </c>
      <c r="D4356">
        <f t="shared" si="70"/>
        <v>22.371218186906631</v>
      </c>
      <c r="E4356">
        <v>-4.2972525409796618E-3</v>
      </c>
    </row>
    <row r="4357" spans="2:5" x14ac:dyDescent="0.2">
      <c r="B4357" s="153">
        <v>37693</v>
      </c>
      <c r="C4357" s="61">
        <v>23.2255</v>
      </c>
      <c r="D4357">
        <f t="shared" si="70"/>
        <v>-0.91948198867156594</v>
      </c>
      <c r="E4357">
        <v>-4.2988925341172967E-3</v>
      </c>
    </row>
    <row r="4358" spans="2:5" x14ac:dyDescent="0.2">
      <c r="B4358" s="153">
        <v>44218</v>
      </c>
      <c r="C4358" s="61">
        <v>288.45098899999999</v>
      </c>
      <c r="D4358">
        <f t="shared" si="70"/>
        <v>11.427837959988915</v>
      </c>
      <c r="E4358">
        <v>-4.3014719307886539E-3</v>
      </c>
    </row>
    <row r="4359" spans="2:5" x14ac:dyDescent="0.2">
      <c r="B4359" s="153">
        <v>37454</v>
      </c>
      <c r="C4359" s="61">
        <v>23.210070000000002</v>
      </c>
      <c r="D4359">
        <f t="shared" si="70"/>
        <v>0.86431191635505877</v>
      </c>
      <c r="E4359">
        <v>-4.3019517081467219E-3</v>
      </c>
    </row>
    <row r="4360" spans="2:5" x14ac:dyDescent="0.2">
      <c r="B4360" s="153">
        <v>37034</v>
      </c>
      <c r="C4360" s="61">
        <v>12.449671</v>
      </c>
      <c r="D4360">
        <f t="shared" si="70"/>
        <v>-0.46056138022636128</v>
      </c>
      <c r="E4360">
        <v>-4.3181742567618723E-3</v>
      </c>
    </row>
    <row r="4361" spans="2:5" x14ac:dyDescent="0.2">
      <c r="B4361" s="153">
        <v>37428</v>
      </c>
      <c r="C4361" s="61">
        <v>23.078938999999998</v>
      </c>
      <c r="D4361">
        <f t="shared" si="70"/>
        <v>0.18401233850929885</v>
      </c>
      <c r="E4361">
        <v>-4.3263319473218903E-3</v>
      </c>
    </row>
    <row r="4362" spans="2:5" x14ac:dyDescent="0.2">
      <c r="B4362" s="153">
        <v>36706</v>
      </c>
      <c r="C4362" s="61">
        <v>19.492144</v>
      </c>
      <c r="D4362">
        <f t="shared" si="70"/>
        <v>-0.28302711279225851</v>
      </c>
      <c r="E4362">
        <v>-4.3339655381138204E-3</v>
      </c>
    </row>
    <row r="4363" spans="2:5" x14ac:dyDescent="0.2">
      <c r="B4363" s="153">
        <v>39871</v>
      </c>
      <c r="C4363" s="61">
        <v>27.186724000000002</v>
      </c>
      <c r="D4363">
        <f t="shared" si="70"/>
        <v>2.427812845038534E-2</v>
      </c>
      <c r="E4363">
        <v>-4.3346509635091767E-3</v>
      </c>
    </row>
    <row r="4364" spans="2:5" x14ac:dyDescent="0.2">
      <c r="B4364" s="153">
        <v>37775</v>
      </c>
      <c r="C4364" s="61">
        <v>26.542325999999999</v>
      </c>
      <c r="D4364">
        <f t="shared" si="70"/>
        <v>-0.51833239730327529</v>
      </c>
      <c r="E4364">
        <v>-4.3400816204532582E-3</v>
      </c>
    </row>
    <row r="4365" spans="2:5" x14ac:dyDescent="0.2">
      <c r="B4365" s="153">
        <v>35506</v>
      </c>
      <c r="C4365" s="61">
        <v>55.105068000000003</v>
      </c>
      <c r="D4365">
        <f t="shared" si="70"/>
        <v>-0.87256066308465707</v>
      </c>
      <c r="E4365">
        <v>-4.3581433438834999E-3</v>
      </c>
    </row>
    <row r="4366" spans="2:5" x14ac:dyDescent="0.2">
      <c r="B4366" s="153">
        <v>44651</v>
      </c>
      <c r="C4366" s="61">
        <v>432.40234400000003</v>
      </c>
      <c r="D4366">
        <f t="shared" si="70"/>
        <v>7.7288119584075572</v>
      </c>
      <c r="E4366">
        <v>-4.3612448223352288E-3</v>
      </c>
    </row>
    <row r="4367" spans="2:5" x14ac:dyDescent="0.2">
      <c r="B4367" s="153">
        <v>34618</v>
      </c>
      <c r="C4367" s="61">
        <v>49.537365000000001</v>
      </c>
      <c r="D4367">
        <f t="shared" si="70"/>
        <v>-0.59470379608638457</v>
      </c>
      <c r="E4367">
        <v>-4.3669093850725394E-3</v>
      </c>
    </row>
    <row r="4368" spans="2:5" x14ac:dyDescent="0.2">
      <c r="B4368" s="153">
        <v>39209</v>
      </c>
      <c r="C4368" s="61">
        <v>122.22508999999999</v>
      </c>
      <c r="D4368">
        <f t="shared" si="70"/>
        <v>-0.72364244814141065</v>
      </c>
      <c r="E4368">
        <v>-4.3745822153956077E-3</v>
      </c>
    </row>
    <row r="4369" spans="2:5" x14ac:dyDescent="0.2">
      <c r="B4369" s="153">
        <v>44956</v>
      </c>
      <c r="C4369" s="61">
        <v>442.27157599999998</v>
      </c>
      <c r="D4369">
        <f t="shared" si="70"/>
        <v>2.6783502087142548</v>
      </c>
      <c r="E4369">
        <v>-4.3761168494981552E-3</v>
      </c>
    </row>
    <row r="4370" spans="2:5" x14ac:dyDescent="0.2">
      <c r="B4370" s="153">
        <v>39170</v>
      </c>
      <c r="C4370" s="61">
        <v>120.236397</v>
      </c>
      <c r="D4370">
        <f t="shared" si="70"/>
        <v>0.69253755370402825</v>
      </c>
      <c r="E4370">
        <v>-4.3773681834882103E-3</v>
      </c>
    </row>
    <row r="4371" spans="2:5" x14ac:dyDescent="0.2">
      <c r="B4371" s="153">
        <v>38497</v>
      </c>
      <c r="C4371" s="61">
        <v>71.039130999999998</v>
      </c>
      <c r="D4371">
        <f t="shared" si="70"/>
        <v>-0.60792001435127441</v>
      </c>
      <c r="E4371">
        <v>-4.3779036967982127E-3</v>
      </c>
    </row>
    <row r="4372" spans="2:5" x14ac:dyDescent="0.2">
      <c r="B4372" s="153">
        <v>43430</v>
      </c>
      <c r="C4372" s="61">
        <v>181.185303</v>
      </c>
      <c r="D4372">
        <f t="shared" si="70"/>
        <v>0.48893259846741394</v>
      </c>
      <c r="E4372">
        <v>-4.3823697444757221E-3</v>
      </c>
    </row>
    <row r="4373" spans="2:5" x14ac:dyDescent="0.2">
      <c r="B4373" s="153">
        <v>39210</v>
      </c>
      <c r="C4373" s="61">
        <v>121.68804900000001</v>
      </c>
      <c r="D4373">
        <f t="shared" si="70"/>
        <v>2.5303716630867257</v>
      </c>
      <c r="E4373">
        <v>-4.3938687220437958E-3</v>
      </c>
    </row>
    <row r="4374" spans="2:5" x14ac:dyDescent="0.2">
      <c r="B4374" s="153">
        <v>35844</v>
      </c>
      <c r="C4374" s="61">
        <v>34.468905999999997</v>
      </c>
      <c r="D4374">
        <f t="shared" si="70"/>
        <v>-0.69779731084375973</v>
      </c>
      <c r="E4374">
        <v>-4.397456341067362E-3</v>
      </c>
    </row>
    <row r="4375" spans="2:5" x14ac:dyDescent="0.2">
      <c r="B4375" s="153">
        <v>39581</v>
      </c>
      <c r="C4375" s="61">
        <v>114.058899</v>
      </c>
      <c r="D4375">
        <f t="shared" si="70"/>
        <v>0.6802578535687549</v>
      </c>
      <c r="E4375">
        <v>-4.408854631858891E-3</v>
      </c>
    </row>
    <row r="4376" spans="2:5" x14ac:dyDescent="0.2">
      <c r="B4376" s="153">
        <v>35173</v>
      </c>
      <c r="C4376" s="61">
        <v>67.881782999999999</v>
      </c>
      <c r="D4376">
        <f t="shared" si="70"/>
        <v>0.38858590682055971</v>
      </c>
      <c r="E4376">
        <v>-4.4236571765125859E-3</v>
      </c>
    </row>
    <row r="4377" spans="2:5" x14ac:dyDescent="0.2">
      <c r="B4377" s="153">
        <v>34583</v>
      </c>
      <c r="C4377" s="61">
        <v>48.885548</v>
      </c>
      <c r="D4377">
        <f t="shared" si="70"/>
        <v>0</v>
      </c>
      <c r="E4377">
        <v>-4.4250199922289575E-3</v>
      </c>
    </row>
    <row r="4378" spans="2:5" x14ac:dyDescent="0.2">
      <c r="B4378" s="153">
        <v>34626</v>
      </c>
      <c r="C4378" s="61">
        <v>48.885548</v>
      </c>
      <c r="D4378">
        <f t="shared" si="70"/>
        <v>0.88115729146247757</v>
      </c>
      <c r="E4378">
        <v>-4.4250199922289575E-3</v>
      </c>
    </row>
    <row r="4379" spans="2:5" x14ac:dyDescent="0.2">
      <c r="B4379" s="153">
        <v>37592</v>
      </c>
      <c r="C4379" s="61">
        <v>25.986954000000001</v>
      </c>
      <c r="D4379">
        <f t="shared" si="70"/>
        <v>-0.93163323142895071</v>
      </c>
      <c r="E4379">
        <v>-4.4326138906089097E-3</v>
      </c>
    </row>
    <row r="4380" spans="2:5" x14ac:dyDescent="0.2">
      <c r="B4380" s="153">
        <v>42298</v>
      </c>
      <c r="C4380" s="61">
        <v>380.11090100000001</v>
      </c>
      <c r="D4380">
        <f t="shared" si="70"/>
        <v>6.8102382485842696</v>
      </c>
      <c r="E4380">
        <v>-4.4368209930337171E-3</v>
      </c>
    </row>
    <row r="4381" spans="2:5" x14ac:dyDescent="0.2">
      <c r="B4381" s="153">
        <v>34631</v>
      </c>
      <c r="C4381" s="61">
        <v>48.668284999999997</v>
      </c>
      <c r="D4381">
        <f t="shared" si="70"/>
        <v>0</v>
      </c>
      <c r="E4381">
        <v>-4.4443196177324767E-3</v>
      </c>
    </row>
    <row r="4382" spans="2:5" x14ac:dyDescent="0.2">
      <c r="B4382" s="153">
        <v>34627</v>
      </c>
      <c r="C4382" s="61">
        <v>48.668284999999997</v>
      </c>
      <c r="D4382">
        <f t="shared" si="70"/>
        <v>-0.95167482259973768</v>
      </c>
      <c r="E4382">
        <v>-4.4443196177324767E-3</v>
      </c>
    </row>
    <row r="4383" spans="2:5" x14ac:dyDescent="0.2">
      <c r="B4383" s="153">
        <v>45387</v>
      </c>
      <c r="C4383" s="61">
        <v>1007.099976</v>
      </c>
      <c r="D4383">
        <f t="shared" si="70"/>
        <v>0.67181264255726514</v>
      </c>
      <c r="E4383">
        <v>-4.4483986820497909E-3</v>
      </c>
    </row>
    <row r="4384" spans="2:5" x14ac:dyDescent="0.2">
      <c r="B4384" s="153">
        <v>45166</v>
      </c>
      <c r="C4384" s="61">
        <v>602.40002400000003</v>
      </c>
      <c r="D4384">
        <f t="shared" si="70"/>
        <v>11.43317835616547</v>
      </c>
      <c r="E4384">
        <v>-4.4619932359738507E-3</v>
      </c>
    </row>
    <row r="4385" spans="2:5" x14ac:dyDescent="0.2">
      <c r="B4385" s="153">
        <v>34606</v>
      </c>
      <c r="C4385" s="61">
        <v>48.451008000000002</v>
      </c>
      <c r="D4385">
        <f t="shared" si="70"/>
        <v>1.2447668831451029</v>
      </c>
      <c r="E4385">
        <v>-4.4644474322445456E-3</v>
      </c>
    </row>
    <row r="4386" spans="2:5" x14ac:dyDescent="0.2">
      <c r="B4386" s="153">
        <v>36053</v>
      </c>
      <c r="C4386" s="61">
        <v>21.583981999999999</v>
      </c>
      <c r="D4386">
        <f t="shared" si="70"/>
        <v>-0.94742288977192834</v>
      </c>
      <c r="E4386">
        <v>-4.4687325249155785E-3</v>
      </c>
    </row>
    <row r="4387" spans="2:5" x14ac:dyDescent="0.2">
      <c r="B4387" s="153">
        <v>43000</v>
      </c>
      <c r="C4387" s="61">
        <v>410.52050800000001</v>
      </c>
      <c r="D4387">
        <f t="shared" si="70"/>
        <v>10.58812754162153</v>
      </c>
      <c r="E4387">
        <v>-4.4724212708400091E-3</v>
      </c>
    </row>
    <row r="4388" spans="2:5" x14ac:dyDescent="0.2">
      <c r="B4388" s="153">
        <v>35818</v>
      </c>
      <c r="C4388" s="61">
        <v>35.425956999999997</v>
      </c>
      <c r="D4388">
        <f t="shared" si="70"/>
        <v>-0.4600451358064494</v>
      </c>
      <c r="E4388">
        <v>-4.4826996272300272E-3</v>
      </c>
    </row>
    <row r="4389" spans="2:5" x14ac:dyDescent="0.2">
      <c r="B4389" s="153">
        <v>38281</v>
      </c>
      <c r="C4389" s="61">
        <v>65.609108000000006</v>
      </c>
      <c r="D4389">
        <f t="shared" si="70"/>
        <v>-0.78738946443147839</v>
      </c>
      <c r="E4389">
        <v>-4.4962301591093901E-3</v>
      </c>
    </row>
    <row r="4390" spans="2:5" x14ac:dyDescent="0.2">
      <c r="B4390" s="153">
        <v>44391</v>
      </c>
      <c r="C4390" s="61">
        <v>308.58822600000002</v>
      </c>
      <c r="D4390">
        <f t="shared" si="70"/>
        <v>1.8000904665168631</v>
      </c>
      <c r="E4390">
        <v>-4.502366279444588E-3</v>
      </c>
    </row>
    <row r="4391" spans="2:5" x14ac:dyDescent="0.2">
      <c r="B4391" s="153">
        <v>43703</v>
      </c>
      <c r="C4391" s="61">
        <v>110.20652</v>
      </c>
      <c r="D4391">
        <f t="shared" si="70"/>
        <v>1.0941346378982271</v>
      </c>
      <c r="E4391">
        <v>-4.5025168743326157E-3</v>
      </c>
    </row>
    <row r="4392" spans="2:5" x14ac:dyDescent="0.2">
      <c r="B4392" s="153">
        <v>35081</v>
      </c>
      <c r="C4392" s="61">
        <v>52.626282000000003</v>
      </c>
      <c r="D4392">
        <f t="shared" si="70"/>
        <v>-9.0866700534260214E-2</v>
      </c>
      <c r="E4392">
        <v>-4.5106250887288054E-3</v>
      </c>
    </row>
    <row r="4393" spans="2:5" x14ac:dyDescent="0.2">
      <c r="B4393" s="153">
        <v>35387</v>
      </c>
      <c r="C4393" s="61">
        <v>57.886211000000003</v>
      </c>
      <c r="D4393">
        <f t="shared" si="70"/>
        <v>1.6184522816788667</v>
      </c>
      <c r="E4393">
        <v>-4.5143046332651411E-3</v>
      </c>
    </row>
    <row r="4394" spans="2:5" x14ac:dyDescent="0.2">
      <c r="B4394" s="153">
        <v>37571</v>
      </c>
      <c r="C4394" s="61">
        <v>22.107033000000001</v>
      </c>
      <c r="D4394">
        <f t="shared" si="70"/>
        <v>-0.81642439142974643</v>
      </c>
      <c r="E4394">
        <v>-4.5154951230022182E-3</v>
      </c>
    </row>
    <row r="4395" spans="2:5" x14ac:dyDescent="0.2">
      <c r="B4395" s="153">
        <v>43696</v>
      </c>
      <c r="C4395" s="61">
        <v>120.42467499999999</v>
      </c>
      <c r="D4395">
        <f t="shared" si="70"/>
        <v>1.0465070817918141</v>
      </c>
      <c r="E4395">
        <v>-4.5323020571514695E-3</v>
      </c>
    </row>
    <row r="4396" spans="2:5" x14ac:dyDescent="0.2">
      <c r="B4396" s="153">
        <v>35369</v>
      </c>
      <c r="C4396" s="61">
        <v>58.844006</v>
      </c>
      <c r="D4396">
        <f t="shared" si="70"/>
        <v>1.5039829938193621</v>
      </c>
      <c r="E4396">
        <v>-4.5605750473859319E-3</v>
      </c>
    </row>
    <row r="4397" spans="2:5" x14ac:dyDescent="0.2">
      <c r="B4397" s="153">
        <v>34226</v>
      </c>
      <c r="C4397" s="61">
        <v>23.500162</v>
      </c>
      <c r="D4397">
        <f t="shared" si="70"/>
        <v>-0.67152716910745214</v>
      </c>
      <c r="E4397">
        <v>-4.566256079199086E-3</v>
      </c>
    </row>
    <row r="4398" spans="2:5" x14ac:dyDescent="0.2">
      <c r="B4398" s="153">
        <v>38489</v>
      </c>
      <c r="C4398" s="61">
        <v>71.543700999999999</v>
      </c>
      <c r="D4398">
        <f t="shared" si="70"/>
        <v>-0.34940588980551673</v>
      </c>
      <c r="E4398">
        <v>-4.5691169728424071E-3</v>
      </c>
    </row>
    <row r="4399" spans="2:5" x14ac:dyDescent="0.2">
      <c r="B4399" s="153">
        <v>39247</v>
      </c>
      <c r="C4399" s="61">
        <v>109.96672100000001</v>
      </c>
      <c r="D4399">
        <f t="shared" si="70"/>
        <v>4.5763438022671048</v>
      </c>
      <c r="E4399">
        <v>-4.5721706559782088E-3</v>
      </c>
    </row>
    <row r="4400" spans="2:5" x14ac:dyDescent="0.2">
      <c r="B4400" s="153">
        <v>36668</v>
      </c>
      <c r="C4400" s="61">
        <v>19.720219</v>
      </c>
      <c r="D4400">
        <f t="shared" si="70"/>
        <v>-0.89234459683859546</v>
      </c>
      <c r="E4400">
        <v>-4.5870763118887065E-3</v>
      </c>
    </row>
    <row r="4401" spans="2:5" x14ac:dyDescent="0.2">
      <c r="B4401" s="153">
        <v>43424</v>
      </c>
      <c r="C4401" s="61">
        <v>183.179092</v>
      </c>
      <c r="D4401">
        <f t="shared" si="70"/>
        <v>2.9213843107543136</v>
      </c>
      <c r="E4401">
        <v>-4.6045932992711197E-3</v>
      </c>
    </row>
    <row r="4402" spans="2:5" x14ac:dyDescent="0.2">
      <c r="B4402" s="153">
        <v>34638</v>
      </c>
      <c r="C4402" s="61">
        <v>46.712864000000003</v>
      </c>
      <c r="D4402">
        <f t="shared" si="70"/>
        <v>1.0155040619344418</v>
      </c>
      <c r="E4402">
        <v>-4.6296479784182836E-3</v>
      </c>
    </row>
    <row r="4403" spans="2:5" x14ac:dyDescent="0.2">
      <c r="B4403" s="153">
        <v>34011</v>
      </c>
      <c r="C4403" s="61">
        <v>23.176765</v>
      </c>
      <c r="D4403">
        <f t="shared" si="70"/>
        <v>-0.8249558166993225</v>
      </c>
      <c r="E4403">
        <v>-4.629676354271639E-3</v>
      </c>
    </row>
    <row r="4404" spans="2:5" x14ac:dyDescent="0.2">
      <c r="B4404" s="153">
        <v>39356</v>
      </c>
      <c r="C4404" s="61">
        <v>132.40522799999999</v>
      </c>
      <c r="D4404">
        <f t="shared" si="70"/>
        <v>-0.86871073078829952</v>
      </c>
      <c r="E4404">
        <v>-4.6339002729308201E-3</v>
      </c>
    </row>
    <row r="4405" spans="2:5" x14ac:dyDescent="0.2">
      <c r="B4405" s="153">
        <v>45391</v>
      </c>
      <c r="C4405" s="61">
        <v>1008.5</v>
      </c>
      <c r="D4405">
        <f t="shared" si="70"/>
        <v>15.797105028525266</v>
      </c>
      <c r="E4405">
        <v>-4.6387800477049488E-3</v>
      </c>
    </row>
    <row r="4406" spans="2:5" x14ac:dyDescent="0.2">
      <c r="B4406" s="153">
        <v>34983</v>
      </c>
      <c r="C4406" s="61">
        <v>60.040107999999996</v>
      </c>
      <c r="D4406">
        <f t="shared" si="70"/>
        <v>-0.48756613555660727</v>
      </c>
      <c r="E4406">
        <v>-4.6510596211451916E-3</v>
      </c>
    </row>
    <row r="4407" spans="2:5" x14ac:dyDescent="0.2">
      <c r="B4407" s="153">
        <v>39255</v>
      </c>
      <c r="C4407" s="61">
        <v>117.16655</v>
      </c>
      <c r="D4407">
        <f t="shared" si="70"/>
        <v>-0.3531550632065113</v>
      </c>
      <c r="E4407">
        <v>-4.6545852624293232E-3</v>
      </c>
    </row>
    <row r="4408" spans="2:5" x14ac:dyDescent="0.2">
      <c r="B4408" s="153">
        <v>44182</v>
      </c>
      <c r="C4408" s="61">
        <v>181.13545199999999</v>
      </c>
      <c r="D4408">
        <f t="shared" si="70"/>
        <v>14.697033919235459</v>
      </c>
      <c r="E4408">
        <v>-4.6563021974069963E-3</v>
      </c>
    </row>
    <row r="4409" spans="2:5" x14ac:dyDescent="0.2">
      <c r="B4409" s="153">
        <v>37127</v>
      </c>
      <c r="C4409" s="61">
        <v>11.53947</v>
      </c>
      <c r="D4409">
        <f t="shared" si="70"/>
        <v>-0.85748505515822515</v>
      </c>
      <c r="E4409">
        <v>-4.6573651621840805E-3</v>
      </c>
    </row>
    <row r="4410" spans="2:5" x14ac:dyDescent="0.2">
      <c r="B4410" s="153">
        <v>38583</v>
      </c>
      <c r="C4410" s="61">
        <v>80.970245000000006</v>
      </c>
      <c r="D4410">
        <f t="shared" si="70"/>
        <v>-0.84455003925910765</v>
      </c>
      <c r="E4410">
        <v>-4.6657152199513253E-3</v>
      </c>
    </row>
    <row r="4411" spans="2:5" x14ac:dyDescent="0.2">
      <c r="B4411" s="153">
        <v>45068</v>
      </c>
      <c r="C4411" s="61">
        <v>520.87658699999997</v>
      </c>
      <c r="D4411">
        <f t="shared" si="70"/>
        <v>21.685110459982738</v>
      </c>
      <c r="E4411">
        <v>-4.6671019779773379E-3</v>
      </c>
    </row>
    <row r="4412" spans="2:5" x14ac:dyDescent="0.2">
      <c r="B4412" s="153">
        <v>34234</v>
      </c>
      <c r="C4412" s="61">
        <v>22.961165999999999</v>
      </c>
      <c r="D4412">
        <f t="shared" si="70"/>
        <v>-0.67652651410341114</v>
      </c>
      <c r="E4412">
        <v>-4.6728583043435541E-3</v>
      </c>
    </row>
    <row r="4413" spans="2:5" x14ac:dyDescent="0.2">
      <c r="B4413" s="153">
        <v>35284</v>
      </c>
      <c r="C4413" s="61">
        <v>70.983147000000002</v>
      </c>
      <c r="D4413">
        <f t="shared" si="70"/>
        <v>-4.101842246499425E-2</v>
      </c>
      <c r="E4413">
        <v>-4.6758390597691863E-3</v>
      </c>
    </row>
    <row r="4414" spans="2:5" x14ac:dyDescent="0.2">
      <c r="B4414" s="153">
        <v>43934</v>
      </c>
      <c r="C4414" s="61">
        <v>74.019301999999996</v>
      </c>
      <c r="D4414">
        <f t="shared" si="70"/>
        <v>2.2388789382537921</v>
      </c>
      <c r="E4414">
        <v>-4.6917220026937746E-3</v>
      </c>
    </row>
    <row r="4415" spans="2:5" x14ac:dyDescent="0.2">
      <c r="B4415" s="153">
        <v>34236</v>
      </c>
      <c r="C4415" s="61">
        <v>22.853370999999999</v>
      </c>
      <c r="D4415">
        <f t="shared" si="70"/>
        <v>-0.94588149736951244</v>
      </c>
      <c r="E4415">
        <v>-4.6946657674091733E-3</v>
      </c>
    </row>
    <row r="4416" spans="2:5" x14ac:dyDescent="0.2">
      <c r="B4416" s="153">
        <v>43018</v>
      </c>
      <c r="C4416" s="61">
        <v>422.28387500000002</v>
      </c>
      <c r="D4416">
        <f t="shared" si="70"/>
        <v>18.885844161831464</v>
      </c>
      <c r="E4416">
        <v>-4.6992199676301437E-3</v>
      </c>
    </row>
    <row r="4417" spans="2:5" x14ac:dyDescent="0.2">
      <c r="B4417" s="153">
        <v>37508</v>
      </c>
      <c r="C4417" s="61">
        <v>21.235401</v>
      </c>
      <c r="D4417">
        <f t="shared" si="70"/>
        <v>-0.948315940241514</v>
      </c>
      <c r="E4417">
        <v>-4.6999678191619659E-3</v>
      </c>
    </row>
    <row r="4418" spans="2:5" x14ac:dyDescent="0.2">
      <c r="B4418" s="153">
        <v>44841</v>
      </c>
      <c r="C4418" s="61">
        <v>410.86944599999998</v>
      </c>
      <c r="D4418">
        <f t="shared" si="70"/>
        <v>5.9306924256371554</v>
      </c>
      <c r="E4418">
        <v>-4.7090018653343823E-3</v>
      </c>
    </row>
    <row r="4419" spans="2:5" x14ac:dyDescent="0.2">
      <c r="B4419" s="153">
        <v>35124</v>
      </c>
      <c r="C4419" s="61">
        <v>59.282597000000003</v>
      </c>
      <c r="D4419">
        <f t="shared" ref="D4419:D4482" si="71">(C4419-C4420)/C4420</f>
        <v>-0.87447522174257486</v>
      </c>
      <c r="E4419">
        <v>-4.710093800453217E-3</v>
      </c>
    </row>
    <row r="4420" spans="2:5" x14ac:dyDescent="0.2">
      <c r="B4420" s="153">
        <v>42815</v>
      </c>
      <c r="C4420" s="61">
        <v>472.27804600000002</v>
      </c>
      <c r="D4420">
        <f t="shared" si="71"/>
        <v>10.463793663870849</v>
      </c>
      <c r="E4420">
        <v>-4.7268945538068447E-3</v>
      </c>
    </row>
    <row r="4421" spans="2:5" x14ac:dyDescent="0.2">
      <c r="B4421" s="153">
        <v>35786</v>
      </c>
      <c r="C4421" s="61">
        <v>41.197361000000001</v>
      </c>
      <c r="D4421">
        <f t="shared" si="71"/>
        <v>-0.90409998098218047</v>
      </c>
      <c r="E4421">
        <v>-4.7295286746971621E-3</v>
      </c>
    </row>
    <row r="4422" spans="2:5" x14ac:dyDescent="0.2">
      <c r="B4422" s="153">
        <v>42191</v>
      </c>
      <c r="C4422" s="61">
        <v>429.58657799999997</v>
      </c>
      <c r="D4422">
        <f t="shared" si="71"/>
        <v>5.5460690191174038</v>
      </c>
      <c r="E4422">
        <v>-4.7328032420035099E-3</v>
      </c>
    </row>
    <row r="4423" spans="2:5" x14ac:dyDescent="0.2">
      <c r="B4423" s="153">
        <v>38257</v>
      </c>
      <c r="C4423" s="61">
        <v>65.625122000000005</v>
      </c>
      <c r="D4423">
        <f t="shared" si="71"/>
        <v>0.44519297777357908</v>
      </c>
      <c r="E4423">
        <v>-4.7370183408160299E-3</v>
      </c>
    </row>
    <row r="4424" spans="2:5" x14ac:dyDescent="0.2">
      <c r="B4424" s="153">
        <v>34702</v>
      </c>
      <c r="C4424" s="61">
        <v>45.409244999999999</v>
      </c>
      <c r="D4424">
        <f t="shared" si="71"/>
        <v>-0.9091347020138566</v>
      </c>
      <c r="E4424">
        <v>-4.7620767587764597E-3</v>
      </c>
    </row>
    <row r="4425" spans="2:5" x14ac:dyDescent="0.2">
      <c r="B4425" s="153">
        <v>44572</v>
      </c>
      <c r="C4425" s="61">
        <v>499.74243200000001</v>
      </c>
      <c r="D4425">
        <f t="shared" si="71"/>
        <v>21.963089450985226</v>
      </c>
      <c r="E4425">
        <v>-4.7648101652980031E-3</v>
      </c>
    </row>
    <row r="4426" spans="2:5" x14ac:dyDescent="0.2">
      <c r="B4426" s="153">
        <v>36117</v>
      </c>
      <c r="C4426" s="61">
        <v>21.762857</v>
      </c>
      <c r="D4426">
        <f t="shared" si="71"/>
        <v>1.2607211480878169</v>
      </c>
      <c r="E4426">
        <v>-4.771348567692249E-3</v>
      </c>
    </row>
    <row r="4427" spans="2:5" x14ac:dyDescent="0.2">
      <c r="B4427" s="153">
        <v>37071</v>
      </c>
      <c r="C4427" s="61">
        <v>9.6265110000000007</v>
      </c>
      <c r="D4427">
        <f t="shared" si="71"/>
        <v>-0.84738788650402352</v>
      </c>
      <c r="E4427">
        <v>-4.7845549438625765E-3</v>
      </c>
    </row>
    <row r="4428" spans="2:5" x14ac:dyDescent="0.2">
      <c r="B4428" s="153">
        <v>38243</v>
      </c>
      <c r="C4428" s="61">
        <v>63.078288999999998</v>
      </c>
      <c r="D4428">
        <f t="shared" si="71"/>
        <v>0.60766515677632671</v>
      </c>
      <c r="E4428">
        <v>-4.8015211488095233E-3</v>
      </c>
    </row>
    <row r="4429" spans="2:5" x14ac:dyDescent="0.2">
      <c r="B4429" s="153">
        <v>36368</v>
      </c>
      <c r="C4429" s="61">
        <v>39.235962000000001</v>
      </c>
      <c r="D4429">
        <f t="shared" si="71"/>
        <v>-0.12956718664776604</v>
      </c>
      <c r="E4429">
        <v>-4.8022724904036298E-3</v>
      </c>
    </row>
    <row r="4430" spans="2:5" x14ac:dyDescent="0.2">
      <c r="B4430" s="153">
        <v>35760</v>
      </c>
      <c r="C4430" s="61">
        <v>45.076382000000002</v>
      </c>
      <c r="D4430">
        <f t="shared" si="71"/>
        <v>-0.92621919778274764</v>
      </c>
      <c r="E4430">
        <v>-4.8023685308617343E-3</v>
      </c>
    </row>
    <row r="4431" spans="2:5" x14ac:dyDescent="0.2">
      <c r="B4431" s="153">
        <v>45162</v>
      </c>
      <c r="C4431" s="61">
        <v>610.95001200000002</v>
      </c>
      <c r="D4431">
        <f t="shared" si="71"/>
        <v>0.48050276045604662</v>
      </c>
      <c r="E4431">
        <v>-4.805362249016649E-3</v>
      </c>
    </row>
    <row r="4432" spans="2:5" x14ac:dyDescent="0.2">
      <c r="B4432" s="153">
        <v>43068</v>
      </c>
      <c r="C4432" s="61">
        <v>412.66387900000001</v>
      </c>
      <c r="D4432">
        <f t="shared" si="71"/>
        <v>0.53999278629168379</v>
      </c>
      <c r="E4432">
        <v>-4.8082435733839629E-3</v>
      </c>
    </row>
    <row r="4433" spans="2:5" x14ac:dyDescent="0.2">
      <c r="B4433" s="153">
        <v>43333</v>
      </c>
      <c r="C4433" s="61">
        <v>267.96481299999999</v>
      </c>
      <c r="D4433">
        <f t="shared" si="71"/>
        <v>3.0684819833526831</v>
      </c>
      <c r="E4433">
        <v>-4.8131402178133494E-3</v>
      </c>
    </row>
    <row r="4434" spans="2:5" x14ac:dyDescent="0.2">
      <c r="B4434" s="153">
        <v>35606</v>
      </c>
      <c r="C4434" s="61">
        <v>65.863585999999998</v>
      </c>
      <c r="D4434">
        <f t="shared" si="71"/>
        <v>3.1369593132795321</v>
      </c>
      <c r="E4434">
        <v>-4.82046516836884E-3</v>
      </c>
    </row>
    <row r="4435" spans="2:5" x14ac:dyDescent="0.2">
      <c r="B4435" s="153">
        <v>37218</v>
      </c>
      <c r="C4435" s="61">
        <v>15.920771999999999</v>
      </c>
      <c r="D4435">
        <f t="shared" si="71"/>
        <v>-0.71988569286494608</v>
      </c>
      <c r="E4435">
        <v>-4.8214438077985771E-3</v>
      </c>
    </row>
    <row r="4436" spans="2:5" x14ac:dyDescent="0.2">
      <c r="B4436" s="153">
        <v>35572</v>
      </c>
      <c r="C4436" s="61">
        <v>56.836697000000001</v>
      </c>
      <c r="D4436">
        <f t="shared" si="71"/>
        <v>-0.94067460183507678</v>
      </c>
      <c r="E4436">
        <v>-4.8242564406661267E-3</v>
      </c>
    </row>
    <row r="4437" spans="2:5" x14ac:dyDescent="0.2">
      <c r="B4437" s="153">
        <v>45350</v>
      </c>
      <c r="C4437" s="61">
        <v>958.04998799999998</v>
      </c>
      <c r="D4437">
        <f t="shared" si="71"/>
        <v>20.405378529005301</v>
      </c>
      <c r="E4437">
        <v>-4.8301900301628235E-3</v>
      </c>
    </row>
    <row r="4438" spans="2:5" x14ac:dyDescent="0.2">
      <c r="B4438" s="153">
        <v>34689</v>
      </c>
      <c r="C4438" s="61">
        <v>44.757441999999998</v>
      </c>
      <c r="D4438">
        <f t="shared" si="71"/>
        <v>-0.78115067527701187</v>
      </c>
      <c r="E4438">
        <v>-4.83093699410458E-3</v>
      </c>
    </row>
    <row r="4439" spans="2:5" x14ac:dyDescent="0.2">
      <c r="B4439" s="153">
        <v>43560</v>
      </c>
      <c r="C4439" s="61">
        <v>204.51258899999999</v>
      </c>
      <c r="D4439">
        <f t="shared" si="71"/>
        <v>3.5916433463336563</v>
      </c>
      <c r="E4439">
        <v>-4.8508805853643309E-3</v>
      </c>
    </row>
    <row r="4440" spans="2:5" x14ac:dyDescent="0.2">
      <c r="B4440" s="153">
        <v>34493</v>
      </c>
      <c r="C4440" s="61">
        <v>44.540173000000003</v>
      </c>
      <c r="D4440">
        <f t="shared" si="71"/>
        <v>0</v>
      </c>
      <c r="E4440">
        <v>-4.8543658951732457E-3</v>
      </c>
    </row>
    <row r="4441" spans="2:5" x14ac:dyDescent="0.2">
      <c r="B4441" s="153">
        <v>34670</v>
      </c>
      <c r="C4441" s="61">
        <v>44.540173000000003</v>
      </c>
      <c r="D4441">
        <f t="shared" si="71"/>
        <v>0.45758921113280993</v>
      </c>
      <c r="E4441">
        <v>-4.8543658951732457E-3</v>
      </c>
    </row>
    <row r="4442" spans="2:5" x14ac:dyDescent="0.2">
      <c r="B4442" s="153">
        <v>36208</v>
      </c>
      <c r="C4442" s="61">
        <v>30.557424999999999</v>
      </c>
      <c r="D4442">
        <f t="shared" si="71"/>
        <v>-0.78830151032304852</v>
      </c>
      <c r="E4442">
        <v>-4.8545112124505352E-3</v>
      </c>
    </row>
    <row r="4443" spans="2:5" x14ac:dyDescent="0.2">
      <c r="B4443" s="153">
        <v>39073</v>
      </c>
      <c r="C4443" s="61">
        <v>144.344086</v>
      </c>
      <c r="D4443">
        <f t="shared" si="71"/>
        <v>-0.16737221711530612</v>
      </c>
      <c r="E4443">
        <v>-4.859490537504659E-3</v>
      </c>
    </row>
    <row r="4444" spans="2:5" x14ac:dyDescent="0.2">
      <c r="B4444" s="153">
        <v>43453</v>
      </c>
      <c r="C4444" s="61">
        <v>173.35968</v>
      </c>
      <c r="D4444">
        <f t="shared" si="71"/>
        <v>0.19353998457896124</v>
      </c>
      <c r="E4444">
        <v>-4.8641373273492858E-3</v>
      </c>
    </row>
    <row r="4445" spans="2:5" x14ac:dyDescent="0.2">
      <c r="B4445" s="153">
        <v>40190</v>
      </c>
      <c r="C4445" s="61">
        <v>145.248322</v>
      </c>
      <c r="D4445">
        <f t="shared" si="71"/>
        <v>2.2770489333697301</v>
      </c>
      <c r="E4445">
        <v>-4.8723519775568927E-3</v>
      </c>
    </row>
    <row r="4446" spans="2:5" x14ac:dyDescent="0.2">
      <c r="B4446" s="153">
        <v>34673</v>
      </c>
      <c r="C4446" s="61">
        <v>44.322902999999997</v>
      </c>
      <c r="D4446">
        <f t="shared" si="71"/>
        <v>-0.45529625119540945</v>
      </c>
      <c r="E4446">
        <v>-4.8780681655638449E-3</v>
      </c>
    </row>
    <row r="4447" spans="2:5" x14ac:dyDescent="0.2">
      <c r="B4447" s="153">
        <v>38350</v>
      </c>
      <c r="C4447" s="61">
        <v>81.370659000000003</v>
      </c>
      <c r="D4447">
        <f t="shared" si="71"/>
        <v>-0.89984533473057537</v>
      </c>
      <c r="E4447">
        <v>-4.8973159447324409E-3</v>
      </c>
    </row>
    <row r="4448" spans="2:5" x14ac:dyDescent="0.2">
      <c r="B4448" s="153">
        <v>45306</v>
      </c>
      <c r="C4448" s="61">
        <v>812.45001200000002</v>
      </c>
      <c r="D4448">
        <f t="shared" si="71"/>
        <v>1.4342359228523667</v>
      </c>
      <c r="E4448">
        <v>-4.8992589150699895E-3</v>
      </c>
    </row>
    <row r="4449" spans="2:5" x14ac:dyDescent="0.2">
      <c r="B4449" s="153">
        <v>43208</v>
      </c>
      <c r="C4449" s="61">
        <v>333.75976600000001</v>
      </c>
      <c r="D4449">
        <f t="shared" si="71"/>
        <v>15.420979074995801</v>
      </c>
      <c r="E4449">
        <v>-4.9042162541431764E-3</v>
      </c>
    </row>
    <row r="4450" spans="2:5" x14ac:dyDescent="0.2">
      <c r="B4450" s="153">
        <v>36720</v>
      </c>
      <c r="C4450" s="61">
        <v>20.325205</v>
      </c>
      <c r="D4450">
        <f t="shared" si="71"/>
        <v>-0.84658768640125148</v>
      </c>
      <c r="E4450">
        <v>-4.9094067890294293E-3</v>
      </c>
    </row>
    <row r="4451" spans="2:5" x14ac:dyDescent="0.2">
      <c r="B4451" s="153">
        <v>38939</v>
      </c>
      <c r="C4451" s="61">
        <v>132.48744199999999</v>
      </c>
      <c r="D4451">
        <f t="shared" si="71"/>
        <v>2.042138321253713</v>
      </c>
      <c r="E4451">
        <v>-4.9158885328955152E-3</v>
      </c>
    </row>
    <row r="4452" spans="2:5" x14ac:dyDescent="0.2">
      <c r="B4452" s="153">
        <v>34477</v>
      </c>
      <c r="C4452" s="61">
        <v>43.550761999999999</v>
      </c>
      <c r="D4452">
        <f t="shared" si="71"/>
        <v>0.75015758175293124</v>
      </c>
      <c r="E4452">
        <v>-4.925975784960312E-3</v>
      </c>
    </row>
    <row r="4453" spans="2:5" x14ac:dyDescent="0.2">
      <c r="B4453" s="153">
        <v>37672</v>
      </c>
      <c r="C4453" s="61">
        <v>24.883908999999999</v>
      </c>
      <c r="D4453">
        <f t="shared" si="71"/>
        <v>9.3078375813708493E-4</v>
      </c>
      <c r="E4453">
        <v>-4.9353133609477164E-3</v>
      </c>
    </row>
    <row r="4454" spans="2:5" x14ac:dyDescent="0.2">
      <c r="B4454" s="153">
        <v>37670</v>
      </c>
      <c r="C4454" s="61">
        <v>24.860769000000001</v>
      </c>
      <c r="D4454">
        <f t="shared" si="71"/>
        <v>-0.42631427484155998</v>
      </c>
      <c r="E4454">
        <v>-4.9398047228754972E-3</v>
      </c>
    </row>
    <row r="4455" spans="2:5" x14ac:dyDescent="0.2">
      <c r="B4455" s="153">
        <v>34478</v>
      </c>
      <c r="C4455" s="61">
        <v>43.335171000000003</v>
      </c>
      <c r="D4455">
        <f t="shared" si="71"/>
        <v>-7.6921813986033051E-3</v>
      </c>
      <c r="E4455">
        <v>-4.9503381823720171E-3</v>
      </c>
    </row>
    <row r="4456" spans="2:5" x14ac:dyDescent="0.2">
      <c r="B4456" s="153">
        <v>34680</v>
      </c>
      <c r="C4456" s="61">
        <v>43.671097000000003</v>
      </c>
      <c r="D4456">
        <f t="shared" si="71"/>
        <v>0</v>
      </c>
      <c r="E4456">
        <v>-4.9504238743193745E-3</v>
      </c>
    </row>
    <row r="4457" spans="2:5" x14ac:dyDescent="0.2">
      <c r="B4457" s="153">
        <v>34740</v>
      </c>
      <c r="C4457" s="61">
        <v>43.671097000000003</v>
      </c>
      <c r="D4457">
        <f t="shared" si="71"/>
        <v>4.9999273942037967E-3</v>
      </c>
      <c r="E4457">
        <v>-4.9504238743193745E-3</v>
      </c>
    </row>
    <row r="4458" spans="2:5" x14ac:dyDescent="0.2">
      <c r="B4458" s="153">
        <v>34681</v>
      </c>
      <c r="C4458" s="61">
        <v>43.453831000000001</v>
      </c>
      <c r="D4458">
        <f t="shared" si="71"/>
        <v>1.0155038180805691</v>
      </c>
      <c r="E4458">
        <v>-4.9750524929566614E-3</v>
      </c>
    </row>
    <row r="4459" spans="2:5" x14ac:dyDescent="0.2">
      <c r="B4459" s="153">
        <v>34032</v>
      </c>
      <c r="C4459" s="61">
        <v>21.559785999999999</v>
      </c>
      <c r="D4459">
        <f t="shared" si="71"/>
        <v>-0.85572393209722664</v>
      </c>
      <c r="E4459">
        <v>-4.9751275926689558E-3</v>
      </c>
    </row>
    <row r="4460" spans="2:5" x14ac:dyDescent="0.2">
      <c r="B4460" s="153">
        <v>43886</v>
      </c>
      <c r="C4460" s="61">
        <v>149.43424999999999</v>
      </c>
      <c r="D4460">
        <f t="shared" si="71"/>
        <v>-6.1365126106402573E-2</v>
      </c>
      <c r="E4460">
        <v>-4.9783957009737955E-3</v>
      </c>
    </row>
    <row r="4461" spans="2:5" x14ac:dyDescent="0.2">
      <c r="B4461" s="153">
        <v>43809</v>
      </c>
      <c r="C4461" s="61">
        <v>159.203812</v>
      </c>
      <c r="D4461">
        <f t="shared" si="71"/>
        <v>6.4214027010275592</v>
      </c>
      <c r="E4461">
        <v>-4.9844336292008884E-3</v>
      </c>
    </row>
    <row r="4462" spans="2:5" x14ac:dyDescent="0.2">
      <c r="B4462" s="153">
        <v>34051</v>
      </c>
      <c r="C4462" s="61">
        <v>21.451983999999999</v>
      </c>
      <c r="D4462">
        <f t="shared" si="71"/>
        <v>-1.049615814534438E-3</v>
      </c>
      <c r="E4462">
        <v>-5.0001423947343224E-3</v>
      </c>
    </row>
    <row r="4463" spans="2:5" x14ac:dyDescent="0.2">
      <c r="B4463" s="153">
        <v>37384</v>
      </c>
      <c r="C4463" s="61">
        <v>21.474523999999999</v>
      </c>
      <c r="D4463">
        <f t="shared" si="71"/>
        <v>-0.86495667613527383</v>
      </c>
      <c r="E4463">
        <v>-5.0037720343845639E-3</v>
      </c>
    </row>
    <row r="4464" spans="2:5" x14ac:dyDescent="0.2">
      <c r="B4464" s="153">
        <v>38845</v>
      </c>
      <c r="C4464" s="61">
        <v>159.01951600000001</v>
      </c>
      <c r="D4464">
        <f t="shared" si="71"/>
        <v>1.0765182186234818</v>
      </c>
      <c r="E4464">
        <v>-5.0080433975489532E-3</v>
      </c>
    </row>
    <row r="4465" spans="2:5" x14ac:dyDescent="0.2">
      <c r="B4465" s="153">
        <v>39700</v>
      </c>
      <c r="C4465" s="61">
        <v>76.579880000000003</v>
      </c>
      <c r="D4465">
        <f t="shared" si="71"/>
        <v>2.0331774203233191</v>
      </c>
      <c r="E4465">
        <v>-5.0189712568655641E-3</v>
      </c>
    </row>
    <row r="4466" spans="2:5" x14ac:dyDescent="0.2">
      <c r="B4466" s="153">
        <v>39878</v>
      </c>
      <c r="C4466" s="61">
        <v>25.247412000000001</v>
      </c>
      <c r="D4466">
        <f t="shared" si="71"/>
        <v>-0.49672501846211825</v>
      </c>
      <c r="E4466">
        <v>-5.0233147918976517E-3</v>
      </c>
    </row>
    <row r="4467" spans="2:5" x14ac:dyDescent="0.2">
      <c r="B4467" s="153">
        <v>35667</v>
      </c>
      <c r="C4467" s="61">
        <v>50.166237000000002</v>
      </c>
      <c r="D4467">
        <f t="shared" si="71"/>
        <v>0.17205277815217604</v>
      </c>
      <c r="E4467">
        <v>-5.033180279020083E-3</v>
      </c>
    </row>
    <row r="4468" spans="2:5" x14ac:dyDescent="0.2">
      <c r="B4468" s="153">
        <v>34555</v>
      </c>
      <c r="C4468" s="61">
        <v>42.802028999999997</v>
      </c>
      <c r="D4468">
        <f t="shared" si="71"/>
        <v>0</v>
      </c>
      <c r="E4468">
        <v>-5.0499920082337146E-3</v>
      </c>
    </row>
    <row r="4469" spans="2:5" x14ac:dyDescent="0.2">
      <c r="B4469" s="153">
        <v>34557</v>
      </c>
      <c r="C4469" s="61">
        <v>42.802028999999997</v>
      </c>
      <c r="D4469">
        <f t="shared" si="71"/>
        <v>0.76830461751029389</v>
      </c>
      <c r="E4469">
        <v>-5.0499920082337146E-3</v>
      </c>
    </row>
    <row r="4470" spans="2:5" x14ac:dyDescent="0.2">
      <c r="B4470" s="153">
        <v>37754</v>
      </c>
      <c r="C4470" s="61">
        <v>24.205121999999999</v>
      </c>
      <c r="D4470">
        <f t="shared" si="71"/>
        <v>-0.42719493864852098</v>
      </c>
      <c r="E4470">
        <v>-5.0729310132433311E-3</v>
      </c>
    </row>
    <row r="4471" spans="2:5" x14ac:dyDescent="0.2">
      <c r="B4471" s="153">
        <v>34404</v>
      </c>
      <c r="C4471" s="61">
        <v>42.257171999999997</v>
      </c>
      <c r="D4471">
        <f t="shared" si="71"/>
        <v>1</v>
      </c>
      <c r="E4471">
        <v>-5.0764275342266296E-3</v>
      </c>
    </row>
    <row r="4472" spans="2:5" x14ac:dyDescent="0.2">
      <c r="B4472" s="153">
        <v>33436</v>
      </c>
      <c r="C4472" s="61">
        <v>21.128585999999999</v>
      </c>
      <c r="D4472">
        <f t="shared" si="71"/>
        <v>-0.95914718825995149</v>
      </c>
      <c r="E4472">
        <v>-5.0764275342266296E-3</v>
      </c>
    </row>
    <row r="4473" spans="2:5" x14ac:dyDescent="0.2">
      <c r="B4473" s="153">
        <v>45076</v>
      </c>
      <c r="C4473" s="61">
        <v>517.18804899999998</v>
      </c>
      <c r="D4473">
        <f t="shared" si="71"/>
        <v>2.7154229253658948</v>
      </c>
      <c r="E4473">
        <v>-5.0820188207974749E-3</v>
      </c>
    </row>
    <row r="4474" spans="2:5" x14ac:dyDescent="0.2">
      <c r="B4474" s="153">
        <v>39035</v>
      </c>
      <c r="C4474" s="61">
        <v>139.20031700000001</v>
      </c>
      <c r="D4474">
        <f t="shared" si="71"/>
        <v>0.11861081614157523</v>
      </c>
      <c r="E4474">
        <v>-5.0978398993652939E-3</v>
      </c>
    </row>
    <row r="4475" spans="2:5" x14ac:dyDescent="0.2">
      <c r="B4475" s="153">
        <v>38896</v>
      </c>
      <c r="C4475" s="61">
        <v>124.44034600000001</v>
      </c>
      <c r="D4475">
        <f t="shared" si="71"/>
        <v>4.0503946736098175</v>
      </c>
      <c r="E4475">
        <v>-5.098623522115057E-3</v>
      </c>
    </row>
    <row r="4476" spans="2:5" x14ac:dyDescent="0.2">
      <c r="B4476" s="153">
        <v>36164</v>
      </c>
      <c r="C4476" s="61">
        <v>24.639727000000001</v>
      </c>
      <c r="D4476">
        <f t="shared" si="71"/>
        <v>-0.86618017152796389</v>
      </c>
      <c r="E4476">
        <v>-5.1157563065417095E-3</v>
      </c>
    </row>
    <row r="4477" spans="2:5" x14ac:dyDescent="0.2">
      <c r="B4477" s="153">
        <v>43837</v>
      </c>
      <c r="C4477" s="61">
        <v>184.12612899999999</v>
      </c>
      <c r="D4477">
        <f t="shared" si="71"/>
        <v>0.23560765147451998</v>
      </c>
      <c r="E4477">
        <v>-5.1171757835621438E-3</v>
      </c>
    </row>
    <row r="4478" spans="2:5" x14ac:dyDescent="0.2">
      <c r="B4478" s="153">
        <v>40197</v>
      </c>
      <c r="C4478" s="61">
        <v>149.01666299999999</v>
      </c>
      <c r="D4478">
        <f t="shared" si="71"/>
        <v>0.14913000035140941</v>
      </c>
      <c r="E4478">
        <v>-5.1182743709838633E-3</v>
      </c>
    </row>
    <row r="4479" spans="2:5" x14ac:dyDescent="0.2">
      <c r="B4479" s="153">
        <v>38873</v>
      </c>
      <c r="C4479" s="61">
        <v>129.67781099999999</v>
      </c>
      <c r="D4479">
        <f t="shared" si="71"/>
        <v>-0.25497153739850353</v>
      </c>
      <c r="E4479">
        <v>-5.1275004562658646E-3</v>
      </c>
    </row>
    <row r="4480" spans="2:5" x14ac:dyDescent="0.2">
      <c r="B4480" s="153">
        <v>43825</v>
      </c>
      <c r="C4480" s="61">
        <v>174.057526</v>
      </c>
      <c r="D4480">
        <f t="shared" si="71"/>
        <v>3.1294582935391446</v>
      </c>
      <c r="E4480">
        <v>-5.1281042376269629E-3</v>
      </c>
    </row>
    <row r="4481" spans="2:5" x14ac:dyDescent="0.2">
      <c r="B4481" s="153">
        <v>34807</v>
      </c>
      <c r="C4481" s="61">
        <v>42.150207999999999</v>
      </c>
      <c r="D4481">
        <f t="shared" si="71"/>
        <v>-0.91926374661915966</v>
      </c>
      <c r="E4481">
        <v>-5.1284842488541118E-3</v>
      </c>
    </row>
    <row r="4482" spans="2:5" x14ac:dyDescent="0.2">
      <c r="B4482" s="153">
        <v>42752</v>
      </c>
      <c r="C4482" s="61">
        <v>522.07287599999995</v>
      </c>
      <c r="D4482">
        <f t="shared" si="71"/>
        <v>42.666171378511692</v>
      </c>
      <c r="E4482">
        <v>-5.1291373168722886E-3</v>
      </c>
    </row>
    <row r="4483" spans="2:5" x14ac:dyDescent="0.2">
      <c r="B4483" s="153">
        <v>36812</v>
      </c>
      <c r="C4483" s="61">
        <v>11.956003000000001</v>
      </c>
      <c r="D4483">
        <f t="shared" ref="D4483:D4546" si="72">(C4483-C4484)/C4484</f>
        <v>-0.96896502119956396</v>
      </c>
      <c r="E4483">
        <v>-5.1347548630516597E-3</v>
      </c>
    </row>
    <row r="4484" spans="2:5" x14ac:dyDescent="0.2">
      <c r="B4484" s="153">
        <v>42460</v>
      </c>
      <c r="C4484" s="61">
        <v>385.24282799999997</v>
      </c>
      <c r="D4484">
        <f t="shared" si="72"/>
        <v>2.6274154404615453E-2</v>
      </c>
      <c r="E4484">
        <v>-5.1466086247159643E-3</v>
      </c>
    </row>
    <row r="4485" spans="2:5" x14ac:dyDescent="0.2">
      <c r="B4485" s="153">
        <v>42978</v>
      </c>
      <c r="C4485" s="61">
        <v>375.38003500000002</v>
      </c>
      <c r="D4485">
        <f t="shared" si="72"/>
        <v>8.0213071103264557</v>
      </c>
      <c r="E4485">
        <v>-5.1519913237430487E-3</v>
      </c>
    </row>
    <row r="4486" spans="2:5" x14ac:dyDescent="0.2">
      <c r="B4486" s="153">
        <v>34437</v>
      </c>
      <c r="C4486" s="61">
        <v>41.610382000000001</v>
      </c>
      <c r="D4486">
        <f t="shared" si="72"/>
        <v>1</v>
      </c>
      <c r="E4486">
        <v>-5.1545004068524712E-3</v>
      </c>
    </row>
    <row r="4487" spans="2:5" x14ac:dyDescent="0.2">
      <c r="B4487" s="153">
        <v>34005</v>
      </c>
      <c r="C4487" s="61">
        <v>20.805191000000001</v>
      </c>
      <c r="D4487">
        <f t="shared" si="72"/>
        <v>-0.97705900270215451</v>
      </c>
      <c r="E4487">
        <v>-5.1545004068524712E-3</v>
      </c>
    </row>
    <row r="4488" spans="2:5" x14ac:dyDescent="0.2">
      <c r="B4488" s="153">
        <v>45335</v>
      </c>
      <c r="C4488" s="61">
        <v>906.90002400000003</v>
      </c>
      <c r="D4488">
        <f t="shared" si="72"/>
        <v>20.740031516212902</v>
      </c>
      <c r="E4488">
        <v>-5.155717555657263E-3</v>
      </c>
    </row>
    <row r="4489" spans="2:5" x14ac:dyDescent="0.2">
      <c r="B4489" s="153">
        <v>34747</v>
      </c>
      <c r="C4489" s="61">
        <v>41.715671999999998</v>
      </c>
      <c r="D4489">
        <f t="shared" si="72"/>
        <v>-0.76925455376117735</v>
      </c>
      <c r="E4489">
        <v>-5.1813441847544566E-3</v>
      </c>
    </row>
    <row r="4490" spans="2:5" x14ac:dyDescent="0.2">
      <c r="B4490" s="153">
        <v>43612</v>
      </c>
      <c r="C4490" s="61">
        <v>180.78654499999999</v>
      </c>
      <c r="D4490">
        <f t="shared" si="72"/>
        <v>3.3793989224907879</v>
      </c>
      <c r="E4490">
        <v>-5.2112103410356945E-3</v>
      </c>
    </row>
    <row r="4491" spans="2:5" x14ac:dyDescent="0.2">
      <c r="B4491" s="153">
        <v>34716</v>
      </c>
      <c r="C4491" s="61">
        <v>41.281131999999999</v>
      </c>
      <c r="D4491">
        <f t="shared" si="72"/>
        <v>-0.40903550768899877</v>
      </c>
      <c r="E4491">
        <v>-5.2356232897835244E-3</v>
      </c>
    </row>
    <row r="4492" spans="2:5" x14ac:dyDescent="0.2">
      <c r="B4492" s="153">
        <v>38509</v>
      </c>
      <c r="C4492" s="61">
        <v>69.853827999999993</v>
      </c>
      <c r="D4492">
        <f t="shared" si="72"/>
        <v>-0.87432240911339976</v>
      </c>
      <c r="E4492">
        <v>-5.2465420789980441E-3</v>
      </c>
    </row>
    <row r="4493" spans="2:5" x14ac:dyDescent="0.2">
      <c r="B4493" s="153">
        <v>42628</v>
      </c>
      <c r="C4493" s="61">
        <v>555.81768799999998</v>
      </c>
      <c r="D4493">
        <f t="shared" si="72"/>
        <v>8.3282740050154906</v>
      </c>
      <c r="E4493">
        <v>-5.2631982567712694E-3</v>
      </c>
    </row>
    <row r="4494" spans="2:5" x14ac:dyDescent="0.2">
      <c r="B4494" s="153">
        <v>35130</v>
      </c>
      <c r="C4494" s="61">
        <v>59.584193999999997</v>
      </c>
      <c r="D4494">
        <f t="shared" si="72"/>
        <v>-0.87293813397419751</v>
      </c>
      <c r="E4494">
        <v>-5.2692644061614041E-3</v>
      </c>
    </row>
    <row r="4495" spans="2:5" x14ac:dyDescent="0.2">
      <c r="B4495" s="153">
        <v>42818</v>
      </c>
      <c r="C4495" s="61">
        <v>468.938446</v>
      </c>
      <c r="D4495">
        <f t="shared" si="72"/>
        <v>6.0763562556839918</v>
      </c>
      <c r="E4495">
        <v>-5.2865649743065951E-3</v>
      </c>
    </row>
    <row r="4496" spans="2:5" x14ac:dyDescent="0.2">
      <c r="B4496" s="153">
        <v>37965</v>
      </c>
      <c r="C4496" s="61">
        <v>66.268349000000001</v>
      </c>
      <c r="D4496">
        <f t="shared" si="72"/>
        <v>-0.84549706615703002</v>
      </c>
      <c r="E4496">
        <v>-5.3147266666004655E-3</v>
      </c>
    </row>
    <row r="4497" spans="2:5" x14ac:dyDescent="0.2">
      <c r="B4497" s="153">
        <v>42919</v>
      </c>
      <c r="C4497" s="61">
        <v>428.913208</v>
      </c>
      <c r="D4497">
        <f t="shared" si="72"/>
        <v>9.2258127518466928</v>
      </c>
      <c r="E4497">
        <v>-5.3172885060716385E-3</v>
      </c>
    </row>
    <row r="4498" spans="2:5" x14ac:dyDescent="0.2">
      <c r="B4498" s="153">
        <v>35768</v>
      </c>
      <c r="C4498" s="61">
        <v>41.944167999999998</v>
      </c>
      <c r="D4498">
        <f t="shared" si="72"/>
        <v>0.94691177555238337</v>
      </c>
      <c r="E4498">
        <v>-5.3300380161413969E-3</v>
      </c>
    </row>
    <row r="4499" spans="2:5" x14ac:dyDescent="0.2">
      <c r="B4499" s="153">
        <v>37502</v>
      </c>
      <c r="C4499" s="61">
        <v>21.543949000000001</v>
      </c>
      <c r="D4499">
        <f t="shared" si="72"/>
        <v>-0.46689307597781449</v>
      </c>
      <c r="E4499">
        <v>-5.3416383009380671E-3</v>
      </c>
    </row>
    <row r="4500" spans="2:5" x14ac:dyDescent="0.2">
      <c r="B4500" s="153">
        <v>34535</v>
      </c>
      <c r="C4500" s="61">
        <v>40.412059999999997</v>
      </c>
      <c r="D4500">
        <f t="shared" si="72"/>
        <v>0</v>
      </c>
      <c r="E4500">
        <v>-5.3476146419349337E-3</v>
      </c>
    </row>
    <row r="4501" spans="2:5" x14ac:dyDescent="0.2">
      <c r="B4501" s="153">
        <v>34816</v>
      </c>
      <c r="C4501" s="61">
        <v>40.412059999999997</v>
      </c>
      <c r="D4501">
        <f t="shared" si="72"/>
        <v>0.46151773320860118</v>
      </c>
      <c r="E4501">
        <v>-5.3476146419349337E-3</v>
      </c>
    </row>
    <row r="4502" spans="2:5" x14ac:dyDescent="0.2">
      <c r="B4502" s="153">
        <v>36234</v>
      </c>
      <c r="C4502" s="61">
        <v>27.650749000000001</v>
      </c>
      <c r="D4502">
        <f t="shared" si="72"/>
        <v>-0.46726956246849455</v>
      </c>
      <c r="E4502">
        <v>-5.3617642282022511E-3</v>
      </c>
    </row>
    <row r="4503" spans="2:5" x14ac:dyDescent="0.2">
      <c r="B4503" s="153">
        <v>35047</v>
      </c>
      <c r="C4503" s="61">
        <v>51.903827999999997</v>
      </c>
      <c r="D4503">
        <f t="shared" si="72"/>
        <v>0.29130735600310387</v>
      </c>
      <c r="E4503">
        <v>-5.3762252971353459E-3</v>
      </c>
    </row>
    <row r="4504" spans="2:5" x14ac:dyDescent="0.2">
      <c r="B4504" s="153">
        <v>34773</v>
      </c>
      <c r="C4504" s="61">
        <v>40.194789999999998</v>
      </c>
      <c r="D4504">
        <f t="shared" si="72"/>
        <v>0</v>
      </c>
      <c r="E4504">
        <v>-5.3763653721190952E-3</v>
      </c>
    </row>
    <row r="4505" spans="2:5" x14ac:dyDescent="0.2">
      <c r="B4505" s="153">
        <v>34768</v>
      </c>
      <c r="C4505" s="61">
        <v>40.194789999999998</v>
      </c>
      <c r="D4505">
        <f t="shared" si="72"/>
        <v>0</v>
      </c>
      <c r="E4505">
        <v>-5.3763653721190952E-3</v>
      </c>
    </row>
    <row r="4506" spans="2:5" x14ac:dyDescent="0.2">
      <c r="B4506" s="153">
        <v>34536</v>
      </c>
      <c r="C4506" s="61">
        <v>40.194789999999998</v>
      </c>
      <c r="D4506">
        <f t="shared" si="72"/>
        <v>-4.3329008715164832E-2</v>
      </c>
      <c r="E4506">
        <v>-5.3763653721190952E-3</v>
      </c>
    </row>
    <row r="4507" spans="2:5" x14ac:dyDescent="0.2">
      <c r="B4507" s="153">
        <v>36445</v>
      </c>
      <c r="C4507" s="61">
        <v>42.015270000000001</v>
      </c>
      <c r="D4507">
        <f t="shared" si="72"/>
        <v>0.12085243247557753</v>
      </c>
      <c r="E4507">
        <v>-5.3783791883740707E-3</v>
      </c>
    </row>
    <row r="4508" spans="2:5" x14ac:dyDescent="0.2">
      <c r="B4508" s="153">
        <v>35928</v>
      </c>
      <c r="C4508" s="61">
        <v>37.485104</v>
      </c>
      <c r="D4508">
        <f t="shared" si="72"/>
        <v>-0.90051001685780574</v>
      </c>
      <c r="E4508">
        <v>-5.3867900342712792E-3</v>
      </c>
    </row>
    <row r="4509" spans="2:5" x14ac:dyDescent="0.2">
      <c r="B4509" s="153">
        <v>42360</v>
      </c>
      <c r="C4509" s="61">
        <v>376.77264400000001</v>
      </c>
      <c r="D4509">
        <f t="shared" si="72"/>
        <v>0.63968302573633251</v>
      </c>
      <c r="E4509">
        <v>-5.3925628108653818E-3</v>
      </c>
    </row>
    <row r="4510" spans="2:5" x14ac:dyDescent="0.2">
      <c r="B4510" s="153">
        <v>43571</v>
      </c>
      <c r="C4510" s="61">
        <v>229.783829</v>
      </c>
      <c r="D4510">
        <f t="shared" si="72"/>
        <v>-0.37491524955834371</v>
      </c>
      <c r="E4510">
        <v>-5.3937767974181639E-3</v>
      </c>
    </row>
    <row r="4511" spans="2:5" x14ac:dyDescent="0.2">
      <c r="B4511" s="153">
        <v>43150</v>
      </c>
      <c r="C4511" s="61">
        <v>367.60427900000002</v>
      </c>
      <c r="D4511">
        <f t="shared" si="72"/>
        <v>11.184481744935363</v>
      </c>
      <c r="E4511">
        <v>-5.3945193216815325E-3</v>
      </c>
    </row>
    <row r="4512" spans="2:5" x14ac:dyDescent="0.2">
      <c r="B4512" s="153">
        <v>36210</v>
      </c>
      <c r="C4512" s="61">
        <v>30.169874</v>
      </c>
      <c r="D4512">
        <f t="shared" si="72"/>
        <v>-0.94855264900890479</v>
      </c>
      <c r="E4512">
        <v>-5.4052510866084164E-3</v>
      </c>
    </row>
    <row r="4513" spans="2:5" x14ac:dyDescent="0.2">
      <c r="B4513" s="153">
        <v>45112</v>
      </c>
      <c r="C4513" s="61">
        <v>586.42230199999995</v>
      </c>
      <c r="D4513">
        <f t="shared" si="72"/>
        <v>0.26274546970792467</v>
      </c>
      <c r="E4513">
        <v>-5.4104428332156229E-3</v>
      </c>
    </row>
    <row r="4514" spans="2:5" x14ac:dyDescent="0.2">
      <c r="B4514" s="153">
        <v>42825</v>
      </c>
      <c r="C4514" s="61">
        <v>464.40261800000002</v>
      </c>
      <c r="D4514">
        <f t="shared" si="72"/>
        <v>-0.20258470374320567</v>
      </c>
      <c r="E4514">
        <v>-5.4440154314471054E-3</v>
      </c>
    </row>
    <row r="4515" spans="2:5" x14ac:dyDescent="0.2">
      <c r="B4515" s="153">
        <v>42621</v>
      </c>
      <c r="C4515" s="61">
        <v>582.38488800000005</v>
      </c>
      <c r="D4515">
        <f t="shared" si="72"/>
        <v>1.2864970588599152</v>
      </c>
      <c r="E4515">
        <v>-5.4477449804713534E-3</v>
      </c>
    </row>
    <row r="4516" spans="2:5" x14ac:dyDescent="0.2">
      <c r="B4516" s="153">
        <v>43336</v>
      </c>
      <c r="C4516" s="61">
        <v>254.70616100000001</v>
      </c>
      <c r="D4516">
        <f t="shared" si="72"/>
        <v>-0.34770073631153015</v>
      </c>
      <c r="E4516">
        <v>-5.4495749809371679E-3</v>
      </c>
    </row>
    <row r="4517" spans="2:5" x14ac:dyDescent="0.2">
      <c r="B4517" s="153">
        <v>42367</v>
      </c>
      <c r="C4517" s="61">
        <v>390.47439600000001</v>
      </c>
      <c r="D4517">
        <f t="shared" si="72"/>
        <v>4.5770890442434986</v>
      </c>
      <c r="E4517">
        <v>-5.4567835238011949E-3</v>
      </c>
    </row>
    <row r="4518" spans="2:5" x14ac:dyDescent="0.2">
      <c r="B4518" s="153">
        <v>38464</v>
      </c>
      <c r="C4518" s="61">
        <v>70.014015000000001</v>
      </c>
      <c r="D4518">
        <f t="shared" si="72"/>
        <v>-0.82044295293751657</v>
      </c>
      <c r="E4518">
        <v>-5.4607740270398693E-3</v>
      </c>
    </row>
    <row r="4519" spans="2:5" x14ac:dyDescent="0.2">
      <c r="B4519" s="153">
        <v>42369</v>
      </c>
      <c r="C4519" s="61">
        <v>389.92630000000003</v>
      </c>
      <c r="D4519">
        <f t="shared" si="72"/>
        <v>3.9629447422604418</v>
      </c>
      <c r="E4519">
        <v>-5.4645691547997675E-3</v>
      </c>
    </row>
    <row r="4520" spans="2:5" x14ac:dyDescent="0.2">
      <c r="B4520" s="153">
        <v>38387</v>
      </c>
      <c r="C4520" s="61">
        <v>78.567527999999996</v>
      </c>
      <c r="D4520">
        <f t="shared" si="72"/>
        <v>-0.81510287297827366</v>
      </c>
      <c r="E4520">
        <v>-5.4746186592882764E-3</v>
      </c>
    </row>
    <row r="4521" spans="2:5" x14ac:dyDescent="0.2">
      <c r="B4521" s="153">
        <v>43062</v>
      </c>
      <c r="C4521" s="61">
        <v>424.92562900000001</v>
      </c>
      <c r="D4521">
        <f t="shared" si="72"/>
        <v>1.4738826898645463</v>
      </c>
      <c r="E4521">
        <v>-5.4829992657939655E-3</v>
      </c>
    </row>
    <row r="4522" spans="2:5" x14ac:dyDescent="0.2">
      <c r="B4522" s="153">
        <v>43493</v>
      </c>
      <c r="C4522" s="61">
        <v>171.76466400000001</v>
      </c>
      <c r="D4522">
        <f t="shared" si="72"/>
        <v>3.0350551638329804</v>
      </c>
      <c r="E4522">
        <v>-5.4834264978293953E-3</v>
      </c>
    </row>
    <row r="4523" spans="2:5" x14ac:dyDescent="0.2">
      <c r="B4523" s="153">
        <v>36455</v>
      </c>
      <c r="C4523" s="61">
        <v>42.568108000000002</v>
      </c>
      <c r="D4523">
        <f t="shared" si="72"/>
        <v>1.1816816290449521</v>
      </c>
      <c r="E4523">
        <v>-5.4846792042064644E-3</v>
      </c>
    </row>
    <row r="4524" spans="2:5" x14ac:dyDescent="0.2">
      <c r="B4524" s="153">
        <v>33367</v>
      </c>
      <c r="C4524" s="61">
        <v>19.511603999999998</v>
      </c>
      <c r="D4524">
        <f t="shared" si="72"/>
        <v>-0.37396684947299791</v>
      </c>
      <c r="E4524">
        <v>-5.494560385218685E-3</v>
      </c>
    </row>
    <row r="4525" spans="2:5" x14ac:dyDescent="0.2">
      <c r="B4525" s="153">
        <v>37802</v>
      </c>
      <c r="C4525" s="61">
        <v>31.167045999999999</v>
      </c>
      <c r="D4525">
        <f t="shared" si="72"/>
        <v>0.60623356024928499</v>
      </c>
      <c r="E4525">
        <v>-5.5236479662929498E-3</v>
      </c>
    </row>
    <row r="4526" spans="2:5" x14ac:dyDescent="0.2">
      <c r="B4526" s="153">
        <v>33385</v>
      </c>
      <c r="C4526" s="61">
        <v>19.403807</v>
      </c>
      <c r="D4526">
        <f t="shared" si="72"/>
        <v>-0.85400658585520262</v>
      </c>
      <c r="E4526">
        <v>-5.5247636227138443E-3</v>
      </c>
    </row>
    <row r="4527" spans="2:5" x14ac:dyDescent="0.2">
      <c r="B4527" s="153">
        <v>40156</v>
      </c>
      <c r="C4527" s="61">
        <v>132.908783</v>
      </c>
      <c r="D4527">
        <f t="shared" si="72"/>
        <v>5.887890484285168</v>
      </c>
      <c r="E4527">
        <v>-5.5286558482965965E-3</v>
      </c>
    </row>
    <row r="4528" spans="2:5" x14ac:dyDescent="0.2">
      <c r="B4528" s="153">
        <v>33394</v>
      </c>
      <c r="C4528" s="61">
        <v>19.296006999999999</v>
      </c>
      <c r="D4528">
        <f t="shared" si="72"/>
        <v>0</v>
      </c>
      <c r="E4528">
        <v>-5.5556108138985821E-3</v>
      </c>
    </row>
    <row r="4529" spans="2:5" x14ac:dyDescent="0.2">
      <c r="B4529" s="153">
        <v>33388</v>
      </c>
      <c r="C4529" s="61">
        <v>19.296006999999999</v>
      </c>
      <c r="D4529">
        <f t="shared" si="72"/>
        <v>-0.872489150314818</v>
      </c>
      <c r="E4529">
        <v>-5.5556108138985821E-3</v>
      </c>
    </row>
    <row r="4530" spans="2:5" x14ac:dyDescent="0.2">
      <c r="B4530" s="153">
        <v>43508</v>
      </c>
      <c r="C4530" s="61">
        <v>151.32835399999999</v>
      </c>
      <c r="D4530">
        <f t="shared" si="72"/>
        <v>-0.48481251070354253</v>
      </c>
      <c r="E4530">
        <v>-5.5682410014134863E-3</v>
      </c>
    </row>
    <row r="4531" spans="2:5" x14ac:dyDescent="0.2">
      <c r="B4531" s="153">
        <v>43249</v>
      </c>
      <c r="C4531" s="61">
        <v>293.73452800000001</v>
      </c>
      <c r="D4531">
        <f t="shared" si="72"/>
        <v>-0.3880009664239395</v>
      </c>
      <c r="E4531">
        <v>-5.5686585721389827E-3</v>
      </c>
    </row>
    <row r="4532" spans="2:5" x14ac:dyDescent="0.2">
      <c r="B4532" s="153">
        <v>42153</v>
      </c>
      <c r="C4532" s="61">
        <v>479.959137</v>
      </c>
      <c r="D4532">
        <f t="shared" si="72"/>
        <v>1.9491841368899882E-2</v>
      </c>
      <c r="E4532">
        <v>-5.5744802786123386E-3</v>
      </c>
    </row>
    <row r="4533" spans="2:5" x14ac:dyDescent="0.2">
      <c r="B4533" s="153">
        <v>42836</v>
      </c>
      <c r="C4533" s="61">
        <v>470.782715</v>
      </c>
      <c r="D4533">
        <f t="shared" si="72"/>
        <v>11.173138771094106</v>
      </c>
      <c r="E4533">
        <v>-5.5800960300596376E-3</v>
      </c>
    </row>
    <row r="4534" spans="2:5" x14ac:dyDescent="0.2">
      <c r="B4534" s="153">
        <v>34781</v>
      </c>
      <c r="C4534" s="61">
        <v>38.673896999999997</v>
      </c>
      <c r="D4534">
        <f t="shared" si="72"/>
        <v>1.0155039539400301</v>
      </c>
      <c r="E4534">
        <v>-5.5867945770935803E-3</v>
      </c>
    </row>
    <row r="4535" spans="2:5" x14ac:dyDescent="0.2">
      <c r="B4535" s="153">
        <v>33395</v>
      </c>
      <c r="C4535" s="61">
        <v>19.188202</v>
      </c>
      <c r="D4535">
        <f t="shared" si="72"/>
        <v>0</v>
      </c>
      <c r="E4535">
        <v>-5.5869071772206057E-3</v>
      </c>
    </row>
    <row r="4536" spans="2:5" x14ac:dyDescent="0.2">
      <c r="B4536" s="153">
        <v>33346</v>
      </c>
      <c r="C4536" s="61">
        <v>19.188202</v>
      </c>
      <c r="D4536">
        <f t="shared" si="72"/>
        <v>-0.75689139996543708</v>
      </c>
      <c r="E4536">
        <v>-5.5869071772206057E-3</v>
      </c>
    </row>
    <row r="4537" spans="2:5" x14ac:dyDescent="0.2">
      <c r="B4537" s="153">
        <v>38084</v>
      </c>
      <c r="C4537" s="61">
        <v>78.928520000000006</v>
      </c>
      <c r="D4537">
        <f t="shared" si="72"/>
        <v>0.36091236392841136</v>
      </c>
      <c r="E4537">
        <v>-5.5926352555127016E-3</v>
      </c>
    </row>
    <row r="4538" spans="2:5" x14ac:dyDescent="0.2">
      <c r="B4538" s="153">
        <v>35570</v>
      </c>
      <c r="C4538" s="61">
        <v>57.996769</v>
      </c>
      <c r="D4538">
        <f t="shared" si="72"/>
        <v>-0.76607346435705015</v>
      </c>
      <c r="E4538">
        <v>-5.5944600295714294E-3</v>
      </c>
    </row>
    <row r="4539" spans="2:5" x14ac:dyDescent="0.2">
      <c r="B4539" s="153">
        <v>43325</v>
      </c>
      <c r="C4539" s="61">
        <v>247.927277</v>
      </c>
      <c r="D4539">
        <f t="shared" si="72"/>
        <v>-0.74381061534487214</v>
      </c>
      <c r="E4539">
        <v>-5.5978002537327414E-3</v>
      </c>
    </row>
    <row r="4540" spans="2:5" x14ac:dyDescent="0.2">
      <c r="B4540" s="153">
        <v>45365</v>
      </c>
      <c r="C4540" s="61">
        <v>967.75</v>
      </c>
      <c r="D4540">
        <f t="shared" si="72"/>
        <v>1.1163421059502376</v>
      </c>
      <c r="E4540">
        <v>-5.6000944644460354E-3</v>
      </c>
    </row>
    <row r="4541" spans="2:5" x14ac:dyDescent="0.2">
      <c r="B4541" s="153">
        <v>45027</v>
      </c>
      <c r="C4541" s="61">
        <v>457.27484099999998</v>
      </c>
      <c r="D4541">
        <f t="shared" si="72"/>
        <v>4.3245928470982502</v>
      </c>
      <c r="E4541">
        <v>-5.636174202034658E-3</v>
      </c>
    </row>
    <row r="4542" spans="2:5" x14ac:dyDescent="0.2">
      <c r="B4542" s="153">
        <v>38610</v>
      </c>
      <c r="C4542" s="61">
        <v>85.879776000000007</v>
      </c>
      <c r="D4542">
        <f t="shared" si="72"/>
        <v>0.35141959618602214</v>
      </c>
      <c r="E4542">
        <v>-5.6368887445685948E-3</v>
      </c>
    </row>
    <row r="4543" spans="2:5" x14ac:dyDescent="0.2">
      <c r="B4543" s="153">
        <v>35338</v>
      </c>
      <c r="C4543" s="61">
        <v>63.547825000000003</v>
      </c>
      <c r="D4543">
        <f t="shared" si="72"/>
        <v>1.620377370347496</v>
      </c>
      <c r="E4543">
        <v>-5.6619592784998016E-3</v>
      </c>
    </row>
    <row r="4544" spans="2:5" x14ac:dyDescent="0.2">
      <c r="B4544" s="153">
        <v>37706</v>
      </c>
      <c r="C4544" s="61">
        <v>24.251401999999999</v>
      </c>
      <c r="D4544">
        <f t="shared" si="72"/>
        <v>-0.92836576538670312</v>
      </c>
      <c r="E4544">
        <v>-5.6926442770341727E-3</v>
      </c>
    </row>
    <row r="4545" spans="2:5" x14ac:dyDescent="0.2">
      <c r="B4545" s="153">
        <v>44377</v>
      </c>
      <c r="C4545" s="61">
        <v>338.54486100000003</v>
      </c>
      <c r="D4545">
        <f t="shared" si="72"/>
        <v>-0.1331206266785703</v>
      </c>
      <c r="E4545">
        <v>-5.7092597465760991E-3</v>
      </c>
    </row>
    <row r="4546" spans="2:5" x14ac:dyDescent="0.2">
      <c r="B4546" s="153">
        <v>44628</v>
      </c>
      <c r="C4546" s="61">
        <v>390.53283699999997</v>
      </c>
      <c r="D4546">
        <f t="shared" si="72"/>
        <v>-0.57599170285207146</v>
      </c>
      <c r="E4546">
        <v>-5.7106642667092509E-3</v>
      </c>
    </row>
    <row r="4547" spans="2:5" x14ac:dyDescent="0.2">
      <c r="B4547" s="153">
        <v>45343</v>
      </c>
      <c r="C4547" s="61">
        <v>921.04998799999998</v>
      </c>
      <c r="D4547">
        <f t="shared" ref="D4547:D4610" si="73">(C4547-C4548)/C4548</f>
        <v>35.888715389168837</v>
      </c>
      <c r="E4547">
        <v>-5.7213668023023568E-3</v>
      </c>
    </row>
    <row r="4548" spans="2:5" x14ac:dyDescent="0.2">
      <c r="B4548" s="153">
        <v>36572</v>
      </c>
      <c r="C4548" s="61">
        <v>24.968340000000001</v>
      </c>
      <c r="D4548">
        <f t="shared" si="73"/>
        <v>-0.94328315411587149</v>
      </c>
      <c r="E4548">
        <v>-5.729877434222248E-3</v>
      </c>
    </row>
    <row r="4549" spans="2:5" x14ac:dyDescent="0.2">
      <c r="B4549" s="153">
        <v>44973</v>
      </c>
      <c r="C4549" s="61">
        <v>440.227936</v>
      </c>
      <c r="D4549">
        <f t="shared" si="73"/>
        <v>2.031872900107567</v>
      </c>
      <c r="E4549">
        <v>-5.741319161581872E-3</v>
      </c>
    </row>
    <row r="4550" spans="2:5" x14ac:dyDescent="0.2">
      <c r="B4550" s="153">
        <v>38974</v>
      </c>
      <c r="C4550" s="61">
        <v>145.199997</v>
      </c>
      <c r="D4550">
        <f t="shared" si="73"/>
        <v>-0.70338551248034897</v>
      </c>
      <c r="E4550">
        <v>-5.7456944080035615E-3</v>
      </c>
    </row>
    <row r="4551" spans="2:5" x14ac:dyDescent="0.2">
      <c r="B4551" s="153">
        <v>42572</v>
      </c>
      <c r="C4551" s="61">
        <v>489.524292</v>
      </c>
      <c r="D4551">
        <f t="shared" si="73"/>
        <v>23.58849550587804</v>
      </c>
      <c r="E4551">
        <v>-5.7704211608285158E-3</v>
      </c>
    </row>
    <row r="4552" spans="2:5" x14ac:dyDescent="0.2">
      <c r="B4552" s="153">
        <v>36714</v>
      </c>
      <c r="C4552" s="61">
        <v>19.908671999999999</v>
      </c>
      <c r="D4552">
        <f t="shared" si="73"/>
        <v>-0.62435064555241881</v>
      </c>
      <c r="E4552">
        <v>-5.7783561838120065E-3</v>
      </c>
    </row>
    <row r="4553" spans="2:5" x14ac:dyDescent="0.2">
      <c r="B4553" s="153">
        <v>35066</v>
      </c>
      <c r="C4553" s="61">
        <v>52.998019999999997</v>
      </c>
      <c r="D4553">
        <f t="shared" si="73"/>
        <v>2.6458930498656684E-4</v>
      </c>
      <c r="E4553">
        <v>-5.7895413068702311E-3</v>
      </c>
    </row>
    <row r="4554" spans="2:5" x14ac:dyDescent="0.2">
      <c r="B4554" s="153">
        <v>35079</v>
      </c>
      <c r="C4554" s="61">
        <v>52.984000999999999</v>
      </c>
      <c r="D4554">
        <f t="shared" si="73"/>
        <v>1.1083337077087283</v>
      </c>
      <c r="E4554">
        <v>-5.7907098289044067E-3</v>
      </c>
    </row>
    <row r="4555" spans="2:5" x14ac:dyDescent="0.2">
      <c r="B4555" s="153">
        <v>37720</v>
      </c>
      <c r="C4555" s="61">
        <v>25.130747</v>
      </c>
      <c r="D4555">
        <f t="shared" si="73"/>
        <v>-0.79355272579768465</v>
      </c>
      <c r="E4555">
        <v>-5.7978893475260666E-3</v>
      </c>
    </row>
    <row r="4556" spans="2:5" x14ac:dyDescent="0.2">
      <c r="B4556" s="153">
        <v>39486</v>
      </c>
      <c r="C4556" s="61">
        <v>121.729614</v>
      </c>
      <c r="D4556">
        <f t="shared" si="73"/>
        <v>-0.63445886956324726</v>
      </c>
      <c r="E4556">
        <v>-5.803169719933843E-3</v>
      </c>
    </row>
    <row r="4557" spans="2:5" x14ac:dyDescent="0.2">
      <c r="B4557" s="153">
        <v>43213</v>
      </c>
      <c r="C4557" s="61">
        <v>333.01208500000001</v>
      </c>
      <c r="D4557">
        <f t="shared" si="73"/>
        <v>3.4193841353848446</v>
      </c>
      <c r="E4557">
        <v>-5.8036568408950809E-3</v>
      </c>
    </row>
    <row r="4558" spans="2:5" x14ac:dyDescent="0.2">
      <c r="B4558" s="153">
        <v>39695</v>
      </c>
      <c r="C4558" s="61">
        <v>75.352599999999995</v>
      </c>
      <c r="D4558">
        <f t="shared" si="73"/>
        <v>1.3454599857945042</v>
      </c>
      <c r="E4558">
        <v>-5.8165574899164216E-3</v>
      </c>
    </row>
    <row r="4559" spans="2:5" x14ac:dyDescent="0.2">
      <c r="B4559" s="153">
        <v>37805</v>
      </c>
      <c r="C4559" s="61">
        <v>32.127003000000002</v>
      </c>
      <c r="D4559">
        <f t="shared" si="73"/>
        <v>1.7222278052068969</v>
      </c>
      <c r="E4559">
        <v>-5.843634910366758E-3</v>
      </c>
    </row>
    <row r="4560" spans="2:5" x14ac:dyDescent="0.2">
      <c r="B4560" s="153">
        <v>37139</v>
      </c>
      <c r="C4560" s="61">
        <v>11.801731999999999</v>
      </c>
      <c r="D4560">
        <f t="shared" si="73"/>
        <v>-0.67800256872585818</v>
      </c>
      <c r="E4560">
        <v>-5.8477896669169869E-3</v>
      </c>
    </row>
    <row r="4561" spans="2:5" x14ac:dyDescent="0.2">
      <c r="B4561" s="153">
        <v>33763</v>
      </c>
      <c r="C4561" s="61">
        <v>36.651634000000001</v>
      </c>
      <c r="D4561">
        <f t="shared" si="73"/>
        <v>-0.16761393579712103</v>
      </c>
      <c r="E4561">
        <v>-5.8479843062807955E-3</v>
      </c>
    </row>
    <row r="4562" spans="2:5" x14ac:dyDescent="0.2">
      <c r="B4562" s="153">
        <v>37881</v>
      </c>
      <c r="C4562" s="61">
        <v>44.032012999999999</v>
      </c>
      <c r="D4562">
        <f t="shared" si="73"/>
        <v>3.2730771936059894E-3</v>
      </c>
      <c r="E4562">
        <v>-5.8623892873034761E-3</v>
      </c>
    </row>
    <row r="4563" spans="2:5" x14ac:dyDescent="0.2">
      <c r="B4563" s="153">
        <v>34842</v>
      </c>
      <c r="C4563" s="61">
        <v>43.888362999999998</v>
      </c>
      <c r="D4563">
        <f t="shared" si="73"/>
        <v>2.7581071620257571</v>
      </c>
      <c r="E4563">
        <v>-5.905693104370383E-3</v>
      </c>
    </row>
    <row r="4564" spans="2:5" x14ac:dyDescent="0.2">
      <c r="B4564" s="153">
        <v>37182</v>
      </c>
      <c r="C4564" s="61">
        <v>11.678316000000001</v>
      </c>
      <c r="D4564">
        <f t="shared" si="73"/>
        <v>-0.68005669949800285</v>
      </c>
      <c r="E4564">
        <v>-5.9093929401557495E-3</v>
      </c>
    </row>
    <row r="4565" spans="2:5" x14ac:dyDescent="0.2">
      <c r="B4565" s="153">
        <v>34789</v>
      </c>
      <c r="C4565" s="61">
        <v>36.501204999999999</v>
      </c>
      <c r="D4565">
        <f t="shared" si="73"/>
        <v>-0.93512758029595477</v>
      </c>
      <c r="E4565">
        <v>-5.9174013261931412E-3</v>
      </c>
    </row>
    <row r="4566" spans="2:5" x14ac:dyDescent="0.2">
      <c r="B4566" s="153">
        <v>42068</v>
      </c>
      <c r="C4566" s="61">
        <v>562.66137700000002</v>
      </c>
      <c r="D4566">
        <f t="shared" si="73"/>
        <v>21.880973601628288</v>
      </c>
      <c r="E4566">
        <v>-5.9224253553647145E-3</v>
      </c>
    </row>
    <row r="4567" spans="2:5" x14ac:dyDescent="0.2">
      <c r="B4567" s="153">
        <v>37616</v>
      </c>
      <c r="C4567" s="61">
        <v>24.590796999999998</v>
      </c>
      <c r="D4567">
        <f t="shared" si="73"/>
        <v>-0.89496513653912435</v>
      </c>
      <c r="E4567">
        <v>-5.9246828218276959E-3</v>
      </c>
    </row>
    <row r="4568" spans="2:5" x14ac:dyDescent="0.2">
      <c r="B4568" s="153">
        <v>43577</v>
      </c>
      <c r="C4568" s="61">
        <v>234.12033099999999</v>
      </c>
      <c r="D4568">
        <f t="shared" si="73"/>
        <v>6.0978521145260398</v>
      </c>
      <c r="E4568">
        <v>-5.9259037272274126E-3</v>
      </c>
    </row>
    <row r="4569" spans="2:5" x14ac:dyDescent="0.2">
      <c r="B4569" s="153">
        <v>37811</v>
      </c>
      <c r="C4569" s="61">
        <v>32.984673000000001</v>
      </c>
      <c r="D4569">
        <f t="shared" si="73"/>
        <v>-0.88388322508268868</v>
      </c>
      <c r="E4569">
        <v>-5.9281445733851516E-3</v>
      </c>
    </row>
    <row r="4570" spans="2:5" x14ac:dyDescent="0.2">
      <c r="B4570" s="153">
        <v>43256</v>
      </c>
      <c r="C4570" s="61">
        <v>284.06466699999999</v>
      </c>
      <c r="D4570">
        <f t="shared" si="73"/>
        <v>3.324374897871317</v>
      </c>
      <c r="E4570">
        <v>-5.9305212141618586E-3</v>
      </c>
    </row>
    <row r="4571" spans="2:5" x14ac:dyDescent="0.2">
      <c r="B4571" s="153">
        <v>38253</v>
      </c>
      <c r="C4571" s="61">
        <v>65.689186000000007</v>
      </c>
      <c r="D4571">
        <f t="shared" si="73"/>
        <v>-0.89386996570572796</v>
      </c>
      <c r="E4571">
        <v>-5.9386105537153518E-3</v>
      </c>
    </row>
    <row r="4572" spans="2:5" x14ac:dyDescent="0.2">
      <c r="B4572" s="153">
        <v>45141</v>
      </c>
      <c r="C4572" s="61">
        <v>618.95001200000002</v>
      </c>
      <c r="D4572">
        <f t="shared" si="73"/>
        <v>24.413514643636798</v>
      </c>
      <c r="E4572">
        <v>-5.942362253887932E-3</v>
      </c>
    </row>
    <row r="4573" spans="2:5" x14ac:dyDescent="0.2">
      <c r="B4573" s="153">
        <v>39864</v>
      </c>
      <c r="C4573" s="61">
        <v>24.355152</v>
      </c>
      <c r="D4573">
        <f t="shared" si="73"/>
        <v>-0.94677329081738704</v>
      </c>
      <c r="E4573">
        <v>-5.9456770967639882E-3</v>
      </c>
    </row>
    <row r="4574" spans="2:5" x14ac:dyDescent="0.2">
      <c r="B4574" s="153">
        <v>44809</v>
      </c>
      <c r="C4574" s="61">
        <v>457.57388300000002</v>
      </c>
      <c r="D4574">
        <f t="shared" si="73"/>
        <v>15.737822310632428</v>
      </c>
      <c r="E4574">
        <v>-5.9556021137839501E-3</v>
      </c>
    </row>
    <row r="4575" spans="2:5" x14ac:dyDescent="0.2">
      <c r="B4575" s="153">
        <v>36224</v>
      </c>
      <c r="C4575" s="61">
        <v>27.337719</v>
      </c>
      <c r="D4575">
        <f t="shared" si="73"/>
        <v>-0.93669685846305517</v>
      </c>
      <c r="E4575">
        <v>-5.9621431237239534E-3</v>
      </c>
    </row>
    <row r="4576" spans="2:5" x14ac:dyDescent="0.2">
      <c r="B4576" s="153">
        <v>44644</v>
      </c>
      <c r="C4576" s="61">
        <v>431.85406499999999</v>
      </c>
      <c r="D4576">
        <f t="shared" si="73"/>
        <v>5.6458525530575185</v>
      </c>
      <c r="E4576">
        <v>-5.9659618926177068E-3</v>
      </c>
    </row>
    <row r="4577" spans="2:5" x14ac:dyDescent="0.2">
      <c r="B4577" s="153">
        <v>35334</v>
      </c>
      <c r="C4577" s="61">
        <v>64.980987999999996</v>
      </c>
      <c r="D4577">
        <f t="shared" si="73"/>
        <v>-0.77630913467106888</v>
      </c>
      <c r="E4577">
        <v>-5.9690665275147839E-3</v>
      </c>
    </row>
    <row r="4578" spans="2:5" x14ac:dyDescent="0.2">
      <c r="B4578" s="153">
        <v>44404</v>
      </c>
      <c r="C4578" s="61">
        <v>290.494598</v>
      </c>
      <c r="D4578">
        <f t="shared" si="73"/>
        <v>3.2675719219337434</v>
      </c>
      <c r="E4578">
        <v>-5.9696584269612069E-3</v>
      </c>
    </row>
    <row r="4579" spans="2:5" x14ac:dyDescent="0.2">
      <c r="B4579" s="153">
        <v>37977</v>
      </c>
      <c r="C4579" s="61">
        <v>68.070228999999998</v>
      </c>
      <c r="D4579">
        <f t="shared" si="73"/>
        <v>-0.85798172425596519</v>
      </c>
      <c r="E4579">
        <v>-5.9748784250909367E-3</v>
      </c>
    </row>
    <row r="4580" spans="2:5" x14ac:dyDescent="0.2">
      <c r="B4580" s="153">
        <v>45050</v>
      </c>
      <c r="C4580" s="61">
        <v>479.30612200000002</v>
      </c>
      <c r="D4580">
        <f t="shared" si="73"/>
        <v>2.3348985192836151</v>
      </c>
      <c r="E4580">
        <v>-5.9955187125703179E-3</v>
      </c>
    </row>
    <row r="4581" spans="2:5" x14ac:dyDescent="0.2">
      <c r="B4581" s="153">
        <v>40200</v>
      </c>
      <c r="C4581" s="61">
        <v>143.72434999999999</v>
      </c>
      <c r="D4581">
        <f t="shared" si="73"/>
        <v>-0.85523332822602738</v>
      </c>
      <c r="E4581">
        <v>-6.0043143722870087E-3</v>
      </c>
    </row>
    <row r="4582" spans="2:5" x14ac:dyDescent="0.2">
      <c r="B4582" s="153">
        <v>45398</v>
      </c>
      <c r="C4582" s="61">
        <v>992.79998799999998</v>
      </c>
      <c r="D4582">
        <f t="shared" si="73"/>
        <v>11.860867793541926</v>
      </c>
      <c r="E4582">
        <v>-6.0072087225535691E-3</v>
      </c>
    </row>
    <row r="4583" spans="2:5" x14ac:dyDescent="0.2">
      <c r="B4583" s="153">
        <v>39692</v>
      </c>
      <c r="C4583" s="61">
        <v>77.195412000000005</v>
      </c>
      <c r="D4583">
        <f t="shared" si="73"/>
        <v>3.3400349629708925</v>
      </c>
      <c r="E4583">
        <v>-6.0172365567333118E-3</v>
      </c>
    </row>
    <row r="4584" spans="2:5" x14ac:dyDescent="0.2">
      <c r="B4584" s="153">
        <v>34178</v>
      </c>
      <c r="C4584" s="61">
        <v>17.786818</v>
      </c>
      <c r="D4584">
        <f t="shared" si="73"/>
        <v>-0.91674169952895779</v>
      </c>
      <c r="E4584">
        <v>-6.0244353848638802E-3</v>
      </c>
    </row>
    <row r="4585" spans="2:5" x14ac:dyDescent="0.2">
      <c r="B4585" s="153">
        <v>43585</v>
      </c>
      <c r="C4585" s="61">
        <v>213.63417100000001</v>
      </c>
      <c r="D4585">
        <f t="shared" si="73"/>
        <v>-0.72990180446447728</v>
      </c>
      <c r="E4585">
        <v>-6.029675783474295E-3</v>
      </c>
    </row>
    <row r="4586" spans="2:5" x14ac:dyDescent="0.2">
      <c r="B4586" s="153">
        <v>45296</v>
      </c>
      <c r="C4586" s="61">
        <v>790.95001200000002</v>
      </c>
      <c r="D4586">
        <f t="shared" si="73"/>
        <v>0.55510614538597192</v>
      </c>
      <c r="E4586">
        <v>-6.0320301602261829E-3</v>
      </c>
    </row>
    <row r="4587" spans="2:5" x14ac:dyDescent="0.2">
      <c r="B4587" s="153">
        <v>42677</v>
      </c>
      <c r="C4587" s="61">
        <v>508.61480699999998</v>
      </c>
      <c r="D4587">
        <f t="shared" si="73"/>
        <v>0.21649975831919774</v>
      </c>
      <c r="E4587">
        <v>-6.0393429286634426E-3</v>
      </c>
    </row>
    <row r="4588" spans="2:5" x14ac:dyDescent="0.2">
      <c r="B4588" s="153">
        <v>43034</v>
      </c>
      <c r="C4588" s="61">
        <v>418.096924</v>
      </c>
      <c r="D4588">
        <f t="shared" si="73"/>
        <v>-0.13507937371474504</v>
      </c>
      <c r="E4588">
        <v>-6.0433862567496081E-3</v>
      </c>
    </row>
    <row r="4589" spans="2:5" x14ac:dyDescent="0.2">
      <c r="B4589" s="153">
        <v>44503</v>
      </c>
      <c r="C4589" s="61">
        <v>483.39340199999998</v>
      </c>
      <c r="D4589">
        <f t="shared" si="73"/>
        <v>2.6655576446722042</v>
      </c>
      <c r="E4589">
        <v>-6.0469871196139491E-3</v>
      </c>
    </row>
    <row r="4590" spans="2:5" x14ac:dyDescent="0.2">
      <c r="B4590" s="153">
        <v>39456</v>
      </c>
      <c r="C4590" s="61">
        <v>131.87445099999999</v>
      </c>
      <c r="D4590">
        <f t="shared" si="73"/>
        <v>-0.26610004698259238</v>
      </c>
      <c r="E4590">
        <v>-6.0652543657488791E-3</v>
      </c>
    </row>
    <row r="4591" spans="2:5" x14ac:dyDescent="0.2">
      <c r="B4591" s="153">
        <v>43613</v>
      </c>
      <c r="C4591" s="61">
        <v>179.68995699999999</v>
      </c>
      <c r="D4591">
        <f t="shared" si="73"/>
        <v>2.9994182157173057</v>
      </c>
      <c r="E4591">
        <v>-6.0656505161929891E-3</v>
      </c>
    </row>
    <row r="4592" spans="2:5" x14ac:dyDescent="0.2">
      <c r="B4592" s="153">
        <v>37875</v>
      </c>
      <c r="C4592" s="61">
        <v>44.929023999999998</v>
      </c>
      <c r="D4592">
        <f t="shared" si="73"/>
        <v>-0.70147457488172316</v>
      </c>
      <c r="E4592">
        <v>-6.0923680349353341E-3</v>
      </c>
    </row>
    <row r="4593" spans="2:5" x14ac:dyDescent="0.2">
      <c r="B4593" s="153">
        <v>39121</v>
      </c>
      <c r="C4593" s="61">
        <v>150.503174</v>
      </c>
      <c r="D4593">
        <f t="shared" si="73"/>
        <v>3.2826608677910709</v>
      </c>
      <c r="E4593">
        <v>-6.0954057758757655E-3</v>
      </c>
    </row>
    <row r="4594" spans="2:5" x14ac:dyDescent="0.2">
      <c r="B4594" s="153">
        <v>33753</v>
      </c>
      <c r="C4594" s="61">
        <v>35.142445000000002</v>
      </c>
      <c r="D4594">
        <f t="shared" si="73"/>
        <v>-0.96236619677489232</v>
      </c>
      <c r="E4594">
        <v>-6.0979032924746027E-3</v>
      </c>
    </row>
    <row r="4595" spans="2:5" x14ac:dyDescent="0.2">
      <c r="B4595" s="153">
        <v>45329</v>
      </c>
      <c r="C4595" s="61">
        <v>933.79998799999998</v>
      </c>
      <c r="D4595">
        <f t="shared" si="73"/>
        <v>2.3975709092305193</v>
      </c>
      <c r="E4595">
        <v>-6.1199511185561313E-3</v>
      </c>
    </row>
    <row r="4596" spans="2:5" x14ac:dyDescent="0.2">
      <c r="B4596" s="153">
        <v>43353</v>
      </c>
      <c r="C4596" s="61">
        <v>274.843414</v>
      </c>
      <c r="D4596">
        <f t="shared" si="73"/>
        <v>9.9871253869121883</v>
      </c>
      <c r="E4596">
        <v>-6.1282763638991688E-3</v>
      </c>
    </row>
    <row r="4597" spans="2:5" x14ac:dyDescent="0.2">
      <c r="B4597" s="153">
        <v>37683</v>
      </c>
      <c r="C4597" s="61">
        <v>25.015042999999999</v>
      </c>
      <c r="D4597">
        <f t="shared" si="73"/>
        <v>-0.94731127175366203</v>
      </c>
      <c r="E4597">
        <v>-6.1293682406534464E-3</v>
      </c>
    </row>
    <row r="4598" spans="2:5" x14ac:dyDescent="0.2">
      <c r="B4598" s="153">
        <v>44775</v>
      </c>
      <c r="C4598" s="61">
        <v>474.77029399999998</v>
      </c>
      <c r="D4598">
        <f t="shared" si="73"/>
        <v>5.5799762094307406</v>
      </c>
      <c r="E4598">
        <v>-6.1560781625596972E-3</v>
      </c>
    </row>
    <row r="4599" spans="2:5" x14ac:dyDescent="0.2">
      <c r="B4599" s="153">
        <v>35242</v>
      </c>
      <c r="C4599" s="61">
        <v>72.153801000000001</v>
      </c>
      <c r="D4599">
        <f t="shared" si="73"/>
        <v>2.4164223291850409</v>
      </c>
      <c r="E4599">
        <v>-6.1562039596672943E-3</v>
      </c>
    </row>
    <row r="4600" spans="2:5" x14ac:dyDescent="0.2">
      <c r="B4600" s="153">
        <v>37309</v>
      </c>
      <c r="C4600" s="61">
        <v>21.119696000000001</v>
      </c>
      <c r="D4600">
        <f t="shared" si="73"/>
        <v>-0.95380392730890839</v>
      </c>
      <c r="E4600">
        <v>-6.1708642748668817E-3</v>
      </c>
    </row>
    <row r="4601" spans="2:5" x14ac:dyDescent="0.2">
      <c r="B4601" s="153">
        <v>44530</v>
      </c>
      <c r="C4601" s="61">
        <v>457.17514</v>
      </c>
      <c r="D4601">
        <f t="shared" si="73"/>
        <v>1.8573209092364533</v>
      </c>
      <c r="E4601">
        <v>-6.1762072881000989E-3</v>
      </c>
    </row>
    <row r="4602" spans="2:5" x14ac:dyDescent="0.2">
      <c r="B4602" s="153">
        <v>43808</v>
      </c>
      <c r="C4602" s="61">
        <v>160.001328</v>
      </c>
      <c r="D4602">
        <f t="shared" si="73"/>
        <v>1.0855862757257213</v>
      </c>
      <c r="E4602">
        <v>-6.1919133699711321E-3</v>
      </c>
    </row>
    <row r="4603" spans="2:5" x14ac:dyDescent="0.2">
      <c r="B4603" s="153">
        <v>38002</v>
      </c>
      <c r="C4603" s="61">
        <v>76.717674000000002</v>
      </c>
      <c r="D4603">
        <f t="shared" si="73"/>
        <v>-0.85533080682198004</v>
      </c>
      <c r="E4603">
        <v>-6.2173533571407919E-3</v>
      </c>
    </row>
    <row r="4604" spans="2:5" x14ac:dyDescent="0.2">
      <c r="B4604" s="153">
        <v>42640</v>
      </c>
      <c r="C4604" s="61">
        <v>530.29724099999999</v>
      </c>
      <c r="D4604">
        <f t="shared" si="73"/>
        <v>2.9462165833042993</v>
      </c>
      <c r="E4604">
        <v>-6.2580750149943912E-3</v>
      </c>
    </row>
    <row r="4605" spans="2:5" x14ac:dyDescent="0.2">
      <c r="B4605" s="153">
        <v>44132</v>
      </c>
      <c r="C4605" s="61">
        <v>134.38118</v>
      </c>
      <c r="D4605">
        <f t="shared" si="73"/>
        <v>1.2537937676055126</v>
      </c>
      <c r="E4605">
        <v>-6.2660667370556828E-3</v>
      </c>
    </row>
    <row r="4606" spans="2:5" x14ac:dyDescent="0.2">
      <c r="B4606" s="153">
        <v>35352</v>
      </c>
      <c r="C4606" s="61">
        <v>59.624434999999998</v>
      </c>
      <c r="D4606">
        <f t="shared" si="73"/>
        <v>7.3422897569288392E-3</v>
      </c>
      <c r="E4606">
        <v>-6.2668696651442188E-3</v>
      </c>
    </row>
    <row r="4607" spans="2:5" x14ac:dyDescent="0.2">
      <c r="B4607" s="153">
        <v>40016</v>
      </c>
      <c r="C4607" s="61">
        <v>59.189846000000003</v>
      </c>
      <c r="D4607">
        <f t="shared" si="73"/>
        <v>-0.80710096344894966</v>
      </c>
      <c r="E4607">
        <v>-6.2672148199840374E-3</v>
      </c>
    </row>
    <row r="4608" spans="2:5" x14ac:dyDescent="0.2">
      <c r="B4608" s="153">
        <v>43263</v>
      </c>
      <c r="C4608" s="61">
        <v>306.843658</v>
      </c>
      <c r="D4608">
        <f t="shared" si="73"/>
        <v>-0.26098440891016844</v>
      </c>
      <c r="E4608">
        <v>-6.2953953221916567E-3</v>
      </c>
    </row>
    <row r="4609" spans="2:5" x14ac:dyDescent="0.2">
      <c r="B4609" s="153">
        <v>45009</v>
      </c>
      <c r="C4609" s="61">
        <v>415.20593300000002</v>
      </c>
      <c r="D4609">
        <f t="shared" si="73"/>
        <v>1.3068402296897776</v>
      </c>
      <c r="E4609">
        <v>-6.3222893944127343E-3</v>
      </c>
    </row>
    <row r="4610" spans="2:5" x14ac:dyDescent="0.2">
      <c r="B4610" s="153">
        <v>44183</v>
      </c>
      <c r="C4610" s="61">
        <v>179.98902899999999</v>
      </c>
      <c r="D4610">
        <f t="shared" si="73"/>
        <v>-0.53017787985859754</v>
      </c>
      <c r="E4610">
        <v>-6.3290923303075909E-3</v>
      </c>
    </row>
    <row r="4611" spans="2:5" x14ac:dyDescent="0.2">
      <c r="B4611" s="153">
        <v>42510</v>
      </c>
      <c r="C4611" s="61">
        <v>383.10037199999999</v>
      </c>
      <c r="D4611">
        <f t="shared" ref="D4611:D4674" si="74">(C4611-C4612)/C4612</f>
        <v>0.44417278993827114</v>
      </c>
      <c r="E4611">
        <v>-6.3323259093590852E-3</v>
      </c>
    </row>
    <row r="4612" spans="2:5" x14ac:dyDescent="0.2">
      <c r="B4612" s="153">
        <v>43293</v>
      </c>
      <c r="C4612" s="61">
        <v>265.27322400000003</v>
      </c>
      <c r="D4612">
        <f t="shared" si="74"/>
        <v>0.75757820420677113</v>
      </c>
      <c r="E4612">
        <v>-6.3479610655549305E-3</v>
      </c>
    </row>
    <row r="4613" spans="2:5" x14ac:dyDescent="0.2">
      <c r="B4613" s="153">
        <v>39007</v>
      </c>
      <c r="C4613" s="61">
        <v>150.931107</v>
      </c>
      <c r="D4613">
        <f t="shared" si="74"/>
        <v>0.90727023258252548</v>
      </c>
      <c r="E4613">
        <v>-6.3530003794765788E-3</v>
      </c>
    </row>
    <row r="4614" spans="2:5" x14ac:dyDescent="0.2">
      <c r="B4614" s="153">
        <v>38089</v>
      </c>
      <c r="C4614" s="61">
        <v>79.134620999999996</v>
      </c>
      <c r="D4614">
        <f t="shared" si="74"/>
        <v>-0.81149072434160063</v>
      </c>
      <c r="E4614">
        <v>-6.3701602094062811E-3</v>
      </c>
    </row>
    <row r="4615" spans="2:5" x14ac:dyDescent="0.2">
      <c r="B4615" s="153">
        <v>44886</v>
      </c>
      <c r="C4615" s="61">
        <v>419.79165599999999</v>
      </c>
      <c r="D4615">
        <f t="shared" si="74"/>
        <v>-0.16918216181309262</v>
      </c>
      <c r="E4615">
        <v>-6.3708798525942472E-3</v>
      </c>
    </row>
    <row r="4616" spans="2:5" x14ac:dyDescent="0.2">
      <c r="B4616" s="153">
        <v>42579</v>
      </c>
      <c r="C4616" s="61">
        <v>505.27520800000002</v>
      </c>
      <c r="D4616">
        <f t="shared" si="74"/>
        <v>23.718824036583896</v>
      </c>
      <c r="E4616">
        <v>-6.3712915541195006E-3</v>
      </c>
    </row>
    <row r="4617" spans="2:5" x14ac:dyDescent="0.2">
      <c r="B4617" s="153">
        <v>37537</v>
      </c>
      <c r="C4617" s="61">
        <v>20.440908</v>
      </c>
      <c r="D4617">
        <f t="shared" si="74"/>
        <v>-0.72413590761219893</v>
      </c>
      <c r="E4617">
        <v>-6.3742344645564735E-3</v>
      </c>
    </row>
    <row r="4618" spans="2:5" x14ac:dyDescent="0.2">
      <c r="B4618" s="153">
        <v>35271</v>
      </c>
      <c r="C4618" s="61">
        <v>74.097747999999996</v>
      </c>
      <c r="D4618">
        <f t="shared" si="74"/>
        <v>-0.8795158569105691</v>
      </c>
      <c r="E4618">
        <v>-6.374375855745882E-3</v>
      </c>
    </row>
    <row r="4619" spans="2:5" x14ac:dyDescent="0.2">
      <c r="B4619" s="153">
        <v>45142</v>
      </c>
      <c r="C4619" s="61">
        <v>615</v>
      </c>
      <c r="D4619">
        <f t="shared" si="74"/>
        <v>4.2454878952818431</v>
      </c>
      <c r="E4619">
        <v>-6.3817948516333737E-3</v>
      </c>
    </row>
    <row r="4620" spans="2:5" x14ac:dyDescent="0.2">
      <c r="B4620" s="153">
        <v>39337</v>
      </c>
      <c r="C4620" s="61">
        <v>117.243622</v>
      </c>
      <c r="D4620">
        <f t="shared" si="74"/>
        <v>-0.87428305273728646</v>
      </c>
      <c r="E4620">
        <v>-6.3846037558959751E-3</v>
      </c>
    </row>
    <row r="4621" spans="2:5" x14ac:dyDescent="0.2">
      <c r="B4621" s="153">
        <v>45341</v>
      </c>
      <c r="C4621" s="61">
        <v>932.59997599999997</v>
      </c>
      <c r="D4621">
        <f t="shared" si="74"/>
        <v>7.3579483342378218</v>
      </c>
      <c r="E4621">
        <v>-6.3924996307479134E-3</v>
      </c>
    </row>
    <row r="4622" spans="2:5" x14ac:dyDescent="0.2">
      <c r="B4622" s="153">
        <v>40080</v>
      </c>
      <c r="C4622" s="61">
        <v>111.58240499999999</v>
      </c>
      <c r="D4622">
        <f t="shared" si="74"/>
        <v>0.7218549295499056</v>
      </c>
      <c r="E4622">
        <v>-6.4149147174562236E-3</v>
      </c>
    </row>
    <row r="4623" spans="2:5" x14ac:dyDescent="0.2">
      <c r="B4623" s="153">
        <v>35332</v>
      </c>
      <c r="C4623" s="61">
        <v>64.803604000000007</v>
      </c>
      <c r="D4623">
        <f t="shared" si="74"/>
        <v>3.5265451040244202</v>
      </c>
      <c r="E4623">
        <v>-6.4179683119541409E-3</v>
      </c>
    </row>
    <row r="4624" spans="2:5" x14ac:dyDescent="0.2">
      <c r="B4624" s="153">
        <v>36880</v>
      </c>
      <c r="C4624" s="61">
        <v>14.31635</v>
      </c>
      <c r="D4624">
        <f t="shared" si="74"/>
        <v>-0.46838178048239421</v>
      </c>
      <c r="E4624">
        <v>-6.4236651382603288E-3</v>
      </c>
    </row>
    <row r="4625" spans="2:5" x14ac:dyDescent="0.2">
      <c r="B4625" s="153">
        <v>36563</v>
      </c>
      <c r="C4625" s="61">
        <v>26.929758</v>
      </c>
      <c r="D4625">
        <f t="shared" si="74"/>
        <v>-0.50298866508679752</v>
      </c>
      <c r="E4625">
        <v>-6.4264090913132886E-3</v>
      </c>
    </row>
    <row r="4626" spans="2:5" x14ac:dyDescent="0.2">
      <c r="B4626" s="153">
        <v>34933</v>
      </c>
      <c r="C4626" s="61">
        <v>54.183388000000001</v>
      </c>
      <c r="D4626">
        <f t="shared" si="74"/>
        <v>-0.89333281560920608</v>
      </c>
      <c r="E4626">
        <v>-6.4308401013325146E-3</v>
      </c>
    </row>
    <row r="4627" spans="2:5" x14ac:dyDescent="0.2">
      <c r="B4627" s="153">
        <v>42776</v>
      </c>
      <c r="C4627" s="61">
        <v>507.96679699999999</v>
      </c>
      <c r="D4627">
        <f t="shared" si="74"/>
        <v>46.445122999714094</v>
      </c>
      <c r="E4627">
        <v>-6.4346053312324533E-3</v>
      </c>
    </row>
    <row r="4628" spans="2:5" x14ac:dyDescent="0.2">
      <c r="B4628" s="153">
        <v>37106</v>
      </c>
      <c r="C4628" s="61">
        <v>10.706407</v>
      </c>
      <c r="D4628">
        <f t="shared" si="74"/>
        <v>-0.98781285486624926</v>
      </c>
      <c r="E4628">
        <v>-6.4424735728012307E-3</v>
      </c>
    </row>
    <row r="4629" spans="2:5" x14ac:dyDescent="0.2">
      <c r="B4629" s="153">
        <v>45323</v>
      </c>
      <c r="C4629" s="61">
        <v>878.5</v>
      </c>
      <c r="D4629">
        <f t="shared" si="74"/>
        <v>51.918403255701598</v>
      </c>
      <c r="E4629">
        <v>-6.4465187996401146E-3</v>
      </c>
    </row>
    <row r="4630" spans="2:5" x14ac:dyDescent="0.2">
      <c r="B4630" s="153">
        <v>34157</v>
      </c>
      <c r="C4630" s="61">
        <v>16.601030000000002</v>
      </c>
      <c r="D4630">
        <f t="shared" si="74"/>
        <v>-0.97037137239306981</v>
      </c>
      <c r="E4630">
        <v>-6.4519163934478024E-3</v>
      </c>
    </row>
    <row r="4631" spans="2:5" x14ac:dyDescent="0.2">
      <c r="B4631" s="153">
        <v>42653</v>
      </c>
      <c r="C4631" s="61">
        <v>560.30371100000002</v>
      </c>
      <c r="D4631">
        <f t="shared" si="74"/>
        <v>3.8203375896726981</v>
      </c>
      <c r="E4631">
        <v>-6.4522052423925174E-3</v>
      </c>
    </row>
    <row r="4632" spans="2:5" x14ac:dyDescent="0.2">
      <c r="B4632" s="153">
        <v>40144</v>
      </c>
      <c r="C4632" s="61">
        <v>116.237442</v>
      </c>
      <c r="D4632">
        <f t="shared" si="74"/>
        <v>3.913352782308531</v>
      </c>
      <c r="E4632">
        <v>-6.4734669755077369E-3</v>
      </c>
    </row>
    <row r="4633" spans="2:5" x14ac:dyDescent="0.2">
      <c r="B4633" s="153">
        <v>37740</v>
      </c>
      <c r="C4633" s="61">
        <v>23.657458999999999</v>
      </c>
      <c r="D4633">
        <f t="shared" si="74"/>
        <v>0.43437331313434702</v>
      </c>
      <c r="E4633">
        <v>-6.4787399520631348E-3</v>
      </c>
    </row>
    <row r="4634" spans="2:5" x14ac:dyDescent="0.2">
      <c r="B4634" s="153">
        <v>34158</v>
      </c>
      <c r="C4634" s="61">
        <v>16.493237000000001</v>
      </c>
      <c r="D4634">
        <f t="shared" si="74"/>
        <v>-0.94449969307186354</v>
      </c>
      <c r="E4634">
        <v>-6.4931513285621982E-3</v>
      </c>
    </row>
    <row r="4635" spans="2:5" x14ac:dyDescent="0.2">
      <c r="B4635" s="153">
        <v>44417</v>
      </c>
      <c r="C4635" s="61">
        <v>297.17379799999998</v>
      </c>
      <c r="D4635">
        <f t="shared" si="74"/>
        <v>-0.31534222437383669</v>
      </c>
      <c r="E4635">
        <v>-6.4989091569651733E-3</v>
      </c>
    </row>
    <row r="4636" spans="2:5" x14ac:dyDescent="0.2">
      <c r="B4636" s="153">
        <v>44897</v>
      </c>
      <c r="C4636" s="61">
        <v>434.047211</v>
      </c>
      <c r="D4636">
        <f t="shared" si="74"/>
        <v>5.4333830502678477</v>
      </c>
      <c r="E4636">
        <v>-6.5031623970889848E-3</v>
      </c>
    </row>
    <row r="4637" spans="2:5" x14ac:dyDescent="0.2">
      <c r="B4637" s="153">
        <v>35177</v>
      </c>
      <c r="C4637" s="61">
        <v>67.467956999999998</v>
      </c>
      <c r="D4637">
        <f t="shared" si="74"/>
        <v>-0.85223093237049552</v>
      </c>
      <c r="E4637">
        <v>-6.5070677301295341E-3</v>
      </c>
    </row>
    <row r="4638" spans="2:5" x14ac:dyDescent="0.2">
      <c r="B4638" s="153">
        <v>42893</v>
      </c>
      <c r="C4638" s="61">
        <v>456.57699600000001</v>
      </c>
      <c r="D4638">
        <f t="shared" si="74"/>
        <v>5.3115660227445669E-2</v>
      </c>
      <c r="E4638">
        <v>-6.5075532502061797E-3</v>
      </c>
    </row>
    <row r="4639" spans="2:5" x14ac:dyDescent="0.2">
      <c r="B4639" s="153">
        <v>43041</v>
      </c>
      <c r="C4639" s="61">
        <v>433.548767</v>
      </c>
      <c r="D4639">
        <f t="shared" si="74"/>
        <v>7.203548003446957</v>
      </c>
      <c r="E4639">
        <v>-6.510522002396546E-3</v>
      </c>
    </row>
    <row r="4640" spans="2:5" x14ac:dyDescent="0.2">
      <c r="B4640" s="153">
        <v>35559</v>
      </c>
      <c r="C4640" s="61">
        <v>52.848934</v>
      </c>
      <c r="D4640">
        <f t="shared" si="74"/>
        <v>-0.88146752630737224</v>
      </c>
      <c r="E4640">
        <v>-6.5348205572074601E-3</v>
      </c>
    </row>
    <row r="4641" spans="2:5" x14ac:dyDescent="0.2">
      <c r="B4641" s="153">
        <v>44819</v>
      </c>
      <c r="C4641" s="61">
        <v>445.86038200000002</v>
      </c>
      <c r="D4641">
        <f t="shared" si="74"/>
        <v>0.11325446077304475</v>
      </c>
      <c r="E4641">
        <v>-6.5526935855896645E-3</v>
      </c>
    </row>
    <row r="4642" spans="2:5" x14ac:dyDescent="0.2">
      <c r="B4642" s="153">
        <v>42993</v>
      </c>
      <c r="C4642" s="61">
        <v>400.50177000000002</v>
      </c>
      <c r="D4642">
        <f t="shared" si="74"/>
        <v>4.850409075447506</v>
      </c>
      <c r="E4642">
        <v>-6.5528871052880702E-3</v>
      </c>
    </row>
    <row r="4643" spans="2:5" x14ac:dyDescent="0.2">
      <c r="B4643" s="153">
        <v>38069</v>
      </c>
      <c r="C4643" s="61">
        <v>68.457053999999999</v>
      </c>
      <c r="D4643">
        <f t="shared" si="74"/>
        <v>-0.86662052933412292</v>
      </c>
      <c r="E4643">
        <v>-6.5567896733185003E-3</v>
      </c>
    </row>
    <row r="4644" spans="2:5" x14ac:dyDescent="0.2">
      <c r="B4644" s="153">
        <v>42748</v>
      </c>
      <c r="C4644" s="61">
        <v>513.25030500000003</v>
      </c>
      <c r="D4644">
        <f t="shared" si="74"/>
        <v>0.30888504892265145</v>
      </c>
      <c r="E4644">
        <v>-6.5605982935447883E-3</v>
      </c>
    </row>
    <row r="4645" spans="2:5" x14ac:dyDescent="0.2">
      <c r="B4645" s="153">
        <v>44845</v>
      </c>
      <c r="C4645" s="61">
        <v>392.12786899999998</v>
      </c>
      <c r="D4645">
        <f t="shared" si="74"/>
        <v>2.253587540964618</v>
      </c>
      <c r="E4645">
        <v>-6.5664784963859442E-3</v>
      </c>
    </row>
    <row r="4646" spans="2:5" x14ac:dyDescent="0.2">
      <c r="B4646" s="153">
        <v>39195</v>
      </c>
      <c r="C4646" s="61">
        <v>120.52169000000001</v>
      </c>
      <c r="D4646">
        <f t="shared" si="74"/>
        <v>8.3954730856836122</v>
      </c>
      <c r="E4646">
        <v>-6.5705796276876016E-3</v>
      </c>
    </row>
    <row r="4647" spans="2:5" x14ac:dyDescent="0.2">
      <c r="B4647" s="153">
        <v>37197</v>
      </c>
      <c r="C4647" s="61">
        <v>12.827634</v>
      </c>
      <c r="D4647">
        <f t="shared" si="74"/>
        <v>-0.89356812271338237</v>
      </c>
      <c r="E4647">
        <v>-6.5710831913583295E-3</v>
      </c>
    </row>
    <row r="4648" spans="2:5" x14ac:dyDescent="0.2">
      <c r="B4648" s="153">
        <v>44064</v>
      </c>
      <c r="C4648" s="61">
        <v>120.524361</v>
      </c>
      <c r="D4648">
        <f t="shared" si="74"/>
        <v>0.143262415558916</v>
      </c>
      <c r="E4648">
        <v>-6.5735547431400327E-3</v>
      </c>
    </row>
    <row r="4649" spans="2:5" x14ac:dyDescent="0.2">
      <c r="B4649" s="153">
        <v>44041</v>
      </c>
      <c r="C4649" s="61">
        <v>105.421432</v>
      </c>
      <c r="D4649">
        <f t="shared" si="74"/>
        <v>-0.81317904516189032</v>
      </c>
      <c r="E4649">
        <v>-6.5758377214389574E-3</v>
      </c>
    </row>
    <row r="4650" spans="2:5" x14ac:dyDescent="0.2">
      <c r="B4650" s="153">
        <v>45096</v>
      </c>
      <c r="C4650" s="61">
        <v>564.29125999999997</v>
      </c>
      <c r="D4650">
        <f t="shared" si="74"/>
        <v>2.94512493019195</v>
      </c>
      <c r="E4650">
        <v>-6.5812450387048469E-3</v>
      </c>
    </row>
    <row r="4651" spans="2:5" x14ac:dyDescent="0.2">
      <c r="B4651" s="153">
        <v>38987</v>
      </c>
      <c r="C4651" s="61">
        <v>143.03507999999999</v>
      </c>
      <c r="D4651">
        <f t="shared" si="74"/>
        <v>-0.70164418730821465</v>
      </c>
      <c r="E4651">
        <v>-6.5853557796555617E-3</v>
      </c>
    </row>
    <row r="4652" spans="2:5" x14ac:dyDescent="0.2">
      <c r="B4652" s="153">
        <v>42564</v>
      </c>
      <c r="C4652" s="61">
        <v>479.41107199999999</v>
      </c>
      <c r="D4652">
        <f t="shared" si="74"/>
        <v>5.1256264391264077</v>
      </c>
      <c r="E4652">
        <v>-6.6073795572626137E-3</v>
      </c>
    </row>
    <row r="4653" spans="2:5" x14ac:dyDescent="0.2">
      <c r="B4653" s="153">
        <v>38400</v>
      </c>
      <c r="C4653" s="61">
        <v>78.263191000000006</v>
      </c>
      <c r="D4653">
        <f t="shared" si="74"/>
        <v>3.8223354247958614</v>
      </c>
      <c r="E4653">
        <v>-6.6077564828544893E-3</v>
      </c>
    </row>
    <row r="4654" spans="2:5" x14ac:dyDescent="0.2">
      <c r="B4654" s="153">
        <v>36931</v>
      </c>
      <c r="C4654" s="61">
        <v>16.229313000000001</v>
      </c>
      <c r="D4654">
        <f t="shared" si="74"/>
        <v>-0.90121423015504654</v>
      </c>
      <c r="E4654">
        <v>-6.6097829267861442E-3</v>
      </c>
    </row>
    <row r="4655" spans="2:5" x14ac:dyDescent="0.2">
      <c r="B4655" s="153">
        <v>43797</v>
      </c>
      <c r="C4655" s="61">
        <v>164.28796399999999</v>
      </c>
      <c r="D4655">
        <f t="shared" si="74"/>
        <v>-0.69863762431904664</v>
      </c>
      <c r="E4655">
        <v>-6.6304445378711947E-3</v>
      </c>
    </row>
    <row r="4656" spans="2:5" x14ac:dyDescent="0.2">
      <c r="B4656" s="153">
        <v>42663</v>
      </c>
      <c r="C4656" s="61">
        <v>545.15087900000003</v>
      </c>
      <c r="D4656">
        <f t="shared" si="74"/>
        <v>3.6722449573303835</v>
      </c>
      <c r="E4656">
        <v>-6.6304698930780811E-3</v>
      </c>
    </row>
    <row r="4657" spans="2:5" x14ac:dyDescent="0.2">
      <c r="B4657" s="153">
        <v>39574</v>
      </c>
      <c r="C4657" s="61">
        <v>116.678574</v>
      </c>
      <c r="D4657">
        <f t="shared" si="74"/>
        <v>-0.11505754661192519</v>
      </c>
      <c r="E4657">
        <v>-6.6326217081895313E-3</v>
      </c>
    </row>
    <row r="4658" spans="2:5" x14ac:dyDescent="0.2">
      <c r="B4658" s="153">
        <v>39428</v>
      </c>
      <c r="C4658" s="61">
        <v>131.84877</v>
      </c>
      <c r="D4658">
        <f t="shared" si="74"/>
        <v>2.411354599841268</v>
      </c>
      <c r="E4658">
        <v>-6.6433464881802797E-3</v>
      </c>
    </row>
    <row r="4659" spans="2:5" x14ac:dyDescent="0.2">
      <c r="B4659" s="153">
        <v>37845</v>
      </c>
      <c r="C4659" s="61">
        <v>38.649974999999998</v>
      </c>
      <c r="D4659">
        <f t="shared" si="74"/>
        <v>-0.95827713499071754</v>
      </c>
      <c r="E4659">
        <v>-6.6732837089430608E-3</v>
      </c>
    </row>
    <row r="4660" spans="2:5" x14ac:dyDescent="0.2">
      <c r="B4660" s="153">
        <v>45342</v>
      </c>
      <c r="C4660" s="61">
        <v>926.34997599999997</v>
      </c>
      <c r="D4660">
        <f t="shared" si="74"/>
        <v>13.882959079693761</v>
      </c>
      <c r="E4660">
        <v>-6.7016943607555914E-3</v>
      </c>
    </row>
    <row r="4661" spans="2:5" x14ac:dyDescent="0.2">
      <c r="B4661" s="153">
        <v>38140</v>
      </c>
      <c r="C4661" s="61">
        <v>62.242325000000001</v>
      </c>
      <c r="D4661">
        <f t="shared" si="74"/>
        <v>-0.6485431137300347</v>
      </c>
      <c r="E4661">
        <v>-6.7046844332963578E-3</v>
      </c>
    </row>
    <row r="4662" spans="2:5" x14ac:dyDescent="0.2">
      <c r="B4662" s="153">
        <v>44179</v>
      </c>
      <c r="C4662" s="61">
        <v>177.098038</v>
      </c>
      <c r="D4662">
        <f t="shared" si="74"/>
        <v>1.5399256862002213</v>
      </c>
      <c r="E4662">
        <v>-6.7095466287224485E-3</v>
      </c>
    </row>
    <row r="4663" spans="2:5" x14ac:dyDescent="0.2">
      <c r="B4663" s="153">
        <v>38512</v>
      </c>
      <c r="C4663" s="61">
        <v>69.725677000000005</v>
      </c>
      <c r="D4663">
        <f t="shared" si="74"/>
        <v>6.8518421377553693E-2</v>
      </c>
      <c r="E4663">
        <v>-6.7315383029872885E-3</v>
      </c>
    </row>
    <row r="4664" spans="2:5" x14ac:dyDescent="0.2">
      <c r="B4664" s="153">
        <v>35621</v>
      </c>
      <c r="C4664" s="61">
        <v>65.254538999999994</v>
      </c>
      <c r="D4664">
        <f t="shared" si="74"/>
        <v>0.1026668029991869</v>
      </c>
      <c r="E4664">
        <v>-6.7323186410621384E-3</v>
      </c>
    </row>
    <row r="4665" spans="2:5" x14ac:dyDescent="0.2">
      <c r="B4665" s="153">
        <v>37945</v>
      </c>
      <c r="C4665" s="61">
        <v>59.178837000000001</v>
      </c>
      <c r="D4665">
        <f t="shared" si="74"/>
        <v>2.7345191264082578</v>
      </c>
      <c r="E4665">
        <v>-6.735432875403808E-3</v>
      </c>
    </row>
    <row r="4666" spans="2:5" x14ac:dyDescent="0.2">
      <c r="B4666" s="153">
        <v>34166</v>
      </c>
      <c r="C4666" s="61">
        <v>15.846441</v>
      </c>
      <c r="D4666">
        <f t="shared" si="74"/>
        <v>-0.22330276821188152</v>
      </c>
      <c r="E4666">
        <v>-6.7565750715624113E-3</v>
      </c>
    </row>
    <row r="4667" spans="2:5" x14ac:dyDescent="0.2">
      <c r="B4667" s="153">
        <v>37487</v>
      </c>
      <c r="C4667" s="61">
        <v>20.402339999999999</v>
      </c>
      <c r="D4667">
        <f t="shared" si="74"/>
        <v>-0.73292934890773576</v>
      </c>
      <c r="E4667">
        <v>-6.7592504287606698E-3</v>
      </c>
    </row>
    <row r="4668" spans="2:5" x14ac:dyDescent="0.2">
      <c r="B4668" s="153">
        <v>39673</v>
      </c>
      <c r="C4668" s="61">
        <v>76.393044000000003</v>
      </c>
      <c r="D4668">
        <f t="shared" si="74"/>
        <v>-0.86079721202886028</v>
      </c>
      <c r="E4668">
        <v>-6.7635936973878602E-3</v>
      </c>
    </row>
    <row r="4669" spans="2:5" x14ac:dyDescent="0.2">
      <c r="B4669" s="153">
        <v>42662</v>
      </c>
      <c r="C4669" s="61">
        <v>548.78961200000003</v>
      </c>
      <c r="D4669">
        <f t="shared" si="74"/>
        <v>6.7576278376096468</v>
      </c>
      <c r="E4669">
        <v>-6.7658875409586762E-3</v>
      </c>
    </row>
    <row r="4670" spans="2:5" x14ac:dyDescent="0.2">
      <c r="B4670" s="153">
        <v>35306</v>
      </c>
      <c r="C4670" s="61">
        <v>70.741935999999995</v>
      </c>
      <c r="D4670">
        <f t="shared" si="74"/>
        <v>3.494793451022451</v>
      </c>
      <c r="E4670">
        <v>-6.7733703206762233E-3</v>
      </c>
    </row>
    <row r="4671" spans="2:5" x14ac:dyDescent="0.2">
      <c r="B4671" s="153">
        <v>34169</v>
      </c>
      <c r="C4671" s="61">
        <v>15.73864</v>
      </c>
      <c r="D4671">
        <f t="shared" si="74"/>
        <v>-0.90986187377826222</v>
      </c>
      <c r="E4671">
        <v>-6.8028524512223441E-3</v>
      </c>
    </row>
    <row r="4672" spans="2:5" x14ac:dyDescent="0.2">
      <c r="B4672" s="153">
        <v>43615</v>
      </c>
      <c r="C4672" s="61">
        <v>174.60580400000001</v>
      </c>
      <c r="D4672">
        <f t="shared" si="74"/>
        <v>0.26295208158144656</v>
      </c>
      <c r="E4672">
        <v>-6.8046635944768999E-3</v>
      </c>
    </row>
    <row r="4673" spans="2:5" x14ac:dyDescent="0.2">
      <c r="B4673" s="153">
        <v>39036</v>
      </c>
      <c r="C4673" s="61">
        <v>138.25212099999999</v>
      </c>
      <c r="D4673">
        <f t="shared" si="74"/>
        <v>5.4915900803827293</v>
      </c>
      <c r="E4673">
        <v>-6.8117373612017291E-3</v>
      </c>
    </row>
    <row r="4674" spans="2:5" x14ac:dyDescent="0.2">
      <c r="B4674" s="153">
        <v>37305</v>
      </c>
      <c r="C4674" s="61">
        <v>21.297111999999998</v>
      </c>
      <c r="D4674">
        <f t="shared" si="74"/>
        <v>9.3992841234513763E-2</v>
      </c>
      <c r="E4674">
        <v>-6.8347429642888133E-3</v>
      </c>
    </row>
    <row r="4675" spans="2:5" x14ac:dyDescent="0.2">
      <c r="B4675" s="153">
        <v>36123</v>
      </c>
      <c r="C4675" s="61">
        <v>19.467323</v>
      </c>
      <c r="D4675">
        <f t="shared" ref="D4675:D4738" si="75">(C4675-C4676)/C4676</f>
        <v>-0.29712195224631832</v>
      </c>
      <c r="E4675">
        <v>-6.8437720822074888E-3</v>
      </c>
    </row>
    <row r="4676" spans="2:5" x14ac:dyDescent="0.2">
      <c r="B4676" s="153">
        <v>39790</v>
      </c>
      <c r="C4676" s="61">
        <v>27.696587000000001</v>
      </c>
      <c r="D4676">
        <f t="shared" si="75"/>
        <v>-0.87580282015163624</v>
      </c>
      <c r="E4676">
        <v>-6.8559765503068805E-3</v>
      </c>
    </row>
    <row r="4677" spans="2:5" x14ac:dyDescent="0.2">
      <c r="B4677" s="153">
        <v>43371</v>
      </c>
      <c r="C4677" s="61">
        <v>223.00495900000001</v>
      </c>
      <c r="D4677">
        <f t="shared" si="75"/>
        <v>3.6390898324791183</v>
      </c>
      <c r="E4677">
        <v>-6.8812292880333333E-3</v>
      </c>
    </row>
    <row r="4678" spans="2:5" x14ac:dyDescent="0.2">
      <c r="B4678" s="153">
        <v>35747</v>
      </c>
      <c r="C4678" s="61">
        <v>48.070843000000004</v>
      </c>
      <c r="D4678">
        <f t="shared" si="75"/>
        <v>-0.87830747372416595</v>
      </c>
      <c r="E4678">
        <v>-6.8903495192974857E-3</v>
      </c>
    </row>
    <row r="4679" spans="2:5" x14ac:dyDescent="0.2">
      <c r="B4679" s="153">
        <v>44848</v>
      </c>
      <c r="C4679" s="61">
        <v>395.01886000000002</v>
      </c>
      <c r="D4679">
        <f t="shared" si="75"/>
        <v>5.8647311437035554E-2</v>
      </c>
      <c r="E4679">
        <v>-6.8922285522626196E-3</v>
      </c>
    </row>
    <row r="4680" spans="2:5" x14ac:dyDescent="0.2">
      <c r="B4680" s="153">
        <v>42374</v>
      </c>
      <c r="C4680" s="61">
        <v>373.135468</v>
      </c>
      <c r="D4680">
        <f t="shared" si="75"/>
        <v>23.037522284614059</v>
      </c>
      <c r="E4680">
        <v>-6.8955776475577869E-3</v>
      </c>
    </row>
    <row r="4681" spans="2:5" x14ac:dyDescent="0.2">
      <c r="B4681" s="153">
        <v>34081</v>
      </c>
      <c r="C4681" s="61">
        <v>15.523042</v>
      </c>
      <c r="D4681">
        <f t="shared" si="75"/>
        <v>-0.30099404205191893</v>
      </c>
      <c r="E4681">
        <v>-6.8968120405519043E-3</v>
      </c>
    </row>
    <row r="4682" spans="2:5" x14ac:dyDescent="0.2">
      <c r="B4682" s="153">
        <v>37568</v>
      </c>
      <c r="C4682" s="61">
        <v>22.20731</v>
      </c>
      <c r="D4682">
        <f t="shared" si="75"/>
        <v>-0.94660469278064596</v>
      </c>
      <c r="E4682">
        <v>-6.8991528597300488E-3</v>
      </c>
    </row>
    <row r="4683" spans="2:5" x14ac:dyDescent="0.2">
      <c r="B4683" s="153">
        <v>44903</v>
      </c>
      <c r="C4683" s="61">
        <v>415.90377799999999</v>
      </c>
      <c r="D4683">
        <f t="shared" si="75"/>
        <v>-0.10768891619172469</v>
      </c>
      <c r="E4683">
        <v>-6.9030499449516825E-3</v>
      </c>
    </row>
    <row r="4684" spans="2:5" x14ac:dyDescent="0.2">
      <c r="B4684" s="153">
        <v>42801</v>
      </c>
      <c r="C4684" s="61">
        <v>466.09728999999999</v>
      </c>
      <c r="D4684">
        <f t="shared" si="75"/>
        <v>-0.24610224019409627</v>
      </c>
      <c r="E4684">
        <v>-6.9032006600780954E-3</v>
      </c>
    </row>
    <row r="4685" spans="2:5" x14ac:dyDescent="0.2">
      <c r="B4685" s="153">
        <v>45148</v>
      </c>
      <c r="C4685" s="61">
        <v>618.25</v>
      </c>
      <c r="D4685">
        <f t="shared" si="75"/>
        <v>8.5049851398608798</v>
      </c>
      <c r="E4685">
        <v>-6.9070565944657682E-3</v>
      </c>
    </row>
    <row r="4686" spans="2:5" x14ac:dyDescent="0.2">
      <c r="B4686" s="153">
        <v>35328</v>
      </c>
      <c r="C4686" s="61">
        <v>65.044815</v>
      </c>
      <c r="D4686">
        <f t="shared" si="75"/>
        <v>-0.78220232717667837</v>
      </c>
      <c r="E4686">
        <v>-6.9327270086562785E-3</v>
      </c>
    </row>
    <row r="4687" spans="2:5" x14ac:dyDescent="0.2">
      <c r="B4687" s="153">
        <v>42429</v>
      </c>
      <c r="C4687" s="61">
        <v>298.64788800000002</v>
      </c>
      <c r="D4687">
        <f t="shared" si="75"/>
        <v>11.209219548789189</v>
      </c>
      <c r="E4687">
        <v>-6.9581288390511949E-3</v>
      </c>
    </row>
    <row r="4688" spans="2:5" x14ac:dyDescent="0.2">
      <c r="B4688" s="153">
        <v>35977</v>
      </c>
      <c r="C4688" s="61">
        <v>24.460850000000001</v>
      </c>
      <c r="D4688">
        <f t="shared" si="75"/>
        <v>0.19408043721937523</v>
      </c>
      <c r="E4688">
        <v>-6.9592040457820033E-3</v>
      </c>
    </row>
    <row r="4689" spans="2:5" x14ac:dyDescent="0.2">
      <c r="B4689" s="153">
        <v>36609</v>
      </c>
      <c r="C4689" s="61">
        <v>20.485094</v>
      </c>
      <c r="D4689">
        <f t="shared" si="75"/>
        <v>-0.58864950950419093</v>
      </c>
      <c r="E4689">
        <v>-6.9753300549692272E-3</v>
      </c>
    </row>
    <row r="4690" spans="2:5" x14ac:dyDescent="0.2">
      <c r="B4690" s="153">
        <v>34862</v>
      </c>
      <c r="C4690" s="61">
        <v>49.799610000000001</v>
      </c>
      <c r="D4690">
        <f t="shared" si="75"/>
        <v>-0.88451087496904457</v>
      </c>
      <c r="E4690">
        <v>-6.9932945201592201E-3</v>
      </c>
    </row>
    <row r="4691" spans="2:5" x14ac:dyDescent="0.2">
      <c r="B4691" s="153">
        <v>42916</v>
      </c>
      <c r="C4691" s="61">
        <v>431.20605499999999</v>
      </c>
      <c r="D4691">
        <f t="shared" si="75"/>
        <v>18.441017943014092</v>
      </c>
      <c r="E4691">
        <v>-7.0018444036941147E-3</v>
      </c>
    </row>
    <row r="4692" spans="2:5" x14ac:dyDescent="0.2">
      <c r="B4692" s="153">
        <v>36056</v>
      </c>
      <c r="C4692" s="61">
        <v>22.180219999999998</v>
      </c>
      <c r="D4692">
        <f t="shared" si="75"/>
        <v>-0.94169388636573448</v>
      </c>
      <c r="E4692">
        <v>-7.0071559691104795E-3</v>
      </c>
    </row>
    <row r="4693" spans="2:5" x14ac:dyDescent="0.2">
      <c r="B4693" s="153">
        <v>42513</v>
      </c>
      <c r="C4693" s="61">
        <v>380.409851</v>
      </c>
      <c r="D4693">
        <f t="shared" si="75"/>
        <v>2.0058721716425509</v>
      </c>
      <c r="E4693">
        <v>-7.0230185002273758E-3</v>
      </c>
    </row>
    <row r="4694" spans="2:5" x14ac:dyDescent="0.2">
      <c r="B4694" s="153">
        <v>43753</v>
      </c>
      <c r="C4694" s="61">
        <v>126.555565</v>
      </c>
      <c r="D4694">
        <f t="shared" si="75"/>
        <v>7.326216283020746</v>
      </c>
      <c r="E4694">
        <v>-7.0394784527469216E-3</v>
      </c>
    </row>
    <row r="4695" spans="2:5" x14ac:dyDescent="0.2">
      <c r="B4695" s="153">
        <v>34088</v>
      </c>
      <c r="C4695" s="61">
        <v>15.199649000000001</v>
      </c>
      <c r="D4695">
        <f t="shared" si="75"/>
        <v>-0.36311806995178231</v>
      </c>
      <c r="E4695">
        <v>-7.0421283864074841E-3</v>
      </c>
    </row>
    <row r="4696" spans="2:5" x14ac:dyDescent="0.2">
      <c r="B4696" s="153">
        <v>37686</v>
      </c>
      <c r="C4696" s="61">
        <v>23.865725000000001</v>
      </c>
      <c r="D4696">
        <f t="shared" si="75"/>
        <v>-0.51564848273708153</v>
      </c>
      <c r="E4696">
        <v>-7.0602466251786598E-3</v>
      </c>
    </row>
    <row r="4697" spans="2:5" x14ac:dyDescent="0.2">
      <c r="B4697" s="153">
        <v>34877</v>
      </c>
      <c r="C4697" s="61">
        <v>49.273563000000003</v>
      </c>
      <c r="D4697">
        <f t="shared" si="75"/>
        <v>2.2508515302209355</v>
      </c>
      <c r="E4697">
        <v>-7.0672075203204576E-3</v>
      </c>
    </row>
    <row r="4698" spans="2:5" x14ac:dyDescent="0.2">
      <c r="B4698" s="153">
        <v>36935</v>
      </c>
      <c r="C4698" s="61">
        <v>15.157125000000001</v>
      </c>
      <c r="D4698">
        <f t="shared" si="75"/>
        <v>-0.95382822526431232</v>
      </c>
      <c r="E4698">
        <v>-7.074299800558276E-3</v>
      </c>
    </row>
    <row r="4699" spans="2:5" x14ac:dyDescent="0.2">
      <c r="B4699" s="153">
        <v>44467</v>
      </c>
      <c r="C4699" s="61">
        <v>328.27685500000001</v>
      </c>
      <c r="D4699">
        <f t="shared" si="75"/>
        <v>-0.29794265521936097</v>
      </c>
      <c r="E4699">
        <v>-7.0858268134933967E-3</v>
      </c>
    </row>
    <row r="4700" spans="2:5" x14ac:dyDescent="0.2">
      <c r="B4700" s="153">
        <v>42823</v>
      </c>
      <c r="C4700" s="61">
        <v>467.59265099999999</v>
      </c>
      <c r="D4700">
        <f t="shared" si="75"/>
        <v>23.055415318694248</v>
      </c>
      <c r="E4700">
        <v>-7.0914659017481873E-3</v>
      </c>
    </row>
    <row r="4701" spans="2:5" x14ac:dyDescent="0.2">
      <c r="B4701" s="153">
        <v>37403</v>
      </c>
      <c r="C4701" s="61">
        <v>19.438144999999999</v>
      </c>
      <c r="D4701">
        <f t="shared" si="75"/>
        <v>-0.60049779354674138</v>
      </c>
      <c r="E4701">
        <v>-7.0922547337460918E-3</v>
      </c>
    </row>
    <row r="4702" spans="2:5" x14ac:dyDescent="0.2">
      <c r="B4702" s="153">
        <v>35481</v>
      </c>
      <c r="C4702" s="61">
        <v>48.655914000000003</v>
      </c>
      <c r="D4702">
        <f t="shared" si="75"/>
        <v>-0.93238007808847323</v>
      </c>
      <c r="E4702">
        <v>-7.0942806419427608E-3</v>
      </c>
    </row>
    <row r="4703" spans="2:5" x14ac:dyDescent="0.2">
      <c r="B4703" s="153">
        <v>45286</v>
      </c>
      <c r="C4703" s="61">
        <v>719.54998799999998</v>
      </c>
      <c r="D4703">
        <f t="shared" si="75"/>
        <v>65.822266882872839</v>
      </c>
      <c r="E4703">
        <v>-7.1064218500385924E-3</v>
      </c>
    </row>
    <row r="4704" spans="2:5" x14ac:dyDescent="0.2">
      <c r="B4704" s="153">
        <v>37172</v>
      </c>
      <c r="C4704" s="61">
        <v>10.768117</v>
      </c>
      <c r="D4704">
        <f t="shared" si="75"/>
        <v>-0.69603878308777933</v>
      </c>
      <c r="E4704">
        <v>-7.1124205216788793E-3</v>
      </c>
    </row>
    <row r="4705" spans="2:5" x14ac:dyDescent="0.2">
      <c r="B4705" s="153">
        <v>35871</v>
      </c>
      <c r="C4705" s="61">
        <v>35.425956999999997</v>
      </c>
      <c r="D4705">
        <f t="shared" si="75"/>
        <v>-0.87877751813731919</v>
      </c>
      <c r="E4705">
        <v>-7.1126092787746481E-3</v>
      </c>
    </row>
    <row r="4706" spans="2:5" x14ac:dyDescent="0.2">
      <c r="B4706" s="153">
        <v>44441</v>
      </c>
      <c r="C4706" s="61">
        <v>292.23916600000001</v>
      </c>
      <c r="D4706">
        <f t="shared" si="75"/>
        <v>-0.20748851618457387</v>
      </c>
      <c r="E4706">
        <v>-7.1126191977035616E-3</v>
      </c>
    </row>
    <row r="4707" spans="2:5" x14ac:dyDescent="0.2">
      <c r="B4707" s="153">
        <v>43159</v>
      </c>
      <c r="C4707" s="61">
        <v>368.75070199999999</v>
      </c>
      <c r="D4707">
        <f t="shared" si="75"/>
        <v>5.1053016583656525</v>
      </c>
      <c r="E4707">
        <v>-7.1131062500633876E-3</v>
      </c>
    </row>
    <row r="4708" spans="2:5" x14ac:dyDescent="0.2">
      <c r="B4708" s="153">
        <v>37943</v>
      </c>
      <c r="C4708" s="61">
        <v>60.398440999999998</v>
      </c>
      <c r="D4708">
        <f t="shared" si="75"/>
        <v>-0.19611933628994252</v>
      </c>
      <c r="E4708">
        <v>-7.1144061735800334E-3</v>
      </c>
    </row>
    <row r="4709" spans="2:5" x14ac:dyDescent="0.2">
      <c r="B4709" s="153">
        <v>35256</v>
      </c>
      <c r="C4709" s="61">
        <v>75.133590999999996</v>
      </c>
      <c r="D4709">
        <f t="shared" si="75"/>
        <v>4.0142388768534953</v>
      </c>
      <c r="E4709">
        <v>-7.1254144703081996E-3</v>
      </c>
    </row>
    <row r="4710" spans="2:5" x14ac:dyDescent="0.2">
      <c r="B4710" s="153">
        <v>33323</v>
      </c>
      <c r="C4710" s="61">
        <v>14.984047</v>
      </c>
      <c r="D4710">
        <f t="shared" si="75"/>
        <v>-0.3641370158217101</v>
      </c>
      <c r="E4710">
        <v>-7.1429295566009408E-3</v>
      </c>
    </row>
    <row r="4711" spans="2:5" x14ac:dyDescent="0.2">
      <c r="B4711" s="153">
        <v>37424</v>
      </c>
      <c r="C4711" s="61">
        <v>23.564899</v>
      </c>
      <c r="D4711">
        <f t="shared" si="75"/>
        <v>-0.52167723798669929</v>
      </c>
      <c r="E4711">
        <v>-7.1496067848985465E-3</v>
      </c>
    </row>
    <row r="4712" spans="2:5" x14ac:dyDescent="0.2">
      <c r="B4712" s="153">
        <v>40004</v>
      </c>
      <c r="C4712" s="61">
        <v>49.265686000000002</v>
      </c>
      <c r="D4712">
        <f t="shared" si="75"/>
        <v>-0.71475191642470859</v>
      </c>
      <c r="E4712">
        <v>-7.1560150826347965E-3</v>
      </c>
    </row>
    <row r="4713" spans="2:5" x14ac:dyDescent="0.2">
      <c r="B4713" s="153">
        <v>43620</v>
      </c>
      <c r="C4713" s="61">
        <v>172.711716</v>
      </c>
      <c r="D4713">
        <f t="shared" si="75"/>
        <v>1.9738820128726433</v>
      </c>
      <c r="E4713">
        <v>-7.1632822495913493E-3</v>
      </c>
    </row>
    <row r="4714" spans="2:5" x14ac:dyDescent="0.2">
      <c r="B4714" s="153">
        <v>34992</v>
      </c>
      <c r="C4714" s="61">
        <v>58.076183</v>
      </c>
      <c r="D4714">
        <f t="shared" si="75"/>
        <v>2.9039534092229835</v>
      </c>
      <c r="E4714">
        <v>-7.1937879615633872E-3</v>
      </c>
    </row>
    <row r="4715" spans="2:5" x14ac:dyDescent="0.2">
      <c r="B4715" s="153">
        <v>33324</v>
      </c>
      <c r="C4715" s="61">
        <v>14.876249</v>
      </c>
      <c r="D4715">
        <f t="shared" si="75"/>
        <v>-0.97034456814298509</v>
      </c>
      <c r="E4715">
        <v>-7.1941845884493502E-3</v>
      </c>
    </row>
    <row r="4716" spans="2:5" x14ac:dyDescent="0.2">
      <c r="B4716" s="153">
        <v>42580</v>
      </c>
      <c r="C4716" s="61">
        <v>501.63656600000002</v>
      </c>
      <c r="D4716">
        <f t="shared" si="75"/>
        <v>23.907378267979983</v>
      </c>
      <c r="E4716">
        <v>-7.2013072131573977E-3</v>
      </c>
    </row>
    <row r="4717" spans="2:5" x14ac:dyDescent="0.2">
      <c r="B4717" s="153">
        <v>37372</v>
      </c>
      <c r="C4717" s="61">
        <v>20.140079</v>
      </c>
      <c r="D4717">
        <f t="shared" si="75"/>
        <v>-0.65152927180700149</v>
      </c>
      <c r="E4717">
        <v>-7.2243125967263065E-3</v>
      </c>
    </row>
    <row r="4718" spans="2:5" x14ac:dyDescent="0.2">
      <c r="B4718" s="153">
        <v>35006</v>
      </c>
      <c r="C4718" s="61">
        <v>57.795611999999998</v>
      </c>
      <c r="D4718">
        <f t="shared" si="75"/>
        <v>-0.85183812186367569</v>
      </c>
      <c r="E4718">
        <v>-7.228782052411775E-3</v>
      </c>
    </row>
    <row r="4719" spans="2:5" x14ac:dyDescent="0.2">
      <c r="B4719" s="153">
        <v>44923</v>
      </c>
      <c r="C4719" s="61">
        <v>390.08422899999999</v>
      </c>
      <c r="D4719">
        <f t="shared" si="75"/>
        <v>5.3477385035424048</v>
      </c>
      <c r="E4719">
        <v>-7.230699091003513E-3</v>
      </c>
    </row>
    <row r="4720" spans="2:5" x14ac:dyDescent="0.2">
      <c r="B4720" s="153">
        <v>38233</v>
      </c>
      <c r="C4720" s="61">
        <v>61.452472999999998</v>
      </c>
      <c r="D4720">
        <f t="shared" si="75"/>
        <v>1.8214983091204648</v>
      </c>
      <c r="E4720">
        <v>-7.2453953467934871E-3</v>
      </c>
    </row>
    <row r="4721" spans="2:5" x14ac:dyDescent="0.2">
      <c r="B4721" s="153">
        <v>36656</v>
      </c>
      <c r="C4721" s="61">
        <v>21.780085</v>
      </c>
      <c r="D4721">
        <f t="shared" si="75"/>
        <v>-0.39068141219354763</v>
      </c>
      <c r="E4721">
        <v>-7.2489686346139575E-3</v>
      </c>
    </row>
    <row r="4722" spans="2:5" x14ac:dyDescent="0.2">
      <c r="B4722" s="153">
        <v>35859</v>
      </c>
      <c r="C4722" s="61">
        <v>35.744987000000002</v>
      </c>
      <c r="D4722">
        <f t="shared" si="75"/>
        <v>-0.88852357332771237</v>
      </c>
      <c r="E4722">
        <v>-7.2490702034996796E-3</v>
      </c>
    </row>
    <row r="4723" spans="2:5" x14ac:dyDescent="0.2">
      <c r="B4723" s="153">
        <v>44251</v>
      </c>
      <c r="C4723" s="61">
        <v>320.65063500000002</v>
      </c>
      <c r="D4723">
        <f t="shared" si="75"/>
        <v>-0.47204964572189256</v>
      </c>
      <c r="E4723">
        <v>-7.2530355171403381E-3</v>
      </c>
    </row>
    <row r="4724" spans="2:5" x14ac:dyDescent="0.2">
      <c r="B4724" s="153">
        <v>45152</v>
      </c>
      <c r="C4724" s="61">
        <v>607.34997599999997</v>
      </c>
      <c r="D4724">
        <f t="shared" si="75"/>
        <v>29.377333461708226</v>
      </c>
      <c r="E4724">
        <v>-7.2736385866029396E-3</v>
      </c>
    </row>
    <row r="4725" spans="2:5" x14ac:dyDescent="0.2">
      <c r="B4725" s="153">
        <v>37375</v>
      </c>
      <c r="C4725" s="61">
        <v>19.993525000000002</v>
      </c>
      <c r="D4725">
        <f t="shared" si="75"/>
        <v>-0.84291348031645552</v>
      </c>
      <c r="E4725">
        <v>-7.2767341180736333E-3</v>
      </c>
    </row>
    <row r="4726" spans="2:5" x14ac:dyDescent="0.2">
      <c r="B4726" s="153">
        <v>39281</v>
      </c>
      <c r="C4726" s="61">
        <v>127.277153</v>
      </c>
      <c r="D4726">
        <f t="shared" si="75"/>
        <v>1.0825472760505157</v>
      </c>
      <c r="E4726">
        <v>-7.2783459102727186E-3</v>
      </c>
    </row>
    <row r="4727" spans="2:5" x14ac:dyDescent="0.2">
      <c r="B4727" s="153">
        <v>38167</v>
      </c>
      <c r="C4727" s="61">
        <v>61.116092999999999</v>
      </c>
      <c r="D4727">
        <f t="shared" si="75"/>
        <v>-0.12135352238925576</v>
      </c>
      <c r="E4727">
        <v>-7.2850476363086267E-3</v>
      </c>
    </row>
    <row r="4728" spans="2:5" x14ac:dyDescent="0.2">
      <c r="B4728" s="153">
        <v>35291</v>
      </c>
      <c r="C4728" s="61">
        <v>69.557091</v>
      </c>
      <c r="D4728">
        <f t="shared" si="75"/>
        <v>-0.82906296317939654</v>
      </c>
      <c r="E4728">
        <v>-7.2906533048527709E-3</v>
      </c>
    </row>
    <row r="4729" spans="2:5" x14ac:dyDescent="0.2">
      <c r="B4729" s="153">
        <v>42489</v>
      </c>
      <c r="C4729" s="61">
        <v>406.91644300000002</v>
      </c>
      <c r="D4729">
        <f t="shared" si="75"/>
        <v>4.4668127962316122</v>
      </c>
      <c r="E4729">
        <v>-7.2930662815466974E-3</v>
      </c>
    </row>
    <row r="4730" spans="2:5" x14ac:dyDescent="0.2">
      <c r="B4730" s="153">
        <v>38076</v>
      </c>
      <c r="C4730" s="61">
        <v>74.433944999999994</v>
      </c>
      <c r="D4730">
        <f t="shared" si="75"/>
        <v>0.56061043114342812</v>
      </c>
      <c r="E4730">
        <v>-7.2947366563739374E-3</v>
      </c>
    </row>
    <row r="4731" spans="2:5" x14ac:dyDescent="0.2">
      <c r="B4731" s="153">
        <v>34884</v>
      </c>
      <c r="C4731" s="61">
        <v>47.695404000000003</v>
      </c>
      <c r="D4731">
        <f t="shared" si="75"/>
        <v>0.62664703224778695</v>
      </c>
      <c r="E4731">
        <v>-7.2994043721997179E-3</v>
      </c>
    </row>
    <row r="4732" spans="2:5" x14ac:dyDescent="0.2">
      <c r="B4732" s="153">
        <v>34312</v>
      </c>
      <c r="C4732" s="61">
        <v>29.321299</v>
      </c>
      <c r="D4732">
        <f t="shared" si="75"/>
        <v>-3.3379787508576286E-2</v>
      </c>
      <c r="E4732">
        <v>-7.2995461101967541E-3</v>
      </c>
    </row>
    <row r="4733" spans="2:5" x14ac:dyDescent="0.2">
      <c r="B4733" s="153">
        <v>36209</v>
      </c>
      <c r="C4733" s="61">
        <v>30.333836000000002</v>
      </c>
      <c r="D4733">
        <f t="shared" si="75"/>
        <v>-0.76338742490577582</v>
      </c>
      <c r="E4733">
        <v>-7.3170105138111912E-3</v>
      </c>
    </row>
    <row r="4734" spans="2:5" x14ac:dyDescent="0.2">
      <c r="B4734" s="153">
        <v>43724</v>
      </c>
      <c r="C4734" s="61">
        <v>128.20043899999999</v>
      </c>
      <c r="D4734">
        <f t="shared" si="75"/>
        <v>-0.6931153630983633</v>
      </c>
      <c r="E4734">
        <v>-7.3331041328554619E-3</v>
      </c>
    </row>
    <row r="4735" spans="2:5" x14ac:dyDescent="0.2">
      <c r="B4735" s="153">
        <v>44951</v>
      </c>
      <c r="C4735" s="61">
        <v>417.74798600000003</v>
      </c>
      <c r="D4735">
        <f t="shared" si="75"/>
        <v>4.6564289480517429</v>
      </c>
      <c r="E4735">
        <v>-7.3434200733862942E-3</v>
      </c>
    </row>
    <row r="4736" spans="2:5" x14ac:dyDescent="0.2">
      <c r="B4736" s="153">
        <v>39650</v>
      </c>
      <c r="C4736" s="61">
        <v>73.853661000000002</v>
      </c>
      <c r="D4736">
        <f t="shared" si="75"/>
        <v>0.4273404260808728</v>
      </c>
      <c r="E4736">
        <v>-7.3475622860879591E-3</v>
      </c>
    </row>
    <row r="4737" spans="2:5" x14ac:dyDescent="0.2">
      <c r="B4737" s="153">
        <v>35524</v>
      </c>
      <c r="C4737" s="61">
        <v>51.742148999999998</v>
      </c>
      <c r="D4737">
        <f t="shared" si="75"/>
        <v>0.77773220061152948</v>
      </c>
      <c r="E4737">
        <v>-7.3499479628565392E-3</v>
      </c>
    </row>
    <row r="4738" spans="2:5" x14ac:dyDescent="0.2">
      <c r="B4738" s="153">
        <v>33836</v>
      </c>
      <c r="C4738" s="61">
        <v>29.105705</v>
      </c>
      <c r="D4738">
        <f t="shared" si="75"/>
        <v>-0.39097116162934631</v>
      </c>
      <c r="E4738">
        <v>-7.3528120292351102E-3</v>
      </c>
    </row>
    <row r="4739" spans="2:5" x14ac:dyDescent="0.2">
      <c r="B4739" s="153">
        <v>35423</v>
      </c>
      <c r="C4739" s="61">
        <v>47.790356000000003</v>
      </c>
      <c r="D4739">
        <f t="shared" ref="D4739:D4802" si="76">(C4739-C4740)/C4740</f>
        <v>-0.24302441662865443</v>
      </c>
      <c r="E4739">
        <v>-7.3681439953925858E-3</v>
      </c>
    </row>
    <row r="4740" spans="2:5" x14ac:dyDescent="0.2">
      <c r="B4740" s="153">
        <v>35153</v>
      </c>
      <c r="C4740" s="61">
        <v>63.133285999999998</v>
      </c>
      <c r="D4740">
        <f t="shared" si="76"/>
        <v>-0.87897669747151008</v>
      </c>
      <c r="E4740">
        <v>-7.3885565105491682E-3</v>
      </c>
    </row>
    <row r="4741" spans="2:5" x14ac:dyDescent="0.2">
      <c r="B4741" s="153">
        <v>42116</v>
      </c>
      <c r="C4741" s="61">
        <v>521.66223100000002</v>
      </c>
      <c r="D4741">
        <f t="shared" si="76"/>
        <v>1.3356713206107247E-2</v>
      </c>
      <c r="E4741">
        <v>-7.3947348911111398E-3</v>
      </c>
    </row>
    <row r="4742" spans="2:5" x14ac:dyDescent="0.2">
      <c r="B4742" s="153">
        <v>42138</v>
      </c>
      <c r="C4742" s="61">
        <v>514.78637700000002</v>
      </c>
      <c r="D4742">
        <f t="shared" si="76"/>
        <v>7.0245429221448008</v>
      </c>
      <c r="E4742">
        <v>-7.397567317333674E-3</v>
      </c>
    </row>
    <row r="4743" spans="2:5" x14ac:dyDescent="0.2">
      <c r="B4743" s="153">
        <v>38190</v>
      </c>
      <c r="C4743" s="61">
        <v>64.151488999999998</v>
      </c>
      <c r="D4743">
        <f t="shared" si="76"/>
        <v>0.38161556667063218</v>
      </c>
      <c r="E4743">
        <v>-7.4346294445704784E-3</v>
      </c>
    </row>
    <row r="4744" spans="2:5" x14ac:dyDescent="0.2">
      <c r="B4744" s="153">
        <v>35891</v>
      </c>
      <c r="C4744" s="61">
        <v>46.432228000000002</v>
      </c>
      <c r="D4744">
        <f t="shared" si="76"/>
        <v>-0.89242570469511229</v>
      </c>
      <c r="E4744">
        <v>-7.4394434043924722E-3</v>
      </c>
    </row>
    <row r="4745" spans="2:5" x14ac:dyDescent="0.2">
      <c r="B4745" s="153">
        <v>42188</v>
      </c>
      <c r="C4745" s="61">
        <v>431.62939499999999</v>
      </c>
      <c r="D4745">
        <f t="shared" si="76"/>
        <v>-4.283266091141362E-2</v>
      </c>
      <c r="E4745">
        <v>-7.447285478578378E-3</v>
      </c>
    </row>
    <row r="4746" spans="2:5" x14ac:dyDescent="0.2">
      <c r="B4746" s="153">
        <v>42905</v>
      </c>
      <c r="C4746" s="61">
        <v>450.94454999999999</v>
      </c>
      <c r="D4746">
        <f t="shared" si="76"/>
        <v>9.9419278097254491</v>
      </c>
      <c r="E4746">
        <v>-7.4602255595302208E-3</v>
      </c>
    </row>
    <row r="4747" spans="2:5" x14ac:dyDescent="0.2">
      <c r="B4747" s="153">
        <v>36451</v>
      </c>
      <c r="C4747" s="61">
        <v>41.212532000000003</v>
      </c>
      <c r="D4747">
        <f t="shared" si="76"/>
        <v>-0.87530997039884439</v>
      </c>
      <c r="E4747">
        <v>-7.4775386049694172E-3</v>
      </c>
    </row>
    <row r="4748" spans="2:5" x14ac:dyDescent="0.2">
      <c r="B4748" s="153">
        <v>43214</v>
      </c>
      <c r="C4748" s="61">
        <v>330.51986699999998</v>
      </c>
      <c r="D4748">
        <f t="shared" si="76"/>
        <v>10.570104122927679</v>
      </c>
      <c r="E4748">
        <v>-7.4838665389576975E-3</v>
      </c>
    </row>
    <row r="4749" spans="2:5" x14ac:dyDescent="0.2">
      <c r="B4749" s="153">
        <v>33499</v>
      </c>
      <c r="C4749" s="61">
        <v>28.566714999999999</v>
      </c>
      <c r="D4749">
        <f t="shared" si="76"/>
        <v>-0.96006889286880981</v>
      </c>
      <c r="E4749">
        <v>-7.490745359060161E-3</v>
      </c>
    </row>
    <row r="4750" spans="2:5" x14ac:dyDescent="0.2">
      <c r="B4750" s="153">
        <v>45272</v>
      </c>
      <c r="C4750" s="61">
        <v>715.40002400000003</v>
      </c>
      <c r="D4750">
        <f t="shared" si="76"/>
        <v>5.01096989365415</v>
      </c>
      <c r="E4750">
        <v>-7.4916260958649665E-3</v>
      </c>
    </row>
    <row r="4751" spans="2:5" x14ac:dyDescent="0.2">
      <c r="B4751" s="153">
        <v>39510</v>
      </c>
      <c r="C4751" s="61">
        <v>119.015739</v>
      </c>
      <c r="D4751">
        <f t="shared" si="76"/>
        <v>0.83817059121077409</v>
      </c>
      <c r="E4751">
        <v>-7.4963808638418249E-3</v>
      </c>
    </row>
    <row r="4752" spans="2:5" x14ac:dyDescent="0.2">
      <c r="B4752" s="153">
        <v>35321</v>
      </c>
      <c r="C4752" s="61">
        <v>64.746841000000003</v>
      </c>
      <c r="D4752">
        <f t="shared" si="76"/>
        <v>-0.89226815141430948</v>
      </c>
      <c r="E4752">
        <v>-7.5042167033494023E-3</v>
      </c>
    </row>
    <row r="4753" spans="2:5" x14ac:dyDescent="0.2">
      <c r="B4753" s="153">
        <v>45169</v>
      </c>
      <c r="C4753" s="61">
        <v>601</v>
      </c>
      <c r="D4753">
        <f t="shared" si="76"/>
        <v>41.236321141935193</v>
      </c>
      <c r="E4753">
        <v>-7.5138107343170899E-3</v>
      </c>
    </row>
    <row r="4754" spans="2:5" x14ac:dyDescent="0.2">
      <c r="B4754" s="153">
        <v>33290</v>
      </c>
      <c r="C4754" s="61">
        <v>14.229459</v>
      </c>
      <c r="D4754">
        <f t="shared" si="76"/>
        <v>-0.5</v>
      </c>
      <c r="E4754">
        <v>-7.5185940404910454E-3</v>
      </c>
    </row>
    <row r="4755" spans="2:5" x14ac:dyDescent="0.2">
      <c r="B4755" s="153">
        <v>33477</v>
      </c>
      <c r="C4755" s="61">
        <v>28.458918000000001</v>
      </c>
      <c r="D4755">
        <f t="shared" si="76"/>
        <v>-0.53898933711128072</v>
      </c>
      <c r="E4755">
        <v>-7.5186978764033557E-3</v>
      </c>
    </row>
    <row r="4756" spans="2:5" x14ac:dyDescent="0.2">
      <c r="B4756" s="153">
        <v>35341</v>
      </c>
      <c r="C4756" s="61">
        <v>61.731583000000001</v>
      </c>
      <c r="D4756">
        <f t="shared" si="76"/>
        <v>-0.85945532962538806</v>
      </c>
      <c r="E4756">
        <v>-7.5280276110101033E-3</v>
      </c>
    </row>
    <row r="4757" spans="2:5" x14ac:dyDescent="0.2">
      <c r="B4757" s="153">
        <v>42846</v>
      </c>
      <c r="C4757" s="61">
        <v>439.23104899999998</v>
      </c>
      <c r="D4757">
        <f t="shared" si="76"/>
        <v>7.3786174751451439</v>
      </c>
      <c r="E4757">
        <v>-7.5459116303619421E-3</v>
      </c>
    </row>
    <row r="4758" spans="2:5" x14ac:dyDescent="0.2">
      <c r="B4758" s="153">
        <v>35068</v>
      </c>
      <c r="C4758" s="61">
        <v>52.422854999999998</v>
      </c>
      <c r="D4758">
        <f t="shared" si="76"/>
        <v>-0.84232011408784746</v>
      </c>
      <c r="E4758">
        <v>-7.5689288382377309E-3</v>
      </c>
    </row>
    <row r="4759" spans="2:5" x14ac:dyDescent="0.2">
      <c r="B4759" s="153">
        <v>43223</v>
      </c>
      <c r="C4759" s="61">
        <v>332.46380599999998</v>
      </c>
      <c r="D4759">
        <f t="shared" si="76"/>
        <v>-0.28951853152243745</v>
      </c>
      <c r="E4759">
        <v>-7.5881770317532179E-3</v>
      </c>
    </row>
    <row r="4760" spans="2:5" x14ac:dyDescent="0.2">
      <c r="B4760" s="153">
        <v>45035</v>
      </c>
      <c r="C4760" s="61">
        <v>467.94155899999998</v>
      </c>
      <c r="D4760">
        <f t="shared" si="76"/>
        <v>7.4756722377751494E-2</v>
      </c>
      <c r="E4760">
        <v>-7.6110406252580427E-3</v>
      </c>
    </row>
    <row r="4761" spans="2:5" x14ac:dyDescent="0.2">
      <c r="B4761" s="153">
        <v>44966</v>
      </c>
      <c r="C4761" s="61">
        <v>435.39300500000002</v>
      </c>
      <c r="D4761">
        <f t="shared" si="76"/>
        <v>0.26539186918197755</v>
      </c>
      <c r="E4761">
        <v>-7.611925719539267E-3</v>
      </c>
    </row>
    <row r="4762" spans="2:5" x14ac:dyDescent="0.2">
      <c r="B4762" s="153">
        <v>43167</v>
      </c>
      <c r="C4762" s="61">
        <v>344.077606</v>
      </c>
      <c r="D4762">
        <f t="shared" si="76"/>
        <v>0.51647617565106818</v>
      </c>
      <c r="E4762">
        <v>-7.6192860992821158E-3</v>
      </c>
    </row>
    <row r="4763" spans="2:5" x14ac:dyDescent="0.2">
      <c r="B4763" s="153">
        <v>43376</v>
      </c>
      <c r="C4763" s="61">
        <v>226.892853</v>
      </c>
      <c r="D4763">
        <f t="shared" si="76"/>
        <v>7.095302985088046</v>
      </c>
      <c r="E4763">
        <v>-7.6302820088229861E-3</v>
      </c>
    </row>
    <row r="4764" spans="2:5" x14ac:dyDescent="0.2">
      <c r="B4764" s="153">
        <v>33555</v>
      </c>
      <c r="C4764" s="61">
        <v>28.027716000000002</v>
      </c>
      <c r="D4764">
        <f t="shared" si="76"/>
        <v>-0.92782535931138221</v>
      </c>
      <c r="E4764">
        <v>-7.6336996819459796E-3</v>
      </c>
    </row>
    <row r="4765" spans="2:5" x14ac:dyDescent="0.2">
      <c r="B4765" s="153">
        <v>42507</v>
      </c>
      <c r="C4765" s="61">
        <v>388.331909</v>
      </c>
      <c r="D4765">
        <f t="shared" si="76"/>
        <v>-0.60319634243425924</v>
      </c>
      <c r="E4765">
        <v>-7.6395053170244644E-3</v>
      </c>
    </row>
    <row r="4766" spans="2:5" x14ac:dyDescent="0.2">
      <c r="B4766" s="153">
        <v>45378</v>
      </c>
      <c r="C4766" s="61">
        <v>978.65002400000003</v>
      </c>
      <c r="D4766">
        <f t="shared" si="76"/>
        <v>34.052032881753753</v>
      </c>
      <c r="E4766">
        <v>-7.655635680523582E-3</v>
      </c>
    </row>
    <row r="4767" spans="2:5" x14ac:dyDescent="0.2">
      <c r="B4767" s="153">
        <v>33842</v>
      </c>
      <c r="C4767" s="61">
        <v>27.919922</v>
      </c>
      <c r="D4767">
        <f t="shared" si="76"/>
        <v>0</v>
      </c>
      <c r="E4767">
        <v>-7.6625935343705969E-3</v>
      </c>
    </row>
    <row r="4768" spans="2:5" x14ac:dyDescent="0.2">
      <c r="B4768" s="153">
        <v>33511</v>
      </c>
      <c r="C4768" s="61">
        <v>27.919922</v>
      </c>
      <c r="D4768">
        <f t="shared" si="76"/>
        <v>-0.4870384902074878</v>
      </c>
      <c r="E4768">
        <v>-7.6625935343705969E-3</v>
      </c>
    </row>
    <row r="4769" spans="2:5" x14ac:dyDescent="0.2">
      <c r="B4769" s="153">
        <v>35012</v>
      </c>
      <c r="C4769" s="61">
        <v>54.428882999999999</v>
      </c>
      <c r="D4769">
        <f t="shared" si="76"/>
        <v>0.18268617509486015</v>
      </c>
      <c r="E4769">
        <v>-7.6724012698553036E-3</v>
      </c>
    </row>
    <row r="4770" spans="2:5" x14ac:dyDescent="0.2">
      <c r="B4770" s="153">
        <v>36417</v>
      </c>
      <c r="C4770" s="61">
        <v>46.021408000000001</v>
      </c>
      <c r="D4770">
        <f t="shared" si="76"/>
        <v>0.14242971827035783</v>
      </c>
      <c r="E4770">
        <v>-7.6749102740885124E-3</v>
      </c>
    </row>
    <row r="4771" spans="2:5" x14ac:dyDescent="0.2">
      <c r="B4771" s="153">
        <v>35912</v>
      </c>
      <c r="C4771" s="61">
        <v>40.283797999999997</v>
      </c>
      <c r="D4771">
        <f t="shared" si="76"/>
        <v>0.44842600995537185</v>
      </c>
      <c r="E4771">
        <v>-7.6798535091246352E-3</v>
      </c>
    </row>
    <row r="4772" spans="2:5" x14ac:dyDescent="0.2">
      <c r="B4772" s="153">
        <v>33556</v>
      </c>
      <c r="C4772" s="61">
        <v>27.81212</v>
      </c>
      <c r="D4772">
        <f t="shared" si="76"/>
        <v>-0.94152420480531163</v>
      </c>
      <c r="E4772">
        <v>-7.6922429212569953E-3</v>
      </c>
    </row>
    <row r="4773" spans="2:5" x14ac:dyDescent="0.2">
      <c r="B4773" s="153">
        <v>45051</v>
      </c>
      <c r="C4773" s="61">
        <v>475.61764499999998</v>
      </c>
      <c r="D4773">
        <f t="shared" si="76"/>
        <v>5.3482769512198933</v>
      </c>
      <c r="E4773">
        <v>-7.6954514676531383E-3</v>
      </c>
    </row>
    <row r="4774" spans="2:5" x14ac:dyDescent="0.2">
      <c r="B4774" s="153">
        <v>35262</v>
      </c>
      <c r="C4774" s="61">
        <v>74.920745999999994</v>
      </c>
      <c r="D4774">
        <f t="shared" si="76"/>
        <v>-0.58305546258214092</v>
      </c>
      <c r="E4774">
        <v>-7.7053324234828951E-3</v>
      </c>
    </row>
    <row r="4775" spans="2:5" x14ac:dyDescent="0.2">
      <c r="B4775" s="153">
        <v>43500</v>
      </c>
      <c r="C4775" s="61">
        <v>179.68995699999999</v>
      </c>
      <c r="D4775">
        <f t="shared" si="76"/>
        <v>0.38663512761008806</v>
      </c>
      <c r="E4775">
        <v>-7.7071008660313141E-3</v>
      </c>
    </row>
    <row r="4776" spans="2:5" x14ac:dyDescent="0.2">
      <c r="B4776" s="153">
        <v>38771</v>
      </c>
      <c r="C4776" s="61">
        <v>129.587051</v>
      </c>
      <c r="D4776">
        <f t="shared" si="76"/>
        <v>-0.71945412050394097</v>
      </c>
      <c r="E4776">
        <v>-7.7085167982982256E-3</v>
      </c>
    </row>
    <row r="4777" spans="2:5" x14ac:dyDescent="0.2">
      <c r="B4777" s="153">
        <v>42732</v>
      </c>
      <c r="C4777" s="61">
        <v>461.91037</v>
      </c>
      <c r="D4777">
        <f t="shared" si="76"/>
        <v>0.50024279255647242</v>
      </c>
      <c r="E4777">
        <v>-7.7096522314806263E-3</v>
      </c>
    </row>
    <row r="4778" spans="2:5" x14ac:dyDescent="0.2">
      <c r="B4778" s="153">
        <v>44396</v>
      </c>
      <c r="C4778" s="61">
        <v>307.89041099999997</v>
      </c>
      <c r="D4778">
        <f t="shared" si="76"/>
        <v>10.113442070867995</v>
      </c>
      <c r="E4778">
        <v>-7.7107593879610888E-3</v>
      </c>
    </row>
    <row r="4779" spans="2:5" x14ac:dyDescent="0.2">
      <c r="B4779" s="153">
        <v>33512</v>
      </c>
      <c r="C4779" s="61">
        <v>27.704325000000001</v>
      </c>
      <c r="D4779">
        <f t="shared" si="76"/>
        <v>-0.9444852776869882</v>
      </c>
      <c r="E4779">
        <v>-7.7219771602513405E-3</v>
      </c>
    </row>
    <row r="4780" spans="2:5" x14ac:dyDescent="0.2">
      <c r="B4780" s="153">
        <v>44596</v>
      </c>
      <c r="C4780" s="61">
        <v>499.044647</v>
      </c>
      <c r="D4780">
        <f t="shared" si="76"/>
        <v>0.13257920322755556</v>
      </c>
      <c r="E4780">
        <v>-7.7304186923873724E-3</v>
      </c>
    </row>
    <row r="4781" spans="2:5" x14ac:dyDescent="0.2">
      <c r="B4781" s="153">
        <v>44963</v>
      </c>
      <c r="C4781" s="61">
        <v>440.62670900000001</v>
      </c>
      <c r="D4781">
        <f t="shared" si="76"/>
        <v>39.715412085497924</v>
      </c>
      <c r="E4781">
        <v>-7.7449526931672955E-3</v>
      </c>
    </row>
    <row r="4782" spans="2:5" x14ac:dyDescent="0.2">
      <c r="B4782" s="153">
        <v>36830</v>
      </c>
      <c r="C4782" s="61">
        <v>10.822111</v>
      </c>
      <c r="D4782">
        <f t="shared" si="76"/>
        <v>-0.9287532017855652</v>
      </c>
      <c r="E4782">
        <v>-7.7794355366266731E-3</v>
      </c>
    </row>
    <row r="4783" spans="2:5" x14ac:dyDescent="0.2">
      <c r="B4783" s="153">
        <v>39006</v>
      </c>
      <c r="C4783" s="61">
        <v>151.89610300000001</v>
      </c>
      <c r="D4783">
        <f t="shared" si="76"/>
        <v>-0.67249970296750516</v>
      </c>
      <c r="E4783">
        <v>-7.783306804192279E-3</v>
      </c>
    </row>
    <row r="4784" spans="2:5" x14ac:dyDescent="0.2">
      <c r="B4784" s="153">
        <v>44778</v>
      </c>
      <c r="C4784" s="61">
        <v>463.80447400000003</v>
      </c>
      <c r="D4784">
        <f t="shared" si="76"/>
        <v>8.9833733298611995E-2</v>
      </c>
      <c r="E4784">
        <v>-7.7841364718784023E-3</v>
      </c>
    </row>
    <row r="4785" spans="2:5" x14ac:dyDescent="0.2">
      <c r="B4785" s="153">
        <v>42920</v>
      </c>
      <c r="C4785" s="61">
        <v>425.57360799999998</v>
      </c>
      <c r="D4785">
        <f t="shared" si="76"/>
        <v>0.13885553008846607</v>
      </c>
      <c r="E4785">
        <v>-7.7861906271723359E-3</v>
      </c>
    </row>
    <row r="4786" spans="2:5" x14ac:dyDescent="0.2">
      <c r="B4786" s="153">
        <v>43139</v>
      </c>
      <c r="C4786" s="61">
        <v>373.68533300000001</v>
      </c>
      <c r="D4786">
        <f t="shared" si="76"/>
        <v>12.647652394784048</v>
      </c>
      <c r="E4786">
        <v>-7.8083450177757509E-3</v>
      </c>
    </row>
    <row r="4787" spans="2:5" x14ac:dyDescent="0.2">
      <c r="B4787" s="153">
        <v>33819</v>
      </c>
      <c r="C4787" s="61">
        <v>27.380924</v>
      </c>
      <c r="D4787">
        <f t="shared" si="76"/>
        <v>-0.78945127586721597</v>
      </c>
      <c r="E4787">
        <v>-7.8125421814915219E-3</v>
      </c>
    </row>
    <row r="4788" spans="2:5" x14ac:dyDescent="0.2">
      <c r="B4788" s="153">
        <v>40154</v>
      </c>
      <c r="C4788" s="61">
        <v>130.045547</v>
      </c>
      <c r="D4788">
        <f t="shared" si="76"/>
        <v>1.2159401740757714</v>
      </c>
      <c r="E4788">
        <v>-7.8217906046241376E-3</v>
      </c>
    </row>
    <row r="4789" spans="2:5" x14ac:dyDescent="0.2">
      <c r="B4789" s="153">
        <v>35138</v>
      </c>
      <c r="C4789" s="61">
        <v>58.686397999999997</v>
      </c>
      <c r="D4789">
        <f t="shared" si="76"/>
        <v>-0.73464366667533154</v>
      </c>
      <c r="E4789">
        <v>-7.8262444797544059E-3</v>
      </c>
    </row>
    <row r="4790" spans="2:5" x14ac:dyDescent="0.2">
      <c r="B4790" s="153">
        <v>43580</v>
      </c>
      <c r="C4790" s="61">
        <v>221.160721</v>
      </c>
      <c r="D4790">
        <f t="shared" si="76"/>
        <v>3.1488399353468925</v>
      </c>
      <c r="E4790">
        <v>-7.8264276861678313E-3</v>
      </c>
    </row>
    <row r="4791" spans="2:5" x14ac:dyDescent="0.2">
      <c r="B4791" s="153">
        <v>35041</v>
      </c>
      <c r="C4791" s="61">
        <v>53.306640999999999</v>
      </c>
      <c r="D4791">
        <f t="shared" si="76"/>
        <v>-0.60347407607747761</v>
      </c>
      <c r="E4791">
        <v>-7.8328076370902579E-3</v>
      </c>
    </row>
    <row r="4792" spans="2:5" x14ac:dyDescent="0.2">
      <c r="B4792" s="153">
        <v>39374</v>
      </c>
      <c r="C4792" s="61">
        <v>134.434189</v>
      </c>
      <c r="D4792">
        <f t="shared" si="76"/>
        <v>-0.82861526659004792</v>
      </c>
      <c r="E4792">
        <v>-7.8350396739960242E-3</v>
      </c>
    </row>
    <row r="4793" spans="2:5" x14ac:dyDescent="0.2">
      <c r="B4793" s="153">
        <v>45293</v>
      </c>
      <c r="C4793" s="61">
        <v>784.40002400000003</v>
      </c>
      <c r="D4793">
        <f t="shared" si="76"/>
        <v>1.3470388087881964</v>
      </c>
      <c r="E4793">
        <v>-7.8420847308499526E-3</v>
      </c>
    </row>
    <row r="4794" spans="2:5" x14ac:dyDescent="0.2">
      <c r="B4794" s="153">
        <v>44370</v>
      </c>
      <c r="C4794" s="61">
        <v>334.20837399999999</v>
      </c>
      <c r="D4794">
        <f t="shared" si="76"/>
        <v>21.852023385882099</v>
      </c>
      <c r="E4794">
        <v>-7.8425203982703893E-3</v>
      </c>
    </row>
    <row r="4795" spans="2:5" x14ac:dyDescent="0.2">
      <c r="B4795" s="153">
        <v>36914</v>
      </c>
      <c r="C4795" s="61">
        <v>14.624891999999999</v>
      </c>
      <c r="D4795">
        <f t="shared" si="76"/>
        <v>-0.89691857931396812</v>
      </c>
      <c r="E4795">
        <v>-7.8491414829784251E-3</v>
      </c>
    </row>
    <row r="4796" spans="2:5" x14ac:dyDescent="0.2">
      <c r="B4796" s="153">
        <v>38958</v>
      </c>
      <c r="C4796" s="61">
        <v>141.87709000000001</v>
      </c>
      <c r="D4796">
        <f t="shared" si="76"/>
        <v>1.2670691292259426</v>
      </c>
      <c r="E4796">
        <v>-7.8630008322078775E-3</v>
      </c>
    </row>
    <row r="4797" spans="2:5" x14ac:dyDescent="0.2">
      <c r="B4797" s="153">
        <v>38244</v>
      </c>
      <c r="C4797" s="61">
        <v>62.581721999999999</v>
      </c>
      <c r="D4797">
        <f t="shared" si="76"/>
        <v>1.3037352725406175</v>
      </c>
      <c r="E4797">
        <v>-7.872233186286947E-3</v>
      </c>
    </row>
    <row r="4798" spans="2:5" x14ac:dyDescent="0.2">
      <c r="B4798" s="153">
        <v>33820</v>
      </c>
      <c r="C4798" s="61">
        <v>27.165327000000001</v>
      </c>
      <c r="D4798">
        <f t="shared" si="76"/>
        <v>-0.86466356102546993</v>
      </c>
      <c r="E4798">
        <v>-7.8739855528615083E-3</v>
      </c>
    </row>
    <row r="4799" spans="2:5" x14ac:dyDescent="0.2">
      <c r="B4799" s="153">
        <v>43558</v>
      </c>
      <c r="C4799" s="61">
        <v>200.724411</v>
      </c>
      <c r="D4799">
        <f t="shared" si="76"/>
        <v>17.980532804905931</v>
      </c>
      <c r="E4799">
        <v>-7.8836522209010957E-3</v>
      </c>
    </row>
    <row r="4800" spans="2:5" x14ac:dyDescent="0.2">
      <c r="B4800" s="153">
        <v>36823</v>
      </c>
      <c r="C4800" s="61">
        <v>10.575278000000001</v>
      </c>
      <c r="D4800">
        <f t="shared" si="76"/>
        <v>-0.968470092498386</v>
      </c>
      <c r="E4800">
        <v>-7.9595667143958701E-3</v>
      </c>
    </row>
    <row r="4801" spans="2:5" x14ac:dyDescent="0.2">
      <c r="B4801" s="153">
        <v>43207</v>
      </c>
      <c r="C4801" s="61">
        <v>335.40466300000003</v>
      </c>
      <c r="D4801">
        <f t="shared" si="76"/>
        <v>-0.4305178910190583</v>
      </c>
      <c r="E4801">
        <v>-7.9610140132519575E-3</v>
      </c>
    </row>
    <row r="4802" spans="2:5" x14ac:dyDescent="0.2">
      <c r="B4802" s="153">
        <v>45110</v>
      </c>
      <c r="C4802" s="61">
        <v>588.96435499999995</v>
      </c>
      <c r="D4802">
        <f t="shared" si="76"/>
        <v>0.46260642962058474</v>
      </c>
      <c r="E4802">
        <v>-7.9758014316280886E-3</v>
      </c>
    </row>
    <row r="4803" spans="2:5" x14ac:dyDescent="0.2">
      <c r="B4803" s="153">
        <v>42480</v>
      </c>
      <c r="C4803" s="61">
        <v>402.68136600000003</v>
      </c>
      <c r="D4803">
        <f t="shared" ref="D4803:D4866" si="77">(C4803-C4804)/C4804</f>
        <v>4.5471193042623472</v>
      </c>
      <c r="E4803">
        <v>-7.9783858468725818E-3</v>
      </c>
    </row>
    <row r="4804" spans="2:5" x14ac:dyDescent="0.2">
      <c r="B4804" s="153">
        <v>38428</v>
      </c>
      <c r="C4804" s="61">
        <v>72.592879999999994</v>
      </c>
      <c r="D4804">
        <f t="shared" si="77"/>
        <v>-2.4293470127723489E-2</v>
      </c>
      <c r="E4804">
        <v>-7.9895557019029669E-3</v>
      </c>
    </row>
    <row r="4805" spans="2:5" x14ac:dyDescent="0.2">
      <c r="B4805" s="153">
        <v>39679</v>
      </c>
      <c r="C4805" s="61">
        <v>74.400322000000003</v>
      </c>
      <c r="D4805">
        <f t="shared" si="77"/>
        <v>1.3627446450323399</v>
      </c>
      <c r="E4805">
        <v>-7.994397219270883E-3</v>
      </c>
    </row>
    <row r="4806" spans="2:5" x14ac:dyDescent="0.2">
      <c r="B4806" s="153">
        <v>35950</v>
      </c>
      <c r="C4806" s="61">
        <v>31.488938999999998</v>
      </c>
      <c r="D4806">
        <f t="shared" si="77"/>
        <v>0.17785525343200764</v>
      </c>
      <c r="E4806">
        <v>-7.9945605144968075E-3</v>
      </c>
    </row>
    <row r="4807" spans="2:5" x14ac:dyDescent="0.2">
      <c r="B4807" s="153">
        <v>33826</v>
      </c>
      <c r="C4807" s="61">
        <v>26.734133</v>
      </c>
      <c r="D4807">
        <f t="shared" si="77"/>
        <v>-0.33846151371644995</v>
      </c>
      <c r="E4807">
        <v>-7.9998952123004879E-3</v>
      </c>
    </row>
    <row r="4808" spans="2:5" x14ac:dyDescent="0.2">
      <c r="B4808" s="153">
        <v>34767</v>
      </c>
      <c r="C4808" s="61">
        <v>40.412059999999997</v>
      </c>
      <c r="D4808">
        <f t="shared" si="77"/>
        <v>-0.61502362820886836</v>
      </c>
      <c r="E4808">
        <v>-8.0000314203226858E-3</v>
      </c>
    </row>
    <row r="4809" spans="2:5" x14ac:dyDescent="0.2">
      <c r="B4809" s="153">
        <v>43994</v>
      </c>
      <c r="C4809" s="61">
        <v>104.972832</v>
      </c>
      <c r="D4809">
        <f t="shared" si="77"/>
        <v>-0.75345353149557326</v>
      </c>
      <c r="E4809">
        <v>-8.0075267300124854E-3</v>
      </c>
    </row>
    <row r="4810" spans="2:5" x14ac:dyDescent="0.2">
      <c r="B4810" s="153">
        <v>44755</v>
      </c>
      <c r="C4810" s="61">
        <v>425.77301</v>
      </c>
      <c r="D4810">
        <f t="shared" si="77"/>
        <v>17.597730059506024</v>
      </c>
      <c r="E4810">
        <v>-8.0129120266254836E-3</v>
      </c>
    </row>
    <row r="4811" spans="2:5" x14ac:dyDescent="0.2">
      <c r="B4811" s="153">
        <v>37431</v>
      </c>
      <c r="C4811" s="61">
        <v>22.893816000000001</v>
      </c>
      <c r="D4811">
        <f t="shared" si="77"/>
        <v>-0.80508872195322589</v>
      </c>
      <c r="E4811">
        <v>-8.0212959529897491E-3</v>
      </c>
    </row>
    <row r="4812" spans="2:5" x14ac:dyDescent="0.2">
      <c r="B4812" s="153">
        <v>39573</v>
      </c>
      <c r="C4812" s="61">
        <v>117.457626</v>
      </c>
      <c r="D4812">
        <f t="shared" si="77"/>
        <v>0.63656847819017359</v>
      </c>
      <c r="E4812">
        <v>-8.0255362663134589E-3</v>
      </c>
    </row>
    <row r="4813" spans="2:5" x14ac:dyDescent="0.2">
      <c r="B4813" s="153">
        <v>35314</v>
      </c>
      <c r="C4813" s="61">
        <v>71.770675999999995</v>
      </c>
      <c r="D4813">
        <f t="shared" si="77"/>
        <v>-0.82304445307070306</v>
      </c>
      <c r="E4813">
        <v>-8.0409019984188732E-3</v>
      </c>
    </row>
    <row r="4814" spans="2:5" x14ac:dyDescent="0.2">
      <c r="B4814" s="153">
        <v>43081</v>
      </c>
      <c r="C4814" s="61">
        <v>405.58590700000002</v>
      </c>
      <c r="D4814">
        <f t="shared" si="77"/>
        <v>14.294434005203156</v>
      </c>
      <c r="E4814">
        <v>-8.0458057906167939E-3</v>
      </c>
    </row>
    <row r="4815" spans="2:5" x14ac:dyDescent="0.2">
      <c r="B4815" s="153">
        <v>33520</v>
      </c>
      <c r="C4815" s="61">
        <v>26.518529999999998</v>
      </c>
      <c r="D4815">
        <f t="shared" si="77"/>
        <v>0.33097776024680059</v>
      </c>
      <c r="E4815">
        <v>-8.0647088873239889E-3</v>
      </c>
    </row>
    <row r="4816" spans="2:5" x14ac:dyDescent="0.2">
      <c r="B4816" s="153">
        <v>36700</v>
      </c>
      <c r="C4816" s="61">
        <v>19.924097</v>
      </c>
      <c r="D4816">
        <f t="shared" si="77"/>
        <v>-0.9554178109462319</v>
      </c>
      <c r="E4816">
        <v>-8.0647369527344411E-3</v>
      </c>
    </row>
    <row r="4817" spans="2:5" x14ac:dyDescent="0.2">
      <c r="B4817" s="153">
        <v>42901</v>
      </c>
      <c r="C4817" s="61">
        <v>446.907104</v>
      </c>
      <c r="D4817">
        <f t="shared" si="77"/>
        <v>-0.27184178574338086</v>
      </c>
      <c r="E4817">
        <v>-8.0762109944572651E-3</v>
      </c>
    </row>
    <row r="4818" spans="2:5" x14ac:dyDescent="0.2">
      <c r="B4818" s="153">
        <v>45155</v>
      </c>
      <c r="C4818" s="61">
        <v>613.75</v>
      </c>
      <c r="D4818">
        <f t="shared" si="77"/>
        <v>1.0126279640336842</v>
      </c>
      <c r="E4818">
        <v>-8.0808080808080808E-3</v>
      </c>
    </row>
    <row r="4819" spans="2:5" x14ac:dyDescent="0.2">
      <c r="B4819" s="153">
        <v>43265</v>
      </c>
      <c r="C4819" s="61">
        <v>304.94955399999998</v>
      </c>
      <c r="D4819">
        <f t="shared" si="77"/>
        <v>4.349310249537177E-2</v>
      </c>
      <c r="E4819">
        <v>-8.1064090038530483E-3</v>
      </c>
    </row>
    <row r="4820" spans="2:5" x14ac:dyDescent="0.2">
      <c r="B4820" s="153">
        <v>44403</v>
      </c>
      <c r="C4820" s="61">
        <v>292.23916600000001</v>
      </c>
      <c r="D4820">
        <f t="shared" si="77"/>
        <v>10.110517151111411</v>
      </c>
      <c r="E4820">
        <v>-8.120470018376829E-3</v>
      </c>
    </row>
    <row r="4821" spans="2:5" x14ac:dyDescent="0.2">
      <c r="B4821" s="153">
        <v>33630</v>
      </c>
      <c r="C4821" s="61">
        <v>26.302931000000001</v>
      </c>
      <c r="D4821">
        <f t="shared" si="77"/>
        <v>-0.75773579908334121</v>
      </c>
      <c r="E4821">
        <v>-8.1301263682412809E-3</v>
      </c>
    </row>
    <row r="4822" spans="2:5" x14ac:dyDescent="0.2">
      <c r="B4822" s="153">
        <v>39566</v>
      </c>
      <c r="C4822" s="61">
        <v>108.57126599999999</v>
      </c>
      <c r="D4822">
        <f t="shared" si="77"/>
        <v>1.9782543063211713</v>
      </c>
      <c r="E4822">
        <v>-8.1339105377916127E-3</v>
      </c>
    </row>
    <row r="4823" spans="2:5" x14ac:dyDescent="0.2">
      <c r="B4823" s="153">
        <v>37839</v>
      </c>
      <c r="C4823" s="61">
        <v>36.454666000000003</v>
      </c>
      <c r="D4823">
        <f t="shared" si="77"/>
        <v>-0.78564898233106983</v>
      </c>
      <c r="E4823">
        <v>-8.1354587843379556E-3</v>
      </c>
    </row>
    <row r="4824" spans="2:5" x14ac:dyDescent="0.2">
      <c r="B4824" s="153">
        <v>43782</v>
      </c>
      <c r="C4824" s="61">
        <v>170.06994599999999</v>
      </c>
      <c r="D4824">
        <f t="shared" si="77"/>
        <v>8.3635197331547424</v>
      </c>
      <c r="E4824">
        <v>-8.1395047942884463E-3</v>
      </c>
    </row>
    <row r="4825" spans="2:5" x14ac:dyDescent="0.2">
      <c r="B4825" s="153">
        <v>36081</v>
      </c>
      <c r="C4825" s="61">
        <v>18.163036000000002</v>
      </c>
      <c r="D4825">
        <f t="shared" si="77"/>
        <v>-0.8246034237482881</v>
      </c>
      <c r="E4825">
        <v>-8.1401372939278113E-3</v>
      </c>
    </row>
    <row r="4826" spans="2:5" x14ac:dyDescent="0.2">
      <c r="B4826" s="153">
        <v>38707</v>
      </c>
      <c r="C4826" s="61">
        <v>103.554108</v>
      </c>
      <c r="D4826">
        <f t="shared" si="77"/>
        <v>0.51563997170234599</v>
      </c>
      <c r="E4826">
        <v>-8.1403400743527404E-3</v>
      </c>
    </row>
    <row r="4827" spans="2:5" x14ac:dyDescent="0.2">
      <c r="B4827" s="153">
        <v>35187</v>
      </c>
      <c r="C4827" s="61">
        <v>68.323684999999998</v>
      </c>
      <c r="D4827">
        <f t="shared" si="77"/>
        <v>-0.5341324744232272</v>
      </c>
      <c r="E4827">
        <v>-8.1457588236732888E-3</v>
      </c>
    </row>
    <row r="4828" spans="2:5" x14ac:dyDescent="0.2">
      <c r="B4828" s="153">
        <v>38789</v>
      </c>
      <c r="C4828" s="61">
        <v>146.659042</v>
      </c>
      <c r="D4828">
        <f t="shared" si="77"/>
        <v>5.0073205737491486</v>
      </c>
      <c r="E4828">
        <v>-8.1472450944086276E-3</v>
      </c>
    </row>
    <row r="4829" spans="2:5" x14ac:dyDescent="0.2">
      <c r="B4829" s="153">
        <v>37613</v>
      </c>
      <c r="C4829" s="61">
        <v>24.413387</v>
      </c>
      <c r="D4829">
        <f t="shared" si="77"/>
        <v>-0.93882219018730606</v>
      </c>
      <c r="E4829">
        <v>-8.1477423256379466E-3</v>
      </c>
    </row>
    <row r="4830" spans="2:5" x14ac:dyDescent="0.2">
      <c r="B4830" s="153">
        <v>43125</v>
      </c>
      <c r="C4830" s="61">
        <v>399.05624399999999</v>
      </c>
      <c r="D4830">
        <f t="shared" si="77"/>
        <v>-9.4753549971453591E-2</v>
      </c>
      <c r="E4830">
        <v>-8.1764549283163037E-3</v>
      </c>
    </row>
    <row r="4831" spans="2:5" x14ac:dyDescent="0.2">
      <c r="B4831" s="153">
        <v>44812</v>
      </c>
      <c r="C4831" s="61">
        <v>440.82607999999999</v>
      </c>
      <c r="D4831">
        <f t="shared" si="77"/>
        <v>-0.28593812725765783</v>
      </c>
      <c r="E4831">
        <v>-8.18663793613939E-3</v>
      </c>
    </row>
    <row r="4832" spans="2:5" x14ac:dyDescent="0.2">
      <c r="B4832" s="153">
        <v>45208</v>
      </c>
      <c r="C4832" s="61">
        <v>617.34997599999997</v>
      </c>
      <c r="D4832">
        <f t="shared" si="77"/>
        <v>-0.35029470826822096</v>
      </c>
      <c r="E4832">
        <v>-8.1934868691110989E-3</v>
      </c>
    </row>
    <row r="4833" spans="2:5" x14ac:dyDescent="0.2">
      <c r="B4833" s="153">
        <v>45351</v>
      </c>
      <c r="C4833" s="61">
        <v>950.20001200000002</v>
      </c>
      <c r="D4833">
        <f t="shared" si="77"/>
        <v>5.3855653644896053</v>
      </c>
      <c r="E4833">
        <v>-8.1937018927241718E-3</v>
      </c>
    </row>
    <row r="4834" spans="2:5" x14ac:dyDescent="0.2">
      <c r="B4834" s="153">
        <v>38803</v>
      </c>
      <c r="C4834" s="61">
        <v>148.80436700000001</v>
      </c>
      <c r="D4834">
        <f t="shared" si="77"/>
        <v>-0.60200466879221493</v>
      </c>
      <c r="E4834">
        <v>-8.1945652403497878E-3</v>
      </c>
    </row>
    <row r="4835" spans="2:5" x14ac:dyDescent="0.2">
      <c r="B4835" s="153">
        <v>42986</v>
      </c>
      <c r="C4835" s="61">
        <v>373.884705</v>
      </c>
      <c r="D4835">
        <f t="shared" si="77"/>
        <v>5.4473227013742127</v>
      </c>
      <c r="E4835">
        <v>-8.1977888473988309E-3</v>
      </c>
    </row>
    <row r="4836" spans="2:5" x14ac:dyDescent="0.2">
      <c r="B4836" s="153">
        <v>37936</v>
      </c>
      <c r="C4836" s="61">
        <v>57.990692000000003</v>
      </c>
      <c r="D4836">
        <f t="shared" si="77"/>
        <v>-0.14011315940200444</v>
      </c>
      <c r="E4836">
        <v>-8.2089186830463737E-3</v>
      </c>
    </row>
    <row r="4837" spans="2:5" x14ac:dyDescent="0.2">
      <c r="B4837" s="153">
        <v>35212</v>
      </c>
      <c r="C4837" s="61">
        <v>67.439910999999995</v>
      </c>
      <c r="D4837">
        <f t="shared" si="77"/>
        <v>0.61665646906035698</v>
      </c>
      <c r="E4837">
        <v>-8.2518437768126906E-3</v>
      </c>
    </row>
    <row r="4838" spans="2:5" x14ac:dyDescent="0.2">
      <c r="B4838" s="153">
        <v>34834</v>
      </c>
      <c r="C4838" s="61">
        <v>41.715671999999998</v>
      </c>
      <c r="D4838">
        <f t="shared" si="77"/>
        <v>7.7929521831810206E-2</v>
      </c>
      <c r="E4838">
        <v>-8.2645193952306378E-3</v>
      </c>
    </row>
    <row r="4839" spans="2:5" x14ac:dyDescent="0.2">
      <c r="B4839" s="153">
        <v>34366</v>
      </c>
      <c r="C4839" s="61">
        <v>38.699814000000003</v>
      </c>
      <c r="D4839">
        <f t="shared" si="77"/>
        <v>-0.92317349938477256</v>
      </c>
      <c r="E4839">
        <v>-8.2872477248090454E-3</v>
      </c>
    </row>
    <row r="4840" spans="2:5" x14ac:dyDescent="0.2">
      <c r="B4840" s="153">
        <v>42779</v>
      </c>
      <c r="C4840" s="61">
        <v>503.73001099999999</v>
      </c>
      <c r="D4840">
        <f t="shared" si="77"/>
        <v>5.9499016448141591</v>
      </c>
      <c r="E4840">
        <v>-8.3406750697526295E-3</v>
      </c>
    </row>
    <row r="4841" spans="2:5" x14ac:dyDescent="0.2">
      <c r="B4841" s="153">
        <v>35247</v>
      </c>
      <c r="C4841" s="61">
        <v>72.480164000000002</v>
      </c>
      <c r="D4841">
        <f t="shared" si="77"/>
        <v>-0.89739501481104134</v>
      </c>
      <c r="E4841">
        <v>-8.3477285399640583E-3</v>
      </c>
    </row>
    <row r="4842" spans="2:5" x14ac:dyDescent="0.2">
      <c r="B4842" s="153">
        <v>45260</v>
      </c>
      <c r="C4842" s="61">
        <v>706.40002400000003</v>
      </c>
      <c r="D4842">
        <f t="shared" si="77"/>
        <v>6.5138738266488472E-2</v>
      </c>
      <c r="E4842">
        <v>-8.3525685413933948E-3</v>
      </c>
    </row>
    <row r="4843" spans="2:5" x14ac:dyDescent="0.2">
      <c r="B4843" s="153">
        <v>45219</v>
      </c>
      <c r="C4843" s="61">
        <v>663.20001200000002</v>
      </c>
      <c r="D4843">
        <f t="shared" si="77"/>
        <v>8.5819984997064136</v>
      </c>
      <c r="E4843">
        <v>-8.3731700066955895E-3</v>
      </c>
    </row>
    <row r="4844" spans="2:5" x14ac:dyDescent="0.2">
      <c r="B4844" s="153">
        <v>38492</v>
      </c>
      <c r="C4844" s="61">
        <v>69.213120000000004</v>
      </c>
      <c r="D4844">
        <f t="shared" si="77"/>
        <v>-0.37323425018904449</v>
      </c>
      <c r="E4844">
        <v>-8.3763136953032852E-3</v>
      </c>
    </row>
    <row r="4845" spans="2:5" x14ac:dyDescent="0.2">
      <c r="B4845" s="153">
        <v>39251</v>
      </c>
      <c r="C4845" s="61">
        <v>110.429008</v>
      </c>
      <c r="D4845">
        <f t="shared" si="77"/>
        <v>-0.8853519449499343</v>
      </c>
      <c r="E4845">
        <v>-8.3795687359733903E-3</v>
      </c>
    </row>
    <row r="4846" spans="2:5" x14ac:dyDescent="0.2">
      <c r="B4846" s="153">
        <v>45401</v>
      </c>
      <c r="C4846" s="61">
        <v>963.20001200000002</v>
      </c>
      <c r="D4846">
        <f t="shared" si="77"/>
        <v>1.9208042791092155</v>
      </c>
      <c r="E4846">
        <v>-8.3903476618811951E-3</v>
      </c>
    </row>
    <row r="4847" spans="2:5" x14ac:dyDescent="0.2">
      <c r="B4847" s="153">
        <v>43231</v>
      </c>
      <c r="C4847" s="61">
        <v>329.77218599999998</v>
      </c>
      <c r="D4847">
        <f t="shared" si="77"/>
        <v>11.962468013650653</v>
      </c>
      <c r="E4847">
        <v>-8.3933472592350282E-3</v>
      </c>
    </row>
    <row r="4848" spans="2:5" x14ac:dyDescent="0.2">
      <c r="B4848" s="153">
        <v>33623</v>
      </c>
      <c r="C4848" s="61">
        <v>25.440539999999999</v>
      </c>
      <c r="D4848">
        <f t="shared" si="77"/>
        <v>0.21568818030681414</v>
      </c>
      <c r="E4848">
        <v>-8.4034078549387724E-3</v>
      </c>
    </row>
    <row r="4849" spans="2:5" x14ac:dyDescent="0.2">
      <c r="B4849" s="153">
        <v>37553</v>
      </c>
      <c r="C4849" s="61">
        <v>20.926863000000001</v>
      </c>
      <c r="D4849">
        <f t="shared" si="77"/>
        <v>-0.95491874628693052</v>
      </c>
      <c r="E4849">
        <v>-8.4064484565331121E-3</v>
      </c>
    </row>
    <row r="4850" spans="2:5" x14ac:dyDescent="0.2">
      <c r="B4850" s="153">
        <v>42727</v>
      </c>
      <c r="C4850" s="61">
        <v>464.203217</v>
      </c>
      <c r="D4850">
        <f t="shared" si="77"/>
        <v>4.6442421499282469</v>
      </c>
      <c r="E4850">
        <v>-8.4114493882111053E-3</v>
      </c>
    </row>
    <row r="4851" spans="2:5" x14ac:dyDescent="0.2">
      <c r="B4851" s="153">
        <v>43958</v>
      </c>
      <c r="C4851" s="61">
        <v>82.243674999999996</v>
      </c>
      <c r="D4851">
        <f t="shared" si="77"/>
        <v>-0.33225412700715695</v>
      </c>
      <c r="E4851">
        <v>-8.4133405368049894E-3</v>
      </c>
    </row>
    <row r="4852" spans="2:5" x14ac:dyDescent="0.2">
      <c r="B4852" s="153">
        <v>44060</v>
      </c>
      <c r="C4852" s="61">
        <v>123.16613</v>
      </c>
      <c r="D4852">
        <f t="shared" si="77"/>
        <v>-2.9099649912303672E-2</v>
      </c>
      <c r="E4852">
        <v>-8.4269690963097704E-3</v>
      </c>
    </row>
    <row r="4853" spans="2:5" x14ac:dyDescent="0.2">
      <c r="B4853" s="153">
        <v>39350</v>
      </c>
      <c r="C4853" s="61">
        <v>126.857643</v>
      </c>
      <c r="D4853">
        <f t="shared" si="77"/>
        <v>-0.66165110904084234</v>
      </c>
      <c r="E4853">
        <v>-8.4317539380572102E-3</v>
      </c>
    </row>
    <row r="4854" spans="2:5" x14ac:dyDescent="0.2">
      <c r="B4854" s="153">
        <v>42976</v>
      </c>
      <c r="C4854" s="61">
        <v>374.93145800000002</v>
      </c>
      <c r="D4854">
        <f t="shared" si="77"/>
        <v>14.328559378997269</v>
      </c>
      <c r="E4854">
        <v>-8.4365265777408566E-3</v>
      </c>
    </row>
    <row r="4855" spans="2:5" x14ac:dyDescent="0.2">
      <c r="B4855" s="153">
        <v>37666</v>
      </c>
      <c r="C4855" s="61">
        <v>24.459667</v>
      </c>
      <c r="D4855">
        <f t="shared" si="77"/>
        <v>-0.92655345623631702</v>
      </c>
      <c r="E4855">
        <v>-8.4429033705941733E-3</v>
      </c>
    </row>
    <row r="4856" spans="2:5" x14ac:dyDescent="0.2">
      <c r="B4856" s="153">
        <v>42397</v>
      </c>
      <c r="C4856" s="61">
        <v>333.026794</v>
      </c>
      <c r="D4856">
        <f t="shared" si="77"/>
        <v>12.202281329238286</v>
      </c>
      <c r="E4856">
        <v>-8.4556328229682624E-3</v>
      </c>
    </row>
    <row r="4857" spans="2:5" x14ac:dyDescent="0.2">
      <c r="B4857" s="153">
        <v>34295</v>
      </c>
      <c r="C4857" s="61">
        <v>25.224943</v>
      </c>
      <c r="D4857">
        <f t="shared" si="77"/>
        <v>-0.85071644844745287</v>
      </c>
      <c r="E4857">
        <v>-8.4745449585582281E-3</v>
      </c>
    </row>
    <row r="4858" spans="2:5" x14ac:dyDescent="0.2">
      <c r="B4858" s="153">
        <v>43874</v>
      </c>
      <c r="C4858" s="61">
        <v>168.97335799999999</v>
      </c>
      <c r="D4858">
        <f t="shared" si="77"/>
        <v>-0.57180750912966072</v>
      </c>
      <c r="E4858">
        <v>-8.4820192488797037E-3</v>
      </c>
    </row>
    <row r="4859" spans="2:5" x14ac:dyDescent="0.2">
      <c r="B4859" s="153">
        <v>43130</v>
      </c>
      <c r="C4859" s="61">
        <v>394.62008700000001</v>
      </c>
      <c r="D4859">
        <f t="shared" si="77"/>
        <v>-5.2990422541627794E-2</v>
      </c>
      <c r="E4859">
        <v>-8.5159621093586716E-3</v>
      </c>
    </row>
    <row r="4860" spans="2:5" x14ac:dyDescent="0.2">
      <c r="B4860" s="153">
        <v>44914</v>
      </c>
      <c r="C4860" s="61">
        <v>416.70126299999998</v>
      </c>
      <c r="D4860">
        <f t="shared" si="77"/>
        <v>15.661815002353517</v>
      </c>
      <c r="E4860">
        <v>-8.5389520238521258E-3</v>
      </c>
    </row>
    <row r="4861" spans="2:5" x14ac:dyDescent="0.2">
      <c r="B4861" s="153">
        <v>33609</v>
      </c>
      <c r="C4861" s="61">
        <v>25.009356</v>
      </c>
      <c r="D4861">
        <f t="shared" si="77"/>
        <v>0</v>
      </c>
      <c r="E4861">
        <v>-8.5465802638285179E-3</v>
      </c>
    </row>
    <row r="4862" spans="2:5" x14ac:dyDescent="0.2">
      <c r="B4862" s="153">
        <v>34296</v>
      </c>
      <c r="C4862" s="61">
        <v>25.009356</v>
      </c>
      <c r="D4862">
        <f t="shared" si="77"/>
        <v>1.3376085284436146</v>
      </c>
      <c r="E4862">
        <v>-8.5465802638285179E-3</v>
      </c>
    </row>
    <row r="4863" spans="2:5" x14ac:dyDescent="0.2">
      <c r="B4863" s="153">
        <v>36979</v>
      </c>
      <c r="C4863" s="61">
        <v>10.698693</v>
      </c>
      <c r="D4863">
        <f t="shared" si="77"/>
        <v>-0.86068969188334588</v>
      </c>
      <c r="E4863">
        <v>-8.5778684396324561E-3</v>
      </c>
    </row>
    <row r="4864" spans="2:5" x14ac:dyDescent="0.2">
      <c r="B4864" s="153">
        <v>38322</v>
      </c>
      <c r="C4864" s="61">
        <v>76.797568999999996</v>
      </c>
      <c r="D4864">
        <f t="shared" si="77"/>
        <v>2.1921095619883864</v>
      </c>
      <c r="E4864">
        <v>-8.5812974095164848E-3</v>
      </c>
    </row>
    <row r="4865" spans="2:5" x14ac:dyDescent="0.2">
      <c r="B4865" s="153">
        <v>37628</v>
      </c>
      <c r="C4865" s="61">
        <v>24.058562999999999</v>
      </c>
      <c r="D4865">
        <f t="shared" si="77"/>
        <v>-0.5206424563763562</v>
      </c>
      <c r="E4865">
        <v>-8.5822509881493692E-3</v>
      </c>
    </row>
    <row r="4866" spans="2:5" x14ac:dyDescent="0.2">
      <c r="B4866" s="153">
        <v>34590</v>
      </c>
      <c r="C4866" s="61">
        <v>50.189182000000002</v>
      </c>
      <c r="D4866">
        <f t="shared" si="77"/>
        <v>-0.65686280113360862</v>
      </c>
      <c r="E4866">
        <v>-8.5835074398239539E-3</v>
      </c>
    </row>
    <row r="4867" spans="2:5" x14ac:dyDescent="0.2">
      <c r="B4867" s="153">
        <v>39016</v>
      </c>
      <c r="C4867" s="61">
        <v>146.26563999999999</v>
      </c>
      <c r="D4867">
        <f t="shared" ref="D4867:D4930" si="78">(C4867-C4868)/C4868</f>
        <v>-0.6366358957631012</v>
      </c>
      <c r="E4867">
        <v>-8.5884340974814004E-3</v>
      </c>
    </row>
    <row r="4868" spans="2:5" x14ac:dyDescent="0.2">
      <c r="B4868" s="153">
        <v>42321</v>
      </c>
      <c r="C4868" s="61">
        <v>402.53189099999997</v>
      </c>
      <c r="D4868">
        <f t="shared" si="78"/>
        <v>13.636624886443332</v>
      </c>
      <c r="E4868">
        <v>-8.590057727333171E-3</v>
      </c>
    </row>
    <row r="4869" spans="2:5" x14ac:dyDescent="0.2">
      <c r="B4869" s="153">
        <v>36223</v>
      </c>
      <c r="C4869" s="61">
        <v>27.501688000000001</v>
      </c>
      <c r="D4869">
        <f t="shared" si="78"/>
        <v>-0.77181635503547696</v>
      </c>
      <c r="E4869">
        <v>-8.5975988554077652E-3</v>
      </c>
    </row>
    <row r="4870" spans="2:5" x14ac:dyDescent="0.2">
      <c r="B4870" s="153">
        <v>43691</v>
      </c>
      <c r="C4870" s="61">
        <v>120.524361</v>
      </c>
      <c r="D4870">
        <f t="shared" si="78"/>
        <v>0.55751997309459622</v>
      </c>
      <c r="E4870">
        <v>-8.6100809914541315E-3</v>
      </c>
    </row>
    <row r="4871" spans="2:5" x14ac:dyDescent="0.2">
      <c r="B4871" s="153">
        <v>38366</v>
      </c>
      <c r="C4871" s="61">
        <v>77.382225000000005</v>
      </c>
      <c r="D4871">
        <f t="shared" si="78"/>
        <v>2.1210374339889113</v>
      </c>
      <c r="E4871">
        <v>-8.6188618098244352E-3</v>
      </c>
    </row>
    <row r="4872" spans="2:5" x14ac:dyDescent="0.2">
      <c r="B4872" s="153">
        <v>34262</v>
      </c>
      <c r="C4872" s="61">
        <v>24.793751</v>
      </c>
      <c r="D4872">
        <f t="shared" si="78"/>
        <v>0</v>
      </c>
      <c r="E4872">
        <v>-8.6209736868074517E-3</v>
      </c>
    </row>
    <row r="4873" spans="2:5" x14ac:dyDescent="0.2">
      <c r="B4873" s="153">
        <v>33610</v>
      </c>
      <c r="C4873" s="61">
        <v>24.793751</v>
      </c>
      <c r="D4873">
        <f t="shared" si="78"/>
        <v>-0.94583836188693282</v>
      </c>
      <c r="E4873">
        <v>-8.6209736868074517E-3</v>
      </c>
    </row>
    <row r="4874" spans="2:5" x14ac:dyDescent="0.2">
      <c r="B4874" s="153">
        <v>44798</v>
      </c>
      <c r="C4874" s="61">
        <v>457.77328499999999</v>
      </c>
      <c r="D4874">
        <f t="shared" si="78"/>
        <v>0.14399611446458538</v>
      </c>
      <c r="E4874">
        <v>-8.6355288417553442E-3</v>
      </c>
    </row>
    <row r="4875" spans="2:5" x14ac:dyDescent="0.2">
      <c r="B4875" s="153">
        <v>43006</v>
      </c>
      <c r="C4875" s="61">
        <v>400.15283199999999</v>
      </c>
      <c r="D4875">
        <f t="shared" si="78"/>
        <v>1.1898526356445267</v>
      </c>
      <c r="E4875">
        <v>-8.6441358347554929E-3</v>
      </c>
    </row>
    <row r="4876" spans="2:5" x14ac:dyDescent="0.2">
      <c r="B4876" s="153">
        <v>43483</v>
      </c>
      <c r="C4876" s="61">
        <v>182.73048399999999</v>
      </c>
      <c r="D4876">
        <f t="shared" si="78"/>
        <v>0.39179958699620077</v>
      </c>
      <c r="E4876">
        <v>-8.6532574169065884E-3</v>
      </c>
    </row>
    <row r="4877" spans="2:5" x14ac:dyDescent="0.2">
      <c r="B4877" s="153">
        <v>44103</v>
      </c>
      <c r="C4877" s="61">
        <v>131.29080200000001</v>
      </c>
      <c r="D4877">
        <f t="shared" si="78"/>
        <v>4.3184408447280376</v>
      </c>
      <c r="E4877">
        <v>-8.6564699728227251E-3</v>
      </c>
    </row>
    <row r="4878" spans="2:5" x14ac:dyDescent="0.2">
      <c r="B4878" s="153">
        <v>33612</v>
      </c>
      <c r="C4878" s="61">
        <v>24.685956999999998</v>
      </c>
      <c r="D4878">
        <f t="shared" si="78"/>
        <v>-0.68121933622585806</v>
      </c>
      <c r="E4878">
        <v>-8.6581329569821713E-3</v>
      </c>
    </row>
    <row r="4879" spans="2:5" x14ac:dyDescent="0.2">
      <c r="B4879" s="153">
        <v>38589</v>
      </c>
      <c r="C4879" s="61">
        <v>77.438689999999994</v>
      </c>
      <c r="D4879">
        <f t="shared" si="78"/>
        <v>-0.38275691759148955</v>
      </c>
      <c r="E4879">
        <v>-8.6616199810806479E-3</v>
      </c>
    </row>
    <row r="4880" spans="2:5" x14ac:dyDescent="0.2">
      <c r="B4880" s="153">
        <v>43754</v>
      </c>
      <c r="C4880" s="61">
        <v>125.458984</v>
      </c>
      <c r="D4880">
        <f t="shared" si="78"/>
        <v>2.4386900661014446</v>
      </c>
      <c r="E4880">
        <v>-8.6648184929678951E-3</v>
      </c>
    </row>
    <row r="4881" spans="2:5" x14ac:dyDescent="0.2">
      <c r="B4881" s="153">
        <v>35815</v>
      </c>
      <c r="C4881" s="61">
        <v>36.484527999999997</v>
      </c>
      <c r="D4881">
        <f t="shared" si="78"/>
        <v>-0.93394185779147976</v>
      </c>
      <c r="E4881">
        <v>-8.6684553705379513E-3</v>
      </c>
    </row>
    <row r="4882" spans="2:5" x14ac:dyDescent="0.2">
      <c r="B4882" s="153">
        <v>42073</v>
      </c>
      <c r="C4882" s="61">
        <v>552.30932600000006</v>
      </c>
      <c r="D4882">
        <f t="shared" si="78"/>
        <v>18.584922467108225</v>
      </c>
      <c r="E4882">
        <v>-8.6710543584422664E-3</v>
      </c>
    </row>
    <row r="4883" spans="2:5" x14ac:dyDescent="0.2">
      <c r="B4883" s="153">
        <v>37785</v>
      </c>
      <c r="C4883" s="61">
        <v>28.200741000000001</v>
      </c>
      <c r="D4883">
        <f t="shared" si="78"/>
        <v>1.4636120950740583</v>
      </c>
      <c r="E4883">
        <v>-8.676733161032674E-3</v>
      </c>
    </row>
    <row r="4884" spans="2:5" x14ac:dyDescent="0.2">
      <c r="B4884" s="153">
        <v>37084</v>
      </c>
      <c r="C4884" s="61">
        <v>11.446908000000001</v>
      </c>
      <c r="D4884">
        <f t="shared" si="78"/>
        <v>-0.91311924514734022</v>
      </c>
      <c r="E4884">
        <v>-8.6839361600140816E-3</v>
      </c>
    </row>
    <row r="4885" spans="2:5" x14ac:dyDescent="0.2">
      <c r="B4885" s="153">
        <v>40157</v>
      </c>
      <c r="C4885" s="61">
        <v>131.754242</v>
      </c>
      <c r="D4885">
        <f t="shared" si="78"/>
        <v>-0.27600724769517943</v>
      </c>
      <c r="E4885">
        <v>-8.6867171148500757E-3</v>
      </c>
    </row>
    <row r="4886" spans="2:5" x14ac:dyDescent="0.2">
      <c r="B4886" s="153">
        <v>43426</v>
      </c>
      <c r="C4886" s="61">
        <v>181.98281900000001</v>
      </c>
      <c r="D4886">
        <f t="shared" si="78"/>
        <v>3.9506425751821972</v>
      </c>
      <c r="E4886">
        <v>-8.6884998943363018E-3</v>
      </c>
    </row>
    <row r="4887" spans="2:5" x14ac:dyDescent="0.2">
      <c r="B4887" s="153">
        <v>34381</v>
      </c>
      <c r="C4887" s="61">
        <v>36.759433999999999</v>
      </c>
      <c r="D4887">
        <f t="shared" si="78"/>
        <v>-0.90966682834161483</v>
      </c>
      <c r="E4887">
        <v>-8.7208826489477888E-3</v>
      </c>
    </row>
    <row r="4888" spans="2:5" x14ac:dyDescent="0.2">
      <c r="B4888" s="153">
        <v>43003</v>
      </c>
      <c r="C4888" s="61">
        <v>406.93173200000001</v>
      </c>
      <c r="D4888">
        <f t="shared" si="78"/>
        <v>-0.14243693510106967</v>
      </c>
      <c r="E4888">
        <v>-8.74201393125041E-3</v>
      </c>
    </row>
    <row r="4889" spans="2:5" x14ac:dyDescent="0.2">
      <c r="B4889" s="153">
        <v>44559</v>
      </c>
      <c r="C4889" s="61">
        <v>474.52105699999998</v>
      </c>
      <c r="D4889">
        <f t="shared" si="78"/>
        <v>-4.3696657506990415E-2</v>
      </c>
      <c r="E4889">
        <v>-8.746418834939226E-3</v>
      </c>
    </row>
    <row r="4890" spans="2:5" x14ac:dyDescent="0.2">
      <c r="B4890" s="153">
        <v>42741</v>
      </c>
      <c r="C4890" s="61">
        <v>496.20349099999999</v>
      </c>
      <c r="D4890">
        <f t="shared" si="78"/>
        <v>3.1688391063661392</v>
      </c>
      <c r="E4890">
        <v>-8.7623077539534487E-3</v>
      </c>
    </row>
    <row r="4891" spans="2:5" x14ac:dyDescent="0.2">
      <c r="B4891" s="153">
        <v>40142</v>
      </c>
      <c r="C4891" s="61">
        <v>119.026779</v>
      </c>
      <c r="D4891">
        <f t="shared" si="78"/>
        <v>3.8856433396161982</v>
      </c>
      <c r="E4891">
        <v>-8.768427106769049E-3</v>
      </c>
    </row>
    <row r="4892" spans="2:5" x14ac:dyDescent="0.2">
      <c r="B4892" s="153">
        <v>33574</v>
      </c>
      <c r="C4892" s="61">
        <v>24.362559999999998</v>
      </c>
      <c r="D4892">
        <f t="shared" si="78"/>
        <v>-0.91988693353859075</v>
      </c>
      <c r="E4892">
        <v>-8.7718541618826678E-3</v>
      </c>
    </row>
    <row r="4893" spans="2:5" x14ac:dyDescent="0.2">
      <c r="B4893" s="153">
        <v>44291</v>
      </c>
      <c r="C4893" s="61">
        <v>304.10220299999997</v>
      </c>
      <c r="D4893">
        <f t="shared" si="78"/>
        <v>11.049027140227114</v>
      </c>
      <c r="E4893">
        <v>-8.7733839413057565E-3</v>
      </c>
    </row>
    <row r="4894" spans="2:5" x14ac:dyDescent="0.2">
      <c r="B4894" s="153">
        <v>37644</v>
      </c>
      <c r="C4894" s="61">
        <v>25.238734999999998</v>
      </c>
      <c r="D4894">
        <f t="shared" si="78"/>
        <v>-0.38193132094876148</v>
      </c>
      <c r="E4894">
        <v>-8.7852576829964592E-3</v>
      </c>
    </row>
    <row r="4895" spans="2:5" x14ac:dyDescent="0.2">
      <c r="B4895" s="153">
        <v>35787</v>
      </c>
      <c r="C4895" s="61">
        <v>40.834839000000002</v>
      </c>
      <c r="D4895">
        <f t="shared" si="78"/>
        <v>-0.69115736524178784</v>
      </c>
      <c r="E4895">
        <v>-8.7996413168309126E-3</v>
      </c>
    </row>
    <row r="4896" spans="2:5" x14ac:dyDescent="0.2">
      <c r="B4896" s="153">
        <v>38901</v>
      </c>
      <c r="C4896" s="61">
        <v>132.218918</v>
      </c>
      <c r="D4896">
        <f t="shared" si="78"/>
        <v>6.8950987050666264</v>
      </c>
      <c r="E4896">
        <v>-8.8064764344171816E-3</v>
      </c>
    </row>
    <row r="4897" spans="2:5" x14ac:dyDescent="0.2">
      <c r="B4897" s="153">
        <v>36102</v>
      </c>
      <c r="C4897" s="61">
        <v>16.746962</v>
      </c>
      <c r="D4897">
        <f t="shared" si="78"/>
        <v>-0.67200970667021387</v>
      </c>
      <c r="E4897">
        <v>-8.8221362887748039E-3</v>
      </c>
    </row>
    <row r="4898" spans="2:5" x14ac:dyDescent="0.2">
      <c r="B4898" s="153">
        <v>40001</v>
      </c>
      <c r="C4898" s="61">
        <v>51.059322000000002</v>
      </c>
      <c r="D4898">
        <f t="shared" si="78"/>
        <v>-7.0066163321607422E-2</v>
      </c>
      <c r="E4898">
        <v>-8.8370936520258576E-3</v>
      </c>
    </row>
    <row r="4899" spans="2:5" x14ac:dyDescent="0.2">
      <c r="B4899" s="153">
        <v>35516</v>
      </c>
      <c r="C4899" s="61">
        <v>54.906402999999997</v>
      </c>
      <c r="D4899">
        <f t="shared" si="78"/>
        <v>1.3507842654711517</v>
      </c>
      <c r="E4899">
        <v>-8.8373776296097779E-3</v>
      </c>
    </row>
    <row r="4900" spans="2:5" x14ac:dyDescent="0.2">
      <c r="B4900" s="153">
        <v>37425</v>
      </c>
      <c r="C4900" s="61">
        <v>23.356632000000001</v>
      </c>
      <c r="D4900">
        <f t="shared" si="78"/>
        <v>-0.69510286788486975</v>
      </c>
      <c r="E4900">
        <v>-8.8380179350651712E-3</v>
      </c>
    </row>
    <row r="4901" spans="2:5" x14ac:dyDescent="0.2">
      <c r="B4901" s="153">
        <v>40032</v>
      </c>
      <c r="C4901" s="61">
        <v>76.604957999999996</v>
      </c>
      <c r="D4901">
        <f t="shared" si="78"/>
        <v>0.15845713719096455</v>
      </c>
      <c r="E4901">
        <v>-8.8431219115606211E-3</v>
      </c>
    </row>
    <row r="4902" spans="2:5" x14ac:dyDescent="0.2">
      <c r="B4902" s="153">
        <v>37971</v>
      </c>
      <c r="C4902" s="61">
        <v>66.126709000000005</v>
      </c>
      <c r="D4902">
        <f t="shared" si="78"/>
        <v>-0.59129509418267645</v>
      </c>
      <c r="E4902">
        <v>-8.8453525896000796E-3</v>
      </c>
    </row>
    <row r="4903" spans="2:5" x14ac:dyDescent="0.2">
      <c r="B4903" s="153">
        <v>43649</v>
      </c>
      <c r="C4903" s="61">
        <v>161.79573099999999</v>
      </c>
      <c r="D4903">
        <f t="shared" si="78"/>
        <v>6.2354318249161755</v>
      </c>
      <c r="E4903">
        <v>-8.8549629001194972E-3</v>
      </c>
    </row>
    <row r="4904" spans="2:5" x14ac:dyDescent="0.2">
      <c r="B4904" s="153">
        <v>37567</v>
      </c>
      <c r="C4904" s="61">
        <v>22.361585999999999</v>
      </c>
      <c r="D4904">
        <f t="shared" si="78"/>
        <v>-0.93173682317483797</v>
      </c>
      <c r="E4904">
        <v>-8.8886103494119819E-3</v>
      </c>
    </row>
    <row r="4905" spans="2:5" x14ac:dyDescent="0.2">
      <c r="B4905" s="153">
        <v>43215</v>
      </c>
      <c r="C4905" s="61">
        <v>327.57904100000002</v>
      </c>
      <c r="D4905">
        <f t="shared" si="78"/>
        <v>12.147985753029229</v>
      </c>
      <c r="E4905">
        <v>-8.8975771008644351E-3</v>
      </c>
    </row>
    <row r="4906" spans="2:5" x14ac:dyDescent="0.2">
      <c r="B4906" s="153">
        <v>37677</v>
      </c>
      <c r="C4906" s="61">
        <v>24.914770000000001</v>
      </c>
      <c r="D4906">
        <f t="shared" si="78"/>
        <v>-0.90641294015787566</v>
      </c>
      <c r="E4906">
        <v>-8.8982387066063959E-3</v>
      </c>
    </row>
    <row r="4907" spans="2:5" x14ac:dyDescent="0.2">
      <c r="B4907" s="153">
        <v>43285</v>
      </c>
      <c r="C4907" s="61">
        <v>266.22024499999998</v>
      </c>
      <c r="D4907">
        <f t="shared" si="78"/>
        <v>6.6706503107984802E-2</v>
      </c>
      <c r="E4907">
        <v>-8.9071622615723555E-3</v>
      </c>
    </row>
    <row r="4908" spans="2:5" x14ac:dyDescent="0.2">
      <c r="B4908" s="153">
        <v>43364</v>
      </c>
      <c r="C4908" s="61">
        <v>249.572159</v>
      </c>
      <c r="D4908">
        <f t="shared" si="78"/>
        <v>-0.46380381920016511</v>
      </c>
      <c r="E4908">
        <v>-8.9073704336398631E-3</v>
      </c>
    </row>
    <row r="4909" spans="2:5" x14ac:dyDescent="0.2">
      <c r="B4909" s="153">
        <v>44805</v>
      </c>
      <c r="C4909" s="61">
        <v>465.449341</v>
      </c>
      <c r="D4909">
        <f t="shared" si="78"/>
        <v>-7.5528774455411896E-2</v>
      </c>
      <c r="E4909">
        <v>-8.9153054636587192E-3</v>
      </c>
    </row>
    <row r="4910" spans="2:5" x14ac:dyDescent="0.2">
      <c r="B4910" s="153">
        <v>42144</v>
      </c>
      <c r="C4910" s="61">
        <v>503.47628800000001</v>
      </c>
      <c r="D4910">
        <f t="shared" si="78"/>
        <v>9.4382565461990904</v>
      </c>
      <c r="E4910">
        <v>-8.9250082976666707E-3</v>
      </c>
    </row>
    <row r="4911" spans="2:5" x14ac:dyDescent="0.2">
      <c r="B4911" s="153">
        <v>34633</v>
      </c>
      <c r="C4911" s="61">
        <v>48.233753</v>
      </c>
      <c r="D4911">
        <f t="shared" si="78"/>
        <v>-0.92086340771123876</v>
      </c>
      <c r="E4911">
        <v>-8.9284428247265596E-3</v>
      </c>
    </row>
    <row r="4912" spans="2:5" x14ac:dyDescent="0.2">
      <c r="B4912" s="153">
        <v>45145</v>
      </c>
      <c r="C4912" s="61">
        <v>609.5</v>
      </c>
      <c r="D4912">
        <f t="shared" si="78"/>
        <v>0.84073345378968212</v>
      </c>
      <c r="E4912">
        <v>-8.9430894308943094E-3</v>
      </c>
    </row>
    <row r="4913" spans="2:5" x14ac:dyDescent="0.2">
      <c r="B4913" s="153">
        <v>43228</v>
      </c>
      <c r="C4913" s="61">
        <v>331.11801100000002</v>
      </c>
      <c r="D4913">
        <f t="shared" si="78"/>
        <v>1.534053294402719</v>
      </c>
      <c r="E4913">
        <v>-8.9511654191628421E-3</v>
      </c>
    </row>
    <row r="4914" spans="2:5" x14ac:dyDescent="0.2">
      <c r="B4914" s="153">
        <v>39429</v>
      </c>
      <c r="C4914" s="61">
        <v>130.66734299999999</v>
      </c>
      <c r="D4914">
        <f t="shared" si="78"/>
        <v>4.2920882663913273</v>
      </c>
      <c r="E4914">
        <v>-8.960470393466799E-3</v>
      </c>
    </row>
    <row r="4915" spans="2:5" x14ac:dyDescent="0.2">
      <c r="B4915" s="153">
        <v>37678</v>
      </c>
      <c r="C4915" s="61">
        <v>24.691074</v>
      </c>
      <c r="D4915">
        <f t="shared" si="78"/>
        <v>-0.90449959793913604</v>
      </c>
      <c r="E4915">
        <v>-8.9784493294539879E-3</v>
      </c>
    </row>
    <row r="4916" spans="2:5" x14ac:dyDescent="0.2">
      <c r="B4916" s="153">
        <v>43342</v>
      </c>
      <c r="C4916" s="61">
        <v>258.54418900000002</v>
      </c>
      <c r="D4916">
        <f t="shared" si="78"/>
        <v>9.4809818300160984</v>
      </c>
      <c r="E4916">
        <v>-8.9798030565750794E-3</v>
      </c>
    </row>
    <row r="4917" spans="2:5" x14ac:dyDescent="0.2">
      <c r="B4917" s="153">
        <v>37664</v>
      </c>
      <c r="C4917" s="61">
        <v>24.667936000000001</v>
      </c>
      <c r="D4917">
        <f t="shared" si="78"/>
        <v>-0.78755332248458432</v>
      </c>
      <c r="E4917">
        <v>-8.9865563623685221E-3</v>
      </c>
    </row>
    <row r="4918" spans="2:5" x14ac:dyDescent="0.2">
      <c r="B4918" s="153">
        <v>39258</v>
      </c>
      <c r="C4918" s="61">
        <v>116.113541</v>
      </c>
      <c r="D4918">
        <f t="shared" si="78"/>
        <v>0.73048705830836236</v>
      </c>
      <c r="E4918">
        <v>-8.9872834866265416E-3</v>
      </c>
    </row>
    <row r="4919" spans="2:5" x14ac:dyDescent="0.2">
      <c r="B4919" s="153">
        <v>38453</v>
      </c>
      <c r="C4919" s="61">
        <v>67.098763000000005</v>
      </c>
      <c r="D4919">
        <f t="shared" si="78"/>
        <v>-0.21453914839490271</v>
      </c>
      <c r="E4919">
        <v>-8.9897511404802861E-3</v>
      </c>
    </row>
    <row r="4920" spans="2:5" x14ac:dyDescent="0.2">
      <c r="B4920" s="153">
        <v>38616</v>
      </c>
      <c r="C4920" s="61">
        <v>85.425979999999996</v>
      </c>
      <c r="D4920">
        <f t="shared" si="78"/>
        <v>-0.1530593677801742</v>
      </c>
      <c r="E4920">
        <v>-8.9975608800877873E-3</v>
      </c>
    </row>
    <row r="4921" spans="2:5" x14ac:dyDescent="0.2">
      <c r="B4921" s="153">
        <v>38701</v>
      </c>
      <c r="C4921" s="61">
        <v>100.864189</v>
      </c>
      <c r="D4921">
        <f t="shared" si="78"/>
        <v>1.5265772817482086</v>
      </c>
      <c r="E4921">
        <v>-8.998822854253765E-3</v>
      </c>
    </row>
    <row r="4922" spans="2:5" x14ac:dyDescent="0.2">
      <c r="B4922" s="153">
        <v>35913</v>
      </c>
      <c r="C4922" s="61">
        <v>39.921275999999999</v>
      </c>
      <c r="D4922">
        <f t="shared" si="78"/>
        <v>-0.16481298873458275</v>
      </c>
      <c r="E4922">
        <v>-8.9992011180276121E-3</v>
      </c>
    </row>
    <row r="4923" spans="2:5" x14ac:dyDescent="0.2">
      <c r="B4923" s="153">
        <v>34634</v>
      </c>
      <c r="C4923" s="61">
        <v>47.799205999999998</v>
      </c>
      <c r="D4923">
        <f t="shared" si="78"/>
        <v>1.3490466029592678</v>
      </c>
      <c r="E4923">
        <v>-9.0091890631028033E-3</v>
      </c>
    </row>
    <row r="4924" spans="2:5" x14ac:dyDescent="0.2">
      <c r="B4924" s="153">
        <v>37482</v>
      </c>
      <c r="C4924" s="61">
        <v>20.348343</v>
      </c>
      <c r="D4924">
        <f t="shared" si="78"/>
        <v>-0.95866809326642255</v>
      </c>
      <c r="E4924">
        <v>-9.0159618402576962E-3</v>
      </c>
    </row>
    <row r="4925" spans="2:5" x14ac:dyDescent="0.2">
      <c r="B4925" s="153">
        <v>42607</v>
      </c>
      <c r="C4925" s="61">
        <v>492.31561299999998</v>
      </c>
      <c r="D4925">
        <f t="shared" si="78"/>
        <v>6.0406925825345219</v>
      </c>
      <c r="E4925">
        <v>-9.0298072206831236E-3</v>
      </c>
    </row>
    <row r="4926" spans="2:5" x14ac:dyDescent="0.2">
      <c r="B4926" s="153">
        <v>39716</v>
      </c>
      <c r="C4926" s="61">
        <v>69.924316000000005</v>
      </c>
      <c r="D4926">
        <f t="shared" si="78"/>
        <v>0.21575678631470621</v>
      </c>
      <c r="E4926">
        <v>-9.0323422553607435E-3</v>
      </c>
    </row>
    <row r="4927" spans="2:5" x14ac:dyDescent="0.2">
      <c r="B4927" s="153">
        <v>34970</v>
      </c>
      <c r="C4927" s="61">
        <v>57.515053000000002</v>
      </c>
      <c r="D4927">
        <f t="shared" si="78"/>
        <v>1.2061181393490565</v>
      </c>
      <c r="E4927">
        <v>-9.0634046013908093E-3</v>
      </c>
    </row>
    <row r="4928" spans="2:5" x14ac:dyDescent="0.2">
      <c r="B4928" s="153">
        <v>36237</v>
      </c>
      <c r="C4928" s="61">
        <v>26.070703999999999</v>
      </c>
      <c r="D4928">
        <f t="shared" si="78"/>
        <v>-0.94612286977863236</v>
      </c>
      <c r="E4928">
        <v>-9.0651932354314617E-3</v>
      </c>
    </row>
    <row r="4929" spans="2:5" x14ac:dyDescent="0.2">
      <c r="B4929" s="153">
        <v>44790</v>
      </c>
      <c r="C4929" s="61">
        <v>483.89184599999999</v>
      </c>
      <c r="D4929">
        <f t="shared" si="78"/>
        <v>0.17161477211130002</v>
      </c>
      <c r="E4929">
        <v>-9.084440581358183E-3</v>
      </c>
    </row>
    <row r="4930" spans="2:5" x14ac:dyDescent="0.2">
      <c r="B4930" s="153">
        <v>43053</v>
      </c>
      <c r="C4930" s="61">
        <v>413.01275600000002</v>
      </c>
      <c r="D4930">
        <f t="shared" si="78"/>
        <v>16.574889739057969</v>
      </c>
      <c r="E4930">
        <v>-9.0887697658971756E-3</v>
      </c>
    </row>
    <row r="4931" spans="2:5" x14ac:dyDescent="0.2">
      <c r="B4931" s="153">
        <v>34268</v>
      </c>
      <c r="C4931" s="61">
        <v>23.500162</v>
      </c>
      <c r="D4931">
        <f t="shared" ref="D4931:D4994" si="79">(C4931-C4932)/C4932</f>
        <v>-0.94517175617569305</v>
      </c>
      <c r="E4931">
        <v>-9.0909585401877241E-3</v>
      </c>
    </row>
    <row r="4932" spans="2:5" x14ac:dyDescent="0.2">
      <c r="B4932" s="153">
        <v>43104</v>
      </c>
      <c r="C4932" s="61">
        <v>428.61416600000001</v>
      </c>
      <c r="D4932">
        <f t="shared" si="79"/>
        <v>2.7114244072927087E-2</v>
      </c>
      <c r="E4932">
        <v>-9.1033780322598793E-3</v>
      </c>
    </row>
    <row r="4933" spans="2:5" x14ac:dyDescent="0.2">
      <c r="B4933" s="153">
        <v>43097</v>
      </c>
      <c r="C4933" s="61">
        <v>417.29940800000003</v>
      </c>
      <c r="D4933">
        <f t="shared" si="79"/>
        <v>0.18684435573053931</v>
      </c>
      <c r="E4933">
        <v>-9.1135162424677597E-3</v>
      </c>
    </row>
    <row r="4934" spans="2:5" x14ac:dyDescent="0.2">
      <c r="B4934" s="153">
        <v>44362</v>
      </c>
      <c r="C4934" s="61">
        <v>351.60415599999999</v>
      </c>
      <c r="D4934">
        <f t="shared" si="79"/>
        <v>22.375722670938604</v>
      </c>
      <c r="E4934">
        <v>-9.1305734767128544E-3</v>
      </c>
    </row>
    <row r="4935" spans="2:5" x14ac:dyDescent="0.2">
      <c r="B4935" s="153">
        <v>37246</v>
      </c>
      <c r="C4935" s="61">
        <v>15.041423999999999</v>
      </c>
      <c r="D4935">
        <f t="shared" si="79"/>
        <v>-0.96641072394044081</v>
      </c>
      <c r="E4935">
        <v>-9.1461512694278463E-3</v>
      </c>
    </row>
    <row r="4936" spans="2:5" x14ac:dyDescent="0.2">
      <c r="B4936" s="153">
        <v>42842</v>
      </c>
      <c r="C4936" s="61">
        <v>447.80435199999999</v>
      </c>
      <c r="D4936">
        <f t="shared" si="79"/>
        <v>0.1227531694095037</v>
      </c>
      <c r="E4936">
        <v>-9.1540289544196265E-3</v>
      </c>
    </row>
    <row r="4937" spans="2:5" x14ac:dyDescent="0.2">
      <c r="B4937" s="153">
        <v>42324</v>
      </c>
      <c r="C4937" s="61">
        <v>398.84487899999999</v>
      </c>
      <c r="D4937">
        <f t="shared" si="79"/>
        <v>16.129153110655061</v>
      </c>
      <c r="E4937">
        <v>-9.159552528472786E-3</v>
      </c>
    </row>
    <row r="4938" spans="2:5" x14ac:dyDescent="0.2">
      <c r="B4938" s="153">
        <v>34271</v>
      </c>
      <c r="C4938" s="61">
        <v>23.284565000000001</v>
      </c>
      <c r="D4938">
        <f t="shared" si="79"/>
        <v>0</v>
      </c>
      <c r="E4938">
        <v>-9.1742771815785332E-3</v>
      </c>
    </row>
    <row r="4939" spans="2:5" x14ac:dyDescent="0.2">
      <c r="B4939" s="153">
        <v>34227</v>
      </c>
      <c r="C4939" s="61">
        <v>23.284565000000001</v>
      </c>
      <c r="D4939">
        <f t="shared" si="79"/>
        <v>0</v>
      </c>
      <c r="E4939">
        <v>-9.1742771815785332E-3</v>
      </c>
    </row>
    <row r="4940" spans="2:5" x14ac:dyDescent="0.2">
      <c r="B4940" s="153">
        <v>34205</v>
      </c>
      <c r="C4940" s="61">
        <v>23.284565000000001</v>
      </c>
      <c r="D4940">
        <f t="shared" si="79"/>
        <v>-0.93013121096602991</v>
      </c>
      <c r="E4940">
        <v>-9.1742771815785332E-3</v>
      </c>
    </row>
    <row r="4941" spans="2:5" x14ac:dyDescent="0.2">
      <c r="B4941" s="153">
        <v>44368</v>
      </c>
      <c r="C4941" s="61">
        <v>333.26132200000001</v>
      </c>
      <c r="D4941">
        <f t="shared" si="79"/>
        <v>-0.13873500558220314</v>
      </c>
      <c r="E4941">
        <v>-9.1878921314158674E-3</v>
      </c>
    </row>
    <row r="4942" spans="2:5" x14ac:dyDescent="0.2">
      <c r="B4942" s="153">
        <v>44692</v>
      </c>
      <c r="C4942" s="61">
        <v>386.94400000000002</v>
      </c>
      <c r="D4942">
        <f t="shared" si="79"/>
        <v>-0.4256434717118574</v>
      </c>
      <c r="E4942">
        <v>-9.189590887078096E-3</v>
      </c>
    </row>
    <row r="4943" spans="2:5" x14ac:dyDescent="0.2">
      <c r="B4943" s="153">
        <v>45254</v>
      </c>
      <c r="C4943" s="61">
        <v>673.70001200000002</v>
      </c>
      <c r="D4943">
        <f t="shared" si="79"/>
        <v>1.6148179647174086</v>
      </c>
      <c r="E4943">
        <v>-9.1918521798628923E-3</v>
      </c>
    </row>
    <row r="4944" spans="2:5" x14ac:dyDescent="0.2">
      <c r="B4944" s="153">
        <v>43315</v>
      </c>
      <c r="C4944" s="61">
        <v>257.64700299999998</v>
      </c>
      <c r="D4944">
        <f t="shared" si="79"/>
        <v>1.22837030961838</v>
      </c>
      <c r="E4944">
        <v>-9.2007080876709921E-3</v>
      </c>
    </row>
    <row r="4945" spans="2:5" x14ac:dyDescent="0.2">
      <c r="B4945" s="153">
        <v>38916</v>
      </c>
      <c r="C4945" s="61">
        <v>115.621269</v>
      </c>
      <c r="D4945">
        <f t="shared" si="79"/>
        <v>3.6449865910728372</v>
      </c>
      <c r="E4945">
        <v>-9.2040862333297741E-3</v>
      </c>
    </row>
    <row r="4946" spans="2:5" x14ac:dyDescent="0.2">
      <c r="B4946" s="153">
        <v>37620</v>
      </c>
      <c r="C4946" s="61">
        <v>24.891625999999999</v>
      </c>
      <c r="D4946">
        <f t="shared" si="79"/>
        <v>-0.58734495342002468</v>
      </c>
      <c r="E4946">
        <v>-9.2109105302258017E-3</v>
      </c>
    </row>
    <row r="4947" spans="2:5" x14ac:dyDescent="0.2">
      <c r="B4947" s="153">
        <v>34977</v>
      </c>
      <c r="C4947" s="61">
        <v>60.320663000000003</v>
      </c>
      <c r="D4947">
        <f t="shared" si="79"/>
        <v>1.5120752991291999</v>
      </c>
      <c r="E4947">
        <v>-9.2164198563526485E-3</v>
      </c>
    </row>
    <row r="4948" spans="2:5" x14ac:dyDescent="0.2">
      <c r="B4948" s="153">
        <v>37711</v>
      </c>
      <c r="C4948" s="61">
        <v>24.012283</v>
      </c>
      <c r="D4948">
        <f t="shared" si="79"/>
        <v>-0.29585706852846916</v>
      </c>
      <c r="E4948">
        <v>-9.2297504020366333E-3</v>
      </c>
    </row>
    <row r="4949" spans="2:5" x14ac:dyDescent="0.2">
      <c r="B4949" s="153">
        <v>36480</v>
      </c>
      <c r="C4949" s="61">
        <v>34.101433</v>
      </c>
      <c r="D4949">
        <f t="shared" si="79"/>
        <v>0.42199342758070946</v>
      </c>
      <c r="E4949">
        <v>-9.2411832707671431E-3</v>
      </c>
    </row>
    <row r="4950" spans="2:5" x14ac:dyDescent="0.2">
      <c r="B4950" s="153">
        <v>37755</v>
      </c>
      <c r="C4950" s="61">
        <v>23.981428000000001</v>
      </c>
      <c r="D4950">
        <f t="shared" si="79"/>
        <v>-0.94244935129942242</v>
      </c>
      <c r="E4950">
        <v>-9.2415977081213765E-3</v>
      </c>
    </row>
    <row r="4951" spans="2:5" x14ac:dyDescent="0.2">
      <c r="B4951" s="153">
        <v>43123</v>
      </c>
      <c r="C4951" s="61">
        <v>416.70126299999998</v>
      </c>
      <c r="D4951">
        <f t="shared" si="79"/>
        <v>-0.12277019759658248</v>
      </c>
      <c r="E4951">
        <v>-9.243888183875176E-3</v>
      </c>
    </row>
    <row r="4952" spans="2:5" x14ac:dyDescent="0.2">
      <c r="B4952" s="153">
        <v>42811</v>
      </c>
      <c r="C4952" s="61">
        <v>475.01950099999999</v>
      </c>
      <c r="D4952">
        <f t="shared" si="79"/>
        <v>4.0721482507354017</v>
      </c>
      <c r="E4952">
        <v>-9.2525484857737643E-3</v>
      </c>
    </row>
    <row r="4953" spans="2:5" x14ac:dyDescent="0.2">
      <c r="B4953" s="153">
        <v>38688</v>
      </c>
      <c r="C4953" s="61">
        <v>93.652527000000006</v>
      </c>
      <c r="D4953">
        <f t="shared" si="79"/>
        <v>3.0596763253000869</v>
      </c>
      <c r="E4953">
        <v>-9.2528002108345914E-3</v>
      </c>
    </row>
    <row r="4954" spans="2:5" x14ac:dyDescent="0.2">
      <c r="B4954" s="153">
        <v>34233</v>
      </c>
      <c r="C4954" s="61">
        <v>23.068964000000001</v>
      </c>
      <c r="D4954">
        <f t="shared" si="79"/>
        <v>0</v>
      </c>
      <c r="E4954">
        <v>-9.2593956554481247E-3</v>
      </c>
    </row>
    <row r="4955" spans="2:5" x14ac:dyDescent="0.2">
      <c r="B4955" s="153">
        <v>34228</v>
      </c>
      <c r="C4955" s="61">
        <v>23.068964000000001</v>
      </c>
      <c r="D4955">
        <f t="shared" si="79"/>
        <v>0</v>
      </c>
      <c r="E4955">
        <v>-9.2593956554481247E-3</v>
      </c>
    </row>
    <row r="4956" spans="2:5" x14ac:dyDescent="0.2">
      <c r="B4956" s="153">
        <v>34206</v>
      </c>
      <c r="C4956" s="61">
        <v>23.068964000000001</v>
      </c>
      <c r="D4956">
        <f t="shared" si="79"/>
        <v>-0.82825612076851296</v>
      </c>
      <c r="E4956">
        <v>-9.2593956554481247E-3</v>
      </c>
    </row>
    <row r="4957" spans="2:5" x14ac:dyDescent="0.2">
      <c r="B4957" s="153">
        <v>40168</v>
      </c>
      <c r="C4957" s="61">
        <v>134.321899</v>
      </c>
      <c r="D4957">
        <f t="shared" si="79"/>
        <v>-0.21158252595984253</v>
      </c>
      <c r="E4957">
        <v>-9.2649163819461065E-3</v>
      </c>
    </row>
    <row r="4958" spans="2:5" x14ac:dyDescent="0.2">
      <c r="B4958" s="153">
        <v>43460</v>
      </c>
      <c r="C4958" s="61">
        <v>170.36900299999999</v>
      </c>
      <c r="D4958">
        <f t="shared" si="79"/>
        <v>0.61819561005856594</v>
      </c>
      <c r="E4958">
        <v>-9.2753813319163131E-3</v>
      </c>
    </row>
    <row r="4959" spans="2:5" x14ac:dyDescent="0.2">
      <c r="B4959" s="153">
        <v>40123</v>
      </c>
      <c r="C4959" s="61">
        <v>105.28331799999999</v>
      </c>
      <c r="D4959">
        <f t="shared" si="79"/>
        <v>-0.26376080040161254</v>
      </c>
      <c r="E4959">
        <v>-9.2996430297666837E-3</v>
      </c>
    </row>
    <row r="4960" spans="2:5" x14ac:dyDescent="0.2">
      <c r="B4960" s="153">
        <v>38954</v>
      </c>
      <c r="C4960" s="61">
        <v>143.00151099999999</v>
      </c>
      <c r="D4960">
        <f t="shared" si="79"/>
        <v>5.2279725254370799</v>
      </c>
      <c r="E4960">
        <v>-9.3012123821963211E-3</v>
      </c>
    </row>
    <row r="4961" spans="2:5" x14ac:dyDescent="0.2">
      <c r="B4961" s="153">
        <v>33584</v>
      </c>
      <c r="C4961" s="61">
        <v>22.961165999999999</v>
      </c>
      <c r="D4961">
        <f t="shared" si="79"/>
        <v>-0.8493707269970473</v>
      </c>
      <c r="E4961">
        <v>-9.3023767553410061E-3</v>
      </c>
    </row>
    <row r="4962" spans="2:5" x14ac:dyDescent="0.2">
      <c r="B4962" s="153">
        <v>38826</v>
      </c>
      <c r="C4962" s="61">
        <v>152.43495200000001</v>
      </c>
      <c r="D4962">
        <f t="shared" si="79"/>
        <v>1.3032475733016122</v>
      </c>
      <c r="E4962">
        <v>-9.3307573693601903E-3</v>
      </c>
    </row>
    <row r="4963" spans="2:5" x14ac:dyDescent="0.2">
      <c r="B4963" s="153">
        <v>35605</v>
      </c>
      <c r="C4963" s="61">
        <v>66.182616999999993</v>
      </c>
      <c r="D4963">
        <f t="shared" si="79"/>
        <v>-0.83936876712872432</v>
      </c>
      <c r="E4963">
        <v>-9.3333929086913698E-3</v>
      </c>
    </row>
    <row r="4964" spans="2:5" x14ac:dyDescent="0.2">
      <c r="B4964" s="153">
        <v>44904</v>
      </c>
      <c r="C4964" s="61">
        <v>412.01586900000001</v>
      </c>
      <c r="D4964">
        <f t="shared" si="79"/>
        <v>1.295473431099464</v>
      </c>
      <c r="E4964">
        <v>-9.3480973380337482E-3</v>
      </c>
    </row>
    <row r="4965" spans="2:5" x14ac:dyDescent="0.2">
      <c r="B4965" s="153">
        <v>43431</v>
      </c>
      <c r="C4965" s="61">
        <v>179.49058500000001</v>
      </c>
      <c r="D4965">
        <f t="shared" si="79"/>
        <v>7.4294324163101315</v>
      </c>
      <c r="E4965">
        <v>-9.3535070005098288E-3</v>
      </c>
    </row>
    <row r="4966" spans="2:5" x14ac:dyDescent="0.2">
      <c r="B4966" s="153">
        <v>36047</v>
      </c>
      <c r="C4966" s="61">
        <v>21.293317999999999</v>
      </c>
      <c r="D4966">
        <f t="shared" si="79"/>
        <v>-6.3847808978037213E-2</v>
      </c>
      <c r="E4966">
        <v>-9.3616784502001688E-3</v>
      </c>
    </row>
    <row r="4967" spans="2:5" x14ac:dyDescent="0.2">
      <c r="B4967" s="153">
        <v>33449</v>
      </c>
      <c r="C4967" s="61">
        <v>22.745573</v>
      </c>
      <c r="D4967">
        <f t="shared" si="79"/>
        <v>-0.91344285743391973</v>
      </c>
      <c r="E4967">
        <v>-9.3894621902040325E-3</v>
      </c>
    </row>
    <row r="4968" spans="2:5" x14ac:dyDescent="0.2">
      <c r="B4968" s="153">
        <v>43294</v>
      </c>
      <c r="C4968" s="61">
        <v>262.78100599999999</v>
      </c>
      <c r="D4968">
        <f t="shared" si="79"/>
        <v>18.0108538262796</v>
      </c>
      <c r="E4968">
        <v>-9.3949097553850235E-3</v>
      </c>
    </row>
    <row r="4969" spans="2:5" x14ac:dyDescent="0.2">
      <c r="B4969" s="153">
        <v>36756</v>
      </c>
      <c r="C4969" s="61">
        <v>13.822683</v>
      </c>
      <c r="D4969">
        <f t="shared" si="79"/>
        <v>-0.41303636926706339</v>
      </c>
      <c r="E4969">
        <v>-9.3973603772216242E-3</v>
      </c>
    </row>
    <row r="4970" spans="2:5" x14ac:dyDescent="0.2">
      <c r="B4970" s="153">
        <v>37649</v>
      </c>
      <c r="C4970" s="61">
        <v>23.549471</v>
      </c>
      <c r="D4970">
        <f t="shared" si="79"/>
        <v>0.11627066213638623</v>
      </c>
      <c r="E4970">
        <v>-9.4093503173600379E-3</v>
      </c>
    </row>
    <row r="4971" spans="2:5" x14ac:dyDescent="0.2">
      <c r="B4971" s="153">
        <v>37306</v>
      </c>
      <c r="C4971" s="61">
        <v>21.09656</v>
      </c>
      <c r="D4971">
        <f t="shared" si="79"/>
        <v>-0.72993048288430584</v>
      </c>
      <c r="E4971">
        <v>-9.4168636573821983E-3</v>
      </c>
    </row>
    <row r="4972" spans="2:5" x14ac:dyDescent="0.2">
      <c r="B4972" s="153">
        <v>38588</v>
      </c>
      <c r="C4972" s="61">
        <v>78.115295000000003</v>
      </c>
      <c r="D4972">
        <f t="shared" si="79"/>
        <v>0.71205894238443157</v>
      </c>
      <c r="E4972">
        <v>-9.4171275906247149E-3</v>
      </c>
    </row>
    <row r="4973" spans="2:5" x14ac:dyDescent="0.2">
      <c r="B4973" s="153">
        <v>34687</v>
      </c>
      <c r="C4973" s="61">
        <v>45.626522000000001</v>
      </c>
      <c r="D4973">
        <f t="shared" si="79"/>
        <v>0</v>
      </c>
      <c r="E4973">
        <v>-9.4339126990960857E-3</v>
      </c>
    </row>
    <row r="4974" spans="2:5" x14ac:dyDescent="0.2">
      <c r="B4974" s="153">
        <v>34491</v>
      </c>
      <c r="C4974" s="61">
        <v>45.626522000000001</v>
      </c>
      <c r="D4974">
        <f t="shared" si="79"/>
        <v>-0.89075372661326313</v>
      </c>
      <c r="E4974">
        <v>-9.4339126990960857E-3</v>
      </c>
    </row>
    <row r="4975" spans="2:5" x14ac:dyDescent="0.2">
      <c r="B4975" s="153">
        <v>43118</v>
      </c>
      <c r="C4975" s="61">
        <v>417.64831500000003</v>
      </c>
      <c r="D4975">
        <f t="shared" si="79"/>
        <v>33.509088572996127</v>
      </c>
      <c r="E4975">
        <v>-9.4574016284832193E-3</v>
      </c>
    </row>
    <row r="4976" spans="2:5" x14ac:dyDescent="0.2">
      <c r="B4976" s="153">
        <v>37047</v>
      </c>
      <c r="C4976" s="61">
        <v>12.10256</v>
      </c>
      <c r="D4976">
        <f t="shared" si="79"/>
        <v>-0.42478072740530648</v>
      </c>
      <c r="E4976">
        <v>-9.4699198724270215E-3</v>
      </c>
    </row>
    <row r="4977" spans="2:5" x14ac:dyDescent="0.2">
      <c r="B4977" s="153">
        <v>36049</v>
      </c>
      <c r="C4977" s="61">
        <v>21.039906999999999</v>
      </c>
      <c r="D4977">
        <f t="shared" si="79"/>
        <v>-0.85535616097275002</v>
      </c>
      <c r="E4977">
        <v>-9.4739247565949845E-3</v>
      </c>
    </row>
    <row r="4978" spans="2:5" x14ac:dyDescent="0.2">
      <c r="B4978" s="153">
        <v>39126</v>
      </c>
      <c r="C4978" s="61">
        <v>145.46009799999999</v>
      </c>
      <c r="D4978">
        <f t="shared" si="79"/>
        <v>-6.6505310256627689E-2</v>
      </c>
      <c r="E4978">
        <v>-9.4852988507703288E-3</v>
      </c>
    </row>
    <row r="4979" spans="2:5" x14ac:dyDescent="0.2">
      <c r="B4979" s="153">
        <v>39090</v>
      </c>
      <c r="C4979" s="61">
        <v>155.82316599999999</v>
      </c>
      <c r="D4979">
        <f t="shared" si="79"/>
        <v>-0.55257242556554509</v>
      </c>
      <c r="E4979">
        <v>-9.4941634221458633E-3</v>
      </c>
    </row>
    <row r="4980" spans="2:5" x14ac:dyDescent="0.2">
      <c r="B4980" s="153">
        <v>44363</v>
      </c>
      <c r="C4980" s="61">
        <v>348.26455700000002</v>
      </c>
      <c r="D4980">
        <f t="shared" si="79"/>
        <v>13.950236231762119</v>
      </c>
      <c r="E4980">
        <v>-9.498178400371253E-3</v>
      </c>
    </row>
    <row r="4981" spans="2:5" x14ac:dyDescent="0.2">
      <c r="B4981" s="153">
        <v>37651</v>
      </c>
      <c r="C4981" s="61">
        <v>23.294920000000001</v>
      </c>
      <c r="D4981">
        <f t="shared" si="79"/>
        <v>-0.48252259892327004</v>
      </c>
      <c r="E4981">
        <v>-9.5113598105737978E-3</v>
      </c>
    </row>
    <row r="4982" spans="2:5" x14ac:dyDescent="0.2">
      <c r="B4982" s="153">
        <v>35397</v>
      </c>
      <c r="C4982" s="61">
        <v>45.016303999999998</v>
      </c>
      <c r="D4982">
        <f t="shared" si="79"/>
        <v>-0.75161383840363472</v>
      </c>
      <c r="E4982">
        <v>-9.5225002619964208E-3</v>
      </c>
    </row>
    <row r="4983" spans="2:5" x14ac:dyDescent="0.2">
      <c r="B4983" s="153">
        <v>44173</v>
      </c>
      <c r="C4983" s="61">
        <v>181.235153</v>
      </c>
      <c r="D4983">
        <f t="shared" si="79"/>
        <v>2.1105019939393364</v>
      </c>
      <c r="E4983">
        <v>-9.5341338017014641E-3</v>
      </c>
    </row>
    <row r="4984" spans="2:5" x14ac:dyDescent="0.2">
      <c r="B4984" s="153">
        <v>35143</v>
      </c>
      <c r="C4984" s="61">
        <v>58.265563999999998</v>
      </c>
      <c r="D4984">
        <f t="shared" si="79"/>
        <v>-0.55643374539007495</v>
      </c>
      <c r="E4984">
        <v>-9.5383769352934515E-3</v>
      </c>
    </row>
    <row r="4985" spans="2:5" x14ac:dyDescent="0.2">
      <c r="B4985" s="153">
        <v>40206</v>
      </c>
      <c r="C4985" s="61">
        <v>131.35707099999999</v>
      </c>
      <c r="D4985">
        <f t="shared" si="79"/>
        <v>0.26942649258037199</v>
      </c>
      <c r="E4985">
        <v>-9.5412276045086179E-3</v>
      </c>
    </row>
    <row r="4986" spans="2:5" x14ac:dyDescent="0.2">
      <c r="B4986" s="153">
        <v>44007</v>
      </c>
      <c r="C4986" s="61">
        <v>103.477493</v>
      </c>
      <c r="D4986">
        <f t="shared" si="79"/>
        <v>0.77746152693690718</v>
      </c>
      <c r="E4986">
        <v>-9.5420037301391907E-3</v>
      </c>
    </row>
    <row r="4987" spans="2:5" x14ac:dyDescent="0.2">
      <c r="B4987" s="153">
        <v>35005</v>
      </c>
      <c r="C4987" s="61">
        <v>58.216445999999998</v>
      </c>
      <c r="D4987">
        <f t="shared" si="79"/>
        <v>-0.13444312072137796</v>
      </c>
      <c r="E4987">
        <v>-9.5468027403099748E-3</v>
      </c>
    </row>
    <row r="4988" spans="2:5" x14ac:dyDescent="0.2">
      <c r="B4988" s="153">
        <v>38517</v>
      </c>
      <c r="C4988" s="61">
        <v>67.258949000000001</v>
      </c>
      <c r="D4988">
        <f t="shared" si="79"/>
        <v>0.4954837064882151</v>
      </c>
      <c r="E4988">
        <v>-9.5527523303925738E-3</v>
      </c>
    </row>
    <row r="4989" spans="2:5" x14ac:dyDescent="0.2">
      <c r="B4989" s="153">
        <v>34703</v>
      </c>
      <c r="C4989" s="61">
        <v>44.974711999999997</v>
      </c>
      <c r="D4989">
        <f t="shared" si="79"/>
        <v>-0.92567391541261612</v>
      </c>
      <c r="E4989">
        <v>-9.5692628230220934E-3</v>
      </c>
    </row>
    <row r="4990" spans="2:5" x14ac:dyDescent="0.2">
      <c r="B4990" s="153">
        <v>45163</v>
      </c>
      <c r="C4990" s="61">
        <v>605.09997599999997</v>
      </c>
      <c r="D4990">
        <f t="shared" si="79"/>
        <v>1.0603728845356366</v>
      </c>
      <c r="E4990">
        <v>-9.5753103938068917E-3</v>
      </c>
    </row>
    <row r="4991" spans="2:5" x14ac:dyDescent="0.2">
      <c r="B4991" s="153">
        <v>44446</v>
      </c>
      <c r="C4991" s="61">
        <v>293.68469199999998</v>
      </c>
      <c r="D4991">
        <f t="shared" si="79"/>
        <v>3.551848434300283</v>
      </c>
      <c r="E4991">
        <v>-9.5813781719338558E-3</v>
      </c>
    </row>
    <row r="4992" spans="2:5" x14ac:dyDescent="0.2">
      <c r="B4992" s="153">
        <v>38275</v>
      </c>
      <c r="C4992" s="61">
        <v>64.519874999999999</v>
      </c>
      <c r="D4992">
        <f t="shared" si="79"/>
        <v>0.44920243622811845</v>
      </c>
      <c r="E4992">
        <v>-9.5892424604834166E-3</v>
      </c>
    </row>
    <row r="4993" spans="2:5" x14ac:dyDescent="0.2">
      <c r="B4993" s="153">
        <v>34484</v>
      </c>
      <c r="C4993" s="61">
        <v>44.520954000000003</v>
      </c>
      <c r="D4993">
        <f t="shared" si="79"/>
        <v>-0.64675940995867343</v>
      </c>
      <c r="E4993">
        <v>-9.5922891159727856E-3</v>
      </c>
    </row>
    <row r="4994" spans="2:5" x14ac:dyDescent="0.2">
      <c r="B4994" s="153">
        <v>39274</v>
      </c>
      <c r="C4994" s="61">
        <v>126.035782</v>
      </c>
      <c r="D4994">
        <f t="shared" si="79"/>
        <v>0.89988300495516138</v>
      </c>
      <c r="E4994">
        <v>-9.620253506724909E-3</v>
      </c>
    </row>
    <row r="4995" spans="2:5" x14ac:dyDescent="0.2">
      <c r="B4995" s="153">
        <v>35194</v>
      </c>
      <c r="C4995" s="61">
        <v>66.338706999999999</v>
      </c>
      <c r="D4995">
        <f t="shared" ref="D4995:D5058" si="80">(C4995-C4996)/C4996</f>
        <v>-0.84208479903070832</v>
      </c>
      <c r="E4995">
        <v>-9.6333323609616509E-3</v>
      </c>
    </row>
    <row r="4996" spans="2:5" x14ac:dyDescent="0.2">
      <c r="B4996" s="153">
        <v>43066</v>
      </c>
      <c r="C4996" s="61">
        <v>420.09069799999997</v>
      </c>
      <c r="D4996">
        <f t="shared" si="80"/>
        <v>6.2862406748016513</v>
      </c>
      <c r="E4996">
        <v>-9.6357689515985424E-3</v>
      </c>
    </row>
    <row r="4997" spans="2:5" x14ac:dyDescent="0.2">
      <c r="B4997" s="153">
        <v>34998</v>
      </c>
      <c r="C4997" s="61">
        <v>57.655341999999997</v>
      </c>
      <c r="D4997">
        <f t="shared" si="80"/>
        <v>4.1978818407794245</v>
      </c>
      <c r="E4997">
        <v>-9.6382386516689848E-3</v>
      </c>
    </row>
    <row r="4998" spans="2:5" x14ac:dyDescent="0.2">
      <c r="B4998" s="153">
        <v>36826</v>
      </c>
      <c r="C4998" s="61">
        <v>11.092084</v>
      </c>
      <c r="D4998">
        <f t="shared" si="80"/>
        <v>-0.96327230648777806</v>
      </c>
      <c r="E4998">
        <v>-9.6420774287602536E-3</v>
      </c>
    </row>
    <row r="4999" spans="2:5" x14ac:dyDescent="0.2">
      <c r="B4999" s="153">
        <v>43266</v>
      </c>
      <c r="C4999" s="61">
        <v>302.00872800000002</v>
      </c>
      <c r="D4999">
        <f t="shared" si="80"/>
        <v>0.20409375420212095</v>
      </c>
      <c r="E4999">
        <v>-9.6436474866920408E-3</v>
      </c>
    </row>
    <row r="5000" spans="2:5" x14ac:dyDescent="0.2">
      <c r="B5000" s="153">
        <v>43319</v>
      </c>
      <c r="C5000" s="61">
        <v>250.81828300000001</v>
      </c>
      <c r="D5000">
        <f t="shared" si="80"/>
        <v>-5.661792434904088E-2</v>
      </c>
      <c r="E5000">
        <v>-9.6437517857588598E-3</v>
      </c>
    </row>
    <row r="5001" spans="2:5" x14ac:dyDescent="0.2">
      <c r="B5001" s="153">
        <v>43283</v>
      </c>
      <c r="C5001" s="61">
        <v>265.87136800000002</v>
      </c>
      <c r="D5001">
        <f t="shared" si="80"/>
        <v>1.3992192159478216</v>
      </c>
      <c r="E5001">
        <v>-9.6545390567170999E-3</v>
      </c>
    </row>
    <row r="5002" spans="2:5" x14ac:dyDescent="0.2">
      <c r="B5002" s="153">
        <v>40074</v>
      </c>
      <c r="C5002" s="61">
        <v>110.815788</v>
      </c>
      <c r="D5002">
        <f t="shared" si="80"/>
        <v>1.4879963533145679</v>
      </c>
      <c r="E5002">
        <v>-9.6575287553184695E-3</v>
      </c>
    </row>
    <row r="5003" spans="2:5" x14ac:dyDescent="0.2">
      <c r="B5003" s="153">
        <v>34668</v>
      </c>
      <c r="C5003" s="61">
        <v>44.540173000000003</v>
      </c>
      <c r="D5003">
        <f t="shared" si="80"/>
        <v>0</v>
      </c>
      <c r="E5003">
        <v>-9.6618517534919138E-3</v>
      </c>
    </row>
    <row r="5004" spans="2:5" x14ac:dyDescent="0.2">
      <c r="B5004" s="153">
        <v>34498</v>
      </c>
      <c r="C5004" s="61">
        <v>44.540173000000003</v>
      </c>
      <c r="D5004">
        <f t="shared" si="80"/>
        <v>-0.91921346835756301</v>
      </c>
      <c r="E5004">
        <v>-9.6618517534919138E-3</v>
      </c>
    </row>
    <row r="5005" spans="2:5" x14ac:dyDescent="0.2">
      <c r="B5005" s="153">
        <v>42636</v>
      </c>
      <c r="C5005" s="61">
        <v>551.33166500000004</v>
      </c>
      <c r="D5005">
        <f t="shared" si="80"/>
        <v>7.2550006514682561</v>
      </c>
      <c r="E5005">
        <v>-9.6696530875170304E-3</v>
      </c>
    </row>
    <row r="5006" spans="2:5" x14ac:dyDescent="0.2">
      <c r="B5006" s="153">
        <v>35213</v>
      </c>
      <c r="C5006" s="61">
        <v>66.787598000000003</v>
      </c>
      <c r="D5006">
        <f t="shared" si="80"/>
        <v>-0.35205402187518681</v>
      </c>
      <c r="E5006">
        <v>-9.6725068335275898E-3</v>
      </c>
    </row>
    <row r="5007" spans="2:5" x14ac:dyDescent="0.2">
      <c r="B5007" s="153">
        <v>40092</v>
      </c>
      <c r="C5007" s="61">
        <v>103.075874</v>
      </c>
      <c r="D5007">
        <f t="shared" si="80"/>
        <v>-0.7847014403897713</v>
      </c>
      <c r="E5007">
        <v>-9.6726229793626245E-3</v>
      </c>
    </row>
    <row r="5008" spans="2:5" x14ac:dyDescent="0.2">
      <c r="B5008" s="153">
        <v>45048</v>
      </c>
      <c r="C5008" s="61">
        <v>478.75784299999998</v>
      </c>
      <c r="D5008">
        <f t="shared" si="80"/>
        <v>12.752149874635588</v>
      </c>
      <c r="E5008">
        <v>-9.6917783536082033E-3</v>
      </c>
    </row>
    <row r="5009" spans="2:5" x14ac:dyDescent="0.2">
      <c r="B5009" s="153">
        <v>36476</v>
      </c>
      <c r="C5009" s="61">
        <v>34.813308999999997</v>
      </c>
      <c r="D5009">
        <f t="shared" si="80"/>
        <v>0.58307248391340138</v>
      </c>
      <c r="E5009">
        <v>-9.6940626689437284E-3</v>
      </c>
    </row>
    <row r="5010" spans="2:5" x14ac:dyDescent="0.2">
      <c r="B5010" s="153">
        <v>34016</v>
      </c>
      <c r="C5010" s="61">
        <v>21.990976</v>
      </c>
      <c r="D5010">
        <f t="shared" si="80"/>
        <v>-0.94908950717299667</v>
      </c>
      <c r="E5010">
        <v>-9.708969580591479E-3</v>
      </c>
    </row>
    <row r="5011" spans="2:5" x14ac:dyDescent="0.2">
      <c r="B5011" s="153">
        <v>43110</v>
      </c>
      <c r="C5011" s="61">
        <v>431.95370500000001</v>
      </c>
      <c r="D5011">
        <f t="shared" si="80"/>
        <v>13.038462913458357</v>
      </c>
      <c r="E5011">
        <v>-9.7132234563161828E-3</v>
      </c>
    </row>
    <row r="5012" spans="2:5" x14ac:dyDescent="0.2">
      <c r="B5012" s="153">
        <v>36522</v>
      </c>
      <c r="C5012" s="61">
        <v>30.769302</v>
      </c>
      <c r="D5012">
        <f t="shared" si="80"/>
        <v>-0.94989528871110063</v>
      </c>
      <c r="E5012">
        <v>-9.7488367422733802E-3</v>
      </c>
    </row>
    <row r="5013" spans="2:5" x14ac:dyDescent="0.2">
      <c r="B5013" s="153">
        <v>45197</v>
      </c>
      <c r="C5013" s="61">
        <v>614.09997599999997</v>
      </c>
      <c r="D5013">
        <f t="shared" si="80"/>
        <v>2.6798921772973676</v>
      </c>
      <c r="E5013">
        <v>-9.755781288174328E-3</v>
      </c>
    </row>
    <row r="5014" spans="2:5" x14ac:dyDescent="0.2">
      <c r="B5014" s="153">
        <v>43629</v>
      </c>
      <c r="C5014" s="61">
        <v>166.87988300000001</v>
      </c>
      <c r="D5014">
        <f t="shared" si="80"/>
        <v>-0.45755023350678015</v>
      </c>
      <c r="E5014">
        <v>-9.7604764498558736E-3</v>
      </c>
    </row>
    <row r="5015" spans="2:5" x14ac:dyDescent="0.2">
      <c r="B5015" s="153">
        <v>44456</v>
      </c>
      <c r="C5015" s="61">
        <v>307.64117399999998</v>
      </c>
      <c r="D5015">
        <f t="shared" si="80"/>
        <v>-0.44782101930802642</v>
      </c>
      <c r="E5015">
        <v>-9.7866336524704469E-3</v>
      </c>
    </row>
    <row r="5016" spans="2:5" x14ac:dyDescent="0.2">
      <c r="B5016" s="153">
        <v>42072</v>
      </c>
      <c r="C5016" s="61">
        <v>557.14031999999997</v>
      </c>
      <c r="D5016">
        <f t="shared" si="80"/>
        <v>2.079210718618361</v>
      </c>
      <c r="E5016">
        <v>-9.8123973417852724E-3</v>
      </c>
    </row>
    <row r="5017" spans="2:5" x14ac:dyDescent="0.2">
      <c r="B5017" s="153">
        <v>43486</v>
      </c>
      <c r="C5017" s="61">
        <v>180.936081</v>
      </c>
      <c r="D5017">
        <f t="shared" si="80"/>
        <v>-0.61259338199970137</v>
      </c>
      <c r="E5017">
        <v>-9.8199433434433877E-3</v>
      </c>
    </row>
    <row r="5018" spans="2:5" x14ac:dyDescent="0.2">
      <c r="B5018" s="153">
        <v>42725</v>
      </c>
      <c r="C5018" s="61">
        <v>467.04437300000001</v>
      </c>
      <c r="D5018">
        <f t="shared" si="80"/>
        <v>2.2901426525967423</v>
      </c>
      <c r="E5018">
        <v>-9.8276988062715124E-3</v>
      </c>
    </row>
    <row r="5019" spans="2:5" x14ac:dyDescent="0.2">
      <c r="B5019" s="153">
        <v>38960</v>
      </c>
      <c r="C5019" s="61">
        <v>141.95262099999999</v>
      </c>
      <c r="D5019">
        <f t="shared" si="80"/>
        <v>0.89281386981457234</v>
      </c>
      <c r="E5019">
        <v>-9.8332243263197974E-3</v>
      </c>
    </row>
    <row r="5020" spans="2:5" x14ac:dyDescent="0.2">
      <c r="B5020" s="153">
        <v>38370</v>
      </c>
      <c r="C5020" s="61">
        <v>74.995552000000004</v>
      </c>
      <c r="D5020">
        <f t="shared" si="80"/>
        <v>-0.82204781050739628</v>
      </c>
      <c r="E5020">
        <v>-9.8340532640795036E-3</v>
      </c>
    </row>
    <row r="5021" spans="2:5" x14ac:dyDescent="0.2">
      <c r="B5021" s="153">
        <v>43031</v>
      </c>
      <c r="C5021" s="61">
        <v>421.43652300000002</v>
      </c>
      <c r="D5021">
        <f t="shared" si="80"/>
        <v>1.2704082218935067</v>
      </c>
      <c r="E5021">
        <v>-9.8372182357591605E-3</v>
      </c>
    </row>
    <row r="5022" spans="2:5" x14ac:dyDescent="0.2">
      <c r="B5022" s="153">
        <v>43860</v>
      </c>
      <c r="C5022" s="61">
        <v>185.621475</v>
      </c>
      <c r="D5022">
        <f t="shared" si="80"/>
        <v>-0.59327215568781855</v>
      </c>
      <c r="E5022">
        <v>-9.8378194768602555E-3</v>
      </c>
    </row>
    <row r="5023" spans="2:5" x14ac:dyDescent="0.2">
      <c r="B5023" s="153">
        <v>42793</v>
      </c>
      <c r="C5023" s="61">
        <v>456.37759399999999</v>
      </c>
      <c r="D5023">
        <f t="shared" si="80"/>
        <v>-0.17095415465296529</v>
      </c>
      <c r="E5023">
        <v>-9.8410855123541655E-3</v>
      </c>
    </row>
    <row r="5024" spans="2:5" x14ac:dyDescent="0.2">
      <c r="B5024" s="153">
        <v>42076</v>
      </c>
      <c r="C5024" s="61">
        <v>550.48535200000003</v>
      </c>
      <c r="D5024">
        <f t="shared" si="80"/>
        <v>3.2331219284442017</v>
      </c>
      <c r="E5024">
        <v>-9.8421271683861479E-3</v>
      </c>
    </row>
    <row r="5025" spans="2:5" x14ac:dyDescent="0.2">
      <c r="B5025" s="153">
        <v>39279</v>
      </c>
      <c r="C5025" s="61">
        <v>130.042404</v>
      </c>
      <c r="D5025">
        <f t="shared" si="80"/>
        <v>4.2373275849986767</v>
      </c>
      <c r="E5025">
        <v>-9.8426023760916394E-3</v>
      </c>
    </row>
    <row r="5026" spans="2:5" x14ac:dyDescent="0.2">
      <c r="B5026" s="153">
        <v>37623</v>
      </c>
      <c r="C5026" s="61">
        <v>24.829916000000001</v>
      </c>
      <c r="D5026">
        <f t="shared" si="80"/>
        <v>-0.95170195241306621</v>
      </c>
      <c r="E5026">
        <v>-9.843141555424836E-3</v>
      </c>
    </row>
    <row r="5027" spans="2:5" x14ac:dyDescent="0.2">
      <c r="B5027" s="153">
        <v>44581</v>
      </c>
      <c r="C5027" s="61">
        <v>514.09771699999999</v>
      </c>
      <c r="D5027">
        <f t="shared" si="80"/>
        <v>22.769242352844572</v>
      </c>
      <c r="E5027">
        <v>-9.8876322627526915E-3</v>
      </c>
    </row>
    <row r="5028" spans="2:5" x14ac:dyDescent="0.2">
      <c r="B5028" s="153">
        <v>36060</v>
      </c>
      <c r="C5028" s="61">
        <v>21.628696000000001</v>
      </c>
      <c r="D5028">
        <f t="shared" si="80"/>
        <v>-0.50226031854360553</v>
      </c>
      <c r="E5028">
        <v>-9.8941932858905256E-3</v>
      </c>
    </row>
    <row r="5029" spans="2:5" x14ac:dyDescent="0.2">
      <c r="B5029" s="153">
        <v>34653</v>
      </c>
      <c r="C5029" s="61">
        <v>43.453831000000001</v>
      </c>
      <c r="D5029">
        <f t="shared" si="80"/>
        <v>7.7519090402846068E-3</v>
      </c>
      <c r="E5029">
        <v>-9.9008477486389104E-3</v>
      </c>
    </row>
    <row r="5030" spans="2:5" x14ac:dyDescent="0.2">
      <c r="B5030" s="153">
        <v>33723</v>
      </c>
      <c r="C5030" s="61">
        <v>43.119571999999998</v>
      </c>
      <c r="D5030">
        <f t="shared" si="80"/>
        <v>-0.75276384611029623</v>
      </c>
      <c r="E5030">
        <v>-9.9008600584302251E-3</v>
      </c>
    </row>
    <row r="5031" spans="2:5" x14ac:dyDescent="0.2">
      <c r="B5031" s="153">
        <v>43815</v>
      </c>
      <c r="C5031" s="61">
        <v>174.406418</v>
      </c>
      <c r="D5031">
        <f t="shared" si="80"/>
        <v>13.140333265012524</v>
      </c>
      <c r="E5031">
        <v>-9.9038219405708401E-3</v>
      </c>
    </row>
    <row r="5032" spans="2:5" x14ac:dyDescent="0.2">
      <c r="B5032" s="153">
        <v>36808</v>
      </c>
      <c r="C5032" s="61">
        <v>12.333968</v>
      </c>
      <c r="D5032">
        <f t="shared" si="80"/>
        <v>-0.89618770362295253</v>
      </c>
      <c r="E5032">
        <v>-9.9070559276328695E-3</v>
      </c>
    </row>
    <row r="5033" spans="2:5" x14ac:dyDescent="0.2">
      <c r="B5033" s="153">
        <v>39490</v>
      </c>
      <c r="C5033" s="61">
        <v>118.81028000000001</v>
      </c>
      <c r="D5033">
        <f t="shared" si="80"/>
        <v>1.7479123513084218</v>
      </c>
      <c r="E5033">
        <v>-9.9166022744530888E-3</v>
      </c>
    </row>
    <row r="5034" spans="2:5" x14ac:dyDescent="0.2">
      <c r="B5034" s="153">
        <v>34743</v>
      </c>
      <c r="C5034" s="61">
        <v>43.236561000000002</v>
      </c>
      <c r="D5034">
        <f t="shared" si="80"/>
        <v>-0.74344090614812608</v>
      </c>
      <c r="E5034">
        <v>-9.950196579673767E-3</v>
      </c>
    </row>
    <row r="5035" spans="2:5" x14ac:dyDescent="0.2">
      <c r="B5035" s="153">
        <v>43628</v>
      </c>
      <c r="C5035" s="61">
        <v>168.524765</v>
      </c>
      <c r="D5035">
        <f t="shared" si="80"/>
        <v>-0.7347319877487547</v>
      </c>
      <c r="E5035">
        <v>-9.9560695408531276E-3</v>
      </c>
    </row>
    <row r="5036" spans="2:5" x14ac:dyDescent="0.2">
      <c r="B5036" s="153">
        <v>45135</v>
      </c>
      <c r="C5036" s="61">
        <v>635.29998799999998</v>
      </c>
      <c r="D5036">
        <f t="shared" si="80"/>
        <v>10.150376208926426</v>
      </c>
      <c r="E5036">
        <v>-9.9735450838670543E-3</v>
      </c>
    </row>
    <row r="5037" spans="2:5" x14ac:dyDescent="0.2">
      <c r="B5037" s="153">
        <v>37915</v>
      </c>
      <c r="C5037" s="61">
        <v>56.975655000000003</v>
      </c>
      <c r="D5037">
        <f t="shared" si="80"/>
        <v>1.9183388765341467</v>
      </c>
      <c r="E5037">
        <v>-9.9808938500423813E-3</v>
      </c>
    </row>
    <row r="5038" spans="2:5" x14ac:dyDescent="0.2">
      <c r="B5038" s="153">
        <v>36669</v>
      </c>
      <c r="C5038" s="61">
        <v>19.523316999999999</v>
      </c>
      <c r="D5038">
        <f t="shared" si="80"/>
        <v>-0.94725509066427938</v>
      </c>
      <c r="E5038">
        <v>-9.9847775524197508E-3</v>
      </c>
    </row>
    <row r="5039" spans="2:5" x14ac:dyDescent="0.2">
      <c r="B5039" s="153">
        <v>42468</v>
      </c>
      <c r="C5039" s="61">
        <v>370.14599600000003</v>
      </c>
      <c r="D5039">
        <f t="shared" si="80"/>
        <v>16.34177554060285</v>
      </c>
      <c r="E5039">
        <v>-9.9947003987020475E-3</v>
      </c>
    </row>
    <row r="5040" spans="2:5" x14ac:dyDescent="0.2">
      <c r="B5040" s="153">
        <v>33974</v>
      </c>
      <c r="C5040" s="61">
        <v>21.344180999999999</v>
      </c>
      <c r="D5040">
        <f t="shared" si="80"/>
        <v>0</v>
      </c>
      <c r="E5040">
        <v>-1.0000331172118316E-2</v>
      </c>
    </row>
    <row r="5041" spans="2:5" x14ac:dyDescent="0.2">
      <c r="B5041" s="153">
        <v>33960</v>
      </c>
      <c r="C5041" s="61">
        <v>21.344180999999999</v>
      </c>
      <c r="D5041">
        <f t="shared" si="80"/>
        <v>-0.40664413931368182</v>
      </c>
      <c r="E5041">
        <v>-1.0000331172118316E-2</v>
      </c>
    </row>
    <row r="5042" spans="2:5" x14ac:dyDescent="0.2">
      <c r="B5042" s="153">
        <v>36489</v>
      </c>
      <c r="C5042" s="61">
        <v>35.971972999999998</v>
      </c>
      <c r="D5042">
        <f t="shared" si="80"/>
        <v>-0.48765555466711646</v>
      </c>
      <c r="E5042">
        <v>-1.0004379465176898E-2</v>
      </c>
    </row>
    <row r="5043" spans="2:5" x14ac:dyDescent="0.2">
      <c r="B5043" s="153">
        <v>38533</v>
      </c>
      <c r="C5043" s="61">
        <v>70.210526000000002</v>
      </c>
      <c r="D5043">
        <f t="shared" si="80"/>
        <v>4.7499888211423729</v>
      </c>
      <c r="E5043">
        <v>-1.0005748015003079E-2</v>
      </c>
    </row>
    <row r="5044" spans="2:5" x14ac:dyDescent="0.2">
      <c r="B5044" s="153">
        <v>36809</v>
      </c>
      <c r="C5044" s="61">
        <v>12.21055</v>
      </c>
      <c r="D5044">
        <f t="shared" si="80"/>
        <v>-0.40768856435413992</v>
      </c>
      <c r="E5044">
        <v>-1.0006349943505684E-2</v>
      </c>
    </row>
    <row r="5045" spans="2:5" x14ac:dyDescent="0.2">
      <c r="B5045" s="153">
        <v>36144</v>
      </c>
      <c r="C5045" s="61">
        <v>20.615084</v>
      </c>
      <c r="D5045">
        <f t="shared" si="80"/>
        <v>-0.87021987810765711</v>
      </c>
      <c r="E5045">
        <v>-1.0021575823130267E-2</v>
      </c>
    </row>
    <row r="5046" spans="2:5" x14ac:dyDescent="0.2">
      <c r="B5046" s="153">
        <v>38811</v>
      </c>
      <c r="C5046" s="61">
        <v>158.846237</v>
      </c>
      <c r="D5046">
        <f t="shared" si="80"/>
        <v>0.2719902536252502</v>
      </c>
      <c r="E5046">
        <v>-1.0027866895557916E-2</v>
      </c>
    </row>
    <row r="5047" spans="2:5" x14ac:dyDescent="0.2">
      <c r="B5047" s="153">
        <v>39444</v>
      </c>
      <c r="C5047" s="61">
        <v>124.88007399999999</v>
      </c>
      <c r="D5047">
        <f t="shared" si="80"/>
        <v>2.8030595547261856</v>
      </c>
      <c r="E5047">
        <v>-1.004417714877967E-2</v>
      </c>
    </row>
    <row r="5048" spans="2:5" x14ac:dyDescent="0.2">
      <c r="B5048" s="153">
        <v>36347</v>
      </c>
      <c r="C5048" s="61">
        <v>32.836739000000001</v>
      </c>
      <c r="D5048">
        <f t="shared" si="80"/>
        <v>-0.23282284117886085</v>
      </c>
      <c r="E5048">
        <v>-1.0045628043115668E-2</v>
      </c>
    </row>
    <row r="5049" spans="2:5" x14ac:dyDescent="0.2">
      <c r="B5049" s="153">
        <v>34708</v>
      </c>
      <c r="C5049" s="61">
        <v>42.802028999999997</v>
      </c>
      <c r="D5049">
        <f t="shared" si="80"/>
        <v>7.7519527682456775E-3</v>
      </c>
      <c r="E5049">
        <v>-1.0050105511398197E-2</v>
      </c>
    </row>
    <row r="5050" spans="2:5" x14ac:dyDescent="0.2">
      <c r="B5050" s="153">
        <v>34402</v>
      </c>
      <c r="C5050" s="61">
        <v>42.472782000000002</v>
      </c>
      <c r="D5050">
        <f t="shared" si="80"/>
        <v>-0.70164456973224865</v>
      </c>
      <c r="E5050">
        <v>-1.0050141510204622E-2</v>
      </c>
    </row>
    <row r="5051" spans="2:5" x14ac:dyDescent="0.2">
      <c r="B5051" s="153">
        <v>44071</v>
      </c>
      <c r="C5051" s="61">
        <v>142.356323</v>
      </c>
      <c r="D5051">
        <f t="shared" si="80"/>
        <v>-0.69461076579002023</v>
      </c>
      <c r="E5051">
        <v>-1.0052000802576715E-2</v>
      </c>
    </row>
    <row r="5052" spans="2:5" x14ac:dyDescent="0.2">
      <c r="B5052" s="153">
        <v>44554</v>
      </c>
      <c r="C5052" s="61">
        <v>466.147156</v>
      </c>
      <c r="D5052">
        <f t="shared" si="80"/>
        <v>3.2913614787905082E-2</v>
      </c>
      <c r="E5052">
        <v>-1.0056141064311866E-2</v>
      </c>
    </row>
    <row r="5053" spans="2:5" x14ac:dyDescent="0.2">
      <c r="B5053" s="153">
        <v>42908</v>
      </c>
      <c r="C5053" s="61">
        <v>451.29345699999999</v>
      </c>
      <c r="D5053">
        <f t="shared" si="80"/>
        <v>-0.50678310710382513</v>
      </c>
      <c r="E5053">
        <v>-1.0059010156529406E-2</v>
      </c>
    </row>
    <row r="5054" spans="2:5" x14ac:dyDescent="0.2">
      <c r="B5054" s="153">
        <v>45331</v>
      </c>
      <c r="C5054" s="61">
        <v>915</v>
      </c>
      <c r="D5054">
        <f t="shared" si="80"/>
        <v>1.2224943462112063</v>
      </c>
      <c r="E5054">
        <v>-1.0061655437347019E-2</v>
      </c>
    </row>
    <row r="5055" spans="2:5" x14ac:dyDescent="0.2">
      <c r="B5055" s="153">
        <v>42340</v>
      </c>
      <c r="C5055" s="61">
        <v>411.69958500000001</v>
      </c>
      <c r="D5055">
        <f t="shared" si="80"/>
        <v>2.5567789476453211E-2</v>
      </c>
      <c r="E5055">
        <v>-1.0063609236024888E-2</v>
      </c>
    </row>
    <row r="5056" spans="2:5" x14ac:dyDescent="0.2">
      <c r="B5056" s="153">
        <v>42328</v>
      </c>
      <c r="C5056" s="61">
        <v>401.43576000000002</v>
      </c>
      <c r="D5056">
        <f t="shared" si="80"/>
        <v>1.1591791035339414</v>
      </c>
      <c r="E5056">
        <v>-1.0075012244791666E-2</v>
      </c>
    </row>
    <row r="5057" spans="2:5" x14ac:dyDescent="0.2">
      <c r="B5057" s="153">
        <v>43854</v>
      </c>
      <c r="C5057" s="61">
        <v>185.920547</v>
      </c>
      <c r="D5057">
        <f t="shared" si="80"/>
        <v>6.6737067518432394</v>
      </c>
      <c r="E5057">
        <v>-1.0084884971371496E-2</v>
      </c>
    </row>
    <row r="5058" spans="2:5" x14ac:dyDescent="0.2">
      <c r="B5058" s="153">
        <v>37757</v>
      </c>
      <c r="C5058" s="61">
        <v>24.228258</v>
      </c>
      <c r="D5058">
        <f t="shared" si="80"/>
        <v>0.14670513208976702</v>
      </c>
      <c r="E5058">
        <v>-1.0085191092626582E-2</v>
      </c>
    </row>
    <row r="5059" spans="2:5" x14ac:dyDescent="0.2">
      <c r="B5059" s="153">
        <v>34030</v>
      </c>
      <c r="C5059" s="61">
        <v>21.128585999999999</v>
      </c>
      <c r="D5059">
        <f t="shared" ref="D5059:D5122" si="81">(C5059-C5060)/C5060</f>
        <v>-0.82698418609879754</v>
      </c>
      <c r="E5059">
        <v>-1.010087948560783E-2</v>
      </c>
    </row>
    <row r="5060" spans="2:5" x14ac:dyDescent="0.2">
      <c r="B5060" s="153">
        <v>43683</v>
      </c>
      <c r="C5060" s="61">
        <v>122.119392</v>
      </c>
      <c r="D5060">
        <f t="shared" si="81"/>
        <v>1.3688065037213744</v>
      </c>
      <c r="E5060">
        <v>-1.0101016160035444E-2</v>
      </c>
    </row>
    <row r="5061" spans="2:5" x14ac:dyDescent="0.2">
      <c r="B5061" s="153">
        <v>34905</v>
      </c>
      <c r="C5061" s="61">
        <v>51.553131</v>
      </c>
      <c r="D5061">
        <f t="shared" si="81"/>
        <v>0.5772589351263695</v>
      </c>
      <c r="E5061">
        <v>-1.01011173580295E-2</v>
      </c>
    </row>
    <row r="5062" spans="2:5" x14ac:dyDescent="0.2">
      <c r="B5062" s="153">
        <v>35832</v>
      </c>
      <c r="C5062" s="61">
        <v>32.685268000000001</v>
      </c>
      <c r="D5062">
        <f t="shared" si="81"/>
        <v>0.19193557262708219</v>
      </c>
      <c r="E5062">
        <v>-1.0101125737629026E-2</v>
      </c>
    </row>
    <row r="5063" spans="2:5" x14ac:dyDescent="0.2">
      <c r="B5063" s="153">
        <v>36584</v>
      </c>
      <c r="C5063" s="61">
        <v>27.422008999999999</v>
      </c>
      <c r="D5063">
        <f t="shared" si="81"/>
        <v>-0.45828966089007123</v>
      </c>
      <c r="E5063">
        <v>-1.0114788310579223E-2</v>
      </c>
    </row>
    <row r="5064" spans="2:5" x14ac:dyDescent="0.2">
      <c r="B5064" s="153">
        <v>35432</v>
      </c>
      <c r="C5064" s="61">
        <v>50.621166000000002</v>
      </c>
      <c r="D5064">
        <f t="shared" si="81"/>
        <v>-0.29226797221157408</v>
      </c>
      <c r="E5064">
        <v>-1.0127480598202449E-2</v>
      </c>
    </row>
    <row r="5065" spans="2:5" x14ac:dyDescent="0.2">
      <c r="B5065" s="153">
        <v>39644</v>
      </c>
      <c r="C5065" s="61">
        <v>71.525893999999994</v>
      </c>
      <c r="D5065">
        <f t="shared" si="81"/>
        <v>0.3921561540386494</v>
      </c>
      <c r="E5065">
        <v>-1.0128120688653304E-2</v>
      </c>
    </row>
    <row r="5066" spans="2:5" x14ac:dyDescent="0.2">
      <c r="B5066" s="153">
        <v>34898</v>
      </c>
      <c r="C5066" s="61">
        <v>51.377780999999999</v>
      </c>
      <c r="D5066">
        <f t="shared" si="81"/>
        <v>-0.8662395194345397</v>
      </c>
      <c r="E5066">
        <v>-1.0135032814920673E-2</v>
      </c>
    </row>
    <row r="5067" spans="2:5" x14ac:dyDescent="0.2">
      <c r="B5067" s="153">
        <v>42964</v>
      </c>
      <c r="C5067" s="61">
        <v>384.102844</v>
      </c>
      <c r="D5067">
        <f t="shared" si="81"/>
        <v>6.3424837475392541</v>
      </c>
      <c r="E5067">
        <v>-1.0147763202544187E-2</v>
      </c>
    </row>
    <row r="5068" spans="2:5" x14ac:dyDescent="0.2">
      <c r="B5068" s="153">
        <v>35562</v>
      </c>
      <c r="C5068" s="61">
        <v>52.312385999999996</v>
      </c>
      <c r="D5068">
        <f t="shared" si="81"/>
        <v>-0.91478679922644868</v>
      </c>
      <c r="E5068">
        <v>-1.0152484816439314E-2</v>
      </c>
    </row>
    <row r="5069" spans="2:5" x14ac:dyDescent="0.2">
      <c r="B5069" s="153">
        <v>45161</v>
      </c>
      <c r="C5069" s="61">
        <v>613.90002400000003</v>
      </c>
      <c r="D5069">
        <f t="shared" si="81"/>
        <v>0.33062528520306755</v>
      </c>
      <c r="E5069">
        <v>-1.0157993998877873E-2</v>
      </c>
    </row>
    <row r="5070" spans="2:5" x14ac:dyDescent="0.2">
      <c r="B5070" s="153">
        <v>42802</v>
      </c>
      <c r="C5070" s="61">
        <v>461.36206099999998</v>
      </c>
      <c r="D5070">
        <f t="shared" si="81"/>
        <v>20.933218032641538</v>
      </c>
      <c r="E5070">
        <v>-1.0159314592882537E-2</v>
      </c>
    </row>
    <row r="5071" spans="2:5" x14ac:dyDescent="0.2">
      <c r="B5071" s="153">
        <v>37515</v>
      </c>
      <c r="C5071" s="61">
        <v>21.034855</v>
      </c>
      <c r="D5071">
        <f t="shared" si="81"/>
        <v>-0.97724239394883561</v>
      </c>
      <c r="E5071">
        <v>-1.0163225609237264E-2</v>
      </c>
    </row>
    <row r="5072" spans="2:5" x14ac:dyDescent="0.2">
      <c r="B5072" s="153">
        <v>45330</v>
      </c>
      <c r="C5072" s="61">
        <v>924.29998799999998</v>
      </c>
      <c r="D5072">
        <f t="shared" si="81"/>
        <v>1.3838043540895035</v>
      </c>
      <c r="E5072">
        <v>-1.0173484816964893E-2</v>
      </c>
    </row>
    <row r="5073" spans="2:5" x14ac:dyDescent="0.2">
      <c r="B5073" s="153">
        <v>44729</v>
      </c>
      <c r="C5073" s="61">
        <v>387.74154700000003</v>
      </c>
      <c r="D5073">
        <f t="shared" si="81"/>
        <v>-0.11005600840876423</v>
      </c>
      <c r="E5073">
        <v>-1.0179429445846164E-2</v>
      </c>
    </row>
    <row r="5074" spans="2:5" x14ac:dyDescent="0.2">
      <c r="B5074" s="153">
        <v>44753</v>
      </c>
      <c r="C5074" s="61">
        <v>435.69207799999998</v>
      </c>
      <c r="D5074">
        <f t="shared" si="81"/>
        <v>9.3366530955197184</v>
      </c>
      <c r="E5074">
        <v>-1.0191381601694095E-2</v>
      </c>
    </row>
    <row r="5075" spans="2:5" x14ac:dyDescent="0.2">
      <c r="B5075" s="153">
        <v>34519</v>
      </c>
      <c r="C5075" s="61">
        <v>42.150207999999999</v>
      </c>
      <c r="D5075">
        <f t="shared" si="81"/>
        <v>-0.90298463166073761</v>
      </c>
      <c r="E5075">
        <v>-1.0204006632140621E-2</v>
      </c>
    </row>
    <row r="5076" spans="2:5" x14ac:dyDescent="0.2">
      <c r="B5076" s="153">
        <v>42178</v>
      </c>
      <c r="C5076" s="61">
        <v>434.46939099999997</v>
      </c>
      <c r="D5076">
        <f t="shared" si="81"/>
        <v>-0.29535407690664334</v>
      </c>
      <c r="E5076">
        <v>-1.0215640499738231E-2</v>
      </c>
    </row>
    <row r="5077" spans="2:5" x14ac:dyDescent="0.2">
      <c r="B5077" s="153">
        <v>45124</v>
      </c>
      <c r="C5077" s="61">
        <v>616.57830799999999</v>
      </c>
      <c r="D5077">
        <f t="shared" si="81"/>
        <v>2.919342858052941</v>
      </c>
      <c r="E5077">
        <v>-1.0241657615567909E-2</v>
      </c>
    </row>
    <row r="5078" spans="2:5" x14ac:dyDescent="0.2">
      <c r="B5078" s="153">
        <v>39087</v>
      </c>
      <c r="C5078" s="61">
        <v>157.316757</v>
      </c>
      <c r="D5078">
        <f t="shared" si="81"/>
        <v>-0.77983799644259455</v>
      </c>
      <c r="E5078">
        <v>-1.0241830046978399E-2</v>
      </c>
    </row>
    <row r="5079" spans="2:5" x14ac:dyDescent="0.2">
      <c r="B5079" s="153">
        <v>45268</v>
      </c>
      <c r="C5079" s="61">
        <v>714.54998799999998</v>
      </c>
      <c r="D5079">
        <f t="shared" si="81"/>
        <v>16.040302229218788</v>
      </c>
      <c r="E5079">
        <v>-1.0250050387145129E-2</v>
      </c>
    </row>
    <row r="5080" spans="2:5" x14ac:dyDescent="0.2">
      <c r="B5080" s="153">
        <v>34746</v>
      </c>
      <c r="C5080" s="61">
        <v>41.932941</v>
      </c>
      <c r="D5080">
        <f t="shared" si="81"/>
        <v>0</v>
      </c>
      <c r="E5080">
        <v>-1.0256638055656296E-2</v>
      </c>
    </row>
    <row r="5081" spans="2:5" x14ac:dyDescent="0.2">
      <c r="B5081" s="153">
        <v>34796</v>
      </c>
      <c r="C5081" s="61">
        <v>41.932941</v>
      </c>
      <c r="D5081">
        <f t="shared" si="81"/>
        <v>1.0134332626576434</v>
      </c>
      <c r="E5081">
        <v>-1.0256638055656296E-2</v>
      </c>
    </row>
    <row r="5082" spans="2:5" x14ac:dyDescent="0.2">
      <c r="B5082" s="153">
        <v>37517</v>
      </c>
      <c r="C5082" s="61">
        <v>20.826585999999999</v>
      </c>
      <c r="D5082">
        <f t="shared" si="81"/>
        <v>-0.7456128427772325</v>
      </c>
      <c r="E5082">
        <v>-1.0263863282060104E-2</v>
      </c>
    </row>
    <row r="5083" spans="2:5" x14ac:dyDescent="0.2">
      <c r="B5083" s="153">
        <v>38665</v>
      </c>
      <c r="C5083" s="61">
        <v>81.869643999999994</v>
      </c>
      <c r="D5083">
        <f t="shared" si="81"/>
        <v>-0.8404878804699395</v>
      </c>
      <c r="E5083">
        <v>-1.0274201176769464E-2</v>
      </c>
    </row>
    <row r="5084" spans="2:5" x14ac:dyDescent="0.2">
      <c r="B5084" s="153">
        <v>45071</v>
      </c>
      <c r="C5084" s="61">
        <v>513.25030500000003</v>
      </c>
      <c r="D5084">
        <f t="shared" si="81"/>
        <v>0.26049688440843249</v>
      </c>
      <c r="E5084">
        <v>-1.028461671397566E-2</v>
      </c>
    </row>
    <row r="5085" spans="2:5" x14ac:dyDescent="0.2">
      <c r="B5085" s="153">
        <v>44746</v>
      </c>
      <c r="C5085" s="61">
        <v>407.18093900000002</v>
      </c>
      <c r="D5085">
        <f t="shared" si="81"/>
        <v>2.7795631015948916</v>
      </c>
      <c r="E5085">
        <v>-1.0298087402669281E-2</v>
      </c>
    </row>
    <row r="5086" spans="2:5" x14ac:dyDescent="0.2">
      <c r="B5086" s="153">
        <v>39541</v>
      </c>
      <c r="C5086" s="61">
        <v>107.732277</v>
      </c>
      <c r="D5086">
        <f t="shared" si="81"/>
        <v>-0.75802049422693307</v>
      </c>
      <c r="E5086">
        <v>-1.0302930196550871E-2</v>
      </c>
    </row>
    <row r="5087" spans="2:5" x14ac:dyDescent="0.2">
      <c r="B5087" s="153">
        <v>42858</v>
      </c>
      <c r="C5087" s="61">
        <v>445.212402</v>
      </c>
      <c r="D5087">
        <f t="shared" si="81"/>
        <v>9.6725453685607654</v>
      </c>
      <c r="E5087">
        <v>-1.0304723822011501E-2</v>
      </c>
    </row>
    <row r="5088" spans="2:5" x14ac:dyDescent="0.2">
      <c r="B5088" s="153">
        <v>34764</v>
      </c>
      <c r="C5088" s="61">
        <v>41.715671999999998</v>
      </c>
      <c r="D5088">
        <f t="shared" si="81"/>
        <v>1.015503983835643</v>
      </c>
      <c r="E5088">
        <v>-1.0309225520310633E-2</v>
      </c>
    </row>
    <row r="5089" spans="2:5" x14ac:dyDescent="0.2">
      <c r="B5089" s="153">
        <v>33989</v>
      </c>
      <c r="C5089" s="61">
        <v>20.697389999999999</v>
      </c>
      <c r="D5089">
        <f t="shared" si="81"/>
        <v>-0.90385784752465237</v>
      </c>
      <c r="E5089">
        <v>-1.0309239899589784E-2</v>
      </c>
    </row>
    <row r="5090" spans="2:5" x14ac:dyDescent="0.2">
      <c r="B5090" s="153">
        <v>43567</v>
      </c>
      <c r="C5090" s="61">
        <v>215.27903699999999</v>
      </c>
      <c r="D5090">
        <f t="shared" si="81"/>
        <v>3.4837801526608168</v>
      </c>
      <c r="E5090">
        <v>-1.0311653509663388E-2</v>
      </c>
    </row>
    <row r="5091" spans="2:5" x14ac:dyDescent="0.2">
      <c r="B5091" s="153">
        <v>35725</v>
      </c>
      <c r="C5091" s="61">
        <v>48.012844000000001</v>
      </c>
      <c r="D5091">
        <f t="shared" si="81"/>
        <v>1.6875490836285956</v>
      </c>
      <c r="E5091">
        <v>-1.0312383472268139E-2</v>
      </c>
    </row>
    <row r="5092" spans="2:5" x14ac:dyDescent="0.2">
      <c r="B5092" s="153">
        <v>36131</v>
      </c>
      <c r="C5092" s="61">
        <v>17.864917999999999</v>
      </c>
      <c r="D5092">
        <f t="shared" si="81"/>
        <v>-0.95887884815904822</v>
      </c>
      <c r="E5092">
        <v>-1.032222316829417E-2</v>
      </c>
    </row>
    <row r="5093" spans="2:5" x14ac:dyDescent="0.2">
      <c r="B5093" s="153">
        <v>44643</v>
      </c>
      <c r="C5093" s="61">
        <v>434.44595299999997</v>
      </c>
      <c r="D5093">
        <f t="shared" si="81"/>
        <v>4.6706287865048086</v>
      </c>
      <c r="E5093">
        <v>-1.0332748569586615E-2</v>
      </c>
    </row>
    <row r="5094" spans="2:5" x14ac:dyDescent="0.2">
      <c r="B5094" s="153">
        <v>38406</v>
      </c>
      <c r="C5094" s="61">
        <v>76.613365000000002</v>
      </c>
      <c r="D5094">
        <f t="shared" si="81"/>
        <v>-0.87444511080900778</v>
      </c>
      <c r="E5094">
        <v>-1.0345587358897537E-2</v>
      </c>
    </row>
    <row r="5095" spans="2:5" x14ac:dyDescent="0.2">
      <c r="B5095" s="153">
        <v>45125</v>
      </c>
      <c r="C5095" s="61">
        <v>610.19818099999998</v>
      </c>
      <c r="D5095">
        <f t="shared" si="81"/>
        <v>8.3614469428134015</v>
      </c>
      <c r="E5095">
        <v>-1.0347634545716156E-2</v>
      </c>
    </row>
    <row r="5096" spans="2:5" x14ac:dyDescent="0.2">
      <c r="B5096" s="153">
        <v>35607</v>
      </c>
      <c r="C5096" s="61">
        <v>65.182036999999994</v>
      </c>
      <c r="D5096">
        <f t="shared" si="81"/>
        <v>-0.86037755347267098</v>
      </c>
      <c r="E5096">
        <v>-1.0347887829854937E-2</v>
      </c>
    </row>
    <row r="5097" spans="2:5" x14ac:dyDescent="0.2">
      <c r="B5097" s="153">
        <v>42832</v>
      </c>
      <c r="C5097" s="61">
        <v>466.84497099999999</v>
      </c>
      <c r="D5097">
        <f t="shared" si="81"/>
        <v>10.070828000615618</v>
      </c>
      <c r="E5097">
        <v>-1.0355072632081738E-2</v>
      </c>
    </row>
    <row r="5098" spans="2:5" x14ac:dyDescent="0.2">
      <c r="B5098" s="153">
        <v>35767</v>
      </c>
      <c r="C5098" s="61">
        <v>42.168930000000003</v>
      </c>
      <c r="D5098">
        <f t="shared" si="81"/>
        <v>1.0588496358131165</v>
      </c>
      <c r="E5098">
        <v>-1.0379428324142794E-2</v>
      </c>
    </row>
    <row r="5099" spans="2:5" x14ac:dyDescent="0.2">
      <c r="B5099" s="153">
        <v>33994</v>
      </c>
      <c r="C5099" s="61">
        <v>20.481791999999999</v>
      </c>
      <c r="D5099">
        <f t="shared" si="81"/>
        <v>-0.59015900999404269</v>
      </c>
      <c r="E5099">
        <v>-1.0416675725779916E-2</v>
      </c>
    </row>
    <row r="5100" spans="2:5" x14ac:dyDescent="0.2">
      <c r="B5100" s="153">
        <v>34879</v>
      </c>
      <c r="C5100" s="61">
        <v>49.974972000000001</v>
      </c>
      <c r="D5100">
        <f t="shared" si="81"/>
        <v>0.21060081395054772</v>
      </c>
      <c r="E5100">
        <v>-1.0416699256763655E-2</v>
      </c>
    </row>
    <row r="5101" spans="2:5" x14ac:dyDescent="0.2">
      <c r="B5101" s="153">
        <v>34765</v>
      </c>
      <c r="C5101" s="61">
        <v>41.281131999999999</v>
      </c>
      <c r="D5101">
        <f t="shared" si="81"/>
        <v>0</v>
      </c>
      <c r="E5101">
        <v>-1.0416708617327282E-2</v>
      </c>
    </row>
    <row r="5102" spans="2:5" x14ac:dyDescent="0.2">
      <c r="B5102" s="153">
        <v>34719</v>
      </c>
      <c r="C5102" s="61">
        <v>41.281131999999999</v>
      </c>
      <c r="D5102">
        <f t="shared" si="81"/>
        <v>-0.9325251179965699</v>
      </c>
      <c r="E5102">
        <v>-1.0416708617327282E-2</v>
      </c>
    </row>
    <row r="5103" spans="2:5" x14ac:dyDescent="0.2">
      <c r="B5103" s="153">
        <v>45149</v>
      </c>
      <c r="C5103" s="61">
        <v>611.79998799999998</v>
      </c>
      <c r="D5103">
        <f t="shared" si="81"/>
        <v>24.348344514420088</v>
      </c>
      <c r="E5103">
        <v>-1.0432692276587165E-2</v>
      </c>
    </row>
    <row r="5104" spans="2:5" x14ac:dyDescent="0.2">
      <c r="B5104" s="153">
        <v>37750</v>
      </c>
      <c r="C5104" s="61">
        <v>24.135698000000001</v>
      </c>
      <c r="D5104">
        <f t="shared" si="81"/>
        <v>-0.94055534109000438</v>
      </c>
      <c r="E5104">
        <v>-1.0436507674563413E-2</v>
      </c>
    </row>
    <row r="5105" spans="2:5" x14ac:dyDescent="0.2">
      <c r="B5105" s="153">
        <v>42318</v>
      </c>
      <c r="C5105" s="61">
        <v>406.01962300000002</v>
      </c>
      <c r="D5105">
        <f t="shared" si="81"/>
        <v>4.9621198576044403</v>
      </c>
      <c r="E5105">
        <v>-1.044317319997049E-2</v>
      </c>
    </row>
    <row r="5106" spans="2:5" x14ac:dyDescent="0.2">
      <c r="B5106" s="153">
        <v>38300</v>
      </c>
      <c r="C5106" s="61">
        <v>68.099875999999995</v>
      </c>
      <c r="D5106">
        <f t="shared" si="81"/>
        <v>0.91369861119744455</v>
      </c>
      <c r="E5106">
        <v>-1.0473639761676918E-2</v>
      </c>
    </row>
    <row r="5107" spans="2:5" x14ac:dyDescent="0.2">
      <c r="B5107" s="153">
        <v>35865</v>
      </c>
      <c r="C5107" s="61">
        <v>35.585476</v>
      </c>
      <c r="D5107">
        <f t="shared" si="81"/>
        <v>-0.37628805266782139</v>
      </c>
      <c r="E5107">
        <v>-1.0483644432446749E-2</v>
      </c>
    </row>
    <row r="5108" spans="2:5" x14ac:dyDescent="0.2">
      <c r="B5108" s="153">
        <v>37922</v>
      </c>
      <c r="C5108" s="61">
        <v>57.054344</v>
      </c>
      <c r="D5108">
        <f t="shared" si="81"/>
        <v>-0.56572347464734452</v>
      </c>
      <c r="E5108">
        <v>-1.0507454655989295E-2</v>
      </c>
    </row>
    <row r="5109" spans="2:5" x14ac:dyDescent="0.2">
      <c r="B5109" s="153">
        <v>39423</v>
      </c>
      <c r="C5109" s="61">
        <v>131.377914</v>
      </c>
      <c r="D5109">
        <f t="shared" si="81"/>
        <v>0.52407772460422553</v>
      </c>
      <c r="E5109">
        <v>-1.050988049965992E-2</v>
      </c>
    </row>
    <row r="5110" spans="2:5" x14ac:dyDescent="0.2">
      <c r="B5110" s="153">
        <v>38615</v>
      </c>
      <c r="C5110" s="61">
        <v>86.201583999999997</v>
      </c>
      <c r="D5110">
        <f t="shared" si="81"/>
        <v>-0.86106602895834894</v>
      </c>
      <c r="E5110">
        <v>-1.0513400381106102E-2</v>
      </c>
    </row>
    <row r="5111" spans="2:5" x14ac:dyDescent="0.2">
      <c r="B5111" s="153">
        <v>45191</v>
      </c>
      <c r="C5111" s="61">
        <v>620.45001200000002</v>
      </c>
      <c r="D5111">
        <f t="shared" si="81"/>
        <v>11.547291213897266</v>
      </c>
      <c r="E5111">
        <v>-1.0525438364253617E-2</v>
      </c>
    </row>
    <row r="5112" spans="2:5" x14ac:dyDescent="0.2">
      <c r="B5112" s="153">
        <v>34880</v>
      </c>
      <c r="C5112" s="61">
        <v>49.448920999999999</v>
      </c>
      <c r="D5112">
        <f t="shared" si="81"/>
        <v>0.21060089909092042</v>
      </c>
      <c r="E5112">
        <v>-1.0526289039241533E-2</v>
      </c>
    </row>
    <row r="5113" spans="2:5" x14ac:dyDescent="0.2">
      <c r="B5113" s="153">
        <v>34722</v>
      </c>
      <c r="C5113" s="61">
        <v>40.846592000000001</v>
      </c>
      <c r="D5113">
        <f t="shared" si="81"/>
        <v>-0.3984551185851391</v>
      </c>
      <c r="E5113">
        <v>-1.052635862795619E-2</v>
      </c>
    </row>
    <row r="5114" spans="2:5" x14ac:dyDescent="0.2">
      <c r="B5114" s="153">
        <v>35215</v>
      </c>
      <c r="C5114" s="61">
        <v>67.902816999999999</v>
      </c>
      <c r="D5114">
        <f t="shared" si="81"/>
        <v>-0.83708574867883456</v>
      </c>
      <c r="E5114">
        <v>-1.0527795219517584E-2</v>
      </c>
    </row>
    <row r="5115" spans="2:5" x14ac:dyDescent="0.2">
      <c r="B5115" s="153">
        <v>43052</v>
      </c>
      <c r="C5115" s="61">
        <v>416.80096400000002</v>
      </c>
      <c r="D5115">
        <f t="shared" si="81"/>
        <v>20.304260581581456</v>
      </c>
      <c r="E5115">
        <v>-1.0531260822734369E-2</v>
      </c>
    </row>
    <row r="5116" spans="2:5" x14ac:dyDescent="0.2">
      <c r="B5116" s="153">
        <v>36025</v>
      </c>
      <c r="C5116" s="61">
        <v>19.564207</v>
      </c>
      <c r="D5116">
        <f t="shared" si="81"/>
        <v>2.2318592363082843E-2</v>
      </c>
      <c r="E5116">
        <v>-1.0554196062549122E-2</v>
      </c>
    </row>
    <row r="5117" spans="2:5" x14ac:dyDescent="0.2">
      <c r="B5117" s="153">
        <v>36648</v>
      </c>
      <c r="C5117" s="61">
        <v>19.137094000000001</v>
      </c>
      <c r="D5117">
        <f t="shared" si="81"/>
        <v>-0.49052413353521296</v>
      </c>
      <c r="E5117">
        <v>-1.057153392559157E-2</v>
      </c>
    </row>
    <row r="5118" spans="2:5" x14ac:dyDescent="0.2">
      <c r="B5118" s="153">
        <v>36543</v>
      </c>
      <c r="C5118" s="61">
        <v>37.562317</v>
      </c>
      <c r="D5118">
        <f t="shared" si="81"/>
        <v>-0.88966504759524223</v>
      </c>
      <c r="E5118">
        <v>-1.0572393343069668E-2</v>
      </c>
    </row>
    <row r="5119" spans="2:5" x14ac:dyDescent="0.2">
      <c r="B5119" s="153">
        <v>43168</v>
      </c>
      <c r="C5119" s="61">
        <v>340.438965</v>
      </c>
      <c r="D5119">
        <f t="shared" si="81"/>
        <v>-1.2006304558892044E-2</v>
      </c>
      <c r="E5119">
        <v>-1.057505904641759E-2</v>
      </c>
    </row>
    <row r="5120" spans="2:5" x14ac:dyDescent="0.2">
      <c r="B5120" s="153">
        <v>44364</v>
      </c>
      <c r="C5120" s="61">
        <v>344.57605000000001</v>
      </c>
      <c r="D5120">
        <f t="shared" si="81"/>
        <v>7.5347792277370385</v>
      </c>
      <c r="E5120">
        <v>-1.0591106461631739E-2</v>
      </c>
    </row>
    <row r="5121" spans="2:5" x14ac:dyDescent="0.2">
      <c r="B5121" s="153">
        <v>37852</v>
      </c>
      <c r="C5121" s="61">
        <v>40.373165</v>
      </c>
      <c r="D5121">
        <f t="shared" si="81"/>
        <v>-0.72634432302015184</v>
      </c>
      <c r="E5121">
        <v>-1.0605565097331991E-2</v>
      </c>
    </row>
    <row r="5122" spans="2:5" x14ac:dyDescent="0.2">
      <c r="B5122" s="153">
        <v>39013</v>
      </c>
      <c r="C5122" s="61">
        <v>147.532715</v>
      </c>
      <c r="D5122">
        <f t="shared" si="81"/>
        <v>-0.78120611356143155</v>
      </c>
      <c r="E5122">
        <v>-1.0635509431991557E-2</v>
      </c>
    </row>
    <row r="5123" spans="2:5" x14ac:dyDescent="0.2">
      <c r="B5123" s="153">
        <v>45250</v>
      </c>
      <c r="C5123" s="61">
        <v>674.29998799999998</v>
      </c>
      <c r="D5123">
        <f t="shared" ref="D5123:D5186" si="82">(C5123-C5124)/C5124</f>
        <v>32.629922422256179</v>
      </c>
      <c r="E5123">
        <v>-1.0637517610813897E-2</v>
      </c>
    </row>
    <row r="5124" spans="2:5" x14ac:dyDescent="0.2">
      <c r="B5124" s="153">
        <v>33422</v>
      </c>
      <c r="C5124" s="61">
        <v>20.050595999999999</v>
      </c>
      <c r="D5124">
        <f t="shared" si="82"/>
        <v>-0.5</v>
      </c>
      <c r="E5124">
        <v>-1.0638258502719404E-2</v>
      </c>
    </row>
    <row r="5125" spans="2:5" x14ac:dyDescent="0.2">
      <c r="B5125" s="153">
        <v>34428</v>
      </c>
      <c r="C5125" s="61">
        <v>40.101191999999998</v>
      </c>
      <c r="D5125">
        <f t="shared" si="82"/>
        <v>0</v>
      </c>
      <c r="E5125">
        <v>-1.063828291188482E-2</v>
      </c>
    </row>
    <row r="5126" spans="2:5" x14ac:dyDescent="0.2">
      <c r="B5126" s="153">
        <v>34442</v>
      </c>
      <c r="C5126" s="61">
        <v>40.101191999999998</v>
      </c>
      <c r="D5126">
        <f t="shared" si="82"/>
        <v>0</v>
      </c>
      <c r="E5126">
        <v>-1.063828291188482E-2</v>
      </c>
    </row>
    <row r="5127" spans="2:5" x14ac:dyDescent="0.2">
      <c r="B5127" s="153">
        <v>34431</v>
      </c>
      <c r="C5127" s="61">
        <v>40.101191999999998</v>
      </c>
      <c r="D5127">
        <f t="shared" si="82"/>
        <v>0.69562886637344845</v>
      </c>
      <c r="E5127">
        <v>-1.063828291188482E-2</v>
      </c>
    </row>
    <row r="5128" spans="2:5" x14ac:dyDescent="0.2">
      <c r="B5128" s="153">
        <v>37691</v>
      </c>
      <c r="C5128" s="61">
        <v>23.649746</v>
      </c>
      <c r="D5128">
        <f t="shared" si="82"/>
        <v>0.13850738586316808</v>
      </c>
      <c r="E5128">
        <v>-1.0648589355895141E-2</v>
      </c>
    </row>
    <row r="5129" spans="2:5" x14ac:dyDescent="0.2">
      <c r="B5129" s="153">
        <v>37496</v>
      </c>
      <c r="C5129" s="61">
        <v>20.772589</v>
      </c>
      <c r="D5129">
        <f t="shared" si="82"/>
        <v>-0.69924853646980101</v>
      </c>
      <c r="E5129">
        <v>-1.065398099273087E-2</v>
      </c>
    </row>
    <row r="5130" spans="2:5" x14ac:dyDescent="0.2">
      <c r="B5130" s="153">
        <v>38313</v>
      </c>
      <c r="C5130" s="61">
        <v>69.068954000000005</v>
      </c>
      <c r="D5130">
        <f t="shared" si="82"/>
        <v>-0.56879914192539094</v>
      </c>
      <c r="E5130">
        <v>-1.0668994267708844E-2</v>
      </c>
    </row>
    <row r="5131" spans="2:5" x14ac:dyDescent="0.2">
      <c r="B5131" s="153">
        <v>39100</v>
      </c>
      <c r="C5131" s="61">
        <v>160.178146</v>
      </c>
      <c r="D5131">
        <f t="shared" si="82"/>
        <v>-0.61005369078484595</v>
      </c>
      <c r="E5131">
        <v>-1.0676284024007275E-2</v>
      </c>
    </row>
    <row r="5132" spans="2:5" x14ac:dyDescent="0.2">
      <c r="B5132" s="153">
        <v>45012</v>
      </c>
      <c r="C5132" s="61">
        <v>410.769745</v>
      </c>
      <c r="D5132">
        <f t="shared" si="82"/>
        <v>-4.2301012562895937E-2</v>
      </c>
      <c r="E5132">
        <v>-1.068430782755702E-2</v>
      </c>
    </row>
    <row r="5133" spans="2:5" x14ac:dyDescent="0.2">
      <c r="B5133" s="153">
        <v>44678</v>
      </c>
      <c r="C5133" s="61">
        <v>428.913208</v>
      </c>
      <c r="D5133">
        <f t="shared" si="82"/>
        <v>9.6708657515066001</v>
      </c>
      <c r="E5133">
        <v>-1.0692128205268315E-2</v>
      </c>
    </row>
    <row r="5134" spans="2:5" x14ac:dyDescent="0.2">
      <c r="B5134" s="153">
        <v>34758</v>
      </c>
      <c r="C5134" s="61">
        <v>40.194789999999998</v>
      </c>
      <c r="D5134">
        <f t="shared" si="82"/>
        <v>-0.91532066533559198</v>
      </c>
      <c r="E5134">
        <v>-1.0695229283869694E-2</v>
      </c>
    </row>
    <row r="5135" spans="2:5" x14ac:dyDescent="0.2">
      <c r="B5135" s="153">
        <v>42886</v>
      </c>
      <c r="C5135" s="61">
        <v>474.670593</v>
      </c>
      <c r="D5135">
        <f t="shared" si="82"/>
        <v>-3.5938458053620406E-2</v>
      </c>
      <c r="E5135">
        <v>-1.0700195543770922E-2</v>
      </c>
    </row>
    <row r="5136" spans="2:5" x14ac:dyDescent="0.2">
      <c r="B5136" s="153">
        <v>42571</v>
      </c>
      <c r="C5136" s="61">
        <v>492.36544800000001</v>
      </c>
      <c r="D5136">
        <f t="shared" si="82"/>
        <v>-0.10816180397373527</v>
      </c>
      <c r="E5136">
        <v>-1.0716067155971672E-2</v>
      </c>
    </row>
    <row r="5137" spans="2:5" x14ac:dyDescent="0.2">
      <c r="B5137" s="153">
        <v>42668</v>
      </c>
      <c r="C5137" s="61">
        <v>552.07934599999999</v>
      </c>
      <c r="D5137">
        <f t="shared" si="82"/>
        <v>12.539045569237372</v>
      </c>
      <c r="E5137">
        <v>-1.0718051517083308E-2</v>
      </c>
    </row>
    <row r="5138" spans="2:5" x14ac:dyDescent="0.2">
      <c r="B5138" s="153">
        <v>35906</v>
      </c>
      <c r="C5138" s="61">
        <v>40.776828999999999</v>
      </c>
      <c r="D5138">
        <f t="shared" si="82"/>
        <v>-0.69707512200750488</v>
      </c>
      <c r="E5138">
        <v>-1.0730142781325062E-2</v>
      </c>
    </row>
    <row r="5139" spans="2:5" x14ac:dyDescent="0.2">
      <c r="B5139" s="153">
        <v>39041</v>
      </c>
      <c r="C5139" s="61">
        <v>134.610367</v>
      </c>
      <c r="D5139">
        <f t="shared" si="82"/>
        <v>4.4145697182577086</v>
      </c>
      <c r="E5139">
        <v>-1.0730345934771271E-2</v>
      </c>
    </row>
    <row r="5140" spans="2:5" x14ac:dyDescent="0.2">
      <c r="B5140" s="153">
        <v>37721</v>
      </c>
      <c r="C5140" s="61">
        <v>24.860769000000001</v>
      </c>
      <c r="D5140">
        <f t="shared" si="82"/>
        <v>-0.84559302716201701</v>
      </c>
      <c r="E5140">
        <v>-1.0742935735256826E-2</v>
      </c>
    </row>
    <row r="5141" spans="2:5" x14ac:dyDescent="0.2">
      <c r="B5141" s="153">
        <v>38847</v>
      </c>
      <c r="C5141" s="61">
        <v>161.008072</v>
      </c>
      <c r="D5141">
        <f t="shared" si="82"/>
        <v>3.0586853452958893</v>
      </c>
      <c r="E5141">
        <v>-1.0747888098707973E-2</v>
      </c>
    </row>
    <row r="5142" spans="2:5" x14ac:dyDescent="0.2">
      <c r="B5142" s="153">
        <v>34429</v>
      </c>
      <c r="C5142" s="61">
        <v>39.670006000000001</v>
      </c>
      <c r="D5142">
        <f t="shared" si="82"/>
        <v>0</v>
      </c>
      <c r="E5142">
        <v>-1.0752448455896194E-2</v>
      </c>
    </row>
    <row r="5143" spans="2:5" x14ac:dyDescent="0.2">
      <c r="B5143" s="153">
        <v>34443</v>
      </c>
      <c r="C5143" s="61">
        <v>39.670006000000001</v>
      </c>
      <c r="D5143">
        <f t="shared" si="82"/>
        <v>0</v>
      </c>
      <c r="E5143">
        <v>-1.0752448455896194E-2</v>
      </c>
    </row>
    <row r="5144" spans="2:5" x14ac:dyDescent="0.2">
      <c r="B5144" s="153">
        <v>33744</v>
      </c>
      <c r="C5144" s="61">
        <v>39.670006000000001</v>
      </c>
      <c r="D5144">
        <f t="shared" si="82"/>
        <v>1</v>
      </c>
      <c r="E5144">
        <v>-1.0752448455896194E-2</v>
      </c>
    </row>
    <row r="5145" spans="2:5" x14ac:dyDescent="0.2">
      <c r="B5145" s="153">
        <v>34185</v>
      </c>
      <c r="C5145" s="61">
        <v>19.835003</v>
      </c>
      <c r="D5145">
        <f t="shared" si="82"/>
        <v>-0.61577394641299699</v>
      </c>
      <c r="E5145">
        <v>-1.0752448455896194E-2</v>
      </c>
    </row>
    <row r="5146" spans="2:5" x14ac:dyDescent="0.2">
      <c r="B5146" s="153">
        <v>35045</v>
      </c>
      <c r="C5146" s="61">
        <v>51.623263999999999</v>
      </c>
      <c r="D5146">
        <f t="shared" si="82"/>
        <v>-0.88258891031716802</v>
      </c>
      <c r="E5146">
        <v>-1.0752623059661315E-2</v>
      </c>
    </row>
    <row r="5147" spans="2:5" x14ac:dyDescent="0.2">
      <c r="B5147" s="153">
        <v>44970</v>
      </c>
      <c r="C5147" s="61">
        <v>439.67962599999998</v>
      </c>
      <c r="D5147">
        <f t="shared" si="82"/>
        <v>5.9518435326652721</v>
      </c>
      <c r="E5147">
        <v>-1.0766041578028197E-2</v>
      </c>
    </row>
    <row r="5148" spans="2:5" x14ac:dyDescent="0.2">
      <c r="B5148" s="153">
        <v>38239</v>
      </c>
      <c r="C5148" s="61">
        <v>63.246479000000001</v>
      </c>
      <c r="D5148">
        <f t="shared" si="82"/>
        <v>1.311003859134555</v>
      </c>
      <c r="E5148">
        <v>-1.0772466424178444E-2</v>
      </c>
    </row>
    <row r="5149" spans="2:5" x14ac:dyDescent="0.2">
      <c r="B5149" s="153">
        <v>35962</v>
      </c>
      <c r="C5149" s="61">
        <v>27.367535</v>
      </c>
      <c r="D5149">
        <f t="shared" si="82"/>
        <v>-0.55656239343454905</v>
      </c>
      <c r="E5149">
        <v>-1.0775672692466202E-2</v>
      </c>
    </row>
    <row r="5150" spans="2:5" x14ac:dyDescent="0.2">
      <c r="B5150" s="153">
        <v>38170</v>
      </c>
      <c r="C5150" s="61">
        <v>61.716766</v>
      </c>
      <c r="D5150">
        <f t="shared" si="82"/>
        <v>-0.86736441254872332</v>
      </c>
      <c r="E5150">
        <v>-1.0783109259104886E-2</v>
      </c>
    </row>
    <row r="5151" spans="2:5" x14ac:dyDescent="0.2">
      <c r="B5151" s="153">
        <v>42157</v>
      </c>
      <c r="C5151" s="61">
        <v>465.31076000000002</v>
      </c>
      <c r="D5151">
        <f t="shared" si="82"/>
        <v>8.6918960626192412</v>
      </c>
      <c r="E5151">
        <v>-1.0803868091337515E-2</v>
      </c>
    </row>
    <row r="5152" spans="2:5" x14ac:dyDescent="0.2">
      <c r="B5152" s="153">
        <v>35418</v>
      </c>
      <c r="C5152" s="61">
        <v>48.010292</v>
      </c>
      <c r="D5152">
        <f t="shared" si="82"/>
        <v>-0.91218903392305195</v>
      </c>
      <c r="E5152">
        <v>-1.0817054580541227E-2</v>
      </c>
    </row>
    <row r="5153" spans="2:5" x14ac:dyDescent="0.2">
      <c r="B5153" s="153">
        <v>42633</v>
      </c>
      <c r="C5153" s="61">
        <v>546.74597200000005</v>
      </c>
      <c r="D5153">
        <f t="shared" si="82"/>
        <v>6.391859253323301E-2</v>
      </c>
      <c r="E5153">
        <v>-1.0821581264380074E-2</v>
      </c>
    </row>
    <row r="5154" spans="2:5" x14ac:dyDescent="0.2">
      <c r="B5154" s="153">
        <v>45063</v>
      </c>
      <c r="C5154" s="61">
        <v>513.89831500000003</v>
      </c>
      <c r="D5154">
        <f t="shared" si="82"/>
        <v>0.19094370575114861</v>
      </c>
      <c r="E5154">
        <v>-1.0841528068489653E-2</v>
      </c>
    </row>
    <row r="5155" spans="2:5" x14ac:dyDescent="0.2">
      <c r="B5155" s="153">
        <v>44683</v>
      </c>
      <c r="C5155" s="61">
        <v>431.50512700000002</v>
      </c>
      <c r="D5155">
        <f t="shared" si="82"/>
        <v>1.9890723100715801</v>
      </c>
      <c r="E5155">
        <v>-1.0854703372523788E-2</v>
      </c>
    </row>
    <row r="5156" spans="2:5" x14ac:dyDescent="0.2">
      <c r="B5156" s="153">
        <v>38978</v>
      </c>
      <c r="C5156" s="61">
        <v>144.36088599999999</v>
      </c>
      <c r="D5156">
        <f t="shared" si="82"/>
        <v>-0.66506114245100934</v>
      </c>
      <c r="E5156">
        <v>-1.0866336747803839E-2</v>
      </c>
    </row>
    <row r="5157" spans="2:5" x14ac:dyDescent="0.2">
      <c r="B5157" s="153">
        <v>43115</v>
      </c>
      <c r="C5157" s="61">
        <v>431.00668300000001</v>
      </c>
      <c r="D5157">
        <f t="shared" si="82"/>
        <v>2.7887615103383152</v>
      </c>
      <c r="E5157">
        <v>-1.0867120037604419E-2</v>
      </c>
    </row>
    <row r="5158" spans="2:5" x14ac:dyDescent="0.2">
      <c r="B5158" s="153">
        <v>39261</v>
      </c>
      <c r="C5158" s="61">
        <v>113.759254</v>
      </c>
      <c r="D5158">
        <f t="shared" si="82"/>
        <v>-0.73603096818855762</v>
      </c>
      <c r="E5158">
        <v>-1.0868036983970158E-2</v>
      </c>
    </row>
    <row r="5159" spans="2:5" x14ac:dyDescent="0.2">
      <c r="B5159" s="153">
        <v>43025</v>
      </c>
      <c r="C5159" s="61">
        <v>430.956818</v>
      </c>
      <c r="D5159">
        <f t="shared" si="82"/>
        <v>9.9829232835003552</v>
      </c>
      <c r="E5159">
        <v>-1.0868363780532136E-2</v>
      </c>
    </row>
    <row r="5160" spans="2:5" x14ac:dyDescent="0.2">
      <c r="B5160" s="153">
        <v>34417</v>
      </c>
      <c r="C5160" s="61">
        <v>39.238807999999999</v>
      </c>
      <c r="D5160">
        <f t="shared" si="82"/>
        <v>0</v>
      </c>
      <c r="E5160">
        <v>-1.0869622757304397E-2</v>
      </c>
    </row>
    <row r="5161" spans="2:5" x14ac:dyDescent="0.2">
      <c r="B5161" s="153">
        <v>34445</v>
      </c>
      <c r="C5161" s="61">
        <v>39.238807999999999</v>
      </c>
      <c r="D5161">
        <f t="shared" si="82"/>
        <v>1</v>
      </c>
      <c r="E5161">
        <v>-1.0869622757304397E-2</v>
      </c>
    </row>
    <row r="5162" spans="2:5" x14ac:dyDescent="0.2">
      <c r="B5162" s="153">
        <v>33371</v>
      </c>
      <c r="C5162" s="61">
        <v>19.619403999999999</v>
      </c>
      <c r="D5162">
        <f t="shared" si="82"/>
        <v>-0.98091497665369642</v>
      </c>
      <c r="E5162">
        <v>-1.0869622757304397E-2</v>
      </c>
    </row>
    <row r="5163" spans="2:5" x14ac:dyDescent="0.2">
      <c r="B5163" s="153">
        <v>45362</v>
      </c>
      <c r="C5163" s="61">
        <v>1028</v>
      </c>
      <c r="D5163">
        <f t="shared" si="82"/>
        <v>0.95605154426435313</v>
      </c>
      <c r="E5163">
        <v>-1.0872749415217188E-2</v>
      </c>
    </row>
    <row r="5164" spans="2:5" x14ac:dyDescent="0.2">
      <c r="B5164" s="153">
        <v>42115</v>
      </c>
      <c r="C5164" s="61">
        <v>525.54852300000005</v>
      </c>
      <c r="D5164">
        <f t="shared" si="82"/>
        <v>20.182600779262334</v>
      </c>
      <c r="E5164">
        <v>-1.0877651168945658E-2</v>
      </c>
    </row>
    <row r="5165" spans="2:5" x14ac:dyDescent="0.2">
      <c r="B5165" s="153">
        <v>39860</v>
      </c>
      <c r="C5165" s="61">
        <v>24.810386999999999</v>
      </c>
      <c r="D5165">
        <f t="shared" si="82"/>
        <v>0.14342975738513442</v>
      </c>
      <c r="E5165">
        <v>-1.0889297116047747E-2</v>
      </c>
    </row>
    <row r="5166" spans="2:5" x14ac:dyDescent="0.2">
      <c r="B5166" s="153">
        <v>37545</v>
      </c>
      <c r="C5166" s="61">
        <v>21.698217</v>
      </c>
      <c r="D5166">
        <f t="shared" si="82"/>
        <v>-0.95932631006694635</v>
      </c>
      <c r="E5166">
        <v>-1.0900183057762105E-2</v>
      </c>
    </row>
    <row r="5167" spans="2:5" x14ac:dyDescent="0.2">
      <c r="B5167" s="153">
        <v>42111</v>
      </c>
      <c r="C5167" s="61">
        <v>533.47058100000004</v>
      </c>
      <c r="D5167">
        <f t="shared" si="82"/>
        <v>12.670597438565343</v>
      </c>
      <c r="E5167">
        <v>-1.0900778578967554E-2</v>
      </c>
    </row>
    <row r="5168" spans="2:5" x14ac:dyDescent="0.2">
      <c r="B5168" s="153">
        <v>34452</v>
      </c>
      <c r="C5168" s="61">
        <v>39.023209000000001</v>
      </c>
      <c r="D5168">
        <f t="shared" si="82"/>
        <v>1.000000051251553</v>
      </c>
      <c r="E5168">
        <v>-1.0928618819639104E-2</v>
      </c>
    </row>
    <row r="5169" spans="2:5" x14ac:dyDescent="0.2">
      <c r="B5169" s="153">
        <v>33374</v>
      </c>
      <c r="C5169" s="61">
        <v>19.511603999999998</v>
      </c>
      <c r="D5169">
        <f t="shared" si="82"/>
        <v>-0.61274020860571365</v>
      </c>
      <c r="E5169">
        <v>-1.0928669234086837E-2</v>
      </c>
    </row>
    <row r="5170" spans="2:5" x14ac:dyDescent="0.2">
      <c r="B5170" s="153">
        <v>35720</v>
      </c>
      <c r="C5170" s="61">
        <v>50.383758999999998</v>
      </c>
      <c r="D5170">
        <f t="shared" si="82"/>
        <v>-0.68869240242030461</v>
      </c>
      <c r="E5170">
        <v>-1.0959354581149503E-2</v>
      </c>
    </row>
    <row r="5171" spans="2:5" x14ac:dyDescent="0.2">
      <c r="B5171" s="153">
        <v>43791</v>
      </c>
      <c r="C5171" s="61">
        <v>161.84558100000001</v>
      </c>
      <c r="D5171">
        <f t="shared" si="82"/>
        <v>7.3409189237967585</v>
      </c>
      <c r="E5171">
        <v>-1.0965553504331732E-2</v>
      </c>
    </row>
    <row r="5172" spans="2:5" x14ac:dyDescent="0.2">
      <c r="B5172" s="153">
        <v>33392</v>
      </c>
      <c r="C5172" s="61">
        <v>19.403807</v>
      </c>
      <c r="D5172">
        <f t="shared" si="82"/>
        <v>0</v>
      </c>
      <c r="E5172">
        <v>-1.0988967860593469E-2</v>
      </c>
    </row>
    <row r="5173" spans="2:5" x14ac:dyDescent="0.2">
      <c r="B5173" s="153">
        <v>33351</v>
      </c>
      <c r="C5173" s="61">
        <v>19.403807</v>
      </c>
      <c r="D5173">
        <f t="shared" si="82"/>
        <v>-0.49999998711593008</v>
      </c>
      <c r="E5173">
        <v>-1.0988967860593469E-2</v>
      </c>
    </row>
    <row r="5174" spans="2:5" x14ac:dyDescent="0.2">
      <c r="B5174" s="153">
        <v>34418</v>
      </c>
      <c r="C5174" s="61">
        <v>38.807613000000003</v>
      </c>
      <c r="D5174">
        <f t="shared" si="82"/>
        <v>0</v>
      </c>
      <c r="E5174">
        <v>-1.0988993345567362E-2</v>
      </c>
    </row>
    <row r="5175" spans="2:5" x14ac:dyDescent="0.2">
      <c r="B5175" s="153">
        <v>33742</v>
      </c>
      <c r="C5175" s="61">
        <v>38.807613000000003</v>
      </c>
      <c r="D5175">
        <f t="shared" si="82"/>
        <v>-0.13052097409418215</v>
      </c>
      <c r="E5175">
        <v>-1.0988993345567362E-2</v>
      </c>
    </row>
    <row r="5176" spans="2:5" x14ac:dyDescent="0.2">
      <c r="B5176" s="153">
        <v>35412</v>
      </c>
      <c r="C5176" s="61">
        <v>44.633178999999998</v>
      </c>
      <c r="D5176">
        <f t="shared" si="82"/>
        <v>-0.91017697945940523</v>
      </c>
      <c r="E5176">
        <v>-1.1004587787576629E-2</v>
      </c>
    </row>
    <row r="5177" spans="2:5" x14ac:dyDescent="0.2">
      <c r="B5177" s="153">
        <v>44608</v>
      </c>
      <c r="C5177" s="61">
        <v>496.90133700000001</v>
      </c>
      <c r="D5177">
        <f t="shared" si="82"/>
        <v>7.9480295310081578E-2</v>
      </c>
      <c r="E5177">
        <v>-1.1011823298951074E-2</v>
      </c>
    </row>
    <row r="5178" spans="2:5" x14ac:dyDescent="0.2">
      <c r="B5178" s="153">
        <v>44806</v>
      </c>
      <c r="C5178" s="61">
        <v>460.315338</v>
      </c>
      <c r="D5178">
        <f t="shared" si="82"/>
        <v>-0.24981200129642767</v>
      </c>
      <c r="E5178">
        <v>-1.1030207903978979E-2</v>
      </c>
    </row>
    <row r="5179" spans="2:5" x14ac:dyDescent="0.2">
      <c r="B5179" s="153">
        <v>45203</v>
      </c>
      <c r="C5179" s="61">
        <v>613.59997599999997</v>
      </c>
      <c r="D5179">
        <f t="shared" si="82"/>
        <v>0.58049697565091818</v>
      </c>
      <c r="E5179">
        <v>-1.104043173102565E-2</v>
      </c>
    </row>
    <row r="5180" spans="2:5" x14ac:dyDescent="0.2">
      <c r="B5180" s="153">
        <v>42348</v>
      </c>
      <c r="C5180" s="61">
        <v>388.23230000000001</v>
      </c>
      <c r="D5180">
        <f t="shared" si="82"/>
        <v>0.22485390431250513</v>
      </c>
      <c r="E5180">
        <v>-1.1041979616947828E-2</v>
      </c>
    </row>
    <row r="5181" spans="2:5" x14ac:dyDescent="0.2">
      <c r="B5181" s="153">
        <v>44463</v>
      </c>
      <c r="C5181" s="61">
        <v>316.96212800000001</v>
      </c>
      <c r="D5181">
        <f t="shared" si="82"/>
        <v>11.867759046658751</v>
      </c>
      <c r="E5181">
        <v>-1.1041993338063416E-2</v>
      </c>
    </row>
    <row r="5182" spans="2:5" x14ac:dyDescent="0.2">
      <c r="B5182" s="153">
        <v>35976</v>
      </c>
      <c r="C5182" s="61">
        <v>24.632270999999999</v>
      </c>
      <c r="D5182">
        <f t="shared" si="82"/>
        <v>-0.79685013798236792</v>
      </c>
      <c r="E5182">
        <v>-1.1071286835754097E-2</v>
      </c>
    </row>
    <row r="5183" spans="2:5" x14ac:dyDescent="0.2">
      <c r="B5183" s="153">
        <v>39190</v>
      </c>
      <c r="C5183" s="61">
        <v>121.251724</v>
      </c>
      <c r="D5183">
        <f t="shared" si="82"/>
        <v>5.7784903585801155</v>
      </c>
      <c r="E5183">
        <v>-1.1086641777831696E-2</v>
      </c>
    </row>
    <row r="5184" spans="2:5" x14ac:dyDescent="0.2">
      <c r="B5184" s="153">
        <v>37271</v>
      </c>
      <c r="C5184" s="61">
        <v>17.887718</v>
      </c>
      <c r="D5184">
        <f t="shared" si="82"/>
        <v>-0.85062698782159041</v>
      </c>
      <c r="E5184">
        <v>-1.108762505477299E-2</v>
      </c>
    </row>
    <row r="5185" spans="2:5" x14ac:dyDescent="0.2">
      <c r="B5185" s="153">
        <v>39294</v>
      </c>
      <c r="C5185" s="61">
        <v>119.75200700000001</v>
      </c>
      <c r="D5185">
        <f t="shared" si="82"/>
        <v>0.60583372517477996</v>
      </c>
      <c r="E5185">
        <v>-1.1099325979900265E-2</v>
      </c>
    </row>
    <row r="5186" spans="2:5" x14ac:dyDescent="0.2">
      <c r="B5186" s="153">
        <v>35270</v>
      </c>
      <c r="C5186" s="61">
        <v>74.573104999999998</v>
      </c>
      <c r="D5186">
        <f t="shared" si="82"/>
        <v>2.8864039997077366</v>
      </c>
      <c r="E5186">
        <v>-1.1101681805052444E-2</v>
      </c>
    </row>
    <row r="5187" spans="2:5" x14ac:dyDescent="0.2">
      <c r="B5187" s="153">
        <v>33358</v>
      </c>
      <c r="C5187" s="61">
        <v>19.188202</v>
      </c>
      <c r="D5187">
        <f t="shared" ref="D5187:D5250" si="83">(C5187-C5188)/C5188</f>
        <v>-0.93542020708045825</v>
      </c>
      <c r="E5187">
        <v>-1.1111479309189173E-2</v>
      </c>
    </row>
    <row r="5188" spans="2:5" x14ac:dyDescent="0.2">
      <c r="B5188" s="153">
        <v>44306</v>
      </c>
      <c r="C5188" s="61">
        <v>297.12393200000002</v>
      </c>
      <c r="D5188">
        <f t="shared" si="83"/>
        <v>6.2084013640661295</v>
      </c>
      <c r="E5188">
        <v>-1.1114823116419956E-2</v>
      </c>
    </row>
    <row r="5189" spans="2:5" x14ac:dyDescent="0.2">
      <c r="B5189" s="153">
        <v>35905</v>
      </c>
      <c r="C5189" s="61">
        <v>41.219116</v>
      </c>
      <c r="D5189">
        <f t="shared" si="83"/>
        <v>1.0104317404522809</v>
      </c>
      <c r="E5189">
        <v>-1.1132269677162524E-2</v>
      </c>
    </row>
    <row r="5190" spans="2:5" x14ac:dyDescent="0.2">
      <c r="B5190" s="153">
        <v>37490</v>
      </c>
      <c r="C5190" s="61">
        <v>20.502618999999999</v>
      </c>
      <c r="D5190">
        <f t="shared" si="83"/>
        <v>-0.76243710847901625</v>
      </c>
      <c r="E5190">
        <v>-1.1160736462855829E-2</v>
      </c>
    </row>
    <row r="5191" spans="2:5" x14ac:dyDescent="0.2">
      <c r="B5191" s="153">
        <v>39610</v>
      </c>
      <c r="C5191" s="61">
        <v>86.303962999999996</v>
      </c>
      <c r="D5191">
        <f t="shared" si="83"/>
        <v>-0.91509693753074284</v>
      </c>
      <c r="E5191">
        <v>-1.118203234122664E-2</v>
      </c>
    </row>
    <row r="5192" spans="2:5" x14ac:dyDescent="0.2">
      <c r="B5192" s="153">
        <v>45363</v>
      </c>
      <c r="C5192" s="61">
        <v>1016.5</v>
      </c>
      <c r="D5192">
        <f t="shared" si="83"/>
        <v>0.88280238099355812</v>
      </c>
      <c r="E5192">
        <v>-1.1186770428015564E-2</v>
      </c>
    </row>
    <row r="5193" spans="2:5" x14ac:dyDescent="0.2">
      <c r="B5193" s="153">
        <v>42083</v>
      </c>
      <c r="C5193" s="61">
        <v>539.88671899999997</v>
      </c>
      <c r="D5193">
        <f t="shared" si="83"/>
        <v>8.6724921735161109E-2</v>
      </c>
      <c r="E5193">
        <v>-1.1195491110484745E-2</v>
      </c>
    </row>
    <row r="5194" spans="2:5" x14ac:dyDescent="0.2">
      <c r="B5194" s="153">
        <v>42606</v>
      </c>
      <c r="C5194" s="61">
        <v>496.80163599999997</v>
      </c>
      <c r="D5194">
        <f t="shared" si="83"/>
        <v>-0.19808512138603501</v>
      </c>
      <c r="E5194">
        <v>-1.1210259291900133E-2</v>
      </c>
    </row>
    <row r="5195" spans="2:5" x14ac:dyDescent="0.2">
      <c r="B5195" s="153">
        <v>45119</v>
      </c>
      <c r="C5195" s="61">
        <v>619.51916500000004</v>
      </c>
      <c r="D5195">
        <f t="shared" si="83"/>
        <v>0.45385425820785885</v>
      </c>
      <c r="E5195">
        <v>-1.1217152578603314E-2</v>
      </c>
    </row>
    <row r="5196" spans="2:5" x14ac:dyDescent="0.2">
      <c r="B5196" s="153">
        <v>42866</v>
      </c>
      <c r="C5196" s="61">
        <v>426.12191799999999</v>
      </c>
      <c r="D5196">
        <f t="shared" si="83"/>
        <v>2.794400938362918</v>
      </c>
      <c r="E5196">
        <v>-1.1218989462651928E-2</v>
      </c>
    </row>
    <row r="5197" spans="2:5" x14ac:dyDescent="0.2">
      <c r="B5197" s="153">
        <v>40079</v>
      </c>
      <c r="C5197" s="61">
        <v>112.302818</v>
      </c>
      <c r="D5197">
        <f t="shared" si="83"/>
        <v>1.9596040523368203</v>
      </c>
      <c r="E5197">
        <v>-1.1222344778856218E-2</v>
      </c>
    </row>
    <row r="5198" spans="2:5" x14ac:dyDescent="0.2">
      <c r="B5198" s="153">
        <v>34352</v>
      </c>
      <c r="C5198" s="61">
        <v>37.945217</v>
      </c>
      <c r="D5198">
        <f t="shared" si="83"/>
        <v>-7.6922825470558901E-3</v>
      </c>
      <c r="E5198">
        <v>-1.1235732248388914E-2</v>
      </c>
    </row>
    <row r="5199" spans="2:5" x14ac:dyDescent="0.2">
      <c r="B5199" s="153">
        <v>34782</v>
      </c>
      <c r="C5199" s="61">
        <v>38.239364999999999</v>
      </c>
      <c r="D5199">
        <f t="shared" si="83"/>
        <v>2.3160053854764184</v>
      </c>
      <c r="E5199">
        <v>-1.1235795554815624E-2</v>
      </c>
    </row>
    <row r="5200" spans="2:5" x14ac:dyDescent="0.2">
      <c r="B5200" s="153">
        <v>37013</v>
      </c>
      <c r="C5200" s="61">
        <v>11.531756</v>
      </c>
      <c r="D5200">
        <f t="shared" si="83"/>
        <v>-0.97136354425466276</v>
      </c>
      <c r="E5200">
        <v>-1.1243527332166861E-2</v>
      </c>
    </row>
    <row r="5201" spans="2:5" x14ac:dyDescent="0.2">
      <c r="B5201" s="153">
        <v>44690</v>
      </c>
      <c r="C5201" s="61">
        <v>402.69494600000002</v>
      </c>
      <c r="D5201">
        <f t="shared" si="83"/>
        <v>13.203851136692709</v>
      </c>
      <c r="E5201">
        <v>-1.1259222508184794E-2</v>
      </c>
    </row>
    <row r="5202" spans="2:5" x14ac:dyDescent="0.2">
      <c r="B5202" s="153">
        <v>33491</v>
      </c>
      <c r="C5202" s="61">
        <v>28.351109999999998</v>
      </c>
      <c r="D5202">
        <f t="shared" si="83"/>
        <v>-0.94348838249653888</v>
      </c>
      <c r="E5202">
        <v>-1.1278412993448311E-2</v>
      </c>
    </row>
    <row r="5203" spans="2:5" x14ac:dyDescent="0.2">
      <c r="B5203" s="153">
        <v>42577</v>
      </c>
      <c r="C5203" s="61">
        <v>501.68640099999999</v>
      </c>
      <c r="D5203">
        <f t="shared" si="83"/>
        <v>7.8879048386962767</v>
      </c>
      <c r="E5203">
        <v>-1.1296625559889433E-2</v>
      </c>
    </row>
    <row r="5204" spans="2:5" x14ac:dyDescent="0.2">
      <c r="B5204" s="153">
        <v>35347</v>
      </c>
      <c r="C5204" s="61">
        <v>56.445968999999998</v>
      </c>
      <c r="D5204">
        <f t="shared" si="83"/>
        <v>0.63994109736018889</v>
      </c>
      <c r="E5204">
        <v>-1.1308599803526246E-2</v>
      </c>
    </row>
    <row r="5205" spans="2:5" x14ac:dyDescent="0.2">
      <c r="B5205" s="153">
        <v>36479</v>
      </c>
      <c r="C5205" s="61">
        <v>34.419510000000002</v>
      </c>
      <c r="D5205">
        <f t="shared" si="83"/>
        <v>-0.91216793366778925</v>
      </c>
      <c r="E5205">
        <v>-1.1311737129038617E-2</v>
      </c>
    </row>
    <row r="5206" spans="2:5" x14ac:dyDescent="0.2">
      <c r="B5206" s="153">
        <v>44734</v>
      </c>
      <c r="C5206" s="61">
        <v>391.87863199999998</v>
      </c>
      <c r="D5206">
        <f t="shared" si="83"/>
        <v>12.875092362557838</v>
      </c>
      <c r="E5206">
        <v>-1.1317918849247658E-2</v>
      </c>
    </row>
    <row r="5207" spans="2:5" x14ac:dyDescent="0.2">
      <c r="B5207" s="153">
        <v>33554</v>
      </c>
      <c r="C5207" s="61">
        <v>28.243317000000001</v>
      </c>
      <c r="D5207">
        <f t="shared" si="83"/>
        <v>1.4689949363574155</v>
      </c>
      <c r="E5207">
        <v>-1.1320797648591986E-2</v>
      </c>
    </row>
    <row r="5208" spans="2:5" x14ac:dyDescent="0.2">
      <c r="B5208" s="153">
        <v>37026</v>
      </c>
      <c r="C5208" s="61">
        <v>11.439196000000001</v>
      </c>
      <c r="D5208">
        <f t="shared" si="83"/>
        <v>-0.82749924378586814</v>
      </c>
      <c r="E5208">
        <v>-1.1333387552486623E-2</v>
      </c>
    </row>
    <row r="5209" spans="2:5" x14ac:dyDescent="0.2">
      <c r="B5209" s="153">
        <v>38195</v>
      </c>
      <c r="C5209" s="61">
        <v>66.313889000000003</v>
      </c>
      <c r="D5209">
        <f t="shared" si="83"/>
        <v>0.84397358536924616</v>
      </c>
      <c r="E5209">
        <v>-1.1343301855312403E-2</v>
      </c>
    </row>
    <row r="5210" spans="2:5" x14ac:dyDescent="0.2">
      <c r="B5210" s="153">
        <v>35864</v>
      </c>
      <c r="C5210" s="61">
        <v>35.962494</v>
      </c>
      <c r="D5210">
        <f t="shared" si="83"/>
        <v>-4.8732870972684077E-2</v>
      </c>
      <c r="E5210">
        <v>-1.1361516446466035E-2</v>
      </c>
    </row>
    <row r="5211" spans="2:5" x14ac:dyDescent="0.2">
      <c r="B5211" s="153">
        <v>34785</v>
      </c>
      <c r="C5211" s="61">
        <v>37.804831999999998</v>
      </c>
      <c r="D5211">
        <f t="shared" si="83"/>
        <v>7.752007829178861E-3</v>
      </c>
      <c r="E5211">
        <v>-1.136349936773275E-2</v>
      </c>
    </row>
    <row r="5212" spans="2:5" x14ac:dyDescent="0.2">
      <c r="B5212" s="153">
        <v>34369</v>
      </c>
      <c r="C5212" s="61">
        <v>37.514023000000002</v>
      </c>
      <c r="D5212">
        <f t="shared" si="83"/>
        <v>-0.93232146156688012</v>
      </c>
      <c r="E5212">
        <v>-1.1363592939789956E-2</v>
      </c>
    </row>
    <row r="5213" spans="2:5" x14ac:dyDescent="0.2">
      <c r="B5213" s="153">
        <v>42107</v>
      </c>
      <c r="C5213" s="61">
        <v>554.29718000000003</v>
      </c>
      <c r="D5213">
        <f t="shared" si="83"/>
        <v>1.5197321141628773E-2</v>
      </c>
      <c r="E5213">
        <v>-1.137490920427567E-2</v>
      </c>
    </row>
    <row r="5214" spans="2:5" x14ac:dyDescent="0.2">
      <c r="B5214" s="153">
        <v>42082</v>
      </c>
      <c r="C5214" s="61">
        <v>545.99945100000002</v>
      </c>
      <c r="D5214">
        <f t="shared" si="83"/>
        <v>0.45569337220514888</v>
      </c>
      <c r="E5214">
        <v>-1.1424530970168758E-2</v>
      </c>
    </row>
    <row r="5215" spans="2:5" x14ac:dyDescent="0.2">
      <c r="B5215" s="153">
        <v>42221</v>
      </c>
      <c r="C5215" s="61">
        <v>375.07861300000002</v>
      </c>
      <c r="D5215">
        <f t="shared" si="83"/>
        <v>12.434085274307</v>
      </c>
      <c r="E5215">
        <v>-1.1424788369981507E-2</v>
      </c>
    </row>
    <row r="5216" spans="2:5" x14ac:dyDescent="0.2">
      <c r="B5216" s="153">
        <v>33484</v>
      </c>
      <c r="C5216" s="61">
        <v>27.919922</v>
      </c>
      <c r="D5216">
        <f t="shared" si="83"/>
        <v>-0.63336330255283591</v>
      </c>
      <c r="E5216">
        <v>-1.1450319379979392E-2</v>
      </c>
    </row>
    <row r="5217" spans="2:5" x14ac:dyDescent="0.2">
      <c r="B5217" s="153">
        <v>38595</v>
      </c>
      <c r="C5217" s="61">
        <v>76.151465999999999</v>
      </c>
      <c r="D5217">
        <f t="shared" si="83"/>
        <v>0.27762930924199791</v>
      </c>
      <c r="E5217">
        <v>-1.1460977378210096E-2</v>
      </c>
    </row>
    <row r="5218" spans="2:5" x14ac:dyDescent="0.2">
      <c r="B5218" s="153">
        <v>37931</v>
      </c>
      <c r="C5218" s="61">
        <v>59.603724999999997</v>
      </c>
      <c r="D5218">
        <f t="shared" si="83"/>
        <v>0.60731332013531125</v>
      </c>
      <c r="E5218">
        <v>-1.1483866020120241E-2</v>
      </c>
    </row>
    <row r="5219" spans="2:5" x14ac:dyDescent="0.2">
      <c r="B5219" s="153">
        <v>34380</v>
      </c>
      <c r="C5219" s="61">
        <v>37.082828999999997</v>
      </c>
      <c r="D5219">
        <f t="shared" si="83"/>
        <v>-7.6923132499924461E-3</v>
      </c>
      <c r="E5219">
        <v>-1.1494208445732545E-2</v>
      </c>
    </row>
    <row r="5220" spans="2:5" x14ac:dyDescent="0.2">
      <c r="B5220" s="153">
        <v>34786</v>
      </c>
      <c r="C5220" s="61">
        <v>37.370292999999997</v>
      </c>
      <c r="D5220">
        <f t="shared" si="83"/>
        <v>-0.66359800599168928</v>
      </c>
      <c r="E5220">
        <v>-1.1494271420119018E-2</v>
      </c>
    </row>
    <row r="5221" spans="2:5" x14ac:dyDescent="0.2">
      <c r="B5221" s="153">
        <v>39300</v>
      </c>
      <c r="C5221" s="61">
        <v>111.08820299999999</v>
      </c>
      <c r="D5221">
        <f t="shared" si="83"/>
        <v>-0.72954984183193716</v>
      </c>
      <c r="E5221">
        <v>-1.1503063936257978E-2</v>
      </c>
    </row>
    <row r="5222" spans="2:5" x14ac:dyDescent="0.2">
      <c r="B5222" s="153">
        <v>42485</v>
      </c>
      <c r="C5222" s="61">
        <v>410.75295999999997</v>
      </c>
      <c r="D5222">
        <f t="shared" si="83"/>
        <v>27.219834879945477</v>
      </c>
      <c r="E5222">
        <v>-1.1510702252583301E-2</v>
      </c>
    </row>
    <row r="5223" spans="2:5" x14ac:dyDescent="0.2">
      <c r="B5223" s="153">
        <v>36783</v>
      </c>
      <c r="C5223" s="61">
        <v>14.55547</v>
      </c>
      <c r="D5223">
        <f t="shared" si="83"/>
        <v>-0.77914613232043961</v>
      </c>
      <c r="E5223">
        <v>-1.1524350689920845E-2</v>
      </c>
    </row>
    <row r="5224" spans="2:5" x14ac:dyDescent="0.2">
      <c r="B5224" s="153">
        <v>38280</v>
      </c>
      <c r="C5224" s="61">
        <v>65.905434</v>
      </c>
      <c r="D5224">
        <f t="shared" si="83"/>
        <v>0.52705203347170371</v>
      </c>
      <c r="E5224">
        <v>-1.1531462069200044E-2</v>
      </c>
    </row>
    <row r="5225" spans="2:5" x14ac:dyDescent="0.2">
      <c r="B5225" s="153">
        <v>37868</v>
      </c>
      <c r="C5225" s="61">
        <v>43.158603999999997</v>
      </c>
      <c r="D5225">
        <f t="shared" si="83"/>
        <v>0.76670893642237392</v>
      </c>
      <c r="E5225">
        <v>-1.1533663600787425E-2</v>
      </c>
    </row>
    <row r="5226" spans="2:5" x14ac:dyDescent="0.2">
      <c r="B5226" s="153">
        <v>37657</v>
      </c>
      <c r="C5226" s="61">
        <v>24.428813999999999</v>
      </c>
      <c r="D5226">
        <f t="shared" si="83"/>
        <v>-0.91931198391245295</v>
      </c>
      <c r="E5226">
        <v>-1.1548010387868263E-2</v>
      </c>
    </row>
    <row r="5227" spans="2:5" x14ac:dyDescent="0.2">
      <c r="B5227" s="153">
        <v>44424</v>
      </c>
      <c r="C5227" s="61">
        <v>302.75640900000002</v>
      </c>
      <c r="D5227">
        <f t="shared" si="83"/>
        <v>11.195111899816828</v>
      </c>
      <c r="E5227">
        <v>-1.1554111589929967E-2</v>
      </c>
    </row>
    <row r="5228" spans="2:5" x14ac:dyDescent="0.2">
      <c r="B5228" s="153">
        <v>36251</v>
      </c>
      <c r="C5228" s="61">
        <v>24.826046000000002</v>
      </c>
      <c r="D5228">
        <f t="shared" si="83"/>
        <v>0.10867985394534299</v>
      </c>
      <c r="E5228">
        <v>-1.1572928312295522E-2</v>
      </c>
    </row>
    <row r="5229" spans="2:5" x14ac:dyDescent="0.2">
      <c r="B5229" s="153">
        <v>37299</v>
      </c>
      <c r="C5229" s="61">
        <v>22.392439</v>
      </c>
      <c r="D5229">
        <f t="shared" si="83"/>
        <v>0.15773672697823182</v>
      </c>
      <c r="E5229">
        <v>-1.1576188140082566E-2</v>
      </c>
    </row>
    <row r="5230" spans="2:5" x14ac:dyDescent="0.2">
      <c r="B5230" s="153">
        <v>36644</v>
      </c>
      <c r="C5230" s="61">
        <v>19.341564000000002</v>
      </c>
      <c r="D5230">
        <f t="shared" si="83"/>
        <v>0.63673553008806949</v>
      </c>
      <c r="E5230">
        <v>-1.1609935756774662E-2</v>
      </c>
    </row>
    <row r="5231" spans="2:5" x14ac:dyDescent="0.2">
      <c r="B5231" s="153">
        <v>36815</v>
      </c>
      <c r="C5231" s="61">
        <v>11.817159</v>
      </c>
      <c r="D5231">
        <f t="shared" si="83"/>
        <v>-0.90149731568167635</v>
      </c>
      <c r="E5231">
        <v>-1.1612911104154175E-2</v>
      </c>
    </row>
    <row r="5232" spans="2:5" x14ac:dyDescent="0.2">
      <c r="B5232" s="153">
        <v>39212</v>
      </c>
      <c r="C5232" s="61">
        <v>119.967888</v>
      </c>
      <c r="D5232">
        <f t="shared" si="83"/>
        <v>-0.76233476547268331</v>
      </c>
      <c r="E5232">
        <v>-1.161421934265726E-2</v>
      </c>
    </row>
    <row r="5233" spans="2:5" x14ac:dyDescent="0.2">
      <c r="B5233" s="153">
        <v>42681</v>
      </c>
      <c r="C5233" s="61">
        <v>504.77676400000001</v>
      </c>
      <c r="D5233">
        <f t="shared" si="83"/>
        <v>12.772285404792594</v>
      </c>
      <c r="E5233">
        <v>-1.1614239591335214E-2</v>
      </c>
    </row>
    <row r="5234" spans="2:5" x14ac:dyDescent="0.2">
      <c r="B5234" s="153">
        <v>34354</v>
      </c>
      <c r="C5234" s="61">
        <v>36.651634000000001</v>
      </c>
      <c r="D5234">
        <f t="shared" si="83"/>
        <v>-0.79859838307043696</v>
      </c>
      <c r="E5234">
        <v>-1.1627888476361805E-2</v>
      </c>
    </row>
    <row r="5235" spans="2:5" x14ac:dyDescent="0.2">
      <c r="B5235" s="153">
        <v>43838</v>
      </c>
      <c r="C5235" s="61">
        <v>181.98281900000001</v>
      </c>
      <c r="D5235">
        <f t="shared" si="83"/>
        <v>1.9400045134945461</v>
      </c>
      <c r="E5235">
        <v>-1.1640444578074987E-2</v>
      </c>
    </row>
    <row r="5236" spans="2:5" x14ac:dyDescent="0.2">
      <c r="B5236" s="153">
        <v>35159</v>
      </c>
      <c r="C5236" s="61">
        <v>61.898823</v>
      </c>
      <c r="D5236">
        <f t="shared" si="83"/>
        <v>-0.29818651461854839</v>
      </c>
      <c r="E5236">
        <v>-1.1647595307245512E-2</v>
      </c>
    </row>
    <row r="5237" spans="2:5" x14ac:dyDescent="0.2">
      <c r="B5237" s="153">
        <v>38639</v>
      </c>
      <c r="C5237" s="61">
        <v>88.198395000000005</v>
      </c>
      <c r="D5237">
        <f t="shared" si="83"/>
        <v>-0.35452491246920431</v>
      </c>
      <c r="E5237">
        <v>-1.1650554783413659E-2</v>
      </c>
    </row>
    <row r="5238" spans="2:5" x14ac:dyDescent="0.2">
      <c r="B5238" s="153">
        <v>39037</v>
      </c>
      <c r="C5238" s="61">
        <v>136.641052</v>
      </c>
      <c r="D5238">
        <f t="shared" si="83"/>
        <v>-0.29709272350217769</v>
      </c>
      <c r="E5238">
        <v>-1.1653123209588853E-2</v>
      </c>
    </row>
    <row r="5239" spans="2:5" x14ac:dyDescent="0.2">
      <c r="B5239" s="153">
        <v>43850</v>
      </c>
      <c r="C5239" s="61">
        <v>194.39413500000001</v>
      </c>
      <c r="D5239">
        <f t="shared" si="83"/>
        <v>5.1588088212897691</v>
      </c>
      <c r="E5239">
        <v>-1.1657410233668869E-2</v>
      </c>
    </row>
    <row r="5240" spans="2:5" x14ac:dyDescent="0.2">
      <c r="B5240" s="153">
        <v>36179</v>
      </c>
      <c r="C5240" s="61">
        <v>31.563593000000001</v>
      </c>
      <c r="D5240">
        <f t="shared" si="83"/>
        <v>1.1060045055092502</v>
      </c>
      <c r="E5240">
        <v>-1.1668499119855655E-2</v>
      </c>
    </row>
    <row r="5241" spans="2:5" x14ac:dyDescent="0.2">
      <c r="B5241" s="153">
        <v>36874</v>
      </c>
      <c r="C5241" s="61">
        <v>14.987429000000001</v>
      </c>
      <c r="D5241">
        <f t="shared" si="83"/>
        <v>-0.74682718695808303</v>
      </c>
      <c r="E5241">
        <v>-1.1698837574283628E-2</v>
      </c>
    </row>
    <row r="5242" spans="2:5" x14ac:dyDescent="0.2">
      <c r="B5242" s="153">
        <v>34990</v>
      </c>
      <c r="C5242" s="61">
        <v>59.198414</v>
      </c>
      <c r="D5242">
        <f t="shared" si="83"/>
        <v>-0.52447523653311734</v>
      </c>
      <c r="E5242">
        <v>-1.1709684212417203E-2</v>
      </c>
    </row>
    <row r="5243" spans="2:5" x14ac:dyDescent="0.2">
      <c r="B5243" s="153">
        <v>39220</v>
      </c>
      <c r="C5243" s="61">
        <v>124.490707</v>
      </c>
      <c r="D5243">
        <f t="shared" si="83"/>
        <v>0.44155928236161207</v>
      </c>
      <c r="E5243">
        <v>-1.1723775911063822E-2</v>
      </c>
    </row>
    <row r="5244" spans="2:5" x14ac:dyDescent="0.2">
      <c r="B5244" s="153">
        <v>40039</v>
      </c>
      <c r="C5244" s="61">
        <v>86.358367999999999</v>
      </c>
      <c r="D5244">
        <f t="shared" si="83"/>
        <v>-0.70589875566769877</v>
      </c>
      <c r="E5244">
        <v>-1.1732442993788124E-2</v>
      </c>
    </row>
    <row r="5245" spans="2:5" x14ac:dyDescent="0.2">
      <c r="B5245" s="153">
        <v>44308</v>
      </c>
      <c r="C5245" s="61">
        <v>293.63482699999997</v>
      </c>
      <c r="D5245">
        <f t="shared" si="83"/>
        <v>-0.37489391487804075</v>
      </c>
      <c r="E5245">
        <v>-1.1742928200075286E-2</v>
      </c>
    </row>
    <row r="5246" spans="2:5" x14ac:dyDescent="0.2">
      <c r="B5246" s="153">
        <v>45037</v>
      </c>
      <c r="C5246" s="61">
        <v>469.73599200000001</v>
      </c>
      <c r="D5246">
        <f t="shared" si="83"/>
        <v>6.1727073454088126</v>
      </c>
      <c r="E5246">
        <v>-1.1744925018951457E-2</v>
      </c>
    </row>
    <row r="5247" spans="2:5" x14ac:dyDescent="0.2">
      <c r="B5247" s="153">
        <v>37966</v>
      </c>
      <c r="C5247" s="61">
        <v>65.489356999999998</v>
      </c>
      <c r="D5247">
        <f t="shared" si="83"/>
        <v>-0.11570778193704223</v>
      </c>
      <c r="E5247">
        <v>-1.1755114043960901E-2</v>
      </c>
    </row>
    <row r="5248" spans="2:5" x14ac:dyDescent="0.2">
      <c r="B5248" s="153">
        <v>38422</v>
      </c>
      <c r="C5248" s="61">
        <v>74.058502000000004</v>
      </c>
      <c r="D5248">
        <f t="shared" si="83"/>
        <v>-0.83474736494646573</v>
      </c>
      <c r="E5248">
        <v>-1.1756110085550393E-2</v>
      </c>
    </row>
    <row r="5249" spans="2:5" x14ac:dyDescent="0.2">
      <c r="B5249" s="153">
        <v>44767</v>
      </c>
      <c r="C5249" s="61">
        <v>448.15322900000001</v>
      </c>
      <c r="D5249">
        <f t="shared" si="83"/>
        <v>-4.4323977224081108E-2</v>
      </c>
      <c r="E5249">
        <v>-1.1760819315758248E-2</v>
      </c>
    </row>
    <row r="5250" spans="2:5" x14ac:dyDescent="0.2">
      <c r="B5250" s="153">
        <v>44560</v>
      </c>
      <c r="C5250" s="61">
        <v>468.938446</v>
      </c>
      <c r="D5250">
        <f t="shared" si="83"/>
        <v>2.567990787684169</v>
      </c>
      <c r="E5250">
        <v>-1.176472765043172E-2</v>
      </c>
    </row>
    <row r="5251" spans="2:5" x14ac:dyDescent="0.2">
      <c r="B5251" s="153">
        <v>39283</v>
      </c>
      <c r="C5251" s="61">
        <v>131.42927599999999</v>
      </c>
      <c r="D5251">
        <f t="shared" ref="D5251:D5314" si="84">(C5251-C5252)/C5252</f>
        <v>-0.11668757804803515</v>
      </c>
      <c r="E5251">
        <v>-1.1779907052211568E-2</v>
      </c>
    </row>
    <row r="5252" spans="2:5" x14ac:dyDescent="0.2">
      <c r="B5252" s="153">
        <v>38965</v>
      </c>
      <c r="C5252" s="61">
        <v>148.791382</v>
      </c>
      <c r="D5252">
        <f t="shared" si="84"/>
        <v>-0.16872673661841536</v>
      </c>
      <c r="E5252">
        <v>-1.1814514784413369E-2</v>
      </c>
    </row>
    <row r="5253" spans="2:5" x14ac:dyDescent="0.2">
      <c r="B5253" s="153">
        <v>43538</v>
      </c>
      <c r="C5253" s="61">
        <v>178.992142</v>
      </c>
      <c r="D5253">
        <f t="shared" si="84"/>
        <v>2.0598517551276738</v>
      </c>
      <c r="E5253">
        <v>-1.1832636716527395E-2</v>
      </c>
    </row>
    <row r="5254" spans="2:5" x14ac:dyDescent="0.2">
      <c r="B5254" s="153">
        <v>34991</v>
      </c>
      <c r="C5254" s="61">
        <v>58.496997999999998</v>
      </c>
      <c r="D5254">
        <f t="shared" si="84"/>
        <v>-0.81944826769068591</v>
      </c>
      <c r="E5254">
        <v>-1.1848560672588319E-2</v>
      </c>
    </row>
    <row r="5255" spans="2:5" x14ac:dyDescent="0.2">
      <c r="B5255" s="153">
        <v>44238</v>
      </c>
      <c r="C5255" s="61">
        <v>323.99023399999999</v>
      </c>
      <c r="D5255">
        <f t="shared" si="84"/>
        <v>11.022022411506342</v>
      </c>
      <c r="E5255">
        <v>-1.1857696033525721E-2</v>
      </c>
    </row>
    <row r="5256" spans="2:5" x14ac:dyDescent="0.2">
      <c r="B5256" s="153">
        <v>33525</v>
      </c>
      <c r="C5256" s="61">
        <v>26.949728</v>
      </c>
      <c r="D5256">
        <f t="shared" si="84"/>
        <v>-0.94635634345437591</v>
      </c>
      <c r="E5256">
        <v>-1.185771707495932E-2</v>
      </c>
    </row>
    <row r="5257" spans="2:5" x14ac:dyDescent="0.2">
      <c r="B5257" s="153">
        <v>42604</v>
      </c>
      <c r="C5257" s="61">
        <v>502.38424700000002</v>
      </c>
      <c r="D5257">
        <f t="shared" si="84"/>
        <v>0.33267234620585662</v>
      </c>
      <c r="E5257">
        <v>-1.1862718109919825E-2</v>
      </c>
    </row>
    <row r="5258" spans="2:5" x14ac:dyDescent="0.2">
      <c r="B5258" s="153">
        <v>42985</v>
      </c>
      <c r="C5258" s="61">
        <v>376.97506700000002</v>
      </c>
      <c r="D5258">
        <f t="shared" si="84"/>
        <v>-0.28731627216212985</v>
      </c>
      <c r="E5258">
        <v>-1.1889275861320211E-2</v>
      </c>
    </row>
    <row r="5259" spans="2:5" x14ac:dyDescent="0.2">
      <c r="B5259" s="153">
        <v>42675</v>
      </c>
      <c r="C5259" s="61">
        <v>528.95141599999999</v>
      </c>
      <c r="D5259">
        <f t="shared" si="84"/>
        <v>0.58057785867440814</v>
      </c>
      <c r="E5259">
        <v>-1.1918085312600411E-2</v>
      </c>
    </row>
    <row r="5260" spans="2:5" x14ac:dyDescent="0.2">
      <c r="B5260" s="153">
        <v>43178</v>
      </c>
      <c r="C5260" s="61">
        <v>334.65698200000003</v>
      </c>
      <c r="D5260">
        <f t="shared" si="84"/>
        <v>3.4520277708678453</v>
      </c>
      <c r="E5260">
        <v>-1.1920524920877133E-2</v>
      </c>
    </row>
    <row r="5261" spans="2:5" x14ac:dyDescent="0.2">
      <c r="B5261" s="153">
        <v>38547</v>
      </c>
      <c r="C5261" s="61">
        <v>75.169562999999997</v>
      </c>
      <c r="D5261">
        <f t="shared" si="84"/>
        <v>0.19310509493279904</v>
      </c>
      <c r="E5261">
        <v>-1.1930590145598004E-2</v>
      </c>
    </row>
    <row r="5262" spans="2:5" x14ac:dyDescent="0.2">
      <c r="B5262" s="153">
        <v>38156</v>
      </c>
      <c r="C5262" s="61">
        <v>63.003304</v>
      </c>
      <c r="D5262">
        <f t="shared" si="84"/>
        <v>0.30861311399192137</v>
      </c>
      <c r="E5262">
        <v>-1.1934174178213033E-2</v>
      </c>
    </row>
    <row r="5263" spans="2:5" x14ac:dyDescent="0.2">
      <c r="B5263" s="153">
        <v>35422</v>
      </c>
      <c r="C5263" s="61">
        <v>48.145096000000002</v>
      </c>
      <c r="D5263">
        <f t="shared" si="84"/>
        <v>-1.6017514751123955E-2</v>
      </c>
      <c r="E5263">
        <v>-1.1939368804854685E-2</v>
      </c>
    </row>
    <row r="5264" spans="2:5" x14ac:dyDescent="0.2">
      <c r="B5264" s="153">
        <v>39941</v>
      </c>
      <c r="C5264" s="61">
        <v>48.928814000000003</v>
      </c>
      <c r="D5264">
        <f t="shared" si="84"/>
        <v>1.4100421942466224</v>
      </c>
      <c r="E5264">
        <v>-1.1950738421661996E-2</v>
      </c>
    </row>
    <row r="5265" spans="2:5" x14ac:dyDescent="0.2">
      <c r="B5265" s="153">
        <v>36034</v>
      </c>
      <c r="C5265" s="61">
        <v>20.302057000000001</v>
      </c>
      <c r="D5265">
        <f t="shared" si="84"/>
        <v>6.3863769225948275E-2</v>
      </c>
      <c r="E5265">
        <v>-1.196977109026404E-2</v>
      </c>
    </row>
    <row r="5266" spans="2:5" x14ac:dyDescent="0.2">
      <c r="B5266" s="153">
        <v>37470</v>
      </c>
      <c r="C5266" s="61">
        <v>19.083324000000001</v>
      </c>
      <c r="D5266">
        <f t="shared" si="84"/>
        <v>-0.96129640094704838</v>
      </c>
      <c r="E5266">
        <v>-1.198100890232298E-2</v>
      </c>
    </row>
    <row r="5267" spans="2:5" x14ac:dyDescent="0.2">
      <c r="B5267" s="153">
        <v>44599</v>
      </c>
      <c r="C5267" s="61">
        <v>493.06329299999999</v>
      </c>
      <c r="D5267">
        <f t="shared" si="84"/>
        <v>0.53961101091115582</v>
      </c>
      <c r="E5267">
        <v>-1.1985608974982173E-2</v>
      </c>
    </row>
    <row r="5268" spans="2:5" x14ac:dyDescent="0.2">
      <c r="B5268" s="153">
        <v>44263</v>
      </c>
      <c r="C5268" s="61">
        <v>320.25186200000002</v>
      </c>
      <c r="D5268">
        <f t="shared" si="84"/>
        <v>-0.30876819798783972</v>
      </c>
      <c r="E5268">
        <v>-1.1994450294801867E-2</v>
      </c>
    </row>
    <row r="5269" spans="2:5" x14ac:dyDescent="0.2">
      <c r="B5269" s="153">
        <v>42821</v>
      </c>
      <c r="C5269" s="61">
        <v>463.30603000000002</v>
      </c>
      <c r="D5269">
        <f t="shared" si="84"/>
        <v>-5.0367762485577255E-2</v>
      </c>
      <c r="E5269">
        <v>-1.2010992163350961E-2</v>
      </c>
    </row>
    <row r="5270" spans="2:5" x14ac:dyDescent="0.2">
      <c r="B5270" s="153">
        <v>44544</v>
      </c>
      <c r="C5270" s="61">
        <v>487.87942500000003</v>
      </c>
      <c r="D5270">
        <f t="shared" si="84"/>
        <v>0.21756435178206796</v>
      </c>
      <c r="E5270">
        <v>-1.2011720420679823E-2</v>
      </c>
    </row>
    <row r="5271" spans="2:5" x14ac:dyDescent="0.2">
      <c r="B5271" s="153">
        <v>43082</v>
      </c>
      <c r="C5271" s="61">
        <v>400.70114100000001</v>
      </c>
      <c r="D5271">
        <f t="shared" si="84"/>
        <v>10.332669203665191</v>
      </c>
      <c r="E5271">
        <v>-1.2043727150509727E-2</v>
      </c>
    </row>
    <row r="5272" spans="2:5" x14ac:dyDescent="0.2">
      <c r="B5272" s="153">
        <v>33752</v>
      </c>
      <c r="C5272" s="61">
        <v>35.358055</v>
      </c>
      <c r="D5272">
        <f t="shared" si="84"/>
        <v>0.33333389897554661</v>
      </c>
      <c r="E5272">
        <v>-1.204806047045524E-2</v>
      </c>
    </row>
    <row r="5273" spans="2:5" x14ac:dyDescent="0.2">
      <c r="B5273" s="153">
        <v>33627</v>
      </c>
      <c r="C5273" s="61">
        <v>26.518529999999998</v>
      </c>
      <c r="D5273">
        <f t="shared" si="84"/>
        <v>-0.9404428946880512</v>
      </c>
      <c r="E5273">
        <v>-1.2048461187632756E-2</v>
      </c>
    </row>
    <row r="5274" spans="2:5" x14ac:dyDescent="0.2">
      <c r="B5274" s="153">
        <v>44958</v>
      </c>
      <c r="C5274" s="61">
        <v>445.26223800000002</v>
      </c>
      <c r="D5274">
        <f t="shared" si="84"/>
        <v>5.3955805706094351</v>
      </c>
      <c r="E5274">
        <v>-1.2054873532709611E-2</v>
      </c>
    </row>
    <row r="5275" spans="2:5" x14ac:dyDescent="0.2">
      <c r="B5275" s="153">
        <v>37985</v>
      </c>
      <c r="C5275" s="61">
        <v>69.6203</v>
      </c>
      <c r="D5275">
        <f t="shared" si="84"/>
        <v>-0.28918791375948721</v>
      </c>
      <c r="E5275">
        <v>-1.2059015100021169E-2</v>
      </c>
    </row>
    <row r="5276" spans="2:5" x14ac:dyDescent="0.2">
      <c r="B5276" s="153">
        <v>44012</v>
      </c>
      <c r="C5276" s="61">
        <v>97.944732999999999</v>
      </c>
      <c r="D5276">
        <f t="shared" si="84"/>
        <v>-0.31018972528157857</v>
      </c>
      <c r="E5276">
        <v>-1.2066379475713662E-2</v>
      </c>
    </row>
    <row r="5277" spans="2:5" x14ac:dyDescent="0.2">
      <c r="B5277" s="153">
        <v>40203</v>
      </c>
      <c r="C5277" s="61">
        <v>141.98793000000001</v>
      </c>
      <c r="D5277">
        <f t="shared" si="84"/>
        <v>0.38433145404763264</v>
      </c>
      <c r="E5277">
        <v>-1.2081599255797514E-2</v>
      </c>
    </row>
    <row r="5278" spans="2:5" x14ac:dyDescent="0.2">
      <c r="B5278" s="153">
        <v>40115</v>
      </c>
      <c r="C5278" s="61">
        <v>102.567871</v>
      </c>
      <c r="D5278">
        <f t="shared" si="84"/>
        <v>-0.6445412381443274</v>
      </c>
      <c r="E5278">
        <v>-1.2098828382873324E-2</v>
      </c>
    </row>
    <row r="5279" spans="2:5" x14ac:dyDescent="0.2">
      <c r="B5279" s="153">
        <v>44320</v>
      </c>
      <c r="C5279" s="61">
        <v>288.55068999999997</v>
      </c>
      <c r="D5279">
        <f t="shared" si="84"/>
        <v>-8.8489914091572419E-2</v>
      </c>
      <c r="E5279">
        <v>-1.211604336793011E-2</v>
      </c>
    </row>
    <row r="5280" spans="2:5" x14ac:dyDescent="0.2">
      <c r="B5280" s="153">
        <v>44267</v>
      </c>
      <c r="C5280" s="61">
        <v>316.563354</v>
      </c>
      <c r="D5280">
        <f t="shared" si="84"/>
        <v>4.0976852114419017E-2</v>
      </c>
      <c r="E5280">
        <v>-1.2132606261564273E-2</v>
      </c>
    </row>
    <row r="5281" spans="2:5" x14ac:dyDescent="0.2">
      <c r="B5281" s="153">
        <v>43270</v>
      </c>
      <c r="C5281" s="61">
        <v>304.10220299999997</v>
      </c>
      <c r="D5281">
        <f t="shared" si="84"/>
        <v>3.919086196016675</v>
      </c>
      <c r="E5281">
        <v>-1.214376419407742E-2</v>
      </c>
    </row>
    <row r="5282" spans="2:5" x14ac:dyDescent="0.2">
      <c r="B5282" s="153">
        <v>38245</v>
      </c>
      <c r="C5282" s="61">
        <v>61.820872999999999</v>
      </c>
      <c r="D5282">
        <f t="shared" si="84"/>
        <v>4.4856821458563898</v>
      </c>
      <c r="E5282">
        <v>-1.2157687191796997E-2</v>
      </c>
    </row>
    <row r="5283" spans="2:5" x14ac:dyDescent="0.2">
      <c r="B5283" s="153">
        <v>36819</v>
      </c>
      <c r="C5283" s="61">
        <v>11.269496</v>
      </c>
      <c r="D5283">
        <f t="shared" si="84"/>
        <v>-0.46063593340934544</v>
      </c>
      <c r="E5283">
        <v>-1.2170394641113486E-2</v>
      </c>
    </row>
    <row r="5284" spans="2:5" x14ac:dyDescent="0.2">
      <c r="B5284" s="153">
        <v>36627</v>
      </c>
      <c r="C5284" s="61">
        <v>20.894043</v>
      </c>
      <c r="D5284">
        <f t="shared" si="84"/>
        <v>-0.74596879792254611</v>
      </c>
      <c r="E5284">
        <v>-1.2173305501773068E-2</v>
      </c>
    </row>
    <row r="5285" spans="2:5" x14ac:dyDescent="0.2">
      <c r="B5285" s="153">
        <v>38100</v>
      </c>
      <c r="C5285" s="61">
        <v>82.249908000000005</v>
      </c>
      <c r="D5285">
        <f t="shared" si="84"/>
        <v>-0.46260787432121414</v>
      </c>
      <c r="E5285">
        <v>-1.2185750264497289E-2</v>
      </c>
    </row>
    <row r="5286" spans="2:5" x14ac:dyDescent="0.2">
      <c r="B5286" s="153">
        <v>38835</v>
      </c>
      <c r="C5286" s="61">
        <v>153.05380199999999</v>
      </c>
      <c r="D5286">
        <f t="shared" si="84"/>
        <v>-0.68087544917801923</v>
      </c>
      <c r="E5286">
        <v>-1.2195146743914314E-2</v>
      </c>
    </row>
    <row r="5287" spans="2:5" x14ac:dyDescent="0.2">
      <c r="B5287" s="153">
        <v>42738</v>
      </c>
      <c r="C5287" s="61">
        <v>479.60522500000002</v>
      </c>
      <c r="D5287">
        <f t="shared" si="84"/>
        <v>5.998230514649169</v>
      </c>
      <c r="E5287">
        <v>-1.2216353246185941E-2</v>
      </c>
    </row>
    <row r="5288" spans="2:5" x14ac:dyDescent="0.2">
      <c r="B5288" s="153">
        <v>38470</v>
      </c>
      <c r="C5288" s="61">
        <v>68.532355999999993</v>
      </c>
      <c r="D5288">
        <f t="shared" si="84"/>
        <v>-0.84506209852698033</v>
      </c>
      <c r="E5288">
        <v>-1.2235734399104003E-2</v>
      </c>
    </row>
    <row r="5289" spans="2:5" x14ac:dyDescent="0.2">
      <c r="B5289" s="153">
        <v>42843</v>
      </c>
      <c r="C5289" s="61">
        <v>442.32144199999999</v>
      </c>
      <c r="D5289">
        <f t="shared" si="84"/>
        <v>1.5610390090733626</v>
      </c>
      <c r="E5289">
        <v>-1.2243985516246175E-2</v>
      </c>
    </row>
    <row r="5290" spans="2:5" x14ac:dyDescent="0.2">
      <c r="B5290" s="153">
        <v>43490</v>
      </c>
      <c r="C5290" s="61">
        <v>172.711716</v>
      </c>
      <c r="D5290">
        <f t="shared" si="84"/>
        <v>-0.60548785857261955</v>
      </c>
      <c r="E5290">
        <v>-1.2257640223621675E-2</v>
      </c>
    </row>
    <row r="5291" spans="2:5" x14ac:dyDescent="0.2">
      <c r="B5291" s="153">
        <v>44714</v>
      </c>
      <c r="C5291" s="61">
        <v>437.78555299999999</v>
      </c>
      <c r="D5291">
        <f t="shared" si="84"/>
        <v>17.063459505961696</v>
      </c>
      <c r="E5291">
        <v>-1.2258228009315598E-2</v>
      </c>
    </row>
    <row r="5292" spans="2:5" x14ac:dyDescent="0.2">
      <c r="B5292" s="153">
        <v>37708</v>
      </c>
      <c r="C5292" s="61">
        <v>24.235975</v>
      </c>
      <c r="D5292">
        <f t="shared" si="84"/>
        <v>-0.93570031107672935</v>
      </c>
      <c r="E5292">
        <v>-1.2260317195344603E-2</v>
      </c>
    </row>
    <row r="5293" spans="2:5" x14ac:dyDescent="0.2">
      <c r="B5293" s="153">
        <v>42356</v>
      </c>
      <c r="C5293" s="61">
        <v>376.92211900000001</v>
      </c>
      <c r="D5293">
        <f t="shared" si="84"/>
        <v>17.976671140447625</v>
      </c>
      <c r="E5293">
        <v>-1.2273147307754086E-2</v>
      </c>
    </row>
    <row r="5294" spans="2:5" x14ac:dyDescent="0.2">
      <c r="B5294" s="153">
        <v>37329</v>
      </c>
      <c r="C5294" s="61">
        <v>19.862393999999998</v>
      </c>
      <c r="D5294">
        <f t="shared" si="84"/>
        <v>-0.95408089447330047</v>
      </c>
      <c r="E5294">
        <v>-1.227456491861006E-2</v>
      </c>
    </row>
    <row r="5295" spans="2:5" x14ac:dyDescent="0.2">
      <c r="B5295" s="153">
        <v>43103</v>
      </c>
      <c r="C5295" s="61">
        <v>432.551849</v>
      </c>
      <c r="D5295">
        <f t="shared" si="84"/>
        <v>2.6143897016897459</v>
      </c>
      <c r="E5295">
        <v>-1.2292323988681348E-2</v>
      </c>
    </row>
    <row r="5296" spans="2:5" x14ac:dyDescent="0.2">
      <c r="B5296" s="153">
        <v>39401</v>
      </c>
      <c r="C5296" s="61">
        <v>119.67493399999999</v>
      </c>
      <c r="D5296">
        <f t="shared" si="84"/>
        <v>3.9751179115027573</v>
      </c>
      <c r="E5296">
        <v>-1.2294287423932179E-2</v>
      </c>
    </row>
    <row r="5297" spans="2:5" x14ac:dyDescent="0.2">
      <c r="B5297" s="153">
        <v>39868</v>
      </c>
      <c r="C5297" s="61">
        <v>24.054693</v>
      </c>
      <c r="D5297">
        <f t="shared" si="84"/>
        <v>-0.9414044060376151</v>
      </c>
      <c r="E5297">
        <v>-1.2336568459929958E-2</v>
      </c>
    </row>
    <row r="5298" spans="2:5" x14ac:dyDescent="0.2">
      <c r="B5298" s="153">
        <v>44742</v>
      </c>
      <c r="C5298" s="61">
        <v>410.52050800000001</v>
      </c>
      <c r="D5298">
        <f t="shared" si="84"/>
        <v>1.4526503389692167</v>
      </c>
      <c r="E5298">
        <v>-1.2351682692190263E-2</v>
      </c>
    </row>
    <row r="5299" spans="2:5" x14ac:dyDescent="0.2">
      <c r="B5299" s="153">
        <v>43663</v>
      </c>
      <c r="C5299" s="61">
        <v>167.37832599999999</v>
      </c>
      <c r="D5299">
        <f t="shared" si="84"/>
        <v>1.7062664989038441</v>
      </c>
      <c r="E5299">
        <v>-1.2352945890077982E-2</v>
      </c>
    </row>
    <row r="5300" spans="2:5" x14ac:dyDescent="0.2">
      <c r="B5300" s="153">
        <v>39722</v>
      </c>
      <c r="C5300" s="61">
        <v>61.848427000000001</v>
      </c>
      <c r="D5300">
        <f t="shared" si="84"/>
        <v>-0.86244168574601932</v>
      </c>
      <c r="E5300">
        <v>-1.2358259425990651E-2</v>
      </c>
    </row>
    <row r="5301" spans="2:5" x14ac:dyDescent="0.2">
      <c r="B5301" s="153">
        <v>42159</v>
      </c>
      <c r="C5301" s="61">
        <v>449.61605800000001</v>
      </c>
      <c r="D5301">
        <f t="shared" si="84"/>
        <v>10.590970646992556</v>
      </c>
      <c r="E5301">
        <v>-1.2367281269175875E-2</v>
      </c>
    </row>
    <row r="5302" spans="2:5" x14ac:dyDescent="0.2">
      <c r="B5302" s="153">
        <v>35940</v>
      </c>
      <c r="C5302" s="61">
        <v>38.790199000000001</v>
      </c>
      <c r="D5302">
        <f t="shared" si="84"/>
        <v>-0.48882629967948027</v>
      </c>
      <c r="E5302">
        <v>-1.2368550085540869E-2</v>
      </c>
    </row>
    <row r="5303" spans="2:5" x14ac:dyDescent="0.2">
      <c r="B5303" s="153">
        <v>38106</v>
      </c>
      <c r="C5303" s="61">
        <v>75.884574999999998</v>
      </c>
      <c r="D5303">
        <f t="shared" si="84"/>
        <v>-0.82314929931399583</v>
      </c>
      <c r="E5303">
        <v>-1.2380266949180809E-2</v>
      </c>
    </row>
    <row r="5304" spans="2:5" x14ac:dyDescent="0.2">
      <c r="B5304" s="153">
        <v>42179</v>
      </c>
      <c r="C5304" s="61">
        <v>429.088348</v>
      </c>
      <c r="D5304">
        <f t="shared" si="84"/>
        <v>2.4113401144549602</v>
      </c>
      <c r="E5304">
        <v>-1.2385321294129965E-2</v>
      </c>
    </row>
    <row r="5305" spans="2:5" x14ac:dyDescent="0.2">
      <c r="B5305" s="153">
        <v>38936</v>
      </c>
      <c r="C5305" s="61">
        <v>125.782928</v>
      </c>
      <c r="D5305">
        <f t="shared" si="84"/>
        <v>-0.72211219543107585</v>
      </c>
      <c r="E5305">
        <v>-1.2386286226326251E-2</v>
      </c>
    </row>
    <row r="5306" spans="2:5" x14ac:dyDescent="0.2">
      <c r="B5306" s="153">
        <v>44620</v>
      </c>
      <c r="C5306" s="61">
        <v>452.639252</v>
      </c>
      <c r="D5306">
        <f t="shared" si="84"/>
        <v>-0.14892222575248684</v>
      </c>
      <c r="E5306">
        <v>-1.2398090001281337E-2</v>
      </c>
    </row>
    <row r="5307" spans="2:5" x14ac:dyDescent="0.2">
      <c r="B5307" s="153">
        <v>42683</v>
      </c>
      <c r="C5307" s="61">
        <v>531.84240699999998</v>
      </c>
      <c r="D5307">
        <f t="shared" si="84"/>
        <v>44.631442911105403</v>
      </c>
      <c r="E5307">
        <v>-1.2402843127523539E-2</v>
      </c>
    </row>
    <row r="5308" spans="2:5" x14ac:dyDescent="0.2">
      <c r="B5308" s="153">
        <v>37140</v>
      </c>
      <c r="C5308" s="61">
        <v>11.655174000000001</v>
      </c>
      <c r="D5308">
        <f t="shared" si="84"/>
        <v>-0.9696083297351924</v>
      </c>
      <c r="E5308">
        <v>-1.2418346730801789E-2</v>
      </c>
    </row>
    <row r="5309" spans="2:5" x14ac:dyDescent="0.2">
      <c r="B5309" s="153">
        <v>42508</v>
      </c>
      <c r="C5309" s="61">
        <v>383.49896200000001</v>
      </c>
      <c r="D5309">
        <f t="shared" si="84"/>
        <v>0.16857289150066906</v>
      </c>
      <c r="E5309">
        <v>-1.2445402728932044E-2</v>
      </c>
    </row>
    <row r="5310" spans="2:5" x14ac:dyDescent="0.2">
      <c r="B5310" s="153">
        <v>44243</v>
      </c>
      <c r="C5310" s="61">
        <v>328.17718500000001</v>
      </c>
      <c r="D5310">
        <f t="shared" si="84"/>
        <v>-0.27642900296659378</v>
      </c>
      <c r="E5310">
        <v>-1.2449314921083627E-2</v>
      </c>
    </row>
    <row r="5311" spans="2:5" x14ac:dyDescent="0.2">
      <c r="B5311" s="153">
        <v>42558</v>
      </c>
      <c r="C5311" s="61">
        <v>453.55215500000003</v>
      </c>
      <c r="D5311">
        <f t="shared" si="84"/>
        <v>21.622574943064752</v>
      </c>
      <c r="E5311">
        <v>-1.2475618954283297E-2</v>
      </c>
    </row>
    <row r="5312" spans="2:5" x14ac:dyDescent="0.2">
      <c r="B5312" s="153">
        <v>36021</v>
      </c>
      <c r="C5312" s="61">
        <v>20.048653000000002</v>
      </c>
      <c r="D5312">
        <f t="shared" si="84"/>
        <v>-0.83555896602471658</v>
      </c>
      <c r="E5312">
        <v>-1.2481690894671398E-2</v>
      </c>
    </row>
    <row r="5313" spans="2:5" x14ac:dyDescent="0.2">
      <c r="B5313" s="153">
        <v>44054</v>
      </c>
      <c r="C5313" s="61">
        <v>121.920013</v>
      </c>
      <c r="D5313">
        <f t="shared" si="84"/>
        <v>-0.18424272796161251</v>
      </c>
      <c r="E5313">
        <v>-1.2515122176739744E-2</v>
      </c>
    </row>
    <row r="5314" spans="2:5" x14ac:dyDescent="0.2">
      <c r="B5314" s="153">
        <v>38799</v>
      </c>
      <c r="C5314" s="61">
        <v>149.45623800000001</v>
      </c>
      <c r="D5314">
        <f t="shared" si="84"/>
        <v>0.35310008273891103</v>
      </c>
      <c r="E5314">
        <v>-1.2538891427087598E-2</v>
      </c>
    </row>
    <row r="5315" spans="2:5" x14ac:dyDescent="0.2">
      <c r="B5315" s="153">
        <v>39519</v>
      </c>
      <c r="C5315" s="61">
        <v>110.45468099999999</v>
      </c>
      <c r="D5315">
        <f t="shared" ref="D5315:D5378" si="85">(C5315-C5316)/C5316</f>
        <v>-0.21796107621979185</v>
      </c>
      <c r="E5315">
        <v>-1.2551886992376518E-2</v>
      </c>
    </row>
    <row r="5316" spans="2:5" x14ac:dyDescent="0.2">
      <c r="B5316" s="153">
        <v>38988</v>
      </c>
      <c r="C5316" s="61">
        <v>141.23936499999999</v>
      </c>
      <c r="D5316">
        <f t="shared" si="85"/>
        <v>5.5325249020406947E-2</v>
      </c>
      <c r="E5316">
        <v>-1.2554367781665878E-2</v>
      </c>
    </row>
    <row r="5317" spans="2:5" x14ac:dyDescent="0.2">
      <c r="B5317" s="153">
        <v>39451</v>
      </c>
      <c r="C5317" s="61">
        <v>133.834915</v>
      </c>
      <c r="D5317">
        <f t="shared" si="85"/>
        <v>10.629106977685845</v>
      </c>
      <c r="E5317">
        <v>-1.2569332307421027E-2</v>
      </c>
    </row>
    <row r="5318" spans="2:5" x14ac:dyDescent="0.2">
      <c r="B5318" s="153">
        <v>37141</v>
      </c>
      <c r="C5318" s="61">
        <v>11.508615000000001</v>
      </c>
      <c r="D5318">
        <f t="shared" si="85"/>
        <v>-0.97301114328354232</v>
      </c>
      <c r="E5318">
        <v>-1.2574587046062107E-2</v>
      </c>
    </row>
    <row r="5319" spans="2:5" x14ac:dyDescent="0.2">
      <c r="B5319" s="153">
        <v>44981</v>
      </c>
      <c r="C5319" s="61">
        <v>426.42099000000002</v>
      </c>
      <c r="D5319">
        <f t="shared" si="85"/>
        <v>9.0134686735106033</v>
      </c>
      <c r="E5319">
        <v>-1.2580812455707633E-2</v>
      </c>
    </row>
    <row r="5320" spans="2:5" x14ac:dyDescent="0.2">
      <c r="B5320" s="153">
        <v>34827</v>
      </c>
      <c r="C5320" s="61">
        <v>42.584743000000003</v>
      </c>
      <c r="D5320">
        <f t="shared" si="85"/>
        <v>-0.21110146350500175</v>
      </c>
      <c r="E5320">
        <v>-1.2594693285274117E-2</v>
      </c>
    </row>
    <row r="5321" spans="2:5" x14ac:dyDescent="0.2">
      <c r="B5321" s="153">
        <v>35654</v>
      </c>
      <c r="C5321" s="61">
        <v>53.98</v>
      </c>
      <c r="D5321">
        <f t="shared" si="85"/>
        <v>-0.85724165003158104</v>
      </c>
      <c r="E5321">
        <v>-1.2599508311870766E-2</v>
      </c>
    </row>
    <row r="5322" spans="2:5" x14ac:dyDescent="0.2">
      <c r="B5322" s="153">
        <v>42975</v>
      </c>
      <c r="C5322" s="61">
        <v>378.12148999999999</v>
      </c>
      <c r="D5322">
        <f t="shared" si="85"/>
        <v>5.8937734805243824</v>
      </c>
      <c r="E5322">
        <v>-1.2625277276653845E-2</v>
      </c>
    </row>
    <row r="5323" spans="2:5" x14ac:dyDescent="0.2">
      <c r="B5323" s="153">
        <v>35011</v>
      </c>
      <c r="C5323" s="61">
        <v>54.849711999999997</v>
      </c>
      <c r="D5323">
        <f t="shared" si="85"/>
        <v>-0.56833943163658884</v>
      </c>
      <c r="E5323">
        <v>-1.2626440958666494E-2</v>
      </c>
    </row>
    <row r="5324" spans="2:5" x14ac:dyDescent="0.2">
      <c r="B5324" s="153">
        <v>39150</v>
      </c>
      <c r="C5324" s="61">
        <v>127.066765</v>
      </c>
      <c r="D5324">
        <f t="shared" si="85"/>
        <v>-0.76480710598772372</v>
      </c>
      <c r="E5324">
        <v>-1.2649135871943468E-2</v>
      </c>
    </row>
    <row r="5325" spans="2:5" x14ac:dyDescent="0.2">
      <c r="B5325" s="153">
        <v>42762</v>
      </c>
      <c r="C5325" s="61">
        <v>540.26617399999998</v>
      </c>
      <c r="D5325">
        <f t="shared" si="85"/>
        <v>0.41871737031322265</v>
      </c>
      <c r="E5325">
        <v>-1.266168608614507E-2</v>
      </c>
    </row>
    <row r="5326" spans="2:5" x14ac:dyDescent="0.2">
      <c r="B5326" s="153">
        <v>44932</v>
      </c>
      <c r="C5326" s="61">
        <v>380.81310999999999</v>
      </c>
      <c r="D5326">
        <f t="shared" si="85"/>
        <v>1.7593395519179578</v>
      </c>
      <c r="E5326">
        <v>-1.2664823749393119E-2</v>
      </c>
    </row>
    <row r="5327" spans="2:5" x14ac:dyDescent="0.2">
      <c r="B5327" s="153">
        <v>39044</v>
      </c>
      <c r="C5327" s="61">
        <v>138.00878900000001</v>
      </c>
      <c r="D5327">
        <f t="shared" si="85"/>
        <v>1.1155185183533074</v>
      </c>
      <c r="E5327">
        <v>-1.2666559698047428E-2</v>
      </c>
    </row>
    <row r="5328" spans="2:5" x14ac:dyDescent="0.2">
      <c r="B5328" s="153">
        <v>35320</v>
      </c>
      <c r="C5328" s="61">
        <v>65.236389000000003</v>
      </c>
      <c r="D5328">
        <f t="shared" si="85"/>
        <v>-0.27961983951528402</v>
      </c>
      <c r="E5328">
        <v>-1.2670556451475886E-2</v>
      </c>
    </row>
    <row r="5329" spans="2:5" x14ac:dyDescent="0.2">
      <c r="B5329" s="153">
        <v>38692</v>
      </c>
      <c r="C5329" s="61">
        <v>90.558280999999994</v>
      </c>
      <c r="D5329">
        <f t="shared" si="85"/>
        <v>-0.1352639485976467</v>
      </c>
      <c r="E5329">
        <v>-1.2684497593127609E-2</v>
      </c>
    </row>
    <row r="5330" spans="2:5" x14ac:dyDescent="0.2">
      <c r="B5330" s="153">
        <v>44032</v>
      </c>
      <c r="C5330" s="61">
        <v>104.72360999999999</v>
      </c>
      <c r="D5330">
        <f t="shared" si="85"/>
        <v>7.3189797748995984</v>
      </c>
      <c r="E5330">
        <v>-1.268793683894473E-2</v>
      </c>
    </row>
    <row r="5331" spans="2:5" x14ac:dyDescent="0.2">
      <c r="B5331" s="153">
        <v>37120</v>
      </c>
      <c r="C5331" s="61">
        <v>12.588516</v>
      </c>
      <c r="D5331">
        <f t="shared" si="85"/>
        <v>-0.95218572491011255</v>
      </c>
      <c r="E5331">
        <v>-1.2704051817893506E-2</v>
      </c>
    </row>
    <row r="5332" spans="2:5" x14ac:dyDescent="0.2">
      <c r="B5332" s="153">
        <v>43312</v>
      </c>
      <c r="C5332" s="61">
        <v>263.279449</v>
      </c>
      <c r="D5332">
        <f t="shared" si="85"/>
        <v>-0.3057307560486851</v>
      </c>
      <c r="E5332">
        <v>-1.2710275564058654E-2</v>
      </c>
    </row>
    <row r="5333" spans="2:5" x14ac:dyDescent="0.2">
      <c r="B5333" s="153">
        <v>42965</v>
      </c>
      <c r="C5333" s="61">
        <v>379.21807899999999</v>
      </c>
      <c r="D5333">
        <f t="shared" si="85"/>
        <v>-7.5240095073076621E-2</v>
      </c>
      <c r="E5333">
        <v>-1.2717336193428486E-2</v>
      </c>
    </row>
    <row r="5334" spans="2:5" x14ac:dyDescent="0.2">
      <c r="B5334" s="153">
        <v>45000</v>
      </c>
      <c r="C5334" s="61">
        <v>410.07193000000001</v>
      </c>
      <c r="D5334">
        <f t="shared" si="85"/>
        <v>7.1868558448948399</v>
      </c>
      <c r="E5334">
        <v>-1.2720523489724456E-2</v>
      </c>
    </row>
    <row r="5335" spans="2:5" x14ac:dyDescent="0.2">
      <c r="B5335" s="153">
        <v>35443</v>
      </c>
      <c r="C5335" s="61">
        <v>50.089061999999998</v>
      </c>
      <c r="D5335">
        <f t="shared" si="85"/>
        <v>-0.33421355078245324</v>
      </c>
      <c r="E5335">
        <v>-1.272553405669904E-2</v>
      </c>
    </row>
    <row r="5336" spans="2:5" x14ac:dyDescent="0.2">
      <c r="B5336" s="153">
        <v>35233</v>
      </c>
      <c r="C5336" s="61">
        <v>75.232924999999994</v>
      </c>
      <c r="D5336">
        <f t="shared" si="85"/>
        <v>-3.1946106290037954E-2</v>
      </c>
      <c r="E5336">
        <v>-1.2754796105442286E-2</v>
      </c>
    </row>
    <row r="5337" spans="2:5" x14ac:dyDescent="0.2">
      <c r="B5337" s="153">
        <v>39668</v>
      </c>
      <c r="C5337" s="61">
        <v>77.715637000000001</v>
      </c>
      <c r="D5337">
        <f t="shared" si="85"/>
        <v>-0.40671340854876864</v>
      </c>
      <c r="E5337">
        <v>-1.2768646454853441E-2</v>
      </c>
    </row>
    <row r="5338" spans="2:5" x14ac:dyDescent="0.2">
      <c r="B5338" s="153">
        <v>44097</v>
      </c>
      <c r="C5338" s="61">
        <v>130.99172999999999</v>
      </c>
      <c r="D5338">
        <f t="shared" si="85"/>
        <v>-0.60898678527711858</v>
      </c>
      <c r="E5338">
        <v>-1.2772456017404519E-2</v>
      </c>
    </row>
    <row r="5339" spans="2:5" x14ac:dyDescent="0.2">
      <c r="B5339" s="153">
        <v>43222</v>
      </c>
      <c r="C5339" s="61">
        <v>335.00589000000002</v>
      </c>
      <c r="D5339">
        <f t="shared" si="85"/>
        <v>12.077635953201002</v>
      </c>
      <c r="E5339">
        <v>-1.2779090658635826E-2</v>
      </c>
    </row>
    <row r="5340" spans="2:5" x14ac:dyDescent="0.2">
      <c r="B5340" s="153">
        <v>37769</v>
      </c>
      <c r="C5340" s="61">
        <v>25.616700999999999</v>
      </c>
      <c r="D5340">
        <f t="shared" si="85"/>
        <v>-0.51729316433956118</v>
      </c>
      <c r="E5340">
        <v>-1.2782300367795671E-2</v>
      </c>
    </row>
    <row r="5341" spans="2:5" x14ac:dyDescent="0.2">
      <c r="B5341" s="153">
        <v>35508</v>
      </c>
      <c r="C5341" s="61">
        <v>53.068859000000003</v>
      </c>
      <c r="D5341">
        <f t="shared" si="85"/>
        <v>-0.87664405347271468</v>
      </c>
      <c r="E5341">
        <v>-1.2801800902527255E-2</v>
      </c>
    </row>
    <row r="5342" spans="2:5" x14ac:dyDescent="0.2">
      <c r="B5342" s="153">
        <v>44881</v>
      </c>
      <c r="C5342" s="61">
        <v>430.20916699999998</v>
      </c>
      <c r="D5342">
        <f t="shared" si="85"/>
        <v>24.914606924992</v>
      </c>
      <c r="E5342">
        <v>-1.2810273779854943E-2</v>
      </c>
    </row>
    <row r="5343" spans="2:5" x14ac:dyDescent="0.2">
      <c r="B5343" s="153">
        <v>34155</v>
      </c>
      <c r="C5343" s="61">
        <v>16.601030000000002</v>
      </c>
      <c r="D5343">
        <f t="shared" si="85"/>
        <v>-0.86732239649125631</v>
      </c>
      <c r="E5343">
        <v>-1.2820701126164895E-2</v>
      </c>
    </row>
    <row r="5344" spans="2:5" x14ac:dyDescent="0.2">
      <c r="B5344" s="153">
        <v>38888</v>
      </c>
      <c r="C5344" s="61">
        <v>125.12307699999999</v>
      </c>
      <c r="D5344">
        <f t="shared" si="85"/>
        <v>-0.70810918233200426</v>
      </c>
      <c r="E5344">
        <v>-1.282457041942396E-2</v>
      </c>
    </row>
    <row r="5345" spans="2:5" x14ac:dyDescent="0.2">
      <c r="B5345" s="153">
        <v>42954</v>
      </c>
      <c r="C5345" s="61">
        <v>428.663971</v>
      </c>
      <c r="D5345">
        <f t="shared" si="85"/>
        <v>15.835156261015005</v>
      </c>
      <c r="E5345">
        <v>-1.2855854787131027E-2</v>
      </c>
    </row>
    <row r="5346" spans="2:5" x14ac:dyDescent="0.2">
      <c r="B5346" s="153">
        <v>37643</v>
      </c>
      <c r="C5346" s="61">
        <v>25.462429</v>
      </c>
      <c r="D5346">
        <f t="shared" si="85"/>
        <v>-0.93599351600254543</v>
      </c>
      <c r="E5346">
        <v>-1.2858903114830861E-2</v>
      </c>
    </row>
    <row r="5347" spans="2:5" x14ac:dyDescent="0.2">
      <c r="B5347" s="153">
        <v>44853</v>
      </c>
      <c r="C5347" s="61">
        <v>397.81015000000002</v>
      </c>
      <c r="D5347">
        <f t="shared" si="85"/>
        <v>2.0657416336866383</v>
      </c>
      <c r="E5347">
        <v>-1.2863313484468111E-2</v>
      </c>
    </row>
    <row r="5348" spans="2:5" x14ac:dyDescent="0.2">
      <c r="B5348" s="153">
        <v>39386</v>
      </c>
      <c r="C5348" s="61">
        <v>129.75984199999999</v>
      </c>
      <c r="D5348">
        <f t="shared" si="85"/>
        <v>4.4992875625297852</v>
      </c>
      <c r="E5348">
        <v>-1.2894792546610299E-2</v>
      </c>
    </row>
    <row r="5349" spans="2:5" x14ac:dyDescent="0.2">
      <c r="B5349" s="153">
        <v>37734</v>
      </c>
      <c r="C5349" s="61">
        <v>23.595755</v>
      </c>
      <c r="D5349">
        <f t="shared" si="85"/>
        <v>-0.1918948153671447</v>
      </c>
      <c r="E5349">
        <v>-1.2907221309578103E-2</v>
      </c>
    </row>
    <row r="5350" spans="2:5" x14ac:dyDescent="0.2">
      <c r="B5350" s="153">
        <v>39897</v>
      </c>
      <c r="C5350" s="61">
        <v>29.198865999999999</v>
      </c>
      <c r="D5350">
        <f t="shared" si="85"/>
        <v>-0.92623127779121905</v>
      </c>
      <c r="E5350">
        <v>-1.2927033814376628E-2</v>
      </c>
    </row>
    <row r="5351" spans="2:5" x14ac:dyDescent="0.2">
      <c r="B5351" s="153">
        <v>43075</v>
      </c>
      <c r="C5351" s="61">
        <v>395.81634500000001</v>
      </c>
      <c r="D5351">
        <f t="shared" si="85"/>
        <v>-4.5438227941163166E-2</v>
      </c>
      <c r="E5351">
        <v>-1.2927347215829704E-2</v>
      </c>
    </row>
    <row r="5352" spans="2:5" x14ac:dyDescent="0.2">
      <c r="B5352" s="153">
        <v>43067</v>
      </c>
      <c r="C5352" s="61">
        <v>414.65765399999998</v>
      </c>
      <c r="D5352">
        <f t="shared" si="85"/>
        <v>31.112929325831445</v>
      </c>
      <c r="E5352">
        <v>-1.2933026191405923E-2</v>
      </c>
    </row>
    <row r="5353" spans="2:5" x14ac:dyDescent="0.2">
      <c r="B5353" s="153">
        <v>37196</v>
      </c>
      <c r="C5353" s="61">
        <v>12.912483</v>
      </c>
      <c r="D5353">
        <f t="shared" si="85"/>
        <v>-0.69588315812019297</v>
      </c>
      <c r="E5353">
        <v>-1.2971690270911275E-2</v>
      </c>
    </row>
    <row r="5354" spans="2:5" x14ac:dyDescent="0.2">
      <c r="B5354" s="153">
        <v>35895</v>
      </c>
      <c r="C5354" s="61">
        <v>42.458953999999999</v>
      </c>
      <c r="D5354">
        <f t="shared" si="85"/>
        <v>-0.86969164554911904</v>
      </c>
      <c r="E5354">
        <v>-1.2978169054503892E-2</v>
      </c>
    </row>
    <row r="5355" spans="2:5" x14ac:dyDescent="0.2">
      <c r="B5355" s="153">
        <v>43187</v>
      </c>
      <c r="C5355" s="61">
        <v>325.834473</v>
      </c>
      <c r="D5355">
        <f t="shared" si="85"/>
        <v>3.4108744709676579</v>
      </c>
      <c r="E5355">
        <v>-1.2984995742198845E-2</v>
      </c>
    </row>
    <row r="5356" spans="2:5" x14ac:dyDescent="0.2">
      <c r="B5356" s="153">
        <v>35237</v>
      </c>
      <c r="C5356" s="61">
        <v>73.870720000000006</v>
      </c>
      <c r="D5356">
        <f t="shared" si="85"/>
        <v>0.49121213855440238</v>
      </c>
      <c r="E5356">
        <v>-1.2987129595196927E-2</v>
      </c>
    </row>
    <row r="5357" spans="2:5" x14ac:dyDescent="0.2">
      <c r="B5357" s="153">
        <v>34599</v>
      </c>
      <c r="C5357" s="61">
        <v>49.537365000000001</v>
      </c>
      <c r="D5357">
        <f t="shared" si="85"/>
        <v>-0.87542803270931924</v>
      </c>
      <c r="E5357">
        <v>-1.2987201106405782E-2</v>
      </c>
    </row>
    <row r="5358" spans="2:5" x14ac:dyDescent="0.2">
      <c r="B5358" s="153">
        <v>43070</v>
      </c>
      <c r="C5358" s="61">
        <v>397.66061400000001</v>
      </c>
      <c r="D5358">
        <f t="shared" si="85"/>
        <v>2.3228605980242407</v>
      </c>
      <c r="E5358">
        <v>-1.2990189160959759E-2</v>
      </c>
    </row>
    <row r="5359" spans="2:5" x14ac:dyDescent="0.2">
      <c r="B5359" s="153">
        <v>39191</v>
      </c>
      <c r="C5359" s="61">
        <v>119.674179</v>
      </c>
      <c r="D5359">
        <f t="shared" si="85"/>
        <v>0.47140447938063446</v>
      </c>
      <c r="E5359">
        <v>-1.3010495421904274E-2</v>
      </c>
    </row>
    <row r="5360" spans="2:5" x14ac:dyDescent="0.2">
      <c r="B5360" s="153">
        <v>38580</v>
      </c>
      <c r="C5360" s="61">
        <v>81.333297999999999</v>
      </c>
      <c r="D5360">
        <f t="shared" si="85"/>
        <v>0.12028184944545885</v>
      </c>
      <c r="E5360">
        <v>-1.3016980868195525E-2</v>
      </c>
    </row>
    <row r="5361" spans="2:5" x14ac:dyDescent="0.2">
      <c r="B5361" s="153">
        <v>35241</v>
      </c>
      <c r="C5361" s="61">
        <v>72.600746000000001</v>
      </c>
      <c r="D5361">
        <f t="shared" si="85"/>
        <v>-0.82678792503888821</v>
      </c>
      <c r="E5361">
        <v>-1.3021054953824746E-2</v>
      </c>
    </row>
    <row r="5362" spans="2:5" x14ac:dyDescent="0.2">
      <c r="B5362" s="153">
        <v>44987</v>
      </c>
      <c r="C5362" s="61">
        <v>419.14367700000003</v>
      </c>
      <c r="D5362">
        <f t="shared" si="85"/>
        <v>4.5965133656408961</v>
      </c>
      <c r="E5362">
        <v>-1.3028142636089124E-2</v>
      </c>
    </row>
    <row r="5363" spans="2:5" x14ac:dyDescent="0.2">
      <c r="B5363" s="153">
        <v>38107</v>
      </c>
      <c r="C5363" s="61">
        <v>74.893715</v>
      </c>
      <c r="D5363">
        <f t="shared" si="85"/>
        <v>-3.3159112660435405E-2</v>
      </c>
      <c r="E5363">
        <v>-1.3057462600271503E-2</v>
      </c>
    </row>
    <row r="5364" spans="2:5" x14ac:dyDescent="0.2">
      <c r="B5364" s="153">
        <v>38321</v>
      </c>
      <c r="C5364" s="61">
        <v>77.462295999999995</v>
      </c>
      <c r="D5364">
        <f t="shared" si="85"/>
        <v>1.032350689373147E-4</v>
      </c>
      <c r="E5364">
        <v>-1.3061462801629708E-2</v>
      </c>
    </row>
    <row r="5365" spans="2:5" x14ac:dyDescent="0.2">
      <c r="B5365" s="153">
        <v>38331</v>
      </c>
      <c r="C5365" s="61">
        <v>77.454300000000003</v>
      </c>
      <c r="D5365">
        <f t="shared" si="85"/>
        <v>1.2952478472244573</v>
      </c>
      <c r="E5365">
        <v>-1.3062416316448595E-2</v>
      </c>
    </row>
    <row r="5366" spans="2:5" x14ac:dyDescent="0.2">
      <c r="B5366" s="153">
        <v>36486</v>
      </c>
      <c r="C5366" s="61">
        <v>33.745505999999999</v>
      </c>
      <c r="D5366">
        <f t="shared" si="85"/>
        <v>-0.73503936477109366</v>
      </c>
      <c r="E5366">
        <v>-1.3067498151777743E-2</v>
      </c>
    </row>
    <row r="5367" spans="2:5" x14ac:dyDescent="0.2">
      <c r="B5367" s="153">
        <v>38933</v>
      </c>
      <c r="C5367" s="61">
        <v>127.360451</v>
      </c>
      <c r="D5367">
        <f t="shared" si="85"/>
        <v>0.91478855756118027</v>
      </c>
      <c r="E5367">
        <v>-1.3069942244105964E-2</v>
      </c>
    </row>
    <row r="5368" spans="2:5" x14ac:dyDescent="0.2">
      <c r="B5368" s="153">
        <v>38461</v>
      </c>
      <c r="C5368" s="61">
        <v>66.514106999999996</v>
      </c>
      <c r="D5368">
        <f t="shared" si="85"/>
        <v>3.0862257112349027</v>
      </c>
      <c r="E5368">
        <v>-1.3071784868097553E-2</v>
      </c>
    </row>
    <row r="5369" spans="2:5" x14ac:dyDescent="0.2">
      <c r="B5369" s="153">
        <v>34159</v>
      </c>
      <c r="C5369" s="61">
        <v>16.277639000000001</v>
      </c>
      <c r="D5369">
        <f t="shared" si="85"/>
        <v>-0.85935870224066657</v>
      </c>
      <c r="E5369">
        <v>-1.3071903350446001E-2</v>
      </c>
    </row>
    <row r="5370" spans="2:5" x14ac:dyDescent="0.2">
      <c r="B5370" s="153">
        <v>40134</v>
      </c>
      <c r="C5370" s="61">
        <v>115.738686</v>
      </c>
      <c r="D5370">
        <f t="shared" si="85"/>
        <v>-0.61543751166571792</v>
      </c>
      <c r="E5370">
        <v>-1.3073976394139623E-2</v>
      </c>
    </row>
    <row r="5371" spans="2:5" x14ac:dyDescent="0.2">
      <c r="B5371" s="153">
        <v>44315</v>
      </c>
      <c r="C5371" s="61">
        <v>300.961975</v>
      </c>
      <c r="D5371">
        <f t="shared" si="85"/>
        <v>2.6172603260915563E-2</v>
      </c>
      <c r="E5371">
        <v>-1.3076192267524952E-2</v>
      </c>
    </row>
    <row r="5372" spans="2:5" x14ac:dyDescent="0.2">
      <c r="B5372" s="153">
        <v>44418</v>
      </c>
      <c r="C5372" s="61">
        <v>293.28591899999998</v>
      </c>
      <c r="D5372">
        <f t="shared" si="85"/>
        <v>1.5955119382024334</v>
      </c>
      <c r="E5372">
        <v>-1.3082845884010267E-2</v>
      </c>
    </row>
    <row r="5373" spans="2:5" x14ac:dyDescent="0.2">
      <c r="B5373" s="153">
        <v>39583</v>
      </c>
      <c r="C5373" s="61">
        <v>112.99733000000001</v>
      </c>
      <c r="D5373">
        <f t="shared" si="85"/>
        <v>0.27000340560022035</v>
      </c>
      <c r="E5373">
        <v>-1.3085020122973218E-2</v>
      </c>
    </row>
    <row r="5374" spans="2:5" x14ac:dyDescent="0.2">
      <c r="B5374" s="153">
        <v>38635</v>
      </c>
      <c r="C5374" s="61">
        <v>88.974036999999996</v>
      </c>
      <c r="D5374">
        <f t="shared" si="85"/>
        <v>0.22301530646167442</v>
      </c>
      <c r="E5374">
        <v>-1.308796510112614E-2</v>
      </c>
    </row>
    <row r="5375" spans="2:5" x14ac:dyDescent="0.2">
      <c r="B5375" s="153">
        <v>35249</v>
      </c>
      <c r="C5375" s="61">
        <v>72.749733000000006</v>
      </c>
      <c r="D5375">
        <f t="shared" si="85"/>
        <v>-0.92218447841220719</v>
      </c>
      <c r="E5375">
        <v>-1.3089626848835753E-2</v>
      </c>
    </row>
    <row r="5376" spans="2:5" x14ac:dyDescent="0.2">
      <c r="B5376" s="153">
        <v>45428</v>
      </c>
      <c r="C5376" s="61">
        <v>934.90002400000003</v>
      </c>
      <c r="D5376">
        <f t="shared" si="85"/>
        <v>13.099806113720415</v>
      </c>
      <c r="E5376">
        <v>-1.3089796428879459E-2</v>
      </c>
    </row>
    <row r="5377" spans="2:5" x14ac:dyDescent="0.2">
      <c r="B5377" s="153">
        <v>38523</v>
      </c>
      <c r="C5377" s="61">
        <v>66.305878000000007</v>
      </c>
      <c r="D5377">
        <f t="shared" si="85"/>
        <v>-0.32733525123520674</v>
      </c>
      <c r="E5377">
        <v>-1.3112297626327169E-2</v>
      </c>
    </row>
    <row r="5378" spans="2:5" x14ac:dyDescent="0.2">
      <c r="B5378" s="153">
        <v>39598</v>
      </c>
      <c r="C5378" s="61">
        <v>98.571952999999993</v>
      </c>
      <c r="D5378">
        <f t="shared" si="85"/>
        <v>0.92212434581890557</v>
      </c>
      <c r="E5378">
        <v>-1.3113950952304741E-2</v>
      </c>
    </row>
    <row r="5379" spans="2:5" x14ac:dyDescent="0.2">
      <c r="B5379" s="153">
        <v>35690</v>
      </c>
      <c r="C5379" s="61">
        <v>51.282817999999999</v>
      </c>
      <c r="D5379">
        <f t="shared" ref="D5379:D5442" si="86">(C5379-C5380)/C5380</f>
        <v>-0.85884853925500237</v>
      </c>
      <c r="E5379">
        <v>-1.3115338231512154E-2</v>
      </c>
    </row>
    <row r="5380" spans="2:5" x14ac:dyDescent="0.2">
      <c r="B5380" s="153">
        <v>43152</v>
      </c>
      <c r="C5380" s="61">
        <v>363.317657</v>
      </c>
      <c r="D5380">
        <f t="shared" si="86"/>
        <v>7.9184046625794879</v>
      </c>
      <c r="E5380">
        <v>-1.3132870892976045E-2</v>
      </c>
    </row>
    <row r="5381" spans="2:5" x14ac:dyDescent="0.2">
      <c r="B5381" s="153">
        <v>34766</v>
      </c>
      <c r="C5381" s="61">
        <v>40.737965000000003</v>
      </c>
      <c r="D5381">
        <f t="shared" si="86"/>
        <v>0.25968995484061147</v>
      </c>
      <c r="E5381">
        <v>-1.3157754491809887E-2</v>
      </c>
    </row>
    <row r="5382" spans="2:5" x14ac:dyDescent="0.2">
      <c r="B5382" s="153">
        <v>33863</v>
      </c>
      <c r="C5382" s="61">
        <v>32.339675999999997</v>
      </c>
      <c r="D5382">
        <f t="shared" si="86"/>
        <v>-0.75808748060248343</v>
      </c>
      <c r="E5382">
        <v>-1.3157964599906672E-2</v>
      </c>
    </row>
    <row r="5383" spans="2:5" x14ac:dyDescent="0.2">
      <c r="B5383" s="153">
        <v>44117</v>
      </c>
      <c r="C5383" s="61">
        <v>133.68334999999999</v>
      </c>
      <c r="D5383">
        <f t="shared" si="86"/>
        <v>7.3229387405843971</v>
      </c>
      <c r="E5383">
        <v>-1.3245001192188483E-2</v>
      </c>
    </row>
    <row r="5384" spans="2:5" x14ac:dyDescent="0.2">
      <c r="B5384" s="153">
        <v>34162</v>
      </c>
      <c r="C5384" s="61">
        <v>16.062037</v>
      </c>
      <c r="D5384">
        <f t="shared" si="86"/>
        <v>0.64479856947296932</v>
      </c>
      <c r="E5384">
        <v>-1.3245286985416037E-2</v>
      </c>
    </row>
    <row r="5385" spans="2:5" x14ac:dyDescent="0.2">
      <c r="B5385" s="153">
        <v>36992</v>
      </c>
      <c r="C5385" s="61">
        <v>9.765352</v>
      </c>
      <c r="D5385">
        <f t="shared" si="86"/>
        <v>-0.14976514686896739</v>
      </c>
      <c r="E5385">
        <v>-1.3250462159039312E-2</v>
      </c>
    </row>
    <row r="5386" spans="2:5" x14ac:dyDescent="0.2">
      <c r="B5386" s="153">
        <v>37053</v>
      </c>
      <c r="C5386" s="61">
        <v>11.485476</v>
      </c>
      <c r="D5386">
        <f t="shared" si="86"/>
        <v>-0.92287778188154079</v>
      </c>
      <c r="E5386">
        <v>-1.3253895187421637E-2</v>
      </c>
    </row>
    <row r="5387" spans="2:5" x14ac:dyDescent="0.2">
      <c r="B5387" s="153">
        <v>39008</v>
      </c>
      <c r="C5387" s="61">
        <v>148.92564400000001</v>
      </c>
      <c r="D5387">
        <f t="shared" si="86"/>
        <v>0.24193020094748216</v>
      </c>
      <c r="E5387">
        <v>-1.3287274173374955E-2</v>
      </c>
    </row>
    <row r="5388" spans="2:5" x14ac:dyDescent="0.2">
      <c r="B5388" s="153">
        <v>39507</v>
      </c>
      <c r="C5388" s="61">
        <v>119.914665</v>
      </c>
      <c r="D5388">
        <f t="shared" si="86"/>
        <v>2.7580821006983913</v>
      </c>
      <c r="E5388">
        <v>-1.3313577333507822E-2</v>
      </c>
    </row>
    <row r="5389" spans="2:5" x14ac:dyDescent="0.2">
      <c r="B5389" s="153">
        <v>33864</v>
      </c>
      <c r="C5389" s="61">
        <v>31.908473999999998</v>
      </c>
      <c r="D5389">
        <f t="shared" si="86"/>
        <v>-0.79995546398192019</v>
      </c>
      <c r="E5389">
        <v>-1.333352875891518E-2</v>
      </c>
    </row>
    <row r="5390" spans="2:5" x14ac:dyDescent="0.2">
      <c r="B5390" s="153">
        <v>39105</v>
      </c>
      <c r="C5390" s="61">
        <v>159.50685100000001</v>
      </c>
      <c r="D5390">
        <f t="shared" si="86"/>
        <v>0.2021995175972745</v>
      </c>
      <c r="E5390">
        <v>-1.3339509871998747E-2</v>
      </c>
    </row>
    <row r="5391" spans="2:5" x14ac:dyDescent="0.2">
      <c r="B5391" s="153">
        <v>39455</v>
      </c>
      <c r="C5391" s="61">
        <v>132.67918399999999</v>
      </c>
      <c r="D5391">
        <f t="shared" si="86"/>
        <v>0.2432215430292041</v>
      </c>
      <c r="E5391">
        <v>-1.3368984533824197E-2</v>
      </c>
    </row>
    <row r="5392" spans="2:5" x14ac:dyDescent="0.2">
      <c r="B5392" s="153">
        <v>39548</v>
      </c>
      <c r="C5392" s="61">
        <v>106.722076</v>
      </c>
      <c r="D5392">
        <f t="shared" si="86"/>
        <v>2.3673830178213833</v>
      </c>
      <c r="E5392">
        <v>-1.3375527596233474E-2</v>
      </c>
    </row>
    <row r="5393" spans="2:5" x14ac:dyDescent="0.2">
      <c r="B5393" s="153">
        <v>34339</v>
      </c>
      <c r="C5393" s="61">
        <v>31.692882999999998</v>
      </c>
      <c r="D5393">
        <f t="shared" si="86"/>
        <v>0.55280763384667675</v>
      </c>
      <c r="E5393">
        <v>-1.3422644133575601E-2</v>
      </c>
    </row>
    <row r="5394" spans="2:5" x14ac:dyDescent="0.2">
      <c r="B5394" s="153">
        <v>37362</v>
      </c>
      <c r="C5394" s="61">
        <v>20.410050999999999</v>
      </c>
      <c r="D5394">
        <f t="shared" si="86"/>
        <v>-0.94477771412034084</v>
      </c>
      <c r="E5394">
        <v>-1.3422877511028381E-2</v>
      </c>
    </row>
    <row r="5395" spans="2:5" x14ac:dyDescent="0.2">
      <c r="B5395" s="153">
        <v>43147</v>
      </c>
      <c r="C5395" s="61">
        <v>369.59808299999997</v>
      </c>
      <c r="D5395">
        <f t="shared" si="86"/>
        <v>4.2748535949369817</v>
      </c>
      <c r="E5395">
        <v>-1.3437978673413472E-2</v>
      </c>
    </row>
    <row r="5396" spans="2:5" x14ac:dyDescent="0.2">
      <c r="B5396" s="153">
        <v>35290</v>
      </c>
      <c r="C5396" s="61">
        <v>70.067931999999999</v>
      </c>
      <c r="D5396">
        <f t="shared" si="86"/>
        <v>-0.83576045963732148</v>
      </c>
      <c r="E5396">
        <v>-1.3484850688489406E-2</v>
      </c>
    </row>
    <row r="5397" spans="2:5" x14ac:dyDescent="0.2">
      <c r="B5397" s="153">
        <v>44641</v>
      </c>
      <c r="C5397" s="61">
        <v>426.620361</v>
      </c>
      <c r="D5397">
        <f t="shared" si="86"/>
        <v>17.908690056418429</v>
      </c>
      <c r="E5397">
        <v>-1.3485463325645536E-2</v>
      </c>
    </row>
    <row r="5398" spans="2:5" x14ac:dyDescent="0.2">
      <c r="B5398" s="153">
        <v>37565</v>
      </c>
      <c r="C5398" s="61">
        <v>22.562131999999998</v>
      </c>
      <c r="D5398">
        <f t="shared" si="86"/>
        <v>-0.70261540588699956</v>
      </c>
      <c r="E5398">
        <v>-1.3490812427232202E-2</v>
      </c>
    </row>
    <row r="5399" spans="2:5" x14ac:dyDescent="0.2">
      <c r="B5399" s="153">
        <v>38364</v>
      </c>
      <c r="C5399" s="61">
        <v>75.868530000000007</v>
      </c>
      <c r="D5399">
        <f t="shared" si="86"/>
        <v>0.27338633925552552</v>
      </c>
      <c r="E5399">
        <v>-1.3537346136246515E-2</v>
      </c>
    </row>
    <row r="5400" spans="2:5" x14ac:dyDescent="0.2">
      <c r="B5400" s="153">
        <v>37944</v>
      </c>
      <c r="C5400" s="61">
        <v>59.580134999999999</v>
      </c>
      <c r="D5400">
        <f t="shared" si="86"/>
        <v>0.16761830216964269</v>
      </c>
      <c r="E5400">
        <v>-1.3548462285640779E-2</v>
      </c>
    </row>
    <row r="5401" spans="2:5" x14ac:dyDescent="0.2">
      <c r="B5401" s="153">
        <v>34873</v>
      </c>
      <c r="C5401" s="61">
        <v>51.027065</v>
      </c>
      <c r="D5401">
        <f t="shared" si="86"/>
        <v>-0.32479050463492548</v>
      </c>
      <c r="E5401">
        <v>-1.3559361024982976E-2</v>
      </c>
    </row>
    <row r="5402" spans="2:5" x14ac:dyDescent="0.2">
      <c r="B5402" s="153">
        <v>38407</v>
      </c>
      <c r="C5402" s="61">
        <v>75.572197000000003</v>
      </c>
      <c r="D5402">
        <f t="shared" si="86"/>
        <v>-0.84627854794352864</v>
      </c>
      <c r="E5402">
        <v>-1.3589900404452918E-2</v>
      </c>
    </row>
    <row r="5403" spans="2:5" x14ac:dyDescent="0.2">
      <c r="B5403" s="153">
        <v>44610</v>
      </c>
      <c r="C5403" s="61">
        <v>491.61776700000001</v>
      </c>
      <c r="D5403">
        <f t="shared" si="86"/>
        <v>0.1836073043256353</v>
      </c>
      <c r="E5403">
        <v>-1.3601415195659735E-2</v>
      </c>
    </row>
    <row r="5404" spans="2:5" x14ac:dyDescent="0.2">
      <c r="B5404" s="153">
        <v>44999</v>
      </c>
      <c r="C5404" s="61">
        <v>415.35546900000003</v>
      </c>
      <c r="D5404">
        <f t="shared" si="86"/>
        <v>0.79861869721598899</v>
      </c>
      <c r="E5404">
        <v>-1.3612645454745389E-2</v>
      </c>
    </row>
    <row r="5405" spans="2:5" x14ac:dyDescent="0.2">
      <c r="B5405" s="153">
        <v>43578</v>
      </c>
      <c r="C5405" s="61">
        <v>230.930252</v>
      </c>
      <c r="D5405">
        <f t="shared" si="86"/>
        <v>-0.43313349631453718</v>
      </c>
      <c r="E5405">
        <v>-1.3625809370652211E-2</v>
      </c>
    </row>
    <row r="5406" spans="2:5" x14ac:dyDescent="0.2">
      <c r="B5406" s="153">
        <v>43054</v>
      </c>
      <c r="C5406" s="61">
        <v>407.38031000000001</v>
      </c>
      <c r="D5406">
        <f t="shared" si="86"/>
        <v>8.8486367367747505</v>
      </c>
      <c r="E5406">
        <v>-1.3637462567863195E-2</v>
      </c>
    </row>
    <row r="5407" spans="2:5" x14ac:dyDescent="0.2">
      <c r="B5407" s="153">
        <v>35781</v>
      </c>
      <c r="C5407" s="61">
        <v>41.364131999999998</v>
      </c>
      <c r="D5407">
        <f t="shared" si="86"/>
        <v>-0.51760683372744087</v>
      </c>
      <c r="E5407">
        <v>-1.3658158386622285E-2</v>
      </c>
    </row>
    <row r="5408" spans="2:5" x14ac:dyDescent="0.2">
      <c r="B5408" s="153">
        <v>38643</v>
      </c>
      <c r="C5408" s="61">
        <v>85.747757000000007</v>
      </c>
      <c r="D5408">
        <f t="shared" si="86"/>
        <v>3.2407319531611143</v>
      </c>
      <c r="E5408">
        <v>-1.3667384804609693E-2</v>
      </c>
    </row>
    <row r="5409" spans="2:5" x14ac:dyDescent="0.2">
      <c r="B5409" s="153">
        <v>36613</v>
      </c>
      <c r="C5409" s="61">
        <v>20.220037000000001</v>
      </c>
      <c r="D5409">
        <f t="shared" si="86"/>
        <v>-0.96010806031955653</v>
      </c>
      <c r="E5409">
        <v>-1.3668279005514091E-2</v>
      </c>
    </row>
    <row r="5410" spans="2:5" x14ac:dyDescent="0.2">
      <c r="B5410" s="153">
        <v>45064</v>
      </c>
      <c r="C5410" s="61">
        <v>506.87023900000003</v>
      </c>
      <c r="D5410">
        <f t="shared" si="86"/>
        <v>1.6606487873028171</v>
      </c>
      <c r="E5410">
        <v>-1.367600514510346E-2</v>
      </c>
    </row>
    <row r="5411" spans="2:5" x14ac:dyDescent="0.2">
      <c r="B5411" s="153">
        <v>43833</v>
      </c>
      <c r="C5411" s="61">
        <v>190.50625600000001</v>
      </c>
      <c r="D5411">
        <f t="shared" si="86"/>
        <v>6.7959615462603926</v>
      </c>
      <c r="E5411">
        <v>-1.3677355516114258E-2</v>
      </c>
    </row>
    <row r="5412" spans="2:5" x14ac:dyDescent="0.2">
      <c r="B5412" s="153">
        <v>37447</v>
      </c>
      <c r="C5412" s="61">
        <v>24.436530999999999</v>
      </c>
      <c r="D5412">
        <f t="shared" si="86"/>
        <v>0.15789483410351682</v>
      </c>
      <c r="E5412">
        <v>-1.3698460396409859E-2</v>
      </c>
    </row>
    <row r="5413" spans="2:5" x14ac:dyDescent="0.2">
      <c r="B5413" s="153">
        <v>37552</v>
      </c>
      <c r="C5413" s="61">
        <v>21.104275000000001</v>
      </c>
      <c r="D5413">
        <f t="shared" si="86"/>
        <v>-0.32022745027126281</v>
      </c>
      <c r="E5413">
        <v>-1.3698495054559567E-2</v>
      </c>
    </row>
    <row r="5414" spans="2:5" x14ac:dyDescent="0.2">
      <c r="B5414" s="153">
        <v>33883</v>
      </c>
      <c r="C5414" s="61">
        <v>31.046082999999999</v>
      </c>
      <c r="D5414">
        <f t="shared" si="86"/>
        <v>0.33097755594401468</v>
      </c>
      <c r="E5414">
        <v>-1.3698674091281107E-2</v>
      </c>
    </row>
    <row r="5415" spans="2:5" x14ac:dyDescent="0.2">
      <c r="B5415" s="153">
        <v>37692</v>
      </c>
      <c r="C5415" s="61">
        <v>23.325775</v>
      </c>
      <c r="D5415">
        <f t="shared" si="86"/>
        <v>-0.9582261945444227</v>
      </c>
      <c r="E5415">
        <v>-1.3698709491425414E-2</v>
      </c>
    </row>
    <row r="5416" spans="2:5" x14ac:dyDescent="0.2">
      <c r="B5416" s="153">
        <v>42101</v>
      </c>
      <c r="C5416" s="61">
        <v>558.38281300000006</v>
      </c>
      <c r="D5416">
        <f t="shared" si="86"/>
        <v>3.5665978237397975</v>
      </c>
      <c r="E5416">
        <v>-1.37289220945118E-2</v>
      </c>
    </row>
    <row r="5417" spans="2:5" x14ac:dyDescent="0.2">
      <c r="B5417" s="153">
        <v>38926</v>
      </c>
      <c r="C5417" s="61">
        <v>122.275452</v>
      </c>
      <c r="D5417">
        <f t="shared" si="86"/>
        <v>-0.12826035659584037</v>
      </c>
      <c r="E5417">
        <v>-1.3739376372955969E-2</v>
      </c>
    </row>
    <row r="5418" spans="2:5" x14ac:dyDescent="0.2">
      <c r="B5418" s="153">
        <v>38982</v>
      </c>
      <c r="C5418" s="61">
        <v>140.26602199999999</v>
      </c>
      <c r="D5418">
        <f t="shared" si="86"/>
        <v>6.0938539396408018</v>
      </c>
      <c r="E5418">
        <v>-1.3747069651653714E-2</v>
      </c>
    </row>
    <row r="5419" spans="2:5" x14ac:dyDescent="0.2">
      <c r="B5419" s="153">
        <v>36024</v>
      </c>
      <c r="C5419" s="61">
        <v>19.772894000000001</v>
      </c>
      <c r="D5419">
        <f t="shared" si="86"/>
        <v>-0.70074431265096615</v>
      </c>
      <c r="E5419">
        <v>-1.3754490139562031E-2</v>
      </c>
    </row>
    <row r="5420" spans="2:5" x14ac:dyDescent="0.2">
      <c r="B5420" s="153">
        <v>35319</v>
      </c>
      <c r="C5420" s="61">
        <v>66.073577999999998</v>
      </c>
      <c r="D5420">
        <f t="shared" si="86"/>
        <v>7.7826331076877309E-2</v>
      </c>
      <c r="E5420">
        <v>-1.3766886610961879E-2</v>
      </c>
    </row>
    <row r="5421" spans="2:5" x14ac:dyDescent="0.2">
      <c r="B5421" s="153">
        <v>35164</v>
      </c>
      <c r="C5421" s="61">
        <v>61.302619999999997</v>
      </c>
      <c r="D5421">
        <f t="shared" si="86"/>
        <v>0.81437118269510755</v>
      </c>
      <c r="E5421">
        <v>-1.3766903843712179E-2</v>
      </c>
    </row>
    <row r="5422" spans="2:5" x14ac:dyDescent="0.2">
      <c r="B5422" s="153">
        <v>37817</v>
      </c>
      <c r="C5422" s="61">
        <v>33.787253999999997</v>
      </c>
      <c r="D5422">
        <f t="shared" si="86"/>
        <v>-0.91217268744791291</v>
      </c>
      <c r="E5422">
        <v>-1.3780264469061814E-2</v>
      </c>
    </row>
    <row r="5423" spans="2:5" x14ac:dyDescent="0.2">
      <c r="B5423" s="153">
        <v>44924</v>
      </c>
      <c r="C5423" s="61">
        <v>384.70098899999999</v>
      </c>
      <c r="D5423">
        <f t="shared" si="86"/>
        <v>15.24011692009824</v>
      </c>
      <c r="E5423">
        <v>-1.3800199033424653E-2</v>
      </c>
    </row>
    <row r="5424" spans="2:5" x14ac:dyDescent="0.2">
      <c r="B5424" s="153">
        <v>37419</v>
      </c>
      <c r="C5424" s="61">
        <v>23.688313999999998</v>
      </c>
      <c r="D5424">
        <f t="shared" si="86"/>
        <v>-0.85834788535176176</v>
      </c>
      <c r="E5424">
        <v>-1.380853742892133E-2</v>
      </c>
    </row>
    <row r="5425" spans="2:5" x14ac:dyDescent="0.2">
      <c r="B5425" s="153">
        <v>43788</v>
      </c>
      <c r="C5425" s="61">
        <v>167.22880599999999</v>
      </c>
      <c r="D5425">
        <f t="shared" si="86"/>
        <v>-0.65670722949231586</v>
      </c>
      <c r="E5425">
        <v>-1.381539326215688E-2</v>
      </c>
    </row>
    <row r="5426" spans="2:5" x14ac:dyDescent="0.2">
      <c r="B5426" s="153">
        <v>44524</v>
      </c>
      <c r="C5426" s="61">
        <v>487.13174400000003</v>
      </c>
      <c r="D5426">
        <f t="shared" si="86"/>
        <v>20.116325119758304</v>
      </c>
      <c r="E5426">
        <v>-1.3824458183375301E-2</v>
      </c>
    </row>
    <row r="5427" spans="2:5" x14ac:dyDescent="0.2">
      <c r="B5427" s="153">
        <v>33577</v>
      </c>
      <c r="C5427" s="61">
        <v>23.068964000000001</v>
      </c>
      <c r="D5427">
        <f t="shared" si="86"/>
        <v>0</v>
      </c>
      <c r="E5427">
        <v>-1.3825108584569768E-2</v>
      </c>
    </row>
    <row r="5428" spans="2:5" x14ac:dyDescent="0.2">
      <c r="B5428" s="153">
        <v>34211</v>
      </c>
      <c r="C5428" s="61">
        <v>23.068964000000001</v>
      </c>
      <c r="D5428">
        <f t="shared" si="86"/>
        <v>0.61398073728579794</v>
      </c>
      <c r="E5428">
        <v>-1.3825108584569768E-2</v>
      </c>
    </row>
    <row r="5429" spans="2:5" x14ac:dyDescent="0.2">
      <c r="B5429" s="153">
        <v>36748</v>
      </c>
      <c r="C5429" s="61">
        <v>14.293208999999999</v>
      </c>
      <c r="D5429">
        <f t="shared" si="86"/>
        <v>-0.47891248770715555</v>
      </c>
      <c r="E5429">
        <v>-1.3837058154681794E-2</v>
      </c>
    </row>
    <row r="5430" spans="2:5" x14ac:dyDescent="0.2">
      <c r="B5430" s="153">
        <v>36566</v>
      </c>
      <c r="C5430" s="61">
        <v>27.429575</v>
      </c>
      <c r="D5430">
        <f t="shared" si="86"/>
        <v>-0.10404466244874104</v>
      </c>
      <c r="E5430">
        <v>-1.3885413147609754E-2</v>
      </c>
    </row>
    <row r="5431" spans="2:5" x14ac:dyDescent="0.2">
      <c r="B5431" s="153">
        <v>33889</v>
      </c>
      <c r="C5431" s="61">
        <v>30.614891</v>
      </c>
      <c r="D5431">
        <f t="shared" si="86"/>
        <v>0</v>
      </c>
      <c r="E5431">
        <v>-1.388877302170452E-2</v>
      </c>
    </row>
    <row r="5432" spans="2:5" x14ac:dyDescent="0.2">
      <c r="B5432" s="153">
        <v>33885</v>
      </c>
      <c r="C5432" s="61">
        <v>30.614891</v>
      </c>
      <c r="D5432">
        <f t="shared" si="86"/>
        <v>-0.92318353100026274</v>
      </c>
      <c r="E5432">
        <v>-1.388877302170452E-2</v>
      </c>
    </row>
    <row r="5433" spans="2:5" x14ac:dyDescent="0.2">
      <c r="B5433" s="153">
        <v>42342</v>
      </c>
      <c r="C5433" s="61">
        <v>398.545929</v>
      </c>
      <c r="D5433">
        <f t="shared" si="86"/>
        <v>15.597585868865529</v>
      </c>
      <c r="E5433">
        <v>-1.3929960715191836E-2</v>
      </c>
    </row>
    <row r="5434" spans="2:5" x14ac:dyDescent="0.2">
      <c r="B5434" s="153">
        <v>37449</v>
      </c>
      <c r="C5434" s="61">
        <v>24.012283</v>
      </c>
      <c r="D5434">
        <f t="shared" si="86"/>
        <v>0.62984300219352884</v>
      </c>
      <c r="E5434">
        <v>-1.393727307262882E-2</v>
      </c>
    </row>
    <row r="5435" spans="2:5" x14ac:dyDescent="0.2">
      <c r="B5435" s="153">
        <v>36781</v>
      </c>
      <c r="C5435" s="61">
        <v>14.732881000000001</v>
      </c>
      <c r="D5435">
        <f t="shared" si="86"/>
        <v>-0.85972841209442386</v>
      </c>
      <c r="E5435">
        <v>-1.3939090486158797E-2</v>
      </c>
    </row>
    <row r="5436" spans="2:5" x14ac:dyDescent="0.2">
      <c r="B5436" s="153">
        <v>38727</v>
      </c>
      <c r="C5436" s="61">
        <v>105.031113</v>
      </c>
      <c r="D5436">
        <f t="shared" si="86"/>
        <v>0.35386113352591403</v>
      </c>
      <c r="E5436">
        <v>-1.3943746664244484E-2</v>
      </c>
    </row>
    <row r="5437" spans="2:5" x14ac:dyDescent="0.2">
      <c r="B5437" s="153">
        <v>38553</v>
      </c>
      <c r="C5437" s="61">
        <v>77.578941</v>
      </c>
      <c r="D5437">
        <f t="shared" si="86"/>
        <v>2.3946388478093672</v>
      </c>
      <c r="E5437">
        <v>-1.3948635580780218E-2</v>
      </c>
    </row>
    <row r="5438" spans="2:5" x14ac:dyDescent="0.2">
      <c r="B5438" s="153">
        <v>34012</v>
      </c>
      <c r="C5438" s="61">
        <v>22.853370999999999</v>
      </c>
      <c r="D5438">
        <f t="shared" si="86"/>
        <v>-0.61671131978022087</v>
      </c>
      <c r="E5438">
        <v>-1.3953370973041336E-2</v>
      </c>
    </row>
    <row r="5439" spans="2:5" x14ac:dyDescent="0.2">
      <c r="B5439" s="153">
        <v>35354</v>
      </c>
      <c r="C5439" s="61">
        <v>59.624434999999998</v>
      </c>
      <c r="D5439">
        <f t="shared" si="86"/>
        <v>-0.6972398698140938</v>
      </c>
      <c r="E5439">
        <v>-1.3961837340313421E-2</v>
      </c>
    </row>
    <row r="5440" spans="2:5" x14ac:dyDescent="0.2">
      <c r="B5440" s="153">
        <v>43846</v>
      </c>
      <c r="C5440" s="61">
        <v>196.936218</v>
      </c>
      <c r="D5440">
        <f t="shared" si="86"/>
        <v>-0.52540537386580699</v>
      </c>
      <c r="E5440">
        <v>-1.3975570037107112E-2</v>
      </c>
    </row>
    <row r="5441" spans="2:5" x14ac:dyDescent="0.2">
      <c r="B5441" s="153">
        <v>44868</v>
      </c>
      <c r="C5441" s="61">
        <v>414.95669600000002</v>
      </c>
      <c r="D5441">
        <f t="shared" si="86"/>
        <v>11.152112651473221</v>
      </c>
      <c r="E5441">
        <v>-1.3976108866249465E-2</v>
      </c>
    </row>
    <row r="5442" spans="2:5" x14ac:dyDescent="0.2">
      <c r="B5442" s="153">
        <v>36502</v>
      </c>
      <c r="C5442" s="61">
        <v>34.146877000000003</v>
      </c>
      <c r="D5442">
        <f t="shared" si="86"/>
        <v>1.8578881999014087</v>
      </c>
      <c r="E5442">
        <v>-1.3995014834162952E-2</v>
      </c>
    </row>
    <row r="5443" spans="2:5" x14ac:dyDescent="0.2">
      <c r="B5443" s="153">
        <v>36847</v>
      </c>
      <c r="C5443" s="61">
        <v>11.94829</v>
      </c>
      <c r="D5443">
        <f t="shared" ref="D5443:D5506" si="87">(C5443-C5444)/C5444</f>
        <v>-0.98820970029896105</v>
      </c>
      <c r="E5443">
        <v>-1.4003809873388251E-2</v>
      </c>
    </row>
    <row r="5444" spans="2:5" x14ac:dyDescent="0.2">
      <c r="B5444" s="153">
        <v>45415</v>
      </c>
      <c r="C5444" s="61">
        <v>1013.400024</v>
      </c>
      <c r="D5444">
        <f t="shared" si="87"/>
        <v>1.6562802668241063</v>
      </c>
      <c r="E5444">
        <v>-1.401053153676189E-2</v>
      </c>
    </row>
    <row r="5445" spans="2:5" x14ac:dyDescent="0.2">
      <c r="B5445" s="153">
        <v>42984</v>
      </c>
      <c r="C5445" s="61">
        <v>381.51095600000002</v>
      </c>
      <c r="D5445">
        <f t="shared" si="87"/>
        <v>2.7483849346173694</v>
      </c>
      <c r="E5445">
        <v>-1.4040905143896779E-2</v>
      </c>
    </row>
    <row r="5446" spans="2:5" x14ac:dyDescent="0.2">
      <c r="B5446" s="153">
        <v>38700</v>
      </c>
      <c r="C5446" s="61">
        <v>101.78009</v>
      </c>
      <c r="D5446">
        <f t="shared" si="87"/>
        <v>0.49986253973865935</v>
      </c>
      <c r="E5446">
        <v>-1.4067542706951777E-2</v>
      </c>
    </row>
    <row r="5447" spans="2:5" x14ac:dyDescent="0.2">
      <c r="B5447" s="153">
        <v>38268</v>
      </c>
      <c r="C5447" s="61">
        <v>67.859611999999998</v>
      </c>
      <c r="D5447">
        <f t="shared" si="87"/>
        <v>-0.44730232963481509</v>
      </c>
      <c r="E5447">
        <v>-1.407945019199993E-2</v>
      </c>
    </row>
    <row r="5448" spans="2:5" x14ac:dyDescent="0.2">
      <c r="B5448" s="153">
        <v>38930</v>
      </c>
      <c r="C5448" s="61">
        <v>122.77889999999999</v>
      </c>
      <c r="D5448">
        <f t="shared" si="87"/>
        <v>3.0677226562221755</v>
      </c>
      <c r="E5448">
        <v>-1.4082802641931697E-2</v>
      </c>
    </row>
    <row r="5449" spans="2:5" x14ac:dyDescent="0.2">
      <c r="B5449" s="153">
        <v>33876</v>
      </c>
      <c r="C5449" s="61">
        <v>30.183695</v>
      </c>
      <c r="D5449">
        <f t="shared" si="87"/>
        <v>-0.39825169457735243</v>
      </c>
      <c r="E5449">
        <v>-1.4084518543606766E-2</v>
      </c>
    </row>
    <row r="5450" spans="2:5" x14ac:dyDescent="0.2">
      <c r="B5450" s="153">
        <v>35436</v>
      </c>
      <c r="C5450" s="61">
        <v>50.16</v>
      </c>
      <c r="D5450">
        <f t="shared" si="87"/>
        <v>2.3236488549082162</v>
      </c>
      <c r="E5450">
        <v>-1.408457625144786E-2</v>
      </c>
    </row>
    <row r="5451" spans="2:5" x14ac:dyDescent="0.2">
      <c r="B5451" s="153">
        <v>33317</v>
      </c>
      <c r="C5451" s="61">
        <v>15.091847</v>
      </c>
      <c r="D5451">
        <f t="shared" si="87"/>
        <v>-0.88228835290565388</v>
      </c>
      <c r="E5451">
        <v>-1.4084583411236661E-2</v>
      </c>
    </row>
    <row r="5452" spans="2:5" x14ac:dyDescent="0.2">
      <c r="B5452" s="153">
        <v>39280</v>
      </c>
      <c r="C5452" s="61">
        <v>128.21031199999999</v>
      </c>
      <c r="D5452">
        <f t="shared" si="87"/>
        <v>10.314799441012671</v>
      </c>
      <c r="E5452">
        <v>-1.4088419958769888E-2</v>
      </c>
    </row>
    <row r="5453" spans="2:5" x14ac:dyDescent="0.2">
      <c r="B5453" s="153">
        <v>37018</v>
      </c>
      <c r="C5453" s="61">
        <v>11.331205000000001</v>
      </c>
      <c r="D5453">
        <f t="shared" si="87"/>
        <v>-0.96782301107757496</v>
      </c>
      <c r="E5453">
        <v>-1.4093912490258237E-2</v>
      </c>
    </row>
    <row r="5454" spans="2:5" x14ac:dyDescent="0.2">
      <c r="B5454" s="153">
        <v>43200</v>
      </c>
      <c r="C5454" s="61">
        <v>352.15243500000003</v>
      </c>
      <c r="D5454">
        <f t="shared" si="87"/>
        <v>2.1695826985886217</v>
      </c>
      <c r="E5454">
        <v>-1.4094313921851943E-2</v>
      </c>
    </row>
    <row r="5455" spans="2:5" x14ac:dyDescent="0.2">
      <c r="B5455" s="153">
        <v>44047</v>
      </c>
      <c r="C5455" s="61">
        <v>111.103722</v>
      </c>
      <c r="D5455">
        <f t="shared" si="87"/>
        <v>0.30387613192695467</v>
      </c>
      <c r="E5455">
        <v>-1.4153049235602382E-2</v>
      </c>
    </row>
    <row r="5456" spans="2:5" x14ac:dyDescent="0.2">
      <c r="B5456" s="153">
        <v>39623</v>
      </c>
      <c r="C5456" s="61">
        <v>85.210335000000001</v>
      </c>
      <c r="D5456">
        <f t="shared" si="87"/>
        <v>1.8433685171969896</v>
      </c>
      <c r="E5456">
        <v>-1.4179299221101713E-2</v>
      </c>
    </row>
    <row r="5457" spans="2:5" x14ac:dyDescent="0.2">
      <c r="B5457" s="153">
        <v>33897</v>
      </c>
      <c r="C5457" s="61">
        <v>29.968094000000001</v>
      </c>
      <c r="D5457">
        <f t="shared" si="87"/>
        <v>-0.72908325280422759</v>
      </c>
      <c r="E5457">
        <v>-1.4184669659148084E-2</v>
      </c>
    </row>
    <row r="5458" spans="2:5" x14ac:dyDescent="0.2">
      <c r="B5458" s="153">
        <v>39535</v>
      </c>
      <c r="C5458" s="61">
        <v>110.617355</v>
      </c>
      <c r="D5458">
        <f t="shared" si="87"/>
        <v>-0.75209537308633523</v>
      </c>
      <c r="E5458">
        <v>-1.4190875408116425E-2</v>
      </c>
    </row>
    <row r="5459" spans="2:5" x14ac:dyDescent="0.2">
      <c r="B5459" s="153">
        <v>44622</v>
      </c>
      <c r="C5459" s="61">
        <v>446.20931999999999</v>
      </c>
      <c r="D5459">
        <f t="shared" si="87"/>
        <v>2.7184024786609862</v>
      </c>
      <c r="E5459">
        <v>-1.4205422909279657E-2</v>
      </c>
    </row>
    <row r="5460" spans="2:5" x14ac:dyDescent="0.2">
      <c r="B5460" s="153">
        <v>39489</v>
      </c>
      <c r="C5460" s="61">
        <v>120.000275</v>
      </c>
      <c r="D5460">
        <f t="shared" si="87"/>
        <v>4.6081742597822819</v>
      </c>
      <c r="E5460">
        <v>-1.4206395166914732E-2</v>
      </c>
    </row>
    <row r="5461" spans="2:5" x14ac:dyDescent="0.2">
      <c r="B5461" s="153">
        <v>37551</v>
      </c>
      <c r="C5461" s="61">
        <v>21.397386999999998</v>
      </c>
      <c r="D5461">
        <f t="shared" si="87"/>
        <v>-4.5704134028401365E-2</v>
      </c>
      <c r="E5461">
        <v>-1.4214641538724407E-2</v>
      </c>
    </row>
    <row r="5462" spans="2:5" x14ac:dyDescent="0.2">
      <c r="B5462" s="153">
        <v>33450</v>
      </c>
      <c r="C5462" s="61">
        <v>22.422173000000001</v>
      </c>
      <c r="D5462">
        <f t="shared" si="87"/>
        <v>-0.94544073888836233</v>
      </c>
      <c r="E5462">
        <v>-1.4218151373895899E-2</v>
      </c>
    </row>
    <row r="5463" spans="2:5" x14ac:dyDescent="0.2">
      <c r="B5463" s="153">
        <v>44938</v>
      </c>
      <c r="C5463" s="61">
        <v>410.96914700000002</v>
      </c>
      <c r="D5463">
        <f t="shared" si="87"/>
        <v>5.1343582481011474</v>
      </c>
      <c r="E5463">
        <v>-1.4227653006981849E-2</v>
      </c>
    </row>
    <row r="5464" spans="2:5" x14ac:dyDescent="0.2">
      <c r="B5464" s="153">
        <v>38476</v>
      </c>
      <c r="C5464" s="61">
        <v>66.994643999999994</v>
      </c>
      <c r="D5464">
        <f t="shared" si="87"/>
        <v>-0.60246410075100831</v>
      </c>
      <c r="E5464">
        <v>-1.4258754104138238E-2</v>
      </c>
    </row>
    <row r="5465" spans="2:5" x14ac:dyDescent="0.2">
      <c r="B5465" s="153">
        <v>43777</v>
      </c>
      <c r="C5465" s="61">
        <v>168.524765</v>
      </c>
      <c r="D5465">
        <f t="shared" si="87"/>
        <v>10.328444757814957</v>
      </c>
      <c r="E5465">
        <v>-1.4285686043028609E-2</v>
      </c>
    </row>
    <row r="5466" spans="2:5" x14ac:dyDescent="0.2">
      <c r="B5466" s="153">
        <v>33319</v>
      </c>
      <c r="C5466" s="61">
        <v>14.876249</v>
      </c>
      <c r="D5466">
        <f t="shared" si="87"/>
        <v>-0.66923081130569551</v>
      </c>
      <c r="E5466">
        <v>-1.4285726591317813E-2</v>
      </c>
    </row>
    <row r="5467" spans="2:5" x14ac:dyDescent="0.2">
      <c r="B5467" s="153">
        <v>34688</v>
      </c>
      <c r="C5467" s="61">
        <v>44.974711999999997</v>
      </c>
      <c r="D5467">
        <f t="shared" si="87"/>
        <v>1.0617434103897772</v>
      </c>
      <c r="E5467">
        <v>-1.4285770017710414E-2</v>
      </c>
    </row>
    <row r="5468" spans="2:5" x14ac:dyDescent="0.2">
      <c r="B5468" s="153">
        <v>37315</v>
      </c>
      <c r="C5468" s="61">
        <v>21.813922999999999</v>
      </c>
      <c r="D5468">
        <f t="shared" si="87"/>
        <v>-0.95653608017296798</v>
      </c>
      <c r="E5468">
        <v>-1.4290622257562636E-2</v>
      </c>
    </row>
    <row r="5469" spans="2:5" x14ac:dyDescent="0.2">
      <c r="B5469" s="153">
        <v>44511</v>
      </c>
      <c r="C5469" s="61">
        <v>501.88577299999997</v>
      </c>
      <c r="D5469">
        <f t="shared" si="87"/>
        <v>4.773052547747108</v>
      </c>
      <c r="E5469">
        <v>-1.4292695602053226E-2</v>
      </c>
    </row>
    <row r="5470" spans="2:5" x14ac:dyDescent="0.2">
      <c r="B5470" s="153">
        <v>38642</v>
      </c>
      <c r="C5470" s="61">
        <v>86.935944000000006</v>
      </c>
      <c r="D5470">
        <f t="shared" si="87"/>
        <v>0.14273308843388313</v>
      </c>
      <c r="E5470">
        <v>-1.4313763872913998E-2</v>
      </c>
    </row>
    <row r="5471" spans="2:5" x14ac:dyDescent="0.2">
      <c r="B5471" s="153">
        <v>38546</v>
      </c>
      <c r="C5471" s="61">
        <v>76.077208999999996</v>
      </c>
      <c r="D5471">
        <f t="shared" si="87"/>
        <v>5.5523634475460076E-2</v>
      </c>
      <c r="E5471">
        <v>-1.4325493271229058E-2</v>
      </c>
    </row>
    <row r="5472" spans="2:5" x14ac:dyDescent="0.2">
      <c r="B5472" s="153">
        <v>38540</v>
      </c>
      <c r="C5472" s="61">
        <v>72.075325000000007</v>
      </c>
      <c r="D5472">
        <f t="shared" si="87"/>
        <v>0.57037652894775381</v>
      </c>
      <c r="E5472">
        <v>-1.4330671662069631E-2</v>
      </c>
    </row>
    <row r="5473" spans="2:5" x14ac:dyDescent="0.2">
      <c r="B5473" s="153">
        <v>37889</v>
      </c>
      <c r="C5473" s="61">
        <v>45.896842999999997</v>
      </c>
      <c r="D5473">
        <f t="shared" si="87"/>
        <v>-0.27836761438243413</v>
      </c>
      <c r="E5473">
        <v>-1.4362922618817407E-2</v>
      </c>
    </row>
    <row r="5474" spans="2:5" x14ac:dyDescent="0.2">
      <c r="B5474" s="153">
        <v>35600</v>
      </c>
      <c r="C5474" s="61">
        <v>63.601418000000002</v>
      </c>
      <c r="D5474">
        <f t="shared" si="87"/>
        <v>-0.50270033561583827</v>
      </c>
      <c r="E5474">
        <v>-1.4382213900790556E-2</v>
      </c>
    </row>
    <row r="5475" spans="2:5" x14ac:dyDescent="0.2">
      <c r="B5475" s="153">
        <v>39387</v>
      </c>
      <c r="C5475" s="61">
        <v>127.893547</v>
      </c>
      <c r="D5475">
        <f t="shared" si="87"/>
        <v>6.9731243605910903E-2</v>
      </c>
      <c r="E5475">
        <v>-1.4382685515292119E-2</v>
      </c>
    </row>
    <row r="5476" spans="2:5" x14ac:dyDescent="0.2">
      <c r="B5476" s="153">
        <v>39184</v>
      </c>
      <c r="C5476" s="61">
        <v>119.556709</v>
      </c>
      <c r="D5476">
        <f t="shared" si="87"/>
        <v>1.6842443786646271</v>
      </c>
      <c r="E5476">
        <v>-1.4388615832286044E-2</v>
      </c>
    </row>
    <row r="5477" spans="2:5" x14ac:dyDescent="0.2">
      <c r="B5477" s="153">
        <v>34736</v>
      </c>
      <c r="C5477" s="61">
        <v>44.540173000000003</v>
      </c>
      <c r="D5477">
        <f t="shared" si="87"/>
        <v>0.78996778793875044</v>
      </c>
      <c r="E5477">
        <v>-1.442295894348491E-2</v>
      </c>
    </row>
    <row r="5478" spans="2:5" x14ac:dyDescent="0.2">
      <c r="B5478" s="153">
        <v>39881</v>
      </c>
      <c r="C5478" s="61">
        <v>24.883226000000001</v>
      </c>
      <c r="D5478">
        <f t="shared" si="87"/>
        <v>-0.94153699802751012</v>
      </c>
      <c r="E5478">
        <v>-1.4424686379736668E-2</v>
      </c>
    </row>
    <row r="5479" spans="2:5" x14ac:dyDescent="0.2">
      <c r="B5479" s="153">
        <v>43027</v>
      </c>
      <c r="C5479" s="61">
        <v>425.62347399999999</v>
      </c>
      <c r="D5479">
        <f t="shared" si="87"/>
        <v>0.20316313024907143</v>
      </c>
      <c r="E5479">
        <v>-1.4427538154584706E-2</v>
      </c>
    </row>
    <row r="5480" spans="2:5" x14ac:dyDescent="0.2">
      <c r="B5480" s="153">
        <v>42381</v>
      </c>
      <c r="C5480" s="61">
        <v>353.75375400000001</v>
      </c>
      <c r="D5480">
        <f t="shared" si="87"/>
        <v>1.6993328281507663</v>
      </c>
      <c r="E5480">
        <v>-1.4436470533052494E-2</v>
      </c>
    </row>
    <row r="5481" spans="2:5" x14ac:dyDescent="0.2">
      <c r="B5481" s="153">
        <v>40211</v>
      </c>
      <c r="C5481" s="61">
        <v>131.05229199999999</v>
      </c>
      <c r="D5481">
        <f t="shared" si="87"/>
        <v>-0.70799480791985969</v>
      </c>
      <c r="E5481">
        <v>-1.4447451336120135E-2</v>
      </c>
    </row>
    <row r="5482" spans="2:5" x14ac:dyDescent="0.2">
      <c r="B5482" s="153">
        <v>44818</v>
      </c>
      <c r="C5482" s="61">
        <v>448.80123900000001</v>
      </c>
      <c r="D5482">
        <f t="shared" si="87"/>
        <v>2.8134986364868166</v>
      </c>
      <c r="E5482">
        <v>-1.4448280084909183E-2</v>
      </c>
    </row>
    <row r="5483" spans="2:5" x14ac:dyDescent="0.2">
      <c r="B5483" s="153">
        <v>40136</v>
      </c>
      <c r="C5483" s="61">
        <v>117.68753100000001</v>
      </c>
      <c r="D5483">
        <f t="shared" si="87"/>
        <v>2.4344048615313989</v>
      </c>
      <c r="E5483">
        <v>-1.4463646072125606E-2</v>
      </c>
    </row>
    <row r="5484" spans="2:5" x14ac:dyDescent="0.2">
      <c r="B5484" s="153">
        <v>37819</v>
      </c>
      <c r="C5484" s="61">
        <v>34.267226999999998</v>
      </c>
      <c r="D5484">
        <f t="shared" si="87"/>
        <v>-0.17451215791214991</v>
      </c>
      <c r="E5484">
        <v>-1.4482782322698727E-2</v>
      </c>
    </row>
    <row r="5485" spans="2:5" x14ac:dyDescent="0.2">
      <c r="B5485" s="153">
        <v>35402</v>
      </c>
      <c r="C5485" s="61">
        <v>41.511485999999998</v>
      </c>
      <c r="D5485">
        <f t="shared" si="87"/>
        <v>-0.76891860662785405</v>
      </c>
      <c r="E5485">
        <v>-1.4485593546291652E-2</v>
      </c>
    </row>
    <row r="5486" spans="2:5" x14ac:dyDescent="0.2">
      <c r="B5486" s="153">
        <v>43544</v>
      </c>
      <c r="C5486" s="61">
        <v>179.640106</v>
      </c>
      <c r="D5486">
        <f t="shared" si="87"/>
        <v>1.3097513610186433</v>
      </c>
      <c r="E5486">
        <v>-1.4492854915576878E-2</v>
      </c>
    </row>
    <row r="5487" spans="2:5" x14ac:dyDescent="0.2">
      <c r="B5487" s="153">
        <v>38385</v>
      </c>
      <c r="C5487" s="61">
        <v>77.774651000000006</v>
      </c>
      <c r="D5487">
        <f t="shared" si="87"/>
        <v>2.8077265936735305</v>
      </c>
      <c r="E5487">
        <v>-1.4511910996373008E-2</v>
      </c>
    </row>
    <row r="5488" spans="2:5" x14ac:dyDescent="0.2">
      <c r="B5488" s="153">
        <v>37529</v>
      </c>
      <c r="C5488" s="61">
        <v>20.425481999999999</v>
      </c>
      <c r="D5488">
        <f t="shared" si="87"/>
        <v>-0.95088669343522769</v>
      </c>
      <c r="E5488">
        <v>-1.4514163087519629E-2</v>
      </c>
    </row>
    <row r="5489" spans="2:5" x14ac:dyDescent="0.2">
      <c r="B5489" s="153">
        <v>42339</v>
      </c>
      <c r="C5489" s="61">
        <v>415.88488799999999</v>
      </c>
      <c r="D5489">
        <f t="shared" si="87"/>
        <v>-0.25463448387008142</v>
      </c>
      <c r="E5489">
        <v>-1.4521787258943529E-2</v>
      </c>
    </row>
    <row r="5490" spans="2:5" x14ac:dyDescent="0.2">
      <c r="B5490" s="153">
        <v>45085</v>
      </c>
      <c r="C5490" s="61">
        <v>557.96099900000002</v>
      </c>
      <c r="D5490">
        <f t="shared" si="87"/>
        <v>34.563016173826334</v>
      </c>
      <c r="E5490">
        <v>-1.4525922997896557E-2</v>
      </c>
    </row>
    <row r="5491" spans="2:5" x14ac:dyDescent="0.2">
      <c r="B5491" s="153">
        <v>37221</v>
      </c>
      <c r="C5491" s="61">
        <v>15.689361</v>
      </c>
      <c r="D5491">
        <f t="shared" si="87"/>
        <v>-0.90881657364454771</v>
      </c>
      <c r="E5491">
        <v>-1.4535161988375915E-2</v>
      </c>
    </row>
    <row r="5492" spans="2:5" x14ac:dyDescent="0.2">
      <c r="B5492" s="153">
        <v>43616</v>
      </c>
      <c r="C5492" s="61">
        <v>172.06373600000001</v>
      </c>
      <c r="D5492">
        <f t="shared" si="87"/>
        <v>2.9314158085912299</v>
      </c>
      <c r="E5492">
        <v>-1.4558897480864957E-2</v>
      </c>
    </row>
    <row r="5493" spans="2:5" x14ac:dyDescent="0.2">
      <c r="B5493" s="153">
        <v>34474</v>
      </c>
      <c r="C5493" s="61">
        <v>43.766354</v>
      </c>
      <c r="D5493">
        <f t="shared" si="87"/>
        <v>-0.47938614929984397</v>
      </c>
      <c r="E5493">
        <v>-1.4563341791637582E-2</v>
      </c>
    </row>
    <row r="5494" spans="2:5" x14ac:dyDescent="0.2">
      <c r="B5494" s="153">
        <v>38027</v>
      </c>
      <c r="C5494" s="61">
        <v>84.066826000000006</v>
      </c>
      <c r="D5494">
        <f t="shared" si="87"/>
        <v>-0.81239413241310998</v>
      </c>
      <c r="E5494">
        <v>-1.457319233582588E-2</v>
      </c>
    </row>
    <row r="5495" spans="2:5" x14ac:dyDescent="0.2">
      <c r="B5495" s="153">
        <v>44658</v>
      </c>
      <c r="C5495" s="61">
        <v>448.10339399999998</v>
      </c>
      <c r="D5495">
        <f t="shared" si="87"/>
        <v>4.0546211238788805</v>
      </c>
      <c r="E5495">
        <v>-1.4578526255929741E-2</v>
      </c>
    </row>
    <row r="5496" spans="2:5" x14ac:dyDescent="0.2">
      <c r="B5496" s="153">
        <v>38678</v>
      </c>
      <c r="C5496" s="61">
        <v>88.652221999999995</v>
      </c>
      <c r="D5496">
        <f t="shared" si="87"/>
        <v>6.0900995100316191</v>
      </c>
      <c r="E5496">
        <v>-1.4583279492469297E-2</v>
      </c>
    </row>
    <row r="5497" spans="2:5" x14ac:dyDescent="0.2">
      <c r="B5497" s="153">
        <v>37033</v>
      </c>
      <c r="C5497" s="61">
        <v>12.503664000000001</v>
      </c>
      <c r="D5497">
        <f t="shared" si="87"/>
        <v>-0.96243033289614655</v>
      </c>
      <c r="E5497">
        <v>-1.4589650753905619E-2</v>
      </c>
    </row>
    <row r="5498" spans="2:5" x14ac:dyDescent="0.2">
      <c r="B5498" s="153">
        <v>43180</v>
      </c>
      <c r="C5498" s="61">
        <v>332.81274400000001</v>
      </c>
      <c r="D5498">
        <f t="shared" si="87"/>
        <v>0.1380603669212333</v>
      </c>
      <c r="E5498">
        <v>-1.4610332466121936E-2</v>
      </c>
    </row>
    <row r="5499" spans="2:5" x14ac:dyDescent="0.2">
      <c r="B5499" s="153">
        <v>44426</v>
      </c>
      <c r="C5499" s="61">
        <v>292.43856799999998</v>
      </c>
      <c r="D5499">
        <f t="shared" si="87"/>
        <v>4.0721263576858675</v>
      </c>
      <c r="E5499">
        <v>-1.4612033346266363E-2</v>
      </c>
    </row>
    <row r="5500" spans="2:5" x14ac:dyDescent="0.2">
      <c r="B5500" s="153">
        <v>35590</v>
      </c>
      <c r="C5500" s="61">
        <v>57.656010000000002</v>
      </c>
      <c r="D5500">
        <f t="shared" si="87"/>
        <v>0.31369698158940229</v>
      </c>
      <c r="E5500">
        <v>-1.4622065345366685E-2</v>
      </c>
    </row>
    <row r="5501" spans="2:5" x14ac:dyDescent="0.2">
      <c r="B5501" s="153">
        <v>34738</v>
      </c>
      <c r="C5501" s="61">
        <v>43.888362999999998</v>
      </c>
      <c r="D5501">
        <f t="shared" si="87"/>
        <v>0</v>
      </c>
      <c r="E5501">
        <v>-1.4634204496691214E-2</v>
      </c>
    </row>
    <row r="5502" spans="2:5" x14ac:dyDescent="0.2">
      <c r="B5502" s="153">
        <v>34499</v>
      </c>
      <c r="C5502" s="61">
        <v>43.888362999999998</v>
      </c>
      <c r="D5502">
        <f t="shared" si="87"/>
        <v>-0.88816168850398147</v>
      </c>
      <c r="E5502">
        <v>-1.4634204496691214E-2</v>
      </c>
    </row>
    <row r="5503" spans="2:5" x14ac:dyDescent="0.2">
      <c r="B5503" s="153">
        <v>43132</v>
      </c>
      <c r="C5503" s="61">
        <v>392.42691000000002</v>
      </c>
      <c r="D5503">
        <f t="shared" si="87"/>
        <v>-0.28615470310125751</v>
      </c>
      <c r="E5503">
        <v>-1.4643366575648816E-2</v>
      </c>
    </row>
    <row r="5504" spans="2:5" x14ac:dyDescent="0.2">
      <c r="B5504" s="153">
        <v>42649</v>
      </c>
      <c r="C5504" s="61">
        <v>549.73663299999998</v>
      </c>
      <c r="D5504">
        <f t="shared" si="87"/>
        <v>0.69078654125300998</v>
      </c>
      <c r="E5504">
        <v>-1.4652082782909782E-2</v>
      </c>
    </row>
    <row r="5505" spans="2:5" x14ac:dyDescent="0.2">
      <c r="B5505" s="153">
        <v>44231</v>
      </c>
      <c r="C5505" s="61">
        <v>325.13662699999998</v>
      </c>
      <c r="D5505">
        <f t="shared" si="87"/>
        <v>-0.25933923481053689</v>
      </c>
      <c r="E5505">
        <v>-1.4652658519193541E-2</v>
      </c>
    </row>
    <row r="5506" spans="2:5" x14ac:dyDescent="0.2">
      <c r="B5506" s="153">
        <v>42949</v>
      </c>
      <c r="C5506" s="61">
        <v>438.98184199999997</v>
      </c>
      <c r="D5506">
        <f t="shared" si="87"/>
        <v>41.344100658502114</v>
      </c>
      <c r="E5506">
        <v>-1.4656486681964918E-2</v>
      </c>
    </row>
    <row r="5507" spans="2:5" x14ac:dyDescent="0.2">
      <c r="B5507" s="153">
        <v>36976</v>
      </c>
      <c r="C5507" s="61">
        <v>10.367013</v>
      </c>
      <c r="D5507">
        <f t="shared" ref="D5507:D5570" si="88">(C5507-C5508)/C5508</f>
        <v>-0.97617566187585736</v>
      </c>
      <c r="E5507">
        <v>-1.4662566786062699E-2</v>
      </c>
    </row>
    <row r="5508" spans="2:5" x14ac:dyDescent="0.2">
      <c r="B5508" s="153">
        <v>44978</v>
      </c>
      <c r="C5508" s="61">
        <v>435.143799</v>
      </c>
      <c r="D5508">
        <f t="shared" si="88"/>
        <v>-0.31779600944909336</v>
      </c>
      <c r="E5508">
        <v>-1.4672669347133387E-2</v>
      </c>
    </row>
    <row r="5509" spans="2:5" x14ac:dyDescent="0.2">
      <c r="B5509" s="153">
        <v>45224</v>
      </c>
      <c r="C5509" s="61">
        <v>637.84997599999997</v>
      </c>
      <c r="D5509">
        <f t="shared" si="88"/>
        <v>43.008592387344621</v>
      </c>
      <c r="E5509">
        <v>-1.4675214879439496E-2</v>
      </c>
    </row>
    <row r="5510" spans="2:5" x14ac:dyDescent="0.2">
      <c r="B5510" s="153">
        <v>36922</v>
      </c>
      <c r="C5510" s="61">
        <v>14.49376</v>
      </c>
      <c r="D5510">
        <f t="shared" si="88"/>
        <v>-0.96765891873111998</v>
      </c>
      <c r="E5510">
        <v>-1.4682721426940396E-2</v>
      </c>
    </row>
    <row r="5511" spans="2:5" x14ac:dyDescent="0.2">
      <c r="B5511" s="153">
        <v>42899</v>
      </c>
      <c r="C5511" s="61">
        <v>448.15322900000001</v>
      </c>
      <c r="D5511">
        <f t="shared" si="88"/>
        <v>20.662744649729742</v>
      </c>
      <c r="E5511">
        <v>-1.4684966569709895E-2</v>
      </c>
    </row>
    <row r="5512" spans="2:5" x14ac:dyDescent="0.2">
      <c r="B5512" s="153">
        <v>37361</v>
      </c>
      <c r="C5512" s="61">
        <v>20.687740000000002</v>
      </c>
      <c r="D5512">
        <f t="shared" si="88"/>
        <v>-0.95234016794081755</v>
      </c>
      <c r="E5512">
        <v>-1.4695124846621504E-2</v>
      </c>
    </row>
    <row r="5513" spans="2:5" x14ac:dyDescent="0.2">
      <c r="B5513" s="153">
        <v>42163</v>
      </c>
      <c r="C5513" s="61">
        <v>434.07076999999998</v>
      </c>
      <c r="D5513">
        <f t="shared" si="88"/>
        <v>29.049787287038686</v>
      </c>
      <c r="E5513">
        <v>-1.4702607621116942E-2</v>
      </c>
    </row>
    <row r="5514" spans="2:5" x14ac:dyDescent="0.2">
      <c r="B5514" s="153">
        <v>33261</v>
      </c>
      <c r="C5514" s="61">
        <v>14.445053</v>
      </c>
      <c r="D5514">
        <f t="shared" si="88"/>
        <v>-0.66923081872662826</v>
      </c>
      <c r="E5514">
        <v>-1.4705760979612818E-2</v>
      </c>
    </row>
    <row r="5515" spans="2:5" x14ac:dyDescent="0.2">
      <c r="B5515" s="153">
        <v>34674</v>
      </c>
      <c r="C5515" s="61">
        <v>43.671097000000003</v>
      </c>
      <c r="D5515">
        <f t="shared" si="88"/>
        <v>-0.408185522334642</v>
      </c>
      <c r="E5515">
        <v>-1.4705850832920251E-2</v>
      </c>
    </row>
    <row r="5516" spans="2:5" x14ac:dyDescent="0.2">
      <c r="B5516" s="153">
        <v>38110</v>
      </c>
      <c r="C5516" s="61">
        <v>73.791870000000003</v>
      </c>
      <c r="D5516">
        <f t="shared" si="88"/>
        <v>0.14698208356489226</v>
      </c>
      <c r="E5516">
        <v>-1.4712115696223606E-2</v>
      </c>
    </row>
    <row r="5517" spans="2:5" x14ac:dyDescent="0.2">
      <c r="B5517" s="153">
        <v>38188</v>
      </c>
      <c r="C5517" s="61">
        <v>64.335678000000001</v>
      </c>
      <c r="D5517">
        <f t="shared" si="88"/>
        <v>-1.4718572606512209E-2</v>
      </c>
      <c r="E5517">
        <v>-1.4718572606512209E-2</v>
      </c>
    </row>
    <row r="5518" spans="2:5" x14ac:dyDescent="0.2">
      <c r="B5518" s="153">
        <v>38187</v>
      </c>
      <c r="C5518" s="61">
        <v>65.296752999999995</v>
      </c>
      <c r="D5518">
        <f t="shared" si="88"/>
        <v>-0.43739853068415574</v>
      </c>
      <c r="E5518">
        <v>-1.474308850156456E-2</v>
      </c>
    </row>
    <row r="5519" spans="2:5" x14ac:dyDescent="0.2">
      <c r="B5519" s="153">
        <v>39240</v>
      </c>
      <c r="C5519" s="61">
        <v>116.06218</v>
      </c>
      <c r="D5519">
        <f t="shared" si="88"/>
        <v>9.263665846219638</v>
      </c>
      <c r="E5519">
        <v>-1.4753019664578065E-2</v>
      </c>
    </row>
    <row r="5520" spans="2:5" x14ac:dyDescent="0.2">
      <c r="B5520" s="153">
        <v>37055</v>
      </c>
      <c r="C5520" s="61">
        <v>11.308063000000001</v>
      </c>
      <c r="D5520">
        <f t="shared" si="88"/>
        <v>-0.82391054992298074</v>
      </c>
      <c r="E5520">
        <v>-1.478493932745233E-2</v>
      </c>
    </row>
    <row r="5521" spans="2:5" x14ac:dyDescent="0.2">
      <c r="B5521" s="153">
        <v>35608</v>
      </c>
      <c r="C5521" s="61">
        <v>64.21772</v>
      </c>
      <c r="D5521">
        <f t="shared" si="88"/>
        <v>1.2395400403138492</v>
      </c>
      <c r="E5521">
        <v>-1.4794213933510457E-2</v>
      </c>
    </row>
    <row r="5522" spans="2:5" x14ac:dyDescent="0.2">
      <c r="B5522" s="153">
        <v>33653</v>
      </c>
      <c r="C5522" s="61">
        <v>28.674513000000001</v>
      </c>
      <c r="D5522">
        <f t="shared" si="88"/>
        <v>-0.93394446867916703</v>
      </c>
      <c r="E5522">
        <v>-1.4814690109722453E-2</v>
      </c>
    </row>
    <row r="5523" spans="2:5" x14ac:dyDescent="0.2">
      <c r="B5523" s="153">
        <v>44964</v>
      </c>
      <c r="C5523" s="61">
        <v>434.09707600000002</v>
      </c>
      <c r="D5523">
        <f t="shared" si="88"/>
        <v>1.622402921626632</v>
      </c>
      <c r="E5523">
        <v>-1.4818967771651785E-2</v>
      </c>
    </row>
    <row r="5524" spans="2:5" x14ac:dyDescent="0.2">
      <c r="B5524" s="153">
        <v>43468</v>
      </c>
      <c r="C5524" s="61">
        <v>165.534088</v>
      </c>
      <c r="D5524">
        <f t="shared" si="88"/>
        <v>1.1276400584125792</v>
      </c>
      <c r="E5524">
        <v>-1.4832396407703284E-2</v>
      </c>
    </row>
    <row r="5525" spans="2:5" x14ac:dyDescent="0.2">
      <c r="B5525" s="153">
        <v>38573</v>
      </c>
      <c r="C5525" s="61">
        <v>77.801734999999994</v>
      </c>
      <c r="D5525">
        <f t="shared" si="88"/>
        <v>5.3049473258939529E-2</v>
      </c>
      <c r="E5525">
        <v>-1.4836534825821947E-2</v>
      </c>
    </row>
    <row r="5526" spans="2:5" x14ac:dyDescent="0.2">
      <c r="B5526" s="153">
        <v>38371</v>
      </c>
      <c r="C5526" s="61">
        <v>73.882317</v>
      </c>
      <c r="D5526">
        <f t="shared" si="88"/>
        <v>1.1007657801787021</v>
      </c>
      <c r="E5526">
        <v>-1.4844013682304825E-2</v>
      </c>
    </row>
    <row r="5527" spans="2:5" x14ac:dyDescent="0.2">
      <c r="B5527" s="153">
        <v>36546</v>
      </c>
      <c r="C5527" s="61">
        <v>35.169231000000003</v>
      </c>
      <c r="D5527">
        <f t="shared" si="88"/>
        <v>0.89242000072857364</v>
      </c>
      <c r="E5527">
        <v>-1.4849486886987321E-2</v>
      </c>
    </row>
    <row r="5528" spans="2:5" x14ac:dyDescent="0.2">
      <c r="B5528" s="153">
        <v>36636</v>
      </c>
      <c r="C5528" s="61">
        <v>18.584263</v>
      </c>
      <c r="D5528">
        <f t="shared" si="88"/>
        <v>-0.95670146180590132</v>
      </c>
      <c r="E5528">
        <v>-1.485337722821076E-2</v>
      </c>
    </row>
    <row r="5529" spans="2:5" x14ac:dyDescent="0.2">
      <c r="B5529" s="153">
        <v>44754</v>
      </c>
      <c r="C5529" s="61">
        <v>429.21224999999998</v>
      </c>
      <c r="D5529">
        <f t="shared" si="88"/>
        <v>3.7031390902839196</v>
      </c>
      <c r="E5529">
        <v>-1.487249442254031E-2</v>
      </c>
    </row>
    <row r="5530" spans="2:5" x14ac:dyDescent="0.2">
      <c r="B5530" s="153">
        <v>39604</v>
      </c>
      <c r="C5530" s="61">
        <v>91.260802999999996</v>
      </c>
      <c r="D5530">
        <f t="shared" si="88"/>
        <v>2.73107299457511</v>
      </c>
      <c r="E5530">
        <v>-1.487845362969189E-2</v>
      </c>
    </row>
    <row r="5531" spans="2:5" x14ac:dyDescent="0.2">
      <c r="B5531" s="153">
        <v>37704</v>
      </c>
      <c r="C5531" s="61">
        <v>24.459667</v>
      </c>
      <c r="D5531">
        <f t="shared" si="88"/>
        <v>-0.85983490355429892</v>
      </c>
      <c r="E5531">
        <v>-1.4911407674516545E-2</v>
      </c>
    </row>
    <row r="5532" spans="2:5" x14ac:dyDescent="0.2">
      <c r="B5532" s="153">
        <v>43770</v>
      </c>
      <c r="C5532" s="61">
        <v>174.50611900000001</v>
      </c>
      <c r="D5532">
        <f t="shared" si="88"/>
        <v>11.263721270077802</v>
      </c>
      <c r="E5532">
        <v>-1.4912788573578604E-2</v>
      </c>
    </row>
    <row r="5533" spans="2:5" x14ac:dyDescent="0.2">
      <c r="B5533" s="153">
        <v>33262</v>
      </c>
      <c r="C5533" s="61">
        <v>14.229459</v>
      </c>
      <c r="D5533">
        <f t="shared" si="88"/>
        <v>-0.26328475452988381</v>
      </c>
      <c r="E5533">
        <v>-1.4925109655187794E-2</v>
      </c>
    </row>
    <row r="5534" spans="2:5" x14ac:dyDescent="0.2">
      <c r="B5534" s="153">
        <v>37469</v>
      </c>
      <c r="C5534" s="61">
        <v>19.314734000000001</v>
      </c>
      <c r="D5534">
        <f t="shared" si="88"/>
        <v>-0.75573266898786429</v>
      </c>
      <c r="E5534">
        <v>-1.4948659579877323E-2</v>
      </c>
    </row>
    <row r="5535" spans="2:5" x14ac:dyDescent="0.2">
      <c r="B5535" s="153">
        <v>38338</v>
      </c>
      <c r="C5535" s="61">
        <v>79.072113000000002</v>
      </c>
      <c r="D5535">
        <f t="shared" si="88"/>
        <v>-0.78820145184547297</v>
      </c>
      <c r="E5535">
        <v>-1.4965411098998863E-2</v>
      </c>
    </row>
    <row r="5536" spans="2:5" x14ac:dyDescent="0.2">
      <c r="B5536" s="153">
        <v>42958</v>
      </c>
      <c r="C5536" s="61">
        <v>373.33642600000002</v>
      </c>
      <c r="D5536">
        <f t="shared" si="88"/>
        <v>7.7224001927572177</v>
      </c>
      <c r="E5536">
        <v>-1.4992166429512959E-2</v>
      </c>
    </row>
    <row r="5537" spans="2:5" x14ac:dyDescent="0.2">
      <c r="B5537" s="153">
        <v>34550</v>
      </c>
      <c r="C5537" s="61">
        <v>42.802028999999997</v>
      </c>
      <c r="D5537">
        <f t="shared" si="88"/>
        <v>1.0155039055364914</v>
      </c>
      <c r="E5537">
        <v>-1.4999874234333988E-2</v>
      </c>
    </row>
    <row r="5538" spans="2:5" x14ac:dyDescent="0.2">
      <c r="B5538" s="153">
        <v>34033</v>
      </c>
      <c r="C5538" s="61">
        <v>21.236391000000001</v>
      </c>
      <c r="D5538">
        <f t="shared" si="88"/>
        <v>-0.24809146885969519</v>
      </c>
      <c r="E5538">
        <v>-1.4999916975057075E-2</v>
      </c>
    </row>
    <row r="5539" spans="2:5" x14ac:dyDescent="0.2">
      <c r="B5539" s="153">
        <v>33480</v>
      </c>
      <c r="C5539" s="61">
        <v>28.243317000000001</v>
      </c>
      <c r="D5539">
        <f t="shared" si="88"/>
        <v>-0.83975485440235476</v>
      </c>
      <c r="E5539">
        <v>-1.5037604997859942E-2</v>
      </c>
    </row>
    <row r="5540" spans="2:5" x14ac:dyDescent="0.2">
      <c r="B5540" s="153">
        <v>43418</v>
      </c>
      <c r="C5540" s="61">
        <v>176.250687</v>
      </c>
      <c r="D5540">
        <f t="shared" si="88"/>
        <v>7.0299436685131891</v>
      </c>
      <c r="E5540">
        <v>-1.5041743262357203E-2</v>
      </c>
    </row>
    <row r="5541" spans="2:5" x14ac:dyDescent="0.2">
      <c r="B5541" s="153">
        <v>36066</v>
      </c>
      <c r="C5541" s="61">
        <v>21.949180999999999</v>
      </c>
      <c r="D5541">
        <f t="shared" si="88"/>
        <v>-0.9770825570347168</v>
      </c>
      <c r="E5541">
        <v>-1.5050058190500969E-2</v>
      </c>
    </row>
    <row r="5542" spans="2:5" x14ac:dyDescent="0.2">
      <c r="B5542" s="153">
        <v>45370</v>
      </c>
      <c r="C5542" s="61">
        <v>957.75</v>
      </c>
      <c r="D5542">
        <f t="shared" si="88"/>
        <v>42.843319836777873</v>
      </c>
      <c r="E5542">
        <v>-1.5116470583168664E-2</v>
      </c>
    </row>
    <row r="5543" spans="2:5" x14ac:dyDescent="0.2">
      <c r="B5543" s="153">
        <v>36059</v>
      </c>
      <c r="C5543" s="61">
        <v>21.844833000000001</v>
      </c>
      <c r="D5543">
        <f t="shared" si="88"/>
        <v>-0.95802123022802843</v>
      </c>
      <c r="E5543">
        <v>-1.5120995193014191E-2</v>
      </c>
    </row>
    <row r="5544" spans="2:5" x14ac:dyDescent="0.2">
      <c r="B5544" s="153">
        <v>42670</v>
      </c>
      <c r="C5544" s="61">
        <v>520.37811299999998</v>
      </c>
      <c r="D5544">
        <f t="shared" si="88"/>
        <v>19.997320792192347</v>
      </c>
      <c r="E5544">
        <v>-1.5187313318315954E-2</v>
      </c>
    </row>
    <row r="5545" spans="2:5" x14ac:dyDescent="0.2">
      <c r="B5545" s="153">
        <v>39855</v>
      </c>
      <c r="C5545" s="61">
        <v>24.783072000000001</v>
      </c>
      <c r="D5545">
        <f t="shared" si="88"/>
        <v>-0.56525848810031232</v>
      </c>
      <c r="E5545">
        <v>-1.519542331651878E-2</v>
      </c>
    </row>
    <row r="5546" spans="2:5" x14ac:dyDescent="0.2">
      <c r="B5546" s="153">
        <v>35388</v>
      </c>
      <c r="C5546" s="61">
        <v>57.006453999999998</v>
      </c>
      <c r="D5546">
        <f t="shared" si="88"/>
        <v>-0.86628288225127781</v>
      </c>
      <c r="E5546">
        <v>-1.5198040859851839E-2</v>
      </c>
    </row>
    <row r="5547" spans="2:5" x14ac:dyDescent="0.2">
      <c r="B5547" s="153">
        <v>44825</v>
      </c>
      <c r="C5547" s="61">
        <v>426.32128899999998</v>
      </c>
      <c r="D5547">
        <f t="shared" si="88"/>
        <v>0.11980947504884243</v>
      </c>
      <c r="E5547">
        <v>-1.5198627947978301E-2</v>
      </c>
    </row>
    <row r="5548" spans="2:5" x14ac:dyDescent="0.2">
      <c r="B5548" s="153">
        <v>42311</v>
      </c>
      <c r="C5548" s="61">
        <v>380.70877100000001</v>
      </c>
      <c r="D5548">
        <f t="shared" si="88"/>
        <v>17.204418670561026</v>
      </c>
      <c r="E5548">
        <v>-1.5208261555818527E-2</v>
      </c>
    </row>
    <row r="5549" spans="2:5" x14ac:dyDescent="0.2">
      <c r="B5549" s="153">
        <v>33988</v>
      </c>
      <c r="C5549" s="61">
        <v>20.912987000000001</v>
      </c>
      <c r="D5549">
        <f t="shared" si="88"/>
        <v>-0.9578242327548474</v>
      </c>
      <c r="E5549">
        <v>-1.5228764623894898E-2</v>
      </c>
    </row>
    <row r="5550" spans="2:5" x14ac:dyDescent="0.2">
      <c r="B5550" s="153">
        <v>42150</v>
      </c>
      <c r="C5550" s="61">
        <v>495.85314899999997</v>
      </c>
      <c r="D5550">
        <f t="shared" si="88"/>
        <v>7.0713445517988927</v>
      </c>
      <c r="E5550">
        <v>-1.5238423801008519E-2</v>
      </c>
    </row>
    <row r="5551" spans="2:5" x14ac:dyDescent="0.2">
      <c r="B5551" s="153">
        <v>38152</v>
      </c>
      <c r="C5551" s="61">
        <v>61.433773000000002</v>
      </c>
      <c r="D5551">
        <f t="shared" si="88"/>
        <v>7.5667727928143511E-2</v>
      </c>
      <c r="E5551">
        <v>-1.5247719315613677E-2</v>
      </c>
    </row>
    <row r="5552" spans="2:5" x14ac:dyDescent="0.2">
      <c r="B5552" s="153">
        <v>35571</v>
      </c>
      <c r="C5552" s="61">
        <v>57.112220999999998</v>
      </c>
      <c r="D5552">
        <f t="shared" si="88"/>
        <v>1.1261660930907353</v>
      </c>
      <c r="E5552">
        <v>-1.5251677209811503E-2</v>
      </c>
    </row>
    <row r="5553" spans="2:5" x14ac:dyDescent="0.2">
      <c r="B5553" s="153">
        <v>36559</v>
      </c>
      <c r="C5553" s="61">
        <v>26.861598999999998</v>
      </c>
      <c r="D5553">
        <f t="shared" si="88"/>
        <v>-6.8879410388253903E-2</v>
      </c>
      <c r="E5553">
        <v>-1.5269489593161932E-2</v>
      </c>
    </row>
    <row r="5554" spans="2:5" x14ac:dyDescent="0.2">
      <c r="B5554" s="153">
        <v>37796</v>
      </c>
      <c r="C5554" s="61">
        <v>28.848679000000001</v>
      </c>
      <c r="D5554">
        <f t="shared" si="88"/>
        <v>-0.93250474406338413</v>
      </c>
      <c r="E5554">
        <v>-1.5271231297744861E-2</v>
      </c>
    </row>
    <row r="5555" spans="2:5" x14ac:dyDescent="0.2">
      <c r="B5555" s="153">
        <v>44900</v>
      </c>
      <c r="C5555" s="61">
        <v>427.41787699999998</v>
      </c>
      <c r="D5555">
        <f t="shared" si="88"/>
        <v>15.914316503408523</v>
      </c>
      <c r="E5555">
        <v>-1.5273301686990978E-2</v>
      </c>
    </row>
    <row r="5556" spans="2:5" x14ac:dyDescent="0.2">
      <c r="B5556" s="153">
        <v>37641</v>
      </c>
      <c r="C5556" s="61">
        <v>25.269591999999999</v>
      </c>
      <c r="D5556">
        <f t="shared" si="88"/>
        <v>-0.90350837638140336</v>
      </c>
      <c r="E5556">
        <v>-1.5329045366943113E-2</v>
      </c>
    </row>
    <row r="5557" spans="2:5" x14ac:dyDescent="0.2">
      <c r="B5557" s="153">
        <v>44225</v>
      </c>
      <c r="C5557" s="61">
        <v>261.88378899999998</v>
      </c>
      <c r="D5557">
        <f t="shared" si="88"/>
        <v>0.84595851986521975</v>
      </c>
      <c r="E5557">
        <v>-1.5367274630227841E-2</v>
      </c>
    </row>
    <row r="5558" spans="2:5" x14ac:dyDescent="0.2">
      <c r="B5558" s="153">
        <v>38951</v>
      </c>
      <c r="C5558" s="61">
        <v>141.868729</v>
      </c>
      <c r="D5558">
        <f t="shared" si="88"/>
        <v>-0.74009516793713304</v>
      </c>
      <c r="E5558">
        <v>-1.537444086672273E-2</v>
      </c>
    </row>
    <row r="5559" spans="2:5" x14ac:dyDescent="0.2">
      <c r="B5559" s="153">
        <v>42660</v>
      </c>
      <c r="C5559" s="61">
        <v>545.84875499999998</v>
      </c>
      <c r="D5559">
        <f t="shared" si="88"/>
        <v>4.3046328797435081</v>
      </c>
      <c r="E5559">
        <v>-1.5374936050183516E-2</v>
      </c>
    </row>
    <row r="5560" spans="2:5" x14ac:dyDescent="0.2">
      <c r="B5560" s="153">
        <v>40065</v>
      </c>
      <c r="C5560" s="61">
        <v>102.90038300000001</v>
      </c>
      <c r="D5560">
        <f t="shared" si="88"/>
        <v>2.7287444871225262</v>
      </c>
      <c r="E5560">
        <v>-1.5377855618455038E-2</v>
      </c>
    </row>
    <row r="5561" spans="2:5" x14ac:dyDescent="0.2">
      <c r="B5561" s="153">
        <v>33505</v>
      </c>
      <c r="C5561" s="61">
        <v>27.596523000000001</v>
      </c>
      <c r="D5561">
        <f t="shared" si="88"/>
        <v>0.80326047047112403</v>
      </c>
      <c r="E5561">
        <v>-1.5384521521482534E-2</v>
      </c>
    </row>
    <row r="5562" spans="2:5" x14ac:dyDescent="0.2">
      <c r="B5562" s="153">
        <v>37258</v>
      </c>
      <c r="C5562" s="61">
        <v>15.303680999999999</v>
      </c>
      <c r="D5562">
        <f t="shared" si="88"/>
        <v>-0.96271222495440956</v>
      </c>
      <c r="E5562">
        <v>-1.5384614394792905E-2</v>
      </c>
    </row>
    <row r="5563" spans="2:5" x14ac:dyDescent="0.2">
      <c r="B5563" s="153">
        <v>44634</v>
      </c>
      <c r="C5563" s="61">
        <v>410.42086799999998</v>
      </c>
      <c r="D5563">
        <f t="shared" si="88"/>
        <v>1.6794338887972035E-2</v>
      </c>
      <c r="E5563">
        <v>-1.5425020175084247E-2</v>
      </c>
    </row>
    <row r="5564" spans="2:5" x14ac:dyDescent="0.2">
      <c r="B5564" s="153">
        <v>43005</v>
      </c>
      <c r="C5564" s="61">
        <v>403.64196800000002</v>
      </c>
      <c r="D5564">
        <f t="shared" si="88"/>
        <v>29.406126513848832</v>
      </c>
      <c r="E5564">
        <v>-1.5440706838706401E-2</v>
      </c>
    </row>
    <row r="5565" spans="2:5" x14ac:dyDescent="0.2">
      <c r="B5565" s="153">
        <v>36838</v>
      </c>
      <c r="C5565" s="61">
        <v>13.275021000000001</v>
      </c>
      <c r="D5565">
        <f t="shared" si="88"/>
        <v>-0.83917397217489997</v>
      </c>
      <c r="E5565">
        <v>-1.5446306568546137E-2</v>
      </c>
    </row>
    <row r="5566" spans="2:5" x14ac:dyDescent="0.2">
      <c r="B5566" s="153">
        <v>43973</v>
      </c>
      <c r="C5566" s="61">
        <v>82.542739999999995</v>
      </c>
      <c r="D5566">
        <f t="shared" si="88"/>
        <v>-0.40899361992773564</v>
      </c>
      <c r="E5566">
        <v>-1.5457766108703697E-2</v>
      </c>
    </row>
    <row r="5567" spans="2:5" x14ac:dyDescent="0.2">
      <c r="B5567" s="153">
        <v>44083</v>
      </c>
      <c r="C5567" s="61">
        <v>139.66471899999999</v>
      </c>
      <c r="D5567">
        <f t="shared" si="88"/>
        <v>2.3916339624408294</v>
      </c>
      <c r="E5567">
        <v>-1.5460269108772833E-2</v>
      </c>
    </row>
    <row r="5568" spans="2:5" x14ac:dyDescent="0.2">
      <c r="B5568" s="153">
        <v>34400</v>
      </c>
      <c r="C5568" s="61">
        <v>41.179183999999999</v>
      </c>
      <c r="D5568">
        <f t="shared" si="88"/>
        <v>-7.6922961997428077E-3</v>
      </c>
      <c r="E5568">
        <v>-1.5463835940796091E-2</v>
      </c>
    </row>
    <row r="5569" spans="2:5" x14ac:dyDescent="0.2">
      <c r="B5569" s="153">
        <v>34520</v>
      </c>
      <c r="C5569" s="61">
        <v>41.498401999999999</v>
      </c>
      <c r="D5569">
        <f t="shared" si="88"/>
        <v>-0.93311563994296454</v>
      </c>
      <c r="E5569">
        <v>-1.5463885729816579E-2</v>
      </c>
    </row>
    <row r="5570" spans="2:5" x14ac:dyDescent="0.2">
      <c r="B5570" s="153">
        <v>45202</v>
      </c>
      <c r="C5570" s="61">
        <v>620.45001200000002</v>
      </c>
      <c r="D5570">
        <f t="shared" si="88"/>
        <v>16.709719366103663</v>
      </c>
      <c r="E5570">
        <v>-1.5471278664463116E-2</v>
      </c>
    </row>
    <row r="5571" spans="2:5" x14ac:dyDescent="0.2">
      <c r="B5571" s="153">
        <v>35866</v>
      </c>
      <c r="C5571" s="61">
        <v>35.034435000000002</v>
      </c>
      <c r="D5571">
        <f t="shared" ref="D5571:D5634" si="89">(C5571-C5572)/C5572</f>
        <v>-0.79112258020758452</v>
      </c>
      <c r="E5571">
        <v>-1.5484997306204304E-2</v>
      </c>
    </row>
    <row r="5572" spans="2:5" x14ac:dyDescent="0.2">
      <c r="B5572" s="153">
        <v>43461</v>
      </c>
      <c r="C5572" s="61">
        <v>167.727249</v>
      </c>
      <c r="D5572">
        <f t="shared" si="89"/>
        <v>1.2363662720034791</v>
      </c>
      <c r="E5572">
        <v>-1.5506071841014366E-2</v>
      </c>
    </row>
    <row r="5573" spans="2:5" x14ac:dyDescent="0.2">
      <c r="B5573" s="153">
        <v>39678</v>
      </c>
      <c r="C5573" s="61">
        <v>74.999900999999994</v>
      </c>
      <c r="D5573">
        <f t="shared" si="89"/>
        <v>-0.85620478936004218</v>
      </c>
      <c r="E5573">
        <v>-1.5509267423858449E-2</v>
      </c>
    </row>
    <row r="5574" spans="2:5" x14ac:dyDescent="0.2">
      <c r="B5574" s="153">
        <v>42755</v>
      </c>
      <c r="C5574" s="61">
        <v>521.57440199999996</v>
      </c>
      <c r="D5574">
        <f t="shared" si="89"/>
        <v>9.746289633600913</v>
      </c>
      <c r="E5574">
        <v>-1.552356387420591E-2</v>
      </c>
    </row>
    <row r="5575" spans="2:5" x14ac:dyDescent="0.2">
      <c r="B5575" s="153">
        <v>35417</v>
      </c>
      <c r="C5575" s="61">
        <v>48.535300999999997</v>
      </c>
      <c r="D5575">
        <f t="shared" si="89"/>
        <v>0.17572601933493484</v>
      </c>
      <c r="E5575">
        <v>-1.5542047482971527E-2</v>
      </c>
    </row>
    <row r="5576" spans="2:5" x14ac:dyDescent="0.2">
      <c r="B5576" s="153">
        <v>34710</v>
      </c>
      <c r="C5576" s="61">
        <v>41.281131999999999</v>
      </c>
      <c r="D5576">
        <f t="shared" si="89"/>
        <v>-0.77427205005773725</v>
      </c>
      <c r="E5576">
        <v>-1.5544080249463068E-2</v>
      </c>
    </row>
    <row r="5577" spans="2:5" x14ac:dyDescent="0.2">
      <c r="B5577" s="153">
        <v>44194</v>
      </c>
      <c r="C5577" s="61">
        <v>182.88002</v>
      </c>
      <c r="D5577">
        <f t="shared" si="89"/>
        <v>-0.57885674273424681</v>
      </c>
      <c r="E5577">
        <v>-1.5562121261212201E-2</v>
      </c>
    </row>
    <row r="5578" spans="2:5" x14ac:dyDescent="0.2">
      <c r="B5578" s="153">
        <v>42915</v>
      </c>
      <c r="C5578" s="61">
        <v>434.24658199999999</v>
      </c>
      <c r="D5578">
        <f t="shared" si="89"/>
        <v>2.2813753239736614</v>
      </c>
      <c r="E5578">
        <v>-1.5593241403761036E-2</v>
      </c>
    </row>
    <row r="5579" spans="2:5" x14ac:dyDescent="0.2">
      <c r="B5579" s="153">
        <v>39377</v>
      </c>
      <c r="C5579" s="61">
        <v>132.336761</v>
      </c>
      <c r="D5579">
        <f t="shared" si="89"/>
        <v>2.2227058455723583</v>
      </c>
      <c r="E5579">
        <v>-1.5601894247303473E-2</v>
      </c>
    </row>
    <row r="5580" spans="2:5" x14ac:dyDescent="0.2">
      <c r="B5580" s="153">
        <v>34750</v>
      </c>
      <c r="C5580" s="61">
        <v>41.063865999999997</v>
      </c>
      <c r="D5580">
        <f t="shared" si="89"/>
        <v>0.51162789242330842</v>
      </c>
      <c r="E5580">
        <v>-1.5624967038766643E-2</v>
      </c>
    </row>
    <row r="5581" spans="2:5" x14ac:dyDescent="0.2">
      <c r="B5581" s="153">
        <v>34309</v>
      </c>
      <c r="C5581" s="61">
        <v>27.165327000000001</v>
      </c>
      <c r="D5581">
        <f t="shared" si="89"/>
        <v>0.46591967990074301</v>
      </c>
      <c r="E5581">
        <v>-1.5625011890084844E-2</v>
      </c>
    </row>
    <row r="5582" spans="2:5" x14ac:dyDescent="0.2">
      <c r="B5582" s="153">
        <v>36678</v>
      </c>
      <c r="C5582" s="61">
        <v>18.531251999999999</v>
      </c>
      <c r="D5582">
        <f t="shared" si="89"/>
        <v>-0.55712063546242274</v>
      </c>
      <c r="E5582">
        <v>-1.5687646577870716E-2</v>
      </c>
    </row>
    <row r="5583" spans="2:5" x14ac:dyDescent="0.2">
      <c r="B5583" s="153">
        <v>35803</v>
      </c>
      <c r="C5583" s="61">
        <v>41.842663000000002</v>
      </c>
      <c r="D5583">
        <f t="shared" si="89"/>
        <v>-0.91931358472596925</v>
      </c>
      <c r="E5583">
        <v>-1.5691430057341454E-2</v>
      </c>
    </row>
    <row r="5584" spans="2:5" x14ac:dyDescent="0.2">
      <c r="B5584" s="153">
        <v>45070</v>
      </c>
      <c r="C5584" s="61">
        <v>518.58374000000003</v>
      </c>
      <c r="D5584">
        <f t="shared" si="89"/>
        <v>6.3493706276977386</v>
      </c>
      <c r="E5584">
        <v>-1.5704860617929202E-2</v>
      </c>
    </row>
    <row r="5585" spans="2:5" x14ac:dyDescent="0.2">
      <c r="B5585" s="153">
        <v>39715</v>
      </c>
      <c r="C5585" s="61">
        <v>70.561653000000007</v>
      </c>
      <c r="D5585">
        <f t="shared" si="89"/>
        <v>-0.89238729341368384</v>
      </c>
      <c r="E5585">
        <v>-1.5747984157930904E-2</v>
      </c>
    </row>
    <row r="5586" spans="2:5" x14ac:dyDescent="0.2">
      <c r="B5586" s="153">
        <v>45216</v>
      </c>
      <c r="C5586" s="61">
        <v>655.70001200000002</v>
      </c>
      <c r="D5586">
        <f t="shared" si="89"/>
        <v>26.228143560124764</v>
      </c>
      <c r="E5586">
        <v>-1.5761032439008723E-2</v>
      </c>
    </row>
    <row r="5587" spans="2:5" x14ac:dyDescent="0.2">
      <c r="B5587" s="153">
        <v>37580</v>
      </c>
      <c r="C5587" s="61">
        <v>24.081700999999999</v>
      </c>
      <c r="D5587">
        <f t="shared" si="89"/>
        <v>-0.93028353366103878</v>
      </c>
      <c r="E5587">
        <v>-1.5763148197616886E-2</v>
      </c>
    </row>
    <row r="5588" spans="2:5" x14ac:dyDescent="0.2">
      <c r="B5588" s="153">
        <v>43165</v>
      </c>
      <c r="C5588" s="61">
        <v>345.42343099999999</v>
      </c>
      <c r="D5588">
        <f t="shared" si="89"/>
        <v>11.675878954227988</v>
      </c>
      <c r="E5588">
        <v>-1.5764777378458938E-2</v>
      </c>
    </row>
    <row r="5589" spans="2:5" x14ac:dyDescent="0.2">
      <c r="B5589" s="153">
        <v>39843</v>
      </c>
      <c r="C5589" s="61">
        <v>27.250451999999999</v>
      </c>
      <c r="D5589">
        <f t="shared" si="89"/>
        <v>0.35181634969207382</v>
      </c>
      <c r="E5589">
        <v>-1.5784282852187463E-2</v>
      </c>
    </row>
    <row r="5590" spans="2:5" x14ac:dyDescent="0.2">
      <c r="B5590" s="153">
        <v>34038</v>
      </c>
      <c r="C5590" s="61">
        <v>20.158397999999998</v>
      </c>
      <c r="D5590">
        <f t="shared" si="89"/>
        <v>-0.50384616236595592</v>
      </c>
      <c r="E5590">
        <v>-1.5789341088904743E-2</v>
      </c>
    </row>
    <row r="5591" spans="2:5" x14ac:dyDescent="0.2">
      <c r="B5591" s="153">
        <v>34815</v>
      </c>
      <c r="C5591" s="61">
        <v>40.629330000000003</v>
      </c>
      <c r="D5591">
        <f t="shared" si="89"/>
        <v>-0.343639849262459</v>
      </c>
      <c r="E5591">
        <v>-1.5789344148798935E-2</v>
      </c>
    </row>
    <row r="5592" spans="2:5" x14ac:dyDescent="0.2">
      <c r="B5592" s="153">
        <v>38232</v>
      </c>
      <c r="C5592" s="61">
        <v>61.900970000000001</v>
      </c>
      <c r="D5592">
        <f t="shared" si="89"/>
        <v>3.0265761570712173</v>
      </c>
      <c r="E5592">
        <v>-1.5790088837146832E-2</v>
      </c>
    </row>
    <row r="5593" spans="2:5" x14ac:dyDescent="0.2">
      <c r="B5593" s="153">
        <v>37263</v>
      </c>
      <c r="C5593" s="61">
        <v>15.373103</v>
      </c>
      <c r="D5593">
        <f t="shared" si="89"/>
        <v>-0.62070115954429073</v>
      </c>
      <c r="E5593">
        <v>-1.5802370496420089E-2</v>
      </c>
    </row>
    <row r="5594" spans="2:5" x14ac:dyDescent="0.2">
      <c r="B5594" s="153">
        <v>35921</v>
      </c>
      <c r="C5594" s="61">
        <v>40.530318999999999</v>
      </c>
      <c r="D5594">
        <f t="shared" si="89"/>
        <v>-0.84413786732003704</v>
      </c>
      <c r="E5594">
        <v>-1.5844989496965837E-2</v>
      </c>
    </row>
    <row r="5595" spans="2:5" x14ac:dyDescent="0.2">
      <c r="B5595" s="153">
        <v>43314</v>
      </c>
      <c r="C5595" s="61">
        <v>260.03955100000002</v>
      </c>
      <c r="D5595">
        <f t="shared" si="89"/>
        <v>-0.3730320456016829</v>
      </c>
      <c r="E5595">
        <v>-1.584595208857778E-2</v>
      </c>
    </row>
    <row r="5596" spans="2:5" x14ac:dyDescent="0.2">
      <c r="B5596" s="153">
        <v>43032</v>
      </c>
      <c r="C5596" s="61">
        <v>414.75732399999998</v>
      </c>
      <c r="D5596">
        <f t="shared" si="89"/>
        <v>1.8871558679743743</v>
      </c>
      <c r="E5596">
        <v>-1.5848647745226485E-2</v>
      </c>
    </row>
    <row r="5597" spans="2:5" x14ac:dyDescent="0.2">
      <c r="B5597" s="153">
        <v>39133</v>
      </c>
      <c r="C5597" s="61">
        <v>143.65602100000001</v>
      </c>
      <c r="D5597">
        <f t="shared" si="89"/>
        <v>1.6986748906331055</v>
      </c>
      <c r="E5597">
        <v>-1.586581151170877E-2</v>
      </c>
    </row>
    <row r="5598" spans="2:5" x14ac:dyDescent="0.2">
      <c r="B5598" s="153">
        <v>35556</v>
      </c>
      <c r="C5598" s="61">
        <v>53.232059</v>
      </c>
      <c r="D5598">
        <f t="shared" si="89"/>
        <v>-0.90268276368608136</v>
      </c>
      <c r="E5598">
        <v>-1.5870730755660284E-2</v>
      </c>
    </row>
    <row r="5599" spans="2:5" x14ac:dyDescent="0.2">
      <c r="B5599" s="153">
        <v>42629</v>
      </c>
      <c r="C5599" s="61">
        <v>546.99517800000001</v>
      </c>
      <c r="D5599">
        <f t="shared" si="89"/>
        <v>0.4657406051965009</v>
      </c>
      <c r="E5599">
        <v>-1.5873028495631405E-2</v>
      </c>
    </row>
    <row r="5600" spans="2:5" x14ac:dyDescent="0.2">
      <c r="B5600" s="153">
        <v>42968</v>
      </c>
      <c r="C5600" s="61">
        <v>373.18689000000001</v>
      </c>
      <c r="D5600">
        <f t="shared" si="89"/>
        <v>-0.10331232565230486</v>
      </c>
      <c r="E5600">
        <v>-1.5904276019498488E-2</v>
      </c>
    </row>
    <row r="5601" spans="2:5" x14ac:dyDescent="0.2">
      <c r="B5601" s="153">
        <v>42335</v>
      </c>
      <c r="C5601" s="61">
        <v>416.183807</v>
      </c>
      <c r="D5601">
        <f t="shared" si="89"/>
        <v>0.45311846380031257</v>
      </c>
      <c r="E5601">
        <v>-1.5904770492650478E-2</v>
      </c>
    </row>
    <row r="5602" spans="2:5" x14ac:dyDescent="0.2">
      <c r="B5602" s="153">
        <v>44439</v>
      </c>
      <c r="C5602" s="61">
        <v>286.40734900000001</v>
      </c>
      <c r="D5602">
        <f t="shared" si="89"/>
        <v>-0.19815794000212272</v>
      </c>
      <c r="E5602">
        <v>-1.5927407514770984E-2</v>
      </c>
    </row>
    <row r="5603" spans="2:5" x14ac:dyDescent="0.2">
      <c r="B5603" s="153">
        <v>43199</v>
      </c>
      <c r="C5603" s="61">
        <v>357.18673699999999</v>
      </c>
      <c r="D5603">
        <f t="shared" si="89"/>
        <v>5.8817031568461582</v>
      </c>
      <c r="E5603">
        <v>-1.5929781833835574E-2</v>
      </c>
    </row>
    <row r="5604" spans="2:5" x14ac:dyDescent="0.2">
      <c r="B5604" s="153">
        <v>35053</v>
      </c>
      <c r="C5604" s="61">
        <v>51.903827999999997</v>
      </c>
      <c r="D5604">
        <f t="shared" si="89"/>
        <v>1.0550667378245384</v>
      </c>
      <c r="E5604">
        <v>-1.5957415143014179E-2</v>
      </c>
    </row>
    <row r="5605" spans="2:5" x14ac:dyDescent="0.2">
      <c r="B5605" s="153">
        <v>39770</v>
      </c>
      <c r="C5605" s="61">
        <v>25.256516999999999</v>
      </c>
      <c r="D5605">
        <f t="shared" si="89"/>
        <v>-0.61197380747762287</v>
      </c>
      <c r="E5605">
        <v>-1.5963230755366382E-2</v>
      </c>
    </row>
    <row r="5606" spans="2:5" x14ac:dyDescent="0.2">
      <c r="B5606" s="153">
        <v>39954</v>
      </c>
      <c r="C5606" s="61">
        <v>65.089721999999995</v>
      </c>
      <c r="D5606">
        <f t="shared" si="89"/>
        <v>-0.83031814594569353</v>
      </c>
      <c r="E5606">
        <v>-1.5966893531940505E-2</v>
      </c>
    </row>
    <row r="5607" spans="2:5" x14ac:dyDescent="0.2">
      <c r="B5607" s="153">
        <v>42307</v>
      </c>
      <c r="C5607" s="61">
        <v>383.59860200000003</v>
      </c>
      <c r="D5607">
        <f t="shared" si="89"/>
        <v>-0.14385547184963987</v>
      </c>
      <c r="E5607">
        <v>-1.5976480418245318E-2</v>
      </c>
    </row>
    <row r="5608" spans="2:5" x14ac:dyDescent="0.2">
      <c r="B5608" s="153">
        <v>42795</v>
      </c>
      <c r="C5608" s="61">
        <v>448.05355800000001</v>
      </c>
      <c r="D5608">
        <f t="shared" si="89"/>
        <v>5.1654100962099072</v>
      </c>
      <c r="E5608">
        <v>-1.5982474388426687E-2</v>
      </c>
    </row>
    <row r="5609" spans="2:5" x14ac:dyDescent="0.2">
      <c r="B5609" s="153">
        <v>39651</v>
      </c>
      <c r="C5609" s="61">
        <v>72.672141999999994</v>
      </c>
      <c r="D5609">
        <f t="shared" si="89"/>
        <v>1.4332025563175033</v>
      </c>
      <c r="E5609">
        <v>-1.5998110100459456E-2</v>
      </c>
    </row>
    <row r="5610" spans="2:5" x14ac:dyDescent="0.2">
      <c r="B5610" s="153">
        <v>37791</v>
      </c>
      <c r="C5610" s="61">
        <v>29.866869000000001</v>
      </c>
      <c r="D5610">
        <f t="shared" si="89"/>
        <v>-0.73918274532292416</v>
      </c>
      <c r="E5610">
        <v>-1.6010174737288836E-2</v>
      </c>
    </row>
    <row r="5611" spans="2:5" x14ac:dyDescent="0.2">
      <c r="B5611" s="153">
        <v>39576</v>
      </c>
      <c r="C5611" s="61">
        <v>114.51262699999999</v>
      </c>
      <c r="D5611">
        <f t="shared" si="89"/>
        <v>9.0049782462429478E-2</v>
      </c>
      <c r="E5611">
        <v>-1.6036552110319967E-2</v>
      </c>
    </row>
    <row r="5612" spans="2:5" x14ac:dyDescent="0.2">
      <c r="B5612" s="153">
        <v>39554</v>
      </c>
      <c r="C5612" s="61">
        <v>105.05265799999999</v>
      </c>
      <c r="D5612">
        <f t="shared" si="89"/>
        <v>0.81459060097633729</v>
      </c>
      <c r="E5612">
        <v>-1.6037287243819E-2</v>
      </c>
    </row>
    <row r="5613" spans="2:5" x14ac:dyDescent="0.2">
      <c r="B5613" s="153">
        <v>35373</v>
      </c>
      <c r="C5613" s="61">
        <v>57.893310999999997</v>
      </c>
      <c r="D5613">
        <f t="shared" si="89"/>
        <v>-0.848252559750866</v>
      </c>
      <c r="E5613">
        <v>-1.6037468047691052E-2</v>
      </c>
    </row>
    <row r="5614" spans="2:5" x14ac:dyDescent="0.2">
      <c r="B5614" s="153">
        <v>44732</v>
      </c>
      <c r="C5614" s="61">
        <v>381.51095600000002</v>
      </c>
      <c r="D5614">
        <f t="shared" si="89"/>
        <v>3.6585306676248353</v>
      </c>
      <c r="E5614">
        <v>-1.6068927996514142E-2</v>
      </c>
    </row>
    <row r="5615" spans="2:5" x14ac:dyDescent="0.2">
      <c r="B5615" s="153">
        <v>38016</v>
      </c>
      <c r="C5615" s="61">
        <v>81.895126000000005</v>
      </c>
      <c r="D5615">
        <f t="shared" si="89"/>
        <v>-0.83220922222057381</v>
      </c>
      <c r="E5615">
        <v>-1.6071157451404267E-2</v>
      </c>
    </row>
    <row r="5616" spans="2:5" x14ac:dyDescent="0.2">
      <c r="B5616" s="153">
        <v>44565</v>
      </c>
      <c r="C5616" s="61">
        <v>488.07882699999999</v>
      </c>
      <c r="D5616">
        <f t="shared" si="89"/>
        <v>14.968646667356568</v>
      </c>
      <c r="E5616">
        <v>-1.6077138221788766E-2</v>
      </c>
    </row>
    <row r="5617" spans="2:5" x14ac:dyDescent="0.2">
      <c r="B5617" s="153">
        <v>36515</v>
      </c>
      <c r="C5617" s="61">
        <v>30.564820999999998</v>
      </c>
      <c r="D5617">
        <f t="shared" si="89"/>
        <v>-0.74879081086280763</v>
      </c>
      <c r="E5617">
        <v>-1.6089897429386608E-2</v>
      </c>
    </row>
    <row r="5618" spans="2:5" x14ac:dyDescent="0.2">
      <c r="B5618" s="153">
        <v>43686</v>
      </c>
      <c r="C5618" s="61">
        <v>121.67079200000001</v>
      </c>
      <c r="D5618">
        <f t="shared" si="89"/>
        <v>0.89167191380524868</v>
      </c>
      <c r="E5618">
        <v>-1.6122554929450597E-2</v>
      </c>
    </row>
    <row r="5619" spans="2:5" x14ac:dyDescent="0.2">
      <c r="B5619" s="153">
        <v>38148</v>
      </c>
      <c r="C5619" s="61">
        <v>64.319182999999995</v>
      </c>
      <c r="D5619">
        <f t="shared" si="89"/>
        <v>0.20263238856558796</v>
      </c>
      <c r="E5619">
        <v>-1.6126626723429419E-2</v>
      </c>
    </row>
    <row r="5620" spans="2:5" x14ac:dyDescent="0.2">
      <c r="B5620" s="153">
        <v>34936</v>
      </c>
      <c r="C5620" s="61">
        <v>53.481997999999997</v>
      </c>
      <c r="D5620">
        <f t="shared" si="89"/>
        <v>-0.87507582880190249</v>
      </c>
      <c r="E5620">
        <v>-1.6128705278529869E-2</v>
      </c>
    </row>
    <row r="5621" spans="2:5" x14ac:dyDescent="0.2">
      <c r="B5621" s="153">
        <v>44979</v>
      </c>
      <c r="C5621" s="61">
        <v>428.11569200000002</v>
      </c>
      <c r="D5621">
        <f t="shared" si="89"/>
        <v>25.799505294633203</v>
      </c>
      <c r="E5621">
        <v>-1.615122866544624E-2</v>
      </c>
    </row>
    <row r="5622" spans="2:5" x14ac:dyDescent="0.2">
      <c r="B5622" s="153">
        <v>36896</v>
      </c>
      <c r="C5622" s="61">
        <v>15.974761000000001</v>
      </c>
      <c r="D5622">
        <f t="shared" si="89"/>
        <v>-0.7415020333616722</v>
      </c>
      <c r="E5622">
        <v>-1.6152038224743353E-2</v>
      </c>
    </row>
    <row r="5623" spans="2:5" x14ac:dyDescent="0.2">
      <c r="B5623" s="153">
        <v>38154</v>
      </c>
      <c r="C5623" s="61">
        <v>61.798400999999998</v>
      </c>
      <c r="D5623">
        <f t="shared" si="89"/>
        <v>-0.85656869932344415</v>
      </c>
      <c r="E5623">
        <v>-1.6153286519910093E-2</v>
      </c>
    </row>
    <row r="5624" spans="2:5" x14ac:dyDescent="0.2">
      <c r="B5624" s="153">
        <v>44994</v>
      </c>
      <c r="C5624" s="61">
        <v>430.857147</v>
      </c>
      <c r="D5624">
        <f t="shared" si="89"/>
        <v>8.4429026832586942</v>
      </c>
      <c r="E5624">
        <v>-1.6162080129642244E-2</v>
      </c>
    </row>
    <row r="5625" spans="2:5" x14ac:dyDescent="0.2">
      <c r="B5625" s="153">
        <v>36412</v>
      </c>
      <c r="C5625" s="61">
        <v>45.627617000000001</v>
      </c>
      <c r="D5625">
        <f t="shared" si="89"/>
        <v>-0.16493808240626642</v>
      </c>
      <c r="E5625">
        <v>-1.6165930136154805E-2</v>
      </c>
    </row>
    <row r="5626" spans="2:5" x14ac:dyDescent="0.2">
      <c r="B5626" s="153">
        <v>35650</v>
      </c>
      <c r="C5626" s="61">
        <v>54.639800999999999</v>
      </c>
      <c r="D5626">
        <f t="shared" si="89"/>
        <v>-0.17241351890462658</v>
      </c>
      <c r="E5626">
        <v>-1.6187997651518373E-2</v>
      </c>
    </row>
    <row r="5627" spans="2:5" x14ac:dyDescent="0.2">
      <c r="B5627" s="153">
        <v>35191</v>
      </c>
      <c r="C5627" s="61">
        <v>66.023071000000002</v>
      </c>
      <c r="D5627">
        <f t="shared" si="89"/>
        <v>0.66965323102576191</v>
      </c>
      <c r="E5627">
        <v>-1.6200041543573147E-2</v>
      </c>
    </row>
    <row r="5628" spans="2:5" x14ac:dyDescent="0.2">
      <c r="B5628" s="153">
        <v>34771</v>
      </c>
      <c r="C5628" s="61">
        <v>39.542983999999997</v>
      </c>
      <c r="D5628">
        <f t="shared" si="89"/>
        <v>-0.95091181852267614</v>
      </c>
      <c r="E5628">
        <v>-1.6216181251351248E-2</v>
      </c>
    </row>
    <row r="5629" spans="2:5" x14ac:dyDescent="0.2">
      <c r="B5629" s="153">
        <v>45308</v>
      </c>
      <c r="C5629" s="61">
        <v>805.54998799999998</v>
      </c>
      <c r="D5629">
        <f t="shared" si="89"/>
        <v>3.9452919086054057</v>
      </c>
      <c r="E5629">
        <v>-1.6242276839243609E-2</v>
      </c>
    </row>
    <row r="5630" spans="2:5" x14ac:dyDescent="0.2">
      <c r="B5630" s="153">
        <v>43795</v>
      </c>
      <c r="C5630" s="61">
        <v>162.892303</v>
      </c>
      <c r="D5630">
        <f t="shared" si="89"/>
        <v>-0.55688137406039284</v>
      </c>
      <c r="E5630">
        <v>-1.6255417139218971E-2</v>
      </c>
    </row>
    <row r="5631" spans="2:5" x14ac:dyDescent="0.2">
      <c r="B5631" s="153">
        <v>43140</v>
      </c>
      <c r="C5631" s="61">
        <v>367.60427900000002</v>
      </c>
      <c r="D5631">
        <f t="shared" si="89"/>
        <v>1.1414054014038963</v>
      </c>
      <c r="E5631">
        <v>-1.6273194217124906E-2</v>
      </c>
    </row>
    <row r="5632" spans="2:5" x14ac:dyDescent="0.2">
      <c r="B5632" s="153">
        <v>43773</v>
      </c>
      <c r="C5632" s="61">
        <v>171.664963</v>
      </c>
      <c r="D5632">
        <f t="shared" si="89"/>
        <v>1.2712002929321777</v>
      </c>
      <c r="E5632">
        <v>-1.6281125362715861E-2</v>
      </c>
    </row>
    <row r="5633" spans="2:5" x14ac:dyDescent="0.2">
      <c r="B5633" s="153">
        <v>38114</v>
      </c>
      <c r="C5633" s="61">
        <v>75.583365999999998</v>
      </c>
      <c r="D5633">
        <f t="shared" si="89"/>
        <v>-0.82179120332507616</v>
      </c>
      <c r="E5633">
        <v>-1.6300430594724115E-2</v>
      </c>
    </row>
    <row r="5634" spans="2:5" x14ac:dyDescent="0.2">
      <c r="B5634" s="153">
        <v>44823</v>
      </c>
      <c r="C5634" s="61">
        <v>424.12814300000002</v>
      </c>
      <c r="D5634">
        <f t="shared" si="89"/>
        <v>9.8686126504870479</v>
      </c>
      <c r="E5634">
        <v>-1.6300532591877095E-2</v>
      </c>
    </row>
    <row r="5635" spans="2:5" x14ac:dyDescent="0.2">
      <c r="B5635" s="153">
        <v>34450</v>
      </c>
      <c r="C5635" s="61">
        <v>39.023209000000001</v>
      </c>
      <c r="D5635">
        <f t="shared" ref="D5635:D5698" si="90">(C5635-C5636)/C5636</f>
        <v>1.000000051251553</v>
      </c>
      <c r="E5635">
        <v>-1.6304434135956506E-2</v>
      </c>
    </row>
    <row r="5636" spans="2:5" x14ac:dyDescent="0.2">
      <c r="B5636" s="153">
        <v>33381</v>
      </c>
      <c r="C5636" s="61">
        <v>19.511603999999998</v>
      </c>
      <c r="D5636">
        <f t="shared" si="90"/>
        <v>-0.95786800961095298</v>
      </c>
      <c r="E5636">
        <v>-1.6304459343918526E-2</v>
      </c>
    </row>
    <row r="5637" spans="2:5" x14ac:dyDescent="0.2">
      <c r="B5637" s="153">
        <v>42837</v>
      </c>
      <c r="C5637" s="61">
        <v>463.106628</v>
      </c>
      <c r="D5637">
        <f t="shared" si="90"/>
        <v>33.34671335359743</v>
      </c>
      <c r="E5637">
        <v>-1.6304946539934022E-2</v>
      </c>
    </row>
    <row r="5638" spans="2:5" x14ac:dyDescent="0.2">
      <c r="B5638" s="153">
        <v>36837</v>
      </c>
      <c r="C5638" s="61">
        <v>13.483288</v>
      </c>
      <c r="D5638">
        <f t="shared" si="90"/>
        <v>-0.96227249317019536</v>
      </c>
      <c r="E5638">
        <v>-1.6319640335096457E-2</v>
      </c>
    </row>
    <row r="5639" spans="2:5" x14ac:dyDescent="0.2">
      <c r="B5639" s="153">
        <v>43153</v>
      </c>
      <c r="C5639" s="61">
        <v>357.38613900000001</v>
      </c>
      <c r="D5639">
        <f t="shared" si="90"/>
        <v>2.6460200502220449E-2</v>
      </c>
      <c r="E5639">
        <v>-1.6325983297860974E-2</v>
      </c>
    </row>
    <row r="5640" spans="2:5" x14ac:dyDescent="0.2">
      <c r="B5640" s="153">
        <v>42229</v>
      </c>
      <c r="C5640" s="61">
        <v>348.17340100000001</v>
      </c>
      <c r="D5640">
        <f t="shared" si="90"/>
        <v>1.9413079421001282</v>
      </c>
      <c r="E5640">
        <v>-1.6328896647155373E-2</v>
      </c>
    </row>
    <row r="5641" spans="2:5" x14ac:dyDescent="0.2">
      <c r="B5641" s="153">
        <v>39329</v>
      </c>
      <c r="C5641" s="61">
        <v>118.373665</v>
      </c>
      <c r="D5641">
        <f t="shared" si="90"/>
        <v>3.0065760712765992</v>
      </c>
      <c r="E5641">
        <v>-1.6362061618683685E-2</v>
      </c>
    </row>
    <row r="5642" spans="2:5" x14ac:dyDescent="0.2">
      <c r="B5642" s="153">
        <v>39799</v>
      </c>
      <c r="C5642" s="61">
        <v>29.544844000000001</v>
      </c>
      <c r="D5642">
        <f t="shared" si="90"/>
        <v>-0.49606297654665221</v>
      </c>
      <c r="E5642">
        <v>-1.6368716424811455E-2</v>
      </c>
    </row>
    <row r="5643" spans="2:5" x14ac:dyDescent="0.2">
      <c r="B5643" s="153">
        <v>37932</v>
      </c>
      <c r="C5643" s="61">
        <v>58.628048</v>
      </c>
      <c r="D5643">
        <f t="shared" si="90"/>
        <v>-0.50425443426110805</v>
      </c>
      <c r="E5643">
        <v>-1.6369396375813718E-2</v>
      </c>
    </row>
    <row r="5644" spans="2:5" x14ac:dyDescent="0.2">
      <c r="B5644" s="153">
        <v>39435</v>
      </c>
      <c r="C5644" s="61">
        <v>118.26237500000001</v>
      </c>
      <c r="D5644">
        <f t="shared" si="90"/>
        <v>-0.71761255816539748</v>
      </c>
      <c r="E5644">
        <v>-1.6377084142276729E-2</v>
      </c>
    </row>
    <row r="5645" spans="2:5" x14ac:dyDescent="0.2">
      <c r="B5645" s="153">
        <v>44902</v>
      </c>
      <c r="C5645" s="61">
        <v>418.79473899999999</v>
      </c>
      <c r="D5645">
        <f t="shared" si="90"/>
        <v>20.583122270799745</v>
      </c>
      <c r="E5645">
        <v>-1.6389650908121223E-2</v>
      </c>
    </row>
    <row r="5646" spans="2:5" x14ac:dyDescent="0.2">
      <c r="B5646" s="153">
        <v>33402</v>
      </c>
      <c r="C5646" s="61">
        <v>19.403807</v>
      </c>
      <c r="D5646">
        <f t="shared" si="90"/>
        <v>-0.61577400427468543</v>
      </c>
      <c r="E5646">
        <v>-1.6393054542571527E-2</v>
      </c>
    </row>
    <row r="5647" spans="2:5" x14ac:dyDescent="0.2">
      <c r="B5647" s="153">
        <v>35020</v>
      </c>
      <c r="C5647" s="61">
        <v>50.501026000000003</v>
      </c>
      <c r="D5647">
        <f t="shared" si="90"/>
        <v>-0.88177730930809894</v>
      </c>
      <c r="E5647">
        <v>-1.6393427935405516E-2</v>
      </c>
    </row>
    <row r="5648" spans="2:5" x14ac:dyDescent="0.2">
      <c r="B5648" s="153">
        <v>44721</v>
      </c>
      <c r="C5648" s="61">
        <v>427.16863999999998</v>
      </c>
      <c r="D5648">
        <f t="shared" si="90"/>
        <v>34.567755762137161</v>
      </c>
      <c r="E5648">
        <v>-1.6412239937959323E-2</v>
      </c>
    </row>
    <row r="5649" spans="2:5" x14ac:dyDescent="0.2">
      <c r="B5649" s="153">
        <v>36810</v>
      </c>
      <c r="C5649" s="61">
        <v>12.009997</v>
      </c>
      <c r="D5649">
        <f t="shared" si="90"/>
        <v>-0.97698896355162046</v>
      </c>
      <c r="E5649">
        <v>-1.6424567279934101E-2</v>
      </c>
    </row>
    <row r="5650" spans="2:5" x14ac:dyDescent="0.2">
      <c r="B5650" s="153">
        <v>42766</v>
      </c>
      <c r="C5650" s="61">
        <v>521.92334000000005</v>
      </c>
      <c r="D5650">
        <f t="shared" si="90"/>
        <v>8.9546907308026018</v>
      </c>
      <c r="E5650">
        <v>-1.6438032248075257E-2</v>
      </c>
    </row>
    <row r="5651" spans="2:5" x14ac:dyDescent="0.2">
      <c r="B5651" s="153">
        <v>34947</v>
      </c>
      <c r="C5651" s="61">
        <v>52.42989</v>
      </c>
      <c r="D5651">
        <f t="shared" si="90"/>
        <v>0.81306879187500036</v>
      </c>
      <c r="E5651">
        <v>-1.6447312821680111E-2</v>
      </c>
    </row>
    <row r="5652" spans="2:5" x14ac:dyDescent="0.2">
      <c r="B5652" s="153">
        <v>36195</v>
      </c>
      <c r="C5652" s="61">
        <v>28.917760999999999</v>
      </c>
      <c r="D5652">
        <f t="shared" si="90"/>
        <v>0.49863964083346363</v>
      </c>
      <c r="E5652">
        <v>-1.64765516929886E-2</v>
      </c>
    </row>
    <row r="5653" spans="2:5" x14ac:dyDescent="0.2">
      <c r="B5653" s="153">
        <v>33344</v>
      </c>
      <c r="C5653" s="61">
        <v>19.296006999999999</v>
      </c>
      <c r="D5653">
        <f t="shared" si="90"/>
        <v>-0.69807379254713509</v>
      </c>
      <c r="E5653">
        <v>-1.6483528245812153E-2</v>
      </c>
    </row>
    <row r="5654" spans="2:5" x14ac:dyDescent="0.2">
      <c r="B5654" s="153">
        <v>35335</v>
      </c>
      <c r="C5654" s="61">
        <v>63.909678999999997</v>
      </c>
      <c r="D5654">
        <f t="shared" si="90"/>
        <v>-0.16689422826349845</v>
      </c>
      <c r="E5654">
        <v>-1.6486499097243635E-2</v>
      </c>
    </row>
    <row r="5655" spans="2:5" x14ac:dyDescent="0.2">
      <c r="B5655" s="153">
        <v>38593</v>
      </c>
      <c r="C5655" s="61">
        <v>76.712563000000003</v>
      </c>
      <c r="D5655">
        <f t="shared" si="90"/>
        <v>-0.82182992851777315</v>
      </c>
      <c r="E5655">
        <v>-1.6502614245122751E-2</v>
      </c>
    </row>
    <row r="5656" spans="2:5" x14ac:dyDescent="0.2">
      <c r="B5656" s="153">
        <v>44715</v>
      </c>
      <c r="C5656" s="61">
        <v>430.55807499999997</v>
      </c>
      <c r="D5656">
        <f t="shared" si="90"/>
        <v>0.1988760648140647</v>
      </c>
      <c r="E5656">
        <v>-1.6509174298860473E-2</v>
      </c>
    </row>
    <row r="5657" spans="2:5" x14ac:dyDescent="0.2">
      <c r="B5657" s="153">
        <v>42444</v>
      </c>
      <c r="C5657" s="61">
        <v>359.13476600000001</v>
      </c>
      <c r="D5657">
        <f t="shared" si="90"/>
        <v>0.11080278878846078</v>
      </c>
      <c r="E5657">
        <v>-1.6509883321494629E-2</v>
      </c>
    </row>
    <row r="5658" spans="2:5" x14ac:dyDescent="0.2">
      <c r="B5658" s="153">
        <v>42249</v>
      </c>
      <c r="C5658" s="61">
        <v>323.31100500000002</v>
      </c>
      <c r="D5658">
        <f t="shared" si="90"/>
        <v>-0.24760778136875169</v>
      </c>
      <c r="E5658">
        <v>-1.652009613914316E-2</v>
      </c>
    </row>
    <row r="5659" spans="2:5" x14ac:dyDescent="0.2">
      <c r="B5659" s="153">
        <v>44664</v>
      </c>
      <c r="C5659" s="61">
        <v>429.71072400000003</v>
      </c>
      <c r="D5659">
        <f t="shared" si="90"/>
        <v>3.7664093857032519</v>
      </c>
      <c r="E5659">
        <v>-1.6541120642902092E-2</v>
      </c>
    </row>
    <row r="5660" spans="2:5" x14ac:dyDescent="0.2">
      <c r="B5660" s="153">
        <v>38632</v>
      </c>
      <c r="C5660" s="61">
        <v>90.153969000000004</v>
      </c>
      <c r="D5660">
        <f t="shared" si="90"/>
        <v>1.0054888357916862</v>
      </c>
      <c r="E5660">
        <v>-1.6561713386273661E-2</v>
      </c>
    </row>
    <row r="5661" spans="2:5" x14ac:dyDescent="0.2">
      <c r="B5661" s="153">
        <v>36406</v>
      </c>
      <c r="C5661" s="61">
        <v>44.953612999999997</v>
      </c>
      <c r="D5661">
        <f t="shared" si="90"/>
        <v>0.10762412628847033</v>
      </c>
      <c r="E5661">
        <v>-1.656743947825523E-2</v>
      </c>
    </row>
    <row r="5662" spans="2:5" x14ac:dyDescent="0.2">
      <c r="B5662" s="153">
        <v>37858</v>
      </c>
      <c r="C5662" s="61">
        <v>40.585621000000003</v>
      </c>
      <c r="D5662">
        <f t="shared" si="90"/>
        <v>-0.92527599313562281</v>
      </c>
      <c r="E5662">
        <v>-1.6587350325358307E-2</v>
      </c>
    </row>
    <row r="5663" spans="2:5" x14ac:dyDescent="0.2">
      <c r="B5663" s="153">
        <v>42074</v>
      </c>
      <c r="C5663" s="61">
        <v>543.14031999999997</v>
      </c>
      <c r="D5663">
        <f t="shared" si="90"/>
        <v>10.195738555727079</v>
      </c>
      <c r="E5663">
        <v>-1.6601215240026709E-2</v>
      </c>
    </row>
    <row r="5664" spans="2:5" x14ac:dyDescent="0.2">
      <c r="B5664" s="153">
        <v>35724</v>
      </c>
      <c r="C5664" s="61">
        <v>48.513129999999997</v>
      </c>
      <c r="D5664">
        <f t="shared" si="90"/>
        <v>-0.88084150406744655</v>
      </c>
      <c r="E5664">
        <v>-1.6607776401536427E-2</v>
      </c>
    </row>
    <row r="5665" spans="2:5" x14ac:dyDescent="0.2">
      <c r="B5665" s="153">
        <v>44944</v>
      </c>
      <c r="C5665" s="61">
        <v>407.13110399999999</v>
      </c>
      <c r="D5665">
        <f t="shared" si="90"/>
        <v>6.9231833373880347</v>
      </c>
      <c r="E5665">
        <v>-1.6614443889621053E-2</v>
      </c>
    </row>
    <row r="5666" spans="2:5" x14ac:dyDescent="0.2">
      <c r="B5666" s="153">
        <v>35073</v>
      </c>
      <c r="C5666" s="61">
        <v>51.384788999999998</v>
      </c>
      <c r="D5666">
        <f t="shared" si="90"/>
        <v>-0.22903844292522729</v>
      </c>
      <c r="E5666">
        <v>-1.6644204815644395E-2</v>
      </c>
    </row>
    <row r="5667" spans="2:5" x14ac:dyDescent="0.2">
      <c r="B5667" s="153">
        <v>38435</v>
      </c>
      <c r="C5667" s="61">
        <v>66.650261</v>
      </c>
      <c r="D5667">
        <f t="shared" si="90"/>
        <v>0.28846379952857681</v>
      </c>
      <c r="E5667">
        <v>-1.6660857144383152E-2</v>
      </c>
    </row>
    <row r="5668" spans="2:5" x14ac:dyDescent="0.2">
      <c r="B5668" s="153">
        <v>34872</v>
      </c>
      <c r="C5668" s="61">
        <v>51.728470000000002</v>
      </c>
      <c r="D5668">
        <f t="shared" si="90"/>
        <v>0.35553888575129017</v>
      </c>
      <c r="E5668">
        <v>-1.6666746506639896E-2</v>
      </c>
    </row>
    <row r="5669" spans="2:5" x14ac:dyDescent="0.2">
      <c r="B5669" s="153">
        <v>33749</v>
      </c>
      <c r="C5669" s="61">
        <v>38.160815999999997</v>
      </c>
      <c r="D5669">
        <f t="shared" si="90"/>
        <v>-0.91516952546551611</v>
      </c>
      <c r="E5669">
        <v>-1.6666755566749403E-2</v>
      </c>
    </row>
    <row r="5670" spans="2:5" x14ac:dyDescent="0.2">
      <c r="B5670" s="153">
        <v>42857</v>
      </c>
      <c r="C5670" s="61">
        <v>449.847961</v>
      </c>
      <c r="D5670">
        <f t="shared" si="90"/>
        <v>40.244115661548612</v>
      </c>
      <c r="E5670">
        <v>-1.6670276269273678E-2</v>
      </c>
    </row>
    <row r="5671" spans="2:5" x14ac:dyDescent="0.2">
      <c r="B5671" s="153">
        <v>36829</v>
      </c>
      <c r="C5671" s="61">
        <v>10.906961000000001</v>
      </c>
      <c r="D5671">
        <f t="shared" si="90"/>
        <v>-0.24946906300690863</v>
      </c>
      <c r="E5671">
        <v>-1.6689650024287503E-2</v>
      </c>
    </row>
    <row r="5672" spans="2:5" x14ac:dyDescent="0.2">
      <c r="B5672" s="153">
        <v>36762</v>
      </c>
      <c r="C5672" s="61">
        <v>14.532327</v>
      </c>
      <c r="D5672">
        <f t="shared" si="90"/>
        <v>-0.44763330335903001</v>
      </c>
      <c r="E5672">
        <v>-1.6701555879825868E-2</v>
      </c>
    </row>
    <row r="5673" spans="2:5" x14ac:dyDescent="0.2">
      <c r="B5673" s="153">
        <v>36236</v>
      </c>
      <c r="C5673" s="61">
        <v>26.309201999999999</v>
      </c>
      <c r="D5673">
        <f t="shared" si="90"/>
        <v>-0.57530882651573823</v>
      </c>
      <c r="E5673">
        <v>-1.6713095461628951E-2</v>
      </c>
    </row>
    <row r="5674" spans="2:5" x14ac:dyDescent="0.2">
      <c r="B5674" s="153">
        <v>38159</v>
      </c>
      <c r="C5674" s="61">
        <v>61.949019999999997</v>
      </c>
      <c r="D5674">
        <f t="shared" si="90"/>
        <v>-0.88109051196166122</v>
      </c>
      <c r="E5674">
        <v>-1.6733789072395356E-2</v>
      </c>
    </row>
    <row r="5675" spans="2:5" x14ac:dyDescent="0.2">
      <c r="B5675" s="153">
        <v>42769</v>
      </c>
      <c r="C5675" s="61">
        <v>520.97625700000003</v>
      </c>
      <c r="D5675">
        <f t="shared" si="90"/>
        <v>0.14142180884559408</v>
      </c>
      <c r="E5675">
        <v>-1.6745114448563497E-2</v>
      </c>
    </row>
    <row r="5676" spans="2:5" x14ac:dyDescent="0.2">
      <c r="B5676" s="153">
        <v>42730</v>
      </c>
      <c r="C5676" s="61">
        <v>456.42746</v>
      </c>
      <c r="D5676">
        <f t="shared" si="90"/>
        <v>16.39787046715351</v>
      </c>
      <c r="E5676">
        <v>-1.6750760691087583E-2</v>
      </c>
    </row>
    <row r="5677" spans="2:5" x14ac:dyDescent="0.2">
      <c r="B5677" s="153">
        <v>36304</v>
      </c>
      <c r="C5677" s="61">
        <v>26.234673999999998</v>
      </c>
      <c r="D5677">
        <f t="shared" si="90"/>
        <v>-0.60791859155972372</v>
      </c>
      <c r="E5677">
        <v>-1.6759778630092356E-2</v>
      </c>
    </row>
    <row r="5678" spans="2:5" x14ac:dyDescent="0.2">
      <c r="B5678" s="153">
        <v>38133</v>
      </c>
      <c r="C5678" s="61">
        <v>66.911293000000001</v>
      </c>
      <c r="D5678">
        <f t="shared" si="90"/>
        <v>-0.6306007892922032</v>
      </c>
      <c r="E5678">
        <v>-1.6773337571221292E-2</v>
      </c>
    </row>
    <row r="5679" spans="2:5" x14ac:dyDescent="0.2">
      <c r="B5679" s="153">
        <v>43537</v>
      </c>
      <c r="C5679" s="61">
        <v>181.13545199999999</v>
      </c>
      <c r="D5679">
        <f t="shared" si="90"/>
        <v>2.5255600470561386</v>
      </c>
      <c r="E5679">
        <v>-1.6774944099858392E-2</v>
      </c>
    </row>
    <row r="5680" spans="2:5" x14ac:dyDescent="0.2">
      <c r="B5680" s="153">
        <v>34907</v>
      </c>
      <c r="C5680" s="61">
        <v>51.377780999999999</v>
      </c>
      <c r="D5680">
        <f t="shared" si="90"/>
        <v>2.552383217617761</v>
      </c>
      <c r="E5680">
        <v>-1.6778317605572385E-2</v>
      </c>
    </row>
    <row r="5681" spans="2:5" x14ac:dyDescent="0.2">
      <c r="B5681" s="153">
        <v>36916</v>
      </c>
      <c r="C5681" s="61">
        <v>14.462904999999999</v>
      </c>
      <c r="D5681">
        <f t="shared" si="90"/>
        <v>-0.96094225791921728</v>
      </c>
      <c r="E5681">
        <v>-1.6780311329793244E-2</v>
      </c>
    </row>
    <row r="5682" spans="2:5" x14ac:dyDescent="0.2">
      <c r="B5682" s="153">
        <v>42352</v>
      </c>
      <c r="C5682" s="61">
        <v>370.29547100000002</v>
      </c>
      <c r="D5682">
        <f t="shared" si="90"/>
        <v>8.1053092175502837</v>
      </c>
      <c r="E5682">
        <v>-1.6801138434475862E-2</v>
      </c>
    </row>
    <row r="5683" spans="2:5" x14ac:dyDescent="0.2">
      <c r="B5683" s="153">
        <v>35782</v>
      </c>
      <c r="C5683" s="61">
        <v>40.668083000000003</v>
      </c>
      <c r="D5683">
        <f t="shared" si="90"/>
        <v>1.0061992852128003</v>
      </c>
      <c r="E5683">
        <v>-1.682735660934442E-2</v>
      </c>
    </row>
    <row r="5684" spans="2:5" x14ac:dyDescent="0.2">
      <c r="B5684" s="153">
        <v>36692</v>
      </c>
      <c r="C5684" s="61">
        <v>20.271208000000001</v>
      </c>
      <c r="D5684">
        <f t="shared" si="90"/>
        <v>-0.77121233813207646</v>
      </c>
      <c r="E5684">
        <v>-1.6835077583191829E-2</v>
      </c>
    </row>
    <row r="5685" spans="2:5" x14ac:dyDescent="0.2">
      <c r="B5685" s="153">
        <v>38623</v>
      </c>
      <c r="C5685" s="61">
        <v>88.602715000000003</v>
      </c>
      <c r="D5685">
        <f t="shared" si="90"/>
        <v>-0.35872648690902309</v>
      </c>
      <c r="E5685">
        <v>-1.6846626859199992E-2</v>
      </c>
    </row>
    <row r="5686" spans="2:5" x14ac:dyDescent="0.2">
      <c r="B5686" s="153">
        <v>39372</v>
      </c>
      <c r="C5686" s="61">
        <v>138.166809</v>
      </c>
      <c r="D5686">
        <f t="shared" si="90"/>
        <v>-0.69289289718393532</v>
      </c>
      <c r="E5686">
        <v>-1.6873912871499717E-2</v>
      </c>
    </row>
    <row r="5687" spans="2:5" x14ac:dyDescent="0.2">
      <c r="B5687" s="153">
        <v>42930</v>
      </c>
      <c r="C5687" s="61">
        <v>449.89779700000003</v>
      </c>
      <c r="D5687">
        <f t="shared" si="90"/>
        <v>4.6681879087447768</v>
      </c>
      <c r="E5687">
        <v>-1.6882693567032231E-2</v>
      </c>
    </row>
    <row r="5688" spans="2:5" x14ac:dyDescent="0.2">
      <c r="B5688" s="153">
        <v>38083</v>
      </c>
      <c r="C5688" s="61">
        <v>79.372421000000003</v>
      </c>
      <c r="D5688">
        <f t="shared" si="90"/>
        <v>-0.84708764796978286</v>
      </c>
      <c r="E5688">
        <v>-1.6887589782755109E-2</v>
      </c>
    </row>
    <row r="5689" spans="2:5" x14ac:dyDescent="0.2">
      <c r="B5689" s="153">
        <v>42123</v>
      </c>
      <c r="C5689" s="61">
        <v>519.07135000000005</v>
      </c>
      <c r="D5689">
        <f t="shared" si="90"/>
        <v>34.103523916111271</v>
      </c>
      <c r="E5689">
        <v>-1.6891570293568817E-2</v>
      </c>
    </row>
    <row r="5690" spans="2:5" x14ac:dyDescent="0.2">
      <c r="B5690" s="153">
        <v>37249</v>
      </c>
      <c r="C5690" s="61">
        <v>14.786873</v>
      </c>
      <c r="D5690">
        <f t="shared" si="90"/>
        <v>-0.57936982874968046</v>
      </c>
      <c r="E5690">
        <v>-1.6923331195237853E-2</v>
      </c>
    </row>
    <row r="5691" spans="2:5" x14ac:dyDescent="0.2">
      <c r="B5691" s="153">
        <v>36475</v>
      </c>
      <c r="C5691" s="61">
        <v>35.154094999999998</v>
      </c>
      <c r="D5691">
        <f t="shared" si="90"/>
        <v>-0.92931009568570777</v>
      </c>
      <c r="E5691">
        <v>-1.6941727794209861E-2</v>
      </c>
    </row>
    <row r="5692" spans="2:5" x14ac:dyDescent="0.2">
      <c r="B5692" s="153">
        <v>44603</v>
      </c>
      <c r="C5692" s="61">
        <v>497.30007899999998</v>
      </c>
      <c r="D5692">
        <f t="shared" si="90"/>
        <v>3.1727369771253242</v>
      </c>
      <c r="E5692">
        <v>-1.6947469096968818E-2</v>
      </c>
    </row>
    <row r="5693" spans="2:5" x14ac:dyDescent="0.2">
      <c r="B5693" s="153">
        <v>39500</v>
      </c>
      <c r="C5693" s="61">
        <v>119.178391</v>
      </c>
      <c r="D5693">
        <f t="shared" si="90"/>
        <v>1.7230596133276259</v>
      </c>
      <c r="E5693">
        <v>-1.6948172639693056E-2</v>
      </c>
    </row>
    <row r="5694" spans="2:5" x14ac:dyDescent="0.2">
      <c r="B5694" s="153">
        <v>34485</v>
      </c>
      <c r="C5694" s="61">
        <v>43.766354</v>
      </c>
      <c r="D5694">
        <f t="shared" si="90"/>
        <v>0.88190943937689292</v>
      </c>
      <c r="E5694">
        <v>-1.6949322334826954E-2</v>
      </c>
    </row>
    <row r="5695" spans="2:5" x14ac:dyDescent="0.2">
      <c r="B5695" s="153">
        <v>37741</v>
      </c>
      <c r="C5695" s="61">
        <v>23.256354999999999</v>
      </c>
      <c r="D5695">
        <f t="shared" si="90"/>
        <v>-0.45726732716336732</v>
      </c>
      <c r="E5695">
        <v>-1.6954652653101931E-2</v>
      </c>
    </row>
    <row r="5696" spans="2:5" x14ac:dyDescent="0.2">
      <c r="B5696" s="153">
        <v>35794</v>
      </c>
      <c r="C5696" s="61">
        <v>42.850479</v>
      </c>
      <c r="D5696">
        <f t="shared" si="90"/>
        <v>-0.42151858758801214</v>
      </c>
      <c r="E5696">
        <v>-1.6965990867589948E-2</v>
      </c>
    </row>
    <row r="5697" spans="2:5" x14ac:dyDescent="0.2">
      <c r="B5697" s="153">
        <v>39696</v>
      </c>
      <c r="C5697" s="61">
        <v>74.074081000000007</v>
      </c>
      <c r="D5697">
        <f t="shared" si="90"/>
        <v>-0.70751841503883584</v>
      </c>
      <c r="E5697">
        <v>-1.6967151763840779E-2</v>
      </c>
    </row>
    <row r="5698" spans="2:5" x14ac:dyDescent="0.2">
      <c r="B5698" s="153">
        <v>43318</v>
      </c>
      <c r="C5698" s="61">
        <v>253.26066599999999</v>
      </c>
      <c r="D5698">
        <f t="shared" si="90"/>
        <v>-0.44299495218307006</v>
      </c>
      <c r="E5698">
        <v>-1.7024599350763642E-2</v>
      </c>
    </row>
    <row r="5699" spans="2:5" x14ac:dyDescent="0.2">
      <c r="B5699" s="153">
        <v>42941</v>
      </c>
      <c r="C5699" s="61">
        <v>454.68289199999998</v>
      </c>
      <c r="D5699">
        <f t="shared" ref="D5699:D5762" si="91">(C5699-C5700)/C5700</f>
        <v>-0.18502640404092704</v>
      </c>
      <c r="E5699">
        <v>-1.7025869276816725E-2</v>
      </c>
    </row>
    <row r="5700" spans="2:5" x14ac:dyDescent="0.2">
      <c r="B5700" s="153">
        <v>45100</v>
      </c>
      <c r="C5700" s="61">
        <v>557.91119400000002</v>
      </c>
      <c r="D5700">
        <f t="shared" si="91"/>
        <v>2.7093892458566047</v>
      </c>
      <c r="E5700">
        <v>-1.7036863640997831E-2</v>
      </c>
    </row>
    <row r="5701" spans="2:5" x14ac:dyDescent="0.2">
      <c r="B5701" s="153">
        <v>38783</v>
      </c>
      <c r="C5701" s="61">
        <v>150.405136</v>
      </c>
      <c r="D5701">
        <f t="shared" si="91"/>
        <v>0.58078222904943622</v>
      </c>
      <c r="E5701">
        <v>-1.7040575192527749E-2</v>
      </c>
    </row>
    <row r="5702" spans="2:5" x14ac:dyDescent="0.2">
      <c r="B5702" s="153">
        <v>38685</v>
      </c>
      <c r="C5702" s="61">
        <v>95.146018999999995</v>
      </c>
      <c r="D5702">
        <f t="shared" si="91"/>
        <v>0.46868223991887265</v>
      </c>
      <c r="E5702">
        <v>-1.7048806007834191E-2</v>
      </c>
    </row>
    <row r="5703" spans="2:5" x14ac:dyDescent="0.2">
      <c r="B5703" s="153">
        <v>35614</v>
      </c>
      <c r="C5703" s="61">
        <v>64.783257000000006</v>
      </c>
      <c r="D5703">
        <f t="shared" si="91"/>
        <v>-0.44627235753136518</v>
      </c>
      <c r="E5703">
        <v>-1.7051538352316906E-2</v>
      </c>
    </row>
    <row r="5704" spans="2:5" x14ac:dyDescent="0.2">
      <c r="B5704" s="153">
        <v>40143</v>
      </c>
      <c r="C5704" s="61">
        <v>116.994804</v>
      </c>
      <c r="D5704">
        <f t="shared" si="91"/>
        <v>1.3593607114954087</v>
      </c>
      <c r="E5704">
        <v>-1.7071578489072637E-2</v>
      </c>
    </row>
    <row r="5705" spans="2:5" x14ac:dyDescent="0.2">
      <c r="B5705" s="153">
        <v>33704</v>
      </c>
      <c r="C5705" s="61">
        <v>49.587502000000001</v>
      </c>
      <c r="D5705">
        <f t="shared" si="91"/>
        <v>3.6685705301292839</v>
      </c>
      <c r="E5705">
        <v>-1.7093874107069314E-2</v>
      </c>
    </row>
    <row r="5706" spans="2:5" x14ac:dyDescent="0.2">
      <c r="B5706" s="153">
        <v>37088</v>
      </c>
      <c r="C5706" s="61">
        <v>10.621560000000001</v>
      </c>
      <c r="D5706">
        <f t="shared" si="91"/>
        <v>-0.63691306575728224</v>
      </c>
      <c r="E5706">
        <v>-1.7130509229288101E-2</v>
      </c>
    </row>
    <row r="5707" spans="2:5" x14ac:dyDescent="0.2">
      <c r="B5707" s="153">
        <v>39793</v>
      </c>
      <c r="C5707" s="61">
        <v>29.253489999999999</v>
      </c>
      <c r="D5707">
        <f t="shared" si="91"/>
        <v>-0.93086426590996152</v>
      </c>
      <c r="E5707">
        <v>-1.7130695304296482E-2</v>
      </c>
    </row>
    <row r="5708" spans="2:5" x14ac:dyDescent="0.2">
      <c r="B5708" s="153">
        <v>43101</v>
      </c>
      <c r="C5708" s="61">
        <v>423.13125600000001</v>
      </c>
      <c r="D5708">
        <f t="shared" si="91"/>
        <v>7.749984950765378</v>
      </c>
      <c r="E5708">
        <v>-1.7135523352584361E-2</v>
      </c>
    </row>
    <row r="5709" spans="2:5" x14ac:dyDescent="0.2">
      <c r="B5709" s="153">
        <v>35479</v>
      </c>
      <c r="C5709" s="61">
        <v>48.357940999999997</v>
      </c>
      <c r="D5709">
        <f t="shared" si="91"/>
        <v>-0.64661590580547823</v>
      </c>
      <c r="E5709">
        <v>-1.7159228183496619E-2</v>
      </c>
    </row>
    <row r="5710" spans="2:5" x14ac:dyDescent="0.2">
      <c r="B5710" s="153">
        <v>39024</v>
      </c>
      <c r="C5710" s="61">
        <v>136.84243799999999</v>
      </c>
      <c r="D5710">
        <f t="shared" si="91"/>
        <v>-0.65479960634133227</v>
      </c>
      <c r="E5710">
        <v>-1.7175768424823351E-2</v>
      </c>
    </row>
    <row r="5711" spans="2:5" x14ac:dyDescent="0.2">
      <c r="B5711" s="153">
        <v>44837</v>
      </c>
      <c r="C5711" s="61">
        <v>396.41449</v>
      </c>
      <c r="D5711">
        <f t="shared" si="91"/>
        <v>1.3186588454993704</v>
      </c>
      <c r="E5711">
        <v>-1.7177458853768916E-2</v>
      </c>
    </row>
    <row r="5712" spans="2:5" x14ac:dyDescent="0.2">
      <c r="B5712" s="153">
        <v>43776</v>
      </c>
      <c r="C5712" s="61">
        <v>170.96714800000001</v>
      </c>
      <c r="D5712">
        <f t="shared" si="91"/>
        <v>-0.58291124338352429</v>
      </c>
      <c r="E5712">
        <v>-1.7191965926223813E-2</v>
      </c>
    </row>
    <row r="5713" spans="2:5" x14ac:dyDescent="0.2">
      <c r="B5713" s="153">
        <v>42488</v>
      </c>
      <c r="C5713" s="61">
        <v>409.905914</v>
      </c>
      <c r="D5713">
        <f t="shared" si="91"/>
        <v>5.7879517201603861</v>
      </c>
      <c r="E5713">
        <v>-1.7202220711152804E-2</v>
      </c>
    </row>
    <row r="5714" spans="2:5" x14ac:dyDescent="0.2">
      <c r="B5714" s="153">
        <v>38226</v>
      </c>
      <c r="C5714" s="61">
        <v>60.387276</v>
      </c>
      <c r="D5714">
        <f t="shared" si="91"/>
        <v>2.9163211925142556</v>
      </c>
      <c r="E5714">
        <v>-1.7205665818350518E-2</v>
      </c>
    </row>
    <row r="5715" spans="2:5" x14ac:dyDescent="0.2">
      <c r="B5715" s="153">
        <v>37222</v>
      </c>
      <c r="C5715" s="61">
        <v>15.419388</v>
      </c>
      <c r="D5715">
        <f t="shared" si="91"/>
        <v>-0.52427871450564167</v>
      </c>
      <c r="E5715">
        <v>-1.7207392958833712E-2</v>
      </c>
    </row>
    <row r="5716" spans="2:5" x14ac:dyDescent="0.2">
      <c r="B5716" s="153">
        <v>36510</v>
      </c>
      <c r="C5716" s="61">
        <v>32.412650999999997</v>
      </c>
      <c r="D5716">
        <f t="shared" si="91"/>
        <v>-0.57755040381822542</v>
      </c>
      <c r="E5716">
        <v>-1.7221444408649218E-2</v>
      </c>
    </row>
    <row r="5717" spans="2:5" x14ac:dyDescent="0.2">
      <c r="B5717" s="153">
        <v>38418</v>
      </c>
      <c r="C5717" s="61">
        <v>76.725487000000001</v>
      </c>
      <c r="D5717">
        <f t="shared" si="91"/>
        <v>2.1216941987022948</v>
      </c>
      <c r="E5717">
        <v>-1.7234277462161801E-2</v>
      </c>
    </row>
    <row r="5718" spans="2:5" x14ac:dyDescent="0.2">
      <c r="B5718" s="153">
        <v>34297</v>
      </c>
      <c r="C5718" s="61">
        <v>24.578156</v>
      </c>
      <c r="D5718">
        <f t="shared" si="91"/>
        <v>-0.80180369747701297</v>
      </c>
      <c r="E5718">
        <v>-1.7241547523254915E-2</v>
      </c>
    </row>
    <row r="5719" spans="2:5" x14ac:dyDescent="0.2">
      <c r="B5719" s="153">
        <v>38756</v>
      </c>
      <c r="C5719" s="61">
        <v>124.00915500000001</v>
      </c>
      <c r="D5719">
        <f t="shared" si="91"/>
        <v>0.94423320760403728</v>
      </c>
      <c r="E5719">
        <v>-1.7262826047725638E-2</v>
      </c>
    </row>
    <row r="5720" spans="2:5" x14ac:dyDescent="0.2">
      <c r="B5720" s="153">
        <v>38182</v>
      </c>
      <c r="C5720" s="61">
        <v>63.783065999999998</v>
      </c>
      <c r="D5720">
        <f t="shared" si="91"/>
        <v>0.29597157923430734</v>
      </c>
      <c r="E5720">
        <v>-1.7275491061303785E-2</v>
      </c>
    </row>
    <row r="5721" spans="2:5" x14ac:dyDescent="0.2">
      <c r="B5721" s="153">
        <v>35459</v>
      </c>
      <c r="C5721" s="61">
        <v>49.216408000000001</v>
      </c>
      <c r="D5721">
        <f t="shared" si="91"/>
        <v>-0.62178909549909089</v>
      </c>
      <c r="E5721">
        <v>-1.7282827914543133E-2</v>
      </c>
    </row>
    <row r="5722" spans="2:5" x14ac:dyDescent="0.2">
      <c r="B5722" s="153">
        <v>39143</v>
      </c>
      <c r="C5722" s="61">
        <v>130.12953200000001</v>
      </c>
      <c r="D5722">
        <f t="shared" si="91"/>
        <v>8.0263507545835786</v>
      </c>
      <c r="E5722">
        <v>-1.7299473055248336E-2</v>
      </c>
    </row>
    <row r="5723" spans="2:5" x14ac:dyDescent="0.2">
      <c r="B5723" s="153">
        <v>36742</v>
      </c>
      <c r="C5723" s="61">
        <v>14.416627</v>
      </c>
      <c r="D5723">
        <f t="shared" si="91"/>
        <v>-0.95337603541828697</v>
      </c>
      <c r="E5723">
        <v>-1.7350212235897926E-2</v>
      </c>
    </row>
    <row r="5724" spans="2:5" x14ac:dyDescent="0.2">
      <c r="B5724" s="153">
        <v>42270</v>
      </c>
      <c r="C5724" s="61">
        <v>309.21066300000001</v>
      </c>
      <c r="D5724">
        <f t="shared" si="91"/>
        <v>3.8603681517031436</v>
      </c>
      <c r="E5724">
        <v>-1.7416055722790855E-2</v>
      </c>
    </row>
    <row r="5725" spans="2:5" x14ac:dyDescent="0.2">
      <c r="B5725" s="153">
        <v>35324</v>
      </c>
      <c r="C5725" s="61">
        <v>63.618774000000002</v>
      </c>
      <c r="D5725">
        <f t="shared" si="91"/>
        <v>-0.57588886111425164</v>
      </c>
      <c r="E5725">
        <v>-1.7422734184050794E-2</v>
      </c>
    </row>
    <row r="5726" spans="2:5" x14ac:dyDescent="0.2">
      <c r="B5726" s="153">
        <v>40183</v>
      </c>
      <c r="C5726" s="61">
        <v>150.00495900000001</v>
      </c>
      <c r="D5726">
        <f t="shared" si="91"/>
        <v>-0.42556798314307615</v>
      </c>
      <c r="E5726">
        <v>-1.7423994510647217E-2</v>
      </c>
    </row>
    <row r="5727" spans="2:5" x14ac:dyDescent="0.2">
      <c r="B5727" s="153">
        <v>43347</v>
      </c>
      <c r="C5727" s="61">
        <v>261.13613900000001</v>
      </c>
      <c r="D5727">
        <f t="shared" si="91"/>
        <v>3.140925793017884</v>
      </c>
      <c r="E5727">
        <v>-1.7441768915119029E-2</v>
      </c>
    </row>
    <row r="5728" spans="2:5" x14ac:dyDescent="0.2">
      <c r="B5728" s="153">
        <v>38215</v>
      </c>
      <c r="C5728" s="61">
        <v>63.062260000000002</v>
      </c>
      <c r="D5728">
        <f t="shared" si="91"/>
        <v>1.6449418997635661</v>
      </c>
      <c r="E5728">
        <v>-1.7469547516381703E-2</v>
      </c>
    </row>
    <row r="5729" spans="2:5" x14ac:dyDescent="0.2">
      <c r="B5729" s="153">
        <v>37728</v>
      </c>
      <c r="C5729" s="61">
        <v>23.842587999999999</v>
      </c>
      <c r="D5729">
        <f t="shared" si="91"/>
        <v>-0.6745612352969752</v>
      </c>
      <c r="E5729">
        <v>-1.7482260865831368E-2</v>
      </c>
    </row>
    <row r="5730" spans="2:5" x14ac:dyDescent="0.2">
      <c r="B5730" s="153">
        <v>39688</v>
      </c>
      <c r="C5730" s="61">
        <v>73.262900999999999</v>
      </c>
      <c r="D5730">
        <f t="shared" si="91"/>
        <v>0.50266857710919677</v>
      </c>
      <c r="E5730">
        <v>-1.7500234953785002E-2</v>
      </c>
    </row>
    <row r="5731" spans="2:5" x14ac:dyDescent="0.2">
      <c r="B5731" s="153">
        <v>34852</v>
      </c>
      <c r="C5731" s="61">
        <v>48.755195999999998</v>
      </c>
      <c r="D5731">
        <f t="shared" si="91"/>
        <v>-0.41106631598547794</v>
      </c>
      <c r="E5731">
        <v>-1.7513103618187201E-2</v>
      </c>
    </row>
    <row r="5732" spans="2:5" x14ac:dyDescent="0.2">
      <c r="B5732" s="153">
        <v>38568</v>
      </c>
      <c r="C5732" s="61">
        <v>82.785544999999999</v>
      </c>
      <c r="D5732">
        <f t="shared" si="91"/>
        <v>0.7010162778491168</v>
      </c>
      <c r="E5732">
        <v>-1.7528255741698636E-2</v>
      </c>
    </row>
    <row r="5733" spans="2:5" x14ac:dyDescent="0.2">
      <c r="B5733" s="153">
        <v>34619</v>
      </c>
      <c r="C5733" s="61">
        <v>48.668284999999997</v>
      </c>
      <c r="D5733">
        <f t="shared" si="91"/>
        <v>-0.55604491462224848</v>
      </c>
      <c r="E5733">
        <v>-1.7543928709167388E-2</v>
      </c>
    </row>
    <row r="5734" spans="2:5" x14ac:dyDescent="0.2">
      <c r="B5734" s="153">
        <v>40081</v>
      </c>
      <c r="C5734" s="61">
        <v>109.62434399999999</v>
      </c>
      <c r="D5734">
        <f t="shared" si="91"/>
        <v>0.35676749154498272</v>
      </c>
      <c r="E5734">
        <v>-1.7548116120995966E-2</v>
      </c>
    </row>
    <row r="5735" spans="2:5" x14ac:dyDescent="0.2">
      <c r="B5735" s="153">
        <v>43959</v>
      </c>
      <c r="C5735" s="61">
        <v>80.798180000000002</v>
      </c>
      <c r="D5735">
        <f t="shared" si="91"/>
        <v>6.5034641618399949</v>
      </c>
      <c r="E5735">
        <v>-1.7575758865347322E-2</v>
      </c>
    </row>
    <row r="5736" spans="2:5" x14ac:dyDescent="0.2">
      <c r="B5736" s="153">
        <v>37160</v>
      </c>
      <c r="C5736" s="61">
        <v>10.768117</v>
      </c>
      <c r="D5736">
        <f t="shared" si="91"/>
        <v>-0.84673390773333468</v>
      </c>
      <c r="E5736">
        <v>-1.75932646750885E-2</v>
      </c>
    </row>
    <row r="5737" spans="2:5" x14ac:dyDescent="0.2">
      <c r="B5737" s="153">
        <v>37993</v>
      </c>
      <c r="C5737" s="61">
        <v>70.257660000000001</v>
      </c>
      <c r="D5737">
        <f t="shared" si="91"/>
        <v>-0.38340655441530624</v>
      </c>
      <c r="E5737">
        <v>-1.7603589118717879E-2</v>
      </c>
    </row>
    <row r="5738" spans="2:5" x14ac:dyDescent="0.2">
      <c r="B5738" s="153">
        <v>43706</v>
      </c>
      <c r="C5738" s="61">
        <v>113.94486999999999</v>
      </c>
      <c r="D5738">
        <f t="shared" si="91"/>
        <v>-0.71255330046010978</v>
      </c>
      <c r="E5738">
        <v>-1.7619204387469688E-2</v>
      </c>
    </row>
    <row r="5739" spans="2:5" x14ac:dyDescent="0.2">
      <c r="B5739" s="153">
        <v>42194</v>
      </c>
      <c r="C5739" s="61">
        <v>396.40347300000002</v>
      </c>
      <c r="D5739">
        <f t="shared" si="91"/>
        <v>6.3956499630733816</v>
      </c>
      <c r="E5739">
        <v>-1.7656598118300487E-2</v>
      </c>
    </row>
    <row r="5740" spans="2:5" x14ac:dyDescent="0.2">
      <c r="B5740" s="153">
        <v>39996</v>
      </c>
      <c r="C5740" s="61">
        <v>53.599544999999999</v>
      </c>
      <c r="D5740">
        <f t="shared" si="91"/>
        <v>-0.66013527136837402</v>
      </c>
      <c r="E5740">
        <v>-1.7687115149086691E-2</v>
      </c>
    </row>
    <row r="5741" spans="2:5" x14ac:dyDescent="0.2">
      <c r="B5741" s="153">
        <v>43802</v>
      </c>
      <c r="C5741" s="61">
        <v>157.70846599999999</v>
      </c>
      <c r="D5741">
        <f t="shared" si="91"/>
        <v>5.5900324778813273</v>
      </c>
      <c r="E5741">
        <v>-1.7696435311445408E-2</v>
      </c>
    </row>
    <row r="5742" spans="2:5" x14ac:dyDescent="0.2">
      <c r="B5742" s="153">
        <v>33575</v>
      </c>
      <c r="C5742" s="61">
        <v>23.931363999999999</v>
      </c>
      <c r="D5742">
        <f t="shared" si="91"/>
        <v>-0.80246085734877148</v>
      </c>
      <c r="E5742">
        <v>-1.7699125215084127E-2</v>
      </c>
    </row>
    <row r="5743" spans="2:5" x14ac:dyDescent="0.2">
      <c r="B5743" s="153">
        <v>39394</v>
      </c>
      <c r="C5743" s="61">
        <v>121.147453</v>
      </c>
      <c r="D5743">
        <f t="shared" si="91"/>
        <v>-0.80664359537103691</v>
      </c>
      <c r="E5743">
        <v>-1.7700954980965383E-2</v>
      </c>
    </row>
    <row r="5744" spans="2:5" x14ac:dyDescent="0.2">
      <c r="B5744" s="153">
        <v>45225</v>
      </c>
      <c r="C5744" s="61">
        <v>626.54998799999998</v>
      </c>
      <c r="D5744">
        <f t="shared" si="91"/>
        <v>3.9674953751471529</v>
      </c>
      <c r="E5744">
        <v>-1.7715745747711661E-2</v>
      </c>
    </row>
    <row r="5745" spans="2:5" x14ac:dyDescent="0.2">
      <c r="B5745" s="153">
        <v>39464</v>
      </c>
      <c r="C5745" s="61">
        <v>126.129959</v>
      </c>
      <c r="D5745">
        <f t="shared" si="91"/>
        <v>-8.6146146413331473E-2</v>
      </c>
      <c r="E5745">
        <v>-1.7734733886901916E-2</v>
      </c>
    </row>
    <row r="5746" spans="2:5" x14ac:dyDescent="0.2">
      <c r="B5746" s="153">
        <v>44113</v>
      </c>
      <c r="C5746" s="61">
        <v>138.019836</v>
      </c>
      <c r="D5746">
        <f t="shared" si="91"/>
        <v>5.1935171720874962</v>
      </c>
      <c r="E5746">
        <v>-1.7736796561320295E-2</v>
      </c>
    </row>
    <row r="5747" spans="2:5" x14ac:dyDescent="0.2">
      <c r="B5747" s="153">
        <v>36063</v>
      </c>
      <c r="C5747" s="61">
        <v>22.284565000000001</v>
      </c>
      <c r="D5747">
        <f t="shared" si="91"/>
        <v>-0.95221457926714659</v>
      </c>
      <c r="E5747">
        <v>-1.7739828339797089E-2</v>
      </c>
    </row>
    <row r="5748" spans="2:5" x14ac:dyDescent="0.2">
      <c r="B5748" s="153">
        <v>44776</v>
      </c>
      <c r="C5748" s="61">
        <v>466.34652699999998</v>
      </c>
      <c r="D5748">
        <f t="shared" si="91"/>
        <v>9.2831266053378929</v>
      </c>
      <c r="E5748">
        <v>-1.7742826597318656E-2</v>
      </c>
    </row>
    <row r="5749" spans="2:5" x14ac:dyDescent="0.2">
      <c r="B5749" s="153">
        <v>39930</v>
      </c>
      <c r="C5749" s="61">
        <v>45.350655000000003</v>
      </c>
      <c r="D5749">
        <f t="shared" si="91"/>
        <v>1.3621328642262518</v>
      </c>
      <c r="E5749">
        <v>-1.7748008331455799E-2</v>
      </c>
    </row>
    <row r="5750" spans="2:5" x14ac:dyDescent="0.2">
      <c r="B5750" s="153">
        <v>36725</v>
      </c>
      <c r="C5750" s="61">
        <v>19.199027999999998</v>
      </c>
      <c r="D5750">
        <f t="shared" si="91"/>
        <v>-0.71391814008767063</v>
      </c>
      <c r="E5750">
        <v>-1.775844505745576E-2</v>
      </c>
    </row>
    <row r="5751" spans="2:5" x14ac:dyDescent="0.2">
      <c r="B5751" s="153">
        <v>35188</v>
      </c>
      <c r="C5751" s="61">
        <v>67.110259999999997</v>
      </c>
      <c r="D5751">
        <f t="shared" si="91"/>
        <v>0.26051249448351821</v>
      </c>
      <c r="E5751">
        <v>-1.7759946642222253E-2</v>
      </c>
    </row>
    <row r="5752" spans="2:5" x14ac:dyDescent="0.2">
      <c r="B5752" s="153">
        <v>35662</v>
      </c>
      <c r="C5752" s="61">
        <v>53.240456000000002</v>
      </c>
      <c r="D5752">
        <f t="shared" si="91"/>
        <v>-0.89478646665484429</v>
      </c>
      <c r="E5752">
        <v>-1.7790114946536529E-2</v>
      </c>
    </row>
    <row r="5753" spans="2:5" x14ac:dyDescent="0.2">
      <c r="B5753" s="153">
        <v>42598</v>
      </c>
      <c r="C5753" s="61">
        <v>506.02288800000002</v>
      </c>
      <c r="D5753">
        <f t="shared" si="91"/>
        <v>-4.6402355854038263E-2</v>
      </c>
      <c r="E5753">
        <v>-1.7801803018870747E-2</v>
      </c>
    </row>
    <row r="5754" spans="2:5" x14ac:dyDescent="0.2">
      <c r="B5754" s="153">
        <v>42765</v>
      </c>
      <c r="C5754" s="61">
        <v>530.646118</v>
      </c>
      <c r="D5754">
        <f t="shared" si="91"/>
        <v>2.0252911860505263</v>
      </c>
      <c r="E5754">
        <v>-1.7806141607525437E-2</v>
      </c>
    </row>
    <row r="5755" spans="2:5" x14ac:dyDescent="0.2">
      <c r="B5755" s="153">
        <v>43819</v>
      </c>
      <c r="C5755" s="61">
        <v>175.40332000000001</v>
      </c>
      <c r="D5755">
        <f t="shared" si="91"/>
        <v>1.4612156449248666</v>
      </c>
      <c r="E5755">
        <v>-1.7862079750564468E-2</v>
      </c>
    </row>
    <row r="5756" spans="2:5" x14ac:dyDescent="0.2">
      <c r="B5756" s="153">
        <v>35276</v>
      </c>
      <c r="C5756" s="61">
        <v>71.266945000000007</v>
      </c>
      <c r="D5756">
        <f t="shared" si="91"/>
        <v>0.7527662158238364</v>
      </c>
      <c r="E5756">
        <v>-1.7892026469681695E-2</v>
      </c>
    </row>
    <row r="5757" spans="2:5" x14ac:dyDescent="0.2">
      <c r="B5757" s="153">
        <v>36364</v>
      </c>
      <c r="C5757" s="61">
        <v>40.659697999999999</v>
      </c>
      <c r="D5757">
        <f t="shared" si="91"/>
        <v>-0.93515716644906455</v>
      </c>
      <c r="E5757">
        <v>-1.7925694392195685E-2</v>
      </c>
    </row>
    <row r="5758" spans="2:5" x14ac:dyDescent="0.2">
      <c r="B5758" s="153">
        <v>45190</v>
      </c>
      <c r="C5758" s="61">
        <v>627.04998799999998</v>
      </c>
      <c r="D5758">
        <f t="shared" si="91"/>
        <v>0.53228818643368925</v>
      </c>
      <c r="E5758">
        <v>-1.7932673453406444E-2</v>
      </c>
    </row>
    <row r="5759" spans="2:5" x14ac:dyDescent="0.2">
      <c r="B5759" s="153">
        <v>44915</v>
      </c>
      <c r="C5759" s="61">
        <v>409.22457900000001</v>
      </c>
      <c r="D5759">
        <f t="shared" si="91"/>
        <v>2.4936170873578734</v>
      </c>
      <c r="E5759">
        <v>-1.7942551808392233E-2</v>
      </c>
    </row>
    <row r="5760" spans="2:5" x14ac:dyDescent="0.2">
      <c r="B5760" s="153">
        <v>43745</v>
      </c>
      <c r="C5760" s="61">
        <v>117.13492599999999</v>
      </c>
      <c r="D5760">
        <f t="shared" si="91"/>
        <v>-3.9403688068909822E-2</v>
      </c>
      <c r="E5760">
        <v>-1.7969060644454221E-2</v>
      </c>
    </row>
    <row r="5761" spans="2:5" x14ac:dyDescent="0.2">
      <c r="B5761" s="153">
        <v>39147</v>
      </c>
      <c r="C5761" s="61">
        <v>121.939804</v>
      </c>
      <c r="D5761">
        <f t="shared" si="91"/>
        <v>-0.67767840320239214</v>
      </c>
      <c r="E5761">
        <v>-1.797541155948363E-2</v>
      </c>
    </row>
    <row r="5762" spans="2:5" x14ac:dyDescent="0.2">
      <c r="B5762" s="153">
        <v>42461</v>
      </c>
      <c r="C5762" s="61">
        <v>378.31720000000001</v>
      </c>
      <c r="D5762">
        <f t="shared" si="91"/>
        <v>29.963247976431351</v>
      </c>
      <c r="E5762">
        <v>-1.7977305472381074E-2</v>
      </c>
    </row>
    <row r="5763" spans="2:5" x14ac:dyDescent="0.2">
      <c r="B5763" s="153">
        <v>37046</v>
      </c>
      <c r="C5763" s="61">
        <v>12.218266</v>
      </c>
      <c r="D5763">
        <f t="shared" ref="D5763:D5826" si="92">(C5763-C5764)/C5764</f>
        <v>-0.98710200975955253</v>
      </c>
      <c r="E5763">
        <v>-1.797860545227822E-2</v>
      </c>
    </row>
    <row r="5764" spans="2:5" x14ac:dyDescent="0.2">
      <c r="B5764" s="153">
        <v>45427</v>
      </c>
      <c r="C5764" s="61">
        <v>947.29998799999998</v>
      </c>
      <c r="D5764">
        <f t="shared" si="92"/>
        <v>37.127866125425108</v>
      </c>
      <c r="E5764">
        <v>-1.7985834829565138E-2</v>
      </c>
    </row>
    <row r="5765" spans="2:5" x14ac:dyDescent="0.2">
      <c r="B5765" s="153">
        <v>37662</v>
      </c>
      <c r="C5765" s="61">
        <v>24.845344999999998</v>
      </c>
      <c r="D5765">
        <f t="shared" si="92"/>
        <v>0</v>
      </c>
      <c r="E5765">
        <v>-1.7987787091799677E-2</v>
      </c>
    </row>
    <row r="5766" spans="2:5" x14ac:dyDescent="0.2">
      <c r="B5766" s="153">
        <v>37606</v>
      </c>
      <c r="C5766" s="61">
        <v>24.845344999999998</v>
      </c>
      <c r="D5766">
        <f t="shared" si="92"/>
        <v>-0.56353260786883996</v>
      </c>
      <c r="E5766">
        <v>-1.7987787091799677E-2</v>
      </c>
    </row>
    <row r="5767" spans="2:5" x14ac:dyDescent="0.2">
      <c r="B5767" s="153">
        <v>35577</v>
      </c>
      <c r="C5767" s="61">
        <v>56.923713999999997</v>
      </c>
      <c r="D5767">
        <f t="shared" si="92"/>
        <v>1.333871977598259</v>
      </c>
      <c r="E5767">
        <v>-1.8011160372000533E-2</v>
      </c>
    </row>
    <row r="5768" spans="2:5" x14ac:dyDescent="0.2">
      <c r="B5768" s="153">
        <v>37749</v>
      </c>
      <c r="C5768" s="61">
        <v>24.390246999999999</v>
      </c>
      <c r="D5768">
        <f t="shared" si="92"/>
        <v>3.7875696346263449E-2</v>
      </c>
      <c r="E5768">
        <v>-1.801234586341989E-2</v>
      </c>
    </row>
    <row r="5769" spans="2:5" x14ac:dyDescent="0.2">
      <c r="B5769" s="153">
        <v>34270</v>
      </c>
      <c r="C5769" s="61">
        <v>23.500162</v>
      </c>
      <c r="D5769">
        <f t="shared" si="92"/>
        <v>0</v>
      </c>
      <c r="E5769">
        <v>-1.8018279275681861E-2</v>
      </c>
    </row>
    <row r="5770" spans="2:5" x14ac:dyDescent="0.2">
      <c r="B5770" s="153">
        <v>33589</v>
      </c>
      <c r="C5770" s="61">
        <v>23.500162</v>
      </c>
      <c r="D5770">
        <f t="shared" si="92"/>
        <v>-0.77374901687404785</v>
      </c>
      <c r="E5770">
        <v>-1.8018279275681861E-2</v>
      </c>
    </row>
    <row r="5771" spans="2:5" x14ac:dyDescent="0.2">
      <c r="B5771" s="153">
        <v>38734</v>
      </c>
      <c r="C5771" s="61">
        <v>103.86766799999999</v>
      </c>
      <c r="D5771">
        <f t="shared" si="92"/>
        <v>0.65736489691587563</v>
      </c>
      <c r="E5771">
        <v>-1.8020155421014893E-2</v>
      </c>
    </row>
    <row r="5772" spans="2:5" x14ac:dyDescent="0.2">
      <c r="B5772" s="153">
        <v>35157</v>
      </c>
      <c r="C5772" s="61">
        <v>62.670368000000003</v>
      </c>
      <c r="D5772">
        <f t="shared" si="92"/>
        <v>-0.70395247950766326</v>
      </c>
      <c r="E5772">
        <v>-1.8024110962529795E-2</v>
      </c>
    </row>
    <row r="5773" spans="2:5" x14ac:dyDescent="0.2">
      <c r="B5773" s="153">
        <v>43381</v>
      </c>
      <c r="C5773" s="61">
        <v>211.69023100000001</v>
      </c>
      <c r="D5773">
        <f t="shared" si="92"/>
        <v>-0.77490538752845484</v>
      </c>
      <c r="E5773">
        <v>-1.8034665022343865E-2</v>
      </c>
    </row>
    <row r="5774" spans="2:5" x14ac:dyDescent="0.2">
      <c r="B5774" s="153">
        <v>45371</v>
      </c>
      <c r="C5774" s="61">
        <v>940.45001200000002</v>
      </c>
      <c r="D5774">
        <f t="shared" si="92"/>
        <v>15.343397960701257</v>
      </c>
      <c r="E5774">
        <v>-1.8063156356042793E-2</v>
      </c>
    </row>
    <row r="5775" spans="2:5" x14ac:dyDescent="0.2">
      <c r="B5775" s="153">
        <v>35114</v>
      </c>
      <c r="C5775" s="61">
        <v>57.543114000000003</v>
      </c>
      <c r="D5775">
        <f t="shared" si="92"/>
        <v>-0.15541612864174423</v>
      </c>
      <c r="E5775">
        <v>-1.8073031140758217E-2</v>
      </c>
    </row>
    <row r="5776" spans="2:5" x14ac:dyDescent="0.2">
      <c r="B5776" s="153">
        <v>38446</v>
      </c>
      <c r="C5776" s="61">
        <v>68.131912</v>
      </c>
      <c r="D5776">
        <f t="shared" si="92"/>
        <v>1.4066144965386948E-2</v>
      </c>
      <c r="E5776">
        <v>-1.8121059552103958E-2</v>
      </c>
    </row>
    <row r="5777" spans="2:5" x14ac:dyDescent="0.2">
      <c r="B5777" s="153">
        <v>38520</v>
      </c>
      <c r="C5777" s="61">
        <v>67.186852000000002</v>
      </c>
      <c r="D5777">
        <f t="shared" si="92"/>
        <v>-0.11355340342900577</v>
      </c>
      <c r="E5777">
        <v>-1.814154347898965E-2</v>
      </c>
    </row>
    <row r="5778" spans="2:5" x14ac:dyDescent="0.2">
      <c r="B5778" s="153">
        <v>39693</v>
      </c>
      <c r="C5778" s="61">
        <v>75.793457000000004</v>
      </c>
      <c r="D5778">
        <f t="shared" si="92"/>
        <v>-0.84947461898464116</v>
      </c>
      <c r="E5778">
        <v>-1.8161118176297845E-2</v>
      </c>
    </row>
    <row r="5779" spans="2:5" x14ac:dyDescent="0.2">
      <c r="B5779" s="153">
        <v>42149</v>
      </c>
      <c r="C5779" s="61">
        <v>503.526093</v>
      </c>
      <c r="D5779">
        <f t="shared" si="92"/>
        <v>5.8876694644795089</v>
      </c>
      <c r="E5779">
        <v>-1.8167673615647462E-2</v>
      </c>
    </row>
    <row r="5780" spans="2:5" x14ac:dyDescent="0.2">
      <c r="B5780" s="153">
        <v>38426</v>
      </c>
      <c r="C5780" s="61">
        <v>73.105438000000007</v>
      </c>
      <c r="D5780">
        <f t="shared" si="92"/>
        <v>0.5577504636999332</v>
      </c>
      <c r="E5780">
        <v>-1.8178015232392319E-2</v>
      </c>
    </row>
    <row r="5781" spans="2:5" x14ac:dyDescent="0.2">
      <c r="B5781" s="153">
        <v>34635</v>
      </c>
      <c r="C5781" s="61">
        <v>46.930134000000002</v>
      </c>
      <c r="D5781">
        <f t="shared" si="92"/>
        <v>-0.35423319366756795</v>
      </c>
      <c r="E5781">
        <v>-1.8181724608563491E-2</v>
      </c>
    </row>
    <row r="5782" spans="2:5" x14ac:dyDescent="0.2">
      <c r="B5782" s="153">
        <v>43936</v>
      </c>
      <c r="C5782" s="61">
        <v>72.673500000000004</v>
      </c>
      <c r="D5782">
        <f t="shared" si="92"/>
        <v>4.4585961350163466</v>
      </c>
      <c r="E5782">
        <v>-1.8181771019672572E-2</v>
      </c>
    </row>
    <row r="5783" spans="2:5" x14ac:dyDescent="0.2">
      <c r="B5783" s="153">
        <v>36861</v>
      </c>
      <c r="C5783" s="61">
        <v>13.313587999999999</v>
      </c>
      <c r="D5783">
        <f t="shared" si="92"/>
        <v>-0.72515649213605127</v>
      </c>
      <c r="E5783">
        <v>-1.8202458463494647E-2</v>
      </c>
    </row>
    <row r="5784" spans="2:5" x14ac:dyDescent="0.2">
      <c r="B5784" s="153">
        <v>35739</v>
      </c>
      <c r="C5784" s="61">
        <v>48.440612999999999</v>
      </c>
      <c r="D5784">
        <f t="shared" si="92"/>
        <v>-0.88860846253014891</v>
      </c>
      <c r="E5784">
        <v>-1.8221986847097554E-2</v>
      </c>
    </row>
    <row r="5785" spans="2:5" x14ac:dyDescent="0.2">
      <c r="B5785" s="153">
        <v>42187</v>
      </c>
      <c r="C5785" s="61">
        <v>434.86798099999999</v>
      </c>
      <c r="D5785">
        <f t="shared" si="92"/>
        <v>-0.16296019071807807</v>
      </c>
      <c r="E5785">
        <v>-1.8222721568019001E-2</v>
      </c>
    </row>
    <row r="5786" spans="2:5" x14ac:dyDescent="0.2">
      <c r="B5786" s="153">
        <v>45062</v>
      </c>
      <c r="C5786" s="61">
        <v>519.53082300000005</v>
      </c>
      <c r="D5786">
        <f t="shared" si="92"/>
        <v>0.28540713069303181</v>
      </c>
      <c r="E5786">
        <v>-1.8272465261251019E-2</v>
      </c>
    </row>
    <row r="5787" spans="2:5" x14ac:dyDescent="0.2">
      <c r="B5787" s="153">
        <v>42341</v>
      </c>
      <c r="C5787" s="61">
        <v>404.176086</v>
      </c>
      <c r="D5787">
        <f t="shared" si="92"/>
        <v>0.35983832079732364</v>
      </c>
      <c r="E5787">
        <v>-1.8274244799153769E-2</v>
      </c>
    </row>
    <row r="5788" spans="2:5" x14ac:dyDescent="0.2">
      <c r="B5788" s="153">
        <v>44412</v>
      </c>
      <c r="C5788" s="61">
        <v>297.22363300000001</v>
      </c>
      <c r="D5788">
        <f t="shared" si="92"/>
        <v>1.6180620892410369</v>
      </c>
      <c r="E5788">
        <v>-1.8274678373530358E-2</v>
      </c>
    </row>
    <row r="5789" spans="2:5" x14ac:dyDescent="0.2">
      <c r="B5789" s="153">
        <v>39322</v>
      </c>
      <c r="C5789" s="61">
        <v>113.52810700000001</v>
      </c>
      <c r="D5789">
        <f t="shared" si="92"/>
        <v>0.70416027389508062</v>
      </c>
      <c r="E5789">
        <v>-1.82854453785814E-2</v>
      </c>
    </row>
    <row r="5790" spans="2:5" x14ac:dyDescent="0.2">
      <c r="B5790" s="153">
        <v>38271</v>
      </c>
      <c r="C5790" s="61">
        <v>66.618210000000005</v>
      </c>
      <c r="D5790">
        <f t="shared" si="92"/>
        <v>2.3539869363179489</v>
      </c>
      <c r="E5790">
        <v>-1.8293679604298264E-2</v>
      </c>
    </row>
    <row r="5791" spans="2:5" x14ac:dyDescent="0.2">
      <c r="B5791" s="153">
        <v>37335</v>
      </c>
      <c r="C5791" s="61">
        <v>19.862393999999998</v>
      </c>
      <c r="D5791">
        <f t="shared" si="92"/>
        <v>-0.82719602400398151</v>
      </c>
      <c r="E5791">
        <v>-1.8299489424045166E-2</v>
      </c>
    </row>
    <row r="5792" spans="2:5" x14ac:dyDescent="0.2">
      <c r="B5792" s="153">
        <v>43739</v>
      </c>
      <c r="C5792" s="61">
        <v>114.941765</v>
      </c>
      <c r="D5792">
        <f t="shared" si="92"/>
        <v>-0.74973595850751229</v>
      </c>
      <c r="E5792">
        <v>-1.83055782301886E-2</v>
      </c>
    </row>
    <row r="5793" spans="2:5" x14ac:dyDescent="0.2">
      <c r="B5793" s="153">
        <v>42556</v>
      </c>
      <c r="C5793" s="61">
        <v>459.28198200000003</v>
      </c>
      <c r="D5793">
        <f t="shared" si="92"/>
        <v>9.8861800602155245</v>
      </c>
      <c r="E5793">
        <v>-1.8317327067280269E-2</v>
      </c>
    </row>
    <row r="5794" spans="2:5" x14ac:dyDescent="0.2">
      <c r="B5794" s="153">
        <v>36360</v>
      </c>
      <c r="C5794" s="61">
        <v>42.189453</v>
      </c>
      <c r="D5794">
        <f t="shared" si="92"/>
        <v>-0.83871591015005664</v>
      </c>
      <c r="E5794">
        <v>-1.8325921741435575E-2</v>
      </c>
    </row>
    <row r="5795" spans="2:5" x14ac:dyDescent="0.2">
      <c r="B5795" s="153">
        <v>43355</v>
      </c>
      <c r="C5795" s="61">
        <v>261.58471700000001</v>
      </c>
      <c r="D5795">
        <f t="shared" si="92"/>
        <v>-0.32819892462659089</v>
      </c>
      <c r="E5795">
        <v>-1.8331423783831333E-2</v>
      </c>
    </row>
    <row r="5796" spans="2:5" x14ac:dyDescent="0.2">
      <c r="B5796" s="153">
        <v>42205</v>
      </c>
      <c r="C5796" s="61">
        <v>389.37823500000002</v>
      </c>
      <c r="D5796">
        <f t="shared" si="92"/>
        <v>-0.2150486230877848</v>
      </c>
      <c r="E5796">
        <v>-1.8339430196323576E-2</v>
      </c>
    </row>
    <row r="5797" spans="2:5" x14ac:dyDescent="0.2">
      <c r="B5797" s="153">
        <v>44483</v>
      </c>
      <c r="C5797" s="61">
        <v>496.05395499999997</v>
      </c>
      <c r="D5797">
        <f t="shared" si="92"/>
        <v>3.5183332563053451</v>
      </c>
      <c r="E5797">
        <v>-1.8346781202371598E-2</v>
      </c>
    </row>
    <row r="5798" spans="2:5" x14ac:dyDescent="0.2">
      <c r="B5798" s="153">
        <v>39245</v>
      </c>
      <c r="C5798" s="61">
        <v>109.786934</v>
      </c>
      <c r="D5798">
        <f t="shared" si="92"/>
        <v>1.2525994716430555</v>
      </c>
      <c r="E5798">
        <v>-1.8371135296170741E-2</v>
      </c>
    </row>
    <row r="5799" spans="2:5" x14ac:dyDescent="0.2">
      <c r="B5799" s="153">
        <v>35716</v>
      </c>
      <c r="C5799" s="61">
        <v>48.737884999999999</v>
      </c>
      <c r="D5799">
        <f t="shared" si="92"/>
        <v>-8.7224010818533499E-3</v>
      </c>
      <c r="E5799">
        <v>-1.8399741284541186E-2</v>
      </c>
    </row>
    <row r="5800" spans="2:5" x14ac:dyDescent="0.2">
      <c r="B5800" s="153">
        <v>35444</v>
      </c>
      <c r="C5800" s="61">
        <v>49.166736999999998</v>
      </c>
      <c r="D5800">
        <f t="shared" si="92"/>
        <v>-0.63708626758815523</v>
      </c>
      <c r="E5800">
        <v>-1.8413700779623319E-2</v>
      </c>
    </row>
    <row r="5801" spans="2:5" x14ac:dyDescent="0.2">
      <c r="B5801" s="153">
        <v>44116</v>
      </c>
      <c r="C5801" s="61">
        <v>135.47775300000001</v>
      </c>
      <c r="D5801">
        <f t="shared" si="92"/>
        <v>0.26875136612175399</v>
      </c>
      <c r="E5801">
        <v>-1.8418243881988029E-2</v>
      </c>
    </row>
    <row r="5802" spans="2:5" x14ac:dyDescent="0.2">
      <c r="B5802" s="153">
        <v>38722</v>
      </c>
      <c r="C5802" s="61">
        <v>106.78037999999999</v>
      </c>
      <c r="D5802">
        <f t="shared" si="92"/>
        <v>-0.44036998592381971</v>
      </c>
      <c r="E5802">
        <v>-1.8431516321836466E-2</v>
      </c>
    </row>
    <row r="5803" spans="2:5" x14ac:dyDescent="0.2">
      <c r="B5803" s="153">
        <v>43851</v>
      </c>
      <c r="C5803" s="61">
        <v>190.80531300000001</v>
      </c>
      <c r="D5803">
        <f t="shared" si="92"/>
        <v>2.6563680938797347</v>
      </c>
      <c r="E5803">
        <v>-1.8461575499692896E-2</v>
      </c>
    </row>
    <row r="5804" spans="2:5" x14ac:dyDescent="0.2">
      <c r="B5804" s="153">
        <v>35016</v>
      </c>
      <c r="C5804" s="61">
        <v>52.184382999999997</v>
      </c>
      <c r="D5804">
        <f t="shared" si="92"/>
        <v>-0.20681311586233087</v>
      </c>
      <c r="E5804">
        <v>-1.8469874907175853E-2</v>
      </c>
    </row>
    <row r="5805" spans="2:5" x14ac:dyDescent="0.2">
      <c r="B5805" s="153">
        <v>39974</v>
      </c>
      <c r="C5805" s="61">
        <v>65.790779000000001</v>
      </c>
      <c r="D5805">
        <f t="shared" si="92"/>
        <v>4.5384721002034878</v>
      </c>
      <c r="E5805">
        <v>-1.8473236861489595E-2</v>
      </c>
    </row>
    <row r="5806" spans="2:5" x14ac:dyDescent="0.2">
      <c r="B5806" s="153">
        <v>37048</v>
      </c>
      <c r="C5806" s="61">
        <v>11.878868000000001</v>
      </c>
      <c r="D5806">
        <f t="shared" si="92"/>
        <v>-0.83913200139903499</v>
      </c>
      <c r="E5806">
        <v>-1.8483031689163265E-2</v>
      </c>
    </row>
    <row r="5807" spans="2:5" x14ac:dyDescent="0.2">
      <c r="B5807" s="153">
        <v>35228</v>
      </c>
      <c r="C5807" s="61">
        <v>73.842331000000001</v>
      </c>
      <c r="D5807">
        <f t="shared" si="92"/>
        <v>-0.28224345611183649</v>
      </c>
      <c r="E5807">
        <v>-1.848384866067607E-2</v>
      </c>
    </row>
    <row r="5808" spans="2:5" x14ac:dyDescent="0.2">
      <c r="B5808" s="153">
        <v>44027</v>
      </c>
      <c r="C5808" s="61">
        <v>102.879356</v>
      </c>
      <c r="D5808">
        <f t="shared" si="92"/>
        <v>8.0179076009305472</v>
      </c>
      <c r="E5808">
        <v>-1.8544923449077558E-2</v>
      </c>
    </row>
    <row r="5809" spans="2:5" x14ac:dyDescent="0.2">
      <c r="B5809" s="153">
        <v>36818</v>
      </c>
      <c r="C5809" s="61">
        <v>11.408340000000001</v>
      </c>
      <c r="D5809">
        <f t="shared" si="92"/>
        <v>-0.54096835890376149</v>
      </c>
      <c r="E5809">
        <v>-1.8580095990122718E-2</v>
      </c>
    </row>
    <row r="5810" spans="2:5" x14ac:dyDescent="0.2">
      <c r="B5810" s="153">
        <v>37634</v>
      </c>
      <c r="C5810" s="61">
        <v>24.853058000000001</v>
      </c>
      <c r="D5810">
        <f t="shared" si="92"/>
        <v>-0.95609105471061595</v>
      </c>
      <c r="E5810">
        <v>-1.8580545313017286E-2</v>
      </c>
    </row>
    <row r="5811" spans="2:5" x14ac:dyDescent="0.2">
      <c r="B5811" s="153">
        <v>42066</v>
      </c>
      <c r="C5811" s="61">
        <v>566.01355000000001</v>
      </c>
      <c r="D5811">
        <f t="shared" si="92"/>
        <v>19.708522198034807</v>
      </c>
      <c r="E5811">
        <v>-1.8632359994192309E-2</v>
      </c>
    </row>
    <row r="5812" spans="2:5" x14ac:dyDescent="0.2">
      <c r="B5812" s="153">
        <v>39832</v>
      </c>
      <c r="C5812" s="61">
        <v>27.332397</v>
      </c>
      <c r="D5812">
        <f t="shared" si="92"/>
        <v>-0.53506120374804766</v>
      </c>
      <c r="E5812">
        <v>-1.8633450052930978E-2</v>
      </c>
    </row>
    <row r="5813" spans="2:5" x14ac:dyDescent="0.2">
      <c r="B5813" s="153">
        <v>35627</v>
      </c>
      <c r="C5813" s="61">
        <v>58.787086000000002</v>
      </c>
      <c r="D5813">
        <f t="shared" si="92"/>
        <v>-0.16575982009603565</v>
      </c>
      <c r="E5813">
        <v>-1.8639610159424738E-2</v>
      </c>
    </row>
    <row r="5814" spans="2:5" x14ac:dyDescent="0.2">
      <c r="B5814" s="153">
        <v>39639</v>
      </c>
      <c r="C5814" s="61">
        <v>70.467819000000006</v>
      </c>
      <c r="D5814">
        <f t="shared" si="92"/>
        <v>-0.8349966186606701</v>
      </c>
      <c r="E5814">
        <v>-1.8663995359628368E-2</v>
      </c>
    </row>
    <row r="5815" spans="2:5" x14ac:dyDescent="0.2">
      <c r="B5815" s="153">
        <v>43039</v>
      </c>
      <c r="C5815" s="61">
        <v>427.068939</v>
      </c>
      <c r="D5815">
        <f t="shared" si="92"/>
        <v>-2.8901740531337032E-2</v>
      </c>
      <c r="E5815">
        <v>-1.8669149466464793E-2</v>
      </c>
    </row>
    <row r="5816" spans="2:5" x14ac:dyDescent="0.2">
      <c r="B5816" s="153">
        <v>44768</v>
      </c>
      <c r="C5816" s="61">
        <v>439.77932700000002</v>
      </c>
      <c r="D5816">
        <f t="shared" si="92"/>
        <v>4.2596121149127866</v>
      </c>
      <c r="E5816">
        <v>-1.8685354602231342E-2</v>
      </c>
    </row>
    <row r="5817" spans="2:5" x14ac:dyDescent="0.2">
      <c r="B5817" s="153">
        <v>39624</v>
      </c>
      <c r="C5817" s="61">
        <v>83.614402999999996</v>
      </c>
      <c r="D5817">
        <f t="shared" si="92"/>
        <v>-0.79070491238990015</v>
      </c>
      <c r="E5817">
        <v>-1.872932432433231E-2</v>
      </c>
    </row>
    <row r="5818" spans="2:5" x14ac:dyDescent="0.2">
      <c r="B5818" s="153">
        <v>44945</v>
      </c>
      <c r="C5818" s="61">
        <v>399.50485200000003</v>
      </c>
      <c r="D5818">
        <f t="shared" si="92"/>
        <v>1.612798005450198</v>
      </c>
      <c r="E5818">
        <v>-1.873168599763865E-2</v>
      </c>
    </row>
    <row r="5819" spans="2:5" x14ac:dyDescent="0.2">
      <c r="B5819" s="153">
        <v>39091</v>
      </c>
      <c r="C5819" s="61">
        <v>152.903076</v>
      </c>
      <c r="D5819">
        <f t="shared" si="92"/>
        <v>-0.73243851560343698</v>
      </c>
      <c r="E5819">
        <v>-1.8739768129213779E-2</v>
      </c>
    </row>
    <row r="5820" spans="2:5" x14ac:dyDescent="0.2">
      <c r="B5820" s="153">
        <v>42622</v>
      </c>
      <c r="C5820" s="61">
        <v>571.46893299999999</v>
      </c>
      <c r="D5820">
        <f t="shared" si="92"/>
        <v>2.3750368210548736</v>
      </c>
      <c r="E5820">
        <v>-1.8743540955341639E-2</v>
      </c>
    </row>
    <row r="5821" spans="2:5" x14ac:dyDescent="0.2">
      <c r="B5821" s="153">
        <v>43551</v>
      </c>
      <c r="C5821" s="61">
        <v>169.322281</v>
      </c>
      <c r="D5821">
        <f t="shared" si="92"/>
        <v>2.3069187867271386</v>
      </c>
      <c r="E5821">
        <v>-1.877525538910095E-2</v>
      </c>
    </row>
    <row r="5822" spans="2:5" x14ac:dyDescent="0.2">
      <c r="B5822" s="153">
        <v>35017</v>
      </c>
      <c r="C5822" s="61">
        <v>51.202430999999997</v>
      </c>
      <c r="D5822">
        <f t="shared" si="92"/>
        <v>-0.3273322968611741</v>
      </c>
      <c r="E5822">
        <v>-1.8816970586774971E-2</v>
      </c>
    </row>
    <row r="5823" spans="2:5" x14ac:dyDescent="0.2">
      <c r="B5823" s="153">
        <v>38554</v>
      </c>
      <c r="C5823" s="61">
        <v>76.118461999999994</v>
      </c>
      <c r="D5823">
        <f t="shared" si="92"/>
        <v>-0.75775476109428352</v>
      </c>
      <c r="E5823">
        <v>-1.8825714571174754E-2</v>
      </c>
    </row>
    <row r="5824" spans="2:5" x14ac:dyDescent="0.2">
      <c r="B5824" s="153">
        <v>44264</v>
      </c>
      <c r="C5824" s="61">
        <v>314.22067299999998</v>
      </c>
      <c r="D5824">
        <f t="shared" si="92"/>
        <v>1.7321356300798876</v>
      </c>
      <c r="E5824">
        <v>-1.883264304018329E-2</v>
      </c>
    </row>
    <row r="5825" spans="2:5" x14ac:dyDescent="0.2">
      <c r="B5825" s="153">
        <v>39260</v>
      </c>
      <c r="C5825" s="61">
        <v>115.00917800000001</v>
      </c>
      <c r="D5825">
        <f t="shared" si="92"/>
        <v>4.1292610221141368</v>
      </c>
      <c r="E5825">
        <v>-1.8843023640805426E-2</v>
      </c>
    </row>
    <row r="5826" spans="2:5" x14ac:dyDescent="0.2">
      <c r="B5826" s="153">
        <v>34241</v>
      </c>
      <c r="C5826" s="61">
        <v>22.422173000000001</v>
      </c>
      <c r="D5826">
        <f t="shared" si="92"/>
        <v>-0.4999999888503221</v>
      </c>
      <c r="E5826">
        <v>-1.8868026078078304E-2</v>
      </c>
    </row>
    <row r="5827" spans="2:5" x14ac:dyDescent="0.2">
      <c r="B5827" s="153">
        <v>34395</v>
      </c>
      <c r="C5827" s="61">
        <v>44.844344999999997</v>
      </c>
      <c r="D5827">
        <f t="shared" ref="D5827:D5890" si="93">(C5827-C5828)/C5828</f>
        <v>-7.692294926256317E-3</v>
      </c>
      <c r="E5827">
        <v>-1.8868026490884659E-2</v>
      </c>
    </row>
    <row r="5828" spans="2:5" x14ac:dyDescent="0.2">
      <c r="B5828" s="153">
        <v>34649</v>
      </c>
      <c r="C5828" s="61">
        <v>45.191974999999999</v>
      </c>
      <c r="D5828">
        <f t="shared" si="93"/>
        <v>0.76677463368101695</v>
      </c>
      <c r="E5828">
        <v>-1.8868064211638461E-2</v>
      </c>
    </row>
    <row r="5829" spans="2:5" x14ac:dyDescent="0.2">
      <c r="B5829" s="153">
        <v>36238</v>
      </c>
      <c r="C5829" s="61">
        <v>25.578800000000001</v>
      </c>
      <c r="D5829">
        <f t="shared" si="93"/>
        <v>-8.7374797147223848E-2</v>
      </c>
      <c r="E5829">
        <v>-1.8868075062338098E-2</v>
      </c>
    </row>
    <row r="5830" spans="2:5" x14ac:dyDescent="0.2">
      <c r="B5830" s="153">
        <v>33501</v>
      </c>
      <c r="C5830" s="61">
        <v>28.027716000000002</v>
      </c>
      <c r="D5830">
        <f t="shared" si="93"/>
        <v>-0.78584007576270631</v>
      </c>
      <c r="E5830">
        <v>-1.8868077761128536E-2</v>
      </c>
    </row>
    <row r="5831" spans="2:5" x14ac:dyDescent="0.2">
      <c r="B5831" s="153">
        <v>39363</v>
      </c>
      <c r="C5831" s="61">
        <v>130.87283300000001</v>
      </c>
      <c r="D5831">
        <f t="shared" si="93"/>
        <v>0.73057553329915192</v>
      </c>
      <c r="E5831">
        <v>-1.8868930376249614E-2</v>
      </c>
    </row>
    <row r="5832" spans="2:5" x14ac:dyDescent="0.2">
      <c r="B5832" s="153">
        <v>39713</v>
      </c>
      <c r="C5832" s="61">
        <v>75.623878000000005</v>
      </c>
      <c r="D5832">
        <f t="shared" si="93"/>
        <v>-0.19774841742720184</v>
      </c>
      <c r="E5832">
        <v>-1.8898939837276755E-2</v>
      </c>
    </row>
    <row r="5833" spans="2:5" x14ac:dyDescent="0.2">
      <c r="B5833" s="153">
        <v>40059</v>
      </c>
      <c r="C5833" s="61">
        <v>94.264542000000006</v>
      </c>
      <c r="D5833">
        <f t="shared" si="93"/>
        <v>0.42714513946583055</v>
      </c>
      <c r="E5833">
        <v>-1.8936894392365185E-2</v>
      </c>
    </row>
    <row r="5834" spans="2:5" x14ac:dyDescent="0.2">
      <c r="B5834" s="153">
        <v>35184</v>
      </c>
      <c r="C5834" s="61">
        <v>66.051124999999999</v>
      </c>
      <c r="D5834">
        <f t="shared" si="93"/>
        <v>0.6926113124115445</v>
      </c>
      <c r="E5834">
        <v>-1.8960358682777716E-2</v>
      </c>
    </row>
    <row r="5835" spans="2:5" x14ac:dyDescent="0.2">
      <c r="B5835" s="153">
        <v>34365</v>
      </c>
      <c r="C5835" s="61">
        <v>39.023209000000001</v>
      </c>
      <c r="D5835">
        <f t="shared" si="93"/>
        <v>-0.71395811047704993</v>
      </c>
      <c r="E5835">
        <v>-1.8970203532110694E-2</v>
      </c>
    </row>
    <row r="5836" spans="2:5" x14ac:dyDescent="0.2">
      <c r="B5836" s="153">
        <v>43756</v>
      </c>
      <c r="C5836" s="61">
        <v>136.42480499999999</v>
      </c>
      <c r="D5836">
        <f t="shared" si="93"/>
        <v>1.4007399304851713</v>
      </c>
      <c r="E5836">
        <v>-1.8996434038851137E-2</v>
      </c>
    </row>
    <row r="5837" spans="2:5" x14ac:dyDescent="0.2">
      <c r="B5837" s="153">
        <v>37917</v>
      </c>
      <c r="C5837" s="61">
        <v>56.826149000000001</v>
      </c>
      <c r="D5837">
        <f t="shared" si="93"/>
        <v>-0.46951602449297447</v>
      </c>
      <c r="E5837">
        <v>-1.901680973281376E-2</v>
      </c>
    </row>
    <row r="5838" spans="2:5" x14ac:dyDescent="0.2">
      <c r="B5838" s="153">
        <v>40087</v>
      </c>
      <c r="C5838" s="61">
        <v>107.12133</v>
      </c>
      <c r="D5838">
        <f t="shared" si="93"/>
        <v>-0.75590664796647389</v>
      </c>
      <c r="E5838">
        <v>-1.9030615562642409E-2</v>
      </c>
    </row>
    <row r="5839" spans="2:5" x14ac:dyDescent="0.2">
      <c r="B5839" s="153">
        <v>42549</v>
      </c>
      <c r="C5839" s="61">
        <v>438.85394300000002</v>
      </c>
      <c r="D5839">
        <f t="shared" si="93"/>
        <v>18.762339034751818</v>
      </c>
      <c r="E5839">
        <v>-1.9044446693420682E-2</v>
      </c>
    </row>
    <row r="5840" spans="2:5" x14ac:dyDescent="0.2">
      <c r="B5840" s="153">
        <v>34219</v>
      </c>
      <c r="C5840" s="61">
        <v>22.206579000000001</v>
      </c>
      <c r="D5840">
        <f t="shared" si="93"/>
        <v>-0.50384610898898108</v>
      </c>
      <c r="E5840">
        <v>-1.9047588336202972E-2</v>
      </c>
    </row>
    <row r="5841" spans="2:5" x14ac:dyDescent="0.2">
      <c r="B5841" s="153">
        <v>34660</v>
      </c>
      <c r="C5841" s="61">
        <v>44.757441999999998</v>
      </c>
      <c r="D5841">
        <f t="shared" si="93"/>
        <v>0</v>
      </c>
      <c r="E5841">
        <v>-1.9047693356947167E-2</v>
      </c>
    </row>
    <row r="5842" spans="2:5" x14ac:dyDescent="0.2">
      <c r="B5842" s="153">
        <v>34492</v>
      </c>
      <c r="C5842" s="61">
        <v>44.757441999999998</v>
      </c>
      <c r="D5842">
        <f t="shared" si="93"/>
        <v>-0.88289792020497604</v>
      </c>
      <c r="E5842">
        <v>-1.9047693356947167E-2</v>
      </c>
    </row>
    <row r="5843" spans="2:5" x14ac:dyDescent="0.2">
      <c r="B5843" s="153">
        <v>42982</v>
      </c>
      <c r="C5843" s="61">
        <v>382.20877100000001</v>
      </c>
      <c r="D5843">
        <f t="shared" si="93"/>
        <v>0.18388136299134442</v>
      </c>
      <c r="E5843">
        <v>-1.9061011413689551E-2</v>
      </c>
    </row>
    <row r="5844" spans="2:5" x14ac:dyDescent="0.2">
      <c r="B5844" s="153">
        <v>44245</v>
      </c>
      <c r="C5844" s="61">
        <v>322.84381100000002</v>
      </c>
      <c r="D5844">
        <f t="shared" si="93"/>
        <v>10.653191730894005</v>
      </c>
      <c r="E5844">
        <v>-1.9082145483148846E-2</v>
      </c>
    </row>
    <row r="5845" spans="2:5" x14ac:dyDescent="0.2">
      <c r="B5845" s="153">
        <v>33912</v>
      </c>
      <c r="C5845" s="61">
        <v>27.704325000000001</v>
      </c>
      <c r="D5845">
        <f t="shared" si="93"/>
        <v>0.45646552390349215</v>
      </c>
      <c r="E5845">
        <v>-1.9083877435500947E-2</v>
      </c>
    </row>
    <row r="5846" spans="2:5" x14ac:dyDescent="0.2">
      <c r="B5846" s="153">
        <v>36711</v>
      </c>
      <c r="C5846" s="61">
        <v>19.021614</v>
      </c>
      <c r="D5846">
        <f t="shared" si="93"/>
        <v>-0.86668584863222875</v>
      </c>
      <c r="E5846">
        <v>-1.9093109404381668E-2</v>
      </c>
    </row>
    <row r="5847" spans="2:5" x14ac:dyDescent="0.2">
      <c r="B5847" s="153">
        <v>39127</v>
      </c>
      <c r="C5847" s="61">
        <v>142.68263200000001</v>
      </c>
      <c r="D5847">
        <f t="shared" si="93"/>
        <v>-0.52771047430465667</v>
      </c>
      <c r="E5847">
        <v>-1.9094349847062358E-2</v>
      </c>
    </row>
    <row r="5848" spans="2:5" x14ac:dyDescent="0.2">
      <c r="B5848" s="153">
        <v>44277</v>
      </c>
      <c r="C5848" s="61">
        <v>302.10839800000002</v>
      </c>
      <c r="D5848">
        <f t="shared" si="93"/>
        <v>0.35744667038641359</v>
      </c>
      <c r="E5848">
        <v>-1.9097087116874675E-2</v>
      </c>
    </row>
    <row r="5849" spans="2:5" x14ac:dyDescent="0.2">
      <c r="B5849" s="153">
        <v>43377</v>
      </c>
      <c r="C5849" s="61">
        <v>222.556366</v>
      </c>
      <c r="D5849">
        <f t="shared" si="93"/>
        <v>0.35962253095288715</v>
      </c>
      <c r="E5849">
        <v>-1.9112488307421502E-2</v>
      </c>
    </row>
    <row r="5850" spans="2:5" x14ac:dyDescent="0.2">
      <c r="B5850" s="153">
        <v>43630</v>
      </c>
      <c r="C5850" s="61">
        <v>163.689819</v>
      </c>
      <c r="D5850">
        <f t="shared" si="93"/>
        <v>-0.60481350908211096</v>
      </c>
      <c r="E5850">
        <v>-1.9115929030223532E-2</v>
      </c>
    </row>
    <row r="5851" spans="2:5" x14ac:dyDescent="0.2">
      <c r="B5851" s="153">
        <v>43019</v>
      </c>
      <c r="C5851" s="61">
        <v>414.209045</v>
      </c>
      <c r="D5851">
        <f t="shared" si="93"/>
        <v>8.2996730165372288</v>
      </c>
      <c r="E5851">
        <v>-1.9121805207456759E-2</v>
      </c>
    </row>
    <row r="5852" spans="2:5" x14ac:dyDescent="0.2">
      <c r="B5852" s="153">
        <v>34509</v>
      </c>
      <c r="C5852" s="61">
        <v>44.540173000000003</v>
      </c>
      <c r="D5852">
        <f t="shared" si="93"/>
        <v>7.7519444740339078E-3</v>
      </c>
      <c r="E5852">
        <v>-1.9138657777727764E-2</v>
      </c>
    </row>
    <row r="5853" spans="2:5" x14ac:dyDescent="0.2">
      <c r="B5853" s="153">
        <v>34471</v>
      </c>
      <c r="C5853" s="61">
        <v>44.197555999999999</v>
      </c>
      <c r="D5853">
        <f t="shared" si="93"/>
        <v>1.1104451275173284</v>
      </c>
      <c r="E5853">
        <v>-1.9138770422016463E-2</v>
      </c>
    </row>
    <row r="5854" spans="2:5" x14ac:dyDescent="0.2">
      <c r="B5854" s="153">
        <v>37393</v>
      </c>
      <c r="C5854" s="61">
        <v>20.942291000000001</v>
      </c>
      <c r="D5854">
        <f t="shared" si="93"/>
        <v>-0.86738848786597134</v>
      </c>
      <c r="E5854">
        <v>-1.9147389486888017E-2</v>
      </c>
    </row>
    <row r="5855" spans="2:5" x14ac:dyDescent="0.2">
      <c r="B5855" s="153">
        <v>38848</v>
      </c>
      <c r="C5855" s="61">
        <v>157.92211900000001</v>
      </c>
      <c r="D5855">
        <f t="shared" si="93"/>
        <v>1.1349637945173592</v>
      </c>
      <c r="E5855">
        <v>-1.9166448996420435E-2</v>
      </c>
    </row>
    <row r="5856" spans="2:5" x14ac:dyDescent="0.2">
      <c r="B5856" s="153">
        <v>43945</v>
      </c>
      <c r="C5856" s="61">
        <v>73.969459999999998</v>
      </c>
      <c r="D5856">
        <f t="shared" si="93"/>
        <v>4.0711505370748924</v>
      </c>
      <c r="E5856">
        <v>-1.9167219552143313E-2</v>
      </c>
    </row>
    <row r="5857" spans="2:5" x14ac:dyDescent="0.2">
      <c r="B5857" s="153">
        <v>37252</v>
      </c>
      <c r="C5857" s="61">
        <v>14.586327000000001</v>
      </c>
      <c r="D5857">
        <f t="shared" si="93"/>
        <v>-0.96155557581490358</v>
      </c>
      <c r="E5857">
        <v>-1.9190447481468479E-2</v>
      </c>
    </row>
    <row r="5858" spans="2:5" x14ac:dyDescent="0.2">
      <c r="B5858" s="153">
        <v>42220</v>
      </c>
      <c r="C5858" s="61">
        <v>379.41332999999997</v>
      </c>
      <c r="D5858">
        <f t="shared" si="93"/>
        <v>22.004176196582875</v>
      </c>
      <c r="E5858">
        <v>-1.9191171922201229E-2</v>
      </c>
    </row>
    <row r="5859" spans="2:5" x14ac:dyDescent="0.2">
      <c r="B5859" s="153">
        <v>34141</v>
      </c>
      <c r="C5859" s="61">
        <v>16.493237000000001</v>
      </c>
      <c r="D5859">
        <f t="shared" si="93"/>
        <v>-0.6249998948432326</v>
      </c>
      <c r="E5859">
        <v>-1.9230605702176638E-2</v>
      </c>
    </row>
    <row r="5860" spans="2:5" x14ac:dyDescent="0.2">
      <c r="B5860" s="153">
        <v>34396</v>
      </c>
      <c r="C5860" s="61">
        <v>43.981952999999997</v>
      </c>
      <c r="D5860">
        <f t="shared" si="93"/>
        <v>-0.55636971244774347</v>
      </c>
      <c r="E5860">
        <v>-1.9230785955286E-2</v>
      </c>
    </row>
    <row r="5861" spans="2:5" x14ac:dyDescent="0.2">
      <c r="B5861" s="153">
        <v>44011</v>
      </c>
      <c r="C5861" s="61">
        <v>99.141006000000004</v>
      </c>
      <c r="D5861">
        <f t="shared" si="93"/>
        <v>0.13589694675511327</v>
      </c>
      <c r="E5861">
        <v>-1.9230824591667906E-2</v>
      </c>
    </row>
    <row r="5862" spans="2:5" x14ac:dyDescent="0.2">
      <c r="B5862" s="153">
        <v>39609</v>
      </c>
      <c r="C5862" s="61">
        <v>87.279929999999993</v>
      </c>
      <c r="D5862">
        <f t="shared" si="93"/>
        <v>-0.78253364606222731</v>
      </c>
      <c r="E5862">
        <v>-1.9240035822488778E-2</v>
      </c>
    </row>
    <row r="5863" spans="2:5" x14ac:dyDescent="0.2">
      <c r="B5863" s="153">
        <v>44916</v>
      </c>
      <c r="C5863" s="61">
        <v>401.34912100000003</v>
      </c>
      <c r="D5863">
        <f t="shared" si="93"/>
        <v>7.2915892545726146</v>
      </c>
      <c r="E5863">
        <v>-1.9244831332577362E-2</v>
      </c>
    </row>
    <row r="5864" spans="2:5" x14ac:dyDescent="0.2">
      <c r="B5864" s="153">
        <v>35746</v>
      </c>
      <c r="C5864" s="61">
        <v>48.404366000000003</v>
      </c>
      <c r="D5864">
        <f t="shared" si="93"/>
        <v>2.4234796135325016</v>
      </c>
      <c r="E5864">
        <v>-1.9244993337647318E-2</v>
      </c>
    </row>
    <row r="5865" spans="2:5" x14ac:dyDescent="0.2">
      <c r="B5865" s="153">
        <v>36745</v>
      </c>
      <c r="C5865" s="61">
        <v>14.138938</v>
      </c>
      <c r="D5865">
        <f t="shared" si="93"/>
        <v>-0.57431507223593903</v>
      </c>
      <c r="E5865">
        <v>-1.9261717737443059E-2</v>
      </c>
    </row>
    <row r="5866" spans="2:5" x14ac:dyDescent="0.2">
      <c r="B5866" s="153">
        <v>35836</v>
      </c>
      <c r="C5866" s="61">
        <v>33.214561000000003</v>
      </c>
      <c r="D5866">
        <f t="shared" si="93"/>
        <v>-0.71851347965786172</v>
      </c>
      <c r="E5866">
        <v>-1.9267753156573246E-2</v>
      </c>
    </row>
    <row r="5867" spans="2:5" x14ac:dyDescent="0.2">
      <c r="B5867" s="153">
        <v>39336</v>
      </c>
      <c r="C5867" s="61">
        <v>117.99698600000001</v>
      </c>
      <c r="D5867">
        <f t="shared" si="93"/>
        <v>3.8532250998103579</v>
      </c>
      <c r="E5867">
        <v>-1.9282650599623825E-2</v>
      </c>
    </row>
    <row r="5868" spans="2:5" x14ac:dyDescent="0.2">
      <c r="B5868" s="153">
        <v>37602</v>
      </c>
      <c r="C5868" s="61">
        <v>24.313108</v>
      </c>
      <c r="D5868">
        <f t="shared" si="93"/>
        <v>-0.83943920185319609</v>
      </c>
      <c r="E5868">
        <v>-1.9290640456878751E-2</v>
      </c>
    </row>
    <row r="5869" spans="2:5" x14ac:dyDescent="0.2">
      <c r="B5869" s="153">
        <v>39120</v>
      </c>
      <c r="C5869" s="61">
        <v>151.42617799999999</v>
      </c>
      <c r="D5869">
        <f t="shared" si="93"/>
        <v>9.5888439489871441E-2</v>
      </c>
      <c r="E5869">
        <v>-1.9292448045847132E-2</v>
      </c>
    </row>
    <row r="5870" spans="2:5" x14ac:dyDescent="0.2">
      <c r="B5870" s="153">
        <v>39140</v>
      </c>
      <c r="C5870" s="61">
        <v>138.176636</v>
      </c>
      <c r="D5870">
        <f t="shared" si="93"/>
        <v>4.2809512236125669E-2</v>
      </c>
      <c r="E5870">
        <v>-1.9295807011339886E-2</v>
      </c>
    </row>
    <row r="5871" spans="2:5" x14ac:dyDescent="0.2">
      <c r="B5871" s="153">
        <v>39164</v>
      </c>
      <c r="C5871" s="61">
        <v>132.50419600000001</v>
      </c>
      <c r="D5871">
        <f t="shared" si="93"/>
        <v>2.3336682662316517</v>
      </c>
      <c r="E5871">
        <v>-1.9314670537613748E-2</v>
      </c>
    </row>
    <row r="5872" spans="2:5" x14ac:dyDescent="0.2">
      <c r="B5872" s="153">
        <v>35923</v>
      </c>
      <c r="C5872" s="61">
        <v>39.747264999999999</v>
      </c>
      <c r="D5872">
        <f t="shared" si="93"/>
        <v>-9.8816502537578635E-2</v>
      </c>
      <c r="E5872">
        <v>-1.9320203228600296E-2</v>
      </c>
    </row>
    <row r="5873" spans="2:5" x14ac:dyDescent="0.2">
      <c r="B5873" s="153">
        <v>34704</v>
      </c>
      <c r="C5873" s="61">
        <v>44.105629</v>
      </c>
      <c r="D5873">
        <f t="shared" si="93"/>
        <v>-0.67448712286322909</v>
      </c>
      <c r="E5873">
        <v>-1.9323814680569748E-2</v>
      </c>
    </row>
    <row r="5874" spans="2:5" x14ac:dyDescent="0.2">
      <c r="B5874" s="153">
        <v>39373</v>
      </c>
      <c r="C5874" s="61">
        <v>135.49580399999999</v>
      </c>
      <c r="D5874">
        <f t="shared" si="93"/>
        <v>-0.86434140405696513</v>
      </c>
      <c r="E5874">
        <v>-1.9331741243296775E-2</v>
      </c>
    </row>
    <row r="5875" spans="2:5" x14ac:dyDescent="0.2">
      <c r="B5875" s="153">
        <v>45397</v>
      </c>
      <c r="C5875" s="61">
        <v>998.79998799999998</v>
      </c>
      <c r="D5875">
        <f t="shared" si="93"/>
        <v>14.38121399975077</v>
      </c>
      <c r="E5875">
        <v>-1.9342181639666192E-2</v>
      </c>
    </row>
    <row r="5876" spans="2:5" x14ac:dyDescent="0.2">
      <c r="B5876" s="153">
        <v>38197</v>
      </c>
      <c r="C5876" s="61">
        <v>64.936356000000004</v>
      </c>
      <c r="D5876">
        <f t="shared" si="93"/>
        <v>2.9630535289420146</v>
      </c>
      <c r="E5876">
        <v>-1.9351793820841599E-2</v>
      </c>
    </row>
    <row r="5877" spans="2:5" x14ac:dyDescent="0.2">
      <c r="B5877" s="153">
        <v>34143</v>
      </c>
      <c r="C5877" s="61">
        <v>16.385435000000001</v>
      </c>
      <c r="D5877">
        <f t="shared" si="93"/>
        <v>-0.76327016799743541</v>
      </c>
      <c r="E5877">
        <v>-1.9354971148794611E-2</v>
      </c>
    </row>
    <row r="5878" spans="2:5" x14ac:dyDescent="0.2">
      <c r="B5878" s="153">
        <v>39636</v>
      </c>
      <c r="C5878" s="61">
        <v>69.215759000000006</v>
      </c>
      <c r="D5878">
        <f t="shared" si="93"/>
        <v>-0.85010474275087611</v>
      </c>
      <c r="E5878">
        <v>-1.9362945541570333E-2</v>
      </c>
    </row>
    <row r="5879" spans="2:5" x14ac:dyDescent="0.2">
      <c r="B5879" s="153">
        <v>42719</v>
      </c>
      <c r="C5879" s="61">
        <v>461.76083399999999</v>
      </c>
      <c r="D5879">
        <f t="shared" si="93"/>
        <v>3.5335414305205988</v>
      </c>
      <c r="E5879">
        <v>-1.9371252121676147E-2</v>
      </c>
    </row>
    <row r="5880" spans="2:5" x14ac:dyDescent="0.2">
      <c r="B5880" s="153">
        <v>38735</v>
      </c>
      <c r="C5880" s="61">
        <v>101.854332</v>
      </c>
      <c r="D5880">
        <f t="shared" si="93"/>
        <v>-0.19628393912666475</v>
      </c>
      <c r="E5880">
        <v>-1.9383664221670937E-2</v>
      </c>
    </row>
    <row r="5881" spans="2:5" x14ac:dyDescent="0.2">
      <c r="B5881" s="153">
        <v>39391</v>
      </c>
      <c r="C5881" s="61">
        <v>126.729248</v>
      </c>
      <c r="D5881">
        <f t="shared" si="93"/>
        <v>-0.22556061848551637</v>
      </c>
      <c r="E5881">
        <v>-1.94092656709898E-2</v>
      </c>
    </row>
    <row r="5882" spans="2:5" x14ac:dyDescent="0.2">
      <c r="B5882" s="153">
        <v>43790</v>
      </c>
      <c r="C5882" s="61">
        <v>163.639984</v>
      </c>
      <c r="D5882">
        <f t="shared" si="93"/>
        <v>2.7285506410890741</v>
      </c>
      <c r="E5882">
        <v>-1.9414556996064099E-2</v>
      </c>
    </row>
    <row r="5883" spans="2:5" x14ac:dyDescent="0.2">
      <c r="B5883" s="153">
        <v>34731</v>
      </c>
      <c r="C5883" s="61">
        <v>43.888362999999998</v>
      </c>
      <c r="D5883">
        <f t="shared" si="93"/>
        <v>7.7518965110185533E-3</v>
      </c>
      <c r="E5883">
        <v>-1.9417530608652731E-2</v>
      </c>
    </row>
    <row r="5884" spans="2:5" x14ac:dyDescent="0.2">
      <c r="B5884" s="153">
        <v>33700</v>
      </c>
      <c r="C5884" s="61">
        <v>43.550761999999999</v>
      </c>
      <c r="D5884">
        <f t="shared" si="93"/>
        <v>2.1073231368302747</v>
      </c>
      <c r="E5884">
        <v>-1.9417578907584186E-2</v>
      </c>
    </row>
    <row r="5885" spans="2:5" x14ac:dyDescent="0.2">
      <c r="B5885" s="153">
        <v>36749</v>
      </c>
      <c r="C5885" s="61">
        <v>14.015523999999999</v>
      </c>
      <c r="D5885">
        <f t="shared" si="93"/>
        <v>-0.96449602373752441</v>
      </c>
      <c r="E5885">
        <v>-1.9427757615522168E-2</v>
      </c>
    </row>
    <row r="5886" spans="2:5" x14ac:dyDescent="0.2">
      <c r="B5886" s="153">
        <v>42314</v>
      </c>
      <c r="C5886" s="61">
        <v>394.759277</v>
      </c>
      <c r="D5886">
        <f t="shared" si="93"/>
        <v>30.72807464743282</v>
      </c>
      <c r="E5886">
        <v>-1.9430710573286197E-2</v>
      </c>
    </row>
    <row r="5887" spans="2:5" x14ac:dyDescent="0.2">
      <c r="B5887" s="153">
        <v>37043</v>
      </c>
      <c r="C5887" s="61">
        <v>12.441955</v>
      </c>
      <c r="D5887">
        <f t="shared" si="93"/>
        <v>-0.97050518056970603</v>
      </c>
      <c r="E5887">
        <v>-1.9452920211692367E-2</v>
      </c>
    </row>
    <row r="5888" spans="2:5" x14ac:dyDescent="0.2">
      <c r="B5888" s="153">
        <v>44882</v>
      </c>
      <c r="C5888" s="61">
        <v>421.83526599999999</v>
      </c>
      <c r="D5888">
        <f t="shared" si="93"/>
        <v>1.5460289557067775</v>
      </c>
      <c r="E5888">
        <v>-1.9464720053257233E-2</v>
      </c>
    </row>
    <row r="5889" spans="2:5" x14ac:dyDescent="0.2">
      <c r="B5889" s="153">
        <v>43626</v>
      </c>
      <c r="C5889" s="61">
        <v>165.68360899999999</v>
      </c>
      <c r="D5889">
        <f t="shared" si="93"/>
        <v>-0.5507503103573117</v>
      </c>
      <c r="E5889">
        <v>-1.9469039610374557E-2</v>
      </c>
    </row>
    <row r="5890" spans="2:5" x14ac:dyDescent="0.2">
      <c r="B5890" s="153">
        <v>42213</v>
      </c>
      <c r="C5890" s="61">
        <v>368.80072000000001</v>
      </c>
      <c r="D5890">
        <f t="shared" si="93"/>
        <v>1.2272735038631981</v>
      </c>
      <c r="E5890">
        <v>-1.9472835328263015E-2</v>
      </c>
    </row>
    <row r="5891" spans="2:5" x14ac:dyDescent="0.2">
      <c r="B5891" s="153">
        <v>43804</v>
      </c>
      <c r="C5891" s="61">
        <v>165.58393899999999</v>
      </c>
      <c r="D5891">
        <f t="shared" ref="D5891:D5954" si="94">(C5891-C5892)/C5892</f>
        <v>2.7916139134311182</v>
      </c>
      <c r="E5891">
        <v>-1.9480437424254104E-2</v>
      </c>
    </row>
    <row r="5892" spans="2:5" x14ac:dyDescent="0.2">
      <c r="B5892" s="153">
        <v>34565</v>
      </c>
      <c r="C5892" s="61">
        <v>43.671097000000003</v>
      </c>
      <c r="D5892">
        <f t="shared" si="94"/>
        <v>0</v>
      </c>
      <c r="E5892">
        <v>-1.9512182855688495E-2</v>
      </c>
    </row>
    <row r="5893" spans="2:5" x14ac:dyDescent="0.2">
      <c r="B5893" s="153">
        <v>34512</v>
      </c>
      <c r="C5893" s="61">
        <v>43.671097000000003</v>
      </c>
      <c r="D5893">
        <f t="shared" si="94"/>
        <v>-0.84836549961844065</v>
      </c>
      <c r="E5893">
        <v>-1.9512182855688495E-2</v>
      </c>
    </row>
    <row r="5894" spans="2:5" x14ac:dyDescent="0.2">
      <c r="B5894" s="153">
        <v>43250</v>
      </c>
      <c r="C5894" s="61">
        <v>288.00238000000002</v>
      </c>
      <c r="D5894">
        <f t="shared" si="94"/>
        <v>-0.31480087074005109</v>
      </c>
      <c r="E5894">
        <v>-1.9514723172074599E-2</v>
      </c>
    </row>
    <row r="5895" spans="2:5" x14ac:dyDescent="0.2">
      <c r="B5895" s="153">
        <v>42167</v>
      </c>
      <c r="C5895" s="61">
        <v>420.31924400000003</v>
      </c>
      <c r="D5895">
        <f t="shared" si="94"/>
        <v>3.3490724643670471</v>
      </c>
      <c r="E5895">
        <v>-1.9525808218632455E-2</v>
      </c>
    </row>
    <row r="5896" spans="2:5" x14ac:dyDescent="0.2">
      <c r="B5896" s="153">
        <v>39601</v>
      </c>
      <c r="C5896" s="61">
        <v>96.645720999999995</v>
      </c>
      <c r="D5896">
        <f t="shared" si="94"/>
        <v>0.33184512401487831</v>
      </c>
      <c r="E5896">
        <v>-1.9541380092164745E-2</v>
      </c>
    </row>
    <row r="5897" spans="2:5" x14ac:dyDescent="0.2">
      <c r="B5897" s="153">
        <v>35275</v>
      </c>
      <c r="C5897" s="61">
        <v>72.565285000000003</v>
      </c>
      <c r="D5897">
        <f t="shared" si="94"/>
        <v>0.54151287534729853</v>
      </c>
      <c r="E5897">
        <v>-1.9555232871843083E-2</v>
      </c>
    </row>
    <row r="5898" spans="2:5" x14ac:dyDescent="0.2">
      <c r="B5898" s="153">
        <v>36403</v>
      </c>
      <c r="C5898" s="61">
        <v>47.074069999999999</v>
      </c>
      <c r="D5898">
        <f t="shared" si="94"/>
        <v>1.2979669998097152</v>
      </c>
      <c r="E5898">
        <v>-1.9558257020689973E-2</v>
      </c>
    </row>
    <row r="5899" spans="2:5" x14ac:dyDescent="0.2">
      <c r="B5899" s="153">
        <v>36628</v>
      </c>
      <c r="C5899" s="61">
        <v>20.485094</v>
      </c>
      <c r="D5899">
        <f t="shared" si="94"/>
        <v>-0.94670142222744946</v>
      </c>
      <c r="E5899">
        <v>-1.9572516434468896E-2</v>
      </c>
    </row>
    <row r="5900" spans="2:5" x14ac:dyDescent="0.2">
      <c r="B5900" s="153">
        <v>42226</v>
      </c>
      <c r="C5900" s="61">
        <v>384.345978</v>
      </c>
      <c r="D5900">
        <f t="shared" si="94"/>
        <v>-0.38847099761336518</v>
      </c>
      <c r="E5900">
        <v>-1.9572889442241937E-2</v>
      </c>
    </row>
    <row r="5901" spans="2:5" x14ac:dyDescent="0.2">
      <c r="B5901" s="153">
        <v>45229</v>
      </c>
      <c r="C5901" s="61">
        <v>628.5</v>
      </c>
      <c r="D5901">
        <f t="shared" si="94"/>
        <v>0.29218231242963733</v>
      </c>
      <c r="E5901">
        <v>-1.9577237711452831E-2</v>
      </c>
    </row>
    <row r="5902" spans="2:5" x14ac:dyDescent="0.2">
      <c r="B5902" s="153">
        <v>42131</v>
      </c>
      <c r="C5902" s="61">
        <v>486.38647500000002</v>
      </c>
      <c r="D5902">
        <f t="shared" si="94"/>
        <v>7.038459993832161</v>
      </c>
      <c r="E5902">
        <v>-1.9584246444801494E-2</v>
      </c>
    </row>
    <row r="5903" spans="2:5" x14ac:dyDescent="0.2">
      <c r="B5903" s="153">
        <v>38173</v>
      </c>
      <c r="C5903" s="61">
        <v>60.507420000000003</v>
      </c>
      <c r="D5903">
        <f t="shared" si="94"/>
        <v>0.90415537714426464</v>
      </c>
      <c r="E5903">
        <v>-1.9595096735950106E-2</v>
      </c>
    </row>
    <row r="5904" spans="2:5" x14ac:dyDescent="0.2">
      <c r="B5904" s="153">
        <v>36511</v>
      </c>
      <c r="C5904" s="61">
        <v>31.776513999999999</v>
      </c>
      <c r="D5904">
        <f t="shared" si="94"/>
        <v>1.9467598036415488</v>
      </c>
      <c r="E5904">
        <v>-1.9626194722548243E-2</v>
      </c>
    </row>
    <row r="5905" spans="2:5" x14ac:dyDescent="0.2">
      <c r="B5905" s="153">
        <v>37095</v>
      </c>
      <c r="C5905" s="61">
        <v>10.783543999999999</v>
      </c>
      <c r="D5905">
        <f t="shared" si="94"/>
        <v>-0.97366487332027862</v>
      </c>
      <c r="E5905">
        <v>-1.9635306003724054E-2</v>
      </c>
    </row>
    <row r="5906" spans="2:5" x14ac:dyDescent="0.2">
      <c r="B5906" s="153">
        <v>45005</v>
      </c>
      <c r="C5906" s="61">
        <v>409.47378500000002</v>
      </c>
      <c r="D5906">
        <f t="shared" si="94"/>
        <v>8.4705447318069549</v>
      </c>
      <c r="E5906">
        <v>-1.9689735231794157E-2</v>
      </c>
    </row>
    <row r="5907" spans="2:5" x14ac:dyDescent="0.2">
      <c r="B5907" s="153">
        <v>34705</v>
      </c>
      <c r="C5907" s="61">
        <v>43.236561000000002</v>
      </c>
      <c r="D5907">
        <f t="shared" si="94"/>
        <v>2.0496593723648839</v>
      </c>
      <c r="E5907">
        <v>-1.9704242286171649E-2</v>
      </c>
    </row>
    <row r="5908" spans="2:5" x14ac:dyDescent="0.2">
      <c r="B5908" s="153">
        <v>36903</v>
      </c>
      <c r="C5908" s="61">
        <v>14.177505</v>
      </c>
      <c r="D5908">
        <f t="shared" si="94"/>
        <v>-0.66603211809976426</v>
      </c>
      <c r="E5908">
        <v>-1.9733241696602392E-2</v>
      </c>
    </row>
    <row r="5909" spans="2:5" x14ac:dyDescent="0.2">
      <c r="B5909" s="153">
        <v>35801</v>
      </c>
      <c r="C5909" s="61">
        <v>42.451701999999997</v>
      </c>
      <c r="D5909">
        <f t="shared" si="94"/>
        <v>-0.85695663673619737</v>
      </c>
      <c r="E5909">
        <v>-1.9755419732790741E-2</v>
      </c>
    </row>
    <row r="5910" spans="2:5" x14ac:dyDescent="0.2">
      <c r="B5910" s="153">
        <v>44425</v>
      </c>
      <c r="C5910" s="61">
        <v>296.77505500000001</v>
      </c>
      <c r="D5910">
        <f t="shared" si="94"/>
        <v>1.9272372931392239</v>
      </c>
      <c r="E5910">
        <v>-1.9756324960242246E-2</v>
      </c>
    </row>
    <row r="5911" spans="2:5" x14ac:dyDescent="0.2">
      <c r="B5911" s="153">
        <v>44039</v>
      </c>
      <c r="C5911" s="61">
        <v>101.38401</v>
      </c>
      <c r="D5911">
        <f t="shared" si="94"/>
        <v>0.3090881665447564</v>
      </c>
      <c r="E5911">
        <v>-1.9759126307133501E-2</v>
      </c>
    </row>
    <row r="5912" spans="2:5" x14ac:dyDescent="0.2">
      <c r="B5912" s="153">
        <v>38329</v>
      </c>
      <c r="C5912" s="61">
        <v>77.446280999999999</v>
      </c>
      <c r="D5912">
        <f t="shared" si="94"/>
        <v>2.118102567833462</v>
      </c>
      <c r="E5912">
        <v>-1.9767015086086005E-2</v>
      </c>
    </row>
    <row r="5913" spans="2:5" x14ac:dyDescent="0.2">
      <c r="B5913" s="153">
        <v>37600</v>
      </c>
      <c r="C5913" s="61">
        <v>24.837630999999998</v>
      </c>
      <c r="D5913">
        <f t="shared" si="94"/>
        <v>-0.84314022524888022</v>
      </c>
      <c r="E5913">
        <v>-1.9786919868856848E-2</v>
      </c>
    </row>
    <row r="5914" spans="2:5" x14ac:dyDescent="0.2">
      <c r="B5914" s="153">
        <v>38831</v>
      </c>
      <c r="C5914" s="61">
        <v>158.342896</v>
      </c>
      <c r="D5914">
        <f t="shared" si="94"/>
        <v>-0.7011544691481727</v>
      </c>
      <c r="E5914">
        <v>-1.9818214950639838E-2</v>
      </c>
    </row>
    <row r="5915" spans="2:5" x14ac:dyDescent="0.2">
      <c r="B5915" s="153">
        <v>42768</v>
      </c>
      <c r="C5915" s="61">
        <v>529.84863299999995</v>
      </c>
      <c r="D5915">
        <f t="shared" si="94"/>
        <v>14.729119929052681</v>
      </c>
      <c r="E5915">
        <v>-1.9824829767497151E-2</v>
      </c>
    </row>
    <row r="5916" spans="2:5" x14ac:dyDescent="0.2">
      <c r="B5916" s="153">
        <v>35828</v>
      </c>
      <c r="C5916" s="61">
        <v>33.685841000000003</v>
      </c>
      <c r="D5916">
        <f t="shared" si="94"/>
        <v>0.76948914807830204</v>
      </c>
      <c r="E5916">
        <v>-1.9831156201405593E-2</v>
      </c>
    </row>
    <row r="5917" spans="2:5" x14ac:dyDescent="0.2">
      <c r="B5917" s="153">
        <v>37348</v>
      </c>
      <c r="C5917" s="61">
        <v>19.037043000000001</v>
      </c>
      <c r="D5917">
        <f t="shared" si="94"/>
        <v>-0.81576096583425139</v>
      </c>
      <c r="E5917">
        <v>-1.9856901593278506E-2</v>
      </c>
    </row>
    <row r="5918" spans="2:5" x14ac:dyDescent="0.2">
      <c r="B5918" s="153">
        <v>44042</v>
      </c>
      <c r="C5918" s="61">
        <v>103.327957</v>
      </c>
      <c r="D5918">
        <f t="shared" si="94"/>
        <v>-0.8129165086739818</v>
      </c>
      <c r="E5918">
        <v>-1.9858153700663048E-2</v>
      </c>
    </row>
    <row r="5919" spans="2:5" x14ac:dyDescent="0.2">
      <c r="B5919" s="153">
        <v>42081</v>
      </c>
      <c r="C5919" s="61">
        <v>552.30932600000006</v>
      </c>
      <c r="D5919">
        <f t="shared" si="94"/>
        <v>33.618347840764812</v>
      </c>
      <c r="E5919">
        <v>-1.9858271343728365E-2</v>
      </c>
    </row>
    <row r="5920" spans="2:5" x14ac:dyDescent="0.2">
      <c r="B5920" s="153">
        <v>34165</v>
      </c>
      <c r="C5920" s="61">
        <v>15.954236999999999</v>
      </c>
      <c r="D5920">
        <f t="shared" si="94"/>
        <v>-0.90154437516819408</v>
      </c>
      <c r="E5920">
        <v>-1.986786904415324E-2</v>
      </c>
    </row>
    <row r="5921" spans="2:5" x14ac:dyDescent="0.2">
      <c r="B5921" s="153">
        <v>43644</v>
      </c>
      <c r="C5921" s="61">
        <v>162.04495199999999</v>
      </c>
      <c r="D5921">
        <f t="shared" si="94"/>
        <v>2.7859175320870886</v>
      </c>
      <c r="E5921">
        <v>-1.9897516735476368E-2</v>
      </c>
    </row>
    <row r="5922" spans="2:5" x14ac:dyDescent="0.2">
      <c r="B5922" s="153">
        <v>34676</v>
      </c>
      <c r="C5922" s="61">
        <v>42.802028999999997</v>
      </c>
      <c r="D5922">
        <f t="shared" si="94"/>
        <v>0.24848435933270152</v>
      </c>
      <c r="E5922">
        <v>-1.990030156558709E-2</v>
      </c>
    </row>
    <row r="5923" spans="2:5" x14ac:dyDescent="0.2">
      <c r="B5923" s="153">
        <v>36497</v>
      </c>
      <c r="C5923" s="61">
        <v>34.283192</v>
      </c>
      <c r="D5923">
        <f t="shared" si="94"/>
        <v>-0.92711795249290607</v>
      </c>
      <c r="E5923">
        <v>-1.9917717345886952E-2</v>
      </c>
    </row>
    <row r="5924" spans="2:5" x14ac:dyDescent="0.2">
      <c r="B5924" s="153">
        <v>42156</v>
      </c>
      <c r="C5924" s="61">
        <v>470.39282200000002</v>
      </c>
      <c r="D5924">
        <f t="shared" si="94"/>
        <v>12.190499005537852</v>
      </c>
      <c r="E5924">
        <v>-1.9931519711854084E-2</v>
      </c>
    </row>
    <row r="5925" spans="2:5" x14ac:dyDescent="0.2">
      <c r="B5925" s="153">
        <v>36538</v>
      </c>
      <c r="C5925" s="61">
        <v>35.661487999999999</v>
      </c>
      <c r="D5925">
        <f t="shared" si="94"/>
        <v>0.77953286267335065</v>
      </c>
      <c r="E5925">
        <v>-1.9979169243030132E-2</v>
      </c>
    </row>
    <row r="5926" spans="2:5" x14ac:dyDescent="0.2">
      <c r="B5926" s="153">
        <v>37397</v>
      </c>
      <c r="C5926" s="61">
        <v>20.039802999999999</v>
      </c>
      <c r="D5926">
        <f t="shared" si="94"/>
        <v>-5.3552053117976957E-2</v>
      </c>
      <c r="E5926">
        <v>-1.9992496315888727E-2</v>
      </c>
    </row>
    <row r="5927" spans="2:5" x14ac:dyDescent="0.2">
      <c r="B5927" s="153">
        <v>37511</v>
      </c>
      <c r="C5927" s="61">
        <v>21.173698000000002</v>
      </c>
      <c r="D5927">
        <f t="shared" si="94"/>
        <v>-0.71671475676409357</v>
      </c>
      <c r="E5927">
        <v>-1.9992911116152843E-2</v>
      </c>
    </row>
    <row r="5928" spans="2:5" x14ac:dyDescent="0.2">
      <c r="B5928" s="153">
        <v>35235</v>
      </c>
      <c r="C5928" s="61">
        <v>74.743385000000004</v>
      </c>
      <c r="D5928">
        <f t="shared" si="94"/>
        <v>2.5375478983780555</v>
      </c>
      <c r="E5928">
        <v>-2.0000010226991813E-2</v>
      </c>
    </row>
    <row r="5929" spans="2:5" x14ac:dyDescent="0.2">
      <c r="B5929" s="153">
        <v>34067</v>
      </c>
      <c r="C5929" s="61">
        <v>21.128585999999999</v>
      </c>
      <c r="D5929">
        <f t="shared" si="94"/>
        <v>0</v>
      </c>
      <c r="E5929">
        <v>-2.0000198517740413E-2</v>
      </c>
    </row>
    <row r="5930" spans="2:5" x14ac:dyDescent="0.2">
      <c r="B5930" s="153">
        <v>34057</v>
      </c>
      <c r="C5930" s="61">
        <v>21.128585999999999</v>
      </c>
      <c r="D5930">
        <f t="shared" si="94"/>
        <v>-0.86876509158812709</v>
      </c>
      <c r="E5930">
        <v>-2.0000198517740413E-2</v>
      </c>
    </row>
    <row r="5931" spans="2:5" x14ac:dyDescent="0.2">
      <c r="B5931" s="153">
        <v>43798</v>
      </c>
      <c r="C5931" s="61">
        <v>160.99821499999999</v>
      </c>
      <c r="D5931">
        <f t="shared" si="94"/>
        <v>6.2532800957695871</v>
      </c>
      <c r="E5931">
        <v>-2.002428491961834E-2</v>
      </c>
    </row>
    <row r="5932" spans="2:5" x14ac:dyDescent="0.2">
      <c r="B5932" s="153">
        <v>36607</v>
      </c>
      <c r="C5932" s="61">
        <v>22.196608000000001</v>
      </c>
      <c r="D5932">
        <f t="shared" si="94"/>
        <v>-0.67930057191468907</v>
      </c>
      <c r="E5932">
        <v>-2.0060052126644561E-2</v>
      </c>
    </row>
    <row r="5933" spans="2:5" x14ac:dyDescent="0.2">
      <c r="B5933" s="153">
        <v>38502</v>
      </c>
      <c r="C5933" s="61">
        <v>69.213120000000004</v>
      </c>
      <c r="D5933">
        <f t="shared" si="94"/>
        <v>-0.48592243747433767</v>
      </c>
      <c r="E5933">
        <v>-2.0070295495730594E-2</v>
      </c>
    </row>
    <row r="5934" spans="2:5" x14ac:dyDescent="0.2">
      <c r="B5934" s="153">
        <v>39029</v>
      </c>
      <c r="C5934" s="61">
        <v>134.635559</v>
      </c>
      <c r="D5934">
        <f t="shared" si="94"/>
        <v>2.1778035984148127</v>
      </c>
      <c r="E5934">
        <v>-2.0092842424217761E-2</v>
      </c>
    </row>
    <row r="5935" spans="2:5" x14ac:dyDescent="0.2">
      <c r="B5935" s="153">
        <v>34745</v>
      </c>
      <c r="C5935" s="61">
        <v>42.367488999999999</v>
      </c>
      <c r="D5935">
        <f t="shared" si="94"/>
        <v>-0.9155834030784531</v>
      </c>
      <c r="E5935">
        <v>-2.0100396051388147E-2</v>
      </c>
    </row>
    <row r="5936" spans="2:5" x14ac:dyDescent="0.2">
      <c r="B5936" s="153">
        <v>42592</v>
      </c>
      <c r="C5936" s="61">
        <v>501.88577299999997</v>
      </c>
      <c r="D5936">
        <f t="shared" si="94"/>
        <v>0.13923069136620286</v>
      </c>
      <c r="E5936">
        <v>-2.0144020342941327E-2</v>
      </c>
    </row>
    <row r="5937" spans="2:5" x14ac:dyDescent="0.2">
      <c r="B5937" s="153">
        <v>42160</v>
      </c>
      <c r="C5937" s="61">
        <v>440.54797400000001</v>
      </c>
      <c r="D5937">
        <f t="shared" si="94"/>
        <v>19.63349374498533</v>
      </c>
      <c r="E5937">
        <v>-2.0168505636424576E-2</v>
      </c>
    </row>
    <row r="5938" spans="2:5" x14ac:dyDescent="0.2">
      <c r="B5938" s="153">
        <v>37392</v>
      </c>
      <c r="C5938" s="61">
        <v>21.351109000000001</v>
      </c>
      <c r="D5938">
        <f t="shared" si="94"/>
        <v>2.0949757201111436E-2</v>
      </c>
      <c r="E5938">
        <v>-2.0176883075175952E-2</v>
      </c>
    </row>
    <row r="5939" spans="2:5" x14ac:dyDescent="0.2">
      <c r="B5939" s="153">
        <v>33975</v>
      </c>
      <c r="C5939" s="61">
        <v>20.912987000000001</v>
      </c>
      <c r="D5939">
        <f t="shared" si="94"/>
        <v>-2.1441532090677178E-3</v>
      </c>
      <c r="E5939">
        <v>-2.0201946375923156E-2</v>
      </c>
    </row>
    <row r="5940" spans="2:5" x14ac:dyDescent="0.2">
      <c r="B5940" s="153">
        <v>36263</v>
      </c>
      <c r="C5940" s="61">
        <v>20.957923999999998</v>
      </c>
      <c r="D5940">
        <f t="shared" si="94"/>
        <v>-0.95127304989501316</v>
      </c>
      <c r="E5940">
        <v>-2.0209205120680772E-2</v>
      </c>
    </row>
    <row r="5941" spans="2:5" x14ac:dyDescent="0.2">
      <c r="B5941" s="153">
        <v>42950</v>
      </c>
      <c r="C5941" s="61">
        <v>430.10949699999998</v>
      </c>
      <c r="D5941">
        <f t="shared" si="94"/>
        <v>5.7272996111359458</v>
      </c>
      <c r="E5941">
        <v>-2.0211189054147701E-2</v>
      </c>
    </row>
    <row r="5942" spans="2:5" x14ac:dyDescent="0.2">
      <c r="B5942" s="153">
        <v>35622</v>
      </c>
      <c r="C5942" s="61">
        <v>63.934939999999997</v>
      </c>
      <c r="D5942">
        <f t="shared" si="94"/>
        <v>-8.4207667432842775E-2</v>
      </c>
      <c r="E5942">
        <v>-2.0222332733053201E-2</v>
      </c>
    </row>
    <row r="5943" spans="2:5" x14ac:dyDescent="0.2">
      <c r="B5943" s="153">
        <v>38310</v>
      </c>
      <c r="C5943" s="61">
        <v>69.813796999999994</v>
      </c>
      <c r="D5943">
        <f t="shared" si="94"/>
        <v>-0.82245815142673084</v>
      </c>
      <c r="E5943">
        <v>-2.0231408726755502E-2</v>
      </c>
    </row>
    <row r="5944" spans="2:5" x14ac:dyDescent="0.2">
      <c r="B5944" s="153">
        <v>44917</v>
      </c>
      <c r="C5944" s="61">
        <v>393.22445699999997</v>
      </c>
      <c r="D5944">
        <f t="shared" si="94"/>
        <v>23.497070782350519</v>
      </c>
      <c r="E5944">
        <v>-2.024338306698335E-2</v>
      </c>
    </row>
    <row r="5945" spans="2:5" x14ac:dyDescent="0.2">
      <c r="B5945" s="153">
        <v>36735</v>
      </c>
      <c r="C5945" s="61">
        <v>16.051897</v>
      </c>
      <c r="D5945">
        <f t="shared" si="94"/>
        <v>4.9949654159330427E-2</v>
      </c>
      <c r="E5945">
        <v>-2.0245022105360055E-2</v>
      </c>
    </row>
    <row r="5946" spans="2:5" x14ac:dyDescent="0.2">
      <c r="B5946" s="153">
        <v>37215</v>
      </c>
      <c r="C5946" s="61">
        <v>15.288254</v>
      </c>
      <c r="D5946">
        <f t="shared" si="94"/>
        <v>-2.1917625054819527E-2</v>
      </c>
      <c r="E5946">
        <v>-2.026696128234717E-2</v>
      </c>
    </row>
    <row r="5947" spans="2:5" x14ac:dyDescent="0.2">
      <c r="B5947" s="153">
        <v>33308</v>
      </c>
      <c r="C5947" s="61">
        <v>15.630845000000001</v>
      </c>
      <c r="D5947">
        <f t="shared" si="94"/>
        <v>-0.6272418621913497</v>
      </c>
      <c r="E5947">
        <v>-2.026997593178529E-2</v>
      </c>
    </row>
    <row r="5948" spans="2:5" x14ac:dyDescent="0.2">
      <c r="B5948" s="153">
        <v>34709</v>
      </c>
      <c r="C5948" s="61">
        <v>41.932941</v>
      </c>
      <c r="D5948">
        <f t="shared" si="94"/>
        <v>-4.7331036198268263E-2</v>
      </c>
      <c r="E5948">
        <v>-2.0304831810660142E-2</v>
      </c>
    </row>
    <row r="5949" spans="2:5" x14ac:dyDescent="0.2">
      <c r="B5949" s="153">
        <v>37876</v>
      </c>
      <c r="C5949" s="61">
        <v>44.016277000000002</v>
      </c>
      <c r="D5949">
        <f t="shared" si="94"/>
        <v>-0.867193803415794</v>
      </c>
      <c r="E5949">
        <v>-2.0315308874726414E-2</v>
      </c>
    </row>
    <row r="5950" spans="2:5" x14ac:dyDescent="0.2">
      <c r="B5950" s="153">
        <v>42394</v>
      </c>
      <c r="C5950" s="61">
        <v>331.43240400000002</v>
      </c>
      <c r="D5950">
        <f t="shared" si="94"/>
        <v>11.757438295101586</v>
      </c>
      <c r="E5950">
        <v>-2.0323874209161708E-2</v>
      </c>
    </row>
    <row r="5951" spans="2:5" x14ac:dyDescent="0.2">
      <c r="B5951" s="153">
        <v>33470</v>
      </c>
      <c r="C5951" s="61">
        <v>25.979541999999999</v>
      </c>
      <c r="D5951">
        <f t="shared" si="94"/>
        <v>2.7781445978688698E-2</v>
      </c>
      <c r="E5951">
        <v>-2.0324957680535077E-2</v>
      </c>
    </row>
    <row r="5952" spans="2:5" x14ac:dyDescent="0.2">
      <c r="B5952" s="153">
        <v>37719</v>
      </c>
      <c r="C5952" s="61">
        <v>25.277301999999999</v>
      </c>
      <c r="D5952">
        <f t="shared" si="94"/>
        <v>-0.94033161036631752</v>
      </c>
      <c r="E5952">
        <v>-2.0328948811607347E-2</v>
      </c>
    </row>
    <row r="5953" spans="2:5" x14ac:dyDescent="0.2">
      <c r="B5953" s="153">
        <v>44670</v>
      </c>
      <c r="C5953" s="61">
        <v>423.62970000000001</v>
      </c>
      <c r="D5953">
        <f t="shared" si="94"/>
        <v>18.729231095950411</v>
      </c>
      <c r="E5953">
        <v>-2.0401051095177824E-2</v>
      </c>
    </row>
    <row r="5954" spans="2:5" x14ac:dyDescent="0.2">
      <c r="B5954" s="153">
        <v>36270</v>
      </c>
      <c r="C5954" s="61">
        <v>21.472185</v>
      </c>
      <c r="D5954">
        <f t="shared" si="94"/>
        <v>-0.48527294490185846</v>
      </c>
      <c r="E5954">
        <v>-2.0401138445388337E-2</v>
      </c>
    </row>
    <row r="5955" spans="2:5" x14ac:dyDescent="0.2">
      <c r="B5955" s="153">
        <v>34828</v>
      </c>
      <c r="C5955" s="61">
        <v>41.715671999999998</v>
      </c>
      <c r="D5955">
        <f t="shared" ref="D5955:D6018" si="95">(C5955-C5956)/C5956</f>
        <v>1.015503983835643</v>
      </c>
      <c r="E5955">
        <v>-2.0408036746869768E-2</v>
      </c>
    </row>
    <row r="5956" spans="2:5" x14ac:dyDescent="0.2">
      <c r="B5956" s="153">
        <v>33441</v>
      </c>
      <c r="C5956" s="61">
        <v>20.697389999999999</v>
      </c>
      <c r="D5956">
        <f t="shared" si="95"/>
        <v>-0.49999998792118205</v>
      </c>
      <c r="E5956">
        <v>-2.0408180651558978E-2</v>
      </c>
    </row>
    <row r="5957" spans="2:5" x14ac:dyDescent="0.2">
      <c r="B5957" s="153">
        <v>34411</v>
      </c>
      <c r="C5957" s="61">
        <v>41.394779</v>
      </c>
      <c r="D5957">
        <f t="shared" si="95"/>
        <v>-0.67185315323652506</v>
      </c>
      <c r="E5957">
        <v>-2.0408204316180869E-2</v>
      </c>
    </row>
    <row r="5958" spans="2:5" x14ac:dyDescent="0.2">
      <c r="B5958" s="153">
        <v>39443</v>
      </c>
      <c r="C5958" s="61">
        <v>126.14711800000001</v>
      </c>
      <c r="D5958">
        <f t="shared" si="95"/>
        <v>0.96541298913239693</v>
      </c>
      <c r="E5958">
        <v>-2.0409510018065569E-2</v>
      </c>
    </row>
    <row r="5959" spans="2:5" x14ac:dyDescent="0.2">
      <c r="B5959" s="153">
        <v>38212</v>
      </c>
      <c r="C5959" s="61">
        <v>64.183516999999995</v>
      </c>
      <c r="D5959">
        <f t="shared" si="95"/>
        <v>-0.45182153233450129</v>
      </c>
      <c r="E5959">
        <v>-2.0413102949399402E-2</v>
      </c>
    </row>
    <row r="5960" spans="2:5" x14ac:dyDescent="0.2">
      <c r="B5960" s="153">
        <v>43738</v>
      </c>
      <c r="C5960" s="61">
        <v>117.085075</v>
      </c>
      <c r="D5960">
        <f t="shared" si="95"/>
        <v>0.67982585603632639</v>
      </c>
      <c r="E5960">
        <v>-2.0433779270143167E-2</v>
      </c>
    </row>
    <row r="5961" spans="2:5" x14ac:dyDescent="0.2">
      <c r="B5961" s="153">
        <v>39661</v>
      </c>
      <c r="C5961" s="61">
        <v>69.700721999999999</v>
      </c>
      <c r="D5961">
        <f t="shared" si="95"/>
        <v>-9.0797867480009412E-2</v>
      </c>
      <c r="E5961">
        <v>-2.0445920721616689E-2</v>
      </c>
    </row>
    <row r="5962" spans="2:5" x14ac:dyDescent="0.2">
      <c r="B5962" s="153">
        <v>38401</v>
      </c>
      <c r="C5962" s="61">
        <v>76.661415000000005</v>
      </c>
      <c r="D5962">
        <f t="shared" si="95"/>
        <v>0.11783262117170915</v>
      </c>
      <c r="E5962">
        <v>-2.0466530683626239E-2</v>
      </c>
    </row>
    <row r="5963" spans="2:5" x14ac:dyDescent="0.2">
      <c r="B5963" s="153">
        <v>38482</v>
      </c>
      <c r="C5963" s="61">
        <v>68.580405999999996</v>
      </c>
      <c r="D5963">
        <f t="shared" si="95"/>
        <v>1.8180348395471904</v>
      </c>
      <c r="E5963">
        <v>-2.0476028977912553E-2</v>
      </c>
    </row>
    <row r="5964" spans="2:5" x14ac:dyDescent="0.2">
      <c r="B5964" s="153">
        <v>37607</v>
      </c>
      <c r="C5964" s="61">
        <v>24.336252000000002</v>
      </c>
      <c r="D5964">
        <f t="shared" si="95"/>
        <v>-0.85614555110517354</v>
      </c>
      <c r="E5964">
        <v>-2.0490478196217299E-2</v>
      </c>
    </row>
    <row r="5965" spans="2:5" x14ac:dyDescent="0.2">
      <c r="B5965" s="153">
        <v>43622</v>
      </c>
      <c r="C5965" s="61">
        <v>169.17274499999999</v>
      </c>
      <c r="D5965">
        <f t="shared" si="95"/>
        <v>-0.6133074909805043</v>
      </c>
      <c r="E5965">
        <v>-2.0490624967214172E-2</v>
      </c>
    </row>
    <row r="5966" spans="2:5" x14ac:dyDescent="0.2">
      <c r="B5966" s="153">
        <v>44673</v>
      </c>
      <c r="C5966" s="61">
        <v>437.48648100000003</v>
      </c>
      <c r="D5966">
        <f t="shared" si="95"/>
        <v>5.1939990286659912</v>
      </c>
      <c r="E5966">
        <v>-2.0533426233067444E-2</v>
      </c>
    </row>
    <row r="5967" spans="2:5" x14ac:dyDescent="0.2">
      <c r="B5967" s="153">
        <v>38499</v>
      </c>
      <c r="C5967" s="61">
        <v>70.630699000000007</v>
      </c>
      <c r="D5967">
        <f t="shared" si="95"/>
        <v>-0.83009392472693144</v>
      </c>
      <c r="E5967">
        <v>-2.0546425126902662E-2</v>
      </c>
    </row>
    <row r="5968" spans="2:5" x14ac:dyDescent="0.2">
      <c r="B5968" s="153">
        <v>44706</v>
      </c>
      <c r="C5968" s="61">
        <v>415.70437600000002</v>
      </c>
      <c r="D5968">
        <f t="shared" si="95"/>
        <v>0.59434158518188451</v>
      </c>
      <c r="E5968">
        <v>-2.0551956397420641E-2</v>
      </c>
    </row>
    <row r="5969" spans="2:5" x14ac:dyDescent="0.2">
      <c r="B5969" s="153">
        <v>43286</v>
      </c>
      <c r="C5969" s="61">
        <v>260.73733499999997</v>
      </c>
      <c r="D5969">
        <f t="shared" si="95"/>
        <v>1.8426998620010686</v>
      </c>
      <c r="E5969">
        <v>-2.0595390857671265E-2</v>
      </c>
    </row>
    <row r="5970" spans="2:5" x14ac:dyDescent="0.2">
      <c r="B5970" s="153">
        <v>38691</v>
      </c>
      <c r="C5970" s="61">
        <v>91.721725000000006</v>
      </c>
      <c r="D5970">
        <f t="shared" si="95"/>
        <v>1.2218800831333794</v>
      </c>
      <c r="E5970">
        <v>-2.0616656718723668E-2</v>
      </c>
    </row>
    <row r="5971" spans="2:5" x14ac:dyDescent="0.2">
      <c r="B5971" s="153">
        <v>34814</v>
      </c>
      <c r="C5971" s="61">
        <v>41.281131999999999</v>
      </c>
      <c r="D5971">
        <f t="shared" si="95"/>
        <v>-0.33369769127577398</v>
      </c>
      <c r="E5971">
        <v>-2.0618545939322525E-2</v>
      </c>
    </row>
    <row r="5972" spans="2:5" x14ac:dyDescent="0.2">
      <c r="B5972" s="153">
        <v>35619</v>
      </c>
      <c r="C5972" s="61">
        <v>61.955559000000001</v>
      </c>
      <c r="D5972">
        <f t="shared" si="95"/>
        <v>0.75861128441757597</v>
      </c>
      <c r="E5972">
        <v>-2.0630391552562459E-2</v>
      </c>
    </row>
    <row r="5973" spans="2:5" x14ac:dyDescent="0.2">
      <c r="B5973" s="153">
        <v>36490</v>
      </c>
      <c r="C5973" s="61">
        <v>35.229819999999997</v>
      </c>
      <c r="D5973">
        <f t="shared" si="95"/>
        <v>0.48432380889462934</v>
      </c>
      <c r="E5973">
        <v>-2.0631423247204201E-2</v>
      </c>
    </row>
    <row r="5974" spans="2:5" x14ac:dyDescent="0.2">
      <c r="B5974" s="153">
        <v>37421</v>
      </c>
      <c r="C5974" s="61">
        <v>23.734591999999999</v>
      </c>
      <c r="D5974">
        <f t="shared" si="95"/>
        <v>0.55052593358813728</v>
      </c>
      <c r="E5974">
        <v>-2.0687552285393946E-2</v>
      </c>
    </row>
    <row r="5975" spans="2:5" x14ac:dyDescent="0.2">
      <c r="B5975" s="153">
        <v>33315</v>
      </c>
      <c r="C5975" s="61">
        <v>15.307446000000001</v>
      </c>
      <c r="D5975">
        <f t="shared" si="95"/>
        <v>-0.73626541866373563</v>
      </c>
      <c r="E5975">
        <v>-2.06897963609773E-2</v>
      </c>
    </row>
    <row r="5976" spans="2:5" x14ac:dyDescent="0.2">
      <c r="B5976" s="153">
        <v>34969</v>
      </c>
      <c r="C5976" s="61">
        <v>58.041103</v>
      </c>
      <c r="D5976">
        <f t="shared" si="95"/>
        <v>-0.89773952332167062</v>
      </c>
      <c r="E5976">
        <v>-2.0710119472782267E-2</v>
      </c>
    </row>
    <row r="5977" spans="2:5" x14ac:dyDescent="0.2">
      <c r="B5977" s="153">
        <v>45099</v>
      </c>
      <c r="C5977" s="61">
        <v>567.58099400000003</v>
      </c>
      <c r="D5977">
        <f t="shared" si="95"/>
        <v>6.0774632469902539</v>
      </c>
      <c r="E5977">
        <v>-2.0725959395812985E-2</v>
      </c>
    </row>
    <row r="5978" spans="2:5" x14ac:dyDescent="0.2">
      <c r="B5978" s="153">
        <v>38020</v>
      </c>
      <c r="C5978" s="61">
        <v>80.195541000000006</v>
      </c>
      <c r="D5978">
        <f t="shared" si="95"/>
        <v>-0.37881386696529873</v>
      </c>
      <c r="E5978">
        <v>-2.0753188657405556E-2</v>
      </c>
    </row>
    <row r="5979" spans="2:5" x14ac:dyDescent="0.2">
      <c r="B5979" s="153">
        <v>39483</v>
      </c>
      <c r="C5979" s="61">
        <v>129.100662</v>
      </c>
      <c r="D5979">
        <f t="shared" si="95"/>
        <v>-0.16678802606828724</v>
      </c>
      <c r="E5979">
        <v>-2.0779305494128181E-2</v>
      </c>
    </row>
    <row r="5980" spans="2:5" x14ac:dyDescent="0.2">
      <c r="B5980" s="153">
        <v>38834</v>
      </c>
      <c r="C5980" s="61">
        <v>154.94335899999999</v>
      </c>
      <c r="D5980">
        <f t="shared" si="95"/>
        <v>-6.9582346467376557E-2</v>
      </c>
      <c r="E5980">
        <v>-2.0806197511469622E-2</v>
      </c>
    </row>
    <row r="5981" spans="2:5" x14ac:dyDescent="0.2">
      <c r="B5981" s="153">
        <v>43783</v>
      </c>
      <c r="C5981" s="61">
        <v>166.53097500000001</v>
      </c>
      <c r="D5981">
        <f t="shared" si="95"/>
        <v>-0.55870701185411009</v>
      </c>
      <c r="E5981">
        <v>-2.0808914703835887E-2</v>
      </c>
    </row>
    <row r="5982" spans="2:5" x14ac:dyDescent="0.2">
      <c r="B5982" s="153">
        <v>42296</v>
      </c>
      <c r="C5982" s="61">
        <v>377.370544</v>
      </c>
      <c r="D5982">
        <f t="shared" si="95"/>
        <v>8.3103459216453253</v>
      </c>
      <c r="E5982">
        <v>-2.0814528306757674E-2</v>
      </c>
    </row>
    <row r="5983" spans="2:5" x14ac:dyDescent="0.2">
      <c r="B5983" s="153">
        <v>34415</v>
      </c>
      <c r="C5983" s="61">
        <v>40.532387</v>
      </c>
      <c r="D5983">
        <f t="shared" si="95"/>
        <v>0</v>
      </c>
      <c r="E5983">
        <v>-2.0833351954844349E-2</v>
      </c>
    </row>
    <row r="5984" spans="2:5" x14ac:dyDescent="0.2">
      <c r="B5984" s="153">
        <v>33690</v>
      </c>
      <c r="C5984" s="61">
        <v>40.532387</v>
      </c>
      <c r="D5984">
        <f t="shared" si="95"/>
        <v>-0.48693195950082191</v>
      </c>
      <c r="E5984">
        <v>-2.0833351954844349E-2</v>
      </c>
    </row>
    <row r="5985" spans="2:5" x14ac:dyDescent="0.2">
      <c r="B5985" s="153">
        <v>38358</v>
      </c>
      <c r="C5985" s="61">
        <v>79.000022999999999</v>
      </c>
      <c r="D5985">
        <f t="shared" si="95"/>
        <v>0.60138107523261786</v>
      </c>
      <c r="E5985">
        <v>-2.0845596257449802E-2</v>
      </c>
    </row>
    <row r="5986" spans="2:5" x14ac:dyDescent="0.2">
      <c r="B5986" s="153">
        <v>35723</v>
      </c>
      <c r="C5986" s="61">
        <v>49.332431999999997</v>
      </c>
      <c r="D5986">
        <f t="shared" si="95"/>
        <v>-0.22017192014037296</v>
      </c>
      <c r="E5986">
        <v>-2.0866386725928898E-2</v>
      </c>
    </row>
    <row r="5987" spans="2:5" x14ac:dyDescent="0.2">
      <c r="B5987" s="153">
        <v>35618</v>
      </c>
      <c r="C5987" s="61">
        <v>63.260651000000003</v>
      </c>
      <c r="D5987">
        <f t="shared" si="95"/>
        <v>0.15867910402900781</v>
      </c>
      <c r="E5987">
        <v>-2.0873202171212111E-2</v>
      </c>
    </row>
    <row r="5988" spans="2:5" x14ac:dyDescent="0.2">
      <c r="B5988" s="153">
        <v>35101</v>
      </c>
      <c r="C5988" s="61">
        <v>54.597214000000001</v>
      </c>
      <c r="D5988">
        <f t="shared" si="95"/>
        <v>-0.867966783003701</v>
      </c>
      <c r="E5988">
        <v>-2.0880501818251372E-2</v>
      </c>
    </row>
    <row r="5989" spans="2:5" x14ac:dyDescent="0.2">
      <c r="B5989" s="153">
        <v>42998</v>
      </c>
      <c r="C5989" s="61">
        <v>413.51119999999997</v>
      </c>
      <c r="D5989">
        <f t="shared" si="95"/>
        <v>-8.7147882821369774E-2</v>
      </c>
      <c r="E5989">
        <v>-2.0889902442312792E-2</v>
      </c>
    </row>
    <row r="5990" spans="2:5" x14ac:dyDescent="0.2">
      <c r="B5990" s="153">
        <v>42716</v>
      </c>
      <c r="C5990" s="61">
        <v>452.988159</v>
      </c>
      <c r="D5990">
        <f t="shared" si="95"/>
        <v>20.997481780947137</v>
      </c>
      <c r="E5990">
        <v>-2.0900732147855792E-2</v>
      </c>
    </row>
    <row r="5991" spans="2:5" x14ac:dyDescent="0.2">
      <c r="B5991" s="153">
        <v>36115</v>
      </c>
      <c r="C5991" s="61">
        <v>20.592728000000001</v>
      </c>
      <c r="D5991">
        <f t="shared" si="95"/>
        <v>-0.59495793165672062</v>
      </c>
      <c r="E5991">
        <v>-2.0907162677189822E-2</v>
      </c>
    </row>
    <row r="5992" spans="2:5" x14ac:dyDescent="0.2">
      <c r="B5992" s="153">
        <v>34596</v>
      </c>
      <c r="C5992" s="61">
        <v>50.840961</v>
      </c>
      <c r="D5992">
        <f t="shared" si="95"/>
        <v>-0.89992139411099015</v>
      </c>
      <c r="E5992">
        <v>-2.0920797725713577E-2</v>
      </c>
    </row>
    <row r="5993" spans="2:5" x14ac:dyDescent="0.2">
      <c r="B5993" s="153">
        <v>42143</v>
      </c>
      <c r="C5993" s="61">
        <v>508.01028400000001</v>
      </c>
      <c r="D5993">
        <f t="shared" si="95"/>
        <v>0.88007243683634995</v>
      </c>
      <c r="E5993">
        <v>-2.093334157865516E-2</v>
      </c>
    </row>
    <row r="5994" spans="2:5" x14ac:dyDescent="0.2">
      <c r="B5994" s="153">
        <v>43278</v>
      </c>
      <c r="C5994" s="61">
        <v>270.20782500000001</v>
      </c>
      <c r="D5994">
        <f t="shared" si="95"/>
        <v>16.872593594745847</v>
      </c>
      <c r="E5994">
        <v>-2.0950093821932698E-2</v>
      </c>
    </row>
    <row r="5995" spans="2:5" x14ac:dyDescent="0.2">
      <c r="B5995" s="153">
        <v>36773</v>
      </c>
      <c r="C5995" s="61">
        <v>15.118556999999999</v>
      </c>
      <c r="D5995">
        <f t="shared" si="95"/>
        <v>-0.96148795913743301</v>
      </c>
      <c r="E5995">
        <v>-2.0979269588597239E-2</v>
      </c>
    </row>
    <row r="5996" spans="2:5" x14ac:dyDescent="0.2">
      <c r="B5996" s="153">
        <v>42347</v>
      </c>
      <c r="C5996" s="61">
        <v>392.56701700000002</v>
      </c>
      <c r="D5996">
        <f t="shared" si="95"/>
        <v>18.16744098046329</v>
      </c>
      <c r="E5996">
        <v>-2.0998962473465534E-2</v>
      </c>
    </row>
    <row r="5997" spans="2:5" x14ac:dyDescent="0.2">
      <c r="B5997" s="153">
        <v>36031</v>
      </c>
      <c r="C5997" s="61">
        <v>20.480930000000001</v>
      </c>
      <c r="D5997">
        <f t="shared" si="95"/>
        <v>-0.60752760073832812</v>
      </c>
      <c r="E5997">
        <v>-2.1018935349076024E-2</v>
      </c>
    </row>
    <row r="5998" spans="2:5" x14ac:dyDescent="0.2">
      <c r="B5998" s="153">
        <v>35044</v>
      </c>
      <c r="C5998" s="61">
        <v>52.184382999999997</v>
      </c>
      <c r="D5998">
        <f t="shared" si="95"/>
        <v>-0.87627741698835482</v>
      </c>
      <c r="E5998">
        <v>-2.1052874068730052E-2</v>
      </c>
    </row>
    <row r="5999" spans="2:5" x14ac:dyDescent="0.2">
      <c r="B5999" s="153">
        <v>44827</v>
      </c>
      <c r="C5999" s="61">
        <v>421.78543100000002</v>
      </c>
      <c r="D5999">
        <f t="shared" si="95"/>
        <v>0.21420352200791554</v>
      </c>
      <c r="E5999">
        <v>-2.1055043564125863E-2</v>
      </c>
    </row>
    <row r="6000" spans="2:5" x14ac:dyDescent="0.2">
      <c r="B6000" s="153">
        <v>42234</v>
      </c>
      <c r="C6000" s="61">
        <v>347.37622099999999</v>
      </c>
      <c r="D6000">
        <f t="shared" si="95"/>
        <v>-9.6320339397240412E-2</v>
      </c>
      <c r="E6000">
        <v>-2.1061477929072644E-2</v>
      </c>
    </row>
    <row r="6001" spans="2:5" x14ac:dyDescent="0.2">
      <c r="B6001" s="153">
        <v>44930</v>
      </c>
      <c r="C6001" s="61">
        <v>384.40194700000001</v>
      </c>
      <c r="D6001">
        <f t="shared" si="95"/>
        <v>8.930187493080032</v>
      </c>
      <c r="E6001">
        <v>-2.1071307904016914E-2</v>
      </c>
    </row>
    <row r="6002" spans="2:5" x14ac:dyDescent="0.2">
      <c r="B6002" s="153">
        <v>35930</v>
      </c>
      <c r="C6002" s="61">
        <v>38.710442</v>
      </c>
      <c r="D6002">
        <f t="shared" si="95"/>
        <v>-0.9123748385857019</v>
      </c>
      <c r="E6002">
        <v>-2.1085367992972483E-2</v>
      </c>
    </row>
    <row r="6003" spans="2:5" x14ac:dyDescent="0.2">
      <c r="B6003" s="153">
        <v>42909</v>
      </c>
      <c r="C6003" s="61">
        <v>441.77313199999998</v>
      </c>
      <c r="D6003">
        <f t="shared" si="95"/>
        <v>-0.1099618457650708</v>
      </c>
      <c r="E6003">
        <v>-2.1095641543945571E-2</v>
      </c>
    </row>
    <row r="6004" spans="2:5" x14ac:dyDescent="0.2">
      <c r="B6004" s="153">
        <v>44496</v>
      </c>
      <c r="C6004" s="61">
        <v>496.353027</v>
      </c>
      <c r="D6004">
        <f t="shared" si="95"/>
        <v>5.7700701382354369</v>
      </c>
      <c r="E6004">
        <v>-2.113434480695001E-2</v>
      </c>
    </row>
    <row r="6005" spans="2:5" x14ac:dyDescent="0.2">
      <c r="B6005" s="153">
        <v>39681</v>
      </c>
      <c r="C6005" s="61">
        <v>73.315787999999998</v>
      </c>
      <c r="D6005">
        <f t="shared" si="95"/>
        <v>-0.3053446369311888</v>
      </c>
      <c r="E6005">
        <v>-2.1189239554920459E-2</v>
      </c>
    </row>
    <row r="6006" spans="2:5" x14ac:dyDescent="0.2">
      <c r="B6006" s="153">
        <v>38719</v>
      </c>
      <c r="C6006" s="61">
        <v>105.54267900000001</v>
      </c>
      <c r="D6006">
        <f t="shared" si="95"/>
        <v>7.4722987587121024</v>
      </c>
      <c r="E6006">
        <v>-2.1197001722627236E-2</v>
      </c>
    </row>
    <row r="6007" spans="2:5" x14ac:dyDescent="0.2">
      <c r="B6007" s="153">
        <v>36805</v>
      </c>
      <c r="C6007" s="61">
        <v>12.457383999999999</v>
      </c>
      <c r="D6007">
        <f t="shared" si="95"/>
        <v>-0.79971995098056947</v>
      </c>
      <c r="E6007">
        <v>-2.1212100736068024E-2</v>
      </c>
    </row>
    <row r="6008" spans="2:5" x14ac:dyDescent="0.2">
      <c r="B6008" s="153">
        <v>35339</v>
      </c>
      <c r="C6008" s="61">
        <v>62.199824999999997</v>
      </c>
      <c r="D6008">
        <f t="shared" si="95"/>
        <v>-0.1787759811684089</v>
      </c>
      <c r="E6008">
        <v>-2.121237036830145E-2</v>
      </c>
    </row>
    <row r="6009" spans="2:5" x14ac:dyDescent="0.2">
      <c r="B6009" s="153">
        <v>38369</v>
      </c>
      <c r="C6009" s="61">
        <v>75.740386999999998</v>
      </c>
      <c r="D6009">
        <f t="shared" si="95"/>
        <v>-0.81699036529751834</v>
      </c>
      <c r="E6009">
        <v>-2.1217249827076009E-2</v>
      </c>
    </row>
    <row r="6010" spans="2:5" x14ac:dyDescent="0.2">
      <c r="B6010" s="153">
        <v>44699</v>
      </c>
      <c r="C6010" s="61">
        <v>413.86010700000003</v>
      </c>
      <c r="D6010">
        <f t="shared" si="95"/>
        <v>7.1578088548176719</v>
      </c>
      <c r="E6010">
        <v>-2.1218930339954485E-2</v>
      </c>
    </row>
    <row r="6011" spans="2:5" x14ac:dyDescent="0.2">
      <c r="B6011" s="153">
        <v>35683</v>
      </c>
      <c r="C6011" s="61">
        <v>50.731772999999997</v>
      </c>
      <c r="D6011">
        <f t="shared" si="95"/>
        <v>0.27884460113265414</v>
      </c>
      <c r="E6011">
        <v>-2.1261874815492268E-2</v>
      </c>
    </row>
    <row r="6012" spans="2:5" x14ac:dyDescent="0.2">
      <c r="B6012" s="153">
        <v>34416</v>
      </c>
      <c r="C6012" s="61">
        <v>39.670006000000001</v>
      </c>
      <c r="D6012">
        <f t="shared" si="95"/>
        <v>-0.7693121936804983</v>
      </c>
      <c r="E6012">
        <v>-2.127634377911173E-2</v>
      </c>
    </row>
    <row r="6013" spans="2:5" x14ac:dyDescent="0.2">
      <c r="B6013" s="153">
        <v>43458</v>
      </c>
      <c r="C6013" s="61">
        <v>171.964035</v>
      </c>
      <c r="D6013">
        <f t="shared" si="95"/>
        <v>10.559636774028183</v>
      </c>
      <c r="E6013">
        <v>-2.1276648178605088E-2</v>
      </c>
    </row>
    <row r="6014" spans="2:5" x14ac:dyDescent="0.2">
      <c r="B6014" s="153">
        <v>34089</v>
      </c>
      <c r="C6014" s="61">
        <v>14.876249</v>
      </c>
      <c r="D6014">
        <f t="shared" si="95"/>
        <v>-0.75945872392272462</v>
      </c>
      <c r="E6014">
        <v>-2.1276807115743344E-2</v>
      </c>
    </row>
    <row r="6015" spans="2:5" x14ac:dyDescent="0.2">
      <c r="B6015" s="153">
        <v>38217</v>
      </c>
      <c r="C6015" s="61">
        <v>61.844890999999997</v>
      </c>
      <c r="D6015">
        <f t="shared" si="95"/>
        <v>2.2913359824789601</v>
      </c>
      <c r="E6015">
        <v>-2.1293104107203868E-2</v>
      </c>
    </row>
    <row r="6016" spans="2:5" x14ac:dyDescent="0.2">
      <c r="B6016" s="153">
        <v>36727</v>
      </c>
      <c r="C6016" s="61">
        <v>18.790209000000001</v>
      </c>
      <c r="D6016">
        <f t="shared" si="95"/>
        <v>-0.86295614128929021</v>
      </c>
      <c r="E6016">
        <v>-2.1293734245296046E-2</v>
      </c>
    </row>
    <row r="6017" spans="2:5" x14ac:dyDescent="0.2">
      <c r="B6017" s="153">
        <v>39136</v>
      </c>
      <c r="C6017" s="61">
        <v>137.110916</v>
      </c>
      <c r="D6017">
        <f t="shared" si="95"/>
        <v>3.3593986174907147</v>
      </c>
      <c r="E6017">
        <v>-2.1322611804186563E-2</v>
      </c>
    </row>
    <row r="6018" spans="2:5" x14ac:dyDescent="0.2">
      <c r="B6018" s="153">
        <v>36188</v>
      </c>
      <c r="C6018" s="61">
        <v>31.451796000000002</v>
      </c>
      <c r="D6018">
        <f t="shared" si="95"/>
        <v>1.4711959858440375</v>
      </c>
      <c r="E6018">
        <v>-2.1335777665662081E-2</v>
      </c>
    </row>
    <row r="6019" spans="2:5" x14ac:dyDescent="0.2">
      <c r="B6019" s="153">
        <v>36804</v>
      </c>
      <c r="C6019" s="61">
        <v>12.727358000000001</v>
      </c>
      <c r="D6019">
        <f t="shared" ref="D6019:D6082" si="96">(C6019-C6020)/C6020</f>
        <v>-0.97017584079911867</v>
      </c>
      <c r="E6019">
        <v>-2.1352327396612015E-2</v>
      </c>
    </row>
    <row r="6020" spans="2:5" x14ac:dyDescent="0.2">
      <c r="B6020" s="153">
        <v>42184</v>
      </c>
      <c r="C6020" s="61">
        <v>426.74658199999999</v>
      </c>
      <c r="D6020">
        <f t="shared" si="96"/>
        <v>7.5770209688387045</v>
      </c>
      <c r="E6020">
        <v>-2.1366599072426551E-2</v>
      </c>
    </row>
    <row r="6021" spans="2:5" x14ac:dyDescent="0.2">
      <c r="B6021" s="153">
        <v>34597</v>
      </c>
      <c r="C6021" s="61">
        <v>49.754638999999997</v>
      </c>
      <c r="D6021">
        <f t="shared" si="96"/>
        <v>4.2804899984108795E-2</v>
      </c>
      <c r="E6021">
        <v>-2.1367062672163154E-2</v>
      </c>
    </row>
    <row r="6022" spans="2:5" x14ac:dyDescent="0.2">
      <c r="B6022" s="153">
        <v>35485</v>
      </c>
      <c r="C6022" s="61">
        <v>47.712318000000003</v>
      </c>
      <c r="D6022">
        <f t="shared" si="96"/>
        <v>2.2306916641844614</v>
      </c>
      <c r="E6022">
        <v>-2.1391233473857674E-2</v>
      </c>
    </row>
    <row r="6023" spans="2:5" x14ac:dyDescent="0.2">
      <c r="B6023" s="153">
        <v>34114</v>
      </c>
      <c r="C6023" s="61">
        <v>14.768452999999999</v>
      </c>
      <c r="D6023">
        <f t="shared" si="96"/>
        <v>-0.2877296727645548</v>
      </c>
      <c r="E6023">
        <v>-2.1428391104150499E-2</v>
      </c>
    </row>
    <row r="6024" spans="2:5" x14ac:dyDescent="0.2">
      <c r="B6024" s="153">
        <v>36119</v>
      </c>
      <c r="C6024" s="61">
        <v>20.734337</v>
      </c>
      <c r="D6024">
        <f t="shared" si="96"/>
        <v>-0.93240507455357202</v>
      </c>
      <c r="E6024">
        <v>-2.1456208446544726E-2</v>
      </c>
    </row>
    <row r="6025" spans="2:5" x14ac:dyDescent="0.2">
      <c r="B6025" s="153">
        <v>44336</v>
      </c>
      <c r="C6025" s="61">
        <v>306.743988</v>
      </c>
      <c r="D6025">
        <f t="shared" si="96"/>
        <v>9.8880780893002473</v>
      </c>
      <c r="E6025">
        <v>-2.1466070531581543E-2</v>
      </c>
    </row>
    <row r="6026" spans="2:5" x14ac:dyDescent="0.2">
      <c r="B6026" s="153">
        <v>36300</v>
      </c>
      <c r="C6026" s="61">
        <v>28.172464000000002</v>
      </c>
      <c r="D6026">
        <f t="shared" si="96"/>
        <v>1.6737436378391701</v>
      </c>
      <c r="E6026">
        <v>-2.148566330957118E-2</v>
      </c>
    </row>
    <row r="6027" spans="2:5" x14ac:dyDescent="0.2">
      <c r="B6027" s="153">
        <v>37174</v>
      </c>
      <c r="C6027" s="61">
        <v>10.536711</v>
      </c>
      <c r="D6027">
        <f t="shared" si="96"/>
        <v>-0.73147219456819379</v>
      </c>
      <c r="E6027">
        <v>-2.1489922518486731E-2</v>
      </c>
    </row>
    <row r="6028" spans="2:5" x14ac:dyDescent="0.2">
      <c r="B6028" s="153">
        <v>33738</v>
      </c>
      <c r="C6028" s="61">
        <v>39.238807999999999</v>
      </c>
      <c r="D6028">
        <f t="shared" si="96"/>
        <v>1</v>
      </c>
      <c r="E6028">
        <v>-2.1505196154767637E-2</v>
      </c>
    </row>
    <row r="6029" spans="2:5" x14ac:dyDescent="0.2">
      <c r="B6029" s="153">
        <v>33423</v>
      </c>
      <c r="C6029" s="61">
        <v>19.619403999999999</v>
      </c>
      <c r="D6029">
        <f t="shared" si="96"/>
        <v>-0.85079186107694904</v>
      </c>
      <c r="E6029">
        <v>-2.1505196154767637E-2</v>
      </c>
    </row>
    <row r="6030" spans="2:5" x14ac:dyDescent="0.2">
      <c r="B6030" s="153">
        <v>44133</v>
      </c>
      <c r="C6030" s="61">
        <v>131.490173</v>
      </c>
      <c r="D6030">
        <f t="shared" si="96"/>
        <v>1.0171961565660024</v>
      </c>
      <c r="E6030">
        <v>-2.1513481277661069E-2</v>
      </c>
    </row>
    <row r="6031" spans="2:5" x14ac:dyDescent="0.2">
      <c r="B6031" s="153">
        <v>38272</v>
      </c>
      <c r="C6031" s="61">
        <v>65.184623999999999</v>
      </c>
      <c r="D6031">
        <f t="shared" si="96"/>
        <v>-0.84560145070715043</v>
      </c>
      <c r="E6031">
        <v>-2.1519431398712232E-2</v>
      </c>
    </row>
    <row r="6032" spans="2:5" x14ac:dyDescent="0.2">
      <c r="B6032" s="153">
        <v>44685</v>
      </c>
      <c r="C6032" s="61">
        <v>422.18417399999998</v>
      </c>
      <c r="D6032">
        <f t="shared" si="96"/>
        <v>-0.56536347924921349</v>
      </c>
      <c r="E6032">
        <v>-2.1601024916675048E-2</v>
      </c>
    </row>
    <row r="6033" spans="2:5" x14ac:dyDescent="0.2">
      <c r="B6033" s="153">
        <v>45400</v>
      </c>
      <c r="C6033" s="61">
        <v>971.34997599999997</v>
      </c>
      <c r="D6033">
        <f t="shared" si="96"/>
        <v>1.1307181431745672</v>
      </c>
      <c r="E6033">
        <v>-2.1605572380405808E-2</v>
      </c>
    </row>
    <row r="6034" spans="2:5" x14ac:dyDescent="0.2">
      <c r="B6034" s="153">
        <v>42907</v>
      </c>
      <c r="C6034" s="61">
        <v>455.87914999999998</v>
      </c>
      <c r="D6034">
        <f t="shared" si="96"/>
        <v>1.3903113914075398E-3</v>
      </c>
      <c r="E6034">
        <v>-2.1608932042908979E-2</v>
      </c>
    </row>
    <row r="6035" spans="2:5" x14ac:dyDescent="0.2">
      <c r="B6035" s="153">
        <v>42158</v>
      </c>
      <c r="C6035" s="61">
        <v>455.246216</v>
      </c>
      <c r="D6035">
        <f t="shared" si="96"/>
        <v>1.5895383102354457</v>
      </c>
      <c r="E6035">
        <v>-2.1629725476367691E-2</v>
      </c>
    </row>
    <row r="6036" spans="2:5" x14ac:dyDescent="0.2">
      <c r="B6036" s="153">
        <v>43614</v>
      </c>
      <c r="C6036" s="61">
        <v>175.80207799999999</v>
      </c>
      <c r="D6036">
        <f t="shared" si="96"/>
        <v>0.6997589909468116</v>
      </c>
      <c r="E6036">
        <v>-2.1636595972917942E-2</v>
      </c>
    </row>
    <row r="6037" spans="2:5" x14ac:dyDescent="0.2">
      <c r="B6037" s="153">
        <v>44036</v>
      </c>
      <c r="C6037" s="61">
        <v>103.42765</v>
      </c>
      <c r="D6037">
        <f t="shared" si="96"/>
        <v>-0.65662748968321938</v>
      </c>
      <c r="E6037">
        <v>-2.1687892996727579E-2</v>
      </c>
    </row>
    <row r="6038" spans="2:5" x14ac:dyDescent="0.2">
      <c r="B6038" s="153">
        <v>44397</v>
      </c>
      <c r="C6038" s="61">
        <v>301.21121199999999</v>
      </c>
      <c r="D6038">
        <f t="shared" si="96"/>
        <v>9.0991035339444665E-2</v>
      </c>
      <c r="E6038">
        <v>-2.1693429744390393E-2</v>
      </c>
    </row>
    <row r="6039" spans="2:5" x14ac:dyDescent="0.2">
      <c r="B6039" s="153">
        <v>44431</v>
      </c>
      <c r="C6039" s="61">
        <v>276.089539</v>
      </c>
      <c r="D6039">
        <f t="shared" si="96"/>
        <v>17.068048576817311</v>
      </c>
      <c r="E6039">
        <v>-2.1723656558658766E-2</v>
      </c>
    </row>
    <row r="6040" spans="2:5" x14ac:dyDescent="0.2">
      <c r="B6040" s="153">
        <v>36900</v>
      </c>
      <c r="C6040" s="61">
        <v>15.28054</v>
      </c>
      <c r="D6040">
        <f t="shared" si="96"/>
        <v>-0.95367035070171724</v>
      </c>
      <c r="E6040">
        <v>-2.172832345333061E-2</v>
      </c>
    </row>
    <row r="6041" spans="2:5" x14ac:dyDescent="0.2">
      <c r="B6041" s="153">
        <v>43182</v>
      </c>
      <c r="C6041" s="61">
        <v>329.82205199999999</v>
      </c>
      <c r="D6041">
        <f t="shared" si="96"/>
        <v>8.8735176194882168</v>
      </c>
      <c r="E6041">
        <v>-2.1732747182211434E-2</v>
      </c>
    </row>
    <row r="6042" spans="2:5" x14ac:dyDescent="0.2">
      <c r="B6042" s="153">
        <v>36503</v>
      </c>
      <c r="C6042" s="61">
        <v>33.404716000000001</v>
      </c>
      <c r="D6042">
        <f t="shared" si="96"/>
        <v>0.14770337980131387</v>
      </c>
      <c r="E6042">
        <v>-2.1734374127391001E-2</v>
      </c>
    </row>
    <row r="6043" spans="2:5" x14ac:dyDescent="0.2">
      <c r="B6043" s="153">
        <v>33652</v>
      </c>
      <c r="C6043" s="61">
        <v>29.105705</v>
      </c>
      <c r="D6043">
        <f t="shared" si="96"/>
        <v>-0.25000012239866448</v>
      </c>
      <c r="E6043">
        <v>-2.1739148701425043E-2</v>
      </c>
    </row>
    <row r="6044" spans="2:5" x14ac:dyDescent="0.2">
      <c r="B6044" s="153">
        <v>33746</v>
      </c>
      <c r="C6044" s="61">
        <v>38.807613000000003</v>
      </c>
      <c r="D6044">
        <f t="shared" si="96"/>
        <v>0</v>
      </c>
      <c r="E6044">
        <v>-2.1739169890722911E-2</v>
      </c>
    </row>
    <row r="6045" spans="2:5" x14ac:dyDescent="0.2">
      <c r="B6045" s="153">
        <v>34347</v>
      </c>
      <c r="C6045" s="61">
        <v>38.807613000000003</v>
      </c>
      <c r="D6045">
        <f t="shared" si="96"/>
        <v>0.60000020614514571</v>
      </c>
      <c r="E6045">
        <v>-2.1739169890722911E-2</v>
      </c>
    </row>
    <row r="6046" spans="2:5" x14ac:dyDescent="0.2">
      <c r="B6046" s="153">
        <v>34263</v>
      </c>
      <c r="C6046" s="61">
        <v>24.254754999999999</v>
      </c>
      <c r="D6046">
        <f t="shared" si="96"/>
        <v>-0.69529467538680845</v>
      </c>
      <c r="E6046">
        <v>-2.1739187426702836E-2</v>
      </c>
    </row>
    <row r="6047" spans="2:5" x14ac:dyDescent="0.2">
      <c r="B6047" s="153">
        <v>38351</v>
      </c>
      <c r="C6047" s="61">
        <v>79.600693000000007</v>
      </c>
      <c r="D6047">
        <f t="shared" si="96"/>
        <v>3.2502439063459438</v>
      </c>
      <c r="E6047">
        <v>-2.1751894623343242E-2</v>
      </c>
    </row>
    <row r="6048" spans="2:5" x14ac:dyDescent="0.2">
      <c r="B6048" s="153">
        <v>37280</v>
      </c>
      <c r="C6048" s="61">
        <v>18.7285</v>
      </c>
      <c r="D6048">
        <f t="shared" si="96"/>
        <v>-0.32480541987091316</v>
      </c>
      <c r="E6048">
        <v>-2.1756815801067989E-2</v>
      </c>
    </row>
    <row r="6049" spans="2:5" x14ac:dyDescent="0.2">
      <c r="B6049" s="153">
        <v>37782</v>
      </c>
      <c r="C6049" s="61">
        <v>27.737929999999999</v>
      </c>
      <c r="D6049">
        <f t="shared" si="96"/>
        <v>-0.91401612973192781</v>
      </c>
      <c r="E6049">
        <v>-2.176260991488313E-2</v>
      </c>
    </row>
    <row r="6050" spans="2:5" x14ac:dyDescent="0.2">
      <c r="B6050" s="153">
        <v>43234</v>
      </c>
      <c r="C6050" s="61">
        <v>322.59457400000002</v>
      </c>
      <c r="D6050">
        <f t="shared" si="96"/>
        <v>3.3568845768661908</v>
      </c>
      <c r="E6050">
        <v>-2.1765365014743705E-2</v>
      </c>
    </row>
    <row r="6051" spans="2:5" x14ac:dyDescent="0.2">
      <c r="B6051" s="153">
        <v>38376</v>
      </c>
      <c r="C6051" s="61">
        <v>74.042488000000006</v>
      </c>
      <c r="D6051">
        <f t="shared" si="96"/>
        <v>-0.83739285858352031</v>
      </c>
      <c r="E6051">
        <v>-2.1796673742196453E-2</v>
      </c>
    </row>
    <row r="6052" spans="2:5" x14ac:dyDescent="0.2">
      <c r="B6052" s="153">
        <v>42531</v>
      </c>
      <c r="C6052" s="61">
        <v>455.34585600000003</v>
      </c>
      <c r="D6052">
        <f t="shared" si="96"/>
        <v>8.4325567093225384</v>
      </c>
      <c r="E6052">
        <v>-2.1834447770521619E-2</v>
      </c>
    </row>
    <row r="6053" spans="2:5" x14ac:dyDescent="0.2">
      <c r="B6053" s="153">
        <v>35671</v>
      </c>
      <c r="C6053" s="61">
        <v>48.273853000000003</v>
      </c>
      <c r="D6053">
        <f t="shared" si="96"/>
        <v>-0.64505380075494645</v>
      </c>
      <c r="E6053">
        <v>-2.1889409301788326E-2</v>
      </c>
    </row>
    <row r="6054" spans="2:5" x14ac:dyDescent="0.2">
      <c r="B6054" s="153">
        <v>39049</v>
      </c>
      <c r="C6054" s="61">
        <v>136.00329600000001</v>
      </c>
      <c r="D6054">
        <f t="shared" si="96"/>
        <v>4.1100670879188659</v>
      </c>
      <c r="E6054">
        <v>-2.1905829850863017E-2</v>
      </c>
    </row>
    <row r="6055" spans="2:5" x14ac:dyDescent="0.2">
      <c r="B6055" s="153">
        <v>36325</v>
      </c>
      <c r="C6055" s="61">
        <v>26.614777</v>
      </c>
      <c r="D6055">
        <f t="shared" si="96"/>
        <v>-0.73818139023964313</v>
      </c>
      <c r="E6055">
        <v>-2.1911821019572258E-2</v>
      </c>
    </row>
    <row r="6056" spans="2:5" x14ac:dyDescent="0.2">
      <c r="B6056" s="153">
        <v>40067</v>
      </c>
      <c r="C6056" s="61">
        <v>101.653496</v>
      </c>
      <c r="D6056">
        <f t="shared" si="96"/>
        <v>-0.80075855987054045</v>
      </c>
      <c r="E6056">
        <v>-2.1949874696989273E-2</v>
      </c>
    </row>
    <row r="6057" spans="2:5" x14ac:dyDescent="0.2">
      <c r="B6057" s="153">
        <v>42117</v>
      </c>
      <c r="C6057" s="61">
        <v>510.20257600000002</v>
      </c>
      <c r="D6057">
        <f t="shared" si="96"/>
        <v>2.2381695371214883</v>
      </c>
      <c r="E6057">
        <v>-2.196757656392417E-2</v>
      </c>
    </row>
    <row r="6058" spans="2:5" x14ac:dyDescent="0.2">
      <c r="B6058" s="153">
        <v>43880</v>
      </c>
      <c r="C6058" s="61">
        <v>157.55894499999999</v>
      </c>
      <c r="D6058">
        <f t="shared" si="96"/>
        <v>3.0740384916472214</v>
      </c>
      <c r="E6058">
        <v>-2.1967826076657652E-2</v>
      </c>
    </row>
    <row r="6059" spans="2:5" x14ac:dyDescent="0.2">
      <c r="B6059" s="153">
        <v>34752</v>
      </c>
      <c r="C6059" s="61">
        <v>38.673896999999997</v>
      </c>
      <c r="D6059">
        <f t="shared" si="96"/>
        <v>7.7519769700151106E-3</v>
      </c>
      <c r="E6059">
        <v>-2.1978285705499628E-2</v>
      </c>
    </row>
    <row r="6060" spans="2:5" x14ac:dyDescent="0.2">
      <c r="B6060" s="153">
        <v>34351</v>
      </c>
      <c r="C6060" s="61">
        <v>38.376404000000001</v>
      </c>
      <c r="D6060">
        <f t="shared" si="96"/>
        <v>-0.11224142707585168</v>
      </c>
      <c r="E6060">
        <v>-2.1978343480770313E-2</v>
      </c>
    </row>
    <row r="6061" spans="2:5" x14ac:dyDescent="0.2">
      <c r="B6061" s="153">
        <v>35408</v>
      </c>
      <c r="C6061" s="61">
        <v>43.228423999999997</v>
      </c>
      <c r="D6061">
        <f t="shared" si="96"/>
        <v>-0.64493170858848448</v>
      </c>
      <c r="E6061">
        <v>-2.1990318866987907E-2</v>
      </c>
    </row>
    <row r="6062" spans="2:5" x14ac:dyDescent="0.2">
      <c r="B6062" s="153">
        <v>39223</v>
      </c>
      <c r="C6062" s="61">
        <v>121.746788</v>
      </c>
      <c r="D6062">
        <f t="shared" si="96"/>
        <v>0.74008645520702054</v>
      </c>
      <c r="E6062">
        <v>-2.204115524864041E-2</v>
      </c>
    </row>
    <row r="6063" spans="2:5" x14ac:dyDescent="0.2">
      <c r="B6063" s="153">
        <v>38490</v>
      </c>
      <c r="C6063" s="61">
        <v>69.965941999999998</v>
      </c>
      <c r="D6063">
        <f t="shared" si="96"/>
        <v>-0.59929200291646667</v>
      </c>
      <c r="E6063">
        <v>-2.2053080536048875E-2</v>
      </c>
    </row>
    <row r="6064" spans="2:5" x14ac:dyDescent="0.2">
      <c r="B6064" s="153">
        <v>43608</v>
      </c>
      <c r="C6064" s="61">
        <v>174.60580400000001</v>
      </c>
      <c r="D6064">
        <f t="shared" si="96"/>
        <v>3.6028065273008139</v>
      </c>
      <c r="E6064">
        <v>-2.2054727683695999E-2</v>
      </c>
    </row>
    <row r="6065" spans="2:5" x14ac:dyDescent="0.2">
      <c r="B6065" s="153">
        <v>35941</v>
      </c>
      <c r="C6065" s="61">
        <v>37.934638999999997</v>
      </c>
      <c r="D6065">
        <f t="shared" si="96"/>
        <v>1.6458787961851831</v>
      </c>
      <c r="E6065">
        <v>-2.2056086899683192E-2</v>
      </c>
    </row>
    <row r="6066" spans="2:5" x14ac:dyDescent="0.2">
      <c r="B6066" s="153">
        <v>33289</v>
      </c>
      <c r="C6066" s="61">
        <v>14.337255000000001</v>
      </c>
      <c r="D6066">
        <f t="shared" si="96"/>
        <v>-0.71128784635478448</v>
      </c>
      <c r="E6066">
        <v>-2.2058641469419167E-2</v>
      </c>
    </row>
    <row r="6067" spans="2:5" x14ac:dyDescent="0.2">
      <c r="B6067" s="153">
        <v>35031</v>
      </c>
      <c r="C6067" s="61">
        <v>49.65934</v>
      </c>
      <c r="D6067">
        <f t="shared" si="96"/>
        <v>-0.92000750489705219</v>
      </c>
      <c r="E6067">
        <v>-2.2099544342743128E-2</v>
      </c>
    </row>
    <row r="6068" spans="2:5" x14ac:dyDescent="0.2">
      <c r="B6068" s="153">
        <v>45181</v>
      </c>
      <c r="C6068" s="61">
        <v>620.79998799999998</v>
      </c>
      <c r="D6068">
        <f t="shared" si="96"/>
        <v>1.2043709722913831</v>
      </c>
      <c r="E6068">
        <v>-2.213119403189516E-2</v>
      </c>
    </row>
    <row r="6069" spans="2:5" x14ac:dyDescent="0.2">
      <c r="B6069" s="153">
        <v>43251</v>
      </c>
      <c r="C6069" s="61">
        <v>281.62228399999998</v>
      </c>
      <c r="D6069">
        <f t="shared" si="96"/>
        <v>3.0469059060047408</v>
      </c>
      <c r="E6069">
        <v>-2.2152928041775339E-2</v>
      </c>
    </row>
    <row r="6070" spans="2:5" x14ac:dyDescent="0.2">
      <c r="B6070" s="153">
        <v>38468</v>
      </c>
      <c r="C6070" s="61">
        <v>69.589530999999994</v>
      </c>
      <c r="D6070">
        <f t="shared" si="96"/>
        <v>3.4551741732600036</v>
      </c>
      <c r="E6070">
        <v>-2.2169611592023512E-2</v>
      </c>
    </row>
    <row r="6071" spans="2:5" x14ac:dyDescent="0.2">
      <c r="B6071" s="153">
        <v>36899</v>
      </c>
      <c r="C6071" s="61">
        <v>15.619935</v>
      </c>
      <c r="D6071">
        <f t="shared" si="96"/>
        <v>-0.34136901615765147</v>
      </c>
      <c r="E6071">
        <v>-2.2211662509379698E-2</v>
      </c>
    </row>
    <row r="6072" spans="2:5" x14ac:dyDescent="0.2">
      <c r="B6072" s="153">
        <v>34264</v>
      </c>
      <c r="C6072" s="61">
        <v>23.715761000000001</v>
      </c>
      <c r="D6072">
        <f t="shared" si="96"/>
        <v>-0.92155796955064428</v>
      </c>
      <c r="E6072">
        <v>-2.2222199317206003E-2</v>
      </c>
    </row>
    <row r="6073" spans="2:5" x14ac:dyDescent="0.2">
      <c r="B6073" s="153">
        <v>42271</v>
      </c>
      <c r="C6073" s="61">
        <v>302.33486900000003</v>
      </c>
      <c r="D6073">
        <f t="shared" si="96"/>
        <v>9.3721184668764828</v>
      </c>
      <c r="E6073">
        <v>-2.2236600553454992E-2</v>
      </c>
    </row>
    <row r="6074" spans="2:5" x14ac:dyDescent="0.2">
      <c r="B6074" s="153">
        <v>36318</v>
      </c>
      <c r="C6074" s="61">
        <v>29.148806</v>
      </c>
      <c r="D6074">
        <f t="shared" si="96"/>
        <v>-1.4619321202772147E-2</v>
      </c>
      <c r="E6074">
        <v>-2.2250006591277616E-2</v>
      </c>
    </row>
    <row r="6075" spans="2:5" x14ac:dyDescent="0.2">
      <c r="B6075" s="153">
        <v>39896</v>
      </c>
      <c r="C6075" s="61">
        <v>29.581264000000001</v>
      </c>
      <c r="D6075">
        <f t="shared" si="96"/>
        <v>-0.60314405414922989</v>
      </c>
      <c r="E6075">
        <v>-2.2269036133977606E-2</v>
      </c>
    </row>
    <row r="6076" spans="2:5" x14ac:dyDescent="0.2">
      <c r="B6076" s="153">
        <v>38412</v>
      </c>
      <c r="C6076" s="61">
        <v>74.539046999999997</v>
      </c>
      <c r="D6076">
        <f t="shared" si="96"/>
        <v>0.51383670326749808</v>
      </c>
      <c r="E6076">
        <v>-2.2271238123440878E-2</v>
      </c>
    </row>
    <row r="6077" spans="2:5" x14ac:dyDescent="0.2">
      <c r="B6077" s="153">
        <v>35024</v>
      </c>
      <c r="C6077" s="61">
        <v>49.238498999999997</v>
      </c>
      <c r="D6077">
        <f t="shared" si="96"/>
        <v>1.9121242097872118</v>
      </c>
      <c r="E6077">
        <v>-2.2284122728607813E-2</v>
      </c>
    </row>
    <row r="6078" spans="2:5" x14ac:dyDescent="0.2">
      <c r="B6078" s="153">
        <v>36942</v>
      </c>
      <c r="C6078" s="61">
        <v>16.908104000000002</v>
      </c>
      <c r="D6078">
        <f t="shared" si="96"/>
        <v>-0.76576520489011302</v>
      </c>
      <c r="E6078">
        <v>-2.2301485140814356E-2</v>
      </c>
    </row>
    <row r="6079" spans="2:5" x14ac:dyDescent="0.2">
      <c r="B6079" s="153">
        <v>38432</v>
      </c>
      <c r="C6079" s="61">
        <v>72.184425000000005</v>
      </c>
      <c r="D6079">
        <f t="shared" si="96"/>
        <v>1.323683983156674</v>
      </c>
      <c r="E6079">
        <v>-2.2345207273473611E-2</v>
      </c>
    </row>
    <row r="6080" spans="2:5" x14ac:dyDescent="0.2">
      <c r="B6080" s="153">
        <v>36514</v>
      </c>
      <c r="C6080" s="61">
        <v>31.064647999999998</v>
      </c>
      <c r="D6080">
        <f t="shared" si="96"/>
        <v>-0.93506674800071043</v>
      </c>
      <c r="E6080">
        <v>-2.2402268543365095E-2</v>
      </c>
    </row>
    <row r="6081" spans="2:5" x14ac:dyDescent="0.2">
      <c r="B6081" s="153">
        <v>44494</v>
      </c>
      <c r="C6081" s="61">
        <v>478.40893599999998</v>
      </c>
      <c r="D6081">
        <f t="shared" si="96"/>
        <v>1.3929193518460834</v>
      </c>
      <c r="E6081">
        <v>-2.2407817047269206E-2</v>
      </c>
    </row>
    <row r="6082" spans="2:5" x14ac:dyDescent="0.2">
      <c r="B6082" s="153">
        <v>43563</v>
      </c>
      <c r="C6082" s="61">
        <v>199.926895</v>
      </c>
      <c r="D6082">
        <f t="shared" si="96"/>
        <v>13.520405906591661</v>
      </c>
      <c r="E6082">
        <v>-2.2422551210282658E-2</v>
      </c>
    </row>
    <row r="6083" spans="2:5" x14ac:dyDescent="0.2">
      <c r="B6083" s="153">
        <v>36790</v>
      </c>
      <c r="C6083" s="61">
        <v>13.768685</v>
      </c>
      <c r="D6083">
        <f t="shared" ref="D6083:D6146" si="97">(C6083-C6084)/C6084</f>
        <v>-0.88456666917396931</v>
      </c>
      <c r="E6083">
        <v>-2.245355358935807E-2</v>
      </c>
    </row>
    <row r="6084" spans="2:5" x14ac:dyDescent="0.2">
      <c r="B6084" s="153">
        <v>43742</v>
      </c>
      <c r="C6084" s="61">
        <v>119.278244</v>
      </c>
      <c r="D6084">
        <f t="shared" si="97"/>
        <v>2.1795641859045611</v>
      </c>
      <c r="E6084">
        <v>-2.2467378978380893E-2</v>
      </c>
    </row>
    <row r="6085" spans="2:5" x14ac:dyDescent="0.2">
      <c r="B6085" s="153">
        <v>34379</v>
      </c>
      <c r="C6085" s="61">
        <v>37.514023000000002</v>
      </c>
      <c r="D6085">
        <f t="shared" si="97"/>
        <v>-0.70169619096470337</v>
      </c>
      <c r="E6085">
        <v>-2.2471646900527709E-2</v>
      </c>
    </row>
    <row r="6086" spans="2:5" x14ac:dyDescent="0.2">
      <c r="B6086" s="153">
        <v>39199</v>
      </c>
      <c r="C6086" s="61">
        <v>125.757774</v>
      </c>
      <c r="D6086">
        <f t="shared" si="97"/>
        <v>2.1206717841362153</v>
      </c>
      <c r="E6086">
        <v>-2.2501829440883431E-2</v>
      </c>
    </row>
    <row r="6087" spans="2:5" x14ac:dyDescent="0.2">
      <c r="B6087" s="153">
        <v>35908</v>
      </c>
      <c r="C6087" s="61">
        <v>40.298302</v>
      </c>
      <c r="D6087">
        <f t="shared" si="97"/>
        <v>1.1473264419544948</v>
      </c>
      <c r="E6087">
        <v>-2.251165613004651E-2</v>
      </c>
    </row>
    <row r="6088" spans="2:5" x14ac:dyDescent="0.2">
      <c r="B6088" s="153">
        <v>36039</v>
      </c>
      <c r="C6088" s="61">
        <v>18.766732999999999</v>
      </c>
      <c r="D6088">
        <f t="shared" si="97"/>
        <v>-0.19774113486425446</v>
      </c>
      <c r="E6088">
        <v>-2.251553713006758E-2</v>
      </c>
    </row>
    <row r="6089" spans="2:5" x14ac:dyDescent="0.2">
      <c r="B6089" s="153">
        <v>33576</v>
      </c>
      <c r="C6089" s="61">
        <v>23.392365999999999</v>
      </c>
      <c r="D6089">
        <f t="shared" si="97"/>
        <v>-0.76075138354352834</v>
      </c>
      <c r="E6089">
        <v>-2.2522661056845712E-2</v>
      </c>
    </row>
    <row r="6090" spans="2:5" x14ac:dyDescent="0.2">
      <c r="B6090" s="153">
        <v>40109</v>
      </c>
      <c r="C6090" s="61">
        <v>97.774299999999997</v>
      </c>
      <c r="D6090">
        <f t="shared" si="97"/>
        <v>4.1318435283276376</v>
      </c>
      <c r="E6090">
        <v>-2.2530017140912358E-2</v>
      </c>
    </row>
    <row r="6091" spans="2:5" x14ac:dyDescent="0.2">
      <c r="B6091" s="153">
        <v>36707</v>
      </c>
      <c r="C6091" s="61">
        <v>19.052471000000001</v>
      </c>
      <c r="D6091">
        <f t="shared" si="97"/>
        <v>-0.17391288135506502</v>
      </c>
      <c r="E6091">
        <v>-2.2556420679018127E-2</v>
      </c>
    </row>
    <row r="6092" spans="2:5" x14ac:dyDescent="0.2">
      <c r="B6092" s="153">
        <v>37735</v>
      </c>
      <c r="C6092" s="61">
        <v>23.063513</v>
      </c>
      <c r="D6092">
        <f t="shared" si="97"/>
        <v>-0.8645072072302511</v>
      </c>
      <c r="E6092">
        <v>-2.2556684454470732E-2</v>
      </c>
    </row>
    <row r="6093" spans="2:5" x14ac:dyDescent="0.2">
      <c r="B6093" s="153">
        <v>43395</v>
      </c>
      <c r="C6093" s="61">
        <v>170.219482</v>
      </c>
      <c r="D6093">
        <f t="shared" si="97"/>
        <v>-0.60882015924119826</v>
      </c>
      <c r="E6093">
        <v>-2.2610113681435246E-2</v>
      </c>
    </row>
    <row r="6094" spans="2:5" x14ac:dyDescent="0.2">
      <c r="B6094" s="153">
        <v>42859</v>
      </c>
      <c r="C6094" s="61">
        <v>435.143799</v>
      </c>
      <c r="D6094">
        <f t="shared" si="97"/>
        <v>7.8747008378620142</v>
      </c>
      <c r="E6094">
        <v>-2.2615279706426499E-2</v>
      </c>
    </row>
    <row r="6095" spans="2:5" x14ac:dyDescent="0.2">
      <c r="B6095" s="153">
        <v>35447</v>
      </c>
      <c r="C6095" s="61">
        <v>49.031939999999999</v>
      </c>
      <c r="D6095">
        <f t="shared" si="97"/>
        <v>-0.94816097558372203</v>
      </c>
      <c r="E6095">
        <v>-2.2627773455556881E-2</v>
      </c>
    </row>
    <row r="6096" spans="2:5" x14ac:dyDescent="0.2">
      <c r="B6096" s="153">
        <v>45366</v>
      </c>
      <c r="C6096" s="61">
        <v>945.84997599999997</v>
      </c>
      <c r="D6096">
        <f t="shared" si="97"/>
        <v>34.429397339511958</v>
      </c>
      <c r="E6096">
        <v>-2.2629836218031548E-2</v>
      </c>
    </row>
    <row r="6097" spans="2:5" x14ac:dyDescent="0.2">
      <c r="B6097" s="153">
        <v>36228</v>
      </c>
      <c r="C6097" s="61">
        <v>26.696756000000001</v>
      </c>
      <c r="D6097">
        <f t="shared" si="97"/>
        <v>-0.36662813146734646</v>
      </c>
      <c r="E6097">
        <v>-2.2646566372650095E-2</v>
      </c>
    </row>
    <row r="6098" spans="2:5" x14ac:dyDescent="0.2">
      <c r="B6098" s="153">
        <v>34813</v>
      </c>
      <c r="C6098" s="61">
        <v>42.150207999999999</v>
      </c>
      <c r="D6098">
        <f t="shared" si="97"/>
        <v>3.0747750615052534E-2</v>
      </c>
      <c r="E6098">
        <v>-2.2670183583602024E-2</v>
      </c>
    </row>
    <row r="6099" spans="2:5" x14ac:dyDescent="0.2">
      <c r="B6099" s="153">
        <v>35804</v>
      </c>
      <c r="C6099" s="61">
        <v>40.892845000000001</v>
      </c>
      <c r="D6099">
        <f t="shared" si="97"/>
        <v>2.6236700731285323</v>
      </c>
      <c r="E6099">
        <v>-2.2699750252511426E-2</v>
      </c>
    </row>
    <row r="6100" spans="2:5" x14ac:dyDescent="0.2">
      <c r="B6100" s="153">
        <v>36970</v>
      </c>
      <c r="C6100" s="61">
        <v>11.284924999999999</v>
      </c>
      <c r="D6100">
        <f t="shared" si="97"/>
        <v>-0.69568327702290456</v>
      </c>
      <c r="E6100">
        <v>-2.2711859680408716E-2</v>
      </c>
    </row>
    <row r="6101" spans="2:5" x14ac:dyDescent="0.2">
      <c r="B6101" s="153">
        <v>33780</v>
      </c>
      <c r="C6101" s="61">
        <v>37.082828999999997</v>
      </c>
      <c r="D6101">
        <f t="shared" si="97"/>
        <v>0</v>
      </c>
      <c r="E6101">
        <v>-2.27271858795801E-2</v>
      </c>
    </row>
    <row r="6102" spans="2:5" x14ac:dyDescent="0.2">
      <c r="B6102" s="153">
        <v>34353</v>
      </c>
      <c r="C6102" s="61">
        <v>37.082828999999997</v>
      </c>
      <c r="D6102">
        <f t="shared" si="97"/>
        <v>0.60000021573329998</v>
      </c>
      <c r="E6102">
        <v>-2.27271858795801E-2</v>
      </c>
    </row>
    <row r="6103" spans="2:5" x14ac:dyDescent="0.2">
      <c r="B6103" s="153">
        <v>34215</v>
      </c>
      <c r="C6103" s="61">
        <v>23.176765</v>
      </c>
      <c r="D6103">
        <f t="shared" si="97"/>
        <v>-0.94822258336488208</v>
      </c>
      <c r="E6103">
        <v>-2.2727333101391977E-2</v>
      </c>
    </row>
    <row r="6104" spans="2:5" x14ac:dyDescent="0.2">
      <c r="B6104" s="153">
        <v>42522</v>
      </c>
      <c r="C6104" s="61">
        <v>447.62304699999999</v>
      </c>
      <c r="D6104">
        <f t="shared" si="97"/>
        <v>20.495772643677263</v>
      </c>
      <c r="E6104">
        <v>-2.2734656520030826E-2</v>
      </c>
    </row>
    <row r="6105" spans="2:5" x14ac:dyDescent="0.2">
      <c r="B6105" s="153">
        <v>36143</v>
      </c>
      <c r="C6105" s="61">
        <v>20.823771000000001</v>
      </c>
      <c r="D6105">
        <f t="shared" si="97"/>
        <v>-0.48400807626436571</v>
      </c>
      <c r="E6105">
        <v>-2.2735218871892497E-2</v>
      </c>
    </row>
    <row r="6106" spans="2:5" x14ac:dyDescent="0.2">
      <c r="B6106" s="153">
        <v>36434</v>
      </c>
      <c r="C6106" s="61">
        <v>40.356777000000001</v>
      </c>
      <c r="D6106">
        <f t="shared" si="97"/>
        <v>-0.4101630647907672</v>
      </c>
      <c r="E6106">
        <v>-2.2739751423836076E-2</v>
      </c>
    </row>
    <row r="6107" spans="2:5" x14ac:dyDescent="0.2">
      <c r="B6107" s="153">
        <v>38266</v>
      </c>
      <c r="C6107" s="61">
        <v>68.420226999999997</v>
      </c>
      <c r="D6107">
        <f t="shared" si="97"/>
        <v>0.98739547545737394</v>
      </c>
      <c r="E6107">
        <v>-2.2763842353563119E-2</v>
      </c>
    </row>
    <row r="6108" spans="2:5" x14ac:dyDescent="0.2">
      <c r="B6108" s="153">
        <v>36493</v>
      </c>
      <c r="C6108" s="61">
        <v>34.427081999999999</v>
      </c>
      <c r="D6108">
        <f t="shared" si="97"/>
        <v>-0.28450201639766093</v>
      </c>
      <c r="E6108">
        <v>-2.2785753659825627E-2</v>
      </c>
    </row>
    <row r="6109" spans="2:5" x14ac:dyDescent="0.2">
      <c r="B6109" s="153">
        <v>35025</v>
      </c>
      <c r="C6109" s="61">
        <v>48.116253</v>
      </c>
      <c r="D6109">
        <f t="shared" si="97"/>
        <v>1.9865223599017927E-2</v>
      </c>
      <c r="E6109">
        <v>-2.2792043274917805E-2</v>
      </c>
    </row>
    <row r="6110" spans="2:5" x14ac:dyDescent="0.2">
      <c r="B6110" s="153">
        <v>35730</v>
      </c>
      <c r="C6110" s="61">
        <v>47.179031000000002</v>
      </c>
      <c r="D6110">
        <f t="shared" si="97"/>
        <v>2.02259074801741E-2</v>
      </c>
      <c r="E6110">
        <v>-2.2826196707801009E-2</v>
      </c>
    </row>
    <row r="6111" spans="2:5" x14ac:dyDescent="0.2">
      <c r="B6111" s="153">
        <v>35733</v>
      </c>
      <c r="C6111" s="61">
        <v>46.24371</v>
      </c>
      <c r="D6111">
        <f t="shared" si="97"/>
        <v>-0.87317129232464641</v>
      </c>
      <c r="E6111">
        <v>-2.2828499853362078E-2</v>
      </c>
    </row>
    <row r="6112" spans="2:5" x14ac:dyDescent="0.2">
      <c r="B6112" s="153">
        <v>42375</v>
      </c>
      <c r="C6112" s="61">
        <v>364.61547899999999</v>
      </c>
      <c r="D6112">
        <f t="shared" si="97"/>
        <v>30.576141038034987</v>
      </c>
      <c r="E6112">
        <v>-2.2833500781008601E-2</v>
      </c>
    </row>
    <row r="6113" spans="2:5" x14ac:dyDescent="0.2">
      <c r="B6113" s="153">
        <v>36816</v>
      </c>
      <c r="C6113" s="61">
        <v>11.547183</v>
      </c>
      <c r="D6113">
        <f t="shared" si="97"/>
        <v>-0.44268811101774191</v>
      </c>
      <c r="E6113">
        <v>-2.2846100319036052E-2</v>
      </c>
    </row>
    <row r="6114" spans="2:5" x14ac:dyDescent="0.2">
      <c r="B6114" s="153">
        <v>36068</v>
      </c>
      <c r="C6114" s="61">
        <v>20.719427</v>
      </c>
      <c r="D6114">
        <f t="shared" si="97"/>
        <v>-0.84948441574696043</v>
      </c>
      <c r="E6114">
        <v>-2.2847190768329407E-2</v>
      </c>
    </row>
    <row r="6115" spans="2:5" x14ac:dyDescent="0.2">
      <c r="B6115" s="153">
        <v>39063</v>
      </c>
      <c r="C6115" s="61">
        <v>137.65635700000001</v>
      </c>
      <c r="D6115">
        <f t="shared" si="97"/>
        <v>-0.66961266000989195</v>
      </c>
      <c r="E6115">
        <v>-2.287227913463134E-2</v>
      </c>
    </row>
    <row r="6116" spans="2:5" x14ac:dyDescent="0.2">
      <c r="B6116" s="153">
        <v>44984</v>
      </c>
      <c r="C6116" s="61">
        <v>416.65142800000001</v>
      </c>
      <c r="D6116">
        <f t="shared" si="97"/>
        <v>38.60082316964796</v>
      </c>
      <c r="E6116">
        <v>-2.2910602970083644E-2</v>
      </c>
    </row>
    <row r="6117" spans="2:5" x14ac:dyDescent="0.2">
      <c r="B6117" s="153">
        <v>37161</v>
      </c>
      <c r="C6117" s="61">
        <v>10.521281999999999</v>
      </c>
      <c r="D6117">
        <f t="shared" si="97"/>
        <v>-0.94207423706861415</v>
      </c>
      <c r="E6117">
        <v>-2.2922763562097329E-2</v>
      </c>
    </row>
    <row r="6118" spans="2:5" x14ac:dyDescent="0.2">
      <c r="B6118" s="153">
        <v>43857</v>
      </c>
      <c r="C6118" s="61">
        <v>181.63389599999999</v>
      </c>
      <c r="D6118">
        <f t="shared" si="97"/>
        <v>0.17814419772212381</v>
      </c>
      <c r="E6118">
        <v>-2.305635966099006E-2</v>
      </c>
    </row>
    <row r="6119" spans="2:5" x14ac:dyDescent="0.2">
      <c r="B6119" s="153">
        <v>43635</v>
      </c>
      <c r="C6119" s="61">
        <v>154.16949500000001</v>
      </c>
      <c r="D6119">
        <f t="shared" si="97"/>
        <v>-0.53152877150983791</v>
      </c>
      <c r="E6119">
        <v>-2.3057564568251945E-2</v>
      </c>
    </row>
    <row r="6120" spans="2:5" x14ac:dyDescent="0.2">
      <c r="B6120" s="153">
        <v>42265</v>
      </c>
      <c r="C6120" s="61">
        <v>329.09063700000002</v>
      </c>
      <c r="D6120">
        <f t="shared" si="97"/>
        <v>6.4540745275542921</v>
      </c>
      <c r="E6120">
        <v>-2.3073499341131683E-2</v>
      </c>
    </row>
    <row r="6121" spans="2:5" x14ac:dyDescent="0.2">
      <c r="B6121" s="153">
        <v>34841</v>
      </c>
      <c r="C6121" s="61">
        <v>44.149093999999998</v>
      </c>
      <c r="D6121">
        <f t="shared" si="97"/>
        <v>-0.58377963787840281</v>
      </c>
      <c r="E6121">
        <v>-2.307668562836657E-2</v>
      </c>
    </row>
    <row r="6122" spans="2:5" x14ac:dyDescent="0.2">
      <c r="B6122" s="153">
        <v>39316</v>
      </c>
      <c r="C6122" s="61">
        <v>106.071442</v>
      </c>
      <c r="D6122">
        <f t="shared" si="97"/>
        <v>4.9329686090866617E-2</v>
      </c>
      <c r="E6122">
        <v>-2.3101750043327502E-2</v>
      </c>
    </row>
    <row r="6123" spans="2:5" x14ac:dyDescent="0.2">
      <c r="B6123" s="153">
        <v>44008</v>
      </c>
      <c r="C6123" s="61">
        <v>101.084953</v>
      </c>
      <c r="D6123">
        <f t="shared" si="97"/>
        <v>-0.65691082053712657</v>
      </c>
      <c r="E6123">
        <v>-2.3121356448015194E-2</v>
      </c>
    </row>
    <row r="6124" spans="2:5" x14ac:dyDescent="0.2">
      <c r="B6124" s="153">
        <v>44400</v>
      </c>
      <c r="C6124" s="61">
        <v>294.63171399999999</v>
      </c>
      <c r="D6124">
        <f t="shared" si="97"/>
        <v>11.953365210891807</v>
      </c>
      <c r="E6124">
        <v>-2.3136640168259781E-2</v>
      </c>
    </row>
    <row r="6125" spans="2:5" x14ac:dyDescent="0.2">
      <c r="B6125" s="153">
        <v>34274</v>
      </c>
      <c r="C6125" s="61">
        <v>22.745573</v>
      </c>
      <c r="D6125">
        <f t="shared" si="97"/>
        <v>-0.32419168513170915</v>
      </c>
      <c r="E6125">
        <v>-2.3148038196118343E-2</v>
      </c>
    </row>
    <row r="6126" spans="2:5" x14ac:dyDescent="0.2">
      <c r="B6126" s="153">
        <v>35846</v>
      </c>
      <c r="C6126" s="61">
        <v>33.656841</v>
      </c>
      <c r="D6126">
        <f t="shared" si="97"/>
        <v>0.52085728912154661</v>
      </c>
      <c r="E6126">
        <v>-2.3148219767235009E-2</v>
      </c>
    </row>
    <row r="6127" spans="2:5" x14ac:dyDescent="0.2">
      <c r="B6127" s="153">
        <v>37314</v>
      </c>
      <c r="C6127" s="61">
        <v>22.130177</v>
      </c>
      <c r="D6127">
        <f t="shared" si="97"/>
        <v>-0.58375601759751872</v>
      </c>
      <c r="E6127">
        <v>-2.3152685266903162E-2</v>
      </c>
    </row>
    <row r="6128" spans="2:5" x14ac:dyDescent="0.2">
      <c r="B6128" s="153">
        <v>35013</v>
      </c>
      <c r="C6128" s="61">
        <v>53.166359</v>
      </c>
      <c r="D6128">
        <f t="shared" si="97"/>
        <v>-0.3263253147842376</v>
      </c>
      <c r="E6128">
        <v>-2.3195846220103379E-2</v>
      </c>
    </row>
    <row r="6129" spans="2:5" x14ac:dyDescent="0.2">
      <c r="B6129" s="153">
        <v>38384</v>
      </c>
      <c r="C6129" s="61">
        <v>78.919929999999994</v>
      </c>
      <c r="D6129">
        <f t="shared" si="97"/>
        <v>5.8363941696271744E-2</v>
      </c>
      <c r="E6129">
        <v>-2.3195924074679741E-2</v>
      </c>
    </row>
    <row r="6130" spans="2:5" x14ac:dyDescent="0.2">
      <c r="B6130" s="153">
        <v>39687</v>
      </c>
      <c r="C6130" s="61">
        <v>74.567856000000006</v>
      </c>
      <c r="D6130">
        <f t="shared" si="97"/>
        <v>-0.83605422258942363</v>
      </c>
      <c r="E6130">
        <v>-2.3215547407868055E-2</v>
      </c>
    </row>
    <row r="6131" spans="2:5" x14ac:dyDescent="0.2">
      <c r="B6131" s="153">
        <v>42898</v>
      </c>
      <c r="C6131" s="61">
        <v>454.83242799999999</v>
      </c>
      <c r="D6131">
        <f t="shared" si="97"/>
        <v>7.1108491421498305</v>
      </c>
      <c r="E6131">
        <v>-2.322842031183369E-2</v>
      </c>
    </row>
    <row r="6132" spans="2:5" x14ac:dyDescent="0.2">
      <c r="B6132" s="153">
        <v>35345</v>
      </c>
      <c r="C6132" s="61">
        <v>56.077041999999999</v>
      </c>
      <c r="D6132">
        <f t="shared" si="97"/>
        <v>1.4771447051286932</v>
      </c>
      <c r="E6132">
        <v>-2.3232698640889372E-2</v>
      </c>
    </row>
    <row r="6133" spans="2:5" x14ac:dyDescent="0.2">
      <c r="B6133" s="153">
        <v>34218</v>
      </c>
      <c r="C6133" s="61">
        <v>22.637774</v>
      </c>
      <c r="D6133">
        <f t="shared" si="97"/>
        <v>-0.16666661144921985</v>
      </c>
      <c r="E6133">
        <v>-2.3255661435062198E-2</v>
      </c>
    </row>
    <row r="6134" spans="2:5" x14ac:dyDescent="0.2">
      <c r="B6134" s="153">
        <v>33557</v>
      </c>
      <c r="C6134" s="61">
        <v>27.165327000000001</v>
      </c>
      <c r="D6134">
        <f t="shared" si="97"/>
        <v>-0.25576903557019548</v>
      </c>
      <c r="E6134">
        <v>-2.3255796393802371E-2</v>
      </c>
    </row>
    <row r="6135" spans="2:5" x14ac:dyDescent="0.2">
      <c r="B6135" s="153">
        <v>34787</v>
      </c>
      <c r="C6135" s="61">
        <v>36.501204999999999</v>
      </c>
      <c r="D6135">
        <f t="shared" si="97"/>
        <v>0.79449718152794779</v>
      </c>
      <c r="E6135">
        <v>-2.3256119506475315E-2</v>
      </c>
    </row>
    <row r="6136" spans="2:5" x14ac:dyDescent="0.2">
      <c r="B6136" s="153">
        <v>37518</v>
      </c>
      <c r="C6136" s="61">
        <v>20.340630999999998</v>
      </c>
      <c r="D6136">
        <f t="shared" si="97"/>
        <v>-0.19184804989726587</v>
      </c>
      <c r="E6136">
        <v>-2.3333397033964212E-2</v>
      </c>
    </row>
    <row r="6137" spans="2:5" x14ac:dyDescent="0.2">
      <c r="B6137" s="153">
        <v>37587</v>
      </c>
      <c r="C6137" s="61">
        <v>25.169315000000001</v>
      </c>
      <c r="D6137">
        <f t="shared" si="97"/>
        <v>-0.77447227854644873</v>
      </c>
      <c r="E6137">
        <v>-2.3346268171269079E-2</v>
      </c>
    </row>
    <row r="6138" spans="2:5" x14ac:dyDescent="0.2">
      <c r="B6138" s="153">
        <v>39296</v>
      </c>
      <c r="C6138" s="61">
        <v>111.601868</v>
      </c>
      <c r="D6138">
        <f t="shared" si="97"/>
        <v>-0.34646998037849952</v>
      </c>
      <c r="E6138">
        <v>-2.3374441405346346E-2</v>
      </c>
    </row>
    <row r="6139" spans="2:5" x14ac:dyDescent="0.2">
      <c r="B6139" s="153">
        <v>43549</v>
      </c>
      <c r="C6139" s="61">
        <v>170.767776</v>
      </c>
      <c r="D6139">
        <f t="shared" si="97"/>
        <v>-0.54884986126496837</v>
      </c>
      <c r="E6139">
        <v>-2.3375078735226127E-2</v>
      </c>
    </row>
    <row r="6140" spans="2:5" x14ac:dyDescent="0.2">
      <c r="B6140" s="153">
        <v>42501</v>
      </c>
      <c r="C6140" s="61">
        <v>378.51650999999998</v>
      </c>
      <c r="D6140">
        <f t="shared" si="97"/>
        <v>7.8154398500681346</v>
      </c>
      <c r="E6140">
        <v>-2.3396323905200769E-2</v>
      </c>
    </row>
    <row r="6141" spans="2:5" x14ac:dyDescent="0.2">
      <c r="B6141" s="153">
        <v>39920</v>
      </c>
      <c r="C6141" s="61">
        <v>42.937904000000003</v>
      </c>
      <c r="D6141">
        <f t="shared" si="97"/>
        <v>1.1525740131327462</v>
      </c>
      <c r="E6141">
        <v>-2.3400147184011701E-2</v>
      </c>
    </row>
    <row r="6142" spans="2:5" x14ac:dyDescent="0.2">
      <c r="B6142" s="153">
        <v>37530</v>
      </c>
      <c r="C6142" s="61">
        <v>19.947237000000001</v>
      </c>
      <c r="D6142">
        <f t="shared" si="97"/>
        <v>-0.61635031410355801</v>
      </c>
      <c r="E6142">
        <v>-2.3414135343293129E-2</v>
      </c>
    </row>
    <row r="6143" spans="2:5" x14ac:dyDescent="0.2">
      <c r="B6143" s="153">
        <v>35663</v>
      </c>
      <c r="C6143" s="61">
        <v>51.993361999999998</v>
      </c>
      <c r="D6143">
        <f t="shared" si="97"/>
        <v>1.8907708974515436</v>
      </c>
      <c r="E6143">
        <v>-2.3423803883272601E-2</v>
      </c>
    </row>
    <row r="6144" spans="2:5" x14ac:dyDescent="0.2">
      <c r="B6144" s="153">
        <v>36672</v>
      </c>
      <c r="C6144" s="61">
        <v>17.985984999999999</v>
      </c>
      <c r="D6144">
        <f t="shared" si="97"/>
        <v>-0.84062353660920563</v>
      </c>
      <c r="E6144">
        <v>-2.3437678157889014E-2</v>
      </c>
    </row>
    <row r="6145" spans="2:5" x14ac:dyDescent="0.2">
      <c r="B6145" s="153">
        <v>38919</v>
      </c>
      <c r="C6145" s="61">
        <v>112.852203</v>
      </c>
      <c r="D6145">
        <f t="shared" si="97"/>
        <v>-0.74101138342792028</v>
      </c>
      <c r="E6145">
        <v>-2.3453404943390915E-2</v>
      </c>
    </row>
    <row r="6146" spans="2:5" x14ac:dyDescent="0.2">
      <c r="B6146" s="153">
        <v>44623</v>
      </c>
      <c r="C6146" s="61">
        <v>435.74194299999999</v>
      </c>
      <c r="D6146">
        <f t="shared" si="97"/>
        <v>27.273498582957309</v>
      </c>
      <c r="E6146">
        <v>-2.345844546680468E-2</v>
      </c>
    </row>
    <row r="6147" spans="2:5" x14ac:dyDescent="0.2">
      <c r="B6147" s="153">
        <v>36777</v>
      </c>
      <c r="C6147" s="61">
        <v>15.411674</v>
      </c>
      <c r="D6147">
        <f t="shared" ref="D6147:D6210" si="98">(C6147-C6148)/C6148</f>
        <v>-0.89544211252160577</v>
      </c>
      <c r="E6147">
        <v>-2.3460507925331844E-2</v>
      </c>
    </row>
    <row r="6148" spans="2:5" x14ac:dyDescent="0.2">
      <c r="B6148" s="153">
        <v>39113</v>
      </c>
      <c r="C6148" s="61">
        <v>147.398483</v>
      </c>
      <c r="D6148">
        <f t="shared" si="98"/>
        <v>0.8569698357342096</v>
      </c>
      <c r="E6148">
        <v>-2.3514127799241658E-2</v>
      </c>
    </row>
    <row r="6149" spans="2:5" x14ac:dyDescent="0.2">
      <c r="B6149" s="153">
        <v>40044</v>
      </c>
      <c r="C6149" s="61">
        <v>79.375809000000004</v>
      </c>
      <c r="D6149">
        <f t="shared" si="98"/>
        <v>1.2178675963165027</v>
      </c>
      <c r="E6149">
        <v>-2.3520016811400014E-2</v>
      </c>
    </row>
    <row r="6150" spans="2:5" x14ac:dyDescent="0.2">
      <c r="B6150" s="153">
        <v>33751</v>
      </c>
      <c r="C6150" s="61">
        <v>35.789245999999999</v>
      </c>
      <c r="D6150">
        <f t="shared" si="98"/>
        <v>1.6007787385383285</v>
      </c>
      <c r="E6150">
        <v>-2.3529319320388358E-2</v>
      </c>
    </row>
    <row r="6151" spans="2:5" x14ac:dyDescent="0.2">
      <c r="B6151" s="153">
        <v>37207</v>
      </c>
      <c r="C6151" s="61">
        <v>13.760973</v>
      </c>
      <c r="D6151">
        <f t="shared" si="98"/>
        <v>-0.89271280238319783</v>
      </c>
      <c r="E6151">
        <v>-2.3535806418308026E-2</v>
      </c>
    </row>
    <row r="6152" spans="2:5" x14ac:dyDescent="0.2">
      <c r="B6152" s="153">
        <v>40207</v>
      </c>
      <c r="C6152" s="61">
        <v>128.26295500000001</v>
      </c>
      <c r="D6152">
        <f t="shared" si="98"/>
        <v>-0.57746237344814433</v>
      </c>
      <c r="E6152">
        <v>-2.3555001466194277E-2</v>
      </c>
    </row>
    <row r="6153" spans="2:5" x14ac:dyDescent="0.2">
      <c r="B6153" s="153">
        <v>44249</v>
      </c>
      <c r="C6153" s="61">
        <v>303.55392499999999</v>
      </c>
      <c r="D6153">
        <f t="shared" si="98"/>
        <v>4.9693918205424419</v>
      </c>
      <c r="E6153">
        <v>-2.3568974236009607E-2</v>
      </c>
    </row>
    <row r="6154" spans="2:5" x14ac:dyDescent="0.2">
      <c r="B6154" s="153">
        <v>34914</v>
      </c>
      <c r="C6154" s="61">
        <v>50.851734</v>
      </c>
      <c r="D6154">
        <f t="shared" si="98"/>
        <v>1.4868049299361101</v>
      </c>
      <c r="E6154">
        <v>-2.356901141452105E-2</v>
      </c>
    </row>
    <row r="6155" spans="2:5" x14ac:dyDescent="0.2">
      <c r="B6155" s="153">
        <v>37396</v>
      </c>
      <c r="C6155" s="61">
        <v>20.448622</v>
      </c>
      <c r="D6155">
        <f t="shared" si="98"/>
        <v>5.1149719149336963E-2</v>
      </c>
      <c r="E6155">
        <v>-2.3572826869801427E-2</v>
      </c>
    </row>
    <row r="6156" spans="2:5" x14ac:dyDescent="0.2">
      <c r="B6156" s="153">
        <v>36703</v>
      </c>
      <c r="C6156" s="61">
        <v>19.453576999999999</v>
      </c>
      <c r="D6156">
        <f t="shared" si="98"/>
        <v>-0.27233185381399877</v>
      </c>
      <c r="E6156">
        <v>-2.3615624838606263E-2</v>
      </c>
    </row>
    <row r="6157" spans="2:5" x14ac:dyDescent="0.2">
      <c r="B6157" s="153">
        <v>33641</v>
      </c>
      <c r="C6157" s="61">
        <v>26.734133</v>
      </c>
      <c r="D6157">
        <f t="shared" si="98"/>
        <v>-0.89351814763921755</v>
      </c>
      <c r="E6157">
        <v>-2.3621956658584652E-2</v>
      </c>
    </row>
    <row r="6158" spans="2:5" x14ac:dyDescent="0.2">
      <c r="B6158" s="153">
        <v>43299</v>
      </c>
      <c r="C6158" s="61">
        <v>251.06750500000001</v>
      </c>
      <c r="D6158">
        <f t="shared" si="98"/>
        <v>-0.37684024544135569</v>
      </c>
      <c r="E6158">
        <v>-2.3648022761628393E-2</v>
      </c>
    </row>
    <row r="6159" spans="2:5" x14ac:dyDescent="0.2">
      <c r="B6159" s="153">
        <v>43069</v>
      </c>
      <c r="C6159" s="61">
        <v>402.89428700000002</v>
      </c>
      <c r="D6159">
        <f t="shared" si="98"/>
        <v>8.9255735746098992</v>
      </c>
      <c r="E6159">
        <v>-2.36744539494817E-2</v>
      </c>
    </row>
    <row r="6160" spans="2:5" x14ac:dyDescent="0.2">
      <c r="B6160" s="153">
        <v>36426</v>
      </c>
      <c r="C6160" s="61">
        <v>40.591537000000002</v>
      </c>
      <c r="D6160">
        <f t="shared" si="98"/>
        <v>0.82790591022597404</v>
      </c>
      <c r="E6160">
        <v>-2.3679622990567466E-2</v>
      </c>
    </row>
    <row r="6161" spans="2:5" x14ac:dyDescent="0.2">
      <c r="B6161" s="153">
        <v>34243</v>
      </c>
      <c r="C6161" s="61">
        <v>22.206579000000001</v>
      </c>
      <c r="D6161">
        <f t="shared" si="98"/>
        <v>-0.10370326062120865</v>
      </c>
      <c r="E6161">
        <v>-2.369665516889809E-2</v>
      </c>
    </row>
    <row r="6162" spans="2:5" x14ac:dyDescent="0.2">
      <c r="B6162" s="153">
        <v>37446</v>
      </c>
      <c r="C6162" s="61">
        <v>24.775922999999999</v>
      </c>
      <c r="D6162">
        <f t="shared" si="98"/>
        <v>-0.79184148494979256</v>
      </c>
      <c r="E6162">
        <v>-2.3708248630947153E-2</v>
      </c>
    </row>
    <row r="6163" spans="2:5" x14ac:dyDescent="0.2">
      <c r="B6163" s="153">
        <v>39332</v>
      </c>
      <c r="C6163" s="61">
        <v>119.02430699999999</v>
      </c>
      <c r="D6163">
        <f t="shared" si="98"/>
        <v>2.032965140306128</v>
      </c>
      <c r="E6163">
        <v>-2.3734195423641195E-2</v>
      </c>
    </row>
    <row r="6164" spans="2:5" x14ac:dyDescent="0.2">
      <c r="B6164" s="153">
        <v>36384</v>
      </c>
      <c r="C6164" s="61">
        <v>39.243546000000002</v>
      </c>
      <c r="D6164">
        <f t="shared" si="98"/>
        <v>-0.67788459959978553</v>
      </c>
      <c r="E6164">
        <v>-2.3737552223704408E-2</v>
      </c>
    </row>
    <row r="6165" spans="2:5" x14ac:dyDescent="0.2">
      <c r="B6165" s="153">
        <v>39156</v>
      </c>
      <c r="C6165" s="61">
        <v>121.830704</v>
      </c>
      <c r="D6165">
        <f t="shared" si="98"/>
        <v>2.4456279905667886</v>
      </c>
      <c r="E6165">
        <v>-2.380171291000395E-2</v>
      </c>
    </row>
    <row r="6166" spans="2:5" x14ac:dyDescent="0.2">
      <c r="B6166" s="153">
        <v>33681</v>
      </c>
      <c r="C6166" s="61">
        <v>35.358055</v>
      </c>
      <c r="D6166">
        <f t="shared" si="98"/>
        <v>-0.11111089044085444</v>
      </c>
      <c r="E6166">
        <v>-2.3809130713846872E-2</v>
      </c>
    </row>
    <row r="6167" spans="2:5" x14ac:dyDescent="0.2">
      <c r="B6167" s="153">
        <v>34374</v>
      </c>
      <c r="C6167" s="61">
        <v>39.777802000000001</v>
      </c>
      <c r="D6167">
        <f t="shared" si="98"/>
        <v>-0.31175048375644848</v>
      </c>
      <c r="E6167">
        <v>-2.3809373057112473E-2</v>
      </c>
    </row>
    <row r="6168" spans="2:5" x14ac:dyDescent="0.2">
      <c r="B6168" s="153">
        <v>35135</v>
      </c>
      <c r="C6168" s="61">
        <v>57.795611999999998</v>
      </c>
      <c r="D6168">
        <f t="shared" si="98"/>
        <v>-0.77723057822158115</v>
      </c>
      <c r="E6168">
        <v>-2.3812424524457185E-2</v>
      </c>
    </row>
    <row r="6169" spans="2:5" x14ac:dyDescent="0.2">
      <c r="B6169" s="153">
        <v>43360</v>
      </c>
      <c r="C6169" s="61">
        <v>259.44140599999997</v>
      </c>
      <c r="D6169">
        <f t="shared" si="98"/>
        <v>2.5664248107450303</v>
      </c>
      <c r="E6169">
        <v>-2.3818419289968962E-2</v>
      </c>
    </row>
    <row r="6170" spans="2:5" x14ac:dyDescent="0.2">
      <c r="B6170" s="153">
        <v>38062</v>
      </c>
      <c r="C6170" s="61">
        <v>72.745514</v>
      </c>
      <c r="D6170">
        <f t="shared" si="98"/>
        <v>-0.74346199194535234</v>
      </c>
      <c r="E6170">
        <v>-2.3827157987288468E-2</v>
      </c>
    </row>
    <row r="6171" spans="2:5" x14ac:dyDescent="0.2">
      <c r="B6171" s="153">
        <v>44405</v>
      </c>
      <c r="C6171" s="61">
        <v>283.56622299999998</v>
      </c>
      <c r="D6171">
        <f t="shared" si="98"/>
        <v>-0.15693532797375462</v>
      </c>
      <c r="E6171">
        <v>-2.3850271391277357E-2</v>
      </c>
    </row>
    <row r="6172" spans="2:5" x14ac:dyDescent="0.2">
      <c r="B6172" s="153">
        <v>44365</v>
      </c>
      <c r="C6172" s="61">
        <v>336.35168499999997</v>
      </c>
      <c r="D6172">
        <f t="shared" si="98"/>
        <v>-0.25329205754084155</v>
      </c>
      <c r="E6172">
        <v>-2.3868069182405551E-2</v>
      </c>
    </row>
    <row r="6173" spans="2:5" x14ac:dyDescent="0.2">
      <c r="B6173" s="153">
        <v>43046</v>
      </c>
      <c r="C6173" s="61">
        <v>450.44610599999999</v>
      </c>
      <c r="D6173">
        <f t="shared" si="98"/>
        <v>22.094370169885696</v>
      </c>
      <c r="E6173">
        <v>-2.3871219526681513E-2</v>
      </c>
    </row>
    <row r="6174" spans="2:5" x14ac:dyDescent="0.2">
      <c r="B6174" s="153">
        <v>36018</v>
      </c>
      <c r="C6174" s="61">
        <v>19.504584999999999</v>
      </c>
      <c r="D6174">
        <f t="shared" si="98"/>
        <v>-1.5095143177057202E-2</v>
      </c>
      <c r="E6174">
        <v>-2.3871687017327371E-2</v>
      </c>
    </row>
    <row r="6175" spans="2:5" x14ac:dyDescent="0.2">
      <c r="B6175" s="153">
        <v>36664</v>
      </c>
      <c r="C6175" s="61">
        <v>19.803522000000001</v>
      </c>
      <c r="D6175">
        <f t="shared" si="98"/>
        <v>-0.1839261886195504</v>
      </c>
      <c r="E6175">
        <v>-2.3889553917011273E-2</v>
      </c>
    </row>
    <row r="6176" spans="2:5" x14ac:dyDescent="0.2">
      <c r="B6176" s="153">
        <v>37627</v>
      </c>
      <c r="C6176" s="61">
        <v>24.266826999999999</v>
      </c>
      <c r="D6176">
        <f t="shared" si="98"/>
        <v>-0.51611826012855833</v>
      </c>
      <c r="E6176">
        <v>-2.389073322711787E-2</v>
      </c>
    </row>
    <row r="6177" spans="2:5" x14ac:dyDescent="0.2">
      <c r="B6177" s="153">
        <v>34908</v>
      </c>
      <c r="C6177" s="61">
        <v>50.150326</v>
      </c>
      <c r="D6177">
        <f t="shared" si="98"/>
        <v>1.0086117819234526</v>
      </c>
      <c r="E6177">
        <v>-2.3890774885742906E-2</v>
      </c>
    </row>
    <row r="6178" spans="2:5" x14ac:dyDescent="0.2">
      <c r="B6178" s="153">
        <v>36241</v>
      </c>
      <c r="C6178" s="61">
        <v>24.967655000000001</v>
      </c>
      <c r="D6178">
        <f t="shared" si="98"/>
        <v>-0.961430978719925</v>
      </c>
      <c r="E6178">
        <v>-2.3892637653056454E-2</v>
      </c>
    </row>
    <row r="6179" spans="2:5" x14ac:dyDescent="0.2">
      <c r="B6179" s="153">
        <v>45222</v>
      </c>
      <c r="C6179" s="61">
        <v>647.34997599999997</v>
      </c>
      <c r="D6179">
        <f t="shared" si="98"/>
        <v>14.748113279380808</v>
      </c>
      <c r="E6179">
        <v>-2.3899330086260683E-2</v>
      </c>
    </row>
    <row r="6180" spans="2:5" x14ac:dyDescent="0.2">
      <c r="B6180" s="153">
        <v>36424</v>
      </c>
      <c r="C6180" s="61">
        <v>41.10651</v>
      </c>
      <c r="D6180">
        <f t="shared" si="98"/>
        <v>-0.31521824361505912</v>
      </c>
      <c r="E6180">
        <v>-2.3916526593563601E-2</v>
      </c>
    </row>
    <row r="6181" spans="2:5" x14ac:dyDescent="0.2">
      <c r="B6181" s="153">
        <v>37929</v>
      </c>
      <c r="C6181" s="61">
        <v>60.028629000000002</v>
      </c>
      <c r="D6181">
        <f t="shared" si="98"/>
        <v>-0.52362064293889865</v>
      </c>
      <c r="E6181">
        <v>-2.3925334810362249E-2</v>
      </c>
    </row>
    <row r="6182" spans="2:5" x14ac:dyDescent="0.2">
      <c r="B6182" s="153">
        <v>39484</v>
      </c>
      <c r="C6182" s="61">
        <v>126.010139</v>
      </c>
      <c r="D6182">
        <f t="shared" si="98"/>
        <v>1.6128140253860903</v>
      </c>
      <c r="E6182">
        <v>-2.393886252883819E-2</v>
      </c>
    </row>
    <row r="6183" spans="2:5" x14ac:dyDescent="0.2">
      <c r="B6183" s="153">
        <v>39939</v>
      </c>
      <c r="C6183" s="61">
        <v>48.227749000000003</v>
      </c>
      <c r="D6183">
        <f t="shared" si="98"/>
        <v>-0.62184395408505566</v>
      </c>
      <c r="E6183">
        <v>-2.3954346860194032E-2</v>
      </c>
    </row>
    <row r="6184" spans="2:5" x14ac:dyDescent="0.2">
      <c r="B6184" s="153">
        <v>39430</v>
      </c>
      <c r="C6184" s="61">
        <v>127.53398900000001</v>
      </c>
      <c r="D6184">
        <f t="shared" si="98"/>
        <v>4.0678162921005416</v>
      </c>
      <c r="E6184">
        <v>-2.3979625880966932E-2</v>
      </c>
    </row>
    <row r="6185" spans="2:5" x14ac:dyDescent="0.2">
      <c r="B6185" s="153">
        <v>39854</v>
      </c>
      <c r="C6185" s="61">
        <v>25.165472000000001</v>
      </c>
      <c r="D6185">
        <f t="shared" si="98"/>
        <v>-0.56407204814147993</v>
      </c>
      <c r="E6185">
        <v>-2.4011314663321723E-2</v>
      </c>
    </row>
    <row r="6186" spans="2:5" x14ac:dyDescent="0.2">
      <c r="B6186" s="153">
        <v>35635</v>
      </c>
      <c r="C6186" s="61">
        <v>57.728512000000002</v>
      </c>
      <c r="D6186">
        <f t="shared" si="98"/>
        <v>-0.11644720892360806</v>
      </c>
      <c r="E6186">
        <v>-2.40256488545488E-2</v>
      </c>
    </row>
    <row r="6187" spans="2:5" x14ac:dyDescent="0.2">
      <c r="B6187" s="153">
        <v>38440</v>
      </c>
      <c r="C6187" s="61">
        <v>65.336799999999997</v>
      </c>
      <c r="D6187">
        <f t="shared" si="98"/>
        <v>-0.48374358593670463</v>
      </c>
      <c r="E6187">
        <v>-2.4045943248434832E-2</v>
      </c>
    </row>
    <row r="6188" spans="2:5" x14ac:dyDescent="0.2">
      <c r="B6188" s="153">
        <v>38874</v>
      </c>
      <c r="C6188" s="61">
        <v>126.558815</v>
      </c>
      <c r="D6188">
        <f t="shared" si="98"/>
        <v>0.26523475727994417</v>
      </c>
      <c r="E6188">
        <v>-2.4051886563692813E-2</v>
      </c>
    </row>
    <row r="6189" spans="2:5" x14ac:dyDescent="0.2">
      <c r="B6189" s="153">
        <v>40108</v>
      </c>
      <c r="C6189" s="61">
        <v>100.027931</v>
      </c>
      <c r="D6189">
        <f t="shared" si="98"/>
        <v>-0.24951617063133605</v>
      </c>
      <c r="E6189">
        <v>-2.4060646748278638E-2</v>
      </c>
    </row>
    <row r="6190" spans="2:5" x14ac:dyDescent="0.2">
      <c r="B6190" s="153">
        <v>44130</v>
      </c>
      <c r="C6190" s="61">
        <v>133.284592</v>
      </c>
      <c r="D6190">
        <f t="shared" si="98"/>
        <v>1.2249821868167103</v>
      </c>
      <c r="E6190">
        <v>-2.4087606617117049E-2</v>
      </c>
    </row>
    <row r="6191" spans="2:5" x14ac:dyDescent="0.2">
      <c r="B6191" s="153">
        <v>35626</v>
      </c>
      <c r="C6191" s="61">
        <v>59.903666999999999</v>
      </c>
      <c r="D6191">
        <f t="shared" si="98"/>
        <v>2.4302362715488255</v>
      </c>
      <c r="E6191">
        <v>-2.4096339612712514E-2</v>
      </c>
    </row>
    <row r="6192" spans="2:5" x14ac:dyDescent="0.2">
      <c r="B6192" s="153">
        <v>34131</v>
      </c>
      <c r="C6192" s="61">
        <v>17.463422999999999</v>
      </c>
      <c r="D6192">
        <f t="shared" si="98"/>
        <v>-0.96135910193160723</v>
      </c>
      <c r="E6192">
        <v>-2.4096623885286685E-2</v>
      </c>
    </row>
    <row r="6193" spans="2:5" x14ac:dyDescent="0.2">
      <c r="B6193" s="153">
        <v>42838</v>
      </c>
      <c r="C6193" s="61">
        <v>451.94143700000001</v>
      </c>
      <c r="D6193">
        <f t="shared" si="98"/>
        <v>3.1622965669515812</v>
      </c>
      <c r="E6193">
        <v>-2.4109331037257348E-2</v>
      </c>
    </row>
    <row r="6194" spans="2:5" x14ac:dyDescent="0.2">
      <c r="B6194" s="153">
        <v>39315</v>
      </c>
      <c r="C6194" s="61">
        <v>108.579826</v>
      </c>
      <c r="D6194">
        <f t="shared" si="98"/>
        <v>-0.75698743976893934</v>
      </c>
      <c r="E6194">
        <v>-2.4159435312209075E-2</v>
      </c>
    </row>
    <row r="6195" spans="2:5" x14ac:dyDescent="0.2">
      <c r="B6195" s="153">
        <v>42705</v>
      </c>
      <c r="C6195" s="61">
        <v>446.80746499999998</v>
      </c>
      <c r="D6195">
        <f t="shared" si="98"/>
        <v>6.233713708186979E-2</v>
      </c>
      <c r="E6195">
        <v>-2.4167098327554593E-2</v>
      </c>
    </row>
    <row r="6196" spans="2:5" x14ac:dyDescent="0.2">
      <c r="B6196" s="153">
        <v>43116</v>
      </c>
      <c r="C6196" s="61">
        <v>420.58914199999998</v>
      </c>
      <c r="D6196">
        <f t="shared" si="98"/>
        <v>12.774212364734709</v>
      </c>
      <c r="E6196">
        <v>-2.4170253991166138E-2</v>
      </c>
    </row>
    <row r="6197" spans="2:5" x14ac:dyDescent="0.2">
      <c r="B6197" s="153">
        <v>36524</v>
      </c>
      <c r="C6197" s="61">
        <v>30.534533</v>
      </c>
      <c r="D6197">
        <f t="shared" si="98"/>
        <v>-0.74203097108546645</v>
      </c>
      <c r="E6197">
        <v>-2.4201171730693163E-2</v>
      </c>
    </row>
    <row r="6198" spans="2:5" x14ac:dyDescent="0.2">
      <c r="B6198" s="153">
        <v>39407</v>
      </c>
      <c r="C6198" s="61">
        <v>118.365112</v>
      </c>
      <c r="D6198">
        <f t="shared" si="98"/>
        <v>0.8139330770356793</v>
      </c>
      <c r="E6198">
        <v>-2.4207769410897601E-2</v>
      </c>
    </row>
    <row r="6199" spans="2:5" x14ac:dyDescent="0.2">
      <c r="B6199" s="153">
        <v>37960</v>
      </c>
      <c r="C6199" s="61">
        <v>65.253296000000006</v>
      </c>
      <c r="D6199">
        <f t="shared" si="98"/>
        <v>-0.87115951110132195</v>
      </c>
      <c r="E6199">
        <v>-2.4238311047663143E-2</v>
      </c>
    </row>
    <row r="6200" spans="2:5" x14ac:dyDescent="0.2">
      <c r="B6200" s="153">
        <v>42124</v>
      </c>
      <c r="C6200" s="61">
        <v>506.46575899999999</v>
      </c>
      <c r="D6200">
        <f t="shared" si="98"/>
        <v>3.7596113387264452</v>
      </c>
      <c r="E6200">
        <v>-2.4284890699515702E-2</v>
      </c>
    </row>
    <row r="6201" spans="2:5" x14ac:dyDescent="0.2">
      <c r="B6201" s="153">
        <v>38740</v>
      </c>
      <c r="C6201" s="61">
        <v>106.409058</v>
      </c>
      <c r="D6201">
        <f t="shared" si="98"/>
        <v>-0.69689489442175478</v>
      </c>
      <c r="E6201">
        <v>-2.4360953517965897E-2</v>
      </c>
    </row>
    <row r="6202" spans="2:5" x14ac:dyDescent="0.2">
      <c r="B6202" s="153">
        <v>42291</v>
      </c>
      <c r="C6202" s="61">
        <v>351.06323200000003</v>
      </c>
      <c r="D6202">
        <f t="shared" si="98"/>
        <v>10.630889856261801</v>
      </c>
      <c r="E6202">
        <v>-2.4369972130575752E-2</v>
      </c>
    </row>
    <row r="6203" spans="2:5" x14ac:dyDescent="0.2">
      <c r="B6203" s="153">
        <v>33891</v>
      </c>
      <c r="C6203" s="61">
        <v>30.183695</v>
      </c>
      <c r="D6203">
        <f t="shared" si="98"/>
        <v>-0.56744527018176827</v>
      </c>
      <c r="E6203">
        <v>-2.4390326679334842E-2</v>
      </c>
    </row>
    <row r="6204" spans="2:5" x14ac:dyDescent="0.2">
      <c r="B6204" s="153">
        <v>39645</v>
      </c>
      <c r="C6204" s="61">
        <v>69.780060000000006</v>
      </c>
      <c r="D6204">
        <f t="shared" si="98"/>
        <v>-0.79017523410949597</v>
      </c>
      <c r="E6204">
        <v>-2.4408419138389072E-2</v>
      </c>
    </row>
    <row r="6205" spans="2:5" x14ac:dyDescent="0.2">
      <c r="B6205" s="153">
        <v>43230</v>
      </c>
      <c r="C6205" s="61">
        <v>332.56350700000002</v>
      </c>
      <c r="D6205">
        <f t="shared" si="98"/>
        <v>10.729754298169285</v>
      </c>
      <c r="E6205">
        <v>-2.4418801561886094E-2</v>
      </c>
    </row>
    <row r="6206" spans="2:5" x14ac:dyDescent="0.2">
      <c r="B6206" s="153">
        <v>39808</v>
      </c>
      <c r="C6206" s="61">
        <v>28.352129000000001</v>
      </c>
      <c r="D6206">
        <f t="shared" si="98"/>
        <v>-0.47258766785660061</v>
      </c>
      <c r="E6206">
        <v>-2.4436025288573155E-2</v>
      </c>
    </row>
    <row r="6207" spans="2:5" x14ac:dyDescent="0.2">
      <c r="B6207" s="153">
        <v>35507</v>
      </c>
      <c r="C6207" s="61">
        <v>53.757046000000003</v>
      </c>
      <c r="D6207">
        <f t="shared" si="98"/>
        <v>1.0246629246258603</v>
      </c>
      <c r="E6207">
        <v>-2.446275903334336E-2</v>
      </c>
    </row>
    <row r="6208" spans="2:5" x14ac:dyDescent="0.2">
      <c r="B6208" s="153">
        <v>36557</v>
      </c>
      <c r="C6208" s="61">
        <v>26.551109</v>
      </c>
      <c r="D6208">
        <f t="shared" si="98"/>
        <v>-0.38691313961136531</v>
      </c>
      <c r="E6208">
        <v>-2.4485314414356064E-2</v>
      </c>
    </row>
    <row r="6209" spans="2:5" x14ac:dyDescent="0.2">
      <c r="B6209" s="153">
        <v>35800</v>
      </c>
      <c r="C6209" s="61">
        <v>43.307254999999998</v>
      </c>
      <c r="D6209">
        <f t="shared" si="98"/>
        <v>2.9261812108671537</v>
      </c>
      <c r="E6209">
        <v>-2.4497850909811974E-2</v>
      </c>
    </row>
    <row r="6210" spans="2:5" x14ac:dyDescent="0.2">
      <c r="B6210" s="153">
        <v>37056</v>
      </c>
      <c r="C6210" s="61">
        <v>11.030376</v>
      </c>
      <c r="D6210">
        <f t="shared" si="98"/>
        <v>-0.7073248701540501</v>
      </c>
      <c r="E6210">
        <v>-2.4556548721032082E-2</v>
      </c>
    </row>
    <row r="6211" spans="2:5" x14ac:dyDescent="0.2">
      <c r="B6211" s="153">
        <v>35927</v>
      </c>
      <c r="C6211" s="61">
        <v>37.688122</v>
      </c>
      <c r="D6211">
        <f t="shared" ref="D6211:D6274" si="99">(C6211-C6212)/C6212</f>
        <v>0.46897091569390081</v>
      </c>
      <c r="E6211">
        <v>-2.4582420758707282E-2</v>
      </c>
    </row>
    <row r="6212" spans="2:5" x14ac:dyDescent="0.2">
      <c r="B6212" s="153">
        <v>33619</v>
      </c>
      <c r="C6212" s="61">
        <v>25.656139</v>
      </c>
      <c r="D6212">
        <f t="shared" si="99"/>
        <v>-0.6238297048648016</v>
      </c>
      <c r="E6212">
        <v>-2.4590111269348704E-2</v>
      </c>
    </row>
    <row r="6213" spans="2:5" x14ac:dyDescent="0.2">
      <c r="B6213" s="153">
        <v>39717</v>
      </c>
      <c r="C6213" s="61">
        <v>68.203522000000007</v>
      </c>
      <c r="D6213">
        <f t="shared" si="99"/>
        <v>5.5642467983144046</v>
      </c>
      <c r="E6213">
        <v>-2.4609379089242687E-2</v>
      </c>
    </row>
    <row r="6214" spans="2:5" x14ac:dyDescent="0.2">
      <c r="B6214" s="153">
        <v>37165</v>
      </c>
      <c r="C6214" s="61">
        <v>10.390152</v>
      </c>
      <c r="D6214">
        <f t="shared" si="99"/>
        <v>-0.84744568569569634</v>
      </c>
      <c r="E6214">
        <v>-2.4619776253490711E-2</v>
      </c>
    </row>
    <row r="6215" spans="2:5" x14ac:dyDescent="0.2">
      <c r="B6215" s="153">
        <v>38205</v>
      </c>
      <c r="C6215" s="61">
        <v>68.107887000000005</v>
      </c>
      <c r="D6215">
        <f t="shared" si="99"/>
        <v>0.49507226586076469</v>
      </c>
      <c r="E6215">
        <v>-2.4658657172648715E-2</v>
      </c>
    </row>
    <row r="6216" spans="2:5" x14ac:dyDescent="0.2">
      <c r="B6216" s="153">
        <v>35762</v>
      </c>
      <c r="C6216" s="61">
        <v>45.554912999999999</v>
      </c>
      <c r="D6216">
        <f t="shared" si="99"/>
        <v>-0.90817434971431621</v>
      </c>
      <c r="E6216">
        <v>-2.468181668800332E-2</v>
      </c>
    </row>
    <row r="6217" spans="2:5" x14ac:dyDescent="0.2">
      <c r="B6217" s="153">
        <v>42130</v>
      </c>
      <c r="C6217" s="61">
        <v>496.10226399999999</v>
      </c>
      <c r="D6217">
        <f t="shared" si="99"/>
        <v>1.8307649208875285</v>
      </c>
      <c r="E6217">
        <v>-2.4684140898420595E-2</v>
      </c>
    </row>
    <row r="6218" spans="2:5" x14ac:dyDescent="0.2">
      <c r="B6218" s="153">
        <v>43501</v>
      </c>
      <c r="C6218" s="61">
        <v>175.253784</v>
      </c>
      <c r="D6218">
        <f t="shared" si="99"/>
        <v>1.933678878927318</v>
      </c>
      <c r="E6218">
        <v>-2.4687929554126371E-2</v>
      </c>
    </row>
    <row r="6219" spans="2:5" x14ac:dyDescent="0.2">
      <c r="B6219" s="153">
        <v>38222</v>
      </c>
      <c r="C6219" s="61">
        <v>59.738571</v>
      </c>
      <c r="D6219">
        <f t="shared" si="99"/>
        <v>4.3118152838292438</v>
      </c>
      <c r="E6219">
        <v>-2.4712170967376868E-2</v>
      </c>
    </row>
    <row r="6220" spans="2:5" x14ac:dyDescent="0.2">
      <c r="B6220" s="153">
        <v>37014</v>
      </c>
      <c r="C6220" s="61">
        <v>11.246357</v>
      </c>
      <c r="D6220">
        <f t="shared" si="99"/>
        <v>5.7287938519426408E-2</v>
      </c>
      <c r="E6220">
        <v>-2.4748962777221436E-2</v>
      </c>
    </row>
    <row r="6221" spans="2:5" x14ac:dyDescent="0.2">
      <c r="B6221" s="153">
        <v>37104</v>
      </c>
      <c r="C6221" s="61">
        <v>10.636986</v>
      </c>
      <c r="D6221">
        <f t="shared" si="99"/>
        <v>-0.65025279190671337</v>
      </c>
      <c r="E6221">
        <v>-2.4752541060704306E-2</v>
      </c>
    </row>
    <row r="6222" spans="2:5" x14ac:dyDescent="0.2">
      <c r="B6222" s="153">
        <v>36342</v>
      </c>
      <c r="C6222" s="61">
        <v>30.413354999999999</v>
      </c>
      <c r="D6222">
        <f t="shared" si="99"/>
        <v>-0.76314919564457229</v>
      </c>
      <c r="E6222">
        <v>-2.4769563494478654E-2</v>
      </c>
    </row>
    <row r="6223" spans="2:5" x14ac:dyDescent="0.2">
      <c r="B6223" s="153">
        <v>39463</v>
      </c>
      <c r="C6223" s="61">
        <v>128.40722700000001</v>
      </c>
      <c r="D6223">
        <f t="shared" si="99"/>
        <v>4.3701143829634609E-2</v>
      </c>
      <c r="E6223">
        <v>-2.477234272711273E-2</v>
      </c>
    </row>
    <row r="6224" spans="2:5" x14ac:dyDescent="0.2">
      <c r="B6224" s="153">
        <v>39205</v>
      </c>
      <c r="C6224" s="61">
        <v>123.030647</v>
      </c>
      <c r="D6224">
        <f t="shared" si="99"/>
        <v>10.599953253461935</v>
      </c>
      <c r="E6224">
        <v>-2.4808733761660581E-2</v>
      </c>
    </row>
    <row r="6225" spans="2:5" x14ac:dyDescent="0.2">
      <c r="B6225" s="153">
        <v>37168</v>
      </c>
      <c r="C6225" s="61">
        <v>10.606133</v>
      </c>
      <c r="D6225">
        <f t="shared" si="99"/>
        <v>-0.975706841313429</v>
      </c>
      <c r="E6225">
        <v>-2.4822578963463598E-2</v>
      </c>
    </row>
    <row r="6226" spans="2:5" x14ac:dyDescent="0.2">
      <c r="B6226" s="153">
        <v>42873</v>
      </c>
      <c r="C6226" s="61">
        <v>436.589294</v>
      </c>
      <c r="D6226">
        <f t="shared" si="99"/>
        <v>7.9573213792766682</v>
      </c>
      <c r="E6226">
        <v>-2.4827432494106516E-2</v>
      </c>
    </row>
    <row r="6227" spans="2:5" x14ac:dyDescent="0.2">
      <c r="B6227" s="153">
        <v>35395</v>
      </c>
      <c r="C6227" s="61">
        <v>48.741055000000003</v>
      </c>
      <c r="D6227">
        <f t="shared" si="99"/>
        <v>3.1998305645365939E-2</v>
      </c>
      <c r="E6227">
        <v>-2.484053917028119E-2</v>
      </c>
    </row>
    <row r="6228" spans="2:5" x14ac:dyDescent="0.2">
      <c r="B6228" s="153">
        <v>35695</v>
      </c>
      <c r="C6228" s="61">
        <v>47.229782</v>
      </c>
      <c r="D6228">
        <f t="shared" si="99"/>
        <v>0.79619890155636042</v>
      </c>
      <c r="E6228">
        <v>-2.485036710950252E-2</v>
      </c>
    </row>
    <row r="6229" spans="2:5" x14ac:dyDescent="0.2">
      <c r="B6229" s="153">
        <v>36243</v>
      </c>
      <c r="C6229" s="61">
        <v>26.294294000000001</v>
      </c>
      <c r="D6229">
        <f t="shared" si="99"/>
        <v>0.58109668339605491</v>
      </c>
      <c r="E6229">
        <v>-2.4875628901645245E-2</v>
      </c>
    </row>
    <row r="6230" spans="2:5" x14ac:dyDescent="0.2">
      <c r="B6230" s="153">
        <v>37230</v>
      </c>
      <c r="C6230" s="61">
        <v>16.630414999999999</v>
      </c>
      <c r="D6230">
        <f t="shared" si="99"/>
        <v>-0.33807101592379102</v>
      </c>
      <c r="E6230">
        <v>-2.4875663022560234E-2</v>
      </c>
    </row>
    <row r="6231" spans="2:5" x14ac:dyDescent="0.2">
      <c r="B6231" s="153">
        <v>35993</v>
      </c>
      <c r="C6231" s="61">
        <v>25.124168000000001</v>
      </c>
      <c r="D6231">
        <f t="shared" si="99"/>
        <v>-0.12190697434806985</v>
      </c>
      <c r="E6231">
        <v>-2.487707319454914E-2</v>
      </c>
    </row>
    <row r="6232" spans="2:5" x14ac:dyDescent="0.2">
      <c r="B6232" s="153">
        <v>36297</v>
      </c>
      <c r="C6232" s="61">
        <v>28.612193999999999</v>
      </c>
      <c r="D6232">
        <f t="shared" si="99"/>
        <v>0.14775901091218091</v>
      </c>
      <c r="E6232">
        <v>-2.4891942046829697E-2</v>
      </c>
    </row>
    <row r="6233" spans="2:5" x14ac:dyDescent="0.2">
      <c r="B6233" s="153">
        <v>39780</v>
      </c>
      <c r="C6233" s="61">
        <v>24.928747000000001</v>
      </c>
      <c r="D6233">
        <f t="shared" si="99"/>
        <v>-8.0346658487624248E-2</v>
      </c>
      <c r="E6233">
        <v>-2.492877476161966E-2</v>
      </c>
    </row>
    <row r="6234" spans="2:5" x14ac:dyDescent="0.2">
      <c r="B6234" s="153">
        <v>36217</v>
      </c>
      <c r="C6234" s="61">
        <v>27.106677999999999</v>
      </c>
      <c r="D6234">
        <f t="shared" si="99"/>
        <v>5.7267345473102804E-2</v>
      </c>
      <c r="E6234">
        <v>-2.4932800787631444E-2</v>
      </c>
    </row>
    <row r="6235" spans="2:5" x14ac:dyDescent="0.2">
      <c r="B6235" s="153">
        <v>36244</v>
      </c>
      <c r="C6235" s="61">
        <v>25.638432999999999</v>
      </c>
      <c r="D6235">
        <f t="shared" si="99"/>
        <v>-0.4240106705624257</v>
      </c>
      <c r="E6235">
        <v>-2.4943092216128775E-2</v>
      </c>
    </row>
    <row r="6236" spans="2:5" x14ac:dyDescent="0.2">
      <c r="B6236" s="153">
        <v>37873</v>
      </c>
      <c r="C6236" s="61">
        <v>44.511992999999997</v>
      </c>
      <c r="D6236">
        <f t="shared" si="99"/>
        <v>1.9592938142026977</v>
      </c>
      <c r="E6236">
        <v>-2.4991240428103231E-2</v>
      </c>
    </row>
    <row r="6237" spans="2:5" x14ac:dyDescent="0.2">
      <c r="B6237" s="153">
        <v>36872</v>
      </c>
      <c r="C6237" s="61">
        <v>15.041423999999999</v>
      </c>
      <c r="D6237">
        <f t="shared" si="99"/>
        <v>-0.21502848514057568</v>
      </c>
      <c r="E6237">
        <v>-2.4999776367532093E-2</v>
      </c>
    </row>
    <row r="6238" spans="2:5" x14ac:dyDescent="0.2">
      <c r="B6238" s="153">
        <v>36010</v>
      </c>
      <c r="C6238" s="61">
        <v>19.161745</v>
      </c>
      <c r="D6238">
        <f t="shared" si="99"/>
        <v>-0.41456384838743371</v>
      </c>
      <c r="E6238">
        <v>-2.5028485808689067E-2</v>
      </c>
    </row>
    <row r="6239" spans="2:5" x14ac:dyDescent="0.2">
      <c r="B6239" s="153">
        <v>36507</v>
      </c>
      <c r="C6239" s="61">
        <v>32.730716999999999</v>
      </c>
      <c r="D6239">
        <f t="shared" si="99"/>
        <v>-0.7776313492247412</v>
      </c>
      <c r="E6239">
        <v>-2.5039319276096428E-2</v>
      </c>
    </row>
    <row r="6240" spans="2:5" x14ac:dyDescent="0.2">
      <c r="B6240" s="153">
        <v>44091</v>
      </c>
      <c r="C6240" s="61">
        <v>147.191238</v>
      </c>
      <c r="D6240">
        <f t="shared" si="99"/>
        <v>4.5535761462120279</v>
      </c>
      <c r="E6240">
        <v>-2.509088555007678E-2</v>
      </c>
    </row>
    <row r="6241" spans="2:5" x14ac:dyDescent="0.2">
      <c r="B6241" s="153">
        <v>39874</v>
      </c>
      <c r="C6241" s="61">
        <v>26.503865999999999</v>
      </c>
      <c r="D6241">
        <f t="shared" si="99"/>
        <v>0.36349770001201248</v>
      </c>
      <c r="E6241">
        <v>-2.5117333004153169E-2</v>
      </c>
    </row>
    <row r="6242" spans="2:5" x14ac:dyDescent="0.2">
      <c r="B6242" s="153">
        <v>37368</v>
      </c>
      <c r="C6242" s="61">
        <v>19.438144999999999</v>
      </c>
      <c r="D6242">
        <f t="shared" si="99"/>
        <v>-0.94918898216440972</v>
      </c>
      <c r="E6242">
        <v>-2.5145081181970026E-2</v>
      </c>
    </row>
    <row r="6243" spans="2:5" x14ac:dyDescent="0.2">
      <c r="B6243" s="153">
        <v>43133</v>
      </c>
      <c r="C6243" s="61">
        <v>382.55767800000001</v>
      </c>
      <c r="D6243">
        <f t="shared" si="99"/>
        <v>-0.15352378277276663</v>
      </c>
      <c r="E6243">
        <v>-2.5149223329256423E-2</v>
      </c>
    </row>
    <row r="6244" spans="2:5" x14ac:dyDescent="0.2">
      <c r="B6244" s="153">
        <v>44802</v>
      </c>
      <c r="C6244" s="61">
        <v>451.94143700000001</v>
      </c>
      <c r="D6244">
        <f t="shared" si="99"/>
        <v>-4.0546659253914964E-2</v>
      </c>
      <c r="E6244">
        <v>-2.5158557799384904E-2</v>
      </c>
    </row>
    <row r="6245" spans="2:5" x14ac:dyDescent="0.2">
      <c r="B6245" s="153">
        <v>42543</v>
      </c>
      <c r="C6245" s="61">
        <v>471.04055799999998</v>
      </c>
      <c r="D6245">
        <f t="shared" si="99"/>
        <v>22.586959006941331</v>
      </c>
      <c r="E6245">
        <v>-2.51597538152982E-2</v>
      </c>
    </row>
    <row r="6246" spans="2:5" x14ac:dyDescent="0.2">
      <c r="B6246" s="153">
        <v>37466</v>
      </c>
      <c r="C6246" s="61">
        <v>19.970381</v>
      </c>
      <c r="D6246">
        <f t="shared" si="99"/>
        <v>-0.83917077129738005</v>
      </c>
      <c r="E6246">
        <v>-2.5225863110154505E-2</v>
      </c>
    </row>
    <row r="6247" spans="2:5" x14ac:dyDescent="0.2">
      <c r="B6247" s="153">
        <v>40214</v>
      </c>
      <c r="C6247" s="61">
        <v>124.171341</v>
      </c>
      <c r="D6247">
        <f t="shared" si="99"/>
        <v>-0.2393383458171284</v>
      </c>
      <c r="E6247">
        <v>-2.5232024772420029E-2</v>
      </c>
    </row>
    <row r="6248" spans="2:5" x14ac:dyDescent="0.2">
      <c r="B6248" s="153">
        <v>43648</v>
      </c>
      <c r="C6248" s="61">
        <v>163.24122600000001</v>
      </c>
      <c r="D6248">
        <f t="shared" si="99"/>
        <v>9.3638162301704799</v>
      </c>
      <c r="E6248">
        <v>-2.5297652927329897E-2</v>
      </c>
    </row>
    <row r="6249" spans="2:5" x14ac:dyDescent="0.2">
      <c r="B6249" s="153">
        <v>36767</v>
      </c>
      <c r="C6249" s="61">
        <v>15.751073</v>
      </c>
      <c r="D6249">
        <f t="shared" si="99"/>
        <v>-0.88661361063436872</v>
      </c>
      <c r="E6249">
        <v>-2.5298072938257633E-2</v>
      </c>
    </row>
    <row r="6250" spans="2:5" x14ac:dyDescent="0.2">
      <c r="B6250" s="153">
        <v>39021</v>
      </c>
      <c r="C6250" s="61">
        <v>138.91502399999999</v>
      </c>
      <c r="D6250">
        <f t="shared" si="99"/>
        <v>1.6094508483348315</v>
      </c>
      <c r="E6250">
        <v>-2.5316575774345457E-2</v>
      </c>
    </row>
    <row r="6251" spans="2:5" x14ac:dyDescent="0.2">
      <c r="B6251" s="153">
        <v>39731</v>
      </c>
      <c r="C6251" s="61">
        <v>53.235348000000002</v>
      </c>
      <c r="D6251">
        <f t="shared" si="99"/>
        <v>-0.210625470724598</v>
      </c>
      <c r="E6251">
        <v>-2.5337489449463915E-2</v>
      </c>
    </row>
    <row r="6252" spans="2:5" x14ac:dyDescent="0.2">
      <c r="B6252" s="153">
        <v>35205</v>
      </c>
      <c r="C6252" s="61">
        <v>67.439910999999995</v>
      </c>
      <c r="D6252">
        <f t="shared" si="99"/>
        <v>-0.4824016839159373</v>
      </c>
      <c r="E6252">
        <v>-2.5342247821570602E-2</v>
      </c>
    </row>
    <row r="6253" spans="2:5" x14ac:dyDescent="0.2">
      <c r="B6253" s="153">
        <v>44118</v>
      </c>
      <c r="C6253" s="61">
        <v>130.293915</v>
      </c>
      <c r="D6253">
        <f t="shared" si="99"/>
        <v>-0.67455179730556958</v>
      </c>
      <c r="E6253">
        <v>-2.5354204543796905E-2</v>
      </c>
    </row>
    <row r="6254" spans="2:5" x14ac:dyDescent="0.2">
      <c r="B6254" s="153">
        <v>45013</v>
      </c>
      <c r="C6254" s="61">
        <v>400.35223400000001</v>
      </c>
      <c r="D6254">
        <f t="shared" si="99"/>
        <v>-0.23693711143702717</v>
      </c>
      <c r="E6254">
        <v>-2.5360950086525946E-2</v>
      </c>
    </row>
    <row r="6255" spans="2:5" x14ac:dyDescent="0.2">
      <c r="B6255" s="153">
        <v>42642</v>
      </c>
      <c r="C6255" s="61">
        <v>524.66479500000003</v>
      </c>
      <c r="D6255">
        <f t="shared" si="99"/>
        <v>6.8312967137706915</v>
      </c>
      <c r="E6255">
        <v>-2.5370326308572066E-2</v>
      </c>
    </row>
    <row r="6256" spans="2:5" x14ac:dyDescent="0.2">
      <c r="B6256" s="153">
        <v>35318</v>
      </c>
      <c r="C6256" s="61">
        <v>66.995902999999998</v>
      </c>
      <c r="D6256">
        <f t="shared" si="99"/>
        <v>0.16190883882724935</v>
      </c>
      <c r="E6256">
        <v>-2.5389430557390746E-2</v>
      </c>
    </row>
    <row r="6257" spans="2:5" x14ac:dyDescent="0.2">
      <c r="B6257" s="153">
        <v>37921</v>
      </c>
      <c r="C6257" s="61">
        <v>57.660206000000002</v>
      </c>
      <c r="D6257">
        <f t="shared" si="99"/>
        <v>1.2322861602546549</v>
      </c>
      <c r="E6257">
        <v>-2.5402704918701894E-2</v>
      </c>
    </row>
    <row r="6258" spans="2:5" x14ac:dyDescent="0.2">
      <c r="B6258" s="153">
        <v>39875</v>
      </c>
      <c r="C6258" s="61">
        <v>25.830113999999998</v>
      </c>
      <c r="D6258">
        <f t="shared" si="99"/>
        <v>0.38718617266659178</v>
      </c>
      <c r="E6258">
        <v>-2.5420895200722809E-2</v>
      </c>
    </row>
    <row r="6259" spans="2:5" x14ac:dyDescent="0.2">
      <c r="B6259" s="153">
        <v>37406</v>
      </c>
      <c r="C6259" s="61">
        <v>18.620509999999999</v>
      </c>
      <c r="D6259">
        <f t="shared" si="99"/>
        <v>-0.85443543485441009</v>
      </c>
      <c r="E6259">
        <v>-2.5434010186290858E-2</v>
      </c>
    </row>
    <row r="6260" spans="2:5" x14ac:dyDescent="0.2">
      <c r="B6260" s="153">
        <v>39287</v>
      </c>
      <c r="C6260" s="61">
        <v>127.91925000000001</v>
      </c>
      <c r="D6260">
        <f t="shared" si="99"/>
        <v>7.3335206301773335</v>
      </c>
      <c r="E6260">
        <v>-2.5436968033131883E-2</v>
      </c>
    </row>
    <row r="6261" spans="2:5" x14ac:dyDescent="0.2">
      <c r="B6261" s="153">
        <v>36768</v>
      </c>
      <c r="C6261" s="61">
        <v>15.349964999999999</v>
      </c>
      <c r="D6261">
        <f t="shared" si="99"/>
        <v>-0.87764435659333506</v>
      </c>
      <c r="E6261">
        <v>-2.5465439719567086E-2</v>
      </c>
    </row>
    <row r="6262" spans="2:5" x14ac:dyDescent="0.2">
      <c r="B6262" s="153">
        <v>39496</v>
      </c>
      <c r="C6262" s="61">
        <v>125.45367400000001</v>
      </c>
      <c r="D6262">
        <f t="shared" si="99"/>
        <v>5.5448960722330867</v>
      </c>
      <c r="E6262">
        <v>-2.5470291195786209E-2</v>
      </c>
    </row>
    <row r="6263" spans="2:5" x14ac:dyDescent="0.2">
      <c r="B6263" s="153">
        <v>37292</v>
      </c>
      <c r="C6263" s="61">
        <v>19.168168999999999</v>
      </c>
      <c r="D6263">
        <f t="shared" si="99"/>
        <v>-0.85629954114542006</v>
      </c>
      <c r="E6263">
        <v>-2.549041020452231E-2</v>
      </c>
    </row>
    <row r="6264" spans="2:5" x14ac:dyDescent="0.2">
      <c r="B6264" s="153">
        <v>39360</v>
      </c>
      <c r="C6264" s="61">
        <v>133.38975500000001</v>
      </c>
      <c r="D6264">
        <f t="shared" si="99"/>
        <v>3.6344343867255153</v>
      </c>
      <c r="E6264">
        <v>-2.5517405804073912E-2</v>
      </c>
    </row>
    <row r="6265" spans="2:5" x14ac:dyDescent="0.2">
      <c r="B6265" s="153">
        <v>33498</v>
      </c>
      <c r="C6265" s="61">
        <v>28.782316000000002</v>
      </c>
      <c r="D6265">
        <f t="shared" si="99"/>
        <v>5.0597799718588014E-2</v>
      </c>
      <c r="E6265">
        <v>-2.5547327995265559E-2</v>
      </c>
    </row>
    <row r="6266" spans="2:5" x14ac:dyDescent="0.2">
      <c r="B6266" s="153">
        <v>39764</v>
      </c>
      <c r="C6266" s="61">
        <v>27.396132000000001</v>
      </c>
      <c r="D6266">
        <f t="shared" si="99"/>
        <v>0.27758573460872421</v>
      </c>
      <c r="E6266">
        <v>-2.5582844194591694E-2</v>
      </c>
    </row>
    <row r="6267" spans="2:5" x14ac:dyDescent="0.2">
      <c r="B6267" s="153">
        <v>37302</v>
      </c>
      <c r="C6267" s="61">
        <v>21.443674000000001</v>
      </c>
      <c r="D6267">
        <f t="shared" si="99"/>
        <v>-0.27082859260434033</v>
      </c>
      <c r="E6267">
        <v>-2.5586867452261703E-2</v>
      </c>
    </row>
    <row r="6268" spans="2:5" x14ac:dyDescent="0.2">
      <c r="B6268" s="153">
        <v>39825</v>
      </c>
      <c r="C6268" s="61">
        <v>29.408276000000001</v>
      </c>
      <c r="D6268">
        <f t="shared" si="99"/>
        <v>0.79478152395709967</v>
      </c>
      <c r="E6268">
        <v>-2.5640928793236407E-2</v>
      </c>
    </row>
    <row r="6269" spans="2:5" x14ac:dyDescent="0.2">
      <c r="B6269" s="153">
        <v>34137</v>
      </c>
      <c r="C6269" s="61">
        <v>16.385435000000001</v>
      </c>
      <c r="D6269">
        <f t="shared" si="99"/>
        <v>-0.44069504076076288</v>
      </c>
      <c r="E6269">
        <v>-2.5641045462673224E-2</v>
      </c>
    </row>
    <row r="6270" spans="2:5" x14ac:dyDescent="0.2">
      <c r="B6270" s="153">
        <v>37795</v>
      </c>
      <c r="C6270" s="61">
        <v>29.296066</v>
      </c>
      <c r="D6270">
        <f t="shared" si="99"/>
        <v>-0.19382377279442603</v>
      </c>
      <c r="E6270">
        <v>-2.5654049365131673E-2</v>
      </c>
    </row>
    <row r="6271" spans="2:5" x14ac:dyDescent="0.2">
      <c r="B6271" s="153">
        <v>35944</v>
      </c>
      <c r="C6271" s="61">
        <v>36.339531000000001</v>
      </c>
      <c r="D6271">
        <f t="shared" si="99"/>
        <v>-0.89343205976510442</v>
      </c>
      <c r="E6271">
        <v>-2.566112989804651E-2</v>
      </c>
    </row>
    <row r="6272" spans="2:5" x14ac:dyDescent="0.2">
      <c r="B6272" s="153">
        <v>42236</v>
      </c>
      <c r="C6272" s="61">
        <v>340.998718</v>
      </c>
      <c r="D6272">
        <f t="shared" si="99"/>
        <v>7.3041065349278123</v>
      </c>
      <c r="E6272">
        <v>-2.5765009688517724E-2</v>
      </c>
    </row>
    <row r="6273" spans="2:5" x14ac:dyDescent="0.2">
      <c r="B6273" s="153">
        <v>34530</v>
      </c>
      <c r="C6273" s="61">
        <v>41.063865999999997</v>
      </c>
      <c r="D6273">
        <f t="shared" si="99"/>
        <v>3.1428799869409669</v>
      </c>
      <c r="E6273">
        <v>-2.5773111250127212E-2</v>
      </c>
    </row>
    <row r="6274" spans="2:5" x14ac:dyDescent="0.2">
      <c r="B6274" s="153">
        <v>37063</v>
      </c>
      <c r="C6274" s="61">
        <v>9.9119130000000002</v>
      </c>
      <c r="D6274">
        <f t="shared" si="99"/>
        <v>-0.81505515731672906</v>
      </c>
      <c r="E6274">
        <v>-2.5776842162373644E-2</v>
      </c>
    </row>
    <row r="6275" spans="2:5" x14ac:dyDescent="0.2">
      <c r="B6275" s="153">
        <v>35390</v>
      </c>
      <c r="C6275" s="61">
        <v>53.593887000000002</v>
      </c>
      <c r="D6275">
        <f t="shared" ref="D6275:D6338" si="100">(C6275-C6276)/C6276</f>
        <v>-0.8400210605252344</v>
      </c>
      <c r="E6275">
        <v>-2.5793053097644299E-2</v>
      </c>
    </row>
    <row r="6276" spans="2:5" x14ac:dyDescent="0.2">
      <c r="B6276" s="153">
        <v>44475</v>
      </c>
      <c r="C6276" s="61">
        <v>335.00589000000002</v>
      </c>
      <c r="D6276">
        <f t="shared" si="100"/>
        <v>15.43239905914152</v>
      </c>
      <c r="E6276">
        <v>-2.5800833251339663E-2</v>
      </c>
    </row>
    <row r="6277" spans="2:5" x14ac:dyDescent="0.2">
      <c r="B6277" s="153">
        <v>37554</v>
      </c>
      <c r="C6277" s="61">
        <v>20.386913</v>
      </c>
      <c r="D6277">
        <f t="shared" si="100"/>
        <v>0.75497985298290182</v>
      </c>
      <c r="E6277">
        <v>-2.5801764937248409E-2</v>
      </c>
    </row>
    <row r="6278" spans="2:5" x14ac:dyDescent="0.2">
      <c r="B6278" s="153">
        <v>37022</v>
      </c>
      <c r="C6278" s="61">
        <v>11.616607999999999</v>
      </c>
      <c r="D6278">
        <f t="shared" si="100"/>
        <v>-0.91735592940348942</v>
      </c>
      <c r="E6278">
        <v>-2.5873217527662206E-2</v>
      </c>
    </row>
    <row r="6279" spans="2:5" x14ac:dyDescent="0.2">
      <c r="B6279" s="153">
        <v>44111</v>
      </c>
      <c r="C6279" s="61">
        <v>140.561905</v>
      </c>
      <c r="D6279">
        <f t="shared" si="100"/>
        <v>2.467891121240898</v>
      </c>
      <c r="E6279">
        <v>-2.5906792878865374E-2</v>
      </c>
    </row>
    <row r="6280" spans="2:5" x14ac:dyDescent="0.2">
      <c r="B6280" s="153">
        <v>34439</v>
      </c>
      <c r="C6280" s="61">
        <v>40.532387</v>
      </c>
      <c r="D6280">
        <f t="shared" si="100"/>
        <v>-0.461237389204604</v>
      </c>
      <c r="E6280">
        <v>-2.5906875836900545E-2</v>
      </c>
    </row>
    <row r="6281" spans="2:5" x14ac:dyDescent="0.2">
      <c r="B6281" s="153">
        <v>39703</v>
      </c>
      <c r="C6281" s="61">
        <v>75.232367999999994</v>
      </c>
      <c r="D6281">
        <f t="shared" si="100"/>
        <v>3.6526358520103912</v>
      </c>
      <c r="E6281">
        <v>-2.5934282244337845E-2</v>
      </c>
    </row>
    <row r="6282" spans="2:5" x14ac:dyDescent="0.2">
      <c r="B6282" s="153">
        <v>34145</v>
      </c>
      <c r="C6282" s="61">
        <v>16.169837999999999</v>
      </c>
      <c r="D6282">
        <f t="shared" si="100"/>
        <v>0</v>
      </c>
      <c r="E6282">
        <v>-2.5973810058773635E-2</v>
      </c>
    </row>
    <row r="6283" spans="2:5" x14ac:dyDescent="0.2">
      <c r="B6283" s="153">
        <v>33297</v>
      </c>
      <c r="C6283" s="61">
        <v>16.169837999999999</v>
      </c>
      <c r="D6283">
        <f t="shared" si="100"/>
        <v>-0.96783613963737936</v>
      </c>
      <c r="E6283">
        <v>-2.5973810058773635E-2</v>
      </c>
    </row>
    <row r="6284" spans="2:5" x14ac:dyDescent="0.2">
      <c r="B6284" s="153">
        <v>44593</v>
      </c>
      <c r="C6284" s="61">
        <v>502.73312399999998</v>
      </c>
      <c r="D6284">
        <f t="shared" si="100"/>
        <v>0.13109784687718049</v>
      </c>
      <c r="E6284">
        <v>-2.5977831108000123E-2</v>
      </c>
    </row>
    <row r="6285" spans="2:5" x14ac:dyDescent="0.2">
      <c r="B6285" s="153">
        <v>44811</v>
      </c>
      <c r="C6285" s="61">
        <v>444.46475199999998</v>
      </c>
      <c r="D6285">
        <f t="shared" si="100"/>
        <v>1.0103416419921408E-3</v>
      </c>
      <c r="E6285">
        <v>-2.5996680600796056E-2</v>
      </c>
    </row>
    <row r="6286" spans="2:5" x14ac:dyDescent="0.2">
      <c r="B6286" s="153">
        <v>42943</v>
      </c>
      <c r="C6286" s="61">
        <v>444.016144</v>
      </c>
      <c r="D6286">
        <f t="shared" si="100"/>
        <v>3.9898351426278467</v>
      </c>
      <c r="E6286">
        <v>-2.6022260504785063E-2</v>
      </c>
    </row>
    <row r="6287" spans="2:5" x14ac:dyDescent="0.2">
      <c r="B6287" s="153">
        <v>39618</v>
      </c>
      <c r="C6287" s="61">
        <v>88.984131000000005</v>
      </c>
      <c r="D6287">
        <f t="shared" si="100"/>
        <v>0.36547073269771257</v>
      </c>
      <c r="E6287">
        <v>-2.6056731104941191E-2</v>
      </c>
    </row>
    <row r="6288" spans="2:5" x14ac:dyDescent="0.2">
      <c r="B6288" s="153">
        <v>38134</v>
      </c>
      <c r="C6288" s="61">
        <v>65.167366000000001</v>
      </c>
      <c r="D6288">
        <f t="shared" si="100"/>
        <v>-0.45153762428073158</v>
      </c>
      <c r="E6288">
        <v>-2.6063268572615976E-2</v>
      </c>
    </row>
    <row r="6289" spans="2:5" x14ac:dyDescent="0.2">
      <c r="B6289" s="153">
        <v>39225</v>
      </c>
      <c r="C6289" s="61">
        <v>118.818298</v>
      </c>
      <c r="D6289">
        <f t="shared" si="100"/>
        <v>3.689144864843191</v>
      </c>
      <c r="E6289">
        <v>-2.606782942106645E-2</v>
      </c>
    </row>
    <row r="6290" spans="2:5" x14ac:dyDescent="0.2">
      <c r="B6290" s="153">
        <v>37599</v>
      </c>
      <c r="C6290" s="61">
        <v>25.339012</v>
      </c>
      <c r="D6290">
        <f t="shared" si="100"/>
        <v>-9.939399363359748E-2</v>
      </c>
      <c r="E6290">
        <v>-2.6089631612687451E-2</v>
      </c>
    </row>
    <row r="6291" spans="2:5" x14ac:dyDescent="0.2">
      <c r="B6291" s="153">
        <v>33905</v>
      </c>
      <c r="C6291" s="61">
        <v>28.135513</v>
      </c>
      <c r="D6291">
        <f t="shared" si="100"/>
        <v>-0.58489658071671968</v>
      </c>
      <c r="E6291">
        <v>-2.6119426491546964E-2</v>
      </c>
    </row>
    <row r="6292" spans="2:5" x14ac:dyDescent="0.2">
      <c r="B6292" s="153">
        <v>38434</v>
      </c>
      <c r="C6292" s="61">
        <v>67.779526000000004</v>
      </c>
      <c r="D6292">
        <f t="shared" si="100"/>
        <v>-9.143579081697624E-2</v>
      </c>
      <c r="E6292">
        <v>-2.612184206160614E-2</v>
      </c>
    </row>
    <row r="6293" spans="2:5" x14ac:dyDescent="0.2">
      <c r="B6293" s="153">
        <v>40035</v>
      </c>
      <c r="C6293" s="61">
        <v>74.600700000000003</v>
      </c>
      <c r="D6293">
        <f t="shared" si="100"/>
        <v>0.65302476097065232</v>
      </c>
      <c r="E6293">
        <v>-2.6163554583503501E-2</v>
      </c>
    </row>
    <row r="6294" spans="2:5" x14ac:dyDescent="0.2">
      <c r="B6294" s="153">
        <v>35411</v>
      </c>
      <c r="C6294" s="61">
        <v>45.129814000000003</v>
      </c>
      <c r="D6294">
        <f t="shared" si="100"/>
        <v>-0.63192708155900679</v>
      </c>
      <c r="E6294">
        <v>-2.6178850101291347E-2</v>
      </c>
    </row>
    <row r="6295" spans="2:5" x14ac:dyDescent="0.2">
      <c r="B6295" s="153">
        <v>39189</v>
      </c>
      <c r="C6295" s="61">
        <v>122.611069</v>
      </c>
      <c r="D6295">
        <f t="shared" si="100"/>
        <v>3.8319865419648522</v>
      </c>
      <c r="E6295">
        <v>-2.6191472262869348E-2</v>
      </c>
    </row>
    <row r="6296" spans="2:5" x14ac:dyDescent="0.2">
      <c r="B6296" s="153">
        <v>39877</v>
      </c>
      <c r="C6296" s="61">
        <v>25.374877999999999</v>
      </c>
      <c r="D6296">
        <f t="shared" si="100"/>
        <v>-0.60719542797119164</v>
      </c>
      <c r="E6296">
        <v>-2.6205501982635982E-2</v>
      </c>
    </row>
    <row r="6297" spans="2:5" x14ac:dyDescent="0.2">
      <c r="B6297" s="153">
        <v>35195</v>
      </c>
      <c r="C6297" s="61">
        <v>64.599243000000001</v>
      </c>
      <c r="D6297">
        <f t="shared" si="100"/>
        <v>-0.38422455180196835</v>
      </c>
      <c r="E6297">
        <v>-2.6220951216308724E-2</v>
      </c>
    </row>
    <row r="6298" spans="2:5" x14ac:dyDescent="0.2">
      <c r="B6298" s="153">
        <v>39542</v>
      </c>
      <c r="C6298" s="61">
        <v>104.907143</v>
      </c>
      <c r="D6298">
        <f t="shared" si="100"/>
        <v>2.8177012113462623E-2</v>
      </c>
      <c r="E6298">
        <v>-2.6223654402106358E-2</v>
      </c>
    </row>
    <row r="6299" spans="2:5" x14ac:dyDescent="0.2">
      <c r="B6299" s="153">
        <v>40120</v>
      </c>
      <c r="C6299" s="61">
        <v>102.03218099999999</v>
      </c>
      <c r="D6299">
        <f t="shared" si="100"/>
        <v>0.96552763984628631</v>
      </c>
      <c r="E6299">
        <v>-2.6267111906525191E-2</v>
      </c>
    </row>
    <row r="6300" spans="2:5" x14ac:dyDescent="0.2">
      <c r="B6300" s="153">
        <v>35087</v>
      </c>
      <c r="C6300" s="61">
        <v>51.910834999999999</v>
      </c>
      <c r="D6300">
        <f t="shared" si="100"/>
        <v>-0.56499000875804906</v>
      </c>
      <c r="E6300">
        <v>-2.6312327833696414E-2</v>
      </c>
    </row>
    <row r="6301" spans="2:5" x14ac:dyDescent="0.2">
      <c r="B6301" s="153">
        <v>39477</v>
      </c>
      <c r="C6301" s="61">
        <v>119.33251199999999</v>
      </c>
      <c r="D6301">
        <f t="shared" si="100"/>
        <v>0.55152078210083277</v>
      </c>
      <c r="E6301">
        <v>-2.6334228557178319E-2</v>
      </c>
    </row>
    <row r="6302" spans="2:5" x14ac:dyDescent="0.2">
      <c r="B6302" s="153">
        <v>39672</v>
      </c>
      <c r="C6302" s="61">
        <v>76.913253999999995</v>
      </c>
      <c r="D6302">
        <f t="shared" si="100"/>
        <v>2.6298718975134801</v>
      </c>
      <c r="E6302">
        <v>-2.6342295436822386E-2</v>
      </c>
    </row>
    <row r="6303" spans="2:5" x14ac:dyDescent="0.2">
      <c r="B6303" s="153">
        <v>36118</v>
      </c>
      <c r="C6303" s="61">
        <v>21.188972</v>
      </c>
      <c r="D6303">
        <f t="shared" si="100"/>
        <v>-0.74319974103000686</v>
      </c>
      <c r="E6303">
        <v>-2.6369929279046436E-2</v>
      </c>
    </row>
    <row r="6304" spans="2:5" x14ac:dyDescent="0.2">
      <c r="B6304" s="153">
        <v>38055</v>
      </c>
      <c r="C6304" s="61">
        <v>82.511489999999995</v>
      </c>
      <c r="D6304">
        <f t="shared" si="100"/>
        <v>-0.2128515974159027</v>
      </c>
      <c r="E6304">
        <v>-2.637733466245204E-2</v>
      </c>
    </row>
    <row r="6305" spans="2:5" x14ac:dyDescent="0.2">
      <c r="B6305" s="153">
        <v>44026</v>
      </c>
      <c r="C6305" s="61">
        <v>104.823296</v>
      </c>
      <c r="D6305">
        <f t="shared" si="100"/>
        <v>-0.20964315417171028</v>
      </c>
      <c r="E6305">
        <v>-2.6388916288835374E-2</v>
      </c>
    </row>
    <row r="6306" spans="2:5" x14ac:dyDescent="0.2">
      <c r="B6306" s="153">
        <v>39379</v>
      </c>
      <c r="C6306" s="61">
        <v>132.62780799999999</v>
      </c>
      <c r="D6306">
        <f t="shared" si="100"/>
        <v>-0.5961309122160332</v>
      </c>
      <c r="E6306">
        <v>-2.6395283661298858E-2</v>
      </c>
    </row>
    <row r="6307" spans="2:5" x14ac:dyDescent="0.2">
      <c r="B6307" s="153">
        <v>42402</v>
      </c>
      <c r="C6307" s="61">
        <v>328.39306599999998</v>
      </c>
      <c r="D6307">
        <f t="shared" si="100"/>
        <v>0.10513073937361785</v>
      </c>
      <c r="E6307">
        <v>-2.6440264700472456E-2</v>
      </c>
    </row>
    <row r="6308" spans="2:5" x14ac:dyDescent="0.2">
      <c r="B6308" s="153">
        <v>42425</v>
      </c>
      <c r="C6308" s="61">
        <v>297.15313700000002</v>
      </c>
      <c r="D6308">
        <f t="shared" si="100"/>
        <v>1.7962531093225276</v>
      </c>
      <c r="E6308">
        <v>-2.6444661829646506E-2</v>
      </c>
    </row>
    <row r="6309" spans="2:5" x14ac:dyDescent="0.2">
      <c r="B6309" s="153">
        <v>39594</v>
      </c>
      <c r="C6309" s="61">
        <v>106.268326</v>
      </c>
      <c r="D6309">
        <f t="shared" si="100"/>
        <v>-0.29706868061370872</v>
      </c>
      <c r="E6309">
        <v>-2.6507892216685681E-2</v>
      </c>
    </row>
    <row r="6310" spans="2:5" x14ac:dyDescent="0.2">
      <c r="B6310" s="153">
        <v>43656</v>
      </c>
      <c r="C6310" s="61">
        <v>151.17881800000001</v>
      </c>
      <c r="D6310">
        <f t="shared" si="100"/>
        <v>-0.13540478956549984</v>
      </c>
      <c r="E6310">
        <v>-2.6636771386487401E-2</v>
      </c>
    </row>
    <row r="6311" spans="2:5" x14ac:dyDescent="0.2">
      <c r="B6311" s="153">
        <v>43546</v>
      </c>
      <c r="C6311" s="61">
        <v>174.85502600000001</v>
      </c>
      <c r="D6311">
        <f t="shared" si="100"/>
        <v>4.5925618666369861</v>
      </c>
      <c r="E6311">
        <v>-2.6637036163850814E-2</v>
      </c>
    </row>
    <row r="6312" spans="2:5" x14ac:dyDescent="0.2">
      <c r="B6312" s="153">
        <v>39891</v>
      </c>
      <c r="C6312" s="61">
        <v>31.265640000000001</v>
      </c>
      <c r="D6312">
        <f t="shared" si="100"/>
        <v>-0.90865564034119428</v>
      </c>
      <c r="E6312">
        <v>-2.6643944179040445E-2</v>
      </c>
    </row>
    <row r="6313" spans="2:5" x14ac:dyDescent="0.2">
      <c r="B6313" s="153">
        <v>44356</v>
      </c>
      <c r="C6313" s="61">
        <v>342.28320300000001</v>
      </c>
      <c r="D6313">
        <f t="shared" si="100"/>
        <v>0.16845324755343663</v>
      </c>
      <c r="E6313">
        <v>-2.6647753795441063E-2</v>
      </c>
    </row>
    <row r="6314" spans="2:5" x14ac:dyDescent="0.2">
      <c r="B6314" s="153">
        <v>44316</v>
      </c>
      <c r="C6314" s="61">
        <v>292.93701199999998</v>
      </c>
      <c r="D6314">
        <f t="shared" si="100"/>
        <v>0.64299695662753387</v>
      </c>
      <c r="E6314">
        <v>-2.6664375125794594E-2</v>
      </c>
    </row>
    <row r="6315" spans="2:5" x14ac:dyDescent="0.2">
      <c r="B6315" s="153">
        <v>43867</v>
      </c>
      <c r="C6315" s="61">
        <v>178.29431199999999</v>
      </c>
      <c r="D6315">
        <f t="shared" si="100"/>
        <v>10.328444643247446</v>
      </c>
      <c r="E6315">
        <v>-2.6666689667836144E-2</v>
      </c>
    </row>
    <row r="6316" spans="2:5" x14ac:dyDescent="0.2">
      <c r="B6316" s="153">
        <v>34148</v>
      </c>
      <c r="C6316" s="61">
        <v>15.73864</v>
      </c>
      <c r="D6316">
        <f t="shared" si="100"/>
        <v>-0.5</v>
      </c>
      <c r="E6316">
        <v>-2.6666810143676049E-2</v>
      </c>
    </row>
    <row r="6317" spans="2:5" x14ac:dyDescent="0.2">
      <c r="B6317" s="153">
        <v>33858</v>
      </c>
      <c r="C6317" s="61">
        <v>31.47728</v>
      </c>
      <c r="D6317">
        <f t="shared" si="100"/>
        <v>-0.78636411546320606</v>
      </c>
      <c r="E6317">
        <v>-2.6666810143676049E-2</v>
      </c>
    </row>
    <row r="6318" spans="2:5" x14ac:dyDescent="0.2">
      <c r="B6318" s="153">
        <v>44078</v>
      </c>
      <c r="C6318" s="61">
        <v>147.34079</v>
      </c>
      <c r="D6318">
        <f t="shared" si="100"/>
        <v>1.5142521017202175</v>
      </c>
      <c r="E6318">
        <v>-2.6671039114719661E-2</v>
      </c>
    </row>
    <row r="6319" spans="2:5" x14ac:dyDescent="0.2">
      <c r="B6319" s="153">
        <v>35111</v>
      </c>
      <c r="C6319" s="61">
        <v>58.602234000000003</v>
      </c>
      <c r="D6319">
        <f t="shared" si="100"/>
        <v>-0.4468290656721397</v>
      </c>
      <c r="E6319">
        <v>-2.6677584292570167E-2</v>
      </c>
    </row>
    <row r="6320" spans="2:5" x14ac:dyDescent="0.2">
      <c r="B6320" s="153">
        <v>38714</v>
      </c>
      <c r="C6320" s="61">
        <v>105.938744</v>
      </c>
      <c r="D6320">
        <f t="shared" si="100"/>
        <v>-0.68670720034704058</v>
      </c>
      <c r="E6320">
        <v>-2.6684843761679684E-2</v>
      </c>
    </row>
    <row r="6321" spans="2:5" x14ac:dyDescent="0.2">
      <c r="B6321" s="153">
        <v>44259</v>
      </c>
      <c r="C6321" s="61">
        <v>338.146118</v>
      </c>
      <c r="D6321">
        <f t="shared" si="100"/>
        <v>16.231890967837479</v>
      </c>
      <c r="E6321">
        <v>-2.6685747970697858E-2</v>
      </c>
    </row>
    <row r="6322" spans="2:5" x14ac:dyDescent="0.2">
      <c r="B6322" s="153">
        <v>37274</v>
      </c>
      <c r="C6322" s="61">
        <v>19.623273999999999</v>
      </c>
      <c r="D6322">
        <f t="shared" si="100"/>
        <v>-0.94285430793189751</v>
      </c>
      <c r="E6322">
        <v>-2.6778903352901472E-2</v>
      </c>
    </row>
    <row r="6323" spans="2:5" x14ac:dyDescent="0.2">
      <c r="B6323" s="153">
        <v>42258</v>
      </c>
      <c r="C6323" s="61">
        <v>343.39025900000001</v>
      </c>
      <c r="D6323">
        <f t="shared" si="100"/>
        <v>-0.31361860042898537</v>
      </c>
      <c r="E6323">
        <v>-2.6828563985894231E-2</v>
      </c>
    </row>
    <row r="6324" spans="2:5" x14ac:dyDescent="0.2">
      <c r="B6324" s="153">
        <v>44582</v>
      </c>
      <c r="C6324" s="61">
        <v>500.29074100000003</v>
      </c>
      <c r="D6324">
        <f t="shared" si="100"/>
        <v>7.4165208159281473E-2</v>
      </c>
      <c r="E6324">
        <v>-2.6856715257500285E-2</v>
      </c>
    </row>
    <row r="6325" spans="2:5" x14ac:dyDescent="0.2">
      <c r="B6325" s="153">
        <v>44536</v>
      </c>
      <c r="C6325" s="61">
        <v>465.74841300000003</v>
      </c>
      <c r="D6325">
        <f t="shared" si="100"/>
        <v>22.870329317876688</v>
      </c>
      <c r="E6325">
        <v>-2.6869410759971735E-2</v>
      </c>
    </row>
    <row r="6326" spans="2:5" x14ac:dyDescent="0.2">
      <c r="B6326" s="153">
        <v>33364</v>
      </c>
      <c r="C6326" s="61">
        <v>19.511603999999998</v>
      </c>
      <c r="D6326">
        <f t="shared" si="100"/>
        <v>-0.50384621076721348</v>
      </c>
      <c r="E6326">
        <v>-2.688159494111798E-2</v>
      </c>
    </row>
    <row r="6327" spans="2:5" x14ac:dyDescent="0.2">
      <c r="B6327" s="153">
        <v>34817</v>
      </c>
      <c r="C6327" s="61">
        <v>39.325718000000002</v>
      </c>
      <c r="D6327">
        <f t="shared" si="100"/>
        <v>-0.77509529523046139</v>
      </c>
      <c r="E6327">
        <v>-2.6881628899887679E-2</v>
      </c>
    </row>
    <row r="6328" spans="2:5" x14ac:dyDescent="0.2">
      <c r="B6328" s="153">
        <v>43489</v>
      </c>
      <c r="C6328" s="61">
        <v>174.85502600000001</v>
      </c>
      <c r="D6328">
        <f t="shared" si="100"/>
        <v>1.9054247697814068</v>
      </c>
      <c r="E6328">
        <v>-2.6907074166643511E-2</v>
      </c>
    </row>
    <row r="6329" spans="2:5" x14ac:dyDescent="0.2">
      <c r="B6329" s="153">
        <v>39724</v>
      </c>
      <c r="C6329" s="61">
        <v>60.182259000000002</v>
      </c>
      <c r="D6329">
        <f t="shared" si="100"/>
        <v>0.69120286602320569</v>
      </c>
      <c r="E6329">
        <v>-2.6939537201164373E-2</v>
      </c>
    </row>
    <row r="6330" spans="2:5" x14ac:dyDescent="0.2">
      <c r="B6330" s="153">
        <v>35817</v>
      </c>
      <c r="C6330" s="61">
        <v>35.585476</v>
      </c>
      <c r="D6330">
        <f t="shared" si="100"/>
        <v>-0.27086277325094493</v>
      </c>
      <c r="E6330">
        <v>-2.6962738380344624E-2</v>
      </c>
    </row>
    <row r="6331" spans="2:5" x14ac:dyDescent="0.2">
      <c r="B6331" s="153">
        <v>35437</v>
      </c>
      <c r="C6331" s="61">
        <v>48.804909000000002</v>
      </c>
      <c r="D6331">
        <f t="shared" si="100"/>
        <v>0.24292220634599762</v>
      </c>
      <c r="E6331">
        <v>-2.701537081339702E-2</v>
      </c>
    </row>
    <row r="6332" spans="2:5" x14ac:dyDescent="0.2">
      <c r="B6332" s="153">
        <v>36437</v>
      </c>
      <c r="C6332" s="61">
        <v>39.266261999999998</v>
      </c>
      <c r="D6332">
        <f t="shared" si="100"/>
        <v>0.26477346594737888</v>
      </c>
      <c r="E6332">
        <v>-2.7021855585742226E-2</v>
      </c>
    </row>
    <row r="6333" spans="2:5" x14ac:dyDescent="0.2">
      <c r="B6333" s="153">
        <v>33865</v>
      </c>
      <c r="C6333" s="61">
        <v>31.046082999999999</v>
      </c>
      <c r="D6333">
        <f t="shared" si="100"/>
        <v>-0.93903123483388595</v>
      </c>
      <c r="E6333">
        <v>-2.7027021097906431E-2</v>
      </c>
    </row>
    <row r="6334" spans="2:5" x14ac:dyDescent="0.2">
      <c r="B6334" s="153">
        <v>44579</v>
      </c>
      <c r="C6334" s="61">
        <v>509.21292099999999</v>
      </c>
      <c r="D6334">
        <f t="shared" si="100"/>
        <v>1.7055084134979257</v>
      </c>
      <c r="E6334">
        <v>-2.7047682348147452E-2</v>
      </c>
    </row>
    <row r="6335" spans="2:5" x14ac:dyDescent="0.2">
      <c r="B6335" s="153">
        <v>43530</v>
      </c>
      <c r="C6335" s="61">
        <v>188.21339399999999</v>
      </c>
      <c r="D6335">
        <f t="shared" si="100"/>
        <v>0.11782126079435892</v>
      </c>
      <c r="E6335">
        <v>-2.7054887149681128E-2</v>
      </c>
    </row>
    <row r="6336" spans="2:5" x14ac:dyDescent="0.2">
      <c r="B6336" s="153">
        <v>43871</v>
      </c>
      <c r="C6336" s="61">
        <v>168.375214</v>
      </c>
      <c r="D6336">
        <f t="shared" si="100"/>
        <v>11.187882144360948</v>
      </c>
      <c r="E6336">
        <v>-2.7073801762518751E-2</v>
      </c>
    </row>
    <row r="6337" spans="2:5" x14ac:dyDescent="0.2">
      <c r="B6337" s="153">
        <v>36788</v>
      </c>
      <c r="C6337" s="61">
        <v>13.814969</v>
      </c>
      <c r="D6337">
        <f t="shared" si="100"/>
        <v>-0.98602501728015801</v>
      </c>
      <c r="E6337">
        <v>-2.7159048057324168E-2</v>
      </c>
    </row>
    <row r="6338" spans="2:5" x14ac:dyDescent="0.2">
      <c r="B6338" s="153">
        <v>45419</v>
      </c>
      <c r="C6338" s="61">
        <v>988.54998799999998</v>
      </c>
      <c r="D6338">
        <f t="shared" si="100"/>
        <v>10.009058521407304</v>
      </c>
      <c r="E6338">
        <v>-2.7209234081371009E-2</v>
      </c>
    </row>
    <row r="6339" spans="2:5" x14ac:dyDescent="0.2">
      <c r="B6339" s="153">
        <v>40052</v>
      </c>
      <c r="C6339" s="61">
        <v>89.794235</v>
      </c>
      <c r="D6339">
        <f t="shared" ref="D6339:D6402" si="101">(C6339-C6340)/C6340</f>
        <v>2.3319161885418658</v>
      </c>
      <c r="E6339">
        <v>-2.7216344941330156E-2</v>
      </c>
    </row>
    <row r="6340" spans="2:5" x14ac:dyDescent="0.2">
      <c r="B6340" s="153">
        <v>33514</v>
      </c>
      <c r="C6340" s="61">
        <v>26.949728</v>
      </c>
      <c r="D6340">
        <f t="shared" si="101"/>
        <v>-0.78991286082177459</v>
      </c>
      <c r="E6340">
        <v>-2.7237516163992458E-2</v>
      </c>
    </row>
    <row r="6341" spans="2:5" x14ac:dyDescent="0.2">
      <c r="B6341" s="153">
        <v>39457</v>
      </c>
      <c r="C6341" s="61">
        <v>128.278809</v>
      </c>
      <c r="D6341">
        <f t="shared" si="101"/>
        <v>4.5606662267104845</v>
      </c>
      <c r="E6341">
        <v>-2.726564526134026E-2</v>
      </c>
    </row>
    <row r="6342" spans="2:5" x14ac:dyDescent="0.2">
      <c r="B6342" s="153">
        <v>33581</v>
      </c>
      <c r="C6342" s="61">
        <v>23.068964000000001</v>
      </c>
      <c r="D6342">
        <f t="shared" si="101"/>
        <v>1.3310260158025804</v>
      </c>
      <c r="E6342">
        <v>-2.7272875620563027E-2</v>
      </c>
    </row>
    <row r="6343" spans="2:5" x14ac:dyDescent="0.2">
      <c r="B6343" s="153">
        <v>36991</v>
      </c>
      <c r="C6343" s="61">
        <v>9.8964850000000002</v>
      </c>
      <c r="D6343">
        <f t="shared" si="101"/>
        <v>-0.56434635831037705</v>
      </c>
      <c r="E6343">
        <v>-2.7293231065213985E-2</v>
      </c>
    </row>
    <row r="6344" spans="2:5" x14ac:dyDescent="0.2">
      <c r="B6344" s="153">
        <v>37426</v>
      </c>
      <c r="C6344" s="61">
        <v>22.716405999999999</v>
      </c>
      <c r="D6344">
        <f t="shared" si="101"/>
        <v>-0.66373590020802531</v>
      </c>
      <c r="E6344">
        <v>-2.7410886980622974E-2</v>
      </c>
    </row>
    <row r="6345" spans="2:5" x14ac:dyDescent="0.2">
      <c r="B6345" s="153">
        <v>38210</v>
      </c>
      <c r="C6345" s="61">
        <v>67.555251999999996</v>
      </c>
      <c r="D6345">
        <f t="shared" si="101"/>
        <v>-0.26307824252708717</v>
      </c>
      <c r="E6345">
        <v>-2.744166298548488E-2</v>
      </c>
    </row>
    <row r="6346" spans="2:5" x14ac:dyDescent="0.2">
      <c r="B6346" s="153">
        <v>38631</v>
      </c>
      <c r="C6346" s="61">
        <v>91.672218000000001</v>
      </c>
      <c r="D6346">
        <f t="shared" si="101"/>
        <v>0.8473263525015623</v>
      </c>
      <c r="E6346">
        <v>-2.7485881196615908E-2</v>
      </c>
    </row>
    <row r="6347" spans="2:5" x14ac:dyDescent="0.2">
      <c r="B6347" s="153">
        <v>34876</v>
      </c>
      <c r="C6347" s="61">
        <v>49.624268000000001</v>
      </c>
      <c r="D6347">
        <f t="shared" si="101"/>
        <v>8.3994364849990566E-2</v>
      </c>
      <c r="E6347">
        <v>-2.7491234308694799E-2</v>
      </c>
    </row>
    <row r="6348" spans="2:5" x14ac:dyDescent="0.2">
      <c r="B6348" s="153">
        <v>36404</v>
      </c>
      <c r="C6348" s="61">
        <v>45.779083</v>
      </c>
      <c r="D6348">
        <f t="shared" si="101"/>
        <v>-6.121765592097401E-3</v>
      </c>
      <c r="E6348">
        <v>-2.7509560996106752E-2</v>
      </c>
    </row>
    <row r="6349" spans="2:5" x14ac:dyDescent="0.2">
      <c r="B6349" s="153">
        <v>34647</v>
      </c>
      <c r="C6349" s="61">
        <v>46.061058000000003</v>
      </c>
      <c r="D6349">
        <f t="shared" si="101"/>
        <v>-0.63154214453096946</v>
      </c>
      <c r="E6349">
        <v>-2.7522877283848786E-2</v>
      </c>
    </row>
    <row r="6350" spans="2:5" x14ac:dyDescent="0.2">
      <c r="B6350" s="153">
        <v>43892</v>
      </c>
      <c r="C6350" s="61">
        <v>125.010384</v>
      </c>
      <c r="D6350">
        <f t="shared" si="101"/>
        <v>2.5164873693061867</v>
      </c>
      <c r="E6350">
        <v>-2.7529995932223671E-2</v>
      </c>
    </row>
    <row r="6351" spans="2:5" x14ac:dyDescent="0.2">
      <c r="B6351" s="153">
        <v>37833</v>
      </c>
      <c r="C6351" s="61">
        <v>35.549788999999997</v>
      </c>
      <c r="D6351">
        <f t="shared" si="101"/>
        <v>-0.70697956643054571</v>
      </c>
      <c r="E6351">
        <v>-2.7550651986706667E-2</v>
      </c>
    </row>
    <row r="6352" spans="2:5" x14ac:dyDescent="0.2">
      <c r="B6352" s="153">
        <v>44063</v>
      </c>
      <c r="C6352" s="61">
        <v>121.321877</v>
      </c>
      <c r="D6352">
        <f t="shared" si="101"/>
        <v>-0.16093951852795943</v>
      </c>
      <c r="E6352">
        <v>-2.7566952286000656E-2</v>
      </c>
    </row>
    <row r="6353" spans="2:5" x14ac:dyDescent="0.2">
      <c r="B6353" s="153">
        <v>40199</v>
      </c>
      <c r="C6353" s="61">
        <v>144.59252900000001</v>
      </c>
      <c r="D6353">
        <f t="shared" si="101"/>
        <v>10.564012676604234</v>
      </c>
      <c r="E6353">
        <v>-2.757940743908581E-2</v>
      </c>
    </row>
    <row r="6354" spans="2:5" x14ac:dyDescent="0.2">
      <c r="B6354" s="153">
        <v>36852</v>
      </c>
      <c r="C6354" s="61">
        <v>12.503664000000001</v>
      </c>
      <c r="D6354">
        <f t="shared" si="101"/>
        <v>-0.69601207154304057</v>
      </c>
      <c r="E6354">
        <v>-2.7594535220626167E-2</v>
      </c>
    </row>
    <row r="6355" spans="2:5" x14ac:dyDescent="0.2">
      <c r="B6355" s="153">
        <v>35884</v>
      </c>
      <c r="C6355" s="61">
        <v>41.132106999999998</v>
      </c>
      <c r="D6355">
        <f t="shared" si="101"/>
        <v>0.38768962053575567</v>
      </c>
      <c r="E6355">
        <v>-2.7596936148708565E-2</v>
      </c>
    </row>
    <row r="6356" spans="2:5" x14ac:dyDescent="0.2">
      <c r="B6356" s="153">
        <v>36320</v>
      </c>
      <c r="C6356" s="61">
        <v>29.640711</v>
      </c>
      <c r="D6356">
        <f t="shared" si="101"/>
        <v>-0.92377928764941253</v>
      </c>
      <c r="E6356">
        <v>-2.7628339728666941E-2</v>
      </c>
    </row>
    <row r="6357" spans="2:5" x14ac:dyDescent="0.2">
      <c r="B6357" s="153">
        <v>42209</v>
      </c>
      <c r="C6357" s="61">
        <v>388.88000499999998</v>
      </c>
      <c r="D6357">
        <f t="shared" si="101"/>
        <v>5.7646465084331764</v>
      </c>
      <c r="E6357">
        <v>-2.7656664092287214E-2</v>
      </c>
    </row>
    <row r="6358" spans="2:5" x14ac:dyDescent="0.2">
      <c r="B6358" s="153">
        <v>37939</v>
      </c>
      <c r="C6358" s="61">
        <v>57.487113999999998</v>
      </c>
      <c r="D6358">
        <f t="shared" si="101"/>
        <v>-0.64293322134037323</v>
      </c>
      <c r="E6358">
        <v>-2.7681450151711487E-2</v>
      </c>
    </row>
    <row r="6359" spans="2:5" x14ac:dyDescent="0.2">
      <c r="B6359" s="153">
        <v>43805</v>
      </c>
      <c r="C6359" s="61">
        <v>160.99821499999999</v>
      </c>
      <c r="D6359">
        <f t="shared" si="101"/>
        <v>-0.10650066818951727</v>
      </c>
      <c r="E6359">
        <v>-2.7694256023224569E-2</v>
      </c>
    </row>
    <row r="6360" spans="2:5" x14ac:dyDescent="0.2">
      <c r="B6360" s="153">
        <v>43598</v>
      </c>
      <c r="C6360" s="61">
        <v>180.1884</v>
      </c>
      <c r="D6360">
        <f t="shared" si="101"/>
        <v>-0.4002986006311694</v>
      </c>
      <c r="E6360">
        <v>-2.7703088870480525E-2</v>
      </c>
    </row>
    <row r="6361" spans="2:5" x14ac:dyDescent="0.2">
      <c r="B6361" s="153">
        <v>44305</v>
      </c>
      <c r="C6361" s="61">
        <v>300.46353099999999</v>
      </c>
      <c r="D6361">
        <f t="shared" si="101"/>
        <v>20.797809232017492</v>
      </c>
      <c r="E6361">
        <v>-2.7742013342843118E-2</v>
      </c>
    </row>
    <row r="6362" spans="2:5" x14ac:dyDescent="0.2">
      <c r="B6362" s="153">
        <v>36906</v>
      </c>
      <c r="C6362" s="61">
        <v>13.784115999999999</v>
      </c>
      <c r="D6362">
        <f t="shared" si="101"/>
        <v>-0.94836789495079643</v>
      </c>
      <c r="E6362">
        <v>-2.7747406895642136E-2</v>
      </c>
    </row>
    <row r="6363" spans="2:5" x14ac:dyDescent="0.2">
      <c r="B6363" s="153">
        <v>43292</v>
      </c>
      <c r="C6363" s="61">
        <v>266.96792599999998</v>
      </c>
      <c r="D6363">
        <f t="shared" si="101"/>
        <v>7.8447728483871835</v>
      </c>
      <c r="E6363">
        <v>-2.7772806704491861E-2</v>
      </c>
    </row>
    <row r="6364" spans="2:5" x14ac:dyDescent="0.2">
      <c r="B6364" s="153">
        <v>33802</v>
      </c>
      <c r="C6364" s="61">
        <v>30.183695</v>
      </c>
      <c r="D6364">
        <f t="shared" si="101"/>
        <v>0</v>
      </c>
      <c r="E6364">
        <v>-2.7777674884139146E-2</v>
      </c>
    </row>
    <row r="6365" spans="2:5" x14ac:dyDescent="0.2">
      <c r="B6365" s="153">
        <v>33868</v>
      </c>
      <c r="C6365" s="61">
        <v>30.183695</v>
      </c>
      <c r="D6365">
        <f t="shared" si="101"/>
        <v>1.0000000662609421</v>
      </c>
      <c r="E6365">
        <v>-2.7777674884139146E-2</v>
      </c>
    </row>
    <row r="6366" spans="2:5" x14ac:dyDescent="0.2">
      <c r="B6366" s="153">
        <v>34102</v>
      </c>
      <c r="C6366" s="61">
        <v>15.091847</v>
      </c>
      <c r="D6366">
        <f t="shared" si="101"/>
        <v>0</v>
      </c>
      <c r="E6366">
        <v>-2.7777738409778228E-2</v>
      </c>
    </row>
    <row r="6367" spans="2:5" x14ac:dyDescent="0.2">
      <c r="B6367" s="153">
        <v>34106</v>
      </c>
      <c r="C6367" s="61">
        <v>15.091847</v>
      </c>
      <c r="D6367">
        <f t="shared" si="101"/>
        <v>0.18938434550373559</v>
      </c>
      <c r="E6367">
        <v>-2.7777738409778228E-2</v>
      </c>
    </row>
    <row r="6368" spans="2:5" x14ac:dyDescent="0.2">
      <c r="B6368" s="153">
        <v>37042</v>
      </c>
      <c r="C6368" s="61">
        <v>12.688789</v>
      </c>
      <c r="D6368">
        <f t="shared" si="101"/>
        <v>-0.97133710570612519</v>
      </c>
      <c r="E6368">
        <v>-2.7778014024472216E-2</v>
      </c>
    </row>
    <row r="6369" spans="2:5" x14ac:dyDescent="0.2">
      <c r="B6369" s="153">
        <v>42534</v>
      </c>
      <c r="C6369" s="61">
        <v>442.69042999999999</v>
      </c>
      <c r="D6369">
        <f t="shared" si="101"/>
        <v>4.6237780610773287</v>
      </c>
      <c r="E6369">
        <v>-2.7792996978542907E-2</v>
      </c>
    </row>
    <row r="6370" spans="2:5" x14ac:dyDescent="0.2">
      <c r="B6370" s="153">
        <v>38586</v>
      </c>
      <c r="C6370" s="61">
        <v>78.717620999999994</v>
      </c>
      <c r="D6370">
        <f t="shared" si="101"/>
        <v>1.4394379603079177</v>
      </c>
      <c r="E6370">
        <v>-2.7820392540494492E-2</v>
      </c>
    </row>
    <row r="6371" spans="2:5" x14ac:dyDescent="0.2">
      <c r="B6371" s="153">
        <v>36518</v>
      </c>
      <c r="C6371" s="61">
        <v>32.268752999999997</v>
      </c>
      <c r="D6371">
        <f t="shared" si="101"/>
        <v>-0.92522240947647905</v>
      </c>
      <c r="E6371">
        <v>-2.7835058658879402E-2</v>
      </c>
    </row>
    <row r="6372" spans="2:5" x14ac:dyDescent="0.2">
      <c r="B6372" s="153">
        <v>42174</v>
      </c>
      <c r="C6372" s="61">
        <v>431.52972399999999</v>
      </c>
      <c r="D6372">
        <f t="shared" si="101"/>
        <v>8.5031248372440462</v>
      </c>
      <c r="E6372">
        <v>-2.7837101412224532E-2</v>
      </c>
    </row>
    <row r="6373" spans="2:5" x14ac:dyDescent="0.2">
      <c r="B6373" s="153">
        <v>34508</v>
      </c>
      <c r="C6373" s="61">
        <v>45.409244999999999</v>
      </c>
      <c r="D6373">
        <f t="shared" si="101"/>
        <v>0.17525027734400705</v>
      </c>
      <c r="E6373">
        <v>-2.7907066456040987E-2</v>
      </c>
    </row>
    <row r="6374" spans="2:5" x14ac:dyDescent="0.2">
      <c r="B6374" s="153">
        <v>35926</v>
      </c>
      <c r="C6374" s="61">
        <v>38.637936000000003</v>
      </c>
      <c r="D6374">
        <f t="shared" si="101"/>
        <v>-0.78176600866149426</v>
      </c>
      <c r="E6374">
        <v>-2.7909568117454004E-2</v>
      </c>
    </row>
    <row r="6375" spans="2:5" x14ac:dyDescent="0.2">
      <c r="B6375" s="153">
        <v>44175</v>
      </c>
      <c r="C6375" s="61">
        <v>177.048203</v>
      </c>
      <c r="D6375">
        <f t="shared" si="101"/>
        <v>0.62191788730395214</v>
      </c>
      <c r="E6375">
        <v>-2.7914515499633488E-2</v>
      </c>
    </row>
    <row r="6376" spans="2:5" x14ac:dyDescent="0.2">
      <c r="B6376" s="153">
        <v>43712</v>
      </c>
      <c r="C6376" s="61">
        <v>109.15978200000001</v>
      </c>
      <c r="D6376">
        <f t="shared" si="101"/>
        <v>-0.11385484546453259</v>
      </c>
      <c r="E6376">
        <v>-2.7962717184448573E-2</v>
      </c>
    </row>
    <row r="6377" spans="2:5" x14ac:dyDescent="0.2">
      <c r="B6377" s="153">
        <v>39392</v>
      </c>
      <c r="C6377" s="61">
        <v>123.18499</v>
      </c>
      <c r="D6377">
        <f t="shared" si="101"/>
        <v>4.4747855184766969</v>
      </c>
      <c r="E6377">
        <v>-2.7967166663847E-2</v>
      </c>
    </row>
    <row r="6378" spans="2:5" x14ac:dyDescent="0.2">
      <c r="B6378" s="153">
        <v>37433</v>
      </c>
      <c r="C6378" s="61">
        <v>22.500423000000001</v>
      </c>
      <c r="D6378">
        <f t="shared" si="101"/>
        <v>-0.83939531689117297</v>
      </c>
      <c r="E6378">
        <v>-2.799074820107143E-2</v>
      </c>
    </row>
    <row r="6379" spans="2:5" x14ac:dyDescent="0.2">
      <c r="B6379" s="153">
        <v>39135</v>
      </c>
      <c r="C6379" s="61">
        <v>140.098175</v>
      </c>
      <c r="D6379">
        <f t="shared" si="101"/>
        <v>5.6286888944972455</v>
      </c>
      <c r="E6379">
        <v>-2.8002583534795938E-2</v>
      </c>
    </row>
    <row r="6380" spans="2:5" x14ac:dyDescent="0.2">
      <c r="B6380" s="153">
        <v>37414</v>
      </c>
      <c r="C6380" s="61">
        <v>21.135126</v>
      </c>
      <c r="D6380">
        <f t="shared" si="101"/>
        <v>1.3313571239498783E-2</v>
      </c>
      <c r="E6380">
        <v>-2.8024237302501264E-2</v>
      </c>
    </row>
    <row r="6381" spans="2:5" x14ac:dyDescent="0.2">
      <c r="B6381" s="153">
        <v>37295</v>
      </c>
      <c r="C6381" s="61">
        <v>20.857438999999999</v>
      </c>
      <c r="D6381">
        <f t="shared" si="101"/>
        <v>-0.97394285878279185</v>
      </c>
      <c r="E6381">
        <v>-2.803743326198677E-2</v>
      </c>
    </row>
    <row r="6382" spans="2:5" x14ac:dyDescent="0.2">
      <c r="B6382" s="153">
        <v>45314</v>
      </c>
      <c r="C6382" s="61">
        <v>800.45001200000002</v>
      </c>
      <c r="D6382">
        <f t="shared" si="101"/>
        <v>1.5078676753350304</v>
      </c>
      <c r="E6382">
        <v>-2.8049270034109904E-2</v>
      </c>
    </row>
    <row r="6383" spans="2:5" x14ac:dyDescent="0.2">
      <c r="B6383" s="153">
        <v>42403</v>
      </c>
      <c r="C6383" s="61">
        <v>319.17553700000002</v>
      </c>
      <c r="D6383">
        <f t="shared" si="101"/>
        <v>16.114694777955744</v>
      </c>
      <c r="E6383">
        <v>-2.8068585954856784E-2</v>
      </c>
    </row>
    <row r="6384" spans="2:5" x14ac:dyDescent="0.2">
      <c r="B6384" s="153">
        <v>34075</v>
      </c>
      <c r="C6384" s="61">
        <v>18.64921</v>
      </c>
      <c r="D6384">
        <f t="shared" si="101"/>
        <v>-0.52830983015374133</v>
      </c>
      <c r="E6384">
        <v>-2.8089760572668578E-2</v>
      </c>
    </row>
    <row r="6385" spans="2:5" x14ac:dyDescent="0.2">
      <c r="B6385" s="153">
        <v>35773</v>
      </c>
      <c r="C6385" s="61">
        <v>39.536991</v>
      </c>
      <c r="D6385">
        <f t="shared" si="101"/>
        <v>-0.67854597441610109</v>
      </c>
      <c r="E6385">
        <v>-2.8159082850581593E-2</v>
      </c>
    </row>
    <row r="6386" spans="2:5" x14ac:dyDescent="0.2">
      <c r="B6386" s="153">
        <v>38875</v>
      </c>
      <c r="C6386" s="61">
        <v>122.994232</v>
      </c>
      <c r="D6386">
        <f t="shared" si="101"/>
        <v>-0.42774783600605459</v>
      </c>
      <c r="E6386">
        <v>-2.8165426485701521E-2</v>
      </c>
    </row>
    <row r="6387" spans="2:5" x14ac:dyDescent="0.2">
      <c r="B6387" s="153">
        <v>43581</v>
      </c>
      <c r="C6387" s="61">
        <v>214.93012999999999</v>
      </c>
      <c r="D6387">
        <f t="shared" si="101"/>
        <v>0.72903409462836255</v>
      </c>
      <c r="E6387">
        <v>-2.8172231361101432E-2</v>
      </c>
    </row>
    <row r="6388" spans="2:5" x14ac:dyDescent="0.2">
      <c r="B6388" s="153">
        <v>39288</v>
      </c>
      <c r="C6388" s="61">
        <v>124.306473</v>
      </c>
      <c r="D6388">
        <f t="shared" si="101"/>
        <v>-0.26019642482084698</v>
      </c>
      <c r="E6388">
        <v>-2.8242637445107036E-2</v>
      </c>
    </row>
    <row r="6389" spans="2:5" x14ac:dyDescent="0.2">
      <c r="B6389" s="153">
        <v>43467</v>
      </c>
      <c r="C6389" s="61">
        <v>168.026321</v>
      </c>
      <c r="D6389">
        <f t="shared" si="101"/>
        <v>-0.52408050307392573</v>
      </c>
      <c r="E6389">
        <v>-2.8250160731451611E-2</v>
      </c>
    </row>
    <row r="6390" spans="2:5" x14ac:dyDescent="0.2">
      <c r="B6390" s="153">
        <v>42383</v>
      </c>
      <c r="C6390" s="61">
        <v>353.05618299999998</v>
      </c>
      <c r="D6390">
        <f t="shared" si="101"/>
        <v>27.323580875463701</v>
      </c>
      <c r="E6390">
        <v>-2.8250175950934021E-2</v>
      </c>
    </row>
    <row r="6391" spans="2:5" x14ac:dyDescent="0.2">
      <c r="B6391" s="153">
        <v>37200</v>
      </c>
      <c r="C6391" s="61">
        <v>12.465097</v>
      </c>
      <c r="D6391">
        <f t="shared" si="101"/>
        <v>-0.74743587610915363</v>
      </c>
      <c r="E6391">
        <v>-2.8262187711311351E-2</v>
      </c>
    </row>
    <row r="6392" spans="2:5" x14ac:dyDescent="0.2">
      <c r="B6392" s="153">
        <v>35670</v>
      </c>
      <c r="C6392" s="61">
        <v>49.354187000000003</v>
      </c>
      <c r="D6392">
        <f t="shared" si="101"/>
        <v>0.25382194622131793</v>
      </c>
      <c r="E6392">
        <v>-2.8265085067140597E-2</v>
      </c>
    </row>
    <row r="6393" spans="2:5" x14ac:dyDescent="0.2">
      <c r="B6393" s="153">
        <v>35936</v>
      </c>
      <c r="C6393" s="61">
        <v>39.362994999999998</v>
      </c>
      <c r="D6393">
        <f t="shared" si="101"/>
        <v>0.77258257564120958</v>
      </c>
      <c r="E6393">
        <v>-2.8279770343893642E-2</v>
      </c>
    </row>
    <row r="6394" spans="2:5" x14ac:dyDescent="0.2">
      <c r="B6394" s="153">
        <v>34015</v>
      </c>
      <c r="C6394" s="61">
        <v>22.206579000000001</v>
      </c>
      <c r="D6394">
        <f t="shared" si="101"/>
        <v>-0.81863320084820212</v>
      </c>
      <c r="E6394">
        <v>-2.8301820331013652E-2</v>
      </c>
    </row>
    <row r="6395" spans="2:5" x14ac:dyDescent="0.2">
      <c r="B6395" s="153">
        <v>39485</v>
      </c>
      <c r="C6395" s="61">
        <v>122.440155</v>
      </c>
      <c r="D6395">
        <f t="shared" si="101"/>
        <v>6.7167642899558544</v>
      </c>
      <c r="E6395">
        <v>-2.8330926609008749E-2</v>
      </c>
    </row>
    <row r="6396" spans="2:5" x14ac:dyDescent="0.2">
      <c r="B6396" s="153">
        <v>36944</v>
      </c>
      <c r="C6396" s="61">
        <v>15.866773999999999</v>
      </c>
      <c r="D6396">
        <f t="shared" si="101"/>
        <v>-0.71633620147077848</v>
      </c>
      <c r="E6396">
        <v>-2.8341693008430899E-2</v>
      </c>
    </row>
    <row r="6397" spans="2:5" x14ac:dyDescent="0.2">
      <c r="B6397" s="153">
        <v>35552</v>
      </c>
      <c r="C6397" s="61">
        <v>55.935138999999999</v>
      </c>
      <c r="D6397">
        <f t="shared" si="101"/>
        <v>-0.46258908763504875</v>
      </c>
      <c r="E6397">
        <v>-2.8346283009479625E-2</v>
      </c>
    </row>
    <row r="6398" spans="2:5" x14ac:dyDescent="0.2">
      <c r="B6398" s="153">
        <v>40091</v>
      </c>
      <c r="C6398" s="61">
        <v>104.082626</v>
      </c>
      <c r="D6398">
        <f t="shared" si="101"/>
        <v>6.0476322740100139</v>
      </c>
      <c r="E6398">
        <v>-2.8366936818278822E-2</v>
      </c>
    </row>
    <row r="6399" spans="2:5" x14ac:dyDescent="0.2">
      <c r="B6399" s="153">
        <v>33247</v>
      </c>
      <c r="C6399" s="61">
        <v>14.768452999999999</v>
      </c>
      <c r="D6399">
        <f t="shared" si="101"/>
        <v>-0.6926191863349942</v>
      </c>
      <c r="E6399">
        <v>-2.8368812990352717E-2</v>
      </c>
    </row>
    <row r="6400" spans="2:5" x14ac:dyDescent="0.2">
      <c r="B6400" s="153">
        <v>34883</v>
      </c>
      <c r="C6400" s="61">
        <v>48.046112000000001</v>
      </c>
      <c r="D6400">
        <f t="shared" si="101"/>
        <v>1.2965868189626903</v>
      </c>
      <c r="E6400">
        <v>-2.8368849544765554E-2</v>
      </c>
    </row>
    <row r="6401" spans="2:5" x14ac:dyDescent="0.2">
      <c r="B6401" s="153">
        <v>36028</v>
      </c>
      <c r="C6401" s="61">
        <v>20.920660000000002</v>
      </c>
      <c r="D6401">
        <f t="shared" si="101"/>
        <v>-0.73821060455112519</v>
      </c>
      <c r="E6401">
        <v>-2.838354176372257E-2</v>
      </c>
    </row>
    <row r="6402" spans="2:5" x14ac:dyDescent="0.2">
      <c r="B6402" s="153">
        <v>38652</v>
      </c>
      <c r="C6402" s="61">
        <v>79.914085</v>
      </c>
      <c r="D6402">
        <f t="shared" si="101"/>
        <v>-0.85161324229468638</v>
      </c>
      <c r="E6402">
        <v>-2.8390814758858386E-2</v>
      </c>
    </row>
    <row r="6403" spans="2:5" x14ac:dyDescent="0.2">
      <c r="B6403" s="153">
        <v>42109</v>
      </c>
      <c r="C6403" s="61">
        <v>538.55267300000003</v>
      </c>
      <c r="D6403">
        <f t="shared" ref="D6403:D6466" si="102">(C6403-C6404)/C6404</f>
        <v>1.0513809625836179</v>
      </c>
      <c r="E6403">
        <v>-2.8404450839890613E-2</v>
      </c>
    </row>
    <row r="6404" spans="2:5" x14ac:dyDescent="0.2">
      <c r="B6404" s="153">
        <v>43279</v>
      </c>
      <c r="C6404" s="61">
        <v>262.531769</v>
      </c>
      <c r="D6404">
        <f t="shared" si="102"/>
        <v>-0.44087047946386781</v>
      </c>
      <c r="E6404">
        <v>-2.8407970790631308E-2</v>
      </c>
    </row>
    <row r="6405" spans="2:5" x14ac:dyDescent="0.2">
      <c r="B6405" s="153">
        <v>44792</v>
      </c>
      <c r="C6405" s="61">
        <v>469.53659099999999</v>
      </c>
      <c r="D6405">
        <f t="shared" si="102"/>
        <v>1.5370320457181743</v>
      </c>
      <c r="E6405">
        <v>-2.8465320304267759E-2</v>
      </c>
    </row>
    <row r="6406" spans="2:5" x14ac:dyDescent="0.2">
      <c r="B6406" s="153">
        <v>43836</v>
      </c>
      <c r="C6406" s="61">
        <v>185.07318100000001</v>
      </c>
      <c r="D6406">
        <f t="shared" si="102"/>
        <v>2.2347688909476022</v>
      </c>
      <c r="E6406">
        <v>-2.8519142174522616E-2</v>
      </c>
    </row>
    <row r="6407" spans="2:5" x14ac:dyDescent="0.2">
      <c r="B6407" s="153">
        <v>35632</v>
      </c>
      <c r="C6407" s="61">
        <v>57.213726000000001</v>
      </c>
      <c r="D6407">
        <f t="shared" si="102"/>
        <v>-0.80604242473270804</v>
      </c>
      <c r="E6407">
        <v>-2.85606967909036E-2</v>
      </c>
    </row>
    <row r="6408" spans="2:5" x14ac:dyDescent="0.2">
      <c r="B6408" s="153">
        <v>43241</v>
      </c>
      <c r="C6408" s="61">
        <v>294.98062099999999</v>
      </c>
      <c r="D6408">
        <f t="shared" si="102"/>
        <v>7.0482256534592693</v>
      </c>
      <c r="E6408">
        <v>-2.8562161904044425E-2</v>
      </c>
    </row>
    <row r="6409" spans="2:5" x14ac:dyDescent="0.2">
      <c r="B6409" s="153">
        <v>33758</v>
      </c>
      <c r="C6409" s="61">
        <v>36.651634000000001</v>
      </c>
      <c r="D6409">
        <f t="shared" si="102"/>
        <v>1.5000007844127503</v>
      </c>
      <c r="E6409">
        <v>-2.8571396766180104E-2</v>
      </c>
    </row>
    <row r="6410" spans="2:5" x14ac:dyDescent="0.2">
      <c r="B6410" s="153">
        <v>33252</v>
      </c>
      <c r="C6410" s="61">
        <v>14.660648999999999</v>
      </c>
      <c r="D6410">
        <f t="shared" si="102"/>
        <v>-0.18557085428224396</v>
      </c>
      <c r="E6410">
        <v>-2.8571585704519811E-2</v>
      </c>
    </row>
    <row r="6411" spans="2:5" x14ac:dyDescent="0.2">
      <c r="B6411" s="153">
        <v>36679</v>
      </c>
      <c r="C6411" s="61">
        <v>18.001135000000001</v>
      </c>
      <c r="D6411">
        <f t="shared" si="102"/>
        <v>-0.94565417713259714</v>
      </c>
      <c r="E6411">
        <v>-2.8606647840091814E-2</v>
      </c>
    </row>
    <row r="6412" spans="2:5" x14ac:dyDescent="0.2">
      <c r="B6412" s="153">
        <v>42237</v>
      </c>
      <c r="C6412" s="61">
        <v>331.233093</v>
      </c>
      <c r="D6412">
        <f t="shared" si="102"/>
        <v>12.933069018461616</v>
      </c>
      <c r="E6412">
        <v>-2.8638304147524683E-2</v>
      </c>
    </row>
    <row r="6413" spans="2:5" x14ac:dyDescent="0.2">
      <c r="B6413" s="153">
        <v>37648</v>
      </c>
      <c r="C6413" s="61">
        <v>23.773161000000002</v>
      </c>
      <c r="D6413">
        <f t="shared" si="102"/>
        <v>-0.81215238539688084</v>
      </c>
      <c r="E6413">
        <v>-2.8679481271859337E-2</v>
      </c>
    </row>
    <row r="6414" spans="2:5" x14ac:dyDescent="0.2">
      <c r="B6414" s="153">
        <v>44119</v>
      </c>
      <c r="C6414" s="61">
        <v>126.555565</v>
      </c>
      <c r="D6414">
        <f t="shared" si="102"/>
        <v>2.1909922162628557</v>
      </c>
      <c r="E6414">
        <v>-2.8691669906457235E-2</v>
      </c>
    </row>
    <row r="6415" spans="2:5" x14ac:dyDescent="0.2">
      <c r="B6415" s="153">
        <v>35788</v>
      </c>
      <c r="C6415" s="61">
        <v>39.660254999999999</v>
      </c>
      <c r="D6415">
        <f t="shared" si="102"/>
        <v>0.36262822013759843</v>
      </c>
      <c r="E6415">
        <v>-2.8764261810852319E-2</v>
      </c>
    </row>
    <row r="6416" spans="2:5" x14ac:dyDescent="0.2">
      <c r="B6416" s="153">
        <v>33849</v>
      </c>
      <c r="C6416" s="61">
        <v>29.105705</v>
      </c>
      <c r="D6416">
        <f t="shared" si="102"/>
        <v>-0.57017632932063034</v>
      </c>
      <c r="E6416">
        <v>-2.8776905197908157E-2</v>
      </c>
    </row>
    <row r="6417" spans="2:5" x14ac:dyDescent="0.2">
      <c r="B6417" s="153">
        <v>38513</v>
      </c>
      <c r="C6417" s="61">
        <v>67.715453999999994</v>
      </c>
      <c r="D6417">
        <f t="shared" si="102"/>
        <v>0.54290224950973898</v>
      </c>
      <c r="E6417">
        <v>-2.883045509905928E-2</v>
      </c>
    </row>
    <row r="6418" spans="2:5" x14ac:dyDescent="0.2">
      <c r="B6418" s="153">
        <v>34652</v>
      </c>
      <c r="C6418" s="61">
        <v>43.888362999999998</v>
      </c>
      <c r="D6418">
        <f t="shared" si="102"/>
        <v>0.56280764360731383</v>
      </c>
      <c r="E6418">
        <v>-2.8846094909549785E-2</v>
      </c>
    </row>
    <row r="6419" spans="2:5" x14ac:dyDescent="0.2">
      <c r="B6419" s="153">
        <v>36196</v>
      </c>
      <c r="C6419" s="61">
        <v>28.083023000000001</v>
      </c>
      <c r="D6419">
        <f t="shared" si="102"/>
        <v>8.2264939766376929E-2</v>
      </c>
      <c r="E6419">
        <v>-2.8865927759759755E-2</v>
      </c>
    </row>
    <row r="6420" spans="2:5" x14ac:dyDescent="0.2">
      <c r="B6420" s="153">
        <v>37768</v>
      </c>
      <c r="C6420" s="61">
        <v>25.948381000000001</v>
      </c>
      <c r="D6420">
        <f t="shared" si="102"/>
        <v>1.4394486370481263</v>
      </c>
      <c r="E6420">
        <v>-2.8868361573632307E-2</v>
      </c>
    </row>
    <row r="6421" spans="2:5" x14ac:dyDescent="0.2">
      <c r="B6421" s="153">
        <v>37155</v>
      </c>
      <c r="C6421" s="61">
        <v>10.636986</v>
      </c>
      <c r="D6421">
        <f t="shared" si="102"/>
        <v>-0.72502259899974997</v>
      </c>
      <c r="E6421">
        <v>-2.8873011900863266E-2</v>
      </c>
    </row>
    <row r="6422" spans="2:5" x14ac:dyDescent="0.2">
      <c r="B6422" s="153">
        <v>36439</v>
      </c>
      <c r="C6422" s="61">
        <v>38.683128000000004</v>
      </c>
      <c r="D6422">
        <f t="shared" si="102"/>
        <v>1.1359838005245217</v>
      </c>
      <c r="E6422">
        <v>-2.8897356424494303E-2</v>
      </c>
    </row>
    <row r="6423" spans="2:5" x14ac:dyDescent="0.2">
      <c r="B6423" s="153">
        <v>34078</v>
      </c>
      <c r="C6423" s="61">
        <v>18.110216000000001</v>
      </c>
      <c r="D6423">
        <f t="shared" si="102"/>
        <v>-0.68602510056352184</v>
      </c>
      <c r="E6423">
        <v>-2.8901706828332076E-2</v>
      </c>
    </row>
    <row r="6424" spans="2:5" x14ac:dyDescent="0.2">
      <c r="B6424" s="153">
        <v>35383</v>
      </c>
      <c r="C6424" s="61">
        <v>57.680458000000002</v>
      </c>
      <c r="D6424">
        <f t="shared" si="102"/>
        <v>3.7417940198461572</v>
      </c>
      <c r="E6424">
        <v>-2.890601272109547E-2</v>
      </c>
    </row>
    <row r="6425" spans="2:5" x14ac:dyDescent="0.2">
      <c r="B6425" s="153">
        <v>37036</v>
      </c>
      <c r="C6425" s="61">
        <v>12.164269000000001</v>
      </c>
      <c r="D6425">
        <f t="shared" si="102"/>
        <v>-0.79796408975816513</v>
      </c>
      <c r="E6425">
        <v>-2.8940896825575463E-2</v>
      </c>
    </row>
    <row r="6426" spans="2:5" x14ac:dyDescent="0.2">
      <c r="B6426" s="153">
        <v>35107</v>
      </c>
      <c r="C6426" s="61">
        <v>60.208449999999999</v>
      </c>
      <c r="D6426">
        <f t="shared" si="102"/>
        <v>-0.57108879401482426</v>
      </c>
      <c r="E6426">
        <v>-2.8959116723247982E-2</v>
      </c>
    </row>
    <row r="6427" spans="2:5" x14ac:dyDescent="0.2">
      <c r="B6427" s="153">
        <v>39071</v>
      </c>
      <c r="C6427" s="61">
        <v>140.375092</v>
      </c>
      <c r="D6427">
        <f t="shared" si="102"/>
        <v>4.289133201782362</v>
      </c>
      <c r="E6427">
        <v>-2.8964535290124313E-2</v>
      </c>
    </row>
    <row r="6428" spans="2:5" x14ac:dyDescent="0.2">
      <c r="B6428" s="153">
        <v>39833</v>
      </c>
      <c r="C6428" s="61">
        <v>26.540282999999999</v>
      </c>
      <c r="D6428">
        <f t="shared" si="102"/>
        <v>-0.81755308421675643</v>
      </c>
      <c r="E6428">
        <v>-2.8980773256000986E-2</v>
      </c>
    </row>
    <row r="6429" spans="2:5" x14ac:dyDescent="0.2">
      <c r="B6429" s="153">
        <v>39059</v>
      </c>
      <c r="C6429" s="61">
        <v>145.46852100000001</v>
      </c>
      <c r="D6429">
        <f t="shared" si="102"/>
        <v>-0.17720950552311152</v>
      </c>
      <c r="E6429">
        <v>-2.9012917750463638E-2</v>
      </c>
    </row>
    <row r="6430" spans="2:5" x14ac:dyDescent="0.2">
      <c r="B6430" s="153">
        <v>43523</v>
      </c>
      <c r="C6430" s="61">
        <v>176.798981</v>
      </c>
      <c r="D6430">
        <f t="shared" si="102"/>
        <v>1.1386103662791747</v>
      </c>
      <c r="E6430">
        <v>-2.90171921185794E-2</v>
      </c>
    </row>
    <row r="6431" spans="2:5" x14ac:dyDescent="0.2">
      <c r="B6431" s="153">
        <v>38050</v>
      </c>
      <c r="C6431" s="61">
        <v>82.670029</v>
      </c>
      <c r="D6431">
        <f t="shared" si="102"/>
        <v>2.2875320143549018</v>
      </c>
      <c r="E6431">
        <v>-2.9047672391896952E-2</v>
      </c>
    </row>
    <row r="6432" spans="2:5" x14ac:dyDescent="0.2">
      <c r="B6432" s="153">
        <v>36159</v>
      </c>
      <c r="C6432" s="61">
        <v>25.146532000000001</v>
      </c>
      <c r="D6432">
        <f t="shared" si="102"/>
        <v>-0.126320064028204</v>
      </c>
      <c r="E6432">
        <v>-2.9064587268126829E-2</v>
      </c>
    </row>
    <row r="6433" spans="2:5" x14ac:dyDescent="0.2">
      <c r="B6433" s="153">
        <v>33547</v>
      </c>
      <c r="C6433" s="61">
        <v>28.782316000000002</v>
      </c>
      <c r="D6433">
        <f t="shared" si="102"/>
        <v>-0.33763455746859233</v>
      </c>
      <c r="E6433">
        <v>-2.9090696512675224E-2</v>
      </c>
    </row>
    <row r="6434" spans="2:5" x14ac:dyDescent="0.2">
      <c r="B6434" s="153">
        <v>34661</v>
      </c>
      <c r="C6434" s="61">
        <v>43.453831000000001</v>
      </c>
      <c r="D6434">
        <f t="shared" si="102"/>
        <v>0.94345213882762258</v>
      </c>
      <c r="E6434">
        <v>-2.9126128343080836E-2</v>
      </c>
    </row>
    <row r="6435" spans="2:5" x14ac:dyDescent="0.2">
      <c r="B6435" s="153">
        <v>36258</v>
      </c>
      <c r="C6435" s="61">
        <v>22.359095</v>
      </c>
      <c r="D6435">
        <f t="shared" si="102"/>
        <v>-0.70192476012470673</v>
      </c>
      <c r="E6435">
        <v>-2.9126262072962789E-2</v>
      </c>
    </row>
    <row r="6436" spans="2:5" x14ac:dyDescent="0.2">
      <c r="B6436" s="153">
        <v>38420</v>
      </c>
      <c r="C6436" s="61">
        <v>75.011581000000007</v>
      </c>
      <c r="D6436">
        <f t="shared" si="102"/>
        <v>-0.56928807581399044</v>
      </c>
      <c r="E6436">
        <v>-2.9128080520020166E-2</v>
      </c>
    </row>
    <row r="6437" spans="2:5" x14ac:dyDescent="0.2">
      <c r="B6437" s="153">
        <v>43392</v>
      </c>
      <c r="C6437" s="61">
        <v>174.157196</v>
      </c>
      <c r="D6437">
        <f t="shared" si="102"/>
        <v>5.0735886255505021</v>
      </c>
      <c r="E6437">
        <v>-2.9174771221931215E-2</v>
      </c>
    </row>
    <row r="6438" spans="2:5" x14ac:dyDescent="0.2">
      <c r="B6438" s="153">
        <v>33541</v>
      </c>
      <c r="C6438" s="61">
        <v>28.674513000000001</v>
      </c>
      <c r="D6438">
        <f t="shared" si="102"/>
        <v>-0.40045526447376273</v>
      </c>
      <c r="E6438">
        <v>-2.9197101050363935E-2</v>
      </c>
    </row>
    <row r="6439" spans="2:5" x14ac:dyDescent="0.2">
      <c r="B6439" s="153">
        <v>40007</v>
      </c>
      <c r="C6439" s="61">
        <v>47.827145000000002</v>
      </c>
      <c r="D6439">
        <f t="shared" si="102"/>
        <v>0.54443816973377968</v>
      </c>
      <c r="E6439">
        <v>-2.9199654298937412E-2</v>
      </c>
    </row>
    <row r="6440" spans="2:5" x14ac:dyDescent="0.2">
      <c r="B6440" s="153">
        <v>36173</v>
      </c>
      <c r="C6440" s="61">
        <v>30.967341999999999</v>
      </c>
      <c r="D6440">
        <f t="shared" si="102"/>
        <v>-0.93245518835562557</v>
      </c>
      <c r="E6440">
        <v>-2.9206099867685551E-2</v>
      </c>
    </row>
    <row r="6441" spans="2:5" x14ac:dyDescent="0.2">
      <c r="B6441" s="153">
        <v>42816</v>
      </c>
      <c r="C6441" s="61">
        <v>458.471069</v>
      </c>
      <c r="D6441">
        <f t="shared" si="102"/>
        <v>9.0765372617707367</v>
      </c>
      <c r="E6441">
        <v>-2.9234848235990239E-2</v>
      </c>
    </row>
    <row r="6442" spans="2:5" x14ac:dyDescent="0.2">
      <c r="B6442" s="153">
        <v>36397</v>
      </c>
      <c r="C6442" s="61">
        <v>45.498871000000001</v>
      </c>
      <c r="D6442">
        <f t="shared" si="102"/>
        <v>0.10674983826456538</v>
      </c>
      <c r="E6442">
        <v>-2.9245546334747786E-2</v>
      </c>
    </row>
    <row r="6443" spans="2:5" x14ac:dyDescent="0.2">
      <c r="B6443" s="153">
        <v>35901</v>
      </c>
      <c r="C6443" s="61">
        <v>41.110348000000002</v>
      </c>
      <c r="D6443">
        <f t="shared" si="102"/>
        <v>0.89128014521375387</v>
      </c>
      <c r="E6443">
        <v>-2.9276109388582053E-2</v>
      </c>
    </row>
    <row r="6444" spans="2:5" x14ac:dyDescent="0.2">
      <c r="B6444" s="153">
        <v>37300</v>
      </c>
      <c r="C6444" s="61">
        <v>21.736784</v>
      </c>
      <c r="D6444">
        <f t="shared" si="102"/>
        <v>-0.80199393370501193</v>
      </c>
      <c r="E6444">
        <v>-2.9280195873258801E-2</v>
      </c>
    </row>
    <row r="6445" spans="2:5" x14ac:dyDescent="0.2">
      <c r="B6445" s="153">
        <v>39311</v>
      </c>
      <c r="C6445" s="61">
        <v>109.778374</v>
      </c>
      <c r="D6445">
        <f t="shared" si="102"/>
        <v>2.317423707039286</v>
      </c>
      <c r="E6445">
        <v>-2.9295968567893856E-2</v>
      </c>
    </row>
    <row r="6446" spans="2:5" x14ac:dyDescent="0.2">
      <c r="B6446" s="153">
        <v>36182</v>
      </c>
      <c r="C6446" s="61">
        <v>33.091453999999999</v>
      </c>
      <c r="D6446">
        <f t="shared" si="102"/>
        <v>-0.81589245836900226</v>
      </c>
      <c r="E6446">
        <v>-2.9296019731206852E-2</v>
      </c>
    </row>
    <row r="6447" spans="2:5" x14ac:dyDescent="0.2">
      <c r="B6447" s="153">
        <v>43476</v>
      </c>
      <c r="C6447" s="61">
        <v>179.73980700000001</v>
      </c>
      <c r="D6447">
        <f t="shared" si="102"/>
        <v>3.8594475647993134E-2</v>
      </c>
      <c r="E6447">
        <v>-2.9340475675628998E-2</v>
      </c>
    </row>
    <row r="6448" spans="2:5" x14ac:dyDescent="0.2">
      <c r="B6448" s="153">
        <v>43868</v>
      </c>
      <c r="C6448" s="61">
        <v>173.06062299999999</v>
      </c>
      <c r="D6448">
        <f t="shared" si="102"/>
        <v>7.1080938640840801</v>
      </c>
      <c r="E6448">
        <v>-2.9354211815798132E-2</v>
      </c>
    </row>
    <row r="6449" spans="2:5" x14ac:dyDescent="0.2">
      <c r="B6449" s="153">
        <v>34045</v>
      </c>
      <c r="C6449" s="61">
        <v>21.344180999999999</v>
      </c>
      <c r="D6449">
        <f t="shared" si="102"/>
        <v>-0.9565969903452487</v>
      </c>
      <c r="E6449">
        <v>-2.941183692801997E-2</v>
      </c>
    </row>
    <row r="6450" spans="2:5" x14ac:dyDescent="0.2">
      <c r="B6450" s="153">
        <v>42584</v>
      </c>
      <c r="C6450" s="61">
        <v>491.76730300000003</v>
      </c>
      <c r="D6450">
        <f t="shared" si="102"/>
        <v>9.2470529741600398</v>
      </c>
      <c r="E6450">
        <v>-2.9414687011371569E-2</v>
      </c>
    </row>
    <row r="6451" spans="2:5" x14ac:dyDescent="0.2">
      <c r="B6451" s="153">
        <v>35704</v>
      </c>
      <c r="C6451" s="61">
        <v>47.991095999999999</v>
      </c>
      <c r="D6451">
        <f t="shared" si="102"/>
        <v>1.4240464730049109E-2</v>
      </c>
      <c r="E6451">
        <v>-2.9471932550668885E-2</v>
      </c>
    </row>
    <row r="6452" spans="2:5" x14ac:dyDescent="0.2">
      <c r="B6452" s="153">
        <v>39947</v>
      </c>
      <c r="C6452" s="61">
        <v>47.317276</v>
      </c>
      <c r="D6452">
        <f t="shared" si="102"/>
        <v>0.97043100620863088</v>
      </c>
      <c r="E6452">
        <v>-2.9505092325283536E-2</v>
      </c>
    </row>
    <row r="6453" spans="2:5" x14ac:dyDescent="0.2">
      <c r="B6453" s="153">
        <v>36249</v>
      </c>
      <c r="C6453" s="61">
        <v>24.013667999999999</v>
      </c>
      <c r="D6453">
        <f t="shared" si="102"/>
        <v>-0.43644716965324387</v>
      </c>
      <c r="E6453">
        <v>-2.951802905133136E-2</v>
      </c>
    </row>
    <row r="6454" spans="2:5" x14ac:dyDescent="0.2">
      <c r="B6454" s="153">
        <v>35766</v>
      </c>
      <c r="C6454" s="61">
        <v>42.61121</v>
      </c>
      <c r="D6454">
        <f t="shared" si="102"/>
        <v>-0.40115420069123758</v>
      </c>
      <c r="E6454">
        <v>-2.9557703363321784E-2</v>
      </c>
    </row>
    <row r="6455" spans="2:5" x14ac:dyDescent="0.2">
      <c r="B6455" s="153">
        <v>39660</v>
      </c>
      <c r="C6455" s="61">
        <v>71.155563000000001</v>
      </c>
      <c r="D6455">
        <f t="shared" si="102"/>
        <v>-0.17594187864633129</v>
      </c>
      <c r="E6455">
        <v>-2.9581498654987739E-2</v>
      </c>
    </row>
    <row r="6456" spans="2:5" x14ac:dyDescent="0.2">
      <c r="B6456" s="153">
        <v>39619</v>
      </c>
      <c r="C6456" s="61">
        <v>86.347747999999996</v>
      </c>
      <c r="D6456">
        <f t="shared" si="102"/>
        <v>1.2681478824757222</v>
      </c>
      <c r="E6456">
        <v>-2.9627563593333388E-2</v>
      </c>
    </row>
    <row r="6457" spans="2:5" x14ac:dyDescent="0.2">
      <c r="B6457" s="153">
        <v>36369</v>
      </c>
      <c r="C6457" s="61">
        <v>38.069716999999997</v>
      </c>
      <c r="D6457">
        <f t="shared" si="102"/>
        <v>-0.71383762829388908</v>
      </c>
      <c r="E6457">
        <v>-2.9723879332944698E-2</v>
      </c>
    </row>
    <row r="6458" spans="2:5" x14ac:dyDescent="0.2">
      <c r="B6458" s="153">
        <v>43676</v>
      </c>
      <c r="C6458" s="61">
        <v>133.03537</v>
      </c>
      <c r="D6458">
        <f t="shared" si="102"/>
        <v>9.6004735000453376</v>
      </c>
      <c r="E6458">
        <v>-2.9807369148062257E-2</v>
      </c>
    </row>
    <row r="6459" spans="2:5" x14ac:dyDescent="0.2">
      <c r="B6459" s="153">
        <v>36797</v>
      </c>
      <c r="C6459" s="61">
        <v>12.549946</v>
      </c>
      <c r="D6459">
        <f t="shared" si="102"/>
        <v>-0.10446174065699827</v>
      </c>
      <c r="E6459">
        <v>-2.9815258249987896E-2</v>
      </c>
    </row>
    <row r="6460" spans="2:5" x14ac:dyDescent="0.2">
      <c r="B6460" s="153">
        <v>34085</v>
      </c>
      <c r="C6460" s="61">
        <v>14.013858000000001</v>
      </c>
      <c r="D6460">
        <f t="shared" si="102"/>
        <v>0</v>
      </c>
      <c r="E6460">
        <v>-2.9850703905343851E-2</v>
      </c>
    </row>
    <row r="6461" spans="2:5" x14ac:dyDescent="0.2">
      <c r="B6461" s="153">
        <v>33276</v>
      </c>
      <c r="C6461" s="61">
        <v>14.013858000000001</v>
      </c>
      <c r="D6461">
        <f t="shared" si="102"/>
        <v>-0.91824637621815608</v>
      </c>
      <c r="E6461">
        <v>-2.9850703905343851E-2</v>
      </c>
    </row>
    <row r="6462" spans="2:5" x14ac:dyDescent="0.2">
      <c r="B6462" s="153">
        <v>43434</v>
      </c>
      <c r="C6462" s="61">
        <v>171.415741</v>
      </c>
      <c r="D6462">
        <f t="shared" si="102"/>
        <v>-0.54486140229997382</v>
      </c>
      <c r="E6462">
        <v>-2.9901304634631171E-2</v>
      </c>
    </row>
    <row r="6463" spans="2:5" x14ac:dyDescent="0.2">
      <c r="B6463" s="153">
        <v>42349</v>
      </c>
      <c r="C6463" s="61">
        <v>376.62316900000002</v>
      </c>
      <c r="D6463">
        <f t="shared" si="102"/>
        <v>8.2559540496448918</v>
      </c>
      <c r="E6463">
        <v>-2.9902537733207644E-2</v>
      </c>
    </row>
    <row r="6464" spans="2:5" x14ac:dyDescent="0.2">
      <c r="B6464" s="153">
        <v>35769</v>
      </c>
      <c r="C6464" s="61">
        <v>40.689827000000001</v>
      </c>
      <c r="D6464">
        <f t="shared" si="102"/>
        <v>0.46367310849842303</v>
      </c>
      <c r="E6464">
        <v>-2.9905015638884449E-2</v>
      </c>
    </row>
    <row r="6465" spans="2:5" x14ac:dyDescent="0.2">
      <c r="B6465" s="153">
        <v>36216</v>
      </c>
      <c r="C6465" s="61">
        <v>27.799804999999999</v>
      </c>
      <c r="D6465">
        <f t="shared" si="102"/>
        <v>-0.8404665440587985</v>
      </c>
      <c r="E6465">
        <v>-2.9909055778736201E-2</v>
      </c>
    </row>
    <row r="6466" spans="2:5" x14ac:dyDescent="0.2">
      <c r="B6466" s="153">
        <v>43817</v>
      </c>
      <c r="C6466" s="61">
        <v>174.25689700000001</v>
      </c>
      <c r="D6466">
        <f t="shared" si="102"/>
        <v>5.9127940617938464</v>
      </c>
      <c r="E6466">
        <v>-2.9966632284218277E-2</v>
      </c>
    </row>
    <row r="6467" spans="2:5" x14ac:dyDescent="0.2">
      <c r="B6467" s="153">
        <v>37593</v>
      </c>
      <c r="C6467" s="61">
        <v>25.207882000000001</v>
      </c>
      <c r="D6467">
        <f t="shared" ref="D6467:D6530" si="103">(C6467-C6468)/C6468</f>
        <v>0.2053697542106252</v>
      </c>
      <c r="E6467">
        <v>-2.9979350407900798E-2</v>
      </c>
    </row>
    <row r="6468" spans="2:5" x14ac:dyDescent="0.2">
      <c r="B6468" s="153">
        <v>34197</v>
      </c>
      <c r="C6468" s="61">
        <v>20.912987000000001</v>
      </c>
      <c r="D6468">
        <f t="shared" si="103"/>
        <v>0</v>
      </c>
      <c r="E6468">
        <v>-3.0000251393960866E-2</v>
      </c>
    </row>
    <row r="6469" spans="2:5" x14ac:dyDescent="0.2">
      <c r="B6469" s="153">
        <v>33434</v>
      </c>
      <c r="C6469" s="61">
        <v>20.912987000000001</v>
      </c>
      <c r="D6469">
        <f t="shared" si="103"/>
        <v>-0.91612088622235344</v>
      </c>
      <c r="E6469">
        <v>-3.0000251393960866E-2</v>
      </c>
    </row>
    <row r="6470" spans="2:5" x14ac:dyDescent="0.2">
      <c r="B6470" s="153">
        <v>43322</v>
      </c>
      <c r="C6470" s="61">
        <v>249.322937</v>
      </c>
      <c r="D6470">
        <f t="shared" si="103"/>
        <v>2.9965204617609853</v>
      </c>
      <c r="E6470">
        <v>-3.0056239230379145E-2</v>
      </c>
    </row>
    <row r="6471" spans="2:5" x14ac:dyDescent="0.2">
      <c r="B6471" s="153">
        <v>38149</v>
      </c>
      <c r="C6471" s="61">
        <v>62.385002</v>
      </c>
      <c r="D6471">
        <f t="shared" si="103"/>
        <v>0.40725707007079787</v>
      </c>
      <c r="E6471">
        <v>-3.0071603987880186E-2</v>
      </c>
    </row>
    <row r="6472" spans="2:5" x14ac:dyDescent="0.2">
      <c r="B6472" s="153">
        <v>39738</v>
      </c>
      <c r="C6472" s="61">
        <v>44.330920999999996</v>
      </c>
      <c r="D6472">
        <f t="shared" si="103"/>
        <v>-0.32340900942238321</v>
      </c>
      <c r="E6472">
        <v>-3.0079831107435128E-2</v>
      </c>
    </row>
    <row r="6473" spans="2:5" x14ac:dyDescent="0.2">
      <c r="B6473" s="153">
        <v>38211</v>
      </c>
      <c r="C6473" s="61">
        <v>65.521004000000005</v>
      </c>
      <c r="D6473">
        <f t="shared" si="103"/>
        <v>-0.80069162596309762</v>
      </c>
      <c r="E6473">
        <v>-3.0112358991718231E-2</v>
      </c>
    </row>
    <row r="6474" spans="2:5" x14ac:dyDescent="0.2">
      <c r="B6474" s="153">
        <v>42248</v>
      </c>
      <c r="C6474" s="61">
        <v>328.74185199999999</v>
      </c>
      <c r="D6474">
        <f t="shared" si="103"/>
        <v>14.408080868112087</v>
      </c>
      <c r="E6474">
        <v>-3.0133775053762767E-2</v>
      </c>
    </row>
    <row r="6475" spans="2:5" x14ac:dyDescent="0.2">
      <c r="B6475" s="153">
        <v>37505</v>
      </c>
      <c r="C6475" s="61">
        <v>21.335678000000001</v>
      </c>
      <c r="D6475">
        <f t="shared" si="103"/>
        <v>2.348402655322988E-2</v>
      </c>
      <c r="E6475">
        <v>-3.015439851346274E-2</v>
      </c>
    </row>
    <row r="6476" spans="2:5" x14ac:dyDescent="0.2">
      <c r="B6476" s="153">
        <v>36272</v>
      </c>
      <c r="C6476" s="61">
        <v>20.846126999999999</v>
      </c>
      <c r="D6476">
        <f t="shared" si="103"/>
        <v>-0.66711352004947755</v>
      </c>
      <c r="E6476">
        <v>-3.0166540409814761E-2</v>
      </c>
    </row>
    <row r="6477" spans="2:5" x14ac:dyDescent="0.2">
      <c r="B6477" s="153">
        <v>39721</v>
      </c>
      <c r="C6477" s="61">
        <v>62.622329999999998</v>
      </c>
      <c r="D6477">
        <f t="shared" si="103"/>
        <v>-0.83964900242178619</v>
      </c>
      <c r="E6477">
        <v>-3.0174692769473457E-2</v>
      </c>
    </row>
    <row r="6478" spans="2:5" x14ac:dyDescent="0.2">
      <c r="B6478" s="153">
        <v>44691</v>
      </c>
      <c r="C6478" s="61">
        <v>390.53283699999997</v>
      </c>
      <c r="D6478">
        <f t="shared" si="103"/>
        <v>-0.18112456238274025</v>
      </c>
      <c r="E6478">
        <v>-3.0201792003617653E-2</v>
      </c>
    </row>
    <row r="6479" spans="2:5" x14ac:dyDescent="0.2">
      <c r="B6479" s="153">
        <v>42585</v>
      </c>
      <c r="C6479" s="61">
        <v>476.91360500000002</v>
      </c>
      <c r="D6479">
        <f t="shared" si="103"/>
        <v>9.1738871816689702E-2</v>
      </c>
      <c r="E6479">
        <v>-3.0204728759691466E-2</v>
      </c>
    </row>
    <row r="6480" spans="2:5" x14ac:dyDescent="0.2">
      <c r="B6480" s="153">
        <v>43047</v>
      </c>
      <c r="C6480" s="61">
        <v>436.83853099999999</v>
      </c>
      <c r="D6480">
        <f t="shared" si="103"/>
        <v>21.053201735930646</v>
      </c>
      <c r="E6480">
        <v>-3.0209107857178362E-2</v>
      </c>
    </row>
    <row r="6481" spans="2:5" x14ac:dyDescent="0.2">
      <c r="B6481" s="153">
        <v>37522</v>
      </c>
      <c r="C6481" s="61">
        <v>19.808395000000001</v>
      </c>
      <c r="D6481">
        <f t="shared" si="103"/>
        <v>-0.93041452440528216</v>
      </c>
      <c r="E6481">
        <v>-3.0211624871324849E-2</v>
      </c>
    </row>
    <row r="6482" spans="2:5" x14ac:dyDescent="0.2">
      <c r="B6482" s="153">
        <v>44280</v>
      </c>
      <c r="C6482" s="61">
        <v>284.662781</v>
      </c>
      <c r="D6482">
        <f t="shared" si="103"/>
        <v>10.673051024258598</v>
      </c>
      <c r="E6482">
        <v>-3.0225936548465688E-2</v>
      </c>
    </row>
    <row r="6483" spans="2:5" x14ac:dyDescent="0.2">
      <c r="B6483" s="153">
        <v>36160</v>
      </c>
      <c r="C6483" s="61">
        <v>24.386322</v>
      </c>
      <c r="D6483">
        <f t="shared" si="103"/>
        <v>-3.6270340779895982E-3</v>
      </c>
      <c r="E6483">
        <v>-3.0231206434350497E-2</v>
      </c>
    </row>
    <row r="6484" spans="2:5" x14ac:dyDescent="0.2">
      <c r="B6484" s="153">
        <v>37645</v>
      </c>
      <c r="C6484" s="61">
        <v>24.475093999999999</v>
      </c>
      <c r="D6484">
        <f t="shared" si="103"/>
        <v>-0.51457578052840525</v>
      </c>
      <c r="E6484">
        <v>-3.0256706605937256E-2</v>
      </c>
    </row>
    <row r="6485" spans="2:5" x14ac:dyDescent="0.2">
      <c r="B6485" s="153">
        <v>35664</v>
      </c>
      <c r="C6485" s="61">
        <v>50.420009999999998</v>
      </c>
      <c r="D6485">
        <f t="shared" si="103"/>
        <v>-0.68428742599783587</v>
      </c>
      <c r="E6485">
        <v>-3.026063211684599E-2</v>
      </c>
    </row>
    <row r="6486" spans="2:5" x14ac:dyDescent="0.2">
      <c r="B6486" s="153">
        <v>43651</v>
      </c>
      <c r="C6486" s="61">
        <v>159.70225500000001</v>
      </c>
      <c r="D6486">
        <f t="shared" si="103"/>
        <v>6.7160576768375142</v>
      </c>
      <c r="E6486">
        <v>-3.0266356263985841E-2</v>
      </c>
    </row>
    <row r="6487" spans="2:5" x14ac:dyDescent="0.2">
      <c r="B6487" s="153">
        <v>33952</v>
      </c>
      <c r="C6487" s="61">
        <v>20.697389999999999</v>
      </c>
      <c r="D6487">
        <f t="shared" si="103"/>
        <v>-0.88813633280634763</v>
      </c>
      <c r="E6487">
        <v>-3.0302919563884902E-2</v>
      </c>
    </row>
    <row r="6488" spans="2:5" x14ac:dyDescent="0.2">
      <c r="B6488" s="153">
        <v>43852</v>
      </c>
      <c r="C6488" s="61">
        <v>185.023346</v>
      </c>
      <c r="D6488">
        <f t="shared" si="103"/>
        <v>12.409177619616154</v>
      </c>
      <c r="E6488">
        <v>-3.0302966458800904E-2</v>
      </c>
    </row>
    <row r="6489" spans="2:5" x14ac:dyDescent="0.2">
      <c r="B6489" s="153">
        <v>33263</v>
      </c>
      <c r="C6489" s="61">
        <v>13.798261999999999</v>
      </c>
      <c r="D6489">
        <f t="shared" si="103"/>
        <v>-0.7164834963878427</v>
      </c>
      <c r="E6489">
        <v>-3.0303119746154857E-2</v>
      </c>
    </row>
    <row r="6490" spans="2:5" x14ac:dyDescent="0.2">
      <c r="B6490" s="153">
        <v>34604</v>
      </c>
      <c r="C6490" s="61">
        <v>48.668284999999997</v>
      </c>
      <c r="D6490">
        <f t="shared" si="103"/>
        <v>-0.60206853975225583</v>
      </c>
      <c r="E6490">
        <v>-3.030328328523077E-2</v>
      </c>
    </row>
    <row r="6491" spans="2:5" x14ac:dyDescent="0.2">
      <c r="B6491" s="153">
        <v>39465</v>
      </c>
      <c r="C6491" s="61">
        <v>122.303185</v>
      </c>
      <c r="D6491">
        <f t="shared" si="103"/>
        <v>-0.73151469342631381</v>
      </c>
      <c r="E6491">
        <v>-3.0339928993396409E-2</v>
      </c>
    </row>
    <row r="6492" spans="2:5" x14ac:dyDescent="0.2">
      <c r="B6492" s="153">
        <v>42695</v>
      </c>
      <c r="C6492" s="61">
        <v>455.53027300000002</v>
      </c>
      <c r="D6492">
        <f t="shared" si="103"/>
        <v>10.554264745730615</v>
      </c>
      <c r="E6492">
        <v>-3.0344795756588806E-2</v>
      </c>
    </row>
    <row r="6493" spans="2:5" x14ac:dyDescent="0.2">
      <c r="B6493" s="153">
        <v>36367</v>
      </c>
      <c r="C6493" s="61">
        <v>39.425293000000003</v>
      </c>
      <c r="D6493">
        <f t="shared" si="103"/>
        <v>-0.73881521140298667</v>
      </c>
      <c r="E6493">
        <v>-3.0359423722232156E-2</v>
      </c>
    </row>
    <row r="6494" spans="2:5" x14ac:dyDescent="0.2">
      <c r="B6494" s="153">
        <v>39111</v>
      </c>
      <c r="C6494" s="61">
        <v>150.947891</v>
      </c>
      <c r="D6494">
        <f t="shared" si="103"/>
        <v>1.9990034109844013</v>
      </c>
      <c r="E6494">
        <v>-3.039966584902435E-2</v>
      </c>
    </row>
    <row r="6495" spans="2:5" x14ac:dyDescent="0.2">
      <c r="B6495" s="153">
        <v>35088</v>
      </c>
      <c r="C6495" s="61">
        <v>50.332684</v>
      </c>
      <c r="D6495">
        <f t="shared" si="103"/>
        <v>-0.39460571093440983</v>
      </c>
      <c r="E6495">
        <v>-3.04011869583681E-2</v>
      </c>
    </row>
    <row r="6496" spans="2:5" x14ac:dyDescent="0.2">
      <c r="B6496" s="153">
        <v>38644</v>
      </c>
      <c r="C6496" s="61">
        <v>83.140334999999993</v>
      </c>
      <c r="D6496">
        <f t="shared" si="103"/>
        <v>-0.80972059545697139</v>
      </c>
      <c r="E6496">
        <v>-3.0408049040863118E-2</v>
      </c>
    </row>
    <row r="6497" spans="2:5" x14ac:dyDescent="0.2">
      <c r="B6497" s="153">
        <v>44663</v>
      </c>
      <c r="C6497" s="61">
        <v>436.93817100000001</v>
      </c>
      <c r="D6497">
        <f t="shared" si="103"/>
        <v>3.1683307783033268</v>
      </c>
      <c r="E6497">
        <v>-3.0417049986280049E-2</v>
      </c>
    </row>
    <row r="6498" spans="2:5" x14ac:dyDescent="0.2">
      <c r="B6498" s="153">
        <v>44034</v>
      </c>
      <c r="C6498" s="61">
        <v>104.823296</v>
      </c>
      <c r="D6498">
        <f t="shared" si="103"/>
        <v>-0.60662175941033281</v>
      </c>
      <c r="E6498">
        <v>-3.0428788681328887E-2</v>
      </c>
    </row>
    <row r="6499" spans="2:5" x14ac:dyDescent="0.2">
      <c r="B6499" s="153">
        <v>43354</v>
      </c>
      <c r="C6499" s="61">
        <v>266.46948200000003</v>
      </c>
      <c r="D6499">
        <f t="shared" si="103"/>
        <v>-0.47929462451641958</v>
      </c>
      <c r="E6499">
        <v>-3.0468010414104258E-2</v>
      </c>
    </row>
    <row r="6500" spans="2:5" x14ac:dyDescent="0.2">
      <c r="B6500" s="153">
        <v>42136</v>
      </c>
      <c r="C6500" s="61">
        <v>511.74713100000002</v>
      </c>
      <c r="D6500">
        <f t="shared" si="103"/>
        <v>18.473324611162997</v>
      </c>
      <c r="E6500">
        <v>-3.0488991281445051E-2</v>
      </c>
    </row>
    <row r="6501" spans="2:5" x14ac:dyDescent="0.2">
      <c r="B6501" s="153">
        <v>36220</v>
      </c>
      <c r="C6501" s="61">
        <v>26.279392000000001</v>
      </c>
      <c r="D6501">
        <f t="shared" si="103"/>
        <v>0.7588604141301869</v>
      </c>
      <c r="E6501">
        <v>-3.0519638002118789E-2</v>
      </c>
    </row>
    <row r="6502" spans="2:5" x14ac:dyDescent="0.2">
      <c r="B6502" s="153">
        <v>36780</v>
      </c>
      <c r="C6502" s="61">
        <v>14.941147000000001</v>
      </c>
      <c r="D6502">
        <f t="shared" si="103"/>
        <v>-0.3619628461993285</v>
      </c>
      <c r="E6502">
        <v>-3.0530557550075277E-2</v>
      </c>
    </row>
    <row r="6503" spans="2:5" x14ac:dyDescent="0.2">
      <c r="B6503" s="153">
        <v>39784</v>
      </c>
      <c r="C6503" s="61">
        <v>23.417362000000001</v>
      </c>
      <c r="D6503">
        <f t="shared" si="103"/>
        <v>0.5426187882754353</v>
      </c>
      <c r="E6503">
        <v>-3.0531513220990871E-2</v>
      </c>
    </row>
    <row r="6504" spans="2:5" x14ac:dyDescent="0.2">
      <c r="B6504" s="153">
        <v>37245</v>
      </c>
      <c r="C6504" s="61">
        <v>15.180265</v>
      </c>
      <c r="D6504">
        <f t="shared" si="103"/>
        <v>-0.97205179700641464</v>
      </c>
      <c r="E6504">
        <v>-3.0541806548058506E-2</v>
      </c>
    </row>
    <row r="6505" spans="2:5" x14ac:dyDescent="0.2">
      <c r="B6505" s="153">
        <v>42656</v>
      </c>
      <c r="C6505" s="61">
        <v>543.157104</v>
      </c>
      <c r="D6505">
        <f t="shared" si="103"/>
        <v>26.452620853256629</v>
      </c>
      <c r="E6505">
        <v>-3.0602344163306847E-2</v>
      </c>
    </row>
    <row r="6506" spans="2:5" x14ac:dyDescent="0.2">
      <c r="B6506" s="153">
        <v>37363</v>
      </c>
      <c r="C6506" s="61">
        <v>19.785254999999999</v>
      </c>
      <c r="D6506">
        <f t="shared" si="103"/>
        <v>-3.4007620036371783E-2</v>
      </c>
      <c r="E6506">
        <v>-3.0612172404664736E-2</v>
      </c>
    </row>
    <row r="6507" spans="2:5" x14ac:dyDescent="0.2">
      <c r="B6507" s="153">
        <v>33934</v>
      </c>
      <c r="C6507" s="61">
        <v>20.481791999999999</v>
      </c>
      <c r="D6507">
        <f t="shared" si="103"/>
        <v>-0.9363813987111167</v>
      </c>
      <c r="E6507">
        <v>-3.0612270977338471E-2</v>
      </c>
    </row>
    <row r="6508" spans="2:5" x14ac:dyDescent="0.2">
      <c r="B6508" s="153">
        <v>44253</v>
      </c>
      <c r="C6508" s="61">
        <v>321.946594</v>
      </c>
      <c r="D6508">
        <f t="shared" si="103"/>
        <v>0.74473250228307941</v>
      </c>
      <c r="E6508">
        <v>-3.0616828786112292E-2</v>
      </c>
    </row>
    <row r="6509" spans="2:5" x14ac:dyDescent="0.2">
      <c r="B6509" s="153">
        <v>43593</v>
      </c>
      <c r="C6509" s="61">
        <v>184.524902</v>
      </c>
      <c r="D6509">
        <f t="shared" si="103"/>
        <v>6.5369765224435161</v>
      </c>
      <c r="E6509">
        <v>-3.0636260175107025E-2</v>
      </c>
    </row>
    <row r="6510" spans="2:5" x14ac:dyDescent="0.2">
      <c r="B6510" s="153">
        <v>39771</v>
      </c>
      <c r="C6510" s="61">
        <v>24.482616</v>
      </c>
      <c r="D6510">
        <f t="shared" si="103"/>
        <v>-0.86576157305625223</v>
      </c>
      <c r="E6510">
        <v>-3.0641635978547584E-2</v>
      </c>
    </row>
    <row r="6511" spans="2:5" x14ac:dyDescent="0.2">
      <c r="B6511" s="153">
        <v>43384</v>
      </c>
      <c r="C6511" s="61">
        <v>182.38157699999999</v>
      </c>
      <c r="D6511">
        <f t="shared" si="103"/>
        <v>0.43360009006181793</v>
      </c>
      <c r="E6511">
        <v>-3.0728489781594742E-2</v>
      </c>
    </row>
    <row r="6512" spans="2:5" x14ac:dyDescent="0.2">
      <c r="B6512" s="153">
        <v>40162</v>
      </c>
      <c r="C6512" s="61">
        <v>127.219284</v>
      </c>
      <c r="D6512">
        <f t="shared" si="103"/>
        <v>4.2879003621288598</v>
      </c>
      <c r="E6512">
        <v>-3.0750670840572526E-2</v>
      </c>
    </row>
    <row r="6513" spans="2:5" x14ac:dyDescent="0.2">
      <c r="B6513" s="153">
        <v>37726</v>
      </c>
      <c r="C6513" s="61">
        <v>24.058562999999999</v>
      </c>
      <c r="D6513">
        <f t="shared" si="103"/>
        <v>0.7712698333699487</v>
      </c>
      <c r="E6513">
        <v>-3.0764470763173572E-2</v>
      </c>
    </row>
    <row r="6514" spans="2:5" x14ac:dyDescent="0.2">
      <c r="B6514" s="153">
        <v>33277</v>
      </c>
      <c r="C6514" s="61">
        <v>13.582663999999999</v>
      </c>
      <c r="D6514">
        <f t="shared" si="103"/>
        <v>-0.96774385072407199</v>
      </c>
      <c r="E6514">
        <v>-3.0769114400902405E-2</v>
      </c>
    </row>
    <row r="6515" spans="2:5" x14ac:dyDescent="0.2">
      <c r="B6515" s="153">
        <v>44998</v>
      </c>
      <c r="C6515" s="61">
        <v>421.08758499999999</v>
      </c>
      <c r="D6515">
        <f t="shared" si="103"/>
        <v>4.3448515890486332</v>
      </c>
      <c r="E6515">
        <v>-3.0859293492994447E-2</v>
      </c>
    </row>
    <row r="6516" spans="2:5" x14ac:dyDescent="0.2">
      <c r="B6516" s="153">
        <v>38399</v>
      </c>
      <c r="C6516" s="61">
        <v>78.783775000000006</v>
      </c>
      <c r="D6516">
        <f t="shared" si="103"/>
        <v>-6.5019951931178765E-2</v>
      </c>
      <c r="E6516">
        <v>-3.0933094142638947E-2</v>
      </c>
    </row>
    <row r="6517" spans="2:5" x14ac:dyDescent="0.2">
      <c r="B6517" s="153">
        <v>38567</v>
      </c>
      <c r="C6517" s="61">
        <v>84.262519999999995</v>
      </c>
      <c r="D6517">
        <f t="shared" si="103"/>
        <v>-0.63777528024343566</v>
      </c>
      <c r="E6517">
        <v>-3.0935766153875791E-2</v>
      </c>
    </row>
    <row r="6518" spans="2:5" x14ac:dyDescent="0.2">
      <c r="B6518" s="153">
        <v>43369</v>
      </c>
      <c r="C6518" s="61">
        <v>232.62498500000001</v>
      </c>
      <c r="D6518">
        <f t="shared" si="103"/>
        <v>1.8832368628967955</v>
      </c>
      <c r="E6518">
        <v>-3.0938522219330362E-2</v>
      </c>
    </row>
    <row r="6519" spans="2:5" x14ac:dyDescent="0.2">
      <c r="B6519" s="153">
        <v>38357</v>
      </c>
      <c r="C6519" s="61">
        <v>80.681884999999994</v>
      </c>
      <c r="D6519">
        <f t="shared" si="103"/>
        <v>2.3401945514370075</v>
      </c>
      <c r="E6519">
        <v>-3.0973357794639219E-2</v>
      </c>
    </row>
    <row r="6520" spans="2:5" x14ac:dyDescent="0.2">
      <c r="B6520" s="153">
        <v>39783</v>
      </c>
      <c r="C6520" s="61">
        <v>24.154845999999999</v>
      </c>
      <c r="D6520">
        <f t="shared" si="103"/>
        <v>-0.85346157275664436</v>
      </c>
      <c r="E6520">
        <v>-3.1044520609078433E-2</v>
      </c>
    </row>
    <row r="6521" spans="2:5" x14ac:dyDescent="0.2">
      <c r="B6521" s="153">
        <v>43398</v>
      </c>
      <c r="C6521" s="61">
        <v>164.83625799999999</v>
      </c>
      <c r="D6521">
        <f t="shared" si="103"/>
        <v>-5.2163887551240226E-2</v>
      </c>
      <c r="E6521">
        <v>-3.1057664011453216E-2</v>
      </c>
    </row>
    <row r="6522" spans="2:5" x14ac:dyDescent="0.2">
      <c r="B6522" s="153">
        <v>43432</v>
      </c>
      <c r="C6522" s="61">
        <v>173.907974</v>
      </c>
      <c r="D6522">
        <f t="shared" si="103"/>
        <v>-0.58967423848617306</v>
      </c>
      <c r="E6522">
        <v>-3.1102528302529148E-2</v>
      </c>
    </row>
    <row r="6523" spans="2:5" x14ac:dyDescent="0.2">
      <c r="B6523" s="153">
        <v>44676</v>
      </c>
      <c r="C6523" s="61">
        <v>423.82904100000002</v>
      </c>
      <c r="D6523">
        <f t="shared" si="103"/>
        <v>4.3021555050429958</v>
      </c>
      <c r="E6523">
        <v>-3.1217970367408924E-2</v>
      </c>
    </row>
    <row r="6524" spans="2:5" x14ac:dyDescent="0.2">
      <c r="B6524" s="153">
        <v>38056</v>
      </c>
      <c r="C6524" s="61">
        <v>79.935233999999994</v>
      </c>
      <c r="D6524">
        <f t="shared" si="103"/>
        <v>1.0384759390158944</v>
      </c>
      <c r="E6524">
        <v>-3.1222996942607641E-2</v>
      </c>
    </row>
    <row r="6525" spans="2:5" x14ac:dyDescent="0.2">
      <c r="B6525" s="153">
        <v>36461</v>
      </c>
      <c r="C6525" s="61">
        <v>39.213234</v>
      </c>
      <c r="D6525">
        <f t="shared" si="103"/>
        <v>0.95571413438283837</v>
      </c>
      <c r="E6525">
        <v>-3.1244231425238671E-2</v>
      </c>
    </row>
    <row r="6526" spans="2:5" x14ac:dyDescent="0.2">
      <c r="B6526" s="153">
        <v>34184</v>
      </c>
      <c r="C6526" s="61">
        <v>20.050595999999999</v>
      </c>
      <c r="D6526">
        <f t="shared" si="103"/>
        <v>-0.57787751502258744</v>
      </c>
      <c r="E6526">
        <v>-3.1250027177339747E-2</v>
      </c>
    </row>
    <row r="6527" spans="2:5" x14ac:dyDescent="0.2">
      <c r="B6527" s="153">
        <v>35450</v>
      </c>
      <c r="C6527" s="61">
        <v>47.499473999999999</v>
      </c>
      <c r="D6527">
        <f t="shared" si="103"/>
        <v>-0.84061711936251349</v>
      </c>
      <c r="E6527">
        <v>-3.1254443532113957E-2</v>
      </c>
    </row>
    <row r="6528" spans="2:5" x14ac:dyDescent="0.2">
      <c r="B6528" s="153">
        <v>44459</v>
      </c>
      <c r="C6528" s="61">
        <v>298.02117900000002</v>
      </c>
      <c r="D6528">
        <f t="shared" si="103"/>
        <v>1.355417491356568</v>
      </c>
      <c r="E6528">
        <v>-3.1270180369289455E-2</v>
      </c>
    </row>
    <row r="6529" spans="2:5" x14ac:dyDescent="0.2">
      <c r="B6529" s="153">
        <v>38762</v>
      </c>
      <c r="C6529" s="61">
        <v>126.525841</v>
      </c>
      <c r="D6529">
        <f t="shared" si="103"/>
        <v>1.549856307155876</v>
      </c>
      <c r="E6529">
        <v>-3.1271244514899418E-2</v>
      </c>
    </row>
    <row r="6530" spans="2:5" x14ac:dyDescent="0.2">
      <c r="B6530" s="153">
        <v>40003</v>
      </c>
      <c r="C6530" s="61">
        <v>49.620773</v>
      </c>
      <c r="D6530">
        <f t="shared" si="103"/>
        <v>-0.76982462180413391</v>
      </c>
      <c r="E6530">
        <v>-3.1283264954814829E-2</v>
      </c>
    </row>
    <row r="6531" spans="2:5" x14ac:dyDescent="0.2">
      <c r="B6531" s="153">
        <v>43378</v>
      </c>
      <c r="C6531" s="61">
        <v>215.57811000000001</v>
      </c>
      <c r="D6531">
        <f t="shared" ref="D6531:D6594" si="104">(C6531-C6532)/C6532</f>
        <v>-0.31544790726926142</v>
      </c>
      <c r="E6531">
        <v>-3.1355005140585319E-2</v>
      </c>
    </row>
    <row r="6532" spans="2:5" x14ac:dyDescent="0.2">
      <c r="B6532" s="153">
        <v>44232</v>
      </c>
      <c r="C6532" s="61">
        <v>314.91848800000002</v>
      </c>
      <c r="D6532">
        <f t="shared" si="104"/>
        <v>3.1841059570797055</v>
      </c>
      <c r="E6532">
        <v>-3.142721598080659E-2</v>
      </c>
    </row>
    <row r="6533" spans="2:5" x14ac:dyDescent="0.2">
      <c r="B6533" s="153">
        <v>43908</v>
      </c>
      <c r="C6533" s="61">
        <v>75.265418999999994</v>
      </c>
      <c r="D6533">
        <f t="shared" si="104"/>
        <v>1.8363552888583694</v>
      </c>
      <c r="E6533">
        <v>-3.1430344664748165E-2</v>
      </c>
    </row>
    <row r="6534" spans="2:5" x14ac:dyDescent="0.2">
      <c r="B6534" s="153">
        <v>36553</v>
      </c>
      <c r="C6534" s="61">
        <v>26.535962999999999</v>
      </c>
      <c r="D6534">
        <f t="shared" si="104"/>
        <v>-0.81163946502552187</v>
      </c>
      <c r="E6534">
        <v>-3.1509030453638058E-2</v>
      </c>
    </row>
    <row r="6535" spans="2:5" x14ac:dyDescent="0.2">
      <c r="B6535" s="153">
        <v>39062</v>
      </c>
      <c r="C6535" s="61">
        <v>140.87857099999999</v>
      </c>
      <c r="D6535">
        <f t="shared" si="104"/>
        <v>3.7999449336336486</v>
      </c>
      <c r="E6535">
        <v>-3.1552874590647796E-2</v>
      </c>
    </row>
    <row r="6536" spans="2:5" x14ac:dyDescent="0.2">
      <c r="B6536" s="153">
        <v>35954</v>
      </c>
      <c r="C6536" s="61">
        <v>29.350038999999999</v>
      </c>
      <c r="D6536">
        <f t="shared" si="104"/>
        <v>-0.77880155550458496</v>
      </c>
      <c r="E6536">
        <v>-3.157921932124582E-2</v>
      </c>
    </row>
    <row r="6537" spans="2:5" x14ac:dyDescent="0.2">
      <c r="B6537" s="153">
        <v>44096</v>
      </c>
      <c r="C6537" s="61">
        <v>132.68646200000001</v>
      </c>
      <c r="D6537">
        <f t="shared" si="104"/>
        <v>0.12636981329224317</v>
      </c>
      <c r="E6537">
        <v>-3.1647782406994632E-2</v>
      </c>
    </row>
    <row r="6538" spans="2:5" x14ac:dyDescent="0.2">
      <c r="B6538" s="153">
        <v>39239</v>
      </c>
      <c r="C6538" s="61">
        <v>117.800087</v>
      </c>
      <c r="D6538">
        <f t="shared" si="104"/>
        <v>-0.21872900833173822</v>
      </c>
      <c r="E6538">
        <v>-3.1667753779102865E-2</v>
      </c>
    </row>
    <row r="6539" spans="2:5" x14ac:dyDescent="0.2">
      <c r="B6539" s="153">
        <v>43670</v>
      </c>
      <c r="C6539" s="61">
        <v>150.78005999999999</v>
      </c>
      <c r="D6539">
        <f t="shared" si="104"/>
        <v>2.3574113233383547</v>
      </c>
      <c r="E6539">
        <v>-3.1690115066610715E-2</v>
      </c>
    </row>
    <row r="6540" spans="2:5" x14ac:dyDescent="0.2">
      <c r="B6540" s="153">
        <v>35758</v>
      </c>
      <c r="C6540" s="61">
        <v>44.909618000000002</v>
      </c>
      <c r="D6540">
        <f t="shared" si="104"/>
        <v>0.55501530634910434</v>
      </c>
      <c r="E6540">
        <v>-3.173385084447819E-2</v>
      </c>
    </row>
    <row r="6541" spans="2:5" x14ac:dyDescent="0.2">
      <c r="B6541" s="153">
        <v>35964</v>
      </c>
      <c r="C6541" s="61">
        <v>28.880499</v>
      </c>
      <c r="D6541">
        <f t="shared" si="104"/>
        <v>-0.83900798994892067</v>
      </c>
      <c r="E6541">
        <v>-3.1734195781303889E-2</v>
      </c>
    </row>
    <row r="6542" spans="2:5" x14ac:dyDescent="0.2">
      <c r="B6542" s="153">
        <v>43390</v>
      </c>
      <c r="C6542" s="61">
        <v>179.390884</v>
      </c>
      <c r="D6542">
        <f t="shared" si="104"/>
        <v>12.640372688517971</v>
      </c>
      <c r="E6542">
        <v>-3.1746113650241013E-2</v>
      </c>
    </row>
    <row r="6543" spans="2:5" x14ac:dyDescent="0.2">
      <c r="B6543" s="153">
        <v>33280</v>
      </c>
      <c r="C6543" s="61">
        <v>13.151465</v>
      </c>
      <c r="D6543">
        <f t="shared" si="104"/>
        <v>-6.6785854049503129E-2</v>
      </c>
      <c r="E6543">
        <v>-3.1746275988274425E-2</v>
      </c>
    </row>
    <row r="6544" spans="2:5" x14ac:dyDescent="0.2">
      <c r="B6544" s="153">
        <v>36784</v>
      </c>
      <c r="C6544" s="61">
        <v>14.092655000000001</v>
      </c>
      <c r="D6544">
        <f t="shared" si="104"/>
        <v>-0.88798274276783851</v>
      </c>
      <c r="E6544">
        <v>-3.1796637277944247E-2</v>
      </c>
    </row>
    <row r="6545" spans="2:5" x14ac:dyDescent="0.2">
      <c r="B6545" s="153">
        <v>43894</v>
      </c>
      <c r="C6545" s="61">
        <v>125.807892</v>
      </c>
      <c r="D6545">
        <f t="shared" si="104"/>
        <v>6.6780318618333894</v>
      </c>
      <c r="E6545">
        <v>-3.1837429505852492E-2</v>
      </c>
    </row>
    <row r="6546" spans="2:5" x14ac:dyDescent="0.2">
      <c r="B6546" s="153">
        <v>34129</v>
      </c>
      <c r="C6546" s="61">
        <v>16.385435000000001</v>
      </c>
      <c r="D6546">
        <f t="shared" si="104"/>
        <v>-0.85351669367856786</v>
      </c>
      <c r="E6546">
        <v>-3.1847215424849286E-2</v>
      </c>
    </row>
    <row r="6547" spans="2:5" x14ac:dyDescent="0.2">
      <c r="B6547" s="153">
        <v>39518</v>
      </c>
      <c r="C6547" s="61">
        <v>111.85871899999999</v>
      </c>
      <c r="D6547">
        <f t="shared" si="104"/>
        <v>4.425210416038281</v>
      </c>
      <c r="E6547">
        <v>-3.1861218442661321E-2</v>
      </c>
    </row>
    <row r="6548" spans="2:5" x14ac:dyDescent="0.2">
      <c r="B6548" s="153">
        <v>36691</v>
      </c>
      <c r="C6548" s="61">
        <v>20.618319</v>
      </c>
      <c r="D6548">
        <f t="shared" si="104"/>
        <v>-0.72573356589440452</v>
      </c>
      <c r="E6548">
        <v>-3.1872537459539066E-2</v>
      </c>
    </row>
    <row r="6549" spans="2:5" x14ac:dyDescent="0.2">
      <c r="B6549" s="153">
        <v>39654</v>
      </c>
      <c r="C6549" s="61">
        <v>75.176238999999995</v>
      </c>
      <c r="D6549">
        <f t="shared" si="104"/>
        <v>-0.76636395984218975</v>
      </c>
      <c r="E6549">
        <v>-3.1906459302108434E-2</v>
      </c>
    </row>
    <row r="6550" spans="2:5" x14ac:dyDescent="0.2">
      <c r="B6550" s="153">
        <v>42251</v>
      </c>
      <c r="C6550" s="61">
        <v>321.76644900000002</v>
      </c>
      <c r="D6550">
        <f t="shared" si="104"/>
        <v>9.1549622941145241</v>
      </c>
      <c r="E6550">
        <v>-3.1929147467150011E-2</v>
      </c>
    </row>
    <row r="6551" spans="2:5" x14ac:dyDescent="0.2">
      <c r="B6551" s="153">
        <v>36508</v>
      </c>
      <c r="C6551" s="61">
        <v>31.685637</v>
      </c>
      <c r="D6551">
        <f t="shared" si="104"/>
        <v>1.6027255212899019E-2</v>
      </c>
      <c r="E6551">
        <v>-3.1929639671504868E-2</v>
      </c>
    </row>
    <row r="6552" spans="2:5" x14ac:dyDescent="0.2">
      <c r="B6552" s="153">
        <v>36341</v>
      </c>
      <c r="C6552" s="61">
        <v>31.185814000000001</v>
      </c>
      <c r="D6552">
        <f t="shared" si="104"/>
        <v>-0.81373616700132867</v>
      </c>
      <c r="E6552">
        <v>-3.1970012681994862E-2</v>
      </c>
    </row>
    <row r="6553" spans="2:5" x14ac:dyDescent="0.2">
      <c r="B6553" s="153">
        <v>44154</v>
      </c>
      <c r="C6553" s="61">
        <v>167.42817700000001</v>
      </c>
      <c r="D6553">
        <f t="shared" si="104"/>
        <v>1.7623769794198283</v>
      </c>
      <c r="E6553">
        <v>-3.1988500201126299E-2</v>
      </c>
    </row>
    <row r="6554" spans="2:5" x14ac:dyDescent="0.2">
      <c r="B6554" s="153">
        <v>39961</v>
      </c>
      <c r="C6554" s="61">
        <v>60.610183999999997</v>
      </c>
      <c r="D6554">
        <f t="shared" si="104"/>
        <v>1.3233565895728101</v>
      </c>
      <c r="E6554">
        <v>-3.1990624344188041E-2</v>
      </c>
    </row>
    <row r="6555" spans="2:5" x14ac:dyDescent="0.2">
      <c r="B6555" s="153">
        <v>33515</v>
      </c>
      <c r="C6555" s="61">
        <v>26.087336000000001</v>
      </c>
      <c r="D6555">
        <f t="shared" si="104"/>
        <v>-0.82119138126552604</v>
      </c>
      <c r="E6555">
        <v>-3.2000026122712626E-2</v>
      </c>
    </row>
    <row r="6556" spans="2:5" x14ac:dyDescent="0.2">
      <c r="B6556" s="153">
        <v>44148</v>
      </c>
      <c r="C6556" s="61">
        <v>145.89529400000001</v>
      </c>
      <c r="D6556">
        <f t="shared" si="104"/>
        <v>-0.72660187702954049</v>
      </c>
      <c r="E6556">
        <v>-3.2076615776469836E-2</v>
      </c>
    </row>
    <row r="6557" spans="2:5" x14ac:dyDescent="0.2">
      <c r="B6557" s="153">
        <v>42639</v>
      </c>
      <c r="C6557" s="61">
        <v>533.63678000000004</v>
      </c>
      <c r="D6557">
        <f t="shared" si="104"/>
        <v>21.353526735819592</v>
      </c>
      <c r="E6557">
        <v>-3.2094809936229582E-2</v>
      </c>
    </row>
    <row r="6558" spans="2:5" x14ac:dyDescent="0.2">
      <c r="B6558" s="153">
        <v>39849</v>
      </c>
      <c r="C6558" s="61">
        <v>23.872599000000001</v>
      </c>
      <c r="D6558">
        <f t="shared" si="104"/>
        <v>-0.54743547548594818</v>
      </c>
      <c r="E6558">
        <v>-3.211535182952651E-2</v>
      </c>
    </row>
    <row r="6559" spans="2:5" x14ac:dyDescent="0.2">
      <c r="B6559" s="153">
        <v>35530</v>
      </c>
      <c r="C6559" s="61">
        <v>52.749603</v>
      </c>
      <c r="D6559">
        <f t="shared" si="104"/>
        <v>-0.18913235802207931</v>
      </c>
      <c r="E6559">
        <v>-3.2153142083887067E-2</v>
      </c>
    </row>
    <row r="6560" spans="2:5" x14ac:dyDescent="0.2">
      <c r="B6560" s="153">
        <v>39976</v>
      </c>
      <c r="C6560" s="61">
        <v>65.053284000000005</v>
      </c>
      <c r="D6560">
        <f t="shared" si="104"/>
        <v>0.48992264222025167</v>
      </c>
      <c r="E6560">
        <v>-3.2236299750008107E-2</v>
      </c>
    </row>
    <row r="6561" spans="2:5" x14ac:dyDescent="0.2">
      <c r="B6561" s="153">
        <v>37867</v>
      </c>
      <c r="C6561" s="61">
        <v>43.662188999999998</v>
      </c>
      <c r="D6561">
        <f t="shared" si="104"/>
        <v>-0.51072238587684349</v>
      </c>
      <c r="E6561">
        <v>-3.2263720669901574E-2</v>
      </c>
    </row>
    <row r="6562" spans="2:5" x14ac:dyDescent="0.2">
      <c r="B6562" s="153">
        <v>38638</v>
      </c>
      <c r="C6562" s="61">
        <v>89.238067999999998</v>
      </c>
      <c r="D6562">
        <f t="shared" si="104"/>
        <v>2.3352065809789546</v>
      </c>
      <c r="E6562">
        <v>-3.2301371300068049E-2</v>
      </c>
    </row>
    <row r="6563" spans="2:5" x14ac:dyDescent="0.2">
      <c r="B6563" s="153">
        <v>36235</v>
      </c>
      <c r="C6563" s="61">
        <v>26.756384000000001</v>
      </c>
      <c r="D6563">
        <f t="shared" si="104"/>
        <v>0.24730350706541901</v>
      </c>
      <c r="E6563">
        <v>-3.2345055101400705E-2</v>
      </c>
    </row>
    <row r="6564" spans="2:5" x14ac:dyDescent="0.2">
      <c r="B6564" s="153">
        <v>37319</v>
      </c>
      <c r="C6564" s="61">
        <v>21.451381999999999</v>
      </c>
      <c r="D6564">
        <f t="shared" si="104"/>
        <v>-0.55186747563198757</v>
      </c>
      <c r="E6564">
        <v>-3.2359119323995968E-2</v>
      </c>
    </row>
    <row r="6565" spans="2:5" x14ac:dyDescent="0.2">
      <c r="B6565" s="153">
        <v>35430</v>
      </c>
      <c r="C6565" s="61">
        <v>47.868389000000001</v>
      </c>
      <c r="D6565">
        <f t="shared" si="104"/>
        <v>-0.67611159828323752</v>
      </c>
      <c r="E6565">
        <v>-3.2411016364244968E-2</v>
      </c>
    </row>
    <row r="6566" spans="2:5" x14ac:dyDescent="0.2">
      <c r="B6566" s="153">
        <v>39001</v>
      </c>
      <c r="C6566" s="61">
        <v>147.79284699999999</v>
      </c>
      <c r="D6566">
        <f t="shared" si="104"/>
        <v>2.8001641966375197</v>
      </c>
      <c r="E6566">
        <v>-3.2412122614035005E-2</v>
      </c>
    </row>
    <row r="6567" spans="2:5" x14ac:dyDescent="0.2">
      <c r="B6567" s="153">
        <v>34774</v>
      </c>
      <c r="C6567" s="61">
        <v>38.891173999999999</v>
      </c>
      <c r="D6567">
        <f t="shared" si="104"/>
        <v>-0.90623149550458582</v>
      </c>
      <c r="E6567">
        <v>-3.2432462018087374E-2</v>
      </c>
    </row>
    <row r="6568" spans="2:5" x14ac:dyDescent="0.2">
      <c r="B6568" s="153">
        <v>42956</v>
      </c>
      <c r="C6568" s="61">
        <v>414.75732399999998</v>
      </c>
      <c r="D6568">
        <f t="shared" si="104"/>
        <v>16.851912617345466</v>
      </c>
      <c r="E6568">
        <v>-3.2441837758275284E-2</v>
      </c>
    </row>
    <row r="6569" spans="2:5" x14ac:dyDescent="0.2">
      <c r="B6569" s="153">
        <v>37452</v>
      </c>
      <c r="C6569" s="61">
        <v>23.233215000000001</v>
      </c>
      <c r="D6569">
        <f t="shared" si="104"/>
        <v>-0.92830140660487959</v>
      </c>
      <c r="E6569">
        <v>-3.2444561810303453E-2</v>
      </c>
    </row>
    <row r="6570" spans="2:5" x14ac:dyDescent="0.2">
      <c r="B6570" s="153">
        <v>44236</v>
      </c>
      <c r="C6570" s="61">
        <v>324.04003899999998</v>
      </c>
      <c r="D6570">
        <f t="shared" si="104"/>
        <v>-0.37306726954304148</v>
      </c>
      <c r="E6570">
        <v>-3.2445441092271987E-2</v>
      </c>
    </row>
    <row r="6571" spans="2:5" x14ac:dyDescent="0.2">
      <c r="B6571" s="153">
        <v>42089</v>
      </c>
      <c r="C6571" s="61">
        <v>516.865723</v>
      </c>
      <c r="D6571">
        <f t="shared" si="104"/>
        <v>-0.26711701807869548</v>
      </c>
      <c r="E6571">
        <v>-3.2481229335662637E-2</v>
      </c>
    </row>
    <row r="6572" spans="2:5" x14ac:dyDescent="0.2">
      <c r="B6572" s="153">
        <v>45280</v>
      </c>
      <c r="C6572" s="61">
        <v>705.25</v>
      </c>
      <c r="D6572">
        <f t="shared" si="104"/>
        <v>9.9403745630559435</v>
      </c>
      <c r="E6572">
        <v>-3.2512533932162163E-2</v>
      </c>
    </row>
    <row r="6573" spans="2:5" x14ac:dyDescent="0.2">
      <c r="B6573" s="153">
        <v>35296</v>
      </c>
      <c r="C6573" s="61">
        <v>64.463058000000004</v>
      </c>
      <c r="D6573">
        <f t="shared" si="104"/>
        <v>-0.87402304729498825</v>
      </c>
      <c r="E6573">
        <v>-3.2581023423694996E-2</v>
      </c>
    </row>
    <row r="6574" spans="2:5" x14ac:dyDescent="0.2">
      <c r="B6574" s="153">
        <v>42676</v>
      </c>
      <c r="C6574" s="61">
        <v>511.70517000000001</v>
      </c>
      <c r="D6574">
        <f t="shared" si="104"/>
        <v>12.333848841074323</v>
      </c>
      <c r="E6574">
        <v>-3.260459368918673E-2</v>
      </c>
    </row>
    <row r="6575" spans="2:5" x14ac:dyDescent="0.2">
      <c r="B6575" s="153">
        <v>34376</v>
      </c>
      <c r="C6575" s="61">
        <v>38.376404000000001</v>
      </c>
      <c r="D6575">
        <f t="shared" si="104"/>
        <v>1</v>
      </c>
      <c r="E6575">
        <v>-3.2609069935608276E-2</v>
      </c>
    </row>
    <row r="6576" spans="2:5" x14ac:dyDescent="0.2">
      <c r="B6576" s="153">
        <v>33954</v>
      </c>
      <c r="C6576" s="61">
        <v>19.188202</v>
      </c>
      <c r="D6576">
        <f t="shared" si="104"/>
        <v>-0.96918300608625685</v>
      </c>
      <c r="E6576">
        <v>-3.2609069935608276E-2</v>
      </c>
    </row>
    <row r="6577" spans="2:5" x14ac:dyDescent="0.2">
      <c r="B6577" s="153">
        <v>45140</v>
      </c>
      <c r="C6577" s="61">
        <v>622.65002400000003</v>
      </c>
      <c r="D6577">
        <f t="shared" si="104"/>
        <v>7.6880467258246385</v>
      </c>
      <c r="E6577">
        <v>-3.2626426189646188E-2</v>
      </c>
    </row>
    <row r="6578" spans="2:5" x14ac:dyDescent="0.2">
      <c r="B6578" s="153">
        <v>38064</v>
      </c>
      <c r="C6578" s="61">
        <v>71.667434999999998</v>
      </c>
      <c r="D6578">
        <f t="shared" si="104"/>
        <v>-0.54238829742004335</v>
      </c>
      <c r="E6578">
        <v>-3.2634390377700433E-2</v>
      </c>
    </row>
    <row r="6579" spans="2:5" x14ac:dyDescent="0.2">
      <c r="B6579" s="153">
        <v>43444</v>
      </c>
      <c r="C6579" s="61">
        <v>156.61189300000001</v>
      </c>
      <c r="D6579">
        <f t="shared" si="104"/>
        <v>11.689672743931723</v>
      </c>
      <c r="E6579">
        <v>-3.2635408281109099E-2</v>
      </c>
    </row>
    <row r="6580" spans="2:5" x14ac:dyDescent="0.2">
      <c r="B6580" s="153">
        <v>37194</v>
      </c>
      <c r="C6580" s="61">
        <v>12.341680999999999</v>
      </c>
      <c r="D6580">
        <f t="shared" si="104"/>
        <v>-0.9402790814880817</v>
      </c>
      <c r="E6580">
        <v>-3.2648070121424608E-2</v>
      </c>
    </row>
    <row r="6581" spans="2:5" x14ac:dyDescent="0.2">
      <c r="B6581" s="153">
        <v>43587</v>
      </c>
      <c r="C6581" s="61">
        <v>206.655914</v>
      </c>
      <c r="D6581">
        <f t="shared" si="104"/>
        <v>-0.31943537970277808</v>
      </c>
      <c r="E6581">
        <v>-3.2664516951269998E-2</v>
      </c>
    </row>
    <row r="6582" spans="2:5" x14ac:dyDescent="0.2">
      <c r="B6582" s="153">
        <v>43238</v>
      </c>
      <c r="C6582" s="61">
        <v>303.65362499999998</v>
      </c>
      <c r="D6582">
        <f t="shared" si="104"/>
        <v>3.8230224438373557</v>
      </c>
      <c r="E6582">
        <v>-3.2708724089072036E-2</v>
      </c>
    </row>
    <row r="6583" spans="2:5" x14ac:dyDescent="0.2">
      <c r="B6583" s="153">
        <v>39955</v>
      </c>
      <c r="C6583" s="61">
        <v>62.959198000000001</v>
      </c>
      <c r="D6583">
        <f t="shared" si="104"/>
        <v>-0.54228269783293981</v>
      </c>
      <c r="E6583">
        <v>-3.2732110916067432E-2</v>
      </c>
    </row>
    <row r="6584" spans="2:5" x14ac:dyDescent="0.2">
      <c r="B6584" s="153">
        <v>39367</v>
      </c>
      <c r="C6584" s="61">
        <v>137.5504</v>
      </c>
      <c r="D6584">
        <f t="shared" si="104"/>
        <v>-0.7114916812239892</v>
      </c>
      <c r="E6584">
        <v>-3.2749692233520276E-2</v>
      </c>
    </row>
    <row r="6585" spans="2:5" x14ac:dyDescent="0.2">
      <c r="B6585" s="153">
        <v>44614</v>
      </c>
      <c r="C6585" s="61">
        <v>476.76406900000001</v>
      </c>
      <c r="D6585">
        <f t="shared" si="104"/>
        <v>3.0688166669379133</v>
      </c>
      <c r="E6585">
        <v>-3.2763719353850314E-2</v>
      </c>
    </row>
    <row r="6586" spans="2:5" x14ac:dyDescent="0.2">
      <c r="B6586" s="153">
        <v>39398</v>
      </c>
      <c r="C6586" s="61">
        <v>117.175117</v>
      </c>
      <c r="D6586">
        <f t="shared" si="104"/>
        <v>-0.68846756795353048</v>
      </c>
      <c r="E6586">
        <v>-3.2789265491202681E-2</v>
      </c>
    </row>
    <row r="6587" spans="2:5" x14ac:dyDescent="0.2">
      <c r="B6587" s="153">
        <v>42212</v>
      </c>
      <c r="C6587" s="61">
        <v>376.12493899999998</v>
      </c>
      <c r="D6587">
        <f t="shared" si="104"/>
        <v>4.9267091174317583</v>
      </c>
      <c r="E6587">
        <v>-3.2799490423787665E-2</v>
      </c>
    </row>
    <row r="6588" spans="2:5" x14ac:dyDescent="0.2">
      <c r="B6588" s="153">
        <v>38258</v>
      </c>
      <c r="C6588" s="61">
        <v>63.462696000000001</v>
      </c>
      <c r="D6588">
        <f t="shared" si="104"/>
        <v>0.17326847414930321</v>
      </c>
      <c r="E6588">
        <v>-3.2951192075498209E-2</v>
      </c>
    </row>
    <row r="6589" spans="2:5" x14ac:dyDescent="0.2">
      <c r="B6589" s="153">
        <v>35555</v>
      </c>
      <c r="C6589" s="61">
        <v>54.090515000000003</v>
      </c>
      <c r="D6589">
        <f t="shared" si="104"/>
        <v>-0.87454543709132959</v>
      </c>
      <c r="E6589">
        <v>-3.2977910361499163E-2</v>
      </c>
    </row>
    <row r="6590" spans="2:5" x14ac:dyDescent="0.2">
      <c r="B6590" s="153">
        <v>44820</v>
      </c>
      <c r="C6590" s="61">
        <v>431.15621900000002</v>
      </c>
      <c r="D6590">
        <f t="shared" si="104"/>
        <v>8.4404959224718201</v>
      </c>
      <c r="E6590">
        <v>-3.297929933590734E-2</v>
      </c>
    </row>
    <row r="6591" spans="2:5" x14ac:dyDescent="0.2">
      <c r="B6591" s="153">
        <v>35696</v>
      </c>
      <c r="C6591" s="61">
        <v>45.670929000000001</v>
      </c>
      <c r="D6591">
        <f t="shared" si="104"/>
        <v>2.1129700927158188</v>
      </c>
      <c r="E6591">
        <v>-3.3005720839448277E-2</v>
      </c>
    </row>
    <row r="6592" spans="2:5" x14ac:dyDescent="0.2">
      <c r="B6592" s="153">
        <v>36741</v>
      </c>
      <c r="C6592" s="61">
        <v>14.671175</v>
      </c>
      <c r="D6592">
        <f t="shared" si="104"/>
        <v>-0.90009621387280336</v>
      </c>
      <c r="E6592">
        <v>-3.3045001262806663E-2</v>
      </c>
    </row>
    <row r="6593" spans="2:5" x14ac:dyDescent="0.2">
      <c r="B6593" s="153">
        <v>39125</v>
      </c>
      <c r="C6593" s="61">
        <v>146.85304300000001</v>
      </c>
      <c r="D6593">
        <f t="shared" si="104"/>
        <v>-7.2058324712321917E-2</v>
      </c>
      <c r="E6593">
        <v>-3.3147303141595058E-2</v>
      </c>
    </row>
    <row r="6594" spans="2:5" x14ac:dyDescent="0.2">
      <c r="B6594" s="153">
        <v>43633</v>
      </c>
      <c r="C6594" s="61">
        <v>158.25676000000001</v>
      </c>
      <c r="D6594">
        <f t="shared" si="104"/>
        <v>0.3644177381558405</v>
      </c>
      <c r="E6594">
        <v>-3.3191184602629355E-2</v>
      </c>
    </row>
    <row r="6595" spans="2:5" x14ac:dyDescent="0.2">
      <c r="B6595" s="153">
        <v>43705</v>
      </c>
      <c r="C6595" s="61">
        <v>115.988495</v>
      </c>
      <c r="D6595">
        <f t="shared" ref="D6595:D6658" si="105">(C6595-C6596)/C6596</f>
        <v>4.2779846710301737</v>
      </c>
      <c r="E6595">
        <v>-3.3236395388756994E-2</v>
      </c>
    </row>
    <row r="6596" spans="2:5" x14ac:dyDescent="0.2">
      <c r="B6596" s="153">
        <v>37461</v>
      </c>
      <c r="C6596" s="61">
        <v>21.975905999999998</v>
      </c>
      <c r="D6596">
        <f t="shared" si="105"/>
        <v>0.63547650685550838</v>
      </c>
      <c r="E6596">
        <v>-3.3254115495217798E-2</v>
      </c>
    </row>
    <row r="6597" spans="2:5" x14ac:dyDescent="0.2">
      <c r="B6597" s="153">
        <v>36908</v>
      </c>
      <c r="C6597" s="61">
        <v>13.437004999999999</v>
      </c>
      <c r="D6597">
        <f t="shared" si="105"/>
        <v>-0.33307806964266512</v>
      </c>
      <c r="E6597">
        <v>-3.3296335246979537E-2</v>
      </c>
    </row>
    <row r="6598" spans="2:5" x14ac:dyDescent="0.2">
      <c r="B6598" s="153">
        <v>36698</v>
      </c>
      <c r="C6598" s="61">
        <v>20.147793</v>
      </c>
      <c r="D6598">
        <f t="shared" si="105"/>
        <v>-0.63892764494803456</v>
      </c>
      <c r="E6598">
        <v>-3.3308821948894049E-2</v>
      </c>
    </row>
    <row r="6599" spans="2:5" x14ac:dyDescent="0.2">
      <c r="B6599" s="153">
        <v>35636</v>
      </c>
      <c r="C6599" s="61">
        <v>55.799877000000002</v>
      </c>
      <c r="D6599">
        <f t="shared" si="105"/>
        <v>-0.15054698653139048</v>
      </c>
      <c r="E6599">
        <v>-3.3408707988177487E-2</v>
      </c>
    </row>
    <row r="6600" spans="2:5" x14ac:dyDescent="0.2">
      <c r="B6600" s="153">
        <v>38457</v>
      </c>
      <c r="C6600" s="61">
        <v>65.689186000000007</v>
      </c>
      <c r="D6600">
        <f t="shared" si="105"/>
        <v>-0.62581533848700244</v>
      </c>
      <c r="E6600">
        <v>-3.3466913421839925E-2</v>
      </c>
    </row>
    <row r="6601" spans="2:5" x14ac:dyDescent="0.2">
      <c r="B6601" s="153">
        <v>43858</v>
      </c>
      <c r="C6601" s="61">
        <v>175.55285599999999</v>
      </c>
      <c r="D6601">
        <f t="shared" si="105"/>
        <v>0.25819445203254865</v>
      </c>
      <c r="E6601">
        <v>-3.3479654039904543E-2</v>
      </c>
    </row>
    <row r="6602" spans="2:5" x14ac:dyDescent="0.2">
      <c r="B6602" s="153">
        <v>38979</v>
      </c>
      <c r="C6602" s="61">
        <v>139.527603</v>
      </c>
      <c r="D6602">
        <f t="shared" si="105"/>
        <v>1.1065920523995882</v>
      </c>
      <c r="E6602">
        <v>-3.3480557884633617E-2</v>
      </c>
    </row>
    <row r="6603" spans="2:5" x14ac:dyDescent="0.2">
      <c r="B6603" s="153">
        <v>38471</v>
      </c>
      <c r="C6603" s="61">
        <v>66.233802999999995</v>
      </c>
      <c r="D6603">
        <f t="shared" si="105"/>
        <v>-0.80579359078356527</v>
      </c>
      <c r="E6603">
        <v>-3.3539675770084404E-2</v>
      </c>
    </row>
    <row r="6604" spans="2:5" x14ac:dyDescent="0.2">
      <c r="B6604" s="153">
        <v>42389</v>
      </c>
      <c r="C6604" s="61">
        <v>341.04849200000001</v>
      </c>
      <c r="D6604">
        <f t="shared" si="105"/>
        <v>0.36028406542280145</v>
      </c>
      <c r="E6604">
        <v>-3.3601560217438459E-2</v>
      </c>
    </row>
    <row r="6605" spans="2:5" x14ac:dyDescent="0.2">
      <c r="B6605" s="153">
        <v>43361</v>
      </c>
      <c r="C6605" s="61">
        <v>250.718582</v>
      </c>
      <c r="D6605">
        <f t="shared" si="105"/>
        <v>-0.48767569449373066</v>
      </c>
      <c r="E6605">
        <v>-3.3621556922953058E-2</v>
      </c>
    </row>
    <row r="6606" spans="2:5" x14ac:dyDescent="0.2">
      <c r="B6606" s="153">
        <v>44491</v>
      </c>
      <c r="C6606" s="61">
        <v>489.37475599999999</v>
      </c>
      <c r="D6606">
        <f t="shared" si="105"/>
        <v>7.7478563116044912</v>
      </c>
      <c r="E6606">
        <v>-3.3661427467737849E-2</v>
      </c>
    </row>
    <row r="6607" spans="2:5" x14ac:dyDescent="0.2">
      <c r="B6607" s="153">
        <v>35499</v>
      </c>
      <c r="C6607" s="61">
        <v>55.942248999999997</v>
      </c>
      <c r="D6607">
        <f t="shared" si="105"/>
        <v>1.2661567870348311</v>
      </c>
      <c r="E6607">
        <v>-3.3700991812335629E-2</v>
      </c>
    </row>
    <row r="6608" spans="2:5" x14ac:dyDescent="0.2">
      <c r="B6608" s="153">
        <v>33564</v>
      </c>
      <c r="C6608" s="61">
        <v>24.685956999999998</v>
      </c>
      <c r="D6608">
        <f t="shared" si="105"/>
        <v>-0.66054974948002598</v>
      </c>
      <c r="E6608">
        <v>-3.3755103657599171E-2</v>
      </c>
    </row>
    <row r="6609" spans="2:5" x14ac:dyDescent="0.2">
      <c r="B6609" s="153">
        <v>43909</v>
      </c>
      <c r="C6609" s="61">
        <v>72.723343</v>
      </c>
      <c r="D6609">
        <f t="shared" si="105"/>
        <v>-0.11891062959895062</v>
      </c>
      <c r="E6609">
        <v>-3.377482027968242E-2</v>
      </c>
    </row>
    <row r="6610" spans="2:5" x14ac:dyDescent="0.2">
      <c r="B6610" s="153">
        <v>38617</v>
      </c>
      <c r="C6610" s="61">
        <v>82.537987000000001</v>
      </c>
      <c r="D6610">
        <f t="shared" si="105"/>
        <v>-0.82788642551693392</v>
      </c>
      <c r="E6610">
        <v>-3.3806963642676324E-2</v>
      </c>
    </row>
    <row r="6611" spans="2:5" x14ac:dyDescent="0.2">
      <c r="B6611" s="153">
        <v>44497</v>
      </c>
      <c r="C6611" s="61">
        <v>479.55535900000001</v>
      </c>
      <c r="D6611">
        <f t="shared" si="105"/>
        <v>0.57026274909191244</v>
      </c>
      <c r="E6611">
        <v>-3.3842179026340437E-2</v>
      </c>
    </row>
    <row r="6612" spans="2:5" x14ac:dyDescent="0.2">
      <c r="B6612" s="153">
        <v>44385</v>
      </c>
      <c r="C6612" s="61">
        <v>305.39816300000001</v>
      </c>
      <c r="D6612">
        <f t="shared" si="105"/>
        <v>1.6228595106836352</v>
      </c>
      <c r="E6612">
        <v>-3.3901021969624634E-2</v>
      </c>
    </row>
    <row r="6613" spans="2:5" x14ac:dyDescent="0.2">
      <c r="B6613" s="153">
        <v>43748</v>
      </c>
      <c r="C6613" s="61">
        <v>116.43710299999999</v>
      </c>
      <c r="D6613">
        <f t="shared" si="105"/>
        <v>-8.7649829662712023E-2</v>
      </c>
      <c r="E6613">
        <v>-3.3912297614255807E-2</v>
      </c>
    </row>
    <row r="6614" spans="2:5" x14ac:dyDescent="0.2">
      <c r="B6614" s="153">
        <v>38765</v>
      </c>
      <c r="C6614" s="61">
        <v>127.62326</v>
      </c>
      <c r="D6614">
        <f t="shared" si="105"/>
        <v>0.21519719432017889</v>
      </c>
      <c r="E6614">
        <v>-3.3915958270444191E-2</v>
      </c>
    </row>
    <row r="6615" spans="2:5" x14ac:dyDescent="0.2">
      <c r="B6615" s="153">
        <v>44020</v>
      </c>
      <c r="C6615" s="61">
        <v>105.02267500000001</v>
      </c>
      <c r="D6615">
        <f t="shared" si="105"/>
        <v>-0.11611256547465897</v>
      </c>
      <c r="E6615">
        <v>-3.3929416754938671E-2</v>
      </c>
    </row>
    <row r="6616" spans="2:5" x14ac:dyDescent="0.2">
      <c r="B6616" s="153">
        <v>38876</v>
      </c>
      <c r="C6616" s="61">
        <v>118.819061</v>
      </c>
      <c r="D6616">
        <f t="shared" si="105"/>
        <v>4.6036481726265519</v>
      </c>
      <c r="E6616">
        <v>-3.3946071552363462E-2</v>
      </c>
    </row>
    <row r="6617" spans="2:5" x14ac:dyDescent="0.2">
      <c r="B6617" s="153">
        <v>36067</v>
      </c>
      <c r="C6617" s="61">
        <v>21.203876000000001</v>
      </c>
      <c r="D6617">
        <f t="shared" si="105"/>
        <v>-0.36031239527784453</v>
      </c>
      <c r="E6617">
        <v>-3.3955936670256551E-2</v>
      </c>
    </row>
    <row r="6618" spans="2:5" x14ac:dyDescent="0.2">
      <c r="B6618" s="153">
        <v>36467</v>
      </c>
      <c r="C6618" s="61">
        <v>33.147235999999999</v>
      </c>
      <c r="D6618">
        <f t="shared" si="105"/>
        <v>2.1504940177442258</v>
      </c>
      <c r="E6618">
        <v>-3.3988150665417639E-2</v>
      </c>
    </row>
    <row r="6619" spans="2:5" x14ac:dyDescent="0.2">
      <c r="B6619" s="153">
        <v>36973</v>
      </c>
      <c r="C6619" s="61">
        <v>10.521281999999999</v>
      </c>
      <c r="D6619">
        <f t="shared" si="105"/>
        <v>2.1722951044458184E-2</v>
      </c>
      <c r="E6619">
        <v>-3.3994565504311375E-2</v>
      </c>
    </row>
    <row r="6620" spans="2:5" x14ac:dyDescent="0.2">
      <c r="B6620" s="153">
        <v>37001</v>
      </c>
      <c r="C6620" s="61">
        <v>10.297587999999999</v>
      </c>
      <c r="D6620">
        <f t="shared" si="105"/>
        <v>-0.71982153403221683</v>
      </c>
      <c r="E6620">
        <v>-3.4008972500142676E-2</v>
      </c>
    </row>
    <row r="6621" spans="2:5" x14ac:dyDescent="0.2">
      <c r="B6621" s="153">
        <v>37838</v>
      </c>
      <c r="C6621" s="61">
        <v>36.753673999999997</v>
      </c>
      <c r="D6621">
        <f t="shared" si="105"/>
        <v>-0.91483431489312828</v>
      </c>
      <c r="E6621">
        <v>-3.4118869659395284E-2</v>
      </c>
    </row>
    <row r="6622" spans="2:5" x14ac:dyDescent="0.2">
      <c r="B6622" s="153">
        <v>42706</v>
      </c>
      <c r="C6622" s="61">
        <v>431.55496199999999</v>
      </c>
      <c r="D6622">
        <f t="shared" si="105"/>
        <v>1.974178575678087</v>
      </c>
      <c r="E6622">
        <v>-3.4136634221185159E-2</v>
      </c>
    </row>
    <row r="6623" spans="2:5" x14ac:dyDescent="0.2">
      <c r="B6623" s="153">
        <v>40185</v>
      </c>
      <c r="C6623" s="61">
        <v>145.10055500000001</v>
      </c>
      <c r="D6623">
        <f t="shared" si="105"/>
        <v>1.4546053684636149</v>
      </c>
      <c r="E6623">
        <v>-3.4181683774986565E-2</v>
      </c>
    </row>
    <row r="6624" spans="2:5" x14ac:dyDescent="0.2">
      <c r="B6624" s="153">
        <v>35367</v>
      </c>
      <c r="C6624" s="61">
        <v>59.113598000000003</v>
      </c>
      <c r="D6624">
        <f t="shared" si="105"/>
        <v>2.6200313026996045</v>
      </c>
      <c r="E6624">
        <v>-3.4195028578473535E-2</v>
      </c>
    </row>
    <row r="6625" spans="2:5" x14ac:dyDescent="0.2">
      <c r="B6625" s="153">
        <v>36943</v>
      </c>
      <c r="C6625" s="61">
        <v>16.329581999999998</v>
      </c>
      <c r="D6625">
        <f t="shared" si="105"/>
        <v>7.433941402199469E-2</v>
      </c>
      <c r="E6625">
        <v>-3.4215663684112836E-2</v>
      </c>
    </row>
    <row r="6626" spans="2:5" x14ac:dyDescent="0.2">
      <c r="B6626" s="153">
        <v>33245</v>
      </c>
      <c r="C6626" s="61">
        <v>15.199649000000001</v>
      </c>
      <c r="D6626">
        <f t="shared" si="105"/>
        <v>-0.31101647542701644</v>
      </c>
      <c r="E6626">
        <v>-3.4246351654272499E-2</v>
      </c>
    </row>
    <row r="6627" spans="2:5" x14ac:dyDescent="0.2">
      <c r="B6627" s="153">
        <v>36256</v>
      </c>
      <c r="C6627" s="61">
        <v>22.060976</v>
      </c>
      <c r="D6627">
        <f t="shared" si="105"/>
        <v>-0.94516914406666619</v>
      </c>
      <c r="E6627">
        <v>-3.4257731637437748E-2</v>
      </c>
    </row>
    <row r="6628" spans="2:5" x14ac:dyDescent="0.2">
      <c r="B6628" s="153">
        <v>43124</v>
      </c>
      <c r="C6628" s="61">
        <v>402.34600799999998</v>
      </c>
      <c r="D6628">
        <f t="shared" si="105"/>
        <v>2.5856612728583048</v>
      </c>
      <c r="E6628">
        <v>-3.4449751595785304E-2</v>
      </c>
    </row>
    <row r="6629" spans="2:5" x14ac:dyDescent="0.2">
      <c r="B6629" s="153">
        <v>39534</v>
      </c>
      <c r="C6629" s="61">
        <v>112.209709</v>
      </c>
      <c r="D6629">
        <f t="shared" si="105"/>
        <v>-0.13256153811949295</v>
      </c>
      <c r="E6629">
        <v>-3.4475110276720435E-2</v>
      </c>
    </row>
    <row r="6630" spans="2:5" x14ac:dyDescent="0.2">
      <c r="B6630" s="153">
        <v>38905</v>
      </c>
      <c r="C6630" s="61">
        <v>129.35754399999999</v>
      </c>
      <c r="D6630">
        <f t="shared" si="105"/>
        <v>5.5920469744243499</v>
      </c>
      <c r="E6630">
        <v>-3.4508533756416153E-2</v>
      </c>
    </row>
    <row r="6631" spans="2:5" x14ac:dyDescent="0.2">
      <c r="B6631" s="153">
        <v>36721</v>
      </c>
      <c r="C6631" s="61">
        <v>19.623273999999999</v>
      </c>
      <c r="D6631">
        <f t="shared" si="105"/>
        <v>-0.96443322007367038</v>
      </c>
      <c r="E6631">
        <v>-3.4535002229989897E-2</v>
      </c>
    </row>
    <row r="6632" spans="2:5" x14ac:dyDescent="0.2">
      <c r="B6632" s="153">
        <v>42625</v>
      </c>
      <c r="C6632" s="61">
        <v>551.73040800000001</v>
      </c>
      <c r="D6632">
        <f t="shared" si="105"/>
        <v>3.9659039145421247</v>
      </c>
      <c r="E6632">
        <v>-3.4539979096291452E-2</v>
      </c>
    </row>
    <row r="6633" spans="2:5" x14ac:dyDescent="0.2">
      <c r="B6633" s="153">
        <v>43991</v>
      </c>
      <c r="C6633" s="61">
        <v>111.103722</v>
      </c>
      <c r="D6633">
        <f t="shared" si="105"/>
        <v>-1.0652475986307842E-2</v>
      </c>
      <c r="E6633">
        <v>-3.4647025818017256E-2</v>
      </c>
    </row>
    <row r="6634" spans="2:5" x14ac:dyDescent="0.2">
      <c r="B6634" s="153">
        <v>43711</v>
      </c>
      <c r="C6634" s="61">
        <v>112.299995</v>
      </c>
      <c r="D6634">
        <f t="shared" si="105"/>
        <v>-0.49988900029187244</v>
      </c>
      <c r="E6634">
        <v>-3.4704356921819127E-2</v>
      </c>
    </row>
    <row r="6635" spans="2:5" x14ac:dyDescent="0.2">
      <c r="B6635" s="153">
        <v>43370</v>
      </c>
      <c r="C6635" s="61">
        <v>224.55014</v>
      </c>
      <c r="D6635">
        <f t="shared" si="105"/>
        <v>2.697050303956452</v>
      </c>
      <c r="E6635">
        <v>-3.4711856080291675E-2</v>
      </c>
    </row>
    <row r="6636" spans="2:5" x14ac:dyDescent="0.2">
      <c r="B6636" s="153">
        <v>39986</v>
      </c>
      <c r="C6636" s="61">
        <v>60.737648</v>
      </c>
      <c r="D6636">
        <f t="shared" si="105"/>
        <v>-0.1074918410736139</v>
      </c>
      <c r="E6636">
        <v>-3.4727246568226365E-2</v>
      </c>
    </row>
    <row r="6637" spans="2:5" x14ac:dyDescent="0.2">
      <c r="B6637" s="153">
        <v>38132</v>
      </c>
      <c r="C6637" s="61">
        <v>68.052764999999994</v>
      </c>
      <c r="D6637">
        <f t="shared" si="105"/>
        <v>-0.6947009638484416</v>
      </c>
      <c r="E6637">
        <v>-3.4742318726228259E-2</v>
      </c>
    </row>
    <row r="6638" spans="2:5" x14ac:dyDescent="0.2">
      <c r="B6638" s="153">
        <v>43579</v>
      </c>
      <c r="C6638" s="61">
        <v>222.90527299999999</v>
      </c>
      <c r="D6638">
        <f t="shared" si="105"/>
        <v>-0.57521867083555134</v>
      </c>
      <c r="E6638">
        <v>-3.475066142481844E-2</v>
      </c>
    </row>
    <row r="6639" spans="2:5" x14ac:dyDescent="0.2">
      <c r="B6639" s="153">
        <v>42087</v>
      </c>
      <c r="C6639" s="61">
        <v>524.75299099999995</v>
      </c>
      <c r="D6639">
        <f t="shared" si="105"/>
        <v>0.15791569795535482</v>
      </c>
      <c r="E6639">
        <v>-3.4817203375289957E-2</v>
      </c>
    </row>
    <row r="6640" spans="2:5" x14ac:dyDescent="0.2">
      <c r="B6640" s="153">
        <v>44795</v>
      </c>
      <c r="C6640" s="61">
        <v>453.18756100000002</v>
      </c>
      <c r="D6640">
        <f t="shared" si="105"/>
        <v>22.467512345379181</v>
      </c>
      <c r="E6640">
        <v>-3.4819501426247672E-2</v>
      </c>
    </row>
    <row r="6641" spans="2:5" x14ac:dyDescent="0.2">
      <c r="B6641" s="153">
        <v>36593</v>
      </c>
      <c r="C6641" s="61">
        <v>19.311274000000001</v>
      </c>
      <c r="D6641">
        <f t="shared" si="105"/>
        <v>-0.57608800613887678</v>
      </c>
      <c r="E6641">
        <v>-3.4822081613978852E-2</v>
      </c>
    </row>
    <row r="6642" spans="2:5" x14ac:dyDescent="0.2">
      <c r="B6642" s="153">
        <v>35753</v>
      </c>
      <c r="C6642" s="61">
        <v>45.554912999999999</v>
      </c>
      <c r="D6642">
        <f t="shared" si="105"/>
        <v>0.84104409849570372</v>
      </c>
      <c r="E6642">
        <v>-3.4869548668292262E-2</v>
      </c>
    </row>
    <row r="6643" spans="2:5" x14ac:dyDescent="0.2">
      <c r="B6643" s="153">
        <v>36245</v>
      </c>
      <c r="C6643" s="61">
        <v>24.744064000000002</v>
      </c>
      <c r="D6643">
        <f t="shared" si="105"/>
        <v>-0.91232361595634914</v>
      </c>
      <c r="E6643">
        <v>-3.4883918217622642E-2</v>
      </c>
    </row>
    <row r="6644" spans="2:5" x14ac:dyDescent="0.2">
      <c r="B6644" s="153">
        <v>44428</v>
      </c>
      <c r="C6644" s="61">
        <v>282.22039799999999</v>
      </c>
      <c r="D6644">
        <f t="shared" si="105"/>
        <v>3.6075109375171164</v>
      </c>
      <c r="E6644">
        <v>-3.4941253029251558E-2</v>
      </c>
    </row>
    <row r="6645" spans="2:5" x14ac:dyDescent="0.2">
      <c r="B6645" s="153">
        <v>38219</v>
      </c>
      <c r="C6645" s="61">
        <v>61.252246999999997</v>
      </c>
      <c r="D6645">
        <f t="shared" si="105"/>
        <v>-0.28952729385793302</v>
      </c>
      <c r="E6645">
        <v>-3.4952669040233655E-2</v>
      </c>
    </row>
    <row r="6646" spans="2:5" x14ac:dyDescent="0.2">
      <c r="B6646" s="153">
        <v>38036</v>
      </c>
      <c r="C6646" s="61">
        <v>86.213370999999995</v>
      </c>
      <c r="D6646">
        <f t="shared" si="105"/>
        <v>0.56715009202579547</v>
      </c>
      <c r="E6646">
        <v>-3.496017544613364E-2</v>
      </c>
    </row>
    <row r="6647" spans="2:5" x14ac:dyDescent="0.2">
      <c r="B6647" s="153">
        <v>35389</v>
      </c>
      <c r="C6647" s="61">
        <v>55.012836</v>
      </c>
      <c r="D6647">
        <f t="shared" si="105"/>
        <v>-0.28681685590757511</v>
      </c>
      <c r="E6647">
        <v>-3.4971794597152071E-2</v>
      </c>
    </row>
    <row r="6648" spans="2:5" x14ac:dyDescent="0.2">
      <c r="B6648" s="153">
        <v>38057</v>
      </c>
      <c r="C6648" s="61">
        <v>77.137039000000001</v>
      </c>
      <c r="D6648">
        <f t="shared" si="105"/>
        <v>1.8853390906673504</v>
      </c>
      <c r="E6648">
        <v>-3.5005777302159306E-2</v>
      </c>
    </row>
    <row r="6649" spans="2:5" x14ac:dyDescent="0.2">
      <c r="B6649" s="153">
        <v>33913</v>
      </c>
      <c r="C6649" s="61">
        <v>26.734133</v>
      </c>
      <c r="D6649">
        <f t="shared" si="105"/>
        <v>-0.81579502342145593</v>
      </c>
      <c r="E6649">
        <v>-3.5019514101137669E-2</v>
      </c>
    </row>
    <row r="6650" spans="2:5" x14ac:dyDescent="0.2">
      <c r="B6650" s="153">
        <v>38784</v>
      </c>
      <c r="C6650" s="61">
        <v>145.13252299999999</v>
      </c>
      <c r="D6650">
        <f t="shared" si="105"/>
        <v>3.9446806974966671E-3</v>
      </c>
      <c r="E6650">
        <v>-3.5056070159731827E-2</v>
      </c>
    </row>
    <row r="6651" spans="2:5" x14ac:dyDescent="0.2">
      <c r="B6651" s="153">
        <v>39070</v>
      </c>
      <c r="C6651" s="61">
        <v>144.56227100000001</v>
      </c>
      <c r="D6651">
        <f t="shared" si="105"/>
        <v>-0.19212909261343927</v>
      </c>
      <c r="E6651">
        <v>-3.5062041211948766E-2</v>
      </c>
    </row>
    <row r="6652" spans="2:5" x14ac:dyDescent="0.2">
      <c r="B6652" s="153">
        <v>43417</v>
      </c>
      <c r="C6652" s="61">
        <v>178.94229100000001</v>
      </c>
      <c r="D6652">
        <f t="shared" si="105"/>
        <v>-0.35697655194385003</v>
      </c>
      <c r="E6652">
        <v>-3.5205584387619844E-2</v>
      </c>
    </row>
    <row r="6653" spans="2:5" x14ac:dyDescent="0.2">
      <c r="B6653" s="153">
        <v>44221</v>
      </c>
      <c r="C6653" s="61">
        <v>278.28268400000002</v>
      </c>
      <c r="D6653">
        <f t="shared" si="105"/>
        <v>0.80621165046034449</v>
      </c>
      <c r="E6653">
        <v>-3.5251413195882562E-2</v>
      </c>
    </row>
    <row r="6654" spans="2:5" x14ac:dyDescent="0.2">
      <c r="B6654" s="153">
        <v>43654</v>
      </c>
      <c r="C6654" s="61">
        <v>154.06980899999999</v>
      </c>
      <c r="D6654">
        <f t="shared" si="105"/>
        <v>2.5815829323681143</v>
      </c>
      <c r="E6654">
        <v>-3.5268418720825298E-2</v>
      </c>
    </row>
    <row r="6655" spans="2:5" x14ac:dyDescent="0.2">
      <c r="B6655" s="153">
        <v>35894</v>
      </c>
      <c r="C6655" s="61">
        <v>43.017238999999996</v>
      </c>
      <c r="D6655">
        <f t="shared" si="105"/>
        <v>0.6221577515797444</v>
      </c>
      <c r="E6655">
        <v>-3.5284480953887337E-2</v>
      </c>
    </row>
    <row r="6656" spans="2:5" x14ac:dyDescent="0.2">
      <c r="B6656" s="153">
        <v>33507</v>
      </c>
      <c r="C6656" s="61">
        <v>26.518529999999998</v>
      </c>
      <c r="D6656">
        <f t="shared" si="105"/>
        <v>-0.44145871101112516</v>
      </c>
      <c r="E6656">
        <v>-3.5294253745645043E-2</v>
      </c>
    </row>
    <row r="6657" spans="2:5" x14ac:dyDescent="0.2">
      <c r="B6657" s="153">
        <v>35460</v>
      </c>
      <c r="C6657" s="61">
        <v>47.478191000000002</v>
      </c>
      <c r="D6657">
        <f t="shared" si="105"/>
        <v>1.5927224945649323</v>
      </c>
      <c r="E6657">
        <v>-3.5317835466578518E-2</v>
      </c>
    </row>
    <row r="6658" spans="2:5" x14ac:dyDescent="0.2">
      <c r="B6658" s="153">
        <v>36080</v>
      </c>
      <c r="C6658" s="61">
        <v>18.312099</v>
      </c>
      <c r="D6658">
        <f t="shared" si="105"/>
        <v>0.43013084783058947</v>
      </c>
      <c r="E6658">
        <v>-3.5335797940817551E-2</v>
      </c>
    </row>
    <row r="6659" spans="2:5" x14ac:dyDescent="0.2">
      <c r="B6659" s="153">
        <v>36839</v>
      </c>
      <c r="C6659" s="61">
        <v>12.804492</v>
      </c>
      <c r="D6659">
        <f t="shared" ref="D6659:D6722" si="106">(C6659-C6660)/C6660</f>
        <v>-0.34566653087196758</v>
      </c>
      <c r="E6659">
        <v>-3.5444689692016369E-2</v>
      </c>
    </row>
    <row r="6660" spans="2:5" x14ac:dyDescent="0.2">
      <c r="B6660" s="153">
        <v>36643</v>
      </c>
      <c r="C6660" s="61">
        <v>19.568756</v>
      </c>
      <c r="D6660">
        <f t="shared" si="106"/>
        <v>-0.40231190190548177</v>
      </c>
      <c r="E6660">
        <v>-3.546110896591214E-2</v>
      </c>
    </row>
    <row r="6661" spans="2:5" x14ac:dyDescent="0.2">
      <c r="B6661" s="153">
        <v>37824</v>
      </c>
      <c r="C6661" s="61">
        <v>32.740749000000001</v>
      </c>
      <c r="D6661">
        <f t="shared" si="106"/>
        <v>0.59852951343319971</v>
      </c>
      <c r="E6661">
        <v>-3.5466022166098017E-2</v>
      </c>
    </row>
    <row r="6662" spans="2:5" x14ac:dyDescent="0.2">
      <c r="B6662" s="153">
        <v>34037</v>
      </c>
      <c r="C6662" s="61">
        <v>20.481791999999999</v>
      </c>
      <c r="D6662">
        <f t="shared" si="106"/>
        <v>-0.81237247620462727</v>
      </c>
      <c r="E6662">
        <v>-3.5533297536290531E-2</v>
      </c>
    </row>
    <row r="6663" spans="2:5" x14ac:dyDescent="0.2">
      <c r="B6663" s="153">
        <v>39591</v>
      </c>
      <c r="C6663" s="61">
        <v>109.16198</v>
      </c>
      <c r="D6663">
        <f t="shared" si="106"/>
        <v>0.58419733481483183</v>
      </c>
      <c r="E6663">
        <v>-3.5549388186194332E-2</v>
      </c>
    </row>
    <row r="6664" spans="2:5" x14ac:dyDescent="0.2">
      <c r="B6664" s="153">
        <v>38531</v>
      </c>
      <c r="C6664" s="61">
        <v>68.906807000000001</v>
      </c>
      <c r="D6664">
        <f t="shared" si="106"/>
        <v>-0.52181553825368088</v>
      </c>
      <c r="E6664">
        <v>-3.5569983906806608E-2</v>
      </c>
    </row>
    <row r="6665" spans="2:5" x14ac:dyDescent="0.2">
      <c r="B6665" s="153">
        <v>43887</v>
      </c>
      <c r="C6665" s="61">
        <v>144.10089099999999</v>
      </c>
      <c r="D6665">
        <f t="shared" si="106"/>
        <v>-0.62820786898004533</v>
      </c>
      <c r="E6665">
        <v>-3.5690338727567487E-2</v>
      </c>
    </row>
    <row r="6666" spans="2:5" x14ac:dyDescent="0.2">
      <c r="B6666" s="153">
        <v>42500</v>
      </c>
      <c r="C6666" s="61">
        <v>387.584564</v>
      </c>
      <c r="D6666">
        <f t="shared" si="106"/>
        <v>18.023495492513423</v>
      </c>
      <c r="E6666">
        <v>-3.5700951790616151E-2</v>
      </c>
    </row>
    <row r="6667" spans="2:5" x14ac:dyDescent="0.2">
      <c r="B6667" s="153">
        <v>33919</v>
      </c>
      <c r="C6667" s="61">
        <v>20.373992999999999</v>
      </c>
      <c r="D6667">
        <f t="shared" si="106"/>
        <v>-0.22222225615558011</v>
      </c>
      <c r="E6667">
        <v>-3.5714316140228214E-2</v>
      </c>
    </row>
    <row r="6668" spans="2:5" x14ac:dyDescent="0.2">
      <c r="B6668" s="153">
        <v>33560</v>
      </c>
      <c r="C6668" s="61">
        <v>26.195135000000001</v>
      </c>
      <c r="D6668">
        <f t="shared" si="106"/>
        <v>-0.79936750731592532</v>
      </c>
      <c r="E6668">
        <v>-3.5714350134640409E-2</v>
      </c>
    </row>
    <row r="6669" spans="2:5" x14ac:dyDescent="0.2">
      <c r="B6669" s="153">
        <v>40150</v>
      </c>
      <c r="C6669" s="61">
        <v>130.56277499999999</v>
      </c>
      <c r="D6669">
        <f t="shared" si="106"/>
        <v>0.6189085165388335</v>
      </c>
      <c r="E6669">
        <v>-3.574343926387729E-2</v>
      </c>
    </row>
    <row r="6670" spans="2:5" x14ac:dyDescent="0.2">
      <c r="B6670" s="153">
        <v>43956</v>
      </c>
      <c r="C6670" s="61">
        <v>80.648643000000007</v>
      </c>
      <c r="D6670">
        <f t="shared" si="106"/>
        <v>0.44475648206321222</v>
      </c>
      <c r="E6670">
        <v>-3.5756830638986437E-2</v>
      </c>
    </row>
    <row r="6671" spans="2:5" x14ac:dyDescent="0.2">
      <c r="B6671" s="153">
        <v>35374</v>
      </c>
      <c r="C6671" s="61">
        <v>55.821617000000003</v>
      </c>
      <c r="D6671">
        <f t="shared" si="106"/>
        <v>-0.19793694725598213</v>
      </c>
      <c r="E6671">
        <v>-3.5784686766317332E-2</v>
      </c>
    </row>
    <row r="6672" spans="2:5" x14ac:dyDescent="0.2">
      <c r="B6672" s="153">
        <v>38433</v>
      </c>
      <c r="C6672" s="61">
        <v>69.597542000000004</v>
      </c>
      <c r="D6672">
        <f t="shared" si="106"/>
        <v>-0.84855865955771548</v>
      </c>
      <c r="E6672">
        <v>-3.5837135226885856E-2</v>
      </c>
    </row>
    <row r="6673" spans="2:5" x14ac:dyDescent="0.2">
      <c r="B6673" s="153">
        <v>42892</v>
      </c>
      <c r="C6673" s="61">
        <v>459.567657</v>
      </c>
      <c r="D6673">
        <f t="shared" si="106"/>
        <v>0.37935303663716541</v>
      </c>
      <c r="E6673">
        <v>-3.5867398840267468E-2</v>
      </c>
    </row>
    <row r="6674" spans="2:5" x14ac:dyDescent="0.2">
      <c r="B6674" s="153">
        <v>42262</v>
      </c>
      <c r="C6674" s="61">
        <v>333.17623900000001</v>
      </c>
      <c r="D6674">
        <f t="shared" si="106"/>
        <v>16.305140788035292</v>
      </c>
      <c r="E6674">
        <v>-3.5899533092372628E-2</v>
      </c>
    </row>
    <row r="6675" spans="2:5" x14ac:dyDescent="0.2">
      <c r="B6675" s="153">
        <v>37467</v>
      </c>
      <c r="C6675" s="61">
        <v>19.253021</v>
      </c>
      <c r="D6675">
        <f t="shared" si="106"/>
        <v>-0.32622669442620389</v>
      </c>
      <c r="E6675">
        <v>-3.5921197497433791E-2</v>
      </c>
    </row>
    <row r="6676" spans="2:5" x14ac:dyDescent="0.2">
      <c r="B6676" s="153">
        <v>36321</v>
      </c>
      <c r="C6676" s="61">
        <v>28.574923999999999</v>
      </c>
      <c r="D6676">
        <f t="shared" si="106"/>
        <v>-0.62984717706198246</v>
      </c>
      <c r="E6676">
        <v>-3.5956863517882562E-2</v>
      </c>
    </row>
    <row r="6677" spans="2:5" x14ac:dyDescent="0.2">
      <c r="B6677" s="153">
        <v>38001</v>
      </c>
      <c r="C6677" s="61">
        <v>77.197638999999995</v>
      </c>
      <c r="D6677">
        <f t="shared" si="106"/>
        <v>1.672113387192141</v>
      </c>
      <c r="E6677">
        <v>-3.5963603515918416E-2</v>
      </c>
    </row>
    <row r="6678" spans="2:5" x14ac:dyDescent="0.2">
      <c r="B6678" s="153">
        <v>33898</v>
      </c>
      <c r="C6678" s="61">
        <v>28.890105999999999</v>
      </c>
      <c r="D6678">
        <f t="shared" si="106"/>
        <v>-0.68502439307590435</v>
      </c>
      <c r="E6678">
        <v>-3.5971189892824058E-2</v>
      </c>
    </row>
    <row r="6679" spans="2:5" x14ac:dyDescent="0.2">
      <c r="B6679" s="153">
        <v>38686</v>
      </c>
      <c r="C6679" s="61">
        <v>91.721725000000006</v>
      </c>
      <c r="D6679">
        <f t="shared" si="106"/>
        <v>1.6858582151220698</v>
      </c>
      <c r="E6679">
        <v>-3.5989882035947184E-2</v>
      </c>
    </row>
    <row r="6680" spans="2:5" x14ac:dyDescent="0.2">
      <c r="B6680" s="153">
        <v>35822</v>
      </c>
      <c r="C6680" s="61">
        <v>34.149875999999999</v>
      </c>
      <c r="D6680">
        <f t="shared" si="106"/>
        <v>-0.55116011861665393</v>
      </c>
      <c r="E6680">
        <v>-3.602107347445823E-2</v>
      </c>
    </row>
    <row r="6681" spans="2:5" x14ac:dyDescent="0.2">
      <c r="B6681" s="153">
        <v>38362</v>
      </c>
      <c r="C6681" s="61">
        <v>76.084762999999995</v>
      </c>
      <c r="D6681">
        <f t="shared" si="106"/>
        <v>7.3875681488589899</v>
      </c>
      <c r="E6681">
        <v>-3.6022257014865229E-2</v>
      </c>
    </row>
    <row r="6682" spans="2:5" x14ac:dyDescent="0.2">
      <c r="B6682" s="153">
        <v>36984</v>
      </c>
      <c r="C6682" s="61">
        <v>9.0711349999999999</v>
      </c>
      <c r="D6682">
        <f t="shared" si="106"/>
        <v>-0.86647971750231145</v>
      </c>
      <c r="E6682">
        <v>-3.6065654949156964E-2</v>
      </c>
    </row>
    <row r="6683" spans="2:5" x14ac:dyDescent="0.2">
      <c r="B6683" s="153">
        <v>43920</v>
      </c>
      <c r="C6683" s="61">
        <v>67.938254999999998</v>
      </c>
      <c r="D6683">
        <f t="shared" si="106"/>
        <v>1.5097794883760312</v>
      </c>
      <c r="E6683">
        <v>-3.606787828507798E-2</v>
      </c>
    </row>
    <row r="6684" spans="2:5" x14ac:dyDescent="0.2">
      <c r="B6684" s="153">
        <v>36199</v>
      </c>
      <c r="C6684" s="61">
        <v>27.069412</v>
      </c>
      <c r="D6684">
        <f t="shared" si="106"/>
        <v>-0.36197438404677867</v>
      </c>
      <c r="E6684">
        <v>-3.6093372141596039E-2</v>
      </c>
    </row>
    <row r="6685" spans="2:5" x14ac:dyDescent="0.2">
      <c r="B6685" s="153">
        <v>37879</v>
      </c>
      <c r="C6685" s="61">
        <v>42.426842000000001</v>
      </c>
      <c r="D6685">
        <f t="shared" si="106"/>
        <v>-3.3756563366271954E-2</v>
      </c>
      <c r="E6685">
        <v>-3.6110164428490889E-2</v>
      </c>
    </row>
    <row r="6686" spans="2:5" x14ac:dyDescent="0.2">
      <c r="B6686" s="153">
        <v>35765</v>
      </c>
      <c r="C6686" s="61">
        <v>43.909061000000001</v>
      </c>
      <c r="D6686">
        <f t="shared" si="106"/>
        <v>9.6903052455945063E-2</v>
      </c>
      <c r="E6686">
        <v>-3.6128968131274843E-2</v>
      </c>
    </row>
    <row r="6687" spans="2:5" x14ac:dyDescent="0.2">
      <c r="B6687" s="153">
        <v>35880</v>
      </c>
      <c r="C6687" s="61">
        <v>40.030028999999999</v>
      </c>
      <c r="D6687">
        <f t="shared" si="106"/>
        <v>-0.62455192114429292</v>
      </c>
      <c r="E6687">
        <v>-3.6138379704281749E-2</v>
      </c>
    </row>
    <row r="6688" spans="2:5" x14ac:dyDescent="0.2">
      <c r="B6688" s="153">
        <v>39538</v>
      </c>
      <c r="C6688" s="61">
        <v>106.619347</v>
      </c>
      <c r="D6688">
        <f t="shared" si="106"/>
        <v>0.97735290208823622</v>
      </c>
      <c r="E6688">
        <v>-3.6142683035586945E-2</v>
      </c>
    </row>
    <row r="6689" spans="2:5" x14ac:dyDescent="0.2">
      <c r="B6689" s="153">
        <v>35500</v>
      </c>
      <c r="C6689" s="61">
        <v>53.920242000000002</v>
      </c>
      <c r="D6689">
        <f t="shared" si="106"/>
        <v>2.8599277727142698</v>
      </c>
      <c r="E6689">
        <v>-3.6144542562098196E-2</v>
      </c>
    </row>
    <row r="6690" spans="2:5" x14ac:dyDescent="0.2">
      <c r="B6690" s="153">
        <v>36923</v>
      </c>
      <c r="C6690" s="61">
        <v>13.969236</v>
      </c>
      <c r="D6690">
        <f t="shared" si="106"/>
        <v>-0.90913358558544377</v>
      </c>
      <c r="E6690">
        <v>-3.6189642991190658E-2</v>
      </c>
    </row>
    <row r="6691" spans="2:5" x14ac:dyDescent="0.2">
      <c r="B6691" s="153">
        <v>39106</v>
      </c>
      <c r="C6691" s="61">
        <v>153.73376500000001</v>
      </c>
      <c r="D6691">
        <f t="shared" si="106"/>
        <v>-0.69571248268856634</v>
      </c>
      <c r="E6691">
        <v>-3.6193341939902042E-2</v>
      </c>
    </row>
    <row r="6692" spans="2:5" x14ac:dyDescent="0.2">
      <c r="B6692" s="153">
        <v>42773</v>
      </c>
      <c r="C6692" s="61">
        <v>505.22534200000001</v>
      </c>
      <c r="D6692">
        <f t="shared" si="106"/>
        <v>24.918260001384084</v>
      </c>
      <c r="E6692">
        <v>-3.6227010376683889E-2</v>
      </c>
    </row>
    <row r="6693" spans="2:5" x14ac:dyDescent="0.2">
      <c r="B6693" s="153">
        <v>36622</v>
      </c>
      <c r="C6693" s="61">
        <v>19.493027000000001</v>
      </c>
      <c r="D6693">
        <f t="shared" si="106"/>
        <v>-0.94615551771472595</v>
      </c>
      <c r="E6693">
        <v>-3.6315952669054512E-2</v>
      </c>
    </row>
    <row r="6694" spans="2:5" x14ac:dyDescent="0.2">
      <c r="B6694" s="153">
        <v>42457</v>
      </c>
      <c r="C6694" s="61">
        <v>362.02459700000003</v>
      </c>
      <c r="D6694">
        <f t="shared" si="106"/>
        <v>16.286166362603606</v>
      </c>
      <c r="E6694">
        <v>-3.6339554087748929E-2</v>
      </c>
    </row>
    <row r="6695" spans="2:5" x14ac:dyDescent="0.2">
      <c r="B6695" s="153">
        <v>36285</v>
      </c>
      <c r="C6695" s="61">
        <v>20.943024000000001</v>
      </c>
      <c r="D6695">
        <f t="shared" si="106"/>
        <v>-0.23656296029946033</v>
      </c>
      <c r="E6695">
        <v>-3.6350920073767772E-2</v>
      </c>
    </row>
    <row r="6696" spans="2:5" x14ac:dyDescent="0.2">
      <c r="B6696" s="153">
        <v>39828</v>
      </c>
      <c r="C6696" s="61">
        <v>27.432549000000002</v>
      </c>
      <c r="D6696">
        <f t="shared" si="106"/>
        <v>0.92787013195652768</v>
      </c>
      <c r="E6696">
        <v>-3.6456663475525883E-2</v>
      </c>
    </row>
    <row r="6697" spans="2:5" x14ac:dyDescent="0.2">
      <c r="B6697" s="153">
        <v>34115</v>
      </c>
      <c r="C6697" s="61">
        <v>14.229459</v>
      </c>
      <c r="D6697">
        <f t="shared" si="106"/>
        <v>-0.95816117789694655</v>
      </c>
      <c r="E6697">
        <v>-3.6496307365436235E-2</v>
      </c>
    </row>
    <row r="6698" spans="2:5" x14ac:dyDescent="0.2">
      <c r="B6698" s="153">
        <v>42384</v>
      </c>
      <c r="C6698" s="61">
        <v>340.10180700000001</v>
      </c>
      <c r="D6698">
        <f t="shared" si="106"/>
        <v>13.113786602174351</v>
      </c>
      <c r="E6698">
        <v>-3.669210914230036E-2</v>
      </c>
    </row>
    <row r="6699" spans="2:5" x14ac:dyDescent="0.2">
      <c r="B6699" s="153">
        <v>37684</v>
      </c>
      <c r="C6699" s="61">
        <v>24.097134</v>
      </c>
      <c r="D6699">
        <f t="shared" si="106"/>
        <v>-0.84389901744510276</v>
      </c>
      <c r="E6699">
        <v>-3.6694280317647189E-2</v>
      </c>
    </row>
    <row r="6700" spans="2:5" x14ac:dyDescent="0.2">
      <c r="B6700" s="153">
        <v>43665</v>
      </c>
      <c r="C6700" s="61">
        <v>154.36888099999999</v>
      </c>
      <c r="D6700">
        <f t="shared" si="106"/>
        <v>-0.63990536718164381</v>
      </c>
      <c r="E6700">
        <v>-3.6702950702527819E-2</v>
      </c>
    </row>
    <row r="6701" spans="2:5" x14ac:dyDescent="0.2">
      <c r="B6701" s="153">
        <v>42166</v>
      </c>
      <c r="C6701" s="61">
        <v>428.68975799999998</v>
      </c>
      <c r="D6701">
        <f t="shared" si="106"/>
        <v>36.249465552544763</v>
      </c>
      <c r="E6701">
        <v>-3.672192292352712E-2</v>
      </c>
    </row>
    <row r="6702" spans="2:5" x14ac:dyDescent="0.2">
      <c r="B6702" s="153">
        <v>37097</v>
      </c>
      <c r="C6702" s="61">
        <v>11.508615000000001</v>
      </c>
      <c r="D6702">
        <f t="shared" si="106"/>
        <v>-0.92308593096641489</v>
      </c>
      <c r="E6702">
        <v>-3.6798152706370484E-2</v>
      </c>
    </row>
    <row r="6703" spans="2:5" x14ac:dyDescent="0.2">
      <c r="B6703" s="153">
        <v>38797</v>
      </c>
      <c r="C6703" s="61">
        <v>149.62951699999999</v>
      </c>
      <c r="D6703">
        <f t="shared" si="106"/>
        <v>0.40644855029069893</v>
      </c>
      <c r="E6703">
        <v>-3.6808758872163831E-2</v>
      </c>
    </row>
    <row r="6704" spans="2:5" x14ac:dyDescent="0.2">
      <c r="B6704" s="153">
        <v>39520</v>
      </c>
      <c r="C6704" s="61">
        <v>106.38819100000001</v>
      </c>
      <c r="D6704">
        <f t="shared" si="106"/>
        <v>-0.109926878484246</v>
      </c>
      <c r="E6704">
        <v>-3.6815913668701718E-2</v>
      </c>
    </row>
    <row r="6705" spans="2:5" x14ac:dyDescent="0.2">
      <c r="B6705" s="153">
        <v>43735</v>
      </c>
      <c r="C6705" s="61">
        <v>119.527473</v>
      </c>
      <c r="D6705">
        <f t="shared" si="106"/>
        <v>8.0144156019280235</v>
      </c>
      <c r="E6705">
        <v>-3.6947737715578848E-2</v>
      </c>
    </row>
    <row r="6706" spans="2:5" x14ac:dyDescent="0.2">
      <c r="B6706" s="153">
        <v>36791</v>
      </c>
      <c r="C6706" s="61">
        <v>13.259592</v>
      </c>
      <c r="D6706">
        <f t="shared" si="106"/>
        <v>-0.21151912056582564</v>
      </c>
      <c r="E6706">
        <v>-3.6974700198312331E-2</v>
      </c>
    </row>
    <row r="6707" spans="2:5" x14ac:dyDescent="0.2">
      <c r="B6707" s="153">
        <v>34134</v>
      </c>
      <c r="C6707" s="61">
        <v>16.816631000000001</v>
      </c>
      <c r="D6707">
        <f t="shared" si="106"/>
        <v>-0.57472529134371841</v>
      </c>
      <c r="E6707">
        <v>-3.7036954324475665E-2</v>
      </c>
    </row>
    <row r="6708" spans="2:5" x14ac:dyDescent="0.2">
      <c r="B6708" s="153">
        <v>34751</v>
      </c>
      <c r="C6708" s="61">
        <v>39.542983999999997</v>
      </c>
      <c r="D6708">
        <f t="shared" si="106"/>
        <v>0.17571060530166216</v>
      </c>
      <c r="E6708">
        <v>-3.7036990136291609E-2</v>
      </c>
    </row>
    <row r="6709" spans="2:5" x14ac:dyDescent="0.2">
      <c r="B6709" s="153">
        <v>33674</v>
      </c>
      <c r="C6709" s="61">
        <v>33.633262999999999</v>
      </c>
      <c r="D6709">
        <f t="shared" si="106"/>
        <v>-0.8918130889235576</v>
      </c>
      <c r="E6709">
        <v>-3.7037008405768235E-2</v>
      </c>
    </row>
    <row r="6710" spans="2:5" x14ac:dyDescent="0.2">
      <c r="B6710" s="153">
        <v>44246</v>
      </c>
      <c r="C6710" s="61">
        <v>310.88107300000001</v>
      </c>
      <c r="D6710">
        <f t="shared" si="106"/>
        <v>9.005113023787807</v>
      </c>
      <c r="E6710">
        <v>-3.705425841352121E-2</v>
      </c>
    </row>
    <row r="6711" spans="2:5" x14ac:dyDescent="0.2">
      <c r="B6711" s="153">
        <v>36521</v>
      </c>
      <c r="C6711" s="61">
        <v>31.072220000000002</v>
      </c>
      <c r="D6711">
        <f t="shared" si="106"/>
        <v>-0.47712949084565759</v>
      </c>
      <c r="E6711">
        <v>-3.7080236723123307E-2</v>
      </c>
    </row>
    <row r="6712" spans="2:5" x14ac:dyDescent="0.2">
      <c r="B6712" s="153">
        <v>38161</v>
      </c>
      <c r="C6712" s="61">
        <v>59.426223999999998</v>
      </c>
      <c r="D6712">
        <f t="shared" si="106"/>
        <v>0.38128283050482792</v>
      </c>
      <c r="E6712">
        <v>-3.7113772293253376E-2</v>
      </c>
    </row>
    <row r="6713" spans="2:5" x14ac:dyDescent="0.2">
      <c r="B6713" s="153">
        <v>36459</v>
      </c>
      <c r="C6713" s="61">
        <v>43.022488000000003</v>
      </c>
      <c r="D6713">
        <f t="shared" si="106"/>
        <v>-0.38592671965937264</v>
      </c>
      <c r="E6713">
        <v>-3.7118609563298773E-2</v>
      </c>
    </row>
    <row r="6714" spans="2:5" x14ac:dyDescent="0.2">
      <c r="B6714" s="153">
        <v>35278</v>
      </c>
      <c r="C6714" s="61">
        <v>70.060837000000006</v>
      </c>
      <c r="D6714">
        <f t="shared" si="106"/>
        <v>1.9747821229534184</v>
      </c>
      <c r="E6714">
        <v>-3.7148923452315949E-2</v>
      </c>
    </row>
    <row r="6715" spans="2:5" x14ac:dyDescent="0.2">
      <c r="B6715" s="153">
        <v>35978</v>
      </c>
      <c r="C6715" s="61">
        <v>23.551586</v>
      </c>
      <c r="D6715">
        <f t="shared" si="106"/>
        <v>0.20705535024183569</v>
      </c>
      <c r="E6715">
        <v>-3.7172216010482068E-2</v>
      </c>
    </row>
    <row r="6716" spans="2:5" x14ac:dyDescent="0.2">
      <c r="B6716" s="153">
        <v>33417</v>
      </c>
      <c r="C6716" s="61">
        <v>19.511603999999998</v>
      </c>
      <c r="D6716">
        <f t="shared" si="106"/>
        <v>-0.85144276579348788</v>
      </c>
      <c r="E6716">
        <v>-3.7233880087888374E-2</v>
      </c>
    </row>
    <row r="6717" spans="2:5" x14ac:dyDescent="0.2">
      <c r="B6717" s="153">
        <v>43760</v>
      </c>
      <c r="C6717" s="61">
        <v>131.34065200000001</v>
      </c>
      <c r="D6717">
        <f t="shared" si="106"/>
        <v>-0.22133565752873552</v>
      </c>
      <c r="E6717">
        <v>-3.7267071776279886E-2</v>
      </c>
    </row>
    <row r="6718" spans="2:5" x14ac:dyDescent="0.2">
      <c r="B6718" s="153">
        <v>43439</v>
      </c>
      <c r="C6718" s="61">
        <v>168.674286</v>
      </c>
      <c r="D6718">
        <f t="shared" si="106"/>
        <v>7.4266936002269706</v>
      </c>
      <c r="E6718">
        <v>-3.7268925941846207E-2</v>
      </c>
    </row>
    <row r="6719" spans="2:5" x14ac:dyDescent="0.2">
      <c r="B6719" s="153">
        <v>37327</v>
      </c>
      <c r="C6719" s="61">
        <v>20.016663000000001</v>
      </c>
      <c r="D6719">
        <f t="shared" si="106"/>
        <v>-0.33953912602829811</v>
      </c>
      <c r="E6719">
        <v>-3.7462881203839324E-2</v>
      </c>
    </row>
    <row r="6720" spans="2:5" x14ac:dyDescent="0.2">
      <c r="B6720" s="153">
        <v>35951</v>
      </c>
      <c r="C6720" s="61">
        <v>30.307113999999999</v>
      </c>
      <c r="D6720">
        <f t="shared" si="106"/>
        <v>-0.49973584659869363</v>
      </c>
      <c r="E6720">
        <v>-3.7531432862822081E-2</v>
      </c>
    </row>
    <row r="6721" spans="2:5" x14ac:dyDescent="0.2">
      <c r="B6721" s="153">
        <v>35362</v>
      </c>
      <c r="C6721" s="61">
        <v>60.582222000000002</v>
      </c>
      <c r="D6721">
        <f t="shared" si="106"/>
        <v>0.8203895502775076</v>
      </c>
      <c r="E6721">
        <v>-3.7533681709637189E-2</v>
      </c>
    </row>
    <row r="6722" spans="2:5" x14ac:dyDescent="0.2">
      <c r="B6722" s="153">
        <v>35948</v>
      </c>
      <c r="C6722" s="61">
        <v>33.279812</v>
      </c>
      <c r="D6722">
        <f t="shared" si="106"/>
        <v>2.6656421975957527</v>
      </c>
      <c r="E6722">
        <v>-3.7534181032976843E-2</v>
      </c>
    </row>
    <row r="6723" spans="2:5" x14ac:dyDescent="0.2">
      <c r="B6723" s="153">
        <v>37067</v>
      </c>
      <c r="C6723" s="61">
        <v>9.0788489999999999</v>
      </c>
      <c r="D6723">
        <f t="shared" ref="D6723:D6786" si="107">(C6723-C6724)/C6724</f>
        <v>-0.49786690823731544</v>
      </c>
      <c r="E6723">
        <v>-3.7612497274391497E-2</v>
      </c>
    </row>
    <row r="6724" spans="2:5" x14ac:dyDescent="0.2">
      <c r="B6724" s="153">
        <v>36728</v>
      </c>
      <c r="C6724" s="61">
        <v>18.080563000000001</v>
      </c>
      <c r="D6724">
        <f t="shared" si="107"/>
        <v>-0.94891819046380688</v>
      </c>
      <c r="E6724">
        <v>-3.7766796526850728E-2</v>
      </c>
    </row>
    <row r="6725" spans="2:5" x14ac:dyDescent="0.2">
      <c r="B6725" s="153">
        <v>42228</v>
      </c>
      <c r="C6725" s="61">
        <v>353.95306399999998</v>
      </c>
      <c r="D6725">
        <f t="shared" si="107"/>
        <v>15.243249679141805</v>
      </c>
      <c r="E6725">
        <v>-3.7789445115959254E-2</v>
      </c>
    </row>
    <row r="6726" spans="2:5" x14ac:dyDescent="0.2">
      <c r="B6726" s="153">
        <v>37391</v>
      </c>
      <c r="C6726" s="61">
        <v>21.790779000000001</v>
      </c>
      <c r="D6726">
        <f t="shared" si="107"/>
        <v>-0.93566241664163108</v>
      </c>
      <c r="E6726">
        <v>-3.7806494481251438E-2</v>
      </c>
    </row>
    <row r="6727" spans="2:5" x14ac:dyDescent="0.2">
      <c r="B6727" s="153">
        <v>43175</v>
      </c>
      <c r="C6727" s="61">
        <v>338.69439699999998</v>
      </c>
      <c r="D6727">
        <f t="shared" si="107"/>
        <v>2.0329835115083168</v>
      </c>
      <c r="E6727">
        <v>-3.7808017677580158E-2</v>
      </c>
    </row>
    <row r="6728" spans="2:5" x14ac:dyDescent="0.2">
      <c r="B6728" s="153">
        <v>39241</v>
      </c>
      <c r="C6728" s="61">
        <v>111.670372</v>
      </c>
      <c r="D6728">
        <f t="shared" si="107"/>
        <v>0.25483407287803006</v>
      </c>
      <c r="E6728">
        <v>-3.7840130178495676E-2</v>
      </c>
    </row>
    <row r="6729" spans="2:5" x14ac:dyDescent="0.2">
      <c r="B6729" s="153">
        <v>39608</v>
      </c>
      <c r="C6729" s="61">
        <v>88.992142000000001</v>
      </c>
      <c r="D6729">
        <f t="shared" si="107"/>
        <v>-0.36167172937960063</v>
      </c>
      <c r="E6729">
        <v>-3.785620883884086E-2</v>
      </c>
    </row>
    <row r="6730" spans="2:5" x14ac:dyDescent="0.2">
      <c r="B6730" s="153">
        <v>38856</v>
      </c>
      <c r="C6730" s="61">
        <v>139.41438299999999</v>
      </c>
      <c r="D6730">
        <f t="shared" si="107"/>
        <v>2.412892017665206</v>
      </c>
      <c r="E6730">
        <v>-3.7867837231127494E-2</v>
      </c>
    </row>
    <row r="6731" spans="2:5" x14ac:dyDescent="0.2">
      <c r="B6731" s="153">
        <v>35898</v>
      </c>
      <c r="C6731" s="61">
        <v>40.849339000000001</v>
      </c>
      <c r="D6731">
        <f t="shared" si="107"/>
        <v>0.8636187225314238</v>
      </c>
      <c r="E6731">
        <v>-3.7909907059886547E-2</v>
      </c>
    </row>
    <row r="6732" spans="2:5" x14ac:dyDescent="0.2">
      <c r="B6732" s="153">
        <v>36269</v>
      </c>
      <c r="C6732" s="61">
        <v>21.919364999999999</v>
      </c>
      <c r="D6732">
        <f t="shared" si="107"/>
        <v>-0.67082213696956061</v>
      </c>
      <c r="E6732">
        <v>-3.7946009651366457E-2</v>
      </c>
    </row>
    <row r="6733" spans="2:5" x14ac:dyDescent="0.2">
      <c r="B6733" s="153">
        <v>39637</v>
      </c>
      <c r="C6733" s="61">
        <v>66.588211000000001</v>
      </c>
      <c r="D6733">
        <f t="shared" si="107"/>
        <v>1.9402686415346644</v>
      </c>
      <c r="E6733">
        <v>-3.7961701756387647E-2</v>
      </c>
    </row>
    <row r="6734" spans="2:5" x14ac:dyDescent="0.2">
      <c r="B6734" s="153">
        <v>37459</v>
      </c>
      <c r="C6734" s="61">
        <v>22.646982000000001</v>
      </c>
      <c r="D6734">
        <f t="shared" si="107"/>
        <v>-0.81853552257107554</v>
      </c>
      <c r="E6734">
        <v>-3.8007873160173185E-2</v>
      </c>
    </row>
    <row r="6735" spans="2:5" x14ac:dyDescent="0.2">
      <c r="B6735" s="153">
        <v>39155</v>
      </c>
      <c r="C6735" s="61">
        <v>124.801186</v>
      </c>
      <c r="D6735">
        <f t="shared" si="107"/>
        <v>2.3065109138197912</v>
      </c>
      <c r="E6735">
        <v>-3.8093071549664743E-2</v>
      </c>
    </row>
    <row r="6736" spans="2:5" x14ac:dyDescent="0.2">
      <c r="B6736" s="153">
        <v>36385</v>
      </c>
      <c r="C6736" s="61">
        <v>37.744072000000003</v>
      </c>
      <c r="D6736">
        <f t="shared" si="107"/>
        <v>1.2935947611537106</v>
      </c>
      <c r="E6736">
        <v>-3.820944213349118E-2</v>
      </c>
    </row>
    <row r="6737" spans="2:5" x14ac:dyDescent="0.2">
      <c r="B6737" s="153">
        <v>36096</v>
      </c>
      <c r="C6737" s="61">
        <v>16.456295000000001</v>
      </c>
      <c r="D6737">
        <f t="shared" si="107"/>
        <v>-0.89249773105098573</v>
      </c>
      <c r="E6737">
        <v>-3.8327423305999864E-2</v>
      </c>
    </row>
    <row r="6738" spans="2:5" x14ac:dyDescent="0.2">
      <c r="B6738" s="153">
        <v>38814</v>
      </c>
      <c r="C6738" s="61">
        <v>153.07858300000001</v>
      </c>
      <c r="D6738">
        <f t="shared" si="107"/>
        <v>3.1815476928667952</v>
      </c>
      <c r="E6738">
        <v>-3.8357816812064335E-2</v>
      </c>
    </row>
    <row r="6739" spans="2:5" x14ac:dyDescent="0.2">
      <c r="B6739" s="153">
        <v>36370</v>
      </c>
      <c r="C6739" s="61">
        <v>36.608116000000003</v>
      </c>
      <c r="D6739">
        <f t="shared" si="107"/>
        <v>-0.88006175162081657</v>
      </c>
      <c r="E6739">
        <v>-3.8392746654775364E-2</v>
      </c>
    </row>
    <row r="6740" spans="2:5" x14ac:dyDescent="0.2">
      <c r="B6740" s="153">
        <v>42424</v>
      </c>
      <c r="C6740" s="61">
        <v>305.22470099999998</v>
      </c>
      <c r="D6740">
        <f t="shared" si="107"/>
        <v>14.085756772929445</v>
      </c>
      <c r="E6740">
        <v>-3.8455425577241825E-2</v>
      </c>
    </row>
    <row r="6741" spans="2:5" x14ac:dyDescent="0.2">
      <c r="B6741" s="153">
        <v>37334</v>
      </c>
      <c r="C6741" s="61">
        <v>20.232641000000001</v>
      </c>
      <c r="D6741">
        <f t="shared" si="107"/>
        <v>-0.96018108757465637</v>
      </c>
      <c r="E6741">
        <v>-3.8489748682717456E-2</v>
      </c>
    </row>
    <row r="6742" spans="2:5" x14ac:dyDescent="0.2">
      <c r="B6742" s="153">
        <v>44518</v>
      </c>
      <c r="C6742" s="61">
        <v>508.11636399999998</v>
      </c>
      <c r="D6742">
        <f t="shared" si="107"/>
        <v>6.1913307923744965</v>
      </c>
      <c r="E6742">
        <v>-3.857406685147069E-2</v>
      </c>
    </row>
    <row r="6743" spans="2:5" x14ac:dyDescent="0.2">
      <c r="B6743" s="153">
        <v>35311</v>
      </c>
      <c r="C6743" s="61">
        <v>70.656791999999996</v>
      </c>
      <c r="D6743">
        <f t="shared" si="107"/>
        <v>-0.41179523151229108</v>
      </c>
      <c r="E6743">
        <v>-3.8613842997260832E-2</v>
      </c>
    </row>
    <row r="6744" spans="2:5" x14ac:dyDescent="0.2">
      <c r="B6744" s="153">
        <v>38880</v>
      </c>
      <c r="C6744" s="61">
        <v>120.12278000000001</v>
      </c>
      <c r="D6744">
        <f t="shared" si="107"/>
        <v>5.404153625543004</v>
      </c>
      <c r="E6744">
        <v>-3.8631666786434711E-2</v>
      </c>
    </row>
    <row r="6745" spans="2:5" x14ac:dyDescent="0.2">
      <c r="B6745" s="153">
        <v>34072</v>
      </c>
      <c r="C6745" s="61">
        <v>18.757010999999999</v>
      </c>
      <c r="D6745">
        <f t="shared" si="107"/>
        <v>-0.88431926438418518</v>
      </c>
      <c r="E6745">
        <v>-3.8674062880734966E-2</v>
      </c>
    </row>
    <row r="6746" spans="2:5" x14ac:dyDescent="0.2">
      <c r="B6746" s="153">
        <v>43440</v>
      </c>
      <c r="C6746" s="61">
        <v>162.14463799999999</v>
      </c>
      <c r="D6746">
        <f t="shared" si="107"/>
        <v>3.8994862908353882</v>
      </c>
      <c r="E6746">
        <v>-3.8711579309723645E-2</v>
      </c>
    </row>
    <row r="6747" spans="2:5" x14ac:dyDescent="0.2">
      <c r="B6747" s="153">
        <v>36494</v>
      </c>
      <c r="C6747" s="61">
        <v>33.094211999999999</v>
      </c>
      <c r="D6747">
        <f t="shared" si="107"/>
        <v>-0.92088332506029014</v>
      </c>
      <c r="E6747">
        <v>-3.8715741287629307E-2</v>
      </c>
    </row>
    <row r="6748" spans="2:5" x14ac:dyDescent="0.2">
      <c r="B6748" s="153">
        <v>42860</v>
      </c>
      <c r="C6748" s="61">
        <v>418.29629499999999</v>
      </c>
      <c r="D6748">
        <f t="shared" si="107"/>
        <v>2.2947693431119296</v>
      </c>
      <c r="E6748">
        <v>-3.8717095449175905E-2</v>
      </c>
    </row>
    <row r="6749" spans="2:5" x14ac:dyDescent="0.2">
      <c r="B6749" s="153">
        <v>38909</v>
      </c>
      <c r="C6749" s="61">
        <v>126.95768700000001</v>
      </c>
      <c r="D6749">
        <f t="shared" si="107"/>
        <v>0.65114307260616489</v>
      </c>
      <c r="E6749">
        <v>-3.8754700380945847E-2</v>
      </c>
    </row>
    <row r="6750" spans="2:5" x14ac:dyDescent="0.2">
      <c r="B6750" s="153">
        <v>38006</v>
      </c>
      <c r="C6750" s="61">
        <v>76.890784999999994</v>
      </c>
      <c r="D6750">
        <f t="shared" si="107"/>
        <v>0.38414451552511303</v>
      </c>
      <c r="E6750">
        <v>-3.8756735228652181E-2</v>
      </c>
    </row>
    <row r="6751" spans="2:5" x14ac:dyDescent="0.2">
      <c r="B6751" s="153">
        <v>35009</v>
      </c>
      <c r="C6751" s="61">
        <v>55.551124999999999</v>
      </c>
      <c r="D6751">
        <f t="shared" si="107"/>
        <v>-0.2352801920683959</v>
      </c>
      <c r="E6751">
        <v>-3.8834903244903775E-2</v>
      </c>
    </row>
    <row r="6752" spans="2:5" x14ac:dyDescent="0.2">
      <c r="B6752" s="153">
        <v>38117</v>
      </c>
      <c r="C6752" s="61">
        <v>72.642455999999996</v>
      </c>
      <c r="D6752">
        <f t="shared" si="107"/>
        <v>-0.13044322015531917</v>
      </c>
      <c r="E6752">
        <v>-3.8909487042426798E-2</v>
      </c>
    </row>
    <row r="6753" spans="2:5" x14ac:dyDescent="0.2">
      <c r="B6753" s="153">
        <v>43965</v>
      </c>
      <c r="C6753" s="61">
        <v>83.539635000000004</v>
      </c>
      <c r="D6753">
        <f t="shared" si="107"/>
        <v>0.28330779328699901</v>
      </c>
      <c r="E6753">
        <v>-3.8990723263527191E-2</v>
      </c>
    </row>
    <row r="6754" spans="2:5" x14ac:dyDescent="0.2">
      <c r="B6754" s="153">
        <v>43924</v>
      </c>
      <c r="C6754" s="61">
        <v>65.097115000000002</v>
      </c>
      <c r="D6754">
        <f t="shared" si="107"/>
        <v>0.65651069490446179</v>
      </c>
      <c r="E6754">
        <v>-3.8999185637506033E-2</v>
      </c>
    </row>
    <row r="6755" spans="2:5" x14ac:dyDescent="0.2">
      <c r="B6755" s="153">
        <v>35807</v>
      </c>
      <c r="C6755" s="61">
        <v>39.297733000000001</v>
      </c>
      <c r="D6755">
        <f t="shared" si="107"/>
        <v>0.49326479726488032</v>
      </c>
      <c r="E6755">
        <v>-3.900711725975535E-2</v>
      </c>
    </row>
    <row r="6756" spans="2:5" x14ac:dyDescent="0.2">
      <c r="B6756" s="153">
        <v>36312</v>
      </c>
      <c r="C6756" s="61">
        <v>26.316654</v>
      </c>
      <c r="D6756">
        <f t="shared" si="107"/>
        <v>0.35172102847819908</v>
      </c>
      <c r="E6756">
        <v>-3.9183865466301898E-2</v>
      </c>
    </row>
    <row r="6757" spans="2:5" x14ac:dyDescent="0.2">
      <c r="B6757" s="153">
        <v>37321</v>
      </c>
      <c r="C6757" s="61">
        <v>19.468997999999999</v>
      </c>
      <c r="D6757">
        <f t="shared" si="107"/>
        <v>-0.1790692274222194</v>
      </c>
      <c r="E6757">
        <v>-3.9208243158855141E-2</v>
      </c>
    </row>
    <row r="6758" spans="2:5" x14ac:dyDescent="0.2">
      <c r="B6758" s="153">
        <v>33568</v>
      </c>
      <c r="C6758" s="61">
        <v>23.715761000000001</v>
      </c>
      <c r="D6758">
        <f t="shared" si="107"/>
        <v>-0.93991747634400336</v>
      </c>
      <c r="E6758">
        <v>-3.9301534876691142E-2</v>
      </c>
    </row>
    <row r="6759" spans="2:5" x14ac:dyDescent="0.2">
      <c r="B6759" s="153">
        <v>44844</v>
      </c>
      <c r="C6759" s="61">
        <v>394.71978799999999</v>
      </c>
      <c r="D6759">
        <f t="shared" si="107"/>
        <v>4.2967491198235948</v>
      </c>
      <c r="E6759">
        <v>-3.930605733092158E-2</v>
      </c>
    </row>
    <row r="6760" spans="2:5" x14ac:dyDescent="0.2">
      <c r="B6760" s="153">
        <v>38061</v>
      </c>
      <c r="C6760" s="61">
        <v>74.521141</v>
      </c>
      <c r="D6760">
        <f t="shared" si="107"/>
        <v>-0.83496324491521945</v>
      </c>
      <c r="E6760">
        <v>-3.9341929389799551E-2</v>
      </c>
    </row>
    <row r="6761" spans="2:5" x14ac:dyDescent="0.2">
      <c r="B6761" s="153">
        <v>42698</v>
      </c>
      <c r="C6761" s="61">
        <v>451.54269399999998</v>
      </c>
      <c r="D6761">
        <f t="shared" si="107"/>
        <v>16.250191147664559</v>
      </c>
      <c r="E6761">
        <v>-3.9342471650740854E-2</v>
      </c>
    </row>
    <row r="6762" spans="2:5" x14ac:dyDescent="0.2">
      <c r="B6762" s="153">
        <v>39846</v>
      </c>
      <c r="C6762" s="61">
        <v>26.176098</v>
      </c>
      <c r="D6762">
        <f t="shared" si="107"/>
        <v>-0.16991331372751353</v>
      </c>
      <c r="E6762">
        <v>-3.9425180910760659E-2</v>
      </c>
    </row>
    <row r="6763" spans="2:5" x14ac:dyDescent="0.2">
      <c r="B6763" s="153">
        <v>36529</v>
      </c>
      <c r="C6763" s="61">
        <v>31.534174</v>
      </c>
      <c r="D6763">
        <f t="shared" si="107"/>
        <v>1.7981884904169627</v>
      </c>
      <c r="E6763">
        <v>-3.9446299620858473E-2</v>
      </c>
    </row>
    <row r="6764" spans="2:5" x14ac:dyDescent="0.2">
      <c r="B6764" s="153">
        <v>36966</v>
      </c>
      <c r="C6764" s="61">
        <v>11.269496</v>
      </c>
      <c r="D6764">
        <f t="shared" si="107"/>
        <v>-0.28395998637747605</v>
      </c>
      <c r="E6764">
        <v>-3.9447733604697978E-2</v>
      </c>
    </row>
    <row r="6765" spans="2:5" x14ac:dyDescent="0.2">
      <c r="B6765" s="153">
        <v>33304</v>
      </c>
      <c r="C6765" s="61">
        <v>15.73864</v>
      </c>
      <c r="D6765">
        <f t="shared" si="107"/>
        <v>-0.57058831265203624</v>
      </c>
      <c r="E6765">
        <v>-3.9473776558266588E-2</v>
      </c>
    </row>
    <row r="6766" spans="2:5" x14ac:dyDescent="0.2">
      <c r="B6766" s="153">
        <v>33750</v>
      </c>
      <c r="C6766" s="61">
        <v>36.651634000000001</v>
      </c>
      <c r="D6766">
        <f t="shared" si="107"/>
        <v>-0.13045188294207227</v>
      </c>
      <c r="E6766">
        <v>-3.9547948869856339E-2</v>
      </c>
    </row>
    <row r="6767" spans="2:5" x14ac:dyDescent="0.2">
      <c r="B6767" s="153">
        <v>34514</v>
      </c>
      <c r="C6767" s="61">
        <v>42.150207999999999</v>
      </c>
      <c r="D6767">
        <f t="shared" si="107"/>
        <v>0.49241953756254492</v>
      </c>
      <c r="E6767">
        <v>-3.9604006191800753E-2</v>
      </c>
    </row>
    <row r="6768" spans="2:5" x14ac:dyDescent="0.2">
      <c r="B6768" s="153">
        <v>39826</v>
      </c>
      <c r="C6768" s="61">
        <v>28.242868000000001</v>
      </c>
      <c r="D6768">
        <f t="shared" si="107"/>
        <v>-0.36661827454870244</v>
      </c>
      <c r="E6768">
        <v>-3.9628572582765455E-2</v>
      </c>
    </row>
    <row r="6769" spans="2:5" x14ac:dyDescent="0.2">
      <c r="B6769" s="153">
        <v>35892</v>
      </c>
      <c r="C6769" s="61">
        <v>44.590595</v>
      </c>
      <c r="D6769">
        <f t="shared" si="107"/>
        <v>2.1417465397565492</v>
      </c>
      <c r="E6769">
        <v>-3.9662817816969745E-2</v>
      </c>
    </row>
    <row r="6770" spans="2:5" x14ac:dyDescent="0.2">
      <c r="B6770" s="153">
        <v>36955</v>
      </c>
      <c r="C6770" s="61">
        <v>14.192932000000001</v>
      </c>
      <c r="D6770">
        <f t="shared" si="107"/>
        <v>-0.8856297191514827</v>
      </c>
      <c r="E6770">
        <v>-3.9665983768227095E-2</v>
      </c>
    </row>
    <row r="6771" spans="2:5" x14ac:dyDescent="0.2">
      <c r="B6771" s="153">
        <v>38912</v>
      </c>
      <c r="C6771" s="61">
        <v>124.096329</v>
      </c>
      <c r="D6771">
        <f t="shared" si="107"/>
        <v>2.0375318957916451E-2</v>
      </c>
      <c r="E6771">
        <v>-3.967514925058175E-2</v>
      </c>
    </row>
    <row r="6772" spans="2:5" x14ac:dyDescent="0.2">
      <c r="B6772" s="153">
        <v>39498</v>
      </c>
      <c r="C6772" s="61">
        <v>121.618317</v>
      </c>
      <c r="D6772">
        <f t="shared" si="107"/>
        <v>-0.60712448102612726</v>
      </c>
      <c r="E6772">
        <v>-3.9680861683340979E-2</v>
      </c>
    </row>
    <row r="6773" spans="2:5" x14ac:dyDescent="0.2">
      <c r="B6773" s="153">
        <v>42409</v>
      </c>
      <c r="C6773" s="61">
        <v>309.55941799999999</v>
      </c>
      <c r="D6773">
        <f t="shared" si="107"/>
        <v>-0.2210605032578119</v>
      </c>
      <c r="E6773">
        <v>-3.9721920366572579E-2</v>
      </c>
    </row>
    <row r="6774" spans="2:5" x14ac:dyDescent="0.2">
      <c r="B6774" s="153">
        <v>44700</v>
      </c>
      <c r="C6774" s="61">
        <v>397.41137700000002</v>
      </c>
      <c r="D6774">
        <f t="shared" si="107"/>
        <v>21.045875020885845</v>
      </c>
      <c r="E6774">
        <v>-3.9744661835696117E-2</v>
      </c>
    </row>
    <row r="6775" spans="2:5" x14ac:dyDescent="0.2">
      <c r="B6775" s="153">
        <v>37284</v>
      </c>
      <c r="C6775" s="61">
        <v>18.026564</v>
      </c>
      <c r="D6775">
        <f t="shared" si="107"/>
        <v>-0.70632532743269782</v>
      </c>
      <c r="E6775">
        <v>-3.9852184686052214E-2</v>
      </c>
    </row>
    <row r="6776" spans="2:5" x14ac:dyDescent="0.2">
      <c r="B6776" s="153">
        <v>35625</v>
      </c>
      <c r="C6776" s="61">
        <v>61.382767000000001</v>
      </c>
      <c r="D6776">
        <f t="shared" si="107"/>
        <v>1.935684060791077</v>
      </c>
      <c r="E6776">
        <v>-3.9918282554108855E-2</v>
      </c>
    </row>
    <row r="6777" spans="2:5" x14ac:dyDescent="0.2">
      <c r="B6777" s="153">
        <v>36657</v>
      </c>
      <c r="C6777" s="61">
        <v>20.909186999999999</v>
      </c>
      <c r="D6777">
        <f t="shared" si="107"/>
        <v>-0.95036243030831458</v>
      </c>
      <c r="E6777">
        <v>-3.9985978016155603E-2</v>
      </c>
    </row>
    <row r="6778" spans="2:5" x14ac:dyDescent="0.2">
      <c r="B6778" s="153">
        <v>43049</v>
      </c>
      <c r="C6778" s="61">
        <v>421.237122</v>
      </c>
      <c r="D6778">
        <f t="shared" si="107"/>
        <v>16.685683818924634</v>
      </c>
      <c r="E6778">
        <v>-3.9986372289647708E-2</v>
      </c>
    </row>
    <row r="6779" spans="2:5" x14ac:dyDescent="0.2">
      <c r="B6779" s="153">
        <v>39861</v>
      </c>
      <c r="C6779" s="61">
        <v>23.817972000000001</v>
      </c>
      <c r="D6779">
        <f t="shared" si="107"/>
        <v>0.1507717639760377</v>
      </c>
      <c r="E6779">
        <v>-3.9999980653264204E-2</v>
      </c>
    </row>
    <row r="6780" spans="2:5" x14ac:dyDescent="0.2">
      <c r="B6780" s="153">
        <v>33921</v>
      </c>
      <c r="C6780" s="61">
        <v>20.697389999999999</v>
      </c>
      <c r="D6780">
        <f t="shared" si="107"/>
        <v>-0.93678190420825569</v>
      </c>
      <c r="E6780">
        <v>-4.0000211504882303E-2</v>
      </c>
    </row>
    <row r="6781" spans="2:5" x14ac:dyDescent="0.2">
      <c r="B6781" s="153">
        <v>42390</v>
      </c>
      <c r="C6781" s="61">
        <v>327.39660600000002</v>
      </c>
      <c r="D6781">
        <f t="shared" si="107"/>
        <v>11.851664619891594</v>
      </c>
      <c r="E6781">
        <v>-4.0029163946574464E-2</v>
      </c>
    </row>
    <row r="6782" spans="2:5" x14ac:dyDescent="0.2">
      <c r="B6782" s="153">
        <v>39834</v>
      </c>
      <c r="C6782" s="61">
        <v>25.475034999999998</v>
      </c>
      <c r="D6782">
        <f t="shared" si="107"/>
        <v>-0.80019990491646142</v>
      </c>
      <c r="E6782">
        <v>-4.0137024914165403E-2</v>
      </c>
    </row>
    <row r="6783" spans="2:5" x14ac:dyDescent="0.2">
      <c r="B6783" s="153">
        <v>43731</v>
      </c>
      <c r="C6783" s="61">
        <v>127.502617</v>
      </c>
      <c r="D6783">
        <f t="shared" si="107"/>
        <v>-0.66847570517494881</v>
      </c>
      <c r="E6783">
        <v>-4.0150009655139887E-2</v>
      </c>
    </row>
    <row r="6784" spans="2:5" x14ac:dyDescent="0.2">
      <c r="B6784" s="153">
        <v>42199</v>
      </c>
      <c r="C6784" s="61">
        <v>384.59509300000002</v>
      </c>
      <c r="D6784">
        <f t="shared" si="107"/>
        <v>17.679102189106032</v>
      </c>
      <c r="E6784">
        <v>-4.0164183333914992E-2</v>
      </c>
    </row>
    <row r="6785" spans="2:5" x14ac:dyDescent="0.2">
      <c r="B6785" s="153">
        <v>34001</v>
      </c>
      <c r="C6785" s="61">
        <v>20.589592</v>
      </c>
      <c r="D6785">
        <f t="shared" si="107"/>
        <v>0.59836840536730163</v>
      </c>
      <c r="E6785">
        <v>-4.0201036883115326E-2</v>
      </c>
    </row>
    <row r="6786" spans="2:5" x14ac:dyDescent="0.2">
      <c r="B6786" s="153">
        <v>36886</v>
      </c>
      <c r="C6786" s="61">
        <v>12.881631</v>
      </c>
      <c r="D6786">
        <f t="shared" si="107"/>
        <v>0.12990538766811804</v>
      </c>
      <c r="E6786">
        <v>-4.022977029973672E-2</v>
      </c>
    </row>
    <row r="6787" spans="2:5" x14ac:dyDescent="0.2">
      <c r="B6787" s="153">
        <v>37049</v>
      </c>
      <c r="C6787" s="61">
        <v>11.400627999999999</v>
      </c>
      <c r="D6787">
        <f t="shared" ref="D6787:D6850" si="108">(C6787-C6788)/C6788</f>
        <v>-0.28702356176027694</v>
      </c>
      <c r="E6787">
        <v>-4.0259728452239837E-2</v>
      </c>
    </row>
    <row r="6788" spans="2:5" x14ac:dyDescent="0.2">
      <c r="B6788" s="153">
        <v>36733</v>
      </c>
      <c r="C6788" s="61">
        <v>15.990189000000001</v>
      </c>
      <c r="D6788">
        <f t="shared" si="108"/>
        <v>-0.85872601830721296</v>
      </c>
      <c r="E6788">
        <v>-4.027801718860357E-2</v>
      </c>
    </row>
    <row r="6789" spans="2:5" x14ac:dyDescent="0.2">
      <c r="B6789" s="153">
        <v>39590</v>
      </c>
      <c r="C6789" s="61">
        <v>113.185661</v>
      </c>
      <c r="D6789">
        <f t="shared" si="108"/>
        <v>-0.64888902463590981</v>
      </c>
      <c r="E6789">
        <v>-4.0287500832011679E-2</v>
      </c>
    </row>
    <row r="6790" spans="2:5" x14ac:dyDescent="0.2">
      <c r="B6790" s="153">
        <v>42408</v>
      </c>
      <c r="C6790" s="61">
        <v>322.364349</v>
      </c>
      <c r="D6790">
        <f t="shared" si="108"/>
        <v>10.457560734719854</v>
      </c>
      <c r="E6790">
        <v>-4.0344080053562013E-2</v>
      </c>
    </row>
    <row r="6791" spans="2:5" x14ac:dyDescent="0.2">
      <c r="B6791" s="153">
        <v>33841</v>
      </c>
      <c r="C6791" s="61">
        <v>28.135513</v>
      </c>
      <c r="D6791">
        <f t="shared" si="108"/>
        <v>-0.88250123437229133</v>
      </c>
      <c r="E6791">
        <v>-4.0441114153912494E-2</v>
      </c>
    </row>
    <row r="6792" spans="2:5" x14ac:dyDescent="0.2">
      <c r="B6792" s="153">
        <v>43367</v>
      </c>
      <c r="C6792" s="61">
        <v>239.45368999999999</v>
      </c>
      <c r="D6792">
        <f t="shared" si="108"/>
        <v>7.050200268548795</v>
      </c>
      <c r="E6792">
        <v>-4.0543260276079129E-2</v>
      </c>
    </row>
    <row r="6793" spans="2:5" x14ac:dyDescent="0.2">
      <c r="B6793" s="153">
        <v>36206</v>
      </c>
      <c r="C6793" s="61">
        <v>29.745059999999999</v>
      </c>
      <c r="D6793">
        <f t="shared" si="108"/>
        <v>-0.52742201883254025</v>
      </c>
      <c r="E6793">
        <v>-4.0624480117567058E-2</v>
      </c>
    </row>
    <row r="6794" spans="2:5" x14ac:dyDescent="0.2">
      <c r="B6794" s="153">
        <v>38285</v>
      </c>
      <c r="C6794" s="61">
        <v>62.942120000000003</v>
      </c>
      <c r="D6794">
        <f t="shared" si="108"/>
        <v>0.68760994968871691</v>
      </c>
      <c r="E6794">
        <v>-4.0649661019625555E-2</v>
      </c>
    </row>
    <row r="6795" spans="2:5" x14ac:dyDescent="0.2">
      <c r="B6795" s="153">
        <v>35943</v>
      </c>
      <c r="C6795" s="61">
        <v>37.296604000000002</v>
      </c>
      <c r="D6795">
        <f t="shared" si="108"/>
        <v>-0.40233449531902771</v>
      </c>
      <c r="E6795">
        <v>-4.0655944476238194E-2</v>
      </c>
    </row>
    <row r="6796" spans="2:5" x14ac:dyDescent="0.2">
      <c r="B6796" s="153">
        <v>39979</v>
      </c>
      <c r="C6796" s="61">
        <v>62.403809000000003</v>
      </c>
      <c r="D6796">
        <f t="shared" si="108"/>
        <v>0.37026799203018224</v>
      </c>
      <c r="E6796">
        <v>-4.0727767102426406E-2</v>
      </c>
    </row>
    <row r="6797" spans="2:5" x14ac:dyDescent="0.2">
      <c r="B6797" s="153">
        <v>35461</v>
      </c>
      <c r="C6797" s="61">
        <v>45.541316999999999</v>
      </c>
      <c r="D6797">
        <f t="shared" si="108"/>
        <v>-0.87925662858161269</v>
      </c>
      <c r="E6797">
        <v>-4.0795025235902588E-2</v>
      </c>
    </row>
    <row r="6798" spans="2:5" x14ac:dyDescent="0.2">
      <c r="B6798" s="153">
        <v>44918</v>
      </c>
      <c r="C6798" s="61">
        <v>377.17446899999999</v>
      </c>
      <c r="D6798">
        <f t="shared" si="108"/>
        <v>14.061563877113757</v>
      </c>
      <c r="E6798">
        <v>-4.0816352376576583E-2</v>
      </c>
    </row>
    <row r="6799" spans="2:5" x14ac:dyDescent="0.2">
      <c r="B6799" s="153">
        <v>36307</v>
      </c>
      <c r="C6799" s="61">
        <v>25.042185</v>
      </c>
      <c r="D6799">
        <f t="shared" si="108"/>
        <v>-0.9325269016747576</v>
      </c>
      <c r="E6799">
        <v>-4.0822171958301338E-2</v>
      </c>
    </row>
    <row r="6800" spans="2:5" x14ac:dyDescent="0.2">
      <c r="B6800" s="153">
        <v>44693</v>
      </c>
      <c r="C6800" s="61">
        <v>371.14325000000002</v>
      </c>
      <c r="D6800">
        <f t="shared" si="108"/>
        <v>3.7976747006482219</v>
      </c>
      <c r="E6800">
        <v>-4.0834720269599716E-2</v>
      </c>
    </row>
    <row r="6801" spans="2:5" x14ac:dyDescent="0.2">
      <c r="B6801" s="153">
        <v>38096</v>
      </c>
      <c r="C6801" s="61">
        <v>77.358986000000002</v>
      </c>
      <c r="D6801">
        <f t="shared" si="108"/>
        <v>0.77151385331228783</v>
      </c>
      <c r="E6801">
        <v>-4.0978974948792823E-2</v>
      </c>
    </row>
    <row r="6802" spans="2:5" x14ac:dyDescent="0.2">
      <c r="B6802" s="153">
        <v>35464</v>
      </c>
      <c r="C6802" s="61">
        <v>43.668292999999998</v>
      </c>
      <c r="D6802">
        <f t="shared" si="108"/>
        <v>-0.41878031091983459</v>
      </c>
      <c r="E6802">
        <v>-4.1128015687381218E-2</v>
      </c>
    </row>
    <row r="6803" spans="2:5" x14ac:dyDescent="0.2">
      <c r="B6803" s="153">
        <v>39629</v>
      </c>
      <c r="C6803" s="61">
        <v>75.132164000000003</v>
      </c>
      <c r="D6803">
        <f t="shared" si="108"/>
        <v>4.2961965537298051E-2</v>
      </c>
      <c r="E6803">
        <v>-4.1183816613775348E-2</v>
      </c>
    </row>
    <row r="6804" spans="2:5" x14ac:dyDescent="0.2">
      <c r="B6804" s="153">
        <v>39630</v>
      </c>
      <c r="C6804" s="61">
        <v>72.037300000000002</v>
      </c>
      <c r="D6804">
        <f t="shared" si="108"/>
        <v>4.3611128372728896</v>
      </c>
      <c r="E6804">
        <v>-4.1192264873403633E-2</v>
      </c>
    </row>
    <row r="6805" spans="2:5" x14ac:dyDescent="0.2">
      <c r="B6805" s="153">
        <v>36752</v>
      </c>
      <c r="C6805" s="61">
        <v>13.437004999999999</v>
      </c>
      <c r="D6805">
        <f t="shared" si="108"/>
        <v>-0.95854564145698395</v>
      </c>
      <c r="E6805">
        <v>-4.127701540092258E-2</v>
      </c>
    </row>
    <row r="6806" spans="2:5" x14ac:dyDescent="0.2">
      <c r="B6806" s="153">
        <v>44260</v>
      </c>
      <c r="C6806" s="61">
        <v>324.13974000000002</v>
      </c>
      <c r="D6806">
        <f t="shared" si="108"/>
        <v>1.769590936883626</v>
      </c>
      <c r="E6806">
        <v>-4.1421081758507672E-2</v>
      </c>
    </row>
    <row r="6807" spans="2:5" x14ac:dyDescent="0.2">
      <c r="B6807" s="153">
        <v>43684</v>
      </c>
      <c r="C6807" s="61">
        <v>117.03524</v>
      </c>
      <c r="D6807">
        <f t="shared" si="108"/>
        <v>-0.71264224857805603</v>
      </c>
      <c r="E6807">
        <v>-4.1632634397655723E-2</v>
      </c>
    </row>
    <row r="6808" spans="2:5" x14ac:dyDescent="0.2">
      <c r="B6808" s="153">
        <v>44687</v>
      </c>
      <c r="C6808" s="61">
        <v>407.28060900000003</v>
      </c>
      <c r="D6808">
        <f t="shared" si="108"/>
        <v>19.533428152241772</v>
      </c>
      <c r="E6808">
        <v>-4.1637356739258627E-2</v>
      </c>
    </row>
    <row r="6809" spans="2:5" x14ac:dyDescent="0.2">
      <c r="B6809" s="153">
        <v>33953</v>
      </c>
      <c r="C6809" s="61">
        <v>19.835003</v>
      </c>
      <c r="D6809">
        <f t="shared" si="108"/>
        <v>0</v>
      </c>
      <c r="E6809">
        <v>-4.1666461326766241E-2</v>
      </c>
    </row>
    <row r="6810" spans="2:5" x14ac:dyDescent="0.2">
      <c r="B6810" s="153">
        <v>33926</v>
      </c>
      <c r="C6810" s="61">
        <v>19.835003</v>
      </c>
      <c r="D6810">
        <f t="shared" si="108"/>
        <v>-0.33333321009438566</v>
      </c>
      <c r="E6810">
        <v>-4.1666461326766241E-2</v>
      </c>
    </row>
    <row r="6811" spans="2:5" x14ac:dyDescent="0.2">
      <c r="B6811" s="153">
        <v>33807</v>
      </c>
      <c r="C6811" s="61">
        <v>29.752499</v>
      </c>
      <c r="D6811">
        <f t="shared" si="108"/>
        <v>-0.90375612218155932</v>
      </c>
      <c r="E6811">
        <v>-4.1666576746573772E-2</v>
      </c>
    </row>
    <row r="6812" spans="2:5" x14ac:dyDescent="0.2">
      <c r="B6812" s="153">
        <v>43235</v>
      </c>
      <c r="C6812" s="61">
        <v>309.13653599999998</v>
      </c>
      <c r="D6812">
        <f t="shared" si="108"/>
        <v>0.15925237081653662</v>
      </c>
      <c r="E6812">
        <v>-4.1718116436763264E-2</v>
      </c>
    </row>
    <row r="6813" spans="2:5" x14ac:dyDescent="0.2">
      <c r="B6813" s="153">
        <v>44223</v>
      </c>
      <c r="C6813" s="61">
        <v>266.66888399999999</v>
      </c>
      <c r="D6813">
        <f t="shared" si="108"/>
        <v>2.2422061406622436</v>
      </c>
      <c r="E6813">
        <v>-4.1733822000940689E-2</v>
      </c>
    </row>
    <row r="6814" spans="2:5" x14ac:dyDescent="0.2">
      <c r="B6814" s="153">
        <v>38651</v>
      </c>
      <c r="C6814" s="61">
        <v>82.249206999999998</v>
      </c>
      <c r="D6814">
        <f t="shared" si="108"/>
        <v>-0.23393170937832727</v>
      </c>
      <c r="E6814">
        <v>-4.1814834878756313E-2</v>
      </c>
    </row>
    <row r="6815" spans="2:5" x14ac:dyDescent="0.2">
      <c r="B6815" s="153">
        <v>43699</v>
      </c>
      <c r="C6815" s="61">
        <v>107.36537199999999</v>
      </c>
      <c r="D6815">
        <f t="shared" si="108"/>
        <v>0.61126855477402675</v>
      </c>
      <c r="E6815">
        <v>-4.1814990050849717E-2</v>
      </c>
    </row>
    <row r="6816" spans="2:5" x14ac:dyDescent="0.2">
      <c r="B6816" s="153">
        <v>35293</v>
      </c>
      <c r="C6816" s="61">
        <v>66.634063999999995</v>
      </c>
      <c r="D6816">
        <f t="shared" si="108"/>
        <v>1.0889084659647652</v>
      </c>
      <c r="E6816">
        <v>-4.2023422169854753E-2</v>
      </c>
    </row>
    <row r="6817" spans="2:5" x14ac:dyDescent="0.2">
      <c r="B6817" s="153">
        <v>36172</v>
      </c>
      <c r="C6817" s="61">
        <v>31.898987000000002</v>
      </c>
      <c r="D6817">
        <f t="shared" si="108"/>
        <v>-0.89132822304937132</v>
      </c>
      <c r="E6817">
        <v>-4.2076719899262857E-2</v>
      </c>
    </row>
    <row r="6818" spans="2:5" x14ac:dyDescent="0.2">
      <c r="B6818" s="153">
        <v>44279</v>
      </c>
      <c r="C6818" s="61">
        <v>293.53515599999997</v>
      </c>
      <c r="D6818">
        <f t="shared" si="108"/>
        <v>-5.7005585899705329E-2</v>
      </c>
      <c r="E6818">
        <v>-4.2127408979268907E-2</v>
      </c>
    </row>
    <row r="6819" spans="2:5" x14ac:dyDescent="0.2">
      <c r="B6819" s="153">
        <v>44330</v>
      </c>
      <c r="C6819" s="61">
        <v>311.27984600000002</v>
      </c>
      <c r="D6819">
        <f t="shared" si="108"/>
        <v>1.1840640231377311</v>
      </c>
      <c r="E6819">
        <v>-4.2177905129422266E-2</v>
      </c>
    </row>
    <row r="6820" spans="2:5" x14ac:dyDescent="0.2">
      <c r="B6820" s="153">
        <v>39020</v>
      </c>
      <c r="C6820" s="61">
        <v>142.523224</v>
      </c>
      <c r="D6820">
        <f t="shared" si="108"/>
        <v>3.4173047314672971</v>
      </c>
      <c r="E6820">
        <v>-4.2181276211352724E-2</v>
      </c>
    </row>
    <row r="6821" spans="2:5" x14ac:dyDescent="0.2">
      <c r="B6821" s="153">
        <v>35829</v>
      </c>
      <c r="C6821" s="61">
        <v>32.264747999999997</v>
      </c>
      <c r="D6821">
        <f t="shared" si="108"/>
        <v>-0.53063451624493685</v>
      </c>
      <c r="E6821">
        <v>-4.2186656405580197E-2</v>
      </c>
    </row>
    <row r="6822" spans="2:5" x14ac:dyDescent="0.2">
      <c r="B6822" s="153">
        <v>35317</v>
      </c>
      <c r="C6822" s="61">
        <v>68.741202999999999</v>
      </c>
      <c r="D6822">
        <f t="shared" si="108"/>
        <v>4.9501624462370671E-2</v>
      </c>
      <c r="E6822">
        <v>-4.2210456537987689E-2</v>
      </c>
    </row>
    <row r="6823" spans="2:5" x14ac:dyDescent="0.2">
      <c r="B6823" s="153">
        <v>35327</v>
      </c>
      <c r="C6823" s="61">
        <v>65.498901000000004</v>
      </c>
      <c r="D6823">
        <f t="shared" si="108"/>
        <v>0.39796790963110623</v>
      </c>
      <c r="E6823">
        <v>-4.2224119251444182E-2</v>
      </c>
    </row>
    <row r="6824" spans="2:5" x14ac:dyDescent="0.2">
      <c r="B6824" s="153">
        <v>39944</v>
      </c>
      <c r="C6824" s="61">
        <v>46.852936</v>
      </c>
      <c r="D6824">
        <f t="shared" si="108"/>
        <v>-0.63998025878426157</v>
      </c>
      <c r="E6824">
        <v>-4.2426493313326638E-2</v>
      </c>
    </row>
    <row r="6825" spans="2:5" x14ac:dyDescent="0.2">
      <c r="B6825" s="153">
        <v>38867</v>
      </c>
      <c r="C6825" s="61">
        <v>130.13990799999999</v>
      </c>
      <c r="D6825">
        <f t="shared" si="108"/>
        <v>-0.18789727203992301</v>
      </c>
      <c r="E6825">
        <v>-4.2554375504583207E-2</v>
      </c>
    </row>
    <row r="6826" spans="2:5" x14ac:dyDescent="0.2">
      <c r="B6826" s="153">
        <v>43664</v>
      </c>
      <c r="C6826" s="61">
        <v>160.25054900000001</v>
      </c>
      <c r="D6826">
        <f t="shared" si="108"/>
        <v>-0.83533647038220549</v>
      </c>
      <c r="E6826">
        <v>-4.2584826663877501E-2</v>
      </c>
    </row>
    <row r="6827" spans="2:5" x14ac:dyDescent="0.2">
      <c r="B6827" s="153">
        <v>45364</v>
      </c>
      <c r="C6827" s="61">
        <v>973.20001200000002</v>
      </c>
      <c r="D6827">
        <f t="shared" si="108"/>
        <v>4.3876003449547811</v>
      </c>
      <c r="E6827">
        <v>-4.2597135268076722E-2</v>
      </c>
    </row>
    <row r="6828" spans="2:5" x14ac:dyDescent="0.2">
      <c r="B6828" s="153">
        <v>43532</v>
      </c>
      <c r="C6828" s="61">
        <v>180.63700900000001</v>
      </c>
      <c r="D6828">
        <f t="shared" si="108"/>
        <v>-0.65814546441649902</v>
      </c>
      <c r="E6828">
        <v>-4.2789278318410583E-2</v>
      </c>
    </row>
    <row r="6829" spans="2:5" x14ac:dyDescent="0.2">
      <c r="B6829" s="153">
        <v>42669</v>
      </c>
      <c r="C6829" s="61">
        <v>528.40313700000002</v>
      </c>
      <c r="D6829">
        <f t="shared" si="108"/>
        <v>0.43644773097722878</v>
      </c>
      <c r="E6829">
        <v>-4.2885518488496345E-2</v>
      </c>
    </row>
    <row r="6830" spans="2:5" x14ac:dyDescent="0.2">
      <c r="B6830" s="153">
        <v>42227</v>
      </c>
      <c r="C6830" s="61">
        <v>367.85406499999999</v>
      </c>
      <c r="D6830">
        <f t="shared" si="108"/>
        <v>2.5890301308653147</v>
      </c>
      <c r="E6830">
        <v>-4.2909029738825599E-2</v>
      </c>
    </row>
    <row r="6831" spans="2:5" x14ac:dyDescent="0.2">
      <c r="B6831" s="153">
        <v>40107</v>
      </c>
      <c r="C6831" s="61">
        <v>102.49400300000001</v>
      </c>
      <c r="D6831">
        <f t="shared" si="108"/>
        <v>3.0782877717502246</v>
      </c>
      <c r="E6831">
        <v>-4.3114535034144745E-2</v>
      </c>
    </row>
    <row r="6832" spans="2:5" x14ac:dyDescent="0.2">
      <c r="B6832" s="153">
        <v>35989</v>
      </c>
      <c r="C6832" s="61">
        <v>25.131626000000001</v>
      </c>
      <c r="D6832">
        <f t="shared" si="108"/>
        <v>-4.4531348996809529E-2</v>
      </c>
      <c r="E6832">
        <v>-4.3132695848888514E-2</v>
      </c>
    </row>
    <row r="6833" spans="2:5" x14ac:dyDescent="0.2">
      <c r="B6833" s="153">
        <v>33637</v>
      </c>
      <c r="C6833" s="61">
        <v>26.302931000000001</v>
      </c>
      <c r="D6833">
        <f t="shared" si="108"/>
        <v>-4.6688536021734499E-2</v>
      </c>
      <c r="E6833">
        <v>-4.3137433370861455E-2</v>
      </c>
    </row>
    <row r="6834" spans="2:5" x14ac:dyDescent="0.2">
      <c r="B6834" s="153">
        <v>36230</v>
      </c>
      <c r="C6834" s="61">
        <v>27.59112</v>
      </c>
      <c r="D6834">
        <f t="shared" si="108"/>
        <v>-0.7505967965544813</v>
      </c>
      <c r="E6834">
        <v>-4.31637029816326E-2</v>
      </c>
    </row>
    <row r="6835" spans="2:5" x14ac:dyDescent="0.2">
      <c r="B6835" s="153">
        <v>38917</v>
      </c>
      <c r="C6835" s="61">
        <v>110.62857099999999</v>
      </c>
      <c r="D6835">
        <f t="shared" si="108"/>
        <v>9.981706680315142</v>
      </c>
      <c r="E6835">
        <v>-4.3181484195611144E-2</v>
      </c>
    </row>
    <row r="6836" spans="2:5" x14ac:dyDescent="0.2">
      <c r="B6836" s="153">
        <v>37061</v>
      </c>
      <c r="C6836" s="61">
        <v>10.073896</v>
      </c>
      <c r="D6836">
        <f t="shared" si="108"/>
        <v>-0.62858460663813254</v>
      </c>
      <c r="E6836">
        <v>-4.3223403563208126E-2</v>
      </c>
    </row>
    <row r="6837" spans="2:5" x14ac:dyDescent="0.2">
      <c r="B6837" s="153">
        <v>39811</v>
      </c>
      <c r="C6837" s="61">
        <v>27.122990000000001</v>
      </c>
      <c r="D6837">
        <f t="shared" si="108"/>
        <v>1.5703791156596161</v>
      </c>
      <c r="E6837">
        <v>-4.3352617364290344E-2</v>
      </c>
    </row>
    <row r="6838" spans="2:5" x14ac:dyDescent="0.2">
      <c r="B6838" s="153">
        <v>37057</v>
      </c>
      <c r="C6838" s="61">
        <v>10.552136000000001</v>
      </c>
      <c r="D6838">
        <f t="shared" si="108"/>
        <v>-0.96176621546478813</v>
      </c>
      <c r="E6838">
        <v>-4.335663625609857E-2</v>
      </c>
    </row>
    <row r="6839" spans="2:5" x14ac:dyDescent="0.2">
      <c r="B6839" s="153">
        <v>43277</v>
      </c>
      <c r="C6839" s="61">
        <v>275.98983800000002</v>
      </c>
      <c r="D6839">
        <f t="shared" si="108"/>
        <v>6.2733761938955315</v>
      </c>
      <c r="E6839">
        <v>-4.3365512190010252E-2</v>
      </c>
    </row>
    <row r="6840" spans="2:5" x14ac:dyDescent="0.2">
      <c r="B6840" s="153">
        <v>34368</v>
      </c>
      <c r="C6840" s="61">
        <v>37.945217</v>
      </c>
      <c r="D6840">
        <f t="shared" si="108"/>
        <v>1.2040025782239285</v>
      </c>
      <c r="E6840">
        <v>-4.3478415405331705E-2</v>
      </c>
    </row>
    <row r="6841" spans="2:5" x14ac:dyDescent="0.2">
      <c r="B6841" s="153">
        <v>36126</v>
      </c>
      <c r="C6841" s="61">
        <v>17.216502999999999</v>
      </c>
      <c r="D6841">
        <f t="shared" si="108"/>
        <v>-0.9314947985933304</v>
      </c>
      <c r="E6841">
        <v>-4.3478456531794094E-2</v>
      </c>
    </row>
    <row r="6842" spans="2:5" x14ac:dyDescent="0.2">
      <c r="B6842" s="153">
        <v>43297</v>
      </c>
      <c r="C6842" s="61">
        <v>251.31672699999999</v>
      </c>
      <c r="D6842">
        <f t="shared" si="108"/>
        <v>2.7100811504460154</v>
      </c>
      <c r="E6842">
        <v>-4.3626741424378307E-2</v>
      </c>
    </row>
    <row r="6843" spans="2:5" x14ac:dyDescent="0.2">
      <c r="B6843" s="153">
        <v>43922</v>
      </c>
      <c r="C6843" s="61">
        <v>67.738876000000005</v>
      </c>
      <c r="D6843">
        <f t="shared" si="108"/>
        <v>0.99556972634552243</v>
      </c>
      <c r="E6843">
        <v>-4.3631284121938931E-2</v>
      </c>
    </row>
    <row r="6844" spans="2:5" x14ac:dyDescent="0.2">
      <c r="B6844" s="153">
        <v>37823</v>
      </c>
      <c r="C6844" s="61">
        <v>33.944629999999997</v>
      </c>
      <c r="D6844">
        <f t="shared" si="108"/>
        <v>-0.7189200383587866</v>
      </c>
      <c r="E6844">
        <v>-4.3670921506431641E-2</v>
      </c>
    </row>
    <row r="6845" spans="2:5" x14ac:dyDescent="0.2">
      <c r="B6845" s="153">
        <v>39169</v>
      </c>
      <c r="C6845" s="61">
        <v>120.76503</v>
      </c>
      <c r="D6845">
        <f t="shared" si="108"/>
        <v>6.7124245074752986</v>
      </c>
      <c r="E6845">
        <v>-4.3784507808457877E-2</v>
      </c>
    </row>
    <row r="6846" spans="2:5" x14ac:dyDescent="0.2">
      <c r="B6846" s="153">
        <v>37238</v>
      </c>
      <c r="C6846" s="61">
        <v>15.658504000000001</v>
      </c>
      <c r="D6846">
        <f t="shared" si="108"/>
        <v>-0.80524108742970801</v>
      </c>
      <c r="E6846">
        <v>-4.3806166488396213E-2</v>
      </c>
    </row>
    <row r="6847" spans="2:5" x14ac:dyDescent="0.2">
      <c r="B6847" s="153">
        <v>43969</v>
      </c>
      <c r="C6847" s="61">
        <v>80.399422000000001</v>
      </c>
      <c r="D6847">
        <f t="shared" si="108"/>
        <v>-0.46891470698307669</v>
      </c>
      <c r="E6847">
        <v>-4.3864790045171805E-2</v>
      </c>
    </row>
    <row r="6848" spans="2:5" x14ac:dyDescent="0.2">
      <c r="B6848" s="153">
        <v>38832</v>
      </c>
      <c r="C6848" s="61">
        <v>151.387024</v>
      </c>
      <c r="D6848">
        <f t="shared" si="108"/>
        <v>3.0275837042340208</v>
      </c>
      <c r="E6848">
        <v>-4.3929170020990393E-2</v>
      </c>
    </row>
    <row r="6849" spans="2:5" x14ac:dyDescent="0.2">
      <c r="B6849" s="153">
        <v>34821</v>
      </c>
      <c r="C6849" s="61">
        <v>37.587555000000002</v>
      </c>
      <c r="D6849">
        <f t="shared" si="108"/>
        <v>-0.91981135220198873</v>
      </c>
      <c r="E6849">
        <v>-4.4199142149165593E-2</v>
      </c>
    </row>
    <row r="6850" spans="2:5" x14ac:dyDescent="0.2">
      <c r="B6850" s="153">
        <v>44547</v>
      </c>
      <c r="C6850" s="61">
        <v>468.739105</v>
      </c>
      <c r="D6850">
        <f t="shared" si="108"/>
        <v>0.53760646052334993</v>
      </c>
      <c r="E6850">
        <v>-4.4211772122743541E-2</v>
      </c>
    </row>
    <row r="6851" spans="2:5" x14ac:dyDescent="0.2">
      <c r="B6851" s="153">
        <v>44272</v>
      </c>
      <c r="C6851" s="61">
        <v>304.84985399999999</v>
      </c>
      <c r="D6851">
        <f t="shared" ref="D6851:D6914" si="109">(C6851-C6852)/C6852</f>
        <v>0.19034636096886259</v>
      </c>
      <c r="E6851">
        <v>-4.4225792783732357E-2</v>
      </c>
    </row>
    <row r="6852" spans="2:5" x14ac:dyDescent="0.2">
      <c r="B6852" s="153">
        <v>43335</v>
      </c>
      <c r="C6852" s="61">
        <v>256.10180700000001</v>
      </c>
      <c r="D6852">
        <f t="shared" si="109"/>
        <v>1.0104465156860509</v>
      </c>
      <c r="E6852">
        <v>-4.427076028075367E-2</v>
      </c>
    </row>
    <row r="6853" spans="2:5" x14ac:dyDescent="0.2">
      <c r="B6853" s="153">
        <v>40213</v>
      </c>
      <c r="C6853" s="61">
        <v>127.385536</v>
      </c>
      <c r="D6853">
        <f t="shared" si="109"/>
        <v>-0.33080620426744062</v>
      </c>
      <c r="E6853">
        <v>-4.4279779144441117E-2</v>
      </c>
    </row>
    <row r="6854" spans="2:5" x14ac:dyDescent="0.2">
      <c r="B6854" s="153">
        <v>43592</v>
      </c>
      <c r="C6854" s="61">
        <v>190.35672</v>
      </c>
      <c r="D6854">
        <f t="shared" si="109"/>
        <v>0.82435183647330867</v>
      </c>
      <c r="E6854">
        <v>-4.429432727498743E-2</v>
      </c>
    </row>
    <row r="6855" spans="2:5" x14ac:dyDescent="0.2">
      <c r="B6855" s="153">
        <v>39524</v>
      </c>
      <c r="C6855" s="61">
        <v>104.34211000000001</v>
      </c>
      <c r="D6855">
        <f t="shared" si="109"/>
        <v>-7.7365576346282175E-2</v>
      </c>
      <c r="E6855">
        <v>-4.4303329534437982E-2</v>
      </c>
    </row>
    <row r="6856" spans="2:5" x14ac:dyDescent="0.2">
      <c r="B6856" s="153">
        <v>39310</v>
      </c>
      <c r="C6856" s="61">
        <v>113.091499</v>
      </c>
      <c r="D6856">
        <f t="shared" si="109"/>
        <v>-0.2979952701560708</v>
      </c>
      <c r="E6856">
        <v>-4.4346565182107091E-2</v>
      </c>
    </row>
    <row r="6857" spans="2:5" x14ac:dyDescent="0.2">
      <c r="B6857" s="153">
        <v>43879</v>
      </c>
      <c r="C6857" s="61">
        <v>161.097916</v>
      </c>
      <c r="D6857">
        <f t="shared" si="109"/>
        <v>1.4747546946404306</v>
      </c>
      <c r="E6857">
        <v>-4.4352460778273151E-2</v>
      </c>
    </row>
    <row r="6858" spans="2:5" x14ac:dyDescent="0.2">
      <c r="B6858" s="153">
        <v>38447</v>
      </c>
      <c r="C6858" s="61">
        <v>65.096519000000001</v>
      </c>
      <c r="D6858">
        <f t="shared" si="109"/>
        <v>9.4649996290434732E-2</v>
      </c>
      <c r="E6858">
        <v>-4.4551707282191037E-2</v>
      </c>
    </row>
    <row r="6859" spans="2:5" x14ac:dyDescent="0.2">
      <c r="B6859" s="153">
        <v>38141</v>
      </c>
      <c r="C6859" s="61">
        <v>59.467883999999998</v>
      </c>
      <c r="D6859">
        <f t="shared" si="109"/>
        <v>4.3687564093107856</v>
      </c>
      <c r="E6859">
        <v>-4.4574829105435941E-2</v>
      </c>
    </row>
    <row r="6860" spans="2:5" x14ac:dyDescent="0.2">
      <c r="B6860" s="153">
        <v>37008</v>
      </c>
      <c r="C6860" s="61">
        <v>11.076658999999999</v>
      </c>
      <c r="D6860">
        <f t="shared" si="109"/>
        <v>-0.91423248787698086</v>
      </c>
      <c r="E6860">
        <v>-4.4577354570009983E-2</v>
      </c>
    </row>
    <row r="6861" spans="2:5" x14ac:dyDescent="0.2">
      <c r="B6861" s="153">
        <v>43678</v>
      </c>
      <c r="C6861" s="61">
        <v>129.147491</v>
      </c>
      <c r="D6861">
        <f t="shared" si="109"/>
        <v>4.7397094099552985</v>
      </c>
      <c r="E6861">
        <v>-4.4616534842147018E-2</v>
      </c>
    </row>
    <row r="6862" spans="2:5" x14ac:dyDescent="0.2">
      <c r="B6862" s="153">
        <v>35979</v>
      </c>
      <c r="C6862" s="61">
        <v>22.500702</v>
      </c>
      <c r="D6862">
        <f t="shared" si="109"/>
        <v>-0.81203865387186036</v>
      </c>
      <c r="E6862">
        <v>-4.4620519399415387E-2</v>
      </c>
    </row>
    <row r="6863" spans="2:5" x14ac:dyDescent="0.2">
      <c r="B6863" s="153">
        <v>39290</v>
      </c>
      <c r="C6863" s="61">
        <v>119.709198</v>
      </c>
      <c r="D6863">
        <f t="shared" si="109"/>
        <v>2.7881647018087459</v>
      </c>
      <c r="E6863">
        <v>-4.4681299524321323E-2</v>
      </c>
    </row>
    <row r="6864" spans="2:5" x14ac:dyDescent="0.2">
      <c r="B6864" s="153">
        <v>36185</v>
      </c>
      <c r="C6864" s="61">
        <v>31.600843000000001</v>
      </c>
      <c r="D6864">
        <f t="shared" si="109"/>
        <v>1.9014131616893304</v>
      </c>
      <c r="E6864">
        <v>-4.5045195052474812E-2</v>
      </c>
    </row>
    <row r="6865" spans="2:5" x14ac:dyDescent="0.2">
      <c r="B6865" s="153">
        <v>36972</v>
      </c>
      <c r="C6865" s="61">
        <v>10.891534999999999</v>
      </c>
      <c r="D6865">
        <f t="shared" si="109"/>
        <v>-0.74088387730970129</v>
      </c>
      <c r="E6865">
        <v>-4.5300630941925074E-2</v>
      </c>
    </row>
    <row r="6866" spans="2:5" x14ac:dyDescent="0.2">
      <c r="B6866" s="153">
        <v>37882</v>
      </c>
      <c r="C6866" s="61">
        <v>42.033413000000003</v>
      </c>
      <c r="D6866">
        <f t="shared" si="109"/>
        <v>-0.89894687367458925</v>
      </c>
      <c r="E6866">
        <v>-4.5389703168919306E-2</v>
      </c>
    </row>
    <row r="6867" spans="2:5" x14ac:dyDescent="0.2">
      <c r="B6867" s="153">
        <v>44624</v>
      </c>
      <c r="C6867" s="61">
        <v>415.95361300000002</v>
      </c>
      <c r="D6867">
        <f t="shared" si="109"/>
        <v>13.89580913389689</v>
      </c>
      <c r="E6867">
        <v>-4.5412956723332863E-2</v>
      </c>
    </row>
    <row r="6868" spans="2:5" x14ac:dyDescent="0.2">
      <c r="B6868" s="153">
        <v>39794</v>
      </c>
      <c r="C6868" s="61">
        <v>27.924204</v>
      </c>
      <c r="D6868">
        <f t="shared" si="109"/>
        <v>1.0558709248789486</v>
      </c>
      <c r="E6868">
        <v>-4.5440253453519555E-2</v>
      </c>
    </row>
    <row r="6869" spans="2:5" x14ac:dyDescent="0.2">
      <c r="B6869" s="153">
        <v>34117</v>
      </c>
      <c r="C6869" s="61">
        <v>13.582663999999999</v>
      </c>
      <c r="D6869">
        <f t="shared" si="109"/>
        <v>-0.49999998159418441</v>
      </c>
      <c r="E6869">
        <v>-4.5454644480861915E-2</v>
      </c>
    </row>
    <row r="6870" spans="2:5" x14ac:dyDescent="0.2">
      <c r="B6870" s="153">
        <v>33814</v>
      </c>
      <c r="C6870" s="61">
        <v>27.165327000000001</v>
      </c>
      <c r="D6870">
        <f t="shared" si="109"/>
        <v>-0.53043193139206513</v>
      </c>
      <c r="E6870">
        <v>-4.5454679619232156E-2</v>
      </c>
    </row>
    <row r="6871" spans="2:5" x14ac:dyDescent="0.2">
      <c r="B6871" s="153">
        <v>35121</v>
      </c>
      <c r="C6871" s="61">
        <v>57.851734</v>
      </c>
      <c r="D6871">
        <f t="shared" si="109"/>
        <v>1.2158649721087074</v>
      </c>
      <c r="E6871">
        <v>-4.5480619019521384E-2</v>
      </c>
    </row>
    <row r="6872" spans="2:5" x14ac:dyDescent="0.2">
      <c r="B6872" s="153">
        <v>36306</v>
      </c>
      <c r="C6872" s="61">
        <v>26.107969000000001</v>
      </c>
      <c r="D6872">
        <f t="shared" si="109"/>
        <v>-0.68748690479040486</v>
      </c>
      <c r="E6872">
        <v>-4.5504008884266804E-2</v>
      </c>
    </row>
    <row r="6873" spans="2:5" x14ac:dyDescent="0.2">
      <c r="B6873" s="153">
        <v>38040</v>
      </c>
      <c r="C6873" s="61">
        <v>83.542000000000002</v>
      </c>
      <c r="D6873">
        <f t="shared" si="109"/>
        <v>-0.16614551177038175</v>
      </c>
      <c r="E6873">
        <v>-4.5553267266346543E-2</v>
      </c>
    </row>
    <row r="6874" spans="2:5" x14ac:dyDescent="0.2">
      <c r="B6874" s="153">
        <v>43997</v>
      </c>
      <c r="C6874" s="61">
        <v>100.187744</v>
      </c>
      <c r="D6874">
        <f t="shared" si="109"/>
        <v>0.32856867828349035</v>
      </c>
      <c r="E6874">
        <v>-4.558406121690612E-2</v>
      </c>
    </row>
    <row r="6875" spans="2:5" x14ac:dyDescent="0.2">
      <c r="B6875" s="153">
        <v>35269</v>
      </c>
      <c r="C6875" s="61">
        <v>75.410285999999999</v>
      </c>
      <c r="D6875">
        <f t="shared" si="109"/>
        <v>-0.34008620098964121</v>
      </c>
      <c r="E6875">
        <v>-4.5699313661602091E-2</v>
      </c>
    </row>
    <row r="6876" spans="2:5" x14ac:dyDescent="0.2">
      <c r="B6876" s="153">
        <v>39295</v>
      </c>
      <c r="C6876" s="61">
        <v>114.27293400000001</v>
      </c>
      <c r="D6876">
        <f t="shared" si="109"/>
        <v>-7.971944106749343E-2</v>
      </c>
      <c r="E6876">
        <v>-4.5753496223240743E-2</v>
      </c>
    </row>
    <row r="6877" spans="2:5" x14ac:dyDescent="0.2">
      <c r="B6877" s="153">
        <v>39146</v>
      </c>
      <c r="C6877" s="61">
        <v>124.17184399999999</v>
      </c>
      <c r="D6877">
        <f t="shared" si="109"/>
        <v>-0.13680628239422263</v>
      </c>
      <c r="E6877">
        <v>-4.5782751297376661E-2</v>
      </c>
    </row>
    <row r="6878" spans="2:5" x14ac:dyDescent="0.2">
      <c r="B6878" s="153">
        <v>43671</v>
      </c>
      <c r="C6878" s="61">
        <v>143.851654</v>
      </c>
      <c r="D6878">
        <f t="shared" si="109"/>
        <v>-0.70065345610724705</v>
      </c>
      <c r="E6878">
        <v>-4.5950412806573998E-2</v>
      </c>
    </row>
    <row r="6879" spans="2:5" x14ac:dyDescent="0.2">
      <c r="B6879" s="153">
        <v>42780</v>
      </c>
      <c r="C6879" s="61">
        <v>480.55224600000003</v>
      </c>
      <c r="D6879">
        <f t="shared" si="109"/>
        <v>1.4126624347327783</v>
      </c>
      <c r="E6879">
        <v>-4.6012277398338228E-2</v>
      </c>
    </row>
    <row r="6880" spans="2:5" x14ac:dyDescent="0.2">
      <c r="B6880" s="153">
        <v>43591</v>
      </c>
      <c r="C6880" s="61">
        <v>199.17922999999999</v>
      </c>
      <c r="D6880">
        <f t="shared" si="109"/>
        <v>-0.46051028643580083</v>
      </c>
      <c r="E6880">
        <v>-4.6073012526290841E-2</v>
      </c>
    </row>
    <row r="6881" spans="2:5" x14ac:dyDescent="0.2">
      <c r="B6881" s="153">
        <v>42465</v>
      </c>
      <c r="C6881" s="61">
        <v>369.19931000000003</v>
      </c>
      <c r="D6881">
        <f t="shared" si="109"/>
        <v>4.5169521597615505</v>
      </c>
      <c r="E6881">
        <v>-4.6086581100455763E-2</v>
      </c>
    </row>
    <row r="6882" spans="2:5" x14ac:dyDescent="0.2">
      <c r="B6882" s="153">
        <v>35180</v>
      </c>
      <c r="C6882" s="61">
        <v>66.920883000000003</v>
      </c>
      <c r="D6882">
        <f t="shared" si="109"/>
        <v>-0.41597752356495671</v>
      </c>
      <c r="E6882">
        <v>-4.6090551638754751E-2</v>
      </c>
    </row>
    <row r="6883" spans="2:5" x14ac:dyDescent="0.2">
      <c r="B6883" s="153">
        <v>38881</v>
      </c>
      <c r="C6883" s="61">
        <v>114.58614300000001</v>
      </c>
      <c r="D6883">
        <f t="shared" si="109"/>
        <v>1.4990330451377329</v>
      </c>
      <c r="E6883">
        <v>-4.6091482398259505E-2</v>
      </c>
    </row>
    <row r="6884" spans="2:5" x14ac:dyDescent="0.2">
      <c r="B6884" s="153">
        <v>35751</v>
      </c>
      <c r="C6884" s="61">
        <v>45.852192000000002</v>
      </c>
      <c r="D6884">
        <f t="shared" si="109"/>
        <v>0.44449528376721992</v>
      </c>
      <c r="E6884">
        <v>-4.615377766518472E-2</v>
      </c>
    </row>
    <row r="6885" spans="2:5" x14ac:dyDescent="0.2">
      <c r="B6885" s="153">
        <v>35949</v>
      </c>
      <c r="C6885" s="61">
        <v>31.742708</v>
      </c>
      <c r="D6885">
        <f t="shared" si="109"/>
        <v>0.62462658272421001</v>
      </c>
      <c r="E6885">
        <v>-4.618728014449118E-2</v>
      </c>
    </row>
    <row r="6886" spans="2:5" x14ac:dyDescent="0.2">
      <c r="B6886" s="153">
        <v>36629</v>
      </c>
      <c r="C6886" s="61">
        <v>19.538464000000001</v>
      </c>
      <c r="D6886">
        <f t="shared" si="109"/>
        <v>-0.83013916833945789</v>
      </c>
      <c r="E6886">
        <v>-4.6210673966153096E-2</v>
      </c>
    </row>
    <row r="6887" spans="2:5" x14ac:dyDescent="0.2">
      <c r="B6887" s="153">
        <v>39514</v>
      </c>
      <c r="C6887" s="61">
        <v>115.02630600000001</v>
      </c>
      <c r="D6887">
        <f t="shared" si="109"/>
        <v>8.0377206329860442</v>
      </c>
      <c r="E6887">
        <v>-4.6212611533917688E-2</v>
      </c>
    </row>
    <row r="6888" spans="2:5" x14ac:dyDescent="0.2">
      <c r="B6888" s="153">
        <v>36795</v>
      </c>
      <c r="C6888" s="61">
        <v>12.727358000000001</v>
      </c>
      <c r="D6888">
        <f t="shared" si="109"/>
        <v>-0.74630075362124704</v>
      </c>
      <c r="E6888">
        <v>-4.6242701361563152E-2</v>
      </c>
    </row>
    <row r="6889" spans="2:5" x14ac:dyDescent="0.2">
      <c r="B6889" s="153">
        <v>35446</v>
      </c>
      <c r="C6889" s="61">
        <v>50.167110000000001</v>
      </c>
      <c r="D6889">
        <f t="shared" si="109"/>
        <v>-0.89647507792319092</v>
      </c>
      <c r="E6889">
        <v>-4.6263703905025086E-2</v>
      </c>
    </row>
    <row r="6890" spans="2:5" x14ac:dyDescent="0.2">
      <c r="B6890" s="153">
        <v>44522</v>
      </c>
      <c r="C6890" s="61">
        <v>484.58969100000002</v>
      </c>
      <c r="D6890">
        <f t="shared" si="109"/>
        <v>38.686147716523827</v>
      </c>
      <c r="E6890">
        <v>-4.6301742409539798E-2</v>
      </c>
    </row>
    <row r="6891" spans="2:5" x14ac:dyDescent="0.2">
      <c r="B6891" s="153">
        <v>36840</v>
      </c>
      <c r="C6891" s="61">
        <v>12.21055</v>
      </c>
      <c r="D6891">
        <f t="shared" si="109"/>
        <v>-0.97439940211773446</v>
      </c>
      <c r="E6891">
        <v>-4.6385440359523848E-2</v>
      </c>
    </row>
    <row r="6892" spans="2:5" x14ac:dyDescent="0.2">
      <c r="B6892" s="153">
        <v>44585</v>
      </c>
      <c r="C6892" s="61">
        <v>476.96346999999997</v>
      </c>
      <c r="D6892">
        <f t="shared" si="109"/>
        <v>12.474701119115847</v>
      </c>
      <c r="E6892">
        <v>-4.6627428989336528E-2</v>
      </c>
    </row>
    <row r="6893" spans="2:5" x14ac:dyDescent="0.2">
      <c r="B6893" s="153">
        <v>35810</v>
      </c>
      <c r="C6893" s="61">
        <v>35.396960999999997</v>
      </c>
      <c r="D6893">
        <f t="shared" si="109"/>
        <v>-0.53532800802392022</v>
      </c>
      <c r="E6893">
        <v>-4.6670431474685713E-2</v>
      </c>
    </row>
    <row r="6894" spans="2:5" x14ac:dyDescent="0.2">
      <c r="B6894" s="153">
        <v>38653</v>
      </c>
      <c r="C6894" s="61">
        <v>76.176231000000001</v>
      </c>
      <c r="D6894">
        <f t="shared" si="109"/>
        <v>0.17366965711989593</v>
      </c>
      <c r="E6894">
        <v>-4.6773406715474482E-2</v>
      </c>
    </row>
    <row r="6895" spans="2:5" x14ac:dyDescent="0.2">
      <c r="B6895" s="153">
        <v>38181</v>
      </c>
      <c r="C6895" s="61">
        <v>64.904319999999998</v>
      </c>
      <c r="D6895">
        <f t="shared" si="109"/>
        <v>-0.48608867737492095</v>
      </c>
      <c r="E6895">
        <v>-4.681232226032081E-2</v>
      </c>
    </row>
    <row r="6896" spans="2:5" x14ac:dyDescent="0.2">
      <c r="B6896" s="153">
        <v>39167</v>
      </c>
      <c r="C6896" s="61">
        <v>126.294785</v>
      </c>
      <c r="D6896">
        <f t="shared" si="109"/>
        <v>10.191459845767696</v>
      </c>
      <c r="E6896">
        <v>-4.6861995223155067E-2</v>
      </c>
    </row>
    <row r="6897" spans="2:5" x14ac:dyDescent="0.2">
      <c r="B6897" s="153">
        <v>37131</v>
      </c>
      <c r="C6897" s="61">
        <v>11.284924999999999</v>
      </c>
      <c r="D6897">
        <f t="shared" si="109"/>
        <v>-0.93915562073247105</v>
      </c>
      <c r="E6897">
        <v>-4.6905564309556044E-2</v>
      </c>
    </row>
    <row r="6898" spans="2:5" x14ac:dyDescent="0.2">
      <c r="B6898" s="153">
        <v>43416</v>
      </c>
      <c r="C6898" s="61">
        <v>185.47193899999999</v>
      </c>
      <c r="D6898">
        <f t="shared" si="109"/>
        <v>3.4040735746855351</v>
      </c>
      <c r="E6898">
        <v>-4.7119085842313668E-2</v>
      </c>
    </row>
    <row r="6899" spans="2:5" x14ac:dyDescent="0.2">
      <c r="B6899" s="153">
        <v>36423</v>
      </c>
      <c r="C6899" s="61">
        <v>42.113723999999998</v>
      </c>
      <c r="D6899">
        <f t="shared" si="109"/>
        <v>-0.60202562478861554</v>
      </c>
      <c r="E6899">
        <v>-4.7121221075751486E-2</v>
      </c>
    </row>
    <row r="6900" spans="2:5" x14ac:dyDescent="0.2">
      <c r="B6900" s="153">
        <v>43993</v>
      </c>
      <c r="C6900" s="61">
        <v>105.82019</v>
      </c>
      <c r="D6900">
        <f t="shared" si="109"/>
        <v>-0.30118623654490406</v>
      </c>
      <c r="E6900">
        <v>-4.7127475844405207E-2</v>
      </c>
    </row>
    <row r="6901" spans="2:5" x14ac:dyDescent="0.2">
      <c r="B6901" s="153">
        <v>38852</v>
      </c>
      <c r="C6901" s="61">
        <v>151.428314</v>
      </c>
      <c r="D6901">
        <f t="shared" si="109"/>
        <v>1.6130245617207741</v>
      </c>
      <c r="E6901">
        <v>-4.729271366098621E-2</v>
      </c>
    </row>
    <row r="6902" spans="2:5" x14ac:dyDescent="0.2">
      <c r="B6902" s="153">
        <v>37908</v>
      </c>
      <c r="C6902" s="61">
        <v>57.951355</v>
      </c>
      <c r="D6902">
        <f t="shared" si="109"/>
        <v>2.7009509337545907</v>
      </c>
      <c r="E6902">
        <v>-4.7341875558995418E-2</v>
      </c>
    </row>
    <row r="6903" spans="2:5" x14ac:dyDescent="0.2">
      <c r="B6903" s="153">
        <v>37244</v>
      </c>
      <c r="C6903" s="61">
        <v>15.658504000000001</v>
      </c>
      <c r="D6903">
        <f t="shared" si="109"/>
        <v>-0.13580260949629533</v>
      </c>
      <c r="E6903">
        <v>-4.7395796071148161E-2</v>
      </c>
    </row>
    <row r="6904" spans="2:5" x14ac:dyDescent="0.2">
      <c r="B6904" s="153">
        <v>37341</v>
      </c>
      <c r="C6904" s="61">
        <v>18.119129000000001</v>
      </c>
      <c r="D6904">
        <f t="shared" si="109"/>
        <v>-0.87227266472613296</v>
      </c>
      <c r="E6904">
        <v>-4.7445237822615824E-2</v>
      </c>
    </row>
    <row r="6905" spans="2:5" x14ac:dyDescent="0.2">
      <c r="B6905" s="153">
        <v>44082</v>
      </c>
      <c r="C6905" s="61">
        <v>141.85787999999999</v>
      </c>
      <c r="D6905">
        <f t="shared" si="109"/>
        <v>2.6554136942151012</v>
      </c>
      <c r="E6905">
        <v>-4.7523333643489457E-2</v>
      </c>
    </row>
    <row r="6906" spans="2:5" x14ac:dyDescent="0.2">
      <c r="B6906" s="153">
        <v>34388</v>
      </c>
      <c r="C6906" s="61">
        <v>38.807613000000003</v>
      </c>
      <c r="D6906">
        <f t="shared" si="109"/>
        <v>0.79999991651123092</v>
      </c>
      <c r="E6906">
        <v>-4.7618868819675995E-2</v>
      </c>
    </row>
    <row r="6907" spans="2:5" x14ac:dyDescent="0.2">
      <c r="B6907" s="153">
        <v>33973</v>
      </c>
      <c r="C6907" s="61">
        <v>21.559785999999999</v>
      </c>
      <c r="D6907">
        <f t="shared" si="109"/>
        <v>-0.28571415792533023</v>
      </c>
      <c r="E6907">
        <v>-4.7618992927484886E-2</v>
      </c>
    </row>
    <row r="6908" spans="2:5" x14ac:dyDescent="0.2">
      <c r="B6908" s="153">
        <v>34327</v>
      </c>
      <c r="C6908" s="61">
        <v>30.183695</v>
      </c>
      <c r="D6908">
        <f t="shared" si="109"/>
        <v>-0.76336248714372035</v>
      </c>
      <c r="E6908">
        <v>-4.7619145282554391E-2</v>
      </c>
    </row>
    <row r="6909" spans="2:5" x14ac:dyDescent="0.2">
      <c r="B6909" s="153">
        <v>43720</v>
      </c>
      <c r="C6909" s="61">
        <v>127.552452</v>
      </c>
      <c r="D6909">
        <f t="shared" si="109"/>
        <v>3.6875292436667202</v>
      </c>
      <c r="E6909">
        <v>-4.7636913038945551E-2</v>
      </c>
    </row>
    <row r="6910" spans="2:5" x14ac:dyDescent="0.2">
      <c r="B6910" s="153">
        <v>36322</v>
      </c>
      <c r="C6910" s="61">
        <v>27.211020000000001</v>
      </c>
      <c r="D6910">
        <f t="shared" si="109"/>
        <v>0.36000740504020551</v>
      </c>
      <c r="E6910">
        <v>-4.7730800613852833E-2</v>
      </c>
    </row>
    <row r="6911" spans="2:5" x14ac:dyDescent="0.2">
      <c r="B6911" s="153">
        <v>36592</v>
      </c>
      <c r="C6911" s="61">
        <v>20.007994</v>
      </c>
      <c r="D6911">
        <f t="shared" si="109"/>
        <v>-0.9364202596674529</v>
      </c>
      <c r="E6911">
        <v>-4.7927817223023313E-2</v>
      </c>
    </row>
    <row r="6912" spans="2:5" x14ac:dyDescent="0.2">
      <c r="B6912" s="153">
        <v>42269</v>
      </c>
      <c r="C6912" s="61">
        <v>314.69134500000001</v>
      </c>
      <c r="D6912">
        <f t="shared" si="109"/>
        <v>4.4681327330072458</v>
      </c>
      <c r="E6912">
        <v>-4.7934958452109329E-2</v>
      </c>
    </row>
    <row r="6913" spans="2:5" x14ac:dyDescent="0.2">
      <c r="B6913" s="153">
        <v>37914</v>
      </c>
      <c r="C6913" s="61">
        <v>57.550055999999998</v>
      </c>
      <c r="D6913">
        <f t="shared" si="109"/>
        <v>1.999241721553692</v>
      </c>
      <c r="E6913">
        <v>-4.8028180455768017E-2</v>
      </c>
    </row>
    <row r="6914" spans="2:5" x14ac:dyDescent="0.2">
      <c r="B6914" s="153">
        <v>33415</v>
      </c>
      <c r="C6914" s="61">
        <v>19.188202</v>
      </c>
      <c r="D6914">
        <f t="shared" si="109"/>
        <v>-0.75702963985594796</v>
      </c>
      <c r="E6914">
        <v>-4.8128626094196471E-2</v>
      </c>
    </row>
    <row r="6915" spans="2:5" x14ac:dyDescent="0.2">
      <c r="B6915" s="153">
        <v>38572</v>
      </c>
      <c r="C6915" s="61">
        <v>78.973427000000001</v>
      </c>
      <c r="D6915">
        <f t="shared" ref="D6915:D6978" si="110">(C6915-C6916)/C6916</f>
        <v>1.6165585150838202</v>
      </c>
      <c r="E6915">
        <v>-4.8135209412737481E-2</v>
      </c>
    </row>
    <row r="6916" spans="2:5" x14ac:dyDescent="0.2">
      <c r="B6916" s="153">
        <v>39822</v>
      </c>
      <c r="C6916" s="61">
        <v>30.182175000000001</v>
      </c>
      <c r="D6916">
        <f t="shared" si="110"/>
        <v>2.1994086502680346</v>
      </c>
      <c r="E6916">
        <v>-4.8234329139170376E-2</v>
      </c>
    </row>
    <row r="6917" spans="2:5" x14ac:dyDescent="0.2">
      <c r="B6917" s="153">
        <v>37064</v>
      </c>
      <c r="C6917" s="61">
        <v>9.4336730000000006</v>
      </c>
      <c r="D6917">
        <f t="shared" si="110"/>
        <v>-0.17197013863178454</v>
      </c>
      <c r="E6917">
        <v>-4.8249011063757272E-2</v>
      </c>
    </row>
    <row r="6918" spans="2:5" x14ac:dyDescent="0.2">
      <c r="B6918" s="153">
        <v>37124</v>
      </c>
      <c r="C6918" s="61">
        <v>11.392913999999999</v>
      </c>
      <c r="D6918">
        <f t="shared" si="110"/>
        <v>-0.97227457151003893</v>
      </c>
      <c r="E6918">
        <v>-4.83247992658523E-2</v>
      </c>
    </row>
    <row r="6919" spans="2:5" x14ac:dyDescent="0.2">
      <c r="B6919" s="153">
        <v>44875</v>
      </c>
      <c r="C6919" s="61">
        <v>410.91931199999999</v>
      </c>
      <c r="D6919">
        <f t="shared" si="110"/>
        <v>10.883955118299518</v>
      </c>
      <c r="E6919">
        <v>-4.8366567644239127E-2</v>
      </c>
    </row>
    <row r="6920" spans="2:5" x14ac:dyDescent="0.2">
      <c r="B6920" s="153">
        <v>35947</v>
      </c>
      <c r="C6920" s="61">
        <v>34.577655999999998</v>
      </c>
      <c r="D6920">
        <f t="shared" si="110"/>
        <v>-0.49821186313083765</v>
      </c>
      <c r="E6920">
        <v>-4.8483702224995789E-2</v>
      </c>
    </row>
    <row r="6921" spans="2:5" x14ac:dyDescent="0.2">
      <c r="B6921" s="153">
        <v>38068</v>
      </c>
      <c r="C6921" s="61">
        <v>68.908874999999995</v>
      </c>
      <c r="D6921">
        <f t="shared" si="110"/>
        <v>2.6138684505234924</v>
      </c>
      <c r="E6921">
        <v>-4.8489404284991072E-2</v>
      </c>
    </row>
    <row r="6922" spans="2:5" x14ac:dyDescent="0.2">
      <c r="B6922" s="153">
        <v>37398</v>
      </c>
      <c r="C6922" s="61">
        <v>19.067898</v>
      </c>
      <c r="D6922">
        <f t="shared" si="110"/>
        <v>-0.82505189361281583</v>
      </c>
      <c r="E6922">
        <v>-4.8498730251988982E-2</v>
      </c>
    </row>
    <row r="6923" spans="2:5" x14ac:dyDescent="0.2">
      <c r="B6923" s="153">
        <v>38882</v>
      </c>
      <c r="C6923" s="61">
        <v>108.991737</v>
      </c>
      <c r="D6923">
        <f t="shared" si="110"/>
        <v>-0.17088130269077934</v>
      </c>
      <c r="E6923">
        <v>-4.8822709740740697E-2</v>
      </c>
    </row>
    <row r="6924" spans="2:5" x14ac:dyDescent="0.2">
      <c r="B6924" s="153">
        <v>39385</v>
      </c>
      <c r="C6924" s="61">
        <v>131.454926</v>
      </c>
      <c r="D6924">
        <f t="shared" si="110"/>
        <v>2.142901728959139</v>
      </c>
      <c r="E6924">
        <v>-4.8931869689144585E-2</v>
      </c>
    </row>
    <row r="6925" spans="2:5" x14ac:dyDescent="0.2">
      <c r="B6925" s="153">
        <v>34397</v>
      </c>
      <c r="C6925" s="61">
        <v>41.825974000000002</v>
      </c>
      <c r="D6925">
        <f t="shared" si="110"/>
        <v>2.4938157351447789</v>
      </c>
      <c r="E6925">
        <v>-4.9019628573565052E-2</v>
      </c>
    </row>
    <row r="6926" spans="2:5" x14ac:dyDescent="0.2">
      <c r="B6926" s="153">
        <v>37123</v>
      </c>
      <c r="C6926" s="61">
        <v>11.971431000000001</v>
      </c>
      <c r="D6926">
        <f t="shared" si="110"/>
        <v>-0.59055584412350803</v>
      </c>
      <c r="E6926">
        <v>-4.9019677935032167E-2</v>
      </c>
    </row>
    <row r="6927" spans="2:5" x14ac:dyDescent="0.2">
      <c r="B6927" s="153">
        <v>35956</v>
      </c>
      <c r="C6927" s="61">
        <v>29.238251000000002</v>
      </c>
      <c r="D6927">
        <f t="shared" si="110"/>
        <v>-0.93439351821602368</v>
      </c>
      <c r="E6927">
        <v>-4.9200075457185972E-2</v>
      </c>
    </row>
    <row r="6928" spans="2:5" x14ac:dyDescent="0.2">
      <c r="B6928" s="153">
        <v>44550</v>
      </c>
      <c r="C6928" s="61">
        <v>445.66101099999997</v>
      </c>
      <c r="D6928">
        <f t="shared" si="110"/>
        <v>22.385192325795508</v>
      </c>
      <c r="E6928">
        <v>-4.9234411539015976E-2</v>
      </c>
    </row>
    <row r="6929" spans="2:5" x14ac:dyDescent="0.2">
      <c r="B6929" s="153">
        <v>36076</v>
      </c>
      <c r="C6929" s="61">
        <v>19.057402</v>
      </c>
      <c r="D6929">
        <f t="shared" si="110"/>
        <v>-0.96231658190287794</v>
      </c>
      <c r="E6929">
        <v>-4.9442274251542073E-2</v>
      </c>
    </row>
    <row r="6930" spans="2:5" x14ac:dyDescent="0.2">
      <c r="B6930" s="153">
        <v>42685</v>
      </c>
      <c r="C6930" s="61">
        <v>505.723816</v>
      </c>
      <c r="D6930">
        <f t="shared" si="110"/>
        <v>53.184330762350591</v>
      </c>
      <c r="E6930">
        <v>-4.9466024201116773E-2</v>
      </c>
    </row>
    <row r="6931" spans="2:5" x14ac:dyDescent="0.2">
      <c r="B6931" s="153">
        <v>37075</v>
      </c>
      <c r="C6931" s="61">
        <v>9.3333960000000005</v>
      </c>
      <c r="D6931">
        <f t="shared" si="110"/>
        <v>-0.92893599047494868</v>
      </c>
      <c r="E6931">
        <v>-4.9489329689778851E-2</v>
      </c>
    </row>
    <row r="6932" spans="2:5" x14ac:dyDescent="0.2">
      <c r="B6932" s="153">
        <v>39141</v>
      </c>
      <c r="C6932" s="61">
        <v>131.337875</v>
      </c>
      <c r="D6932">
        <f t="shared" si="110"/>
        <v>-0.12547476172480559</v>
      </c>
      <c r="E6932">
        <v>-4.9492889666238549E-2</v>
      </c>
    </row>
    <row r="6933" spans="2:5" x14ac:dyDescent="0.2">
      <c r="B6933" s="153">
        <v>43885</v>
      </c>
      <c r="C6933" s="61">
        <v>150.181915</v>
      </c>
      <c r="D6933">
        <f t="shared" si="110"/>
        <v>0.23390721803184603</v>
      </c>
      <c r="E6933">
        <v>-4.9526896621856144E-2</v>
      </c>
    </row>
    <row r="6934" spans="2:5" x14ac:dyDescent="0.2">
      <c r="B6934" s="153">
        <v>39237</v>
      </c>
      <c r="C6934" s="61">
        <v>121.712486</v>
      </c>
      <c r="D6934">
        <f t="shared" si="110"/>
        <v>-3.7510207513337147E-2</v>
      </c>
      <c r="E6934">
        <v>-4.9602030247853299E-2</v>
      </c>
    </row>
    <row r="6935" spans="2:5" x14ac:dyDescent="0.2">
      <c r="B6935" s="153">
        <v>43763</v>
      </c>
      <c r="C6935" s="61">
        <v>126.455872</v>
      </c>
      <c r="D6935">
        <f t="shared" si="110"/>
        <v>-0.68809936234610569</v>
      </c>
      <c r="E6935">
        <v>-4.9812804156614786E-2</v>
      </c>
    </row>
    <row r="6936" spans="2:5" x14ac:dyDescent="0.2">
      <c r="B6936" s="153">
        <v>44725</v>
      </c>
      <c r="C6936" s="61">
        <v>405.43640099999999</v>
      </c>
      <c r="D6936">
        <f t="shared" si="110"/>
        <v>6.0908124019241905</v>
      </c>
      <c r="E6936">
        <v>-4.9877271756485091E-2</v>
      </c>
    </row>
    <row r="6937" spans="2:5" x14ac:dyDescent="0.2">
      <c r="B6937" s="153">
        <v>39727</v>
      </c>
      <c r="C6937" s="61">
        <v>57.177708000000003</v>
      </c>
      <c r="D6937">
        <f t="shared" si="110"/>
        <v>-0.53967967312372167</v>
      </c>
      <c r="E6937">
        <v>-4.9924197760672279E-2</v>
      </c>
    </row>
    <row r="6938" spans="2:5" x14ac:dyDescent="0.2">
      <c r="B6938" s="153">
        <v>44057</v>
      </c>
      <c r="C6938" s="61">
        <v>124.212868</v>
      </c>
      <c r="D6938">
        <f t="shared" si="110"/>
        <v>2.0322753245351937</v>
      </c>
      <c r="E6938">
        <v>-4.9942747006199294E-2</v>
      </c>
    </row>
    <row r="6939" spans="2:5" x14ac:dyDescent="0.2">
      <c r="B6939" s="153">
        <v>33735</v>
      </c>
      <c r="C6939" s="61">
        <v>40.963585000000002</v>
      </c>
      <c r="D6939">
        <f t="shared" si="110"/>
        <v>0.692684314028435</v>
      </c>
      <c r="E6939">
        <v>-5.0000194807128334E-2</v>
      </c>
    </row>
    <row r="6940" spans="2:5" x14ac:dyDescent="0.2">
      <c r="B6940" s="153">
        <v>39835</v>
      </c>
      <c r="C6940" s="61">
        <v>24.200368999999998</v>
      </c>
      <c r="D6940">
        <f t="shared" si="110"/>
        <v>-0.92842165845718982</v>
      </c>
      <c r="E6940">
        <v>-5.0035888076306857E-2</v>
      </c>
    </row>
    <row r="6941" spans="2:5" x14ac:dyDescent="0.2">
      <c r="B6941" s="153">
        <v>43206</v>
      </c>
      <c r="C6941" s="61">
        <v>338.09625199999999</v>
      </c>
      <c r="D6941">
        <f t="shared" si="110"/>
        <v>3.1555551286467076</v>
      </c>
      <c r="E6941">
        <v>-5.0133052661817071E-2</v>
      </c>
    </row>
    <row r="6942" spans="2:5" x14ac:dyDescent="0.2">
      <c r="B6942" s="153">
        <v>38022</v>
      </c>
      <c r="C6942" s="61">
        <v>81.360068999999996</v>
      </c>
      <c r="D6942">
        <f t="shared" si="110"/>
        <v>-0.76817598796672548</v>
      </c>
      <c r="E6942">
        <v>-5.0330746899176729E-2</v>
      </c>
    </row>
    <row r="6943" spans="2:5" x14ac:dyDescent="0.2">
      <c r="B6943" s="153">
        <v>43164</v>
      </c>
      <c r="C6943" s="61">
        <v>350.95617700000003</v>
      </c>
      <c r="D6943">
        <f t="shared" si="110"/>
        <v>1.354460345819491</v>
      </c>
      <c r="E6943">
        <v>-5.0438318967146671E-2</v>
      </c>
    </row>
    <row r="6944" spans="2:5" x14ac:dyDescent="0.2">
      <c r="B6944" s="153">
        <v>38819</v>
      </c>
      <c r="C6944" s="61">
        <v>149.060135</v>
      </c>
      <c r="D6944">
        <f t="shared" si="110"/>
        <v>14.168328505848745</v>
      </c>
      <c r="E6944">
        <v>-5.0559930913743181E-2</v>
      </c>
    </row>
    <row r="6945" spans="2:5" x14ac:dyDescent="0.2">
      <c r="B6945" s="153">
        <v>37151</v>
      </c>
      <c r="C6945" s="61">
        <v>9.827064</v>
      </c>
      <c r="D6945">
        <f t="shared" si="110"/>
        <v>-0.96725324671514168</v>
      </c>
      <c r="E6945">
        <v>-5.0670414370439745E-2</v>
      </c>
    </row>
    <row r="6946" spans="2:5" x14ac:dyDescent="0.2">
      <c r="B6946" s="153">
        <v>42416</v>
      </c>
      <c r="C6946" s="61">
        <v>300.09277300000002</v>
      </c>
      <c r="D6946">
        <f t="shared" si="110"/>
        <v>8.4517646973598684</v>
      </c>
      <c r="E6946">
        <v>-5.0748648539244816E-2</v>
      </c>
    </row>
    <row r="6947" spans="2:5" x14ac:dyDescent="0.2">
      <c r="B6947" s="153">
        <v>36175</v>
      </c>
      <c r="C6947" s="61">
        <v>31.749919999999999</v>
      </c>
      <c r="D6947">
        <f t="shared" si="110"/>
        <v>-0.55661921283973659</v>
      </c>
      <c r="E6947">
        <v>-5.080189803027587E-2</v>
      </c>
    </row>
    <row r="6948" spans="2:5" x14ac:dyDescent="0.2">
      <c r="B6948" s="153">
        <v>40023</v>
      </c>
      <c r="C6948" s="61">
        <v>71.608695999999995</v>
      </c>
      <c r="D6948">
        <f t="shared" si="110"/>
        <v>2.5713998726022909</v>
      </c>
      <c r="E6948">
        <v>-5.0923110383456129E-2</v>
      </c>
    </row>
    <row r="6949" spans="2:5" x14ac:dyDescent="0.2">
      <c r="B6949" s="153">
        <v>34058</v>
      </c>
      <c r="C6949" s="61">
        <v>20.050595999999999</v>
      </c>
      <c r="D6949">
        <f t="shared" si="110"/>
        <v>-0.94881515141664508</v>
      </c>
      <c r="E6949">
        <v>-5.1020451628897449E-2</v>
      </c>
    </row>
    <row r="6950" spans="2:5" x14ac:dyDescent="0.2">
      <c r="B6950" s="153">
        <v>44728</v>
      </c>
      <c r="C6950" s="61">
        <v>391.72912600000001</v>
      </c>
      <c r="D6950">
        <f t="shared" si="110"/>
        <v>32.811281822707755</v>
      </c>
      <c r="E6950">
        <v>-5.1074552730406196E-2</v>
      </c>
    </row>
    <row r="6951" spans="2:5" x14ac:dyDescent="0.2">
      <c r="B6951" s="153">
        <v>36843</v>
      </c>
      <c r="C6951" s="61">
        <v>11.585751999999999</v>
      </c>
      <c r="D6951">
        <f t="shared" si="110"/>
        <v>-0.7272828918443317</v>
      </c>
      <c r="E6951">
        <v>-5.1168702474499526E-2</v>
      </c>
    </row>
    <row r="6952" spans="2:5" x14ac:dyDescent="0.2">
      <c r="B6952" s="153">
        <v>39924</v>
      </c>
      <c r="C6952" s="61">
        <v>42.482674000000003</v>
      </c>
      <c r="D6952">
        <f t="shared" si="110"/>
        <v>-0.65069605899530081</v>
      </c>
      <c r="E6952">
        <v>-5.1239999062019488E-2</v>
      </c>
    </row>
    <row r="6953" spans="2:5" x14ac:dyDescent="0.2">
      <c r="B6953" s="153">
        <v>43725</v>
      </c>
      <c r="C6953" s="61">
        <v>121.620941</v>
      </c>
      <c r="D6953">
        <f t="shared" si="110"/>
        <v>3.2495619267354918</v>
      </c>
      <c r="E6953">
        <v>-5.132196154180086E-2</v>
      </c>
    </row>
    <row r="6954" spans="2:5" x14ac:dyDescent="0.2">
      <c r="B6954" s="153">
        <v>36213</v>
      </c>
      <c r="C6954" s="61">
        <v>28.619641999999999</v>
      </c>
      <c r="D6954">
        <f t="shared" si="110"/>
        <v>-0.92353485076891373</v>
      </c>
      <c r="E6954">
        <v>-5.1383442966980941E-2</v>
      </c>
    </row>
    <row r="6955" spans="2:5" x14ac:dyDescent="0.2">
      <c r="B6955" s="153">
        <v>43137</v>
      </c>
      <c r="C6955" s="61">
        <v>374.283478</v>
      </c>
      <c r="D6955">
        <f t="shared" si="110"/>
        <v>24.491857093274209</v>
      </c>
      <c r="E6955">
        <v>-5.1414784796949997E-2</v>
      </c>
    </row>
    <row r="6956" spans="2:5" x14ac:dyDescent="0.2">
      <c r="B6956" s="153">
        <v>36087</v>
      </c>
      <c r="C6956" s="61">
        <v>14.682472000000001</v>
      </c>
      <c r="D6956">
        <f t="shared" si="110"/>
        <v>-0.8415089606303513</v>
      </c>
      <c r="E6956">
        <v>-5.151646543424182E-2</v>
      </c>
    </row>
    <row r="6957" spans="2:5" x14ac:dyDescent="0.2">
      <c r="B6957" s="153">
        <v>39603</v>
      </c>
      <c r="C6957" s="61">
        <v>92.639129999999994</v>
      </c>
      <c r="D6957">
        <f t="shared" si="110"/>
        <v>3.6704873198153787</v>
      </c>
      <c r="E6957">
        <v>-5.153839684853883E-2</v>
      </c>
    </row>
    <row r="6958" spans="2:5" x14ac:dyDescent="0.2">
      <c r="B6958" s="153">
        <v>33976</v>
      </c>
      <c r="C6958" s="61">
        <v>19.835003</v>
      </c>
      <c r="D6958">
        <f t="shared" si="110"/>
        <v>0</v>
      </c>
      <c r="E6958">
        <v>-5.154615168077141E-2</v>
      </c>
    </row>
    <row r="6959" spans="2:5" x14ac:dyDescent="0.2">
      <c r="B6959" s="153">
        <v>33413</v>
      </c>
      <c r="C6959" s="61">
        <v>19.835003</v>
      </c>
      <c r="D6959">
        <f t="shared" si="110"/>
        <v>-0.88733396850798874</v>
      </c>
      <c r="E6959">
        <v>-5.154615168077141E-2</v>
      </c>
    </row>
    <row r="6960" spans="2:5" x14ac:dyDescent="0.2">
      <c r="B6960" s="153">
        <v>43861</v>
      </c>
      <c r="C6960" s="61">
        <v>176.05131499999999</v>
      </c>
      <c r="D6960">
        <f t="shared" si="110"/>
        <v>14.328168810765874</v>
      </c>
      <c r="E6960">
        <v>-5.1557396578170794E-2</v>
      </c>
    </row>
    <row r="6961" spans="2:5" x14ac:dyDescent="0.2">
      <c r="B6961" s="153">
        <v>36962</v>
      </c>
      <c r="C6961" s="61">
        <v>11.485476</v>
      </c>
      <c r="D6961">
        <f t="shared" si="110"/>
        <v>-0.58055321514639369</v>
      </c>
      <c r="E6961">
        <v>-5.1592391716322863E-2</v>
      </c>
    </row>
    <row r="6962" spans="2:5" x14ac:dyDescent="0.2">
      <c r="B6962" s="153">
        <v>35965</v>
      </c>
      <c r="C6962" s="61">
        <v>27.382439000000002</v>
      </c>
      <c r="D6962">
        <f t="shared" si="110"/>
        <v>-0.94175112540075834</v>
      </c>
      <c r="E6962">
        <v>-5.1870987409185651E-2</v>
      </c>
    </row>
    <row r="6963" spans="2:5" x14ac:dyDescent="0.2">
      <c r="B6963" s="153">
        <v>42151</v>
      </c>
      <c r="C6963" s="61">
        <v>470.09387199999998</v>
      </c>
      <c r="D6963">
        <f t="shared" si="110"/>
        <v>24.510213470794714</v>
      </c>
      <c r="E6963">
        <v>-5.194940689990455E-2</v>
      </c>
    </row>
    <row r="6964" spans="2:5" x14ac:dyDescent="0.2">
      <c r="B6964" s="153">
        <v>37404</v>
      </c>
      <c r="C6964" s="61">
        <v>18.427672999999999</v>
      </c>
      <c r="D6964">
        <f t="shared" si="110"/>
        <v>-0.27871360272900669</v>
      </c>
      <c r="E6964">
        <v>-5.1983972750486225E-2</v>
      </c>
    </row>
    <row r="6965" spans="2:5" x14ac:dyDescent="0.2">
      <c r="B6965" s="153">
        <v>33562</v>
      </c>
      <c r="C6965" s="61">
        <v>25.548344</v>
      </c>
      <c r="D6965">
        <f t="shared" si="110"/>
        <v>-0.64363066886448039</v>
      </c>
      <c r="E6965">
        <v>-5.1999931131030346E-2</v>
      </c>
    </row>
    <row r="6966" spans="2:5" x14ac:dyDescent="0.2">
      <c r="B6966" s="153">
        <v>39714</v>
      </c>
      <c r="C6966" s="61">
        <v>71.690635999999998</v>
      </c>
      <c r="D6966">
        <f t="shared" si="110"/>
        <v>2.8075039932231385</v>
      </c>
      <c r="E6966">
        <v>-5.2010583218173589E-2</v>
      </c>
    </row>
    <row r="6967" spans="2:5" x14ac:dyDescent="0.2">
      <c r="B6967" s="153">
        <v>37336</v>
      </c>
      <c r="C6967" s="61">
        <v>18.828775</v>
      </c>
      <c r="D6967">
        <f t="shared" si="110"/>
        <v>-0.93162617067569631</v>
      </c>
      <c r="E6967">
        <v>-5.2038993889658929E-2</v>
      </c>
    </row>
    <row r="6968" spans="2:5" x14ac:dyDescent="0.2">
      <c r="B6968" s="153">
        <v>42411</v>
      </c>
      <c r="C6968" s="61">
        <v>275.37985200000003</v>
      </c>
      <c r="D6968">
        <f t="shared" si="110"/>
        <v>19.458906794837649</v>
      </c>
      <c r="E6968">
        <v>-5.2135034626914864E-2</v>
      </c>
    </row>
    <row r="6969" spans="2:5" x14ac:dyDescent="0.2">
      <c r="B6969" s="153">
        <v>36859</v>
      </c>
      <c r="C6969" s="61">
        <v>13.460145000000001</v>
      </c>
      <c r="D6969">
        <f t="shared" si="110"/>
        <v>-0.76847209016157003</v>
      </c>
      <c r="E6969">
        <v>-5.2145518742282418E-2</v>
      </c>
    </row>
    <row r="6970" spans="2:5" x14ac:dyDescent="0.2">
      <c r="B6970" s="153">
        <v>38138</v>
      </c>
      <c r="C6970" s="61">
        <v>58.136166000000003</v>
      </c>
      <c r="D6970">
        <f t="shared" si="110"/>
        <v>3.1780064549929179</v>
      </c>
      <c r="E6970">
        <v>-5.2209825433707724E-2</v>
      </c>
    </row>
    <row r="6971" spans="2:5" x14ac:dyDescent="0.2">
      <c r="B6971" s="153">
        <v>36088</v>
      </c>
      <c r="C6971" s="61">
        <v>13.914809999999999</v>
      </c>
      <c r="D6971">
        <f t="shared" si="110"/>
        <v>-0.1097851715630218</v>
      </c>
      <c r="E6971">
        <v>-5.2284247502736692E-2</v>
      </c>
    </row>
    <row r="6972" spans="2:5" x14ac:dyDescent="0.2">
      <c r="B6972" s="153">
        <v>34080</v>
      </c>
      <c r="C6972" s="61">
        <v>15.630845000000001</v>
      </c>
      <c r="D6972">
        <f t="shared" si="110"/>
        <v>-0.60901507466820548</v>
      </c>
      <c r="E6972">
        <v>-5.2287613401784006E-2</v>
      </c>
    </row>
    <row r="6973" spans="2:5" x14ac:dyDescent="0.2">
      <c r="B6973" s="153">
        <v>36361</v>
      </c>
      <c r="C6973" s="61">
        <v>39.978127000000001</v>
      </c>
      <c r="D6973">
        <f t="shared" si="110"/>
        <v>-0.42101151767478456</v>
      </c>
      <c r="E6973">
        <v>-5.24141898687333E-2</v>
      </c>
    </row>
    <row r="6974" spans="2:5" x14ac:dyDescent="0.2">
      <c r="B6974" s="153">
        <v>39632</v>
      </c>
      <c r="C6974" s="61">
        <v>69.048225000000002</v>
      </c>
      <c r="D6974">
        <f t="shared" si="110"/>
        <v>0.26417350230448927</v>
      </c>
      <c r="E6974">
        <v>-5.2510595172982066E-2</v>
      </c>
    </row>
    <row r="6975" spans="2:5" x14ac:dyDescent="0.2">
      <c r="B6975" s="153">
        <v>39729</v>
      </c>
      <c r="C6975" s="61">
        <v>54.619262999999997</v>
      </c>
      <c r="D6975">
        <f t="shared" si="110"/>
        <v>0.56381879739566543</v>
      </c>
      <c r="E6975">
        <v>-5.2590291601101374E-2</v>
      </c>
    </row>
    <row r="6976" spans="2:5" x14ac:dyDescent="0.2">
      <c r="B6976" s="153">
        <v>33673</v>
      </c>
      <c r="C6976" s="61">
        <v>34.926848999999997</v>
      </c>
      <c r="D6976">
        <f t="shared" si="110"/>
        <v>1.2163419101806217</v>
      </c>
      <c r="E6976">
        <v>-5.2631668886026835E-2</v>
      </c>
    </row>
    <row r="6977" spans="2:5" x14ac:dyDescent="0.2">
      <c r="B6977" s="153">
        <v>37232</v>
      </c>
      <c r="C6977" s="61">
        <v>15.758782</v>
      </c>
      <c r="D6977">
        <f t="shared" si="110"/>
        <v>-0.60759885774553402</v>
      </c>
      <c r="E6977">
        <v>-5.2851372119342752E-2</v>
      </c>
    </row>
    <row r="6978" spans="2:5" x14ac:dyDescent="0.2">
      <c r="B6978" s="153">
        <v>36430</v>
      </c>
      <c r="C6978" s="61">
        <v>40.159877999999999</v>
      </c>
      <c r="D6978">
        <f t="shared" si="110"/>
        <v>3.2621900279996681E-2</v>
      </c>
      <c r="E6978">
        <v>-5.28665061047255E-2</v>
      </c>
    </row>
    <row r="6979" spans="2:5" x14ac:dyDescent="0.2">
      <c r="B6979" s="153">
        <v>34533</v>
      </c>
      <c r="C6979" s="61">
        <v>38.891173999999999</v>
      </c>
      <c r="D6979">
        <f t="shared" ref="D6979:D7042" si="111">(C6979-C6980)/C6980</f>
        <v>0.45758878242952811</v>
      </c>
      <c r="E6979">
        <v>-5.2910069402622682E-2</v>
      </c>
    </row>
    <row r="6980" spans="2:5" x14ac:dyDescent="0.2">
      <c r="B6980" s="153">
        <v>36301</v>
      </c>
      <c r="C6980" s="61">
        <v>26.681856</v>
      </c>
      <c r="D6980">
        <f t="shared" si="111"/>
        <v>-0.23705822796624162</v>
      </c>
      <c r="E6980">
        <v>-5.2910103993743733E-2</v>
      </c>
    </row>
    <row r="6981" spans="2:5" x14ac:dyDescent="0.2">
      <c r="B6981" s="153">
        <v>36374</v>
      </c>
      <c r="C6981" s="61">
        <v>34.972335999999999</v>
      </c>
      <c r="D6981">
        <f t="shared" si="111"/>
        <v>-0.19631038033122081</v>
      </c>
      <c r="E6981">
        <v>-5.2912494932797413E-2</v>
      </c>
    </row>
    <row r="6982" spans="2:5" x14ac:dyDescent="0.2">
      <c r="B6982" s="153">
        <v>36419</v>
      </c>
      <c r="C6982" s="61">
        <v>43.514729000000003</v>
      </c>
      <c r="D6982">
        <f t="shared" si="111"/>
        <v>3.2769803063070202</v>
      </c>
      <c r="E6982">
        <v>-5.3065441996181378E-2</v>
      </c>
    </row>
    <row r="6983" spans="2:5" x14ac:dyDescent="0.2">
      <c r="B6983" s="153">
        <v>37102</v>
      </c>
      <c r="C6983" s="61">
        <v>10.174170999999999</v>
      </c>
      <c r="D6983">
        <f t="shared" si="111"/>
        <v>-0.91752823716716481</v>
      </c>
      <c r="E6983">
        <v>-5.3122878368725916E-2</v>
      </c>
    </row>
    <row r="6984" spans="2:5" x14ac:dyDescent="0.2">
      <c r="B6984" s="153">
        <v>43682</v>
      </c>
      <c r="C6984" s="61">
        <v>123.365509</v>
      </c>
      <c r="D6984">
        <f t="shared" si="111"/>
        <v>2.0811560902514636</v>
      </c>
      <c r="E6984">
        <v>-5.3175207760086073E-2</v>
      </c>
    </row>
    <row r="6985" spans="2:5" x14ac:dyDescent="0.2">
      <c r="B6985" s="153">
        <v>36382</v>
      </c>
      <c r="C6985" s="61">
        <v>40.038708</v>
      </c>
      <c r="D6985">
        <f t="shared" si="111"/>
        <v>-0.49282384654046696</v>
      </c>
      <c r="E6985">
        <v>-5.3187758855031471E-2</v>
      </c>
    </row>
    <row r="6986" spans="2:5" x14ac:dyDescent="0.2">
      <c r="B6986" s="153">
        <v>38042</v>
      </c>
      <c r="C6986" s="61">
        <v>78.944382000000004</v>
      </c>
      <c r="D6986">
        <f t="shared" si="111"/>
        <v>0.22260317569266516</v>
      </c>
      <c r="E6986">
        <v>-5.3236924286460027E-2</v>
      </c>
    </row>
    <row r="6987" spans="2:5" x14ac:dyDescent="0.2">
      <c r="B6987" s="153">
        <v>39720</v>
      </c>
      <c r="C6987" s="61">
        <v>64.570732000000007</v>
      </c>
      <c r="D6987">
        <f t="shared" si="111"/>
        <v>0.41271791834819299</v>
      </c>
      <c r="E6987">
        <v>-5.3263964872664486E-2</v>
      </c>
    </row>
    <row r="6988" spans="2:5" x14ac:dyDescent="0.2">
      <c r="B6988" s="153">
        <v>34394</v>
      </c>
      <c r="C6988" s="61">
        <v>45.706741000000001</v>
      </c>
      <c r="D6988">
        <f t="shared" si="111"/>
        <v>3.415434914640592</v>
      </c>
      <c r="E6988">
        <v>-5.3571506590715932E-2</v>
      </c>
    </row>
    <row r="6989" spans="2:5" x14ac:dyDescent="0.2">
      <c r="B6989" s="153">
        <v>37148</v>
      </c>
      <c r="C6989" s="61">
        <v>10.351583</v>
      </c>
      <c r="D6989">
        <f t="shared" si="111"/>
        <v>-0.56633951043740771</v>
      </c>
      <c r="E6989">
        <v>-5.3596637645935294E-2</v>
      </c>
    </row>
    <row r="6990" spans="2:5" x14ac:dyDescent="0.2">
      <c r="B6990" s="153">
        <v>36586</v>
      </c>
      <c r="C6990" s="61">
        <v>23.870246999999999</v>
      </c>
      <c r="D6990">
        <f t="shared" si="111"/>
        <v>1.2392082909323414</v>
      </c>
      <c r="E6990">
        <v>-5.4021697751527632E-2</v>
      </c>
    </row>
    <row r="6991" spans="2:5" x14ac:dyDescent="0.2">
      <c r="B6991" s="153">
        <v>36822</v>
      </c>
      <c r="C6991" s="61">
        <v>10.660128</v>
      </c>
      <c r="D6991">
        <f t="shared" si="111"/>
        <v>-0.96599347550871539</v>
      </c>
      <c r="E6991">
        <v>-5.4072338283806115E-2</v>
      </c>
    </row>
    <row r="6992" spans="2:5" x14ac:dyDescent="0.2">
      <c r="B6992" s="153">
        <v>44335</v>
      </c>
      <c r="C6992" s="61">
        <v>313.47302200000001</v>
      </c>
      <c r="D6992">
        <f t="shared" si="111"/>
        <v>-0.34747865598010469</v>
      </c>
      <c r="E6992">
        <v>-5.4143443009715138E-2</v>
      </c>
    </row>
    <row r="6993" spans="2:5" x14ac:dyDescent="0.2">
      <c r="B6993" s="153">
        <v>44488</v>
      </c>
      <c r="C6993" s="61">
        <v>480.40271000000001</v>
      </c>
      <c r="D6993">
        <f t="shared" si="111"/>
        <v>32.251661189356206</v>
      </c>
      <c r="E6993">
        <v>-5.4356392242984324E-2</v>
      </c>
    </row>
    <row r="6994" spans="2:5" x14ac:dyDescent="0.2">
      <c r="B6994" s="153">
        <v>36901</v>
      </c>
      <c r="C6994" s="61">
        <v>14.447480000000001</v>
      </c>
      <c r="D6994">
        <f t="shared" si="111"/>
        <v>-0.26293899065024251</v>
      </c>
      <c r="E6994">
        <v>-5.4517706834967851E-2</v>
      </c>
    </row>
    <row r="6995" spans="2:5" x14ac:dyDescent="0.2">
      <c r="B6995" s="153">
        <v>36122</v>
      </c>
      <c r="C6995" s="61">
        <v>19.601471</v>
      </c>
      <c r="D6995">
        <f t="shared" si="111"/>
        <v>-0.95829342915115934</v>
      </c>
      <c r="E6995">
        <v>-5.4637194331316211E-2</v>
      </c>
    </row>
    <row r="6996" spans="2:5" x14ac:dyDescent="0.2">
      <c r="B6996" s="153">
        <v>44606</v>
      </c>
      <c r="C6996" s="61">
        <v>469.98519900000002</v>
      </c>
      <c r="D6996">
        <f t="shared" si="111"/>
        <v>5.6103090397107005</v>
      </c>
      <c r="E6996">
        <v>-5.4926353631244769E-2</v>
      </c>
    </row>
    <row r="6997" spans="2:5" x14ac:dyDescent="0.2">
      <c r="B6997" s="153">
        <v>39706</v>
      </c>
      <c r="C6997" s="61">
        <v>71.098823999999993</v>
      </c>
      <c r="D6997">
        <f t="shared" si="111"/>
        <v>-0.71002065527263636</v>
      </c>
      <c r="E6997">
        <v>-5.4943691257996835E-2</v>
      </c>
    </row>
    <row r="6998" spans="2:5" x14ac:dyDescent="0.2">
      <c r="B6998" s="153">
        <v>44214</v>
      </c>
      <c r="C6998" s="61">
        <v>245.185822</v>
      </c>
      <c r="D6998">
        <f t="shared" si="111"/>
        <v>11.09987882642549</v>
      </c>
      <c r="E6998">
        <v>-5.5128716271390446E-2</v>
      </c>
    </row>
    <row r="6999" spans="2:5" x14ac:dyDescent="0.2">
      <c r="B6999" s="153">
        <v>37320</v>
      </c>
      <c r="C6999" s="61">
        <v>20.263494000000001</v>
      </c>
      <c r="D6999">
        <f t="shared" si="111"/>
        <v>-0.21018926503321478</v>
      </c>
      <c r="E6999">
        <v>-5.5375826135584061E-2</v>
      </c>
    </row>
    <row r="7000" spans="2:5" x14ac:dyDescent="0.2">
      <c r="B7000" s="153">
        <v>33822</v>
      </c>
      <c r="C7000" s="61">
        <v>25.656139</v>
      </c>
      <c r="D7000">
        <f t="shared" si="111"/>
        <v>-0.93467994753078609</v>
      </c>
      <c r="E7000">
        <v>-5.5555672125721205E-2</v>
      </c>
    </row>
    <row r="7001" spans="2:5" x14ac:dyDescent="0.2">
      <c r="B7001" s="153">
        <v>44627</v>
      </c>
      <c r="C7001" s="61">
        <v>392.775848</v>
      </c>
      <c r="D7001">
        <f t="shared" si="111"/>
        <v>6.0720900593141414</v>
      </c>
      <c r="E7001">
        <v>-5.5721994654245308E-2</v>
      </c>
    </row>
    <row r="7002" spans="2:5" x14ac:dyDescent="0.2">
      <c r="B7002" s="153">
        <v>35649</v>
      </c>
      <c r="C7002" s="61">
        <v>55.538863999999997</v>
      </c>
      <c r="D7002">
        <f t="shared" si="111"/>
        <v>-9.5760233561084734E-2</v>
      </c>
      <c r="E7002">
        <v>-5.5836287843630004E-2</v>
      </c>
    </row>
    <row r="7003" spans="2:5" x14ac:dyDescent="0.2">
      <c r="B7003" s="153">
        <v>39989</v>
      </c>
      <c r="C7003" s="61">
        <v>61.420506000000003</v>
      </c>
      <c r="D7003">
        <f t="shared" si="111"/>
        <v>4.6835663927991229</v>
      </c>
      <c r="E7003">
        <v>-5.5843114699636091E-2</v>
      </c>
    </row>
    <row r="7004" spans="2:5" x14ac:dyDescent="0.2">
      <c r="B7004" s="153">
        <v>37085</v>
      </c>
      <c r="C7004" s="61">
        <v>10.806684000000001</v>
      </c>
      <c r="D7004">
        <f t="shared" si="111"/>
        <v>-0.462973507276631</v>
      </c>
      <c r="E7004">
        <v>-5.5929863330778921E-2</v>
      </c>
    </row>
    <row r="7005" spans="2:5" x14ac:dyDescent="0.2">
      <c r="B7005" s="153">
        <v>36283</v>
      </c>
      <c r="C7005" s="61">
        <v>20.123186</v>
      </c>
      <c r="D7005">
        <f t="shared" si="111"/>
        <v>5.0583704716608918E-2</v>
      </c>
      <c r="E7005">
        <v>-5.6274024387796065E-2</v>
      </c>
    </row>
    <row r="7006" spans="2:5" x14ac:dyDescent="0.2">
      <c r="B7006" s="153">
        <v>36035</v>
      </c>
      <c r="C7006" s="61">
        <v>19.154291000000001</v>
      </c>
      <c r="D7006">
        <f t="shared" si="111"/>
        <v>-0.62765064285662764</v>
      </c>
      <c r="E7006">
        <v>-5.6534468403866694E-2</v>
      </c>
    </row>
    <row r="7007" spans="2:5" x14ac:dyDescent="0.2">
      <c r="B7007" s="153">
        <v>39736</v>
      </c>
      <c r="C7007" s="61">
        <v>51.441718999999999</v>
      </c>
      <c r="D7007">
        <f t="shared" si="111"/>
        <v>0.3795284814438567</v>
      </c>
      <c r="E7007">
        <v>-5.6603892270185481E-2</v>
      </c>
    </row>
    <row r="7008" spans="2:5" x14ac:dyDescent="0.2">
      <c r="B7008" s="153">
        <v>35774</v>
      </c>
      <c r="C7008" s="61">
        <v>37.289349000000001</v>
      </c>
      <c r="D7008">
        <f t="shared" si="111"/>
        <v>0.49261514862307354</v>
      </c>
      <c r="E7008">
        <v>-5.6849091019597293E-2</v>
      </c>
    </row>
    <row r="7009" spans="2:5" x14ac:dyDescent="0.2">
      <c r="B7009" s="153">
        <v>35972</v>
      </c>
      <c r="C7009" s="61">
        <v>24.982561</v>
      </c>
      <c r="D7009">
        <f t="shared" si="111"/>
        <v>-0.73551004041983226</v>
      </c>
      <c r="E7009">
        <v>-5.7102837455871303E-2</v>
      </c>
    </row>
    <row r="7010" spans="2:5" x14ac:dyDescent="0.2">
      <c r="B7010" s="153">
        <v>43998</v>
      </c>
      <c r="C7010" s="61">
        <v>94.455612000000002</v>
      </c>
      <c r="D7010">
        <f t="shared" si="111"/>
        <v>3.8324439760142885</v>
      </c>
      <c r="E7010">
        <v>-5.7213904327459389E-2</v>
      </c>
    </row>
    <row r="7011" spans="2:5" x14ac:dyDescent="0.2">
      <c r="B7011" s="153">
        <v>37476</v>
      </c>
      <c r="C7011" s="61">
        <v>19.546137000000002</v>
      </c>
      <c r="D7011">
        <f t="shared" si="111"/>
        <v>0.57669885166212076</v>
      </c>
      <c r="E7011">
        <v>-5.7291767648019659E-2</v>
      </c>
    </row>
    <row r="7012" spans="2:5" x14ac:dyDescent="0.2">
      <c r="B7012" s="153">
        <v>33282</v>
      </c>
      <c r="C7012" s="61">
        <v>12.396874</v>
      </c>
      <c r="D7012">
        <f t="shared" si="111"/>
        <v>-0.39360807401177461</v>
      </c>
      <c r="E7012">
        <v>-5.7376953822254752E-2</v>
      </c>
    </row>
    <row r="7013" spans="2:5" x14ac:dyDescent="0.2">
      <c r="B7013" s="153">
        <v>35999</v>
      </c>
      <c r="C7013" s="61">
        <v>20.443666</v>
      </c>
      <c r="D7013">
        <f t="shared" si="111"/>
        <v>-0.83315674024729158</v>
      </c>
      <c r="E7013">
        <v>-5.7712068719004896E-2</v>
      </c>
    </row>
    <row r="7014" spans="2:5" x14ac:dyDescent="0.2">
      <c r="B7014" s="153">
        <v>38869</v>
      </c>
      <c r="C7014" s="61">
        <v>122.532166</v>
      </c>
      <c r="D7014">
        <f t="shared" si="111"/>
        <v>-0.13849011393574445</v>
      </c>
      <c r="E7014">
        <v>-5.7801093338949845E-2</v>
      </c>
    </row>
    <row r="7015" spans="2:5" x14ac:dyDescent="0.2">
      <c r="B7015" s="153">
        <v>38971</v>
      </c>
      <c r="C7015" s="61">
        <v>142.22955300000001</v>
      </c>
      <c r="D7015">
        <f t="shared" si="111"/>
        <v>0.18372348378864248</v>
      </c>
      <c r="E7015">
        <v>-5.7809750621933248E-2</v>
      </c>
    </row>
    <row r="7016" spans="2:5" x14ac:dyDescent="0.2">
      <c r="B7016" s="153">
        <v>39433</v>
      </c>
      <c r="C7016" s="61">
        <v>120.15437300000001</v>
      </c>
      <c r="D7016">
        <f t="shared" si="111"/>
        <v>1.4871474733902506</v>
      </c>
      <c r="E7016">
        <v>-5.7863915791107251E-2</v>
      </c>
    </row>
    <row r="7017" spans="2:5" x14ac:dyDescent="0.2">
      <c r="B7017" s="153">
        <v>35691</v>
      </c>
      <c r="C7017" s="61">
        <v>48.310111999999997</v>
      </c>
      <c r="D7017">
        <f t="shared" si="111"/>
        <v>2.4473099413452024</v>
      </c>
      <c r="E7017">
        <v>-5.7966900336873108E-2</v>
      </c>
    </row>
    <row r="7018" spans="2:5" x14ac:dyDescent="0.2">
      <c r="B7018" s="153">
        <v>34092</v>
      </c>
      <c r="C7018" s="61">
        <v>14.013858000000001</v>
      </c>
      <c r="D7018">
        <f t="shared" si="111"/>
        <v>-0.66250389964391321</v>
      </c>
      <c r="E7018">
        <v>-5.7970997930997178E-2</v>
      </c>
    </row>
    <row r="7019" spans="2:5" x14ac:dyDescent="0.2">
      <c r="B7019" s="153">
        <v>36448</v>
      </c>
      <c r="C7019" s="61">
        <v>41.523021999999997</v>
      </c>
      <c r="D7019">
        <f t="shared" si="111"/>
        <v>-0.29966231574190733</v>
      </c>
      <c r="E7019">
        <v>-5.8065748123788612E-2</v>
      </c>
    </row>
    <row r="7020" spans="2:5" x14ac:dyDescent="0.2">
      <c r="B7020" s="153">
        <v>39959</v>
      </c>
      <c r="C7020" s="61">
        <v>59.290000999999997</v>
      </c>
      <c r="D7020">
        <f t="shared" si="111"/>
        <v>4.8855085460481229</v>
      </c>
      <c r="E7020">
        <v>-5.8142802514550659E-2</v>
      </c>
    </row>
    <row r="7021" spans="2:5" x14ac:dyDescent="0.2">
      <c r="B7021" s="153">
        <v>36980</v>
      </c>
      <c r="C7021" s="61">
        <v>10.073896</v>
      </c>
      <c r="D7021">
        <f t="shared" si="111"/>
        <v>-0.52137015929263919</v>
      </c>
      <c r="E7021">
        <v>-5.8399376447197886E-2</v>
      </c>
    </row>
    <row r="7022" spans="2:5" x14ac:dyDescent="0.2">
      <c r="B7022" s="153">
        <v>36259</v>
      </c>
      <c r="C7022" s="61">
        <v>21.047363000000001</v>
      </c>
      <c r="D7022">
        <f t="shared" si="111"/>
        <v>-0.65686619492709364</v>
      </c>
      <c r="E7022">
        <v>-5.8666596300073828E-2</v>
      </c>
    </row>
    <row r="7023" spans="2:5" x14ac:dyDescent="0.2">
      <c r="B7023" s="153">
        <v>38135</v>
      </c>
      <c r="C7023" s="61">
        <v>61.338645999999997</v>
      </c>
      <c r="D7023">
        <f t="shared" si="111"/>
        <v>0.71820073576693888</v>
      </c>
      <c r="E7023">
        <v>-5.8752106077143026E-2</v>
      </c>
    </row>
    <row r="7024" spans="2:5" x14ac:dyDescent="0.2">
      <c r="B7024" s="153">
        <v>36545</v>
      </c>
      <c r="C7024" s="61">
        <v>35.699348000000001</v>
      </c>
      <c r="D7024">
        <f t="shared" si="111"/>
        <v>-0.11805414189102921</v>
      </c>
      <c r="E7024">
        <v>-5.9081856392130747E-2</v>
      </c>
    </row>
    <row r="7025" spans="2:5" x14ac:dyDescent="0.2">
      <c r="B7025" s="153">
        <v>36460</v>
      </c>
      <c r="C7025" s="61">
        <v>40.477936</v>
      </c>
      <c r="D7025">
        <f t="shared" si="111"/>
        <v>1.6516626962849608</v>
      </c>
      <c r="E7025">
        <v>-5.9144696606109874E-2</v>
      </c>
    </row>
    <row r="7026" spans="2:5" x14ac:dyDescent="0.2">
      <c r="B7026" s="153">
        <v>36934</v>
      </c>
      <c r="C7026" s="61">
        <v>15.265115</v>
      </c>
      <c r="D7026">
        <f t="shared" si="111"/>
        <v>-0.70367378264176605</v>
      </c>
      <c r="E7026">
        <v>-5.9410894349009188E-2</v>
      </c>
    </row>
    <row r="7027" spans="2:5" x14ac:dyDescent="0.2">
      <c r="B7027" s="153">
        <v>40000</v>
      </c>
      <c r="C7027" s="61">
        <v>51.514561</v>
      </c>
      <c r="D7027">
        <f t="shared" si="111"/>
        <v>-0.55855512588878542</v>
      </c>
      <c r="E7027">
        <v>-5.9507871318913656E-2</v>
      </c>
    </row>
    <row r="7028" spans="2:5" x14ac:dyDescent="0.2">
      <c r="B7028" s="153">
        <v>38915</v>
      </c>
      <c r="C7028" s="61">
        <v>116.69534299999999</v>
      </c>
      <c r="D7028">
        <f t="shared" si="111"/>
        <v>-4.8687174224514261E-2</v>
      </c>
      <c r="E7028">
        <v>-5.9639040571458024E-2</v>
      </c>
    </row>
    <row r="7029" spans="2:5" x14ac:dyDescent="0.2">
      <c r="B7029" s="153">
        <v>43733</v>
      </c>
      <c r="C7029" s="61">
        <v>122.667686</v>
      </c>
      <c r="D7029">
        <f t="shared" si="111"/>
        <v>5.2993116832689949E-4</v>
      </c>
      <c r="E7029">
        <v>-5.9969368845535914E-2</v>
      </c>
    </row>
    <row r="7030" spans="2:5" x14ac:dyDescent="0.2">
      <c r="B7030" s="153">
        <v>38894</v>
      </c>
      <c r="C7030" s="61">
        <v>122.602715</v>
      </c>
      <c r="D7030">
        <f t="shared" si="111"/>
        <v>7.7045239518913178</v>
      </c>
      <c r="E7030">
        <v>-6.0023211699069316E-2</v>
      </c>
    </row>
    <row r="7031" spans="2:5" x14ac:dyDescent="0.2">
      <c r="B7031" s="153">
        <v>36875</v>
      </c>
      <c r="C7031" s="61">
        <v>14.084942</v>
      </c>
      <c r="D7031">
        <f t="shared" si="111"/>
        <v>-0.59696776584420375</v>
      </c>
      <c r="E7031">
        <v>-6.0216265244692778E-2</v>
      </c>
    </row>
    <row r="7032" spans="2:5" x14ac:dyDescent="0.2">
      <c r="B7032" s="153">
        <v>35857</v>
      </c>
      <c r="C7032" s="61">
        <v>34.947432999999997</v>
      </c>
      <c r="D7032">
        <f t="shared" si="111"/>
        <v>0.7831186316112958</v>
      </c>
      <c r="E7032">
        <v>-6.0245586755841365E-2</v>
      </c>
    </row>
    <row r="7033" spans="2:5" x14ac:dyDescent="0.2">
      <c r="B7033" s="153">
        <v>36595</v>
      </c>
      <c r="C7033" s="61">
        <v>19.599050999999999</v>
      </c>
      <c r="D7033">
        <f t="shared" si="111"/>
        <v>-0.74778528673349942</v>
      </c>
      <c r="E7033">
        <v>-6.027600071307411E-2</v>
      </c>
    </row>
    <row r="7034" spans="2:5" x14ac:dyDescent="0.2">
      <c r="B7034" s="153">
        <v>43907</v>
      </c>
      <c r="C7034" s="61">
        <v>77.707802000000001</v>
      </c>
      <c r="D7034">
        <f t="shared" si="111"/>
        <v>-0.73064963585684595</v>
      </c>
      <c r="E7034">
        <v>-6.0277292188914179E-2</v>
      </c>
    </row>
    <row r="7035" spans="2:5" x14ac:dyDescent="0.2">
      <c r="B7035" s="153">
        <v>43276</v>
      </c>
      <c r="C7035" s="61">
        <v>288.50082400000002</v>
      </c>
      <c r="D7035">
        <f t="shared" si="111"/>
        <v>14.027900454638271</v>
      </c>
      <c r="E7035">
        <v>-6.0389600767032446E-2</v>
      </c>
    </row>
    <row r="7036" spans="2:5" x14ac:dyDescent="0.2">
      <c r="B7036" s="153">
        <v>36615</v>
      </c>
      <c r="C7036" s="61">
        <v>19.197679999999998</v>
      </c>
      <c r="D7036">
        <f t="shared" si="111"/>
        <v>0.43035938099081927</v>
      </c>
      <c r="E7036">
        <v>-6.0415028617980121E-2</v>
      </c>
    </row>
    <row r="7037" spans="2:5" x14ac:dyDescent="0.2">
      <c r="B7037" s="153">
        <v>36882</v>
      </c>
      <c r="C7037" s="61">
        <v>13.421578</v>
      </c>
      <c r="D7037">
        <f t="shared" si="111"/>
        <v>-0.81420978794153165</v>
      </c>
      <c r="E7037">
        <v>-6.0475118293065726E-2</v>
      </c>
    </row>
    <row r="7038" spans="2:5" x14ac:dyDescent="0.2">
      <c r="B7038" s="153">
        <v>38007</v>
      </c>
      <c r="C7038" s="61">
        <v>72.240500999999995</v>
      </c>
      <c r="D7038">
        <f t="shared" si="111"/>
        <v>-0.81769646729849343</v>
      </c>
      <c r="E7038">
        <v>-6.0479080815731036E-2</v>
      </c>
    </row>
    <row r="7039" spans="2:5" x14ac:dyDescent="0.2">
      <c r="B7039" s="153">
        <v>44830</v>
      </c>
      <c r="C7039" s="61">
        <v>396.26495399999999</v>
      </c>
      <c r="D7039">
        <f t="shared" si="111"/>
        <v>10.943738659339481</v>
      </c>
      <c r="E7039">
        <v>-6.0505828614075642E-2</v>
      </c>
    </row>
    <row r="7040" spans="2:5" x14ac:dyDescent="0.2">
      <c r="B7040" s="153">
        <v>39757</v>
      </c>
      <c r="C7040" s="61">
        <v>33.177630999999998</v>
      </c>
      <c r="D7040">
        <f t="shared" si="111"/>
        <v>-0.88317714214414356</v>
      </c>
      <c r="E7040">
        <v>-6.0582512143220399E-2</v>
      </c>
    </row>
    <row r="7041" spans="2:5" x14ac:dyDescent="0.2">
      <c r="B7041" s="153">
        <v>42275</v>
      </c>
      <c r="C7041" s="61">
        <v>283.999481</v>
      </c>
      <c r="D7041">
        <f t="shared" si="111"/>
        <v>-0.17042642318419585</v>
      </c>
      <c r="E7041">
        <v>-6.0645958769645E-2</v>
      </c>
    </row>
    <row r="7042" spans="2:5" x14ac:dyDescent="0.2">
      <c r="B7042" s="153">
        <v>42376</v>
      </c>
      <c r="C7042" s="61">
        <v>342.34393299999999</v>
      </c>
      <c r="D7042">
        <f t="shared" si="111"/>
        <v>13.897255979949811</v>
      </c>
      <c r="E7042">
        <v>-6.1082283344311886E-2</v>
      </c>
    </row>
    <row r="7043" spans="2:5" x14ac:dyDescent="0.2">
      <c r="B7043" s="153">
        <v>39772</v>
      </c>
      <c r="C7043" s="61">
        <v>22.980335</v>
      </c>
      <c r="D7043">
        <f t="shared" ref="D7043:D7106" si="112">(C7043-C7044)/C7044</f>
        <v>-0.9209010598239521</v>
      </c>
      <c r="E7043">
        <v>-6.1361130689628916E-2</v>
      </c>
    </row>
    <row r="7044" spans="2:5" x14ac:dyDescent="0.2">
      <c r="B7044" s="153">
        <v>42410</v>
      </c>
      <c r="C7044" s="61">
        <v>290.52645899999999</v>
      </c>
      <c r="D7044">
        <f t="shared" si="112"/>
        <v>-0.28003468811509613</v>
      </c>
      <c r="E7044">
        <v>-6.1484025015191124E-2</v>
      </c>
    </row>
    <row r="7045" spans="2:5" x14ac:dyDescent="0.2">
      <c r="B7045" s="153">
        <v>42193</v>
      </c>
      <c r="C7045" s="61">
        <v>403.528412</v>
      </c>
      <c r="D7045">
        <f t="shared" si="112"/>
        <v>5.0688407438361915</v>
      </c>
      <c r="E7045">
        <v>-6.1638151927703742E-2</v>
      </c>
    </row>
    <row r="7046" spans="2:5" x14ac:dyDescent="0.2">
      <c r="B7046" s="153">
        <v>39972</v>
      </c>
      <c r="C7046" s="61">
        <v>66.491844</v>
      </c>
      <c r="D7046">
        <f t="shared" si="112"/>
        <v>-0.82303117770951562</v>
      </c>
      <c r="E7046">
        <v>-6.1793274357620595E-2</v>
      </c>
    </row>
    <row r="7047" spans="2:5" x14ac:dyDescent="0.2">
      <c r="B7047" s="153">
        <v>42373</v>
      </c>
      <c r="C7047" s="61">
        <v>375.72631799999999</v>
      </c>
      <c r="D7047">
        <f t="shared" si="112"/>
        <v>11.036296839842867</v>
      </c>
      <c r="E7047">
        <v>-6.1831362428698286E-2</v>
      </c>
    </row>
    <row r="7048" spans="2:5" x14ac:dyDescent="0.2">
      <c r="B7048" s="153">
        <v>36334</v>
      </c>
      <c r="C7048" s="61">
        <v>31.216106</v>
      </c>
      <c r="D7048">
        <f t="shared" si="112"/>
        <v>0.21413837871148442</v>
      </c>
      <c r="E7048">
        <v>-6.2542548594477734E-2</v>
      </c>
    </row>
    <row r="7049" spans="2:5" x14ac:dyDescent="0.2">
      <c r="B7049" s="153">
        <v>36567</v>
      </c>
      <c r="C7049" s="61">
        <v>25.710501000000001</v>
      </c>
      <c r="D7049">
        <f t="shared" si="112"/>
        <v>0.39597061558118268</v>
      </c>
      <c r="E7049">
        <v>-6.2672279829344757E-2</v>
      </c>
    </row>
    <row r="7050" spans="2:5" x14ac:dyDescent="0.2">
      <c r="B7050" s="153">
        <v>36671</v>
      </c>
      <c r="C7050" s="61">
        <v>18.417652</v>
      </c>
      <c r="D7050">
        <f t="shared" si="112"/>
        <v>-0.37139014790904773</v>
      </c>
      <c r="E7050">
        <v>-6.2813208243145568E-2</v>
      </c>
    </row>
    <row r="7051" spans="2:5" x14ac:dyDescent="0.2">
      <c r="B7051" s="153">
        <v>39892</v>
      </c>
      <c r="C7051" s="61">
        <v>29.299019000000001</v>
      </c>
      <c r="D7051">
        <f t="shared" si="112"/>
        <v>-0.2365355805614304</v>
      </c>
      <c r="E7051">
        <v>-6.2900391612006015E-2</v>
      </c>
    </row>
    <row r="7052" spans="2:5" x14ac:dyDescent="0.2">
      <c r="B7052" s="153">
        <v>33736</v>
      </c>
      <c r="C7052" s="61">
        <v>38.376404000000001</v>
      </c>
      <c r="D7052">
        <f t="shared" si="112"/>
        <v>-0.6107582385393161</v>
      </c>
      <c r="E7052">
        <v>-6.3158070759675958E-2</v>
      </c>
    </row>
    <row r="7053" spans="2:5" x14ac:dyDescent="0.2">
      <c r="B7053" s="153">
        <v>43901</v>
      </c>
      <c r="C7053" s="61">
        <v>98.59272</v>
      </c>
      <c r="D7053">
        <f t="shared" si="112"/>
        <v>0.45079665948385894</v>
      </c>
      <c r="E7053">
        <v>-6.4332995259917758E-2</v>
      </c>
    </row>
    <row r="7054" spans="2:5" x14ac:dyDescent="0.2">
      <c r="B7054" s="153">
        <v>38118</v>
      </c>
      <c r="C7054" s="61">
        <v>67.957642000000007</v>
      </c>
      <c r="D7054">
        <f t="shared" si="112"/>
        <v>2.475452105728599</v>
      </c>
      <c r="E7054">
        <v>-6.4491404310448822E-2</v>
      </c>
    </row>
    <row r="7055" spans="2:5" x14ac:dyDescent="0.2">
      <c r="B7055" s="153">
        <v>36658</v>
      </c>
      <c r="C7055" s="61">
        <v>19.553612000000001</v>
      </c>
      <c r="D7055">
        <f t="shared" si="112"/>
        <v>-0.37017458853021806</v>
      </c>
      <c r="E7055">
        <v>-6.4831549882833711E-2</v>
      </c>
    </row>
    <row r="7056" spans="2:5" x14ac:dyDescent="0.2">
      <c r="B7056" s="153">
        <v>33801</v>
      </c>
      <c r="C7056" s="61">
        <v>31.046082999999999</v>
      </c>
      <c r="D7056">
        <f t="shared" si="112"/>
        <v>1.8893583279626056</v>
      </c>
      <c r="E7056">
        <v>-6.4935065326215777E-2</v>
      </c>
    </row>
    <row r="7057" spans="2:5" x14ac:dyDescent="0.2">
      <c r="B7057" s="153">
        <v>37099</v>
      </c>
      <c r="C7057" s="61">
        <v>10.744975</v>
      </c>
      <c r="D7057">
        <f t="shared" si="112"/>
        <v>-0.7106106826355717</v>
      </c>
      <c r="E7057">
        <v>-6.5100643520262222E-2</v>
      </c>
    </row>
    <row r="7058" spans="2:5" x14ac:dyDescent="0.2">
      <c r="B7058" s="153">
        <v>35809</v>
      </c>
      <c r="C7058" s="61">
        <v>37.129826000000001</v>
      </c>
      <c r="D7058">
        <f t="shared" si="112"/>
        <v>-0.72922175831874869</v>
      </c>
      <c r="E7058">
        <v>-6.516982693450446E-2</v>
      </c>
    </row>
    <row r="7059" spans="2:5" x14ac:dyDescent="0.2">
      <c r="B7059" s="153">
        <v>43675</v>
      </c>
      <c r="C7059" s="61">
        <v>137.122635</v>
      </c>
      <c r="D7059">
        <f t="shared" si="112"/>
        <v>0.12011398770602136</v>
      </c>
      <c r="E7059">
        <v>-6.5239468646023063E-2</v>
      </c>
    </row>
    <row r="7060" spans="2:5" x14ac:dyDescent="0.2">
      <c r="B7060" s="153">
        <v>44098</v>
      </c>
      <c r="C7060" s="61">
        <v>122.418465</v>
      </c>
      <c r="D7060">
        <f t="shared" si="112"/>
        <v>3.1478094602142086</v>
      </c>
      <c r="E7060">
        <v>-6.544890276660971E-2</v>
      </c>
    </row>
    <row r="7061" spans="2:5" x14ac:dyDescent="0.2">
      <c r="B7061" s="153">
        <v>36192</v>
      </c>
      <c r="C7061" s="61">
        <v>29.514004</v>
      </c>
      <c r="D7061">
        <f t="shared" si="112"/>
        <v>0.45267794207234607</v>
      </c>
      <c r="E7061">
        <v>-6.5597047598601507E-2</v>
      </c>
    </row>
    <row r="7062" spans="2:5" x14ac:dyDescent="0.2">
      <c r="B7062" s="153">
        <v>36146</v>
      </c>
      <c r="C7062" s="61">
        <v>20.316963000000001</v>
      </c>
      <c r="D7062">
        <f t="shared" si="112"/>
        <v>1.1589600885475977</v>
      </c>
      <c r="E7062">
        <v>-6.5798621552709227E-2</v>
      </c>
    </row>
    <row r="7063" spans="2:5" x14ac:dyDescent="0.2">
      <c r="B7063" s="153">
        <v>36983</v>
      </c>
      <c r="C7063" s="61">
        <v>9.4105319999999999</v>
      </c>
      <c r="D7063">
        <f t="shared" si="112"/>
        <v>-0.63027831357981312</v>
      </c>
      <c r="E7063">
        <v>-6.5849796344929476E-2</v>
      </c>
    </row>
    <row r="7064" spans="2:5" x14ac:dyDescent="0.2">
      <c r="B7064" s="153">
        <v>36579</v>
      </c>
      <c r="C7064" s="61">
        <v>25.453016000000002</v>
      </c>
      <c r="D7064">
        <f t="shared" si="112"/>
        <v>-0.80807913278514865</v>
      </c>
      <c r="E7064">
        <v>-6.5869945088102164E-2</v>
      </c>
    </row>
    <row r="7065" spans="2:5" x14ac:dyDescent="0.2">
      <c r="B7065" s="153">
        <v>40205</v>
      </c>
      <c r="C7065" s="61">
        <v>132.62245200000001</v>
      </c>
      <c r="D7065">
        <f t="shared" si="112"/>
        <v>3.1821206390522945</v>
      </c>
      <c r="E7065">
        <v>-6.5959676995079763E-2</v>
      </c>
    </row>
    <row r="7066" spans="2:5" x14ac:dyDescent="0.2">
      <c r="B7066" s="153">
        <v>39820</v>
      </c>
      <c r="C7066" s="61">
        <v>31.711770999999999</v>
      </c>
      <c r="D7066">
        <f t="shared" si="112"/>
        <v>-0.25713310339712731</v>
      </c>
      <c r="E7066">
        <v>-6.5969529863418863E-2</v>
      </c>
    </row>
    <row r="7067" spans="2:5" x14ac:dyDescent="0.2">
      <c r="B7067" s="153">
        <v>33730</v>
      </c>
      <c r="C7067" s="61">
        <v>42.688361999999998</v>
      </c>
      <c r="D7067">
        <f t="shared" si="112"/>
        <v>-0.90695044140751158</v>
      </c>
      <c r="E7067">
        <v>-6.6037939567820045E-2</v>
      </c>
    </row>
    <row r="7068" spans="2:5" x14ac:dyDescent="0.2">
      <c r="B7068" s="153">
        <v>44526</v>
      </c>
      <c r="C7068" s="61">
        <v>458.770172</v>
      </c>
      <c r="D7068">
        <f t="shared" si="112"/>
        <v>9.8915545388388573</v>
      </c>
      <c r="E7068">
        <v>-6.605780995554883E-2</v>
      </c>
    </row>
    <row r="7069" spans="2:5" x14ac:dyDescent="0.2">
      <c r="B7069" s="153">
        <v>35401</v>
      </c>
      <c r="C7069" s="61">
        <v>42.121642999999999</v>
      </c>
      <c r="D7069">
        <f t="shared" si="112"/>
        <v>-5.0864976466206335E-3</v>
      </c>
      <c r="E7069">
        <v>-6.6362542951022938E-2</v>
      </c>
    </row>
    <row r="7070" spans="2:5" x14ac:dyDescent="0.2">
      <c r="B7070" s="153">
        <v>39931</v>
      </c>
      <c r="C7070" s="61">
        <v>42.33699</v>
      </c>
      <c r="D7070">
        <f t="shared" si="112"/>
        <v>1.0665105430769708</v>
      </c>
      <c r="E7070">
        <v>-6.6452513199644042E-2</v>
      </c>
    </row>
    <row r="7071" spans="2:5" x14ac:dyDescent="0.2">
      <c r="B7071" s="153">
        <v>37463</v>
      </c>
      <c r="C7071" s="61">
        <v>20.487188</v>
      </c>
      <c r="D7071">
        <f t="shared" si="112"/>
        <v>0.90121670442091251</v>
      </c>
      <c r="E7071">
        <v>-6.676051664742387E-2</v>
      </c>
    </row>
    <row r="7072" spans="2:5" x14ac:dyDescent="0.2">
      <c r="B7072" s="153">
        <v>37146</v>
      </c>
      <c r="C7072" s="61">
        <v>10.775829999999999</v>
      </c>
      <c r="D7072">
        <f t="shared" si="112"/>
        <v>-0.96255182519413873</v>
      </c>
      <c r="E7072">
        <v>-6.6800101808380558E-2</v>
      </c>
    </row>
    <row r="7073" spans="2:5" x14ac:dyDescent="0.2">
      <c r="B7073" s="153">
        <v>43244</v>
      </c>
      <c r="C7073" s="61">
        <v>287.75314300000002</v>
      </c>
      <c r="D7073">
        <f t="shared" si="112"/>
        <v>5.3313286141925875</v>
      </c>
      <c r="E7073">
        <v>-6.7216149826964708E-2</v>
      </c>
    </row>
    <row r="7074" spans="2:5" x14ac:dyDescent="0.2">
      <c r="B7074" s="153">
        <v>35396</v>
      </c>
      <c r="C7074" s="61">
        <v>45.449092999999998</v>
      </c>
      <c r="D7074">
        <f t="shared" si="112"/>
        <v>0.24330365038227342</v>
      </c>
      <c r="E7074">
        <v>-6.7539818331794524E-2</v>
      </c>
    </row>
    <row r="7075" spans="2:5" x14ac:dyDescent="0.2">
      <c r="B7075" s="153">
        <v>36462</v>
      </c>
      <c r="C7075" s="61">
        <v>36.555103000000003</v>
      </c>
      <c r="D7075">
        <f t="shared" si="112"/>
        <v>-0.90391857480277971</v>
      </c>
      <c r="E7075">
        <v>-6.7786579398169441E-2</v>
      </c>
    </row>
    <row r="7076" spans="2:5" x14ac:dyDescent="0.2">
      <c r="B7076" s="153">
        <v>42494</v>
      </c>
      <c r="C7076" s="61">
        <v>380.45962500000002</v>
      </c>
      <c r="D7076">
        <f t="shared" si="112"/>
        <v>20.694703512839325</v>
      </c>
      <c r="E7076">
        <v>-6.7984936469904389E-2</v>
      </c>
    </row>
    <row r="7077" spans="2:5" x14ac:dyDescent="0.2">
      <c r="B7077" s="153">
        <v>36003</v>
      </c>
      <c r="C7077" s="61">
        <v>17.536981999999998</v>
      </c>
      <c r="D7077">
        <f t="shared" si="112"/>
        <v>-0.78208136357336833</v>
      </c>
      <c r="E7077">
        <v>-6.8118795234770088E-2</v>
      </c>
    </row>
    <row r="7078" spans="2:5" x14ac:dyDescent="0.2">
      <c r="B7078" s="153">
        <v>40042</v>
      </c>
      <c r="C7078" s="61">
        <v>80.474907000000002</v>
      </c>
      <c r="D7078">
        <f t="shared" si="112"/>
        <v>2.6193763214842831</v>
      </c>
      <c r="E7078">
        <v>-6.8128441241501886E-2</v>
      </c>
    </row>
    <row r="7079" spans="2:5" x14ac:dyDescent="0.2">
      <c r="B7079" s="153">
        <v>36587</v>
      </c>
      <c r="C7079" s="61">
        <v>22.234468</v>
      </c>
      <c r="D7079">
        <f t="shared" si="112"/>
        <v>0.15228964160369377</v>
      </c>
      <c r="E7079">
        <v>-6.8527946107972804E-2</v>
      </c>
    </row>
    <row r="7080" spans="2:5" x14ac:dyDescent="0.2">
      <c r="B7080" s="153">
        <v>36073</v>
      </c>
      <c r="C7080" s="61">
        <v>19.295902000000002</v>
      </c>
      <c r="D7080">
        <f t="shared" si="112"/>
        <v>-0.30253215440330677</v>
      </c>
      <c r="E7080">
        <v>-6.8704844009440894E-2</v>
      </c>
    </row>
    <row r="7081" spans="2:5" x14ac:dyDescent="0.2">
      <c r="B7081" s="153">
        <v>35961</v>
      </c>
      <c r="C7081" s="61">
        <v>27.665651</v>
      </c>
      <c r="D7081">
        <f t="shared" si="112"/>
        <v>-0.44539258174653823</v>
      </c>
      <c r="E7081">
        <v>-6.9207762204042567E-2</v>
      </c>
    </row>
    <row r="7082" spans="2:5" x14ac:dyDescent="0.2">
      <c r="B7082" s="153">
        <v>35391</v>
      </c>
      <c r="C7082" s="61">
        <v>49.883305</v>
      </c>
      <c r="D7082">
        <f t="shared" si="112"/>
        <v>-0.24044848454007767</v>
      </c>
      <c r="E7082">
        <v>-6.9235172287466326E-2</v>
      </c>
    </row>
    <row r="7083" spans="2:5" x14ac:dyDescent="0.2">
      <c r="B7083" s="153">
        <v>38121</v>
      </c>
      <c r="C7083" s="61">
        <v>65.674683000000002</v>
      </c>
      <c r="D7083">
        <f t="shared" si="112"/>
        <v>3.5465172748068148</v>
      </c>
      <c r="E7083">
        <v>-6.9310189931359942E-2</v>
      </c>
    </row>
    <row r="7084" spans="2:5" x14ac:dyDescent="0.2">
      <c r="B7084" s="153">
        <v>34082</v>
      </c>
      <c r="C7084" s="61">
        <v>14.445053</v>
      </c>
      <c r="D7084">
        <f t="shared" si="112"/>
        <v>-0.81310199745423728</v>
      </c>
      <c r="E7084">
        <v>-6.9444442654989946E-2</v>
      </c>
    </row>
    <row r="7085" spans="2:5" x14ac:dyDescent="0.2">
      <c r="B7085" s="153">
        <v>40031</v>
      </c>
      <c r="C7085" s="61">
        <v>77.288428999999994</v>
      </c>
      <c r="D7085">
        <f t="shared" si="112"/>
        <v>0.76077534284842641</v>
      </c>
      <c r="E7085">
        <v>-6.9602032206701178E-2</v>
      </c>
    </row>
    <row r="7086" spans="2:5" x14ac:dyDescent="0.2">
      <c r="B7086" s="153">
        <v>35731</v>
      </c>
      <c r="C7086" s="61">
        <v>43.894542999999999</v>
      </c>
      <c r="D7086">
        <f t="shared" si="112"/>
        <v>1.4080396060396312</v>
      </c>
      <c r="E7086">
        <v>-6.9617538350883107E-2</v>
      </c>
    </row>
    <row r="7087" spans="2:5" x14ac:dyDescent="0.2">
      <c r="B7087" s="153">
        <v>36598</v>
      </c>
      <c r="C7087" s="61">
        <v>18.228331000000001</v>
      </c>
      <c r="D7087">
        <f t="shared" si="112"/>
        <v>-0.68249327988536512</v>
      </c>
      <c r="E7087">
        <v>-6.993808016520793E-2</v>
      </c>
    </row>
    <row r="7088" spans="2:5" x14ac:dyDescent="0.2">
      <c r="B7088" s="153">
        <v>35342</v>
      </c>
      <c r="C7088" s="61">
        <v>57.410851000000001</v>
      </c>
      <c r="D7088">
        <f t="shared" si="112"/>
        <v>-0.67426594484706881</v>
      </c>
      <c r="E7088">
        <v>-6.9992243678572111E-2</v>
      </c>
    </row>
    <row r="7089" spans="2:5" x14ac:dyDescent="0.2">
      <c r="B7089" s="153">
        <v>43606</v>
      </c>
      <c r="C7089" s="61">
        <v>176.250687</v>
      </c>
      <c r="D7089">
        <f t="shared" si="112"/>
        <v>6.3743400409789945</v>
      </c>
      <c r="E7089">
        <v>-7.0207633141962877E-2</v>
      </c>
    </row>
    <row r="7090" spans="2:5" x14ac:dyDescent="0.2">
      <c r="B7090" s="153">
        <v>36570</v>
      </c>
      <c r="C7090" s="61">
        <v>23.900537</v>
      </c>
      <c r="D7090">
        <f t="shared" si="112"/>
        <v>-0.65804932165734875</v>
      </c>
      <c r="E7090">
        <v>-7.0397850279152505E-2</v>
      </c>
    </row>
    <row r="7091" spans="2:5" x14ac:dyDescent="0.2">
      <c r="B7091" s="153">
        <v>39658</v>
      </c>
      <c r="C7091" s="61">
        <v>69.894690999999995</v>
      </c>
      <c r="D7091">
        <f t="shared" si="112"/>
        <v>2.3881783730738508</v>
      </c>
      <c r="E7091">
        <v>-7.0473748357679125E-2</v>
      </c>
    </row>
    <row r="7092" spans="2:5" x14ac:dyDescent="0.2">
      <c r="B7092" s="153">
        <v>36608</v>
      </c>
      <c r="C7092" s="61">
        <v>20.628988</v>
      </c>
      <c r="D7092">
        <f t="shared" si="112"/>
        <v>-0.84944864777162055</v>
      </c>
      <c r="E7092">
        <v>-7.0624304398221635E-2</v>
      </c>
    </row>
    <row r="7093" spans="2:5" x14ac:dyDescent="0.2">
      <c r="B7093" s="153">
        <v>44095</v>
      </c>
      <c r="C7093" s="61">
        <v>137.02293399999999</v>
      </c>
      <c r="D7093">
        <f t="shared" si="112"/>
        <v>10.026645815577302</v>
      </c>
      <c r="E7093">
        <v>-7.0655815913759426E-2</v>
      </c>
    </row>
    <row r="7094" spans="2:5" x14ac:dyDescent="0.2">
      <c r="B7094" s="153">
        <v>37188</v>
      </c>
      <c r="C7094" s="61">
        <v>12.426529</v>
      </c>
      <c r="D7094">
        <f t="shared" si="112"/>
        <v>-0.60870315336061054</v>
      </c>
      <c r="E7094">
        <v>-7.0934141709333626E-2</v>
      </c>
    </row>
    <row r="7095" spans="2:5" x14ac:dyDescent="0.2">
      <c r="B7095" s="153">
        <v>39805</v>
      </c>
      <c r="C7095" s="61">
        <v>31.757294000000002</v>
      </c>
      <c r="D7095">
        <f t="shared" si="112"/>
        <v>-0.57325823865873415</v>
      </c>
      <c r="E7095">
        <v>-7.1599706570105628E-2</v>
      </c>
    </row>
    <row r="7096" spans="2:5" x14ac:dyDescent="0.2">
      <c r="B7096" s="153">
        <v>43942</v>
      </c>
      <c r="C7096" s="61">
        <v>74.418059999999997</v>
      </c>
      <c r="D7096">
        <f t="shared" si="112"/>
        <v>-2.4826427814111526E-2</v>
      </c>
      <c r="E7096">
        <v>-7.209441990891903E-2</v>
      </c>
    </row>
    <row r="7097" spans="2:5" x14ac:dyDescent="0.2">
      <c r="B7097" s="153">
        <v>38104</v>
      </c>
      <c r="C7097" s="61">
        <v>76.312629999999999</v>
      </c>
      <c r="D7097">
        <f t="shared" si="112"/>
        <v>-0.53280153724118384</v>
      </c>
      <c r="E7097">
        <v>-7.218583150269306E-2</v>
      </c>
    </row>
    <row r="7098" spans="2:5" x14ac:dyDescent="0.2">
      <c r="B7098" s="153">
        <v>43864</v>
      </c>
      <c r="C7098" s="61">
        <v>163.34092699999999</v>
      </c>
      <c r="D7098">
        <f t="shared" si="112"/>
        <v>-0.46823564822177027</v>
      </c>
      <c r="E7098">
        <v>-7.2197063679984422E-2</v>
      </c>
    </row>
    <row r="7099" spans="2:5" x14ac:dyDescent="0.2">
      <c r="B7099" s="153">
        <v>42240</v>
      </c>
      <c r="C7099" s="61">
        <v>307.16787699999998</v>
      </c>
      <c r="D7099">
        <f t="shared" si="112"/>
        <v>12.151967221116594</v>
      </c>
      <c r="E7099">
        <v>-7.2653416909644414E-2</v>
      </c>
    </row>
    <row r="7100" spans="2:5" x14ac:dyDescent="0.2">
      <c r="B7100" s="153">
        <v>36574</v>
      </c>
      <c r="C7100" s="61">
        <v>23.35528</v>
      </c>
      <c r="D7100">
        <f t="shared" si="112"/>
        <v>8.9969243681486025E-2</v>
      </c>
      <c r="E7100">
        <v>-7.3038749333711211E-2</v>
      </c>
    </row>
    <row r="7101" spans="2:5" x14ac:dyDescent="0.2">
      <c r="B7101" s="153">
        <v>35997</v>
      </c>
      <c r="C7101" s="61">
        <v>21.427467</v>
      </c>
      <c r="D7101">
        <f t="shared" si="112"/>
        <v>-0.11657508072048668</v>
      </c>
      <c r="E7101">
        <v>-7.3178583871790284E-2</v>
      </c>
    </row>
    <row r="7102" spans="2:5" x14ac:dyDescent="0.2">
      <c r="B7102" s="153">
        <v>39847</v>
      </c>
      <c r="C7102" s="61">
        <v>24.254995000000001</v>
      </c>
      <c r="D7102">
        <f t="shared" si="112"/>
        <v>-0.54187449319088044</v>
      </c>
      <c r="E7102">
        <v>-7.3391496318511593E-2</v>
      </c>
    </row>
    <row r="7103" spans="2:5" x14ac:dyDescent="0.2">
      <c r="B7103" s="153">
        <v>39994</v>
      </c>
      <c r="C7103" s="61">
        <v>52.943995999999999</v>
      </c>
      <c r="D7103">
        <f t="shared" si="112"/>
        <v>-0.47473349250862201</v>
      </c>
      <c r="E7103">
        <v>-7.3749710721711825E-2</v>
      </c>
    </row>
    <row r="7104" spans="2:5" x14ac:dyDescent="0.2">
      <c r="B7104" s="153">
        <v>40095</v>
      </c>
      <c r="C7104" s="61">
        <v>100.79454</v>
      </c>
      <c r="D7104">
        <f t="shared" si="112"/>
        <v>1.4190544843779653</v>
      </c>
      <c r="E7104">
        <v>-7.3992341373208717E-2</v>
      </c>
    </row>
    <row r="7105" spans="2:5" x14ac:dyDescent="0.2">
      <c r="B7105" s="153">
        <v>36391</v>
      </c>
      <c r="C7105" s="61">
        <v>41.666916000000001</v>
      </c>
      <c r="D7105">
        <f t="shared" si="112"/>
        <v>-0.60457163074031628</v>
      </c>
      <c r="E7105">
        <v>-7.4360582854325202E-2</v>
      </c>
    </row>
    <row r="7106" spans="2:5" x14ac:dyDescent="0.2">
      <c r="B7106" s="153">
        <v>43899</v>
      </c>
      <c r="C7106" s="61">
        <v>105.37159</v>
      </c>
      <c r="D7106">
        <f t="shared" si="112"/>
        <v>0.78655162150892266</v>
      </c>
      <c r="E7106">
        <v>-7.4430794727474561E-2</v>
      </c>
    </row>
    <row r="7107" spans="2:5" x14ac:dyDescent="0.2">
      <c r="B7107" s="153">
        <v>39981</v>
      </c>
      <c r="C7107" s="61">
        <v>58.980434000000002</v>
      </c>
      <c r="D7107">
        <f t="shared" ref="D7107:D7170" si="113">(C7107-C7108)/C7108</f>
        <v>1.7633027474795124</v>
      </c>
      <c r="E7107">
        <v>-7.4439223439194346E-2</v>
      </c>
    </row>
    <row r="7108" spans="2:5" x14ac:dyDescent="0.2">
      <c r="B7108" s="153">
        <v>33948</v>
      </c>
      <c r="C7108" s="61">
        <v>21.344180999999999</v>
      </c>
      <c r="D7108">
        <f t="shared" si="113"/>
        <v>-0.49399641462137878</v>
      </c>
      <c r="E7108">
        <v>-7.4766383093753233E-2</v>
      </c>
    </row>
    <row r="7109" spans="2:5" x14ac:dyDescent="0.2">
      <c r="B7109" s="153">
        <v>36355</v>
      </c>
      <c r="C7109" s="61">
        <v>42.181877</v>
      </c>
      <c r="D7109">
        <f t="shared" si="113"/>
        <v>1.3435580439550363</v>
      </c>
      <c r="E7109">
        <v>-7.5058228392124546E-2</v>
      </c>
    </row>
    <row r="7110" spans="2:5" x14ac:dyDescent="0.2">
      <c r="B7110" s="153">
        <v>36125</v>
      </c>
      <c r="C7110" s="61">
        <v>17.999075000000001</v>
      </c>
      <c r="D7110">
        <f t="shared" si="113"/>
        <v>-0.78233666296345861</v>
      </c>
      <c r="E7110">
        <v>-7.5421155749046703E-2</v>
      </c>
    </row>
    <row r="7111" spans="2:5" x14ac:dyDescent="0.2">
      <c r="B7111" s="153">
        <v>43906</v>
      </c>
      <c r="C7111" s="61">
        <v>82.692267999999999</v>
      </c>
      <c r="D7111">
        <f t="shared" si="113"/>
        <v>4.6423111648238393</v>
      </c>
      <c r="E7111">
        <v>-7.576607993821835E-2</v>
      </c>
    </row>
    <row r="7112" spans="2:5" x14ac:dyDescent="0.2">
      <c r="B7112" s="153">
        <v>36945</v>
      </c>
      <c r="C7112" s="61">
        <v>14.655744</v>
      </c>
      <c r="D7112">
        <f t="shared" si="113"/>
        <v>-0.24887036452769329</v>
      </c>
      <c r="E7112">
        <v>-7.6324903852541121E-2</v>
      </c>
    </row>
    <row r="7113" spans="2:5" x14ac:dyDescent="0.2">
      <c r="B7113" s="153">
        <v>34071</v>
      </c>
      <c r="C7113" s="61">
        <v>19.511603999999998</v>
      </c>
      <c r="D7113">
        <f t="shared" si="113"/>
        <v>5.8961102904972765E-2</v>
      </c>
      <c r="E7113">
        <v>-7.6530535455614501E-2</v>
      </c>
    </row>
    <row r="7114" spans="2:5" x14ac:dyDescent="0.2">
      <c r="B7114" s="153">
        <v>36634</v>
      </c>
      <c r="C7114" s="61">
        <v>18.425232000000001</v>
      </c>
      <c r="D7114">
        <f t="shared" si="113"/>
        <v>-0.67765227864516364</v>
      </c>
      <c r="E7114">
        <v>-7.7010240123094403E-2</v>
      </c>
    </row>
    <row r="7115" spans="2:5" x14ac:dyDescent="0.2">
      <c r="B7115" s="153">
        <v>39993</v>
      </c>
      <c r="C7115" s="61">
        <v>57.159492</v>
      </c>
      <c r="D7115">
        <f t="shared" si="113"/>
        <v>0.25057028240101387</v>
      </c>
      <c r="E7115">
        <v>-7.7443094349212871E-2</v>
      </c>
    </row>
    <row r="7116" spans="2:5" x14ac:dyDescent="0.2">
      <c r="B7116" s="153">
        <v>33707</v>
      </c>
      <c r="C7116" s="61">
        <v>45.706741000000001</v>
      </c>
      <c r="D7116">
        <f t="shared" si="113"/>
        <v>-0.59405014847979498</v>
      </c>
      <c r="E7116">
        <v>-7.826086903913812E-2</v>
      </c>
    </row>
    <row r="7117" spans="2:5" x14ac:dyDescent="0.2">
      <c r="B7117" s="153">
        <v>39174</v>
      </c>
      <c r="C7117" s="61">
        <v>112.59208700000001</v>
      </c>
      <c r="D7117">
        <f t="shared" si="113"/>
        <v>4.6347942772690791</v>
      </c>
      <c r="E7117">
        <v>-7.8687107230560063E-2</v>
      </c>
    </row>
    <row r="7118" spans="2:5" x14ac:dyDescent="0.2">
      <c r="B7118" s="153">
        <v>36017</v>
      </c>
      <c r="C7118" s="61">
        <v>19.981579</v>
      </c>
      <c r="D7118">
        <f t="shared" si="113"/>
        <v>-0.51924699433417931</v>
      </c>
      <c r="E7118">
        <v>-7.8694100908313677E-2</v>
      </c>
    </row>
    <row r="7119" spans="2:5" x14ac:dyDescent="0.2">
      <c r="B7119" s="153">
        <v>39743</v>
      </c>
      <c r="C7119" s="61">
        <v>41.563087000000003</v>
      </c>
      <c r="D7119">
        <f t="shared" si="113"/>
        <v>-0.90718844395625675</v>
      </c>
      <c r="E7119">
        <v>-7.8708431856108971E-2</v>
      </c>
    </row>
    <row r="7120" spans="2:5" x14ac:dyDescent="0.2">
      <c r="B7120" s="153">
        <v>42545</v>
      </c>
      <c r="C7120" s="61">
        <v>447.82232699999997</v>
      </c>
      <c r="D7120">
        <f t="shared" si="113"/>
        <v>22.796409758847261</v>
      </c>
      <c r="E7120">
        <v>-7.9004067213885434E-2</v>
      </c>
    </row>
    <row r="7121" spans="2:5" x14ac:dyDescent="0.2">
      <c r="B7121" s="153">
        <v>36000</v>
      </c>
      <c r="C7121" s="61">
        <v>18.818902999999999</v>
      </c>
      <c r="D7121">
        <f t="shared" si="113"/>
        <v>-1.9417703376781569E-2</v>
      </c>
      <c r="E7121">
        <v>-7.9475129362806138E-2</v>
      </c>
    </row>
    <row r="7122" spans="2:5" x14ac:dyDescent="0.2">
      <c r="B7122" s="153">
        <v>36276</v>
      </c>
      <c r="C7122" s="61">
        <v>19.191559000000002</v>
      </c>
      <c r="D7122">
        <f t="shared" si="113"/>
        <v>-6.210514730985809E-2</v>
      </c>
      <c r="E7122">
        <v>-7.9699729312716683E-2</v>
      </c>
    </row>
    <row r="7123" spans="2:5" x14ac:dyDescent="0.2">
      <c r="B7123" s="153">
        <v>36588</v>
      </c>
      <c r="C7123" s="61">
        <v>20.462378000000001</v>
      </c>
      <c r="D7123">
        <f t="shared" si="113"/>
        <v>0.32186382586396961</v>
      </c>
      <c r="E7123">
        <v>-7.9700130446116305E-2</v>
      </c>
    </row>
    <row r="7124" spans="2:5" x14ac:dyDescent="0.2">
      <c r="B7124" s="153">
        <v>36084</v>
      </c>
      <c r="C7124" s="61">
        <v>15.479944</v>
      </c>
      <c r="D7124">
        <f t="shared" si="113"/>
        <v>-0.33043212155382701</v>
      </c>
      <c r="E7124">
        <v>-7.9752076703298605E-2</v>
      </c>
    </row>
    <row r="7125" spans="2:5" x14ac:dyDescent="0.2">
      <c r="B7125" s="153">
        <v>35996</v>
      </c>
      <c r="C7125" s="61">
        <v>23.119305000000001</v>
      </c>
      <c r="D7125">
        <f t="shared" si="113"/>
        <v>-0.22359106843629192</v>
      </c>
      <c r="E7125">
        <v>-7.9798184759789864E-2</v>
      </c>
    </row>
    <row r="7126" spans="2:5" x14ac:dyDescent="0.2">
      <c r="B7126" s="153">
        <v>36550</v>
      </c>
      <c r="C7126" s="61">
        <v>29.777227</v>
      </c>
      <c r="D7126">
        <f t="shared" si="113"/>
        <v>0.18007202200829228</v>
      </c>
      <c r="E7126">
        <v>-7.9803144826113198E-2</v>
      </c>
    </row>
    <row r="7127" spans="2:5" x14ac:dyDescent="0.2">
      <c r="B7127" s="153">
        <v>36585</v>
      </c>
      <c r="C7127" s="61">
        <v>25.233398000000001</v>
      </c>
      <c r="D7127">
        <f t="shared" si="113"/>
        <v>0.10461835519042052</v>
      </c>
      <c r="E7127">
        <v>-7.9812204860701425E-2</v>
      </c>
    </row>
    <row r="7128" spans="2:5" x14ac:dyDescent="0.2">
      <c r="B7128" s="153">
        <v>36255</v>
      </c>
      <c r="C7128" s="61">
        <v>22.843544000000001</v>
      </c>
      <c r="D7128">
        <f t="shared" si="113"/>
        <v>-0.16627234985084274</v>
      </c>
      <c r="E7128">
        <v>-7.9855728938873313E-2</v>
      </c>
    </row>
    <row r="7129" spans="2:5" x14ac:dyDescent="0.2">
      <c r="B7129" s="153">
        <v>36552</v>
      </c>
      <c r="C7129" s="61">
        <v>27.399287999999999</v>
      </c>
      <c r="D7129">
        <f t="shared" si="113"/>
        <v>0.37776087322943058</v>
      </c>
      <c r="E7129">
        <v>-7.9857637516079022E-2</v>
      </c>
    </row>
    <row r="7130" spans="2:5" x14ac:dyDescent="0.2">
      <c r="B7130" s="153">
        <v>36620</v>
      </c>
      <c r="C7130" s="61">
        <v>19.886824000000001</v>
      </c>
      <c r="D7130">
        <f t="shared" si="113"/>
        <v>-0.38544334889892279</v>
      </c>
      <c r="E7130">
        <v>-7.9887836654517139E-2</v>
      </c>
    </row>
    <row r="7131" spans="2:5" x14ac:dyDescent="0.2">
      <c r="B7131" s="153">
        <v>36549</v>
      </c>
      <c r="C7131" s="61">
        <v>32.359627000000003</v>
      </c>
      <c r="D7131">
        <f t="shared" si="113"/>
        <v>0.92370718817883779</v>
      </c>
      <c r="E7131">
        <v>-7.9888127209832932E-2</v>
      </c>
    </row>
    <row r="7132" spans="2:5" x14ac:dyDescent="0.2">
      <c r="B7132" s="153">
        <v>36083</v>
      </c>
      <c r="C7132" s="61">
        <v>16.821493</v>
      </c>
      <c r="D7132">
        <f t="shared" si="113"/>
        <v>-0.49983530521075403</v>
      </c>
      <c r="E7132">
        <v>-7.9902198236894678E-2</v>
      </c>
    </row>
    <row r="7133" spans="2:5" x14ac:dyDescent="0.2">
      <c r="B7133" s="153">
        <v>36465</v>
      </c>
      <c r="C7133" s="61">
        <v>33.631908000000003</v>
      </c>
      <c r="D7133">
        <f t="shared" si="113"/>
        <v>-6.7604487454003437E-2</v>
      </c>
      <c r="E7133">
        <v>-7.9966810652947681E-2</v>
      </c>
    </row>
    <row r="7134" spans="2:5" x14ac:dyDescent="0.2">
      <c r="B7134" s="153">
        <v>36536</v>
      </c>
      <c r="C7134" s="61">
        <v>36.070430999999999</v>
      </c>
      <c r="D7134">
        <f t="shared" si="113"/>
        <v>-0.45723810384943891</v>
      </c>
      <c r="E7134">
        <v>-7.9968996320404606E-2</v>
      </c>
    </row>
    <row r="7135" spans="2:5" x14ac:dyDescent="0.2">
      <c r="B7135" s="153">
        <v>38008</v>
      </c>
      <c r="C7135" s="61">
        <v>66.457190999999995</v>
      </c>
      <c r="D7135">
        <f t="shared" si="113"/>
        <v>-0.60658411735091367</v>
      </c>
      <c r="E7135">
        <v>-8.0056338479712386E-2</v>
      </c>
    </row>
    <row r="7136" spans="2:5" x14ac:dyDescent="0.2">
      <c r="B7136" s="153">
        <v>43600</v>
      </c>
      <c r="C7136" s="61">
        <v>168.923508</v>
      </c>
      <c r="D7136">
        <f t="shared" si="113"/>
        <v>0.69123415259304799</v>
      </c>
      <c r="E7136">
        <v>-8.1571872212307509E-2</v>
      </c>
    </row>
    <row r="7137" spans="2:5" x14ac:dyDescent="0.2">
      <c r="B7137" s="153">
        <v>39597</v>
      </c>
      <c r="C7137" s="61">
        <v>99.881798000000003</v>
      </c>
      <c r="D7137">
        <f t="shared" si="113"/>
        <v>-0.89592935868715806</v>
      </c>
      <c r="E7137">
        <v>-8.2133503484167786E-2</v>
      </c>
    </row>
    <row r="7138" spans="2:5" x14ac:dyDescent="0.2">
      <c r="B7138" s="153">
        <v>45425</v>
      </c>
      <c r="C7138" s="61">
        <v>959.75</v>
      </c>
      <c r="D7138">
        <f t="shared" si="113"/>
        <v>52.355011487935762</v>
      </c>
      <c r="E7138">
        <v>-8.3026820816277005E-2</v>
      </c>
    </row>
    <row r="7139" spans="2:5" x14ac:dyDescent="0.2">
      <c r="B7139" s="153">
        <v>37277</v>
      </c>
      <c r="C7139" s="61">
        <v>17.988001000000001</v>
      </c>
      <c r="D7139">
        <f t="shared" si="113"/>
        <v>-0.14864151344533885</v>
      </c>
      <c r="E7139">
        <v>-8.3333341826649213E-2</v>
      </c>
    </row>
    <row r="7140" spans="2:5" x14ac:dyDescent="0.2">
      <c r="B7140" s="153">
        <v>33917</v>
      </c>
      <c r="C7140" s="61">
        <v>21.128585999999999</v>
      </c>
      <c r="D7140">
        <f t="shared" si="113"/>
        <v>-0.93311947542913987</v>
      </c>
      <c r="E7140">
        <v>-8.4112056354156278E-2</v>
      </c>
    </row>
    <row r="7141" spans="2:5" x14ac:dyDescent="0.2">
      <c r="B7141" s="153">
        <v>44383</v>
      </c>
      <c r="C7141" s="61">
        <v>315.91537499999998</v>
      </c>
      <c r="D7141">
        <f t="shared" si="113"/>
        <v>9.8702827539847497</v>
      </c>
      <c r="E7141">
        <v>-8.4368703294243994E-2</v>
      </c>
    </row>
    <row r="7142" spans="2:5" x14ac:dyDescent="0.2">
      <c r="B7142" s="153">
        <v>39806</v>
      </c>
      <c r="C7142" s="61">
        <v>29.062296</v>
      </c>
      <c r="D7142">
        <f t="shared" si="113"/>
        <v>-0.74032652672968602</v>
      </c>
      <c r="E7142">
        <v>-8.486233115453734E-2</v>
      </c>
    </row>
    <row r="7143" spans="2:5" x14ac:dyDescent="0.2">
      <c r="B7143" s="153">
        <v>39468</v>
      </c>
      <c r="C7143" s="61">
        <v>111.918617</v>
      </c>
      <c r="D7143">
        <f t="shared" si="113"/>
        <v>-0.70471481808374348</v>
      </c>
      <c r="E7143">
        <v>-8.4908402017494486E-2</v>
      </c>
    </row>
    <row r="7144" spans="2:5" x14ac:dyDescent="0.2">
      <c r="B7144" s="153">
        <v>42957</v>
      </c>
      <c r="C7144" s="61">
        <v>379.01873799999998</v>
      </c>
      <c r="D7144">
        <f t="shared" si="113"/>
        <v>1.6156994011289973</v>
      </c>
      <c r="E7144">
        <v>-8.6167462108517223E-2</v>
      </c>
    </row>
    <row r="7145" spans="2:5" x14ac:dyDescent="0.2">
      <c r="B7145" s="153">
        <v>38855</v>
      </c>
      <c r="C7145" s="61">
        <v>144.901489</v>
      </c>
      <c r="D7145">
        <f t="shared" si="113"/>
        <v>4.801835635485264</v>
      </c>
      <c r="E7145">
        <v>-8.7455927140509399E-2</v>
      </c>
    </row>
    <row r="7146" spans="2:5" x14ac:dyDescent="0.2">
      <c r="B7146" s="153">
        <v>35968</v>
      </c>
      <c r="C7146" s="61">
        <v>24.975110999999998</v>
      </c>
      <c r="D7146">
        <f t="shared" si="113"/>
        <v>-3.3085999542826209E-4</v>
      </c>
      <c r="E7146">
        <v>-8.7915031966290622E-2</v>
      </c>
    </row>
    <row r="7147" spans="2:5" x14ac:dyDescent="0.2">
      <c r="B7147" s="153">
        <v>39766</v>
      </c>
      <c r="C7147" s="61">
        <v>24.983377000000001</v>
      </c>
      <c r="D7147">
        <f t="shared" si="113"/>
        <v>-0.84769831385319949</v>
      </c>
      <c r="E7147">
        <v>-8.8069184365150543E-2</v>
      </c>
    </row>
    <row r="7148" spans="2:5" x14ac:dyDescent="0.2">
      <c r="B7148" s="153">
        <v>44186</v>
      </c>
      <c r="C7148" s="61">
        <v>164.03874200000001</v>
      </c>
      <c r="D7148">
        <f t="shared" si="113"/>
        <v>8.9458185194331481</v>
      </c>
      <c r="E7148">
        <v>-8.8618106829166654E-2</v>
      </c>
    </row>
    <row r="7149" spans="2:5" x14ac:dyDescent="0.2">
      <c r="B7149" s="153">
        <v>34079</v>
      </c>
      <c r="C7149" s="61">
        <v>16.493237000000001</v>
      </c>
      <c r="D7149">
        <f t="shared" si="113"/>
        <v>-0.789517808218269</v>
      </c>
      <c r="E7149">
        <v>-8.9285461863072235E-2</v>
      </c>
    </row>
    <row r="7150" spans="2:5" x14ac:dyDescent="0.2">
      <c r="B7150" s="153">
        <v>39626</v>
      </c>
      <c r="C7150" s="61">
        <v>78.359298999999993</v>
      </c>
      <c r="D7150">
        <f t="shared" si="113"/>
        <v>1.501871838967922</v>
      </c>
      <c r="E7150">
        <v>-8.9446759704674597E-2</v>
      </c>
    </row>
    <row r="7151" spans="2:5" x14ac:dyDescent="0.2">
      <c r="B7151" s="153">
        <v>39902</v>
      </c>
      <c r="C7151" s="61">
        <v>31.320269</v>
      </c>
      <c r="D7151">
        <f t="shared" si="113"/>
        <v>-0.72488716847442736</v>
      </c>
      <c r="E7151">
        <v>-8.9465311702680267E-2</v>
      </c>
    </row>
    <row r="7152" spans="2:5" x14ac:dyDescent="0.2">
      <c r="B7152" s="153">
        <v>43896</v>
      </c>
      <c r="C7152" s="61">
        <v>113.84517700000001</v>
      </c>
      <c r="D7152">
        <f t="shared" si="113"/>
        <v>1.6014195493196704E-2</v>
      </c>
      <c r="E7152">
        <v>-9.1848908111645214E-2</v>
      </c>
    </row>
    <row r="7153" spans="2:5" x14ac:dyDescent="0.2">
      <c r="B7153" s="153">
        <v>43698</v>
      </c>
      <c r="C7153" s="61">
        <v>112.050774</v>
      </c>
      <c r="D7153">
        <f t="shared" si="113"/>
        <v>5.8327759013774738</v>
      </c>
      <c r="E7153">
        <v>-9.2450516115088061E-2</v>
      </c>
    </row>
    <row r="7154" spans="2:5" x14ac:dyDescent="0.2">
      <c r="B7154" s="153">
        <v>36731</v>
      </c>
      <c r="C7154" s="61">
        <v>16.399011999999999</v>
      </c>
      <c r="D7154">
        <f t="shared" si="113"/>
        <v>0.57598265315173713</v>
      </c>
      <c r="E7154">
        <v>-9.3003243317146836E-2</v>
      </c>
    </row>
    <row r="7155" spans="2:5" x14ac:dyDescent="0.2">
      <c r="B7155" s="153">
        <v>36963</v>
      </c>
      <c r="C7155" s="61">
        <v>10.405578999999999</v>
      </c>
      <c r="D7155">
        <f t="shared" si="113"/>
        <v>-0.62989758212259728</v>
      </c>
      <c r="E7155">
        <v>-9.4022833707545148E-2</v>
      </c>
    </row>
    <row r="7156" spans="2:5" x14ac:dyDescent="0.2">
      <c r="B7156" s="153">
        <v>39763</v>
      </c>
      <c r="C7156" s="61">
        <v>28.115404000000002</v>
      </c>
      <c r="D7156">
        <f t="shared" si="113"/>
        <v>-0.9353808456878524</v>
      </c>
      <c r="E7156">
        <v>-9.4428040884818779E-2</v>
      </c>
    </row>
    <row r="7157" spans="2:5" x14ac:dyDescent="0.2">
      <c r="B7157" s="153">
        <v>42781</v>
      </c>
      <c r="C7157" s="61">
        <v>435.09396400000003</v>
      </c>
      <c r="D7157">
        <f t="shared" si="113"/>
        <v>28.439691100212588</v>
      </c>
      <c r="E7157">
        <v>-9.4595920377822967E-2</v>
      </c>
    </row>
    <row r="7158" spans="2:5" x14ac:dyDescent="0.2">
      <c r="B7158" s="153">
        <v>36952</v>
      </c>
      <c r="C7158" s="61">
        <v>14.779161999999999</v>
      </c>
      <c r="D7158">
        <f t="shared" si="113"/>
        <v>-0.88244117471852268</v>
      </c>
      <c r="E7158">
        <v>-9.7928578870690369E-2</v>
      </c>
    </row>
    <row r="7159" spans="2:5" x14ac:dyDescent="0.2">
      <c r="B7159" s="153">
        <v>38859</v>
      </c>
      <c r="C7159" s="61">
        <v>125.717163</v>
      </c>
      <c r="D7159">
        <f t="shared" si="113"/>
        <v>-0.72429167992267263</v>
      </c>
      <c r="E7159">
        <v>-9.8248256064081912E-2</v>
      </c>
    </row>
    <row r="7160" spans="2:5" x14ac:dyDescent="0.2">
      <c r="B7160" s="153">
        <v>42689</v>
      </c>
      <c r="C7160" s="61">
        <v>455.97885100000002</v>
      </c>
      <c r="D7160">
        <f t="shared" si="113"/>
        <v>8.2195862979755638</v>
      </c>
      <c r="E7160">
        <v>-9.8363896312923457E-2</v>
      </c>
    </row>
    <row r="7161" spans="2:5" x14ac:dyDescent="0.2">
      <c r="B7161" s="153">
        <v>35520</v>
      </c>
      <c r="C7161" s="61">
        <v>49.457625999999998</v>
      </c>
      <c r="D7161">
        <f t="shared" si="113"/>
        <v>-0.82686521220769604</v>
      </c>
      <c r="E7161">
        <v>-9.9237551583920003E-2</v>
      </c>
    </row>
    <row r="7162" spans="2:5" x14ac:dyDescent="0.2">
      <c r="B7162" s="153">
        <v>44298</v>
      </c>
      <c r="C7162" s="61">
        <v>285.65966800000001</v>
      </c>
      <c r="D7162">
        <f t="shared" si="113"/>
        <v>3.8319351670801769</v>
      </c>
      <c r="E7162">
        <v>-9.9465846691842177E-2</v>
      </c>
    </row>
    <row r="7163" spans="2:5" x14ac:dyDescent="0.2">
      <c r="B7163" s="153">
        <v>38124</v>
      </c>
      <c r="C7163" s="61">
        <v>59.119101999999998</v>
      </c>
      <c r="D7163">
        <f t="shared" si="113"/>
        <v>-0.29316615677889302</v>
      </c>
      <c r="E7163">
        <v>-9.9818997223024342E-2</v>
      </c>
    </row>
    <row r="7164" spans="2:5" x14ac:dyDescent="0.2">
      <c r="B7164" s="153">
        <v>43955</v>
      </c>
      <c r="C7164" s="61">
        <v>83.639319999999998</v>
      </c>
      <c r="D7164">
        <f t="shared" si="113"/>
        <v>2.1285592841181722</v>
      </c>
      <c r="E7164">
        <v>-0.10026814249708429</v>
      </c>
    </row>
    <row r="7165" spans="2:5" x14ac:dyDescent="0.2">
      <c r="B7165" s="153">
        <v>33808</v>
      </c>
      <c r="C7165" s="61">
        <v>26.734133</v>
      </c>
      <c r="D7165">
        <f t="shared" si="113"/>
        <v>-0.93733507482546063</v>
      </c>
      <c r="E7165">
        <v>-0.10144915894291771</v>
      </c>
    </row>
    <row r="7166" spans="2:5" x14ac:dyDescent="0.2">
      <c r="B7166" s="153">
        <v>44616</v>
      </c>
      <c r="C7166" s="61">
        <v>426.620361</v>
      </c>
      <c r="D7166">
        <f t="shared" si="113"/>
        <v>18.987666006018223</v>
      </c>
      <c r="E7166">
        <v>-0.10283015313508337</v>
      </c>
    </row>
    <row r="7167" spans="2:5" x14ac:dyDescent="0.2">
      <c r="B7167" s="153">
        <v>34029</v>
      </c>
      <c r="C7167" s="61">
        <v>21.344180999999999</v>
      </c>
      <c r="D7167">
        <f t="shared" si="113"/>
        <v>-0.35714288941279887</v>
      </c>
      <c r="E7167">
        <v>-0.10407267796173063</v>
      </c>
    </row>
    <row r="7168" spans="2:5" x14ac:dyDescent="0.2">
      <c r="B7168" s="153">
        <v>33800</v>
      </c>
      <c r="C7168" s="61">
        <v>33.202061</v>
      </c>
      <c r="D7168">
        <f t="shared" si="113"/>
        <v>-0.62152794389522859</v>
      </c>
      <c r="E7168">
        <v>-0.10465134685382274</v>
      </c>
    </row>
    <row r="7169" spans="2:5" x14ac:dyDescent="0.2">
      <c r="B7169" s="153">
        <v>43902</v>
      </c>
      <c r="C7169" s="61">
        <v>87.726585</v>
      </c>
      <c r="D7169">
        <f t="shared" si="113"/>
        <v>5.1442726188143224</v>
      </c>
      <c r="E7169">
        <v>-0.1102123463071107</v>
      </c>
    </row>
    <row r="7170" spans="2:5" x14ac:dyDescent="0.2">
      <c r="B7170" s="153">
        <v>36738</v>
      </c>
      <c r="C7170" s="61">
        <v>14.277782</v>
      </c>
      <c r="D7170">
        <f t="shared" si="113"/>
        <v>-0.6876151359713184</v>
      </c>
      <c r="E7170">
        <v>-0.11052369698111071</v>
      </c>
    </row>
    <row r="7171" spans="2:5" x14ac:dyDescent="0.2">
      <c r="B7171" s="153">
        <v>39737</v>
      </c>
      <c r="C7171" s="61">
        <v>45.705742000000001</v>
      </c>
      <c r="D7171">
        <f t="shared" ref="D7171:D7185" si="114">(C7171-C7172)/C7172</f>
        <v>-0.64444983139432055</v>
      </c>
      <c r="E7171">
        <v>-0.11150438032601512</v>
      </c>
    </row>
    <row r="7172" spans="2:5" x14ac:dyDescent="0.2">
      <c r="B7172" s="153">
        <v>43889</v>
      </c>
      <c r="C7172" s="61">
        <v>128.54934700000001</v>
      </c>
      <c r="D7172">
        <f t="shared" si="114"/>
        <v>-0.30051534351738096</v>
      </c>
      <c r="E7172">
        <v>-0.11222033296347274</v>
      </c>
    </row>
    <row r="7173" spans="2:5" x14ac:dyDescent="0.2">
      <c r="B7173" s="153">
        <v>43382</v>
      </c>
      <c r="C7173" s="61">
        <v>183.77722199999999</v>
      </c>
      <c r="D7173">
        <f t="shared" si="114"/>
        <v>5.4078768355237585</v>
      </c>
      <c r="E7173">
        <v>-0.13185780405709896</v>
      </c>
    </row>
    <row r="7174" spans="2:5" x14ac:dyDescent="0.2">
      <c r="B7174" s="153">
        <v>39758</v>
      </c>
      <c r="C7174" s="61">
        <v>28.679893</v>
      </c>
      <c r="D7174">
        <f t="shared" si="114"/>
        <v>0.24322414305211099</v>
      </c>
      <c r="E7174">
        <v>-0.13556537535787286</v>
      </c>
    </row>
    <row r="7175" spans="2:5" x14ac:dyDescent="0.2">
      <c r="B7175" s="153">
        <v>33914</v>
      </c>
      <c r="C7175" s="61">
        <v>23.068964000000001</v>
      </c>
      <c r="D7175">
        <f t="shared" si="114"/>
        <v>-9.5094856518826126E-2</v>
      </c>
      <c r="E7175">
        <v>-0.13709698384458546</v>
      </c>
    </row>
    <row r="7176" spans="2:5" x14ac:dyDescent="0.2">
      <c r="B7176" s="153">
        <v>39748</v>
      </c>
      <c r="C7176" s="61">
        <v>25.49324</v>
      </c>
      <c r="D7176">
        <f t="shared" si="114"/>
        <v>-0.42016977745810175</v>
      </c>
      <c r="E7176">
        <v>-0.1389914680136636</v>
      </c>
    </row>
    <row r="7177" spans="2:5" x14ac:dyDescent="0.2">
      <c r="B7177" s="153">
        <v>39919</v>
      </c>
      <c r="C7177" s="61">
        <v>43.966732</v>
      </c>
      <c r="D7177">
        <f t="shared" si="114"/>
        <v>-0.33378001826702769</v>
      </c>
      <c r="E7177">
        <v>-0.14227356460555965</v>
      </c>
    </row>
    <row r="7178" spans="2:5" x14ac:dyDescent="0.2">
      <c r="B7178" s="153">
        <v>43913</v>
      </c>
      <c r="C7178" s="61">
        <v>65.994315999999998</v>
      </c>
      <c r="D7178">
        <f t="shared" si="114"/>
        <v>0.86237310926039246</v>
      </c>
      <c r="E7178">
        <v>-0.14359639776002628</v>
      </c>
    </row>
    <row r="7179" spans="2:5" x14ac:dyDescent="0.2">
      <c r="B7179" s="153">
        <v>39744</v>
      </c>
      <c r="C7179" s="61">
        <v>35.435603999999998</v>
      </c>
      <c r="D7179">
        <f t="shared" si="114"/>
        <v>1.926077807983535</v>
      </c>
      <c r="E7179">
        <v>-0.14742608026203646</v>
      </c>
    </row>
    <row r="7180" spans="2:5" x14ac:dyDescent="0.2">
      <c r="B7180" s="153">
        <v>36959</v>
      </c>
      <c r="C7180" s="61">
        <v>12.110274</v>
      </c>
      <c r="D7180">
        <f t="shared" si="114"/>
        <v>-0.72192739130488692</v>
      </c>
      <c r="E7180">
        <v>-0.14951252579583912</v>
      </c>
    </row>
    <row r="7181" spans="2:5" x14ac:dyDescent="0.2">
      <c r="B7181" s="153">
        <v>33722</v>
      </c>
      <c r="C7181" s="61">
        <v>43.550761999999999</v>
      </c>
      <c r="D7181">
        <f t="shared" si="114"/>
        <v>0.47088316967581689</v>
      </c>
      <c r="E7181">
        <v>-0.1512604224809426</v>
      </c>
    </row>
    <row r="7182" spans="2:5" x14ac:dyDescent="0.2">
      <c r="B7182" s="153">
        <v>39745</v>
      </c>
      <c r="C7182" s="61">
        <v>29.60858</v>
      </c>
      <c r="D7182">
        <f t="shared" si="114"/>
        <v>-0.80291398558145155</v>
      </c>
      <c r="E7182">
        <v>-0.16443981031055654</v>
      </c>
    </row>
    <row r="7183" spans="2:5" x14ac:dyDescent="0.2">
      <c r="B7183" s="153">
        <v>43504</v>
      </c>
      <c r="C7183" s="61">
        <v>150.23176599999999</v>
      </c>
      <c r="D7183">
        <f t="shared" si="114"/>
        <v>11.014045143745403</v>
      </c>
      <c r="E7183">
        <v>-0.17582725757436873</v>
      </c>
    </row>
    <row r="7184" spans="2:5" x14ac:dyDescent="0.2">
      <c r="B7184" s="153">
        <v>34003</v>
      </c>
      <c r="C7184" s="61">
        <v>12.504678</v>
      </c>
      <c r="D7184">
        <f t="shared" si="114"/>
        <v>-0.20547912653189856</v>
      </c>
      <c r="E7184">
        <v>-0.40512817926858513</v>
      </c>
    </row>
    <row r="7185" spans="2:5" x14ac:dyDescent="0.2">
      <c r="B7185" s="153">
        <v>33240</v>
      </c>
      <c r="C7185" s="61">
        <v>15.73864</v>
      </c>
      <c r="D7185">
        <f t="shared" si="114"/>
        <v>-0.99998597550819146</v>
      </c>
      <c r="E7185">
        <v>-0.99998597550819146</v>
      </c>
    </row>
    <row r="7186" spans="2:5" x14ac:dyDescent="0.2">
      <c r="C7186" s="61">
        <f>SUM(C3:C7185)</f>
        <v>1122225.3337209923</v>
      </c>
    </row>
  </sheetData>
  <pageMargins left="0.7" right="0.7" top="0.75" bottom="0.75" header="0.3" footer="0.3"/>
  <pageSetup paperSize="9" orientation="portrait" horizontalDpi="0"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7AC19-6FD4-7C42-8011-7BB9E5D66A06}">
  <sheetPr codeName="Sheet4"/>
  <dimension ref="A1:N10002"/>
  <sheetViews>
    <sheetView showGridLines="0" workbookViewId="0">
      <selection activeCell="F16" sqref="F16"/>
    </sheetView>
  </sheetViews>
  <sheetFormatPr baseColWidth="10" defaultRowHeight="15" x14ac:dyDescent="0.2"/>
  <cols>
    <col min="1" max="1" width="2" customWidth="1"/>
    <col min="8" max="8" width="3" customWidth="1"/>
  </cols>
  <sheetData>
    <row r="1" spans="1:14" x14ac:dyDescent="0.2">
      <c r="D1" t="s">
        <v>331</v>
      </c>
    </row>
    <row r="2" spans="1:14" x14ac:dyDescent="0.2">
      <c r="A2" t="s">
        <v>61</v>
      </c>
      <c r="B2" s="154" t="s">
        <v>328</v>
      </c>
      <c r="C2" s="165" t="s">
        <v>329</v>
      </c>
      <c r="D2" s="165" t="s">
        <v>330</v>
      </c>
      <c r="E2" s="165" t="s">
        <v>332</v>
      </c>
      <c r="F2" s="154" t="s">
        <v>343</v>
      </c>
      <c r="G2" s="154" t="s">
        <v>344</v>
      </c>
      <c r="H2" s="154"/>
      <c r="I2" s="103"/>
      <c r="J2" s="103" t="s">
        <v>333</v>
      </c>
      <c r="K2" s="103"/>
      <c r="L2" s="103"/>
      <c r="M2" s="103"/>
      <c r="N2" s="103"/>
    </row>
    <row r="3" spans="1:14" x14ac:dyDescent="0.2">
      <c r="B3" s="153">
        <v>45428</v>
      </c>
      <c r="C3" s="61">
        <v>934.90002400000003</v>
      </c>
      <c r="D3">
        <f t="shared" ref="D3:D66" si="0">(C3-C4)/C4</f>
        <v>-1.3089796428879459E-2</v>
      </c>
      <c r="E3">
        <v>-1.3089796428879459E-2</v>
      </c>
      <c r="F3">
        <v>1</v>
      </c>
      <c r="G3">
        <f t="shared" ref="G3:G66" ca="1" si="1">_xlfn.NORM.INV(RAND(),$N$5,$N$6)</f>
        <v>1.3621185769612925E-2</v>
      </c>
    </row>
    <row r="4" spans="1:14" x14ac:dyDescent="0.2">
      <c r="B4" s="153">
        <v>45427</v>
      </c>
      <c r="C4" s="61">
        <v>947.29998799999998</v>
      </c>
      <c r="D4">
        <f t="shared" si="0"/>
        <v>-1.7985834829565138E-2</v>
      </c>
      <c r="E4">
        <v>-1.7985834829565138E-2</v>
      </c>
      <c r="F4">
        <v>2</v>
      </c>
      <c r="G4">
        <f t="shared" ca="1" si="1"/>
        <v>-3.3723073834898767E-2</v>
      </c>
      <c r="J4" s="80" t="s">
        <v>345</v>
      </c>
      <c r="K4" s="80"/>
      <c r="L4" s="80"/>
      <c r="M4" s="80"/>
      <c r="N4" s="80"/>
    </row>
    <row r="5" spans="1:14" x14ac:dyDescent="0.2">
      <c r="B5" s="153">
        <v>45426</v>
      </c>
      <c r="C5" s="61">
        <v>964.65002400000003</v>
      </c>
      <c r="D5">
        <f t="shared" si="0"/>
        <v>5.1055212294868774E-3</v>
      </c>
      <c r="E5">
        <v>5.1055212294868774E-3</v>
      </c>
      <c r="F5">
        <v>3</v>
      </c>
      <c r="G5">
        <f t="shared" ca="1" si="1"/>
        <v>-5.1857051388356978E-3</v>
      </c>
      <c r="J5" s="166" t="s">
        <v>146</v>
      </c>
      <c r="K5" s="166"/>
      <c r="L5" s="166"/>
      <c r="M5" s="166"/>
      <c r="N5" s="167">
        <f>AVERAGE(Table24[Sorted Returns])</f>
        <v>1.1591684304950564E-3</v>
      </c>
    </row>
    <row r="6" spans="1:14" x14ac:dyDescent="0.2">
      <c r="B6" s="153">
        <v>45425</v>
      </c>
      <c r="C6" s="61">
        <v>959.75</v>
      </c>
      <c r="D6">
        <f t="shared" si="0"/>
        <v>-8.3026820816277005E-2</v>
      </c>
      <c r="E6">
        <v>-8.3026820816277005E-2</v>
      </c>
      <c r="F6">
        <v>4</v>
      </c>
      <c r="G6">
        <f t="shared" ca="1" si="1"/>
        <v>2.6529372209014399E-2</v>
      </c>
      <c r="J6" s="124" t="s">
        <v>334</v>
      </c>
      <c r="K6" s="124"/>
      <c r="L6" s="124"/>
      <c r="M6" s="124"/>
      <c r="N6" s="129">
        <f>_xlfn.STDEV.S(Table24[Sorted Returns])</f>
        <v>5.3598532316143595E-2</v>
      </c>
    </row>
    <row r="7" spans="1:14" x14ac:dyDescent="0.2">
      <c r="B7" s="153">
        <v>45422</v>
      </c>
      <c r="C7" s="61">
        <v>1046.650024</v>
      </c>
      <c r="D7">
        <f t="shared" si="0"/>
        <v>1.5869139301574551E-2</v>
      </c>
      <c r="E7">
        <v>1.5869139301574551E-2</v>
      </c>
      <c r="F7">
        <v>5</v>
      </c>
      <c r="G7">
        <f t="shared" ca="1" si="1"/>
        <v>0.11657717162349061</v>
      </c>
      <c r="J7" s="124" t="s">
        <v>335</v>
      </c>
      <c r="K7" s="124"/>
      <c r="L7" s="124"/>
      <c r="M7" s="124"/>
      <c r="N7" s="129">
        <f>MIN(Table24[Sorted Returns])</f>
        <v>-0.99998597550819146</v>
      </c>
    </row>
    <row r="8" spans="1:14" x14ac:dyDescent="0.2">
      <c r="B8" s="153">
        <v>45421</v>
      </c>
      <c r="C8" s="61">
        <v>1030.3000489999999</v>
      </c>
      <c r="D8">
        <f t="shared" si="0"/>
        <v>1.7982485358738882E-2</v>
      </c>
      <c r="E8">
        <v>1.7982485358738882E-2</v>
      </c>
      <c r="F8">
        <v>6</v>
      </c>
      <c r="G8">
        <f t="shared" ca="1" si="1"/>
        <v>5.6157467705871489E-2</v>
      </c>
      <c r="J8" s="124" t="s">
        <v>336</v>
      </c>
      <c r="K8" s="124"/>
      <c r="L8" s="124"/>
      <c r="M8" s="124"/>
      <c r="N8" s="129">
        <f>MAX(Table24[Sorted Returns])</f>
        <v>3.6448717099704999</v>
      </c>
    </row>
    <row r="9" spans="1:14" x14ac:dyDescent="0.2">
      <c r="B9" s="153">
        <v>45420</v>
      </c>
      <c r="C9" s="61">
        <v>1012.099976</v>
      </c>
      <c r="D9">
        <f t="shared" si="0"/>
        <v>2.3822758874991749E-2</v>
      </c>
      <c r="E9">
        <v>2.3822758874991749E-2</v>
      </c>
      <c r="F9">
        <v>7</v>
      </c>
      <c r="G9">
        <f t="shared" ca="1" si="1"/>
        <v>9.3164161751654461E-4</v>
      </c>
      <c r="J9" s="124" t="s">
        <v>338</v>
      </c>
      <c r="K9" s="124"/>
      <c r="L9" s="124"/>
      <c r="M9" s="124"/>
      <c r="N9" s="156">
        <f>'Data Sheet'!B8</f>
        <v>936.4</v>
      </c>
    </row>
    <row r="10" spans="1:14" x14ac:dyDescent="0.2">
      <c r="B10" s="153">
        <v>45419</v>
      </c>
      <c r="C10" s="61">
        <v>988.54998799999998</v>
      </c>
      <c r="D10">
        <f t="shared" si="0"/>
        <v>-2.7209234081371009E-2</v>
      </c>
      <c r="E10">
        <v>-2.7209234081371009E-2</v>
      </c>
      <c r="F10">
        <v>8</v>
      </c>
      <c r="G10">
        <f t="shared" ca="1" si="1"/>
        <v>1.0288464910832434E-2</v>
      </c>
    </row>
    <row r="11" spans="1:14" x14ac:dyDescent="0.2">
      <c r="B11" s="153">
        <v>45418</v>
      </c>
      <c r="C11" s="61">
        <v>1016.200012</v>
      </c>
      <c r="D11">
        <f t="shared" si="0"/>
        <v>2.7629642132315411E-3</v>
      </c>
      <c r="E11">
        <v>2.7629642132315411E-3</v>
      </c>
      <c r="F11">
        <v>9</v>
      </c>
      <c r="G11">
        <f t="shared" ca="1" si="1"/>
        <v>-8.7586777792426195E-3</v>
      </c>
    </row>
    <row r="12" spans="1:14" x14ac:dyDescent="0.2">
      <c r="B12" s="153">
        <v>45415</v>
      </c>
      <c r="C12" s="61">
        <v>1013.400024</v>
      </c>
      <c r="D12">
        <f t="shared" si="0"/>
        <v>-1.401053153676189E-2</v>
      </c>
      <c r="E12">
        <v>-1.401053153676189E-2</v>
      </c>
      <c r="F12">
        <v>10</v>
      </c>
      <c r="G12">
        <f t="shared" ca="1" si="1"/>
        <v>6.4995857973657424E-3</v>
      </c>
      <c r="J12" s="80" t="s">
        <v>346</v>
      </c>
      <c r="K12" s="80"/>
      <c r="L12" s="80"/>
      <c r="M12" s="80"/>
      <c r="N12" s="80"/>
    </row>
    <row r="13" spans="1:14" x14ac:dyDescent="0.2">
      <c r="B13" s="153">
        <v>45414</v>
      </c>
      <c r="C13" s="61">
        <v>1027.8000489999999</v>
      </c>
      <c r="D13">
        <f t="shared" si="0"/>
        <v>1.9744046558331972E-2</v>
      </c>
      <c r="E13">
        <v>1.9744046558331972E-2</v>
      </c>
      <c r="F13">
        <v>11</v>
      </c>
      <c r="G13">
        <f t="shared" ca="1" si="1"/>
        <v>-0.14505915883836012</v>
      </c>
      <c r="J13" s="166" t="s">
        <v>146</v>
      </c>
      <c r="K13" s="166"/>
      <c r="L13" s="166"/>
      <c r="M13" s="166"/>
      <c r="N13" s="167">
        <f ca="1">AVERAGE(Table24[Simulated Returns])</f>
        <v>1.9945556010196727E-3</v>
      </c>
    </row>
    <row r="14" spans="1:14" x14ac:dyDescent="0.2">
      <c r="B14" s="153">
        <v>45412</v>
      </c>
      <c r="C14" s="61">
        <v>1007.900024</v>
      </c>
      <c r="D14">
        <f t="shared" si="0"/>
        <v>7.2956707726325801E-3</v>
      </c>
      <c r="E14">
        <v>7.2956707726325801E-3</v>
      </c>
      <c r="F14">
        <v>12</v>
      </c>
      <c r="G14">
        <f t="shared" ca="1" si="1"/>
        <v>6.248062749438104E-2</v>
      </c>
      <c r="J14" s="124" t="s">
        <v>334</v>
      </c>
      <c r="K14" s="124"/>
      <c r="L14" s="124"/>
      <c r="M14" s="124"/>
      <c r="N14" s="129">
        <f ca="1">_xlfn.STDEV.S(Table24[Simulated Returns])</f>
        <v>5.4019052274514652E-2</v>
      </c>
    </row>
    <row r="15" spans="1:14" x14ac:dyDescent="0.2">
      <c r="B15" s="153">
        <v>45411</v>
      </c>
      <c r="C15" s="61">
        <v>1000.599976</v>
      </c>
      <c r="D15">
        <f t="shared" si="0"/>
        <v>1.1005262631315353E-3</v>
      </c>
      <c r="E15">
        <v>1.1005262631315353E-3</v>
      </c>
      <c r="F15">
        <v>13</v>
      </c>
      <c r="G15">
        <f t="shared" ca="1" si="1"/>
        <v>-6.4240251102882368E-2</v>
      </c>
      <c r="J15" s="124" t="s">
        <v>335</v>
      </c>
      <c r="K15" s="124"/>
      <c r="L15" s="124"/>
      <c r="M15" s="124"/>
      <c r="N15" s="129">
        <f ca="1">MIN(Table24[Simulated Returns])</f>
        <v>-0.22120675731640033</v>
      </c>
    </row>
    <row r="16" spans="1:14" x14ac:dyDescent="0.2">
      <c r="B16" s="153">
        <v>45408</v>
      </c>
      <c r="C16" s="61">
        <v>999.5</v>
      </c>
      <c r="D16">
        <f t="shared" si="0"/>
        <v>-1.7478152309612985E-3</v>
      </c>
      <c r="E16">
        <v>-1.7478152309612985E-3</v>
      </c>
      <c r="F16">
        <v>14</v>
      </c>
      <c r="G16">
        <f t="shared" ca="1" si="1"/>
        <v>-6.9950365552399977E-3</v>
      </c>
      <c r="J16" s="124" t="s">
        <v>336</v>
      </c>
      <c r="K16" s="124"/>
      <c r="L16" s="124"/>
      <c r="M16" s="124"/>
      <c r="N16" s="129">
        <f ca="1">MAX(Table24[Simulated Returns])</f>
        <v>0.21567319043755187</v>
      </c>
    </row>
    <row r="17" spans="2:14" x14ac:dyDescent="0.2">
      <c r="B17" s="153">
        <v>45407</v>
      </c>
      <c r="C17" s="61">
        <v>1001.25</v>
      </c>
      <c r="D17">
        <f t="shared" si="0"/>
        <v>9.6808105356330533E-3</v>
      </c>
      <c r="E17">
        <v>9.6808105356330533E-3</v>
      </c>
      <c r="F17">
        <v>15</v>
      </c>
      <c r="G17">
        <f t="shared" ca="1" si="1"/>
        <v>3.0027204016569264E-3</v>
      </c>
      <c r="J17" s="124" t="s">
        <v>338</v>
      </c>
      <c r="K17" s="124"/>
      <c r="L17" s="124"/>
      <c r="M17" s="124"/>
      <c r="N17" s="156">
        <f>'Data Sheet'!B8</f>
        <v>936.4</v>
      </c>
    </row>
    <row r="18" spans="2:14" x14ac:dyDescent="0.2">
      <c r="B18" s="153">
        <v>45406</v>
      </c>
      <c r="C18" s="61">
        <v>991.65002400000003</v>
      </c>
      <c r="D18">
        <f t="shared" si="0"/>
        <v>4.9658211299721611E-3</v>
      </c>
      <c r="E18">
        <v>4.9658211299721611E-3</v>
      </c>
      <c r="F18">
        <v>16</v>
      </c>
      <c r="G18">
        <f t="shared" ca="1" si="1"/>
        <v>8.9797805937041328E-2</v>
      </c>
    </row>
    <row r="19" spans="2:14" ht="16" thickBot="1" x14ac:dyDescent="0.25">
      <c r="B19" s="153">
        <v>45405</v>
      </c>
      <c r="C19" s="61">
        <v>986.75</v>
      </c>
      <c r="D19">
        <f t="shared" si="0"/>
        <v>1.3558638141547607E-2</v>
      </c>
      <c r="E19">
        <v>1.3558638141547607E-2</v>
      </c>
      <c r="F19">
        <v>17</v>
      </c>
      <c r="G19">
        <f t="shared" ca="1" si="1"/>
        <v>-0.1280926955669339</v>
      </c>
    </row>
    <row r="20" spans="2:14" ht="16" thickTop="1" x14ac:dyDescent="0.2">
      <c r="B20" s="153">
        <v>45404</v>
      </c>
      <c r="C20" s="61">
        <v>973.54998799999998</v>
      </c>
      <c r="D20">
        <f t="shared" si="0"/>
        <v>1.0745406842872807E-2</v>
      </c>
      <c r="E20">
        <v>1.0745406842872807E-2</v>
      </c>
      <c r="F20">
        <v>18</v>
      </c>
      <c r="G20">
        <f t="shared" ca="1" si="1"/>
        <v>8.6368287740039708E-4</v>
      </c>
      <c r="J20" s="162" t="s">
        <v>337</v>
      </c>
      <c r="K20" s="162" t="s">
        <v>342</v>
      </c>
      <c r="L20" s="163" t="s">
        <v>339</v>
      </c>
      <c r="M20" s="164" t="s">
        <v>340</v>
      </c>
      <c r="N20" s="164" t="s">
        <v>341</v>
      </c>
    </row>
    <row r="21" spans="2:14" x14ac:dyDescent="0.2">
      <c r="B21" s="153">
        <v>45401</v>
      </c>
      <c r="C21" s="61">
        <v>963.20001200000002</v>
      </c>
      <c r="D21">
        <f t="shared" si="0"/>
        <v>-8.3903476618811951E-3</v>
      </c>
      <c r="E21">
        <v>-8.3903476618811951E-3</v>
      </c>
      <c r="F21">
        <v>19</v>
      </c>
      <c r="G21">
        <f t="shared" ca="1" si="1"/>
        <v>-9.2953941539860974E-2</v>
      </c>
      <c r="J21" s="159">
        <v>0.05</v>
      </c>
      <c r="K21" s="159">
        <f>100%-J21</f>
        <v>0.95</v>
      </c>
      <c r="L21" s="160">
        <f ca="1">_xlfn.PERCENTILE.INC(Table24[Simulated Returns],J21)</f>
        <v>-8.6422075518028732E-2</v>
      </c>
      <c r="M21" s="161">
        <f ca="1">$N$17*(1+L21)</f>
        <v>855.47436848491793</v>
      </c>
      <c r="N21" s="161">
        <f ca="1">M21-$N$9</f>
        <v>-80.925631515082046</v>
      </c>
    </row>
    <row r="22" spans="2:14" x14ac:dyDescent="0.2">
      <c r="B22" s="153">
        <v>45400</v>
      </c>
      <c r="C22" s="61">
        <v>971.34997599999997</v>
      </c>
      <c r="D22">
        <f t="shared" si="0"/>
        <v>-2.1605572380405808E-2</v>
      </c>
      <c r="E22">
        <v>-2.1605572380405808E-2</v>
      </c>
      <c r="F22">
        <v>20</v>
      </c>
      <c r="G22">
        <f t="shared" ca="1" si="1"/>
        <v>-4.7193027967348318E-2</v>
      </c>
      <c r="J22" s="157">
        <v>0.01</v>
      </c>
      <c r="K22" s="157">
        <f t="shared" ref="K22:K25" si="2">100%-J22</f>
        <v>0.99</v>
      </c>
      <c r="L22" s="160">
        <f ca="1">_xlfn.PERCENTILE.INC(Table24[Simulated Returns],J22)</f>
        <v>-0.12293235781449731</v>
      </c>
      <c r="M22" s="161">
        <f ca="1">$N$17*(1+L22)</f>
        <v>821.28614014250468</v>
      </c>
      <c r="N22" s="156">
        <f ca="1">M22-$N$9</f>
        <v>-115.1138598574953</v>
      </c>
    </row>
    <row r="23" spans="2:14" x14ac:dyDescent="0.2">
      <c r="B23" s="153">
        <v>45398</v>
      </c>
      <c r="C23" s="61">
        <v>992.79998799999998</v>
      </c>
      <c r="D23">
        <f t="shared" si="0"/>
        <v>-6.0072087225535691E-3</v>
      </c>
      <c r="E23">
        <v>-6.0072087225535691E-3</v>
      </c>
      <c r="F23">
        <v>21</v>
      </c>
      <c r="G23">
        <f t="shared" ca="1" si="1"/>
        <v>-2.9350123786775695E-2</v>
      </c>
      <c r="J23" s="130">
        <v>5.0000000000000001E-3</v>
      </c>
      <c r="K23" s="157">
        <f t="shared" si="2"/>
        <v>0.995</v>
      </c>
      <c r="L23" s="160">
        <f ca="1">_xlfn.PERCENTILE.INC(Table24[Simulated Returns],J23)</f>
        <v>-0.13584825183114146</v>
      </c>
      <c r="M23" s="161">
        <f t="shared" ref="M23:M25" ca="1" si="3">$N$17*(1+L23)</f>
        <v>809.19169698531914</v>
      </c>
      <c r="N23" s="156">
        <f ca="1">M23-$N$9</f>
        <v>-127.20830301468084</v>
      </c>
    </row>
    <row r="24" spans="2:14" x14ac:dyDescent="0.2">
      <c r="B24" s="153">
        <v>45397</v>
      </c>
      <c r="C24" s="61">
        <v>998.79998799999998</v>
      </c>
      <c r="D24">
        <f t="shared" si="0"/>
        <v>-1.9342181639666192E-2</v>
      </c>
      <c r="E24">
        <v>-1.9342181639666192E-2</v>
      </c>
      <c r="F24">
        <v>22</v>
      </c>
      <c r="G24">
        <f t="shared" ca="1" si="1"/>
        <v>2.5354449609053718E-2</v>
      </c>
      <c r="J24" s="157">
        <v>0.1</v>
      </c>
      <c r="K24" s="157">
        <f t="shared" si="2"/>
        <v>0.9</v>
      </c>
      <c r="L24" s="160">
        <f ca="1">_xlfn.PERCENTILE.INC(Table24[Simulated Returns],J24)</f>
        <v>-6.78993148044158E-2</v>
      </c>
      <c r="M24" s="161">
        <f t="shared" ca="1" si="3"/>
        <v>872.819081617145</v>
      </c>
      <c r="N24" s="156">
        <f ca="1">M24-$N$9</f>
        <v>-63.580918382854975</v>
      </c>
    </row>
    <row r="25" spans="2:14" x14ac:dyDescent="0.2">
      <c r="B25" s="153">
        <v>45394</v>
      </c>
      <c r="C25" s="61">
        <v>1018.5</v>
      </c>
      <c r="D25">
        <f t="shared" si="0"/>
        <v>4.9333991119881598E-3</v>
      </c>
      <c r="E25">
        <v>4.9333991119881598E-3</v>
      </c>
      <c r="F25">
        <v>23</v>
      </c>
      <c r="G25">
        <f t="shared" ca="1" si="1"/>
        <v>5.560272126828171E-3</v>
      </c>
      <c r="J25" s="157">
        <v>1</v>
      </c>
      <c r="K25" s="157">
        <f t="shared" si="2"/>
        <v>0</v>
      </c>
      <c r="L25" s="160">
        <f ca="1">_xlfn.PERCENTILE.INC(Table24[Simulated Returns],J25)</f>
        <v>0.21567319043755187</v>
      </c>
      <c r="M25" s="161">
        <f t="shared" ca="1" si="3"/>
        <v>1138.3563755257237</v>
      </c>
      <c r="N25" s="156">
        <f ca="1">M25-$N$9</f>
        <v>201.95637552572373</v>
      </c>
    </row>
    <row r="26" spans="2:14" x14ac:dyDescent="0.2">
      <c r="B26" s="153">
        <v>45392</v>
      </c>
      <c r="C26" s="61">
        <v>1013.5</v>
      </c>
      <c r="D26">
        <f t="shared" si="0"/>
        <v>4.95785820525533E-3</v>
      </c>
      <c r="E26">
        <v>4.95785820525533E-3</v>
      </c>
      <c r="F26">
        <v>24</v>
      </c>
      <c r="G26">
        <f t="shared" ca="1" si="1"/>
        <v>5.4519683625709352E-2</v>
      </c>
    </row>
    <row r="27" spans="2:14" x14ac:dyDescent="0.2">
      <c r="B27" s="153">
        <v>45391</v>
      </c>
      <c r="C27" s="61">
        <v>1008.5</v>
      </c>
      <c r="D27">
        <f t="shared" si="0"/>
        <v>-4.6387800477049488E-3</v>
      </c>
      <c r="E27">
        <v>-4.6387800477049488E-3</v>
      </c>
      <c r="F27">
        <v>25</v>
      </c>
      <c r="G27">
        <f t="shared" ca="1" si="1"/>
        <v>-1.275848731674104E-2</v>
      </c>
    </row>
    <row r="28" spans="2:14" x14ac:dyDescent="0.2">
      <c r="B28" s="153">
        <v>45390</v>
      </c>
      <c r="C28" s="61">
        <v>1013.200012</v>
      </c>
      <c r="D28">
        <f t="shared" si="0"/>
        <v>6.0570312236806626E-3</v>
      </c>
      <c r="E28">
        <v>6.0570312236806626E-3</v>
      </c>
      <c r="F28">
        <v>26</v>
      </c>
      <c r="G28">
        <f t="shared" ca="1" si="1"/>
        <v>-2.2391337758004681E-2</v>
      </c>
    </row>
    <row r="29" spans="2:14" x14ac:dyDescent="0.2">
      <c r="B29" s="153">
        <v>45387</v>
      </c>
      <c r="C29" s="61">
        <v>1007.099976</v>
      </c>
      <c r="D29">
        <f t="shared" si="0"/>
        <v>-4.4483986820497909E-3</v>
      </c>
      <c r="E29">
        <v>-4.4483986820497909E-3</v>
      </c>
      <c r="F29">
        <v>27</v>
      </c>
      <c r="G29">
        <f t="shared" ca="1" si="1"/>
        <v>1.473772729487798E-2</v>
      </c>
    </row>
    <row r="30" spans="2:14" x14ac:dyDescent="0.2">
      <c r="B30" s="153">
        <v>45386</v>
      </c>
      <c r="C30" s="61">
        <v>1011.599976</v>
      </c>
      <c r="D30">
        <f t="shared" si="0"/>
        <v>2.4277381377735955E-3</v>
      </c>
      <c r="E30">
        <v>2.4277381377735955E-3</v>
      </c>
      <c r="F30">
        <v>28</v>
      </c>
      <c r="G30">
        <f t="shared" ca="1" si="1"/>
        <v>3.1947571612156271E-2</v>
      </c>
    </row>
    <row r="31" spans="2:14" x14ac:dyDescent="0.2">
      <c r="B31" s="153">
        <v>45385</v>
      </c>
      <c r="C31" s="61">
        <v>1009.150024</v>
      </c>
      <c r="D31">
        <f t="shared" si="0"/>
        <v>4.4791717438907854E-3</v>
      </c>
      <c r="E31">
        <v>4.4791717438907854E-3</v>
      </c>
      <c r="F31">
        <v>29</v>
      </c>
      <c r="G31">
        <f t="shared" ca="1" si="1"/>
        <v>-2.2444043709697031E-2</v>
      </c>
    </row>
    <row r="32" spans="2:14" x14ac:dyDescent="0.2">
      <c r="B32" s="153">
        <v>45384</v>
      </c>
      <c r="C32" s="61">
        <v>1004.650024</v>
      </c>
      <c r="D32">
        <f t="shared" si="0"/>
        <v>1.2496874779541476E-2</v>
      </c>
      <c r="E32">
        <v>1.2496874779541476E-2</v>
      </c>
      <c r="F32">
        <v>30</v>
      </c>
      <c r="G32">
        <f t="shared" ca="1" si="1"/>
        <v>5.8513392697847673E-2</v>
      </c>
    </row>
    <row r="33" spans="2:7" x14ac:dyDescent="0.2">
      <c r="B33" s="153">
        <v>45383</v>
      </c>
      <c r="C33" s="61">
        <v>992.25</v>
      </c>
      <c r="D33">
        <f t="shared" si="0"/>
        <v>-5.5397663844450492E-4</v>
      </c>
      <c r="E33">
        <v>-5.5397663844450492E-4</v>
      </c>
      <c r="F33">
        <v>31</v>
      </c>
      <c r="G33">
        <f t="shared" ca="1" si="1"/>
        <v>1.4940350498952424E-2</v>
      </c>
    </row>
    <row r="34" spans="2:7" x14ac:dyDescent="0.2">
      <c r="B34" s="153">
        <v>45379</v>
      </c>
      <c r="C34" s="61">
        <v>992.79998799999998</v>
      </c>
      <c r="D34">
        <f t="shared" si="0"/>
        <v>1.4458655957688868E-2</v>
      </c>
      <c r="E34">
        <v>1.4458655957688868E-2</v>
      </c>
      <c r="F34">
        <v>32</v>
      </c>
      <c r="G34">
        <f t="shared" ca="1" si="1"/>
        <v>8.3528496411389014E-3</v>
      </c>
    </row>
    <row r="35" spans="2:7" x14ac:dyDescent="0.2">
      <c r="B35" s="153">
        <v>45378</v>
      </c>
      <c r="C35" s="61">
        <v>978.65002400000003</v>
      </c>
      <c r="D35">
        <f t="shared" si="0"/>
        <v>-7.655635680523582E-3</v>
      </c>
      <c r="E35">
        <v>-7.655635680523582E-3</v>
      </c>
      <c r="F35">
        <v>33</v>
      </c>
      <c r="G35">
        <f t="shared" ca="1" si="1"/>
        <v>-1.557345887759109E-2</v>
      </c>
    </row>
    <row r="36" spans="2:7" x14ac:dyDescent="0.2">
      <c r="B36" s="153">
        <v>45377</v>
      </c>
      <c r="C36" s="61">
        <v>986.20001200000002</v>
      </c>
      <c r="D36">
        <f t="shared" si="0"/>
        <v>6.531969869752673E-3</v>
      </c>
      <c r="E36">
        <v>6.531969869752673E-3</v>
      </c>
      <c r="F36">
        <v>34</v>
      </c>
      <c r="G36">
        <f t="shared" ca="1" si="1"/>
        <v>-0.1086902775932721</v>
      </c>
    </row>
    <row r="37" spans="2:7" x14ac:dyDescent="0.2">
      <c r="B37" s="153">
        <v>45373</v>
      </c>
      <c r="C37" s="61">
        <v>979.79998799999998</v>
      </c>
      <c r="D37">
        <f t="shared" si="0"/>
        <v>1.5441977022896161E-2</v>
      </c>
      <c r="E37">
        <v>1.5441977022896161E-2</v>
      </c>
      <c r="F37">
        <v>35</v>
      </c>
      <c r="G37">
        <f t="shared" ca="1" si="1"/>
        <v>4.9789000067018155E-2</v>
      </c>
    </row>
    <row r="38" spans="2:7" x14ac:dyDescent="0.2">
      <c r="B38" s="153">
        <v>45372</v>
      </c>
      <c r="C38" s="61">
        <v>964.90002400000003</v>
      </c>
      <c r="D38">
        <f t="shared" si="0"/>
        <v>2.5998204782839658E-2</v>
      </c>
      <c r="E38">
        <v>2.5998204782839658E-2</v>
      </c>
      <c r="F38">
        <v>36</v>
      </c>
      <c r="G38">
        <f t="shared" ca="1" si="1"/>
        <v>-3.2362308096774185E-2</v>
      </c>
    </row>
    <row r="39" spans="2:7" x14ac:dyDescent="0.2">
      <c r="B39" s="153">
        <v>45371</v>
      </c>
      <c r="C39" s="61">
        <v>940.45001200000002</v>
      </c>
      <c r="D39">
        <f t="shared" si="0"/>
        <v>-1.8063156356042793E-2</v>
      </c>
      <c r="E39">
        <v>-1.8063156356042793E-2</v>
      </c>
      <c r="F39">
        <v>37</v>
      </c>
      <c r="G39">
        <f t="shared" ca="1" si="1"/>
        <v>-5.6824197394052603E-2</v>
      </c>
    </row>
    <row r="40" spans="2:7" x14ac:dyDescent="0.2">
      <c r="B40" s="153">
        <v>45370</v>
      </c>
      <c r="C40" s="61">
        <v>957.75</v>
      </c>
      <c r="D40">
        <f t="shared" si="0"/>
        <v>-1.5116470583168664E-2</v>
      </c>
      <c r="E40">
        <v>-1.5116470583168664E-2</v>
      </c>
      <c r="F40">
        <v>38</v>
      </c>
      <c r="G40">
        <f t="shared" ca="1" si="1"/>
        <v>-2.6100963981695577E-2</v>
      </c>
    </row>
    <row r="41" spans="2:7" x14ac:dyDescent="0.2">
      <c r="B41" s="153">
        <v>45369</v>
      </c>
      <c r="C41" s="61">
        <v>972.45001200000002</v>
      </c>
      <c r="D41">
        <f t="shared" si="0"/>
        <v>2.8122891235343273E-2</v>
      </c>
      <c r="E41">
        <v>2.8122891235343273E-2</v>
      </c>
      <c r="F41">
        <v>39</v>
      </c>
      <c r="G41">
        <f t="shared" ca="1" si="1"/>
        <v>-7.9517733773624102E-2</v>
      </c>
    </row>
    <row r="42" spans="2:7" x14ac:dyDescent="0.2">
      <c r="B42" s="153">
        <v>45366</v>
      </c>
      <c r="C42" s="61">
        <v>945.84997599999997</v>
      </c>
      <c r="D42">
        <f t="shared" si="0"/>
        <v>-2.2629836218031548E-2</v>
      </c>
      <c r="E42">
        <v>-2.2629836218031548E-2</v>
      </c>
      <c r="F42">
        <v>40</v>
      </c>
      <c r="G42">
        <f t="shared" ca="1" si="1"/>
        <v>-1.8486401366476387E-2</v>
      </c>
    </row>
    <row r="43" spans="2:7" x14ac:dyDescent="0.2">
      <c r="B43" s="153">
        <v>45365</v>
      </c>
      <c r="C43" s="61">
        <v>967.75</v>
      </c>
      <c r="D43">
        <f t="shared" si="0"/>
        <v>-5.6000944644460354E-3</v>
      </c>
      <c r="E43">
        <v>-5.6000944644460354E-3</v>
      </c>
      <c r="F43">
        <v>41</v>
      </c>
      <c r="G43">
        <f t="shared" ca="1" si="1"/>
        <v>-0.12804168300654373</v>
      </c>
    </row>
    <row r="44" spans="2:7" x14ac:dyDescent="0.2">
      <c r="B44" s="153">
        <v>45364</v>
      </c>
      <c r="C44" s="61">
        <v>973.20001200000002</v>
      </c>
      <c r="D44">
        <f t="shared" si="0"/>
        <v>-4.2597135268076722E-2</v>
      </c>
      <c r="E44">
        <v>-4.2597135268076722E-2</v>
      </c>
      <c r="F44">
        <v>42</v>
      </c>
      <c r="G44">
        <f t="shared" ca="1" si="1"/>
        <v>5.22152044767435E-2</v>
      </c>
    </row>
    <row r="45" spans="2:7" x14ac:dyDescent="0.2">
      <c r="B45" s="153">
        <v>45363</v>
      </c>
      <c r="C45" s="61">
        <v>1016.5</v>
      </c>
      <c r="D45">
        <f t="shared" si="0"/>
        <v>-1.1186770428015564E-2</v>
      </c>
      <c r="E45">
        <v>-1.1186770428015564E-2</v>
      </c>
      <c r="F45">
        <v>43</v>
      </c>
      <c r="G45">
        <f t="shared" ca="1" si="1"/>
        <v>2.515645527984427E-2</v>
      </c>
    </row>
    <row r="46" spans="2:7" x14ac:dyDescent="0.2">
      <c r="B46" s="153">
        <v>45362</v>
      </c>
      <c r="C46" s="61">
        <v>1028</v>
      </c>
      <c r="D46">
        <f t="shared" si="0"/>
        <v>-1.0872749415217188E-2</v>
      </c>
      <c r="E46">
        <v>-1.0872749415217188E-2</v>
      </c>
      <c r="F46">
        <v>44</v>
      </c>
      <c r="G46">
        <f t="shared" ca="1" si="1"/>
        <v>0.13089052981737348</v>
      </c>
    </row>
    <row r="47" spans="2:7" x14ac:dyDescent="0.2">
      <c r="B47" s="153">
        <v>45358</v>
      </c>
      <c r="C47" s="61">
        <v>1039.3000489999999</v>
      </c>
      <c r="D47">
        <f t="shared" si="0"/>
        <v>2.1274529051649602E-2</v>
      </c>
      <c r="E47">
        <v>2.1274529051649602E-2</v>
      </c>
      <c r="F47">
        <v>45</v>
      </c>
      <c r="G47">
        <f t="shared" ca="1" si="1"/>
        <v>5.9305139172164331E-3</v>
      </c>
    </row>
    <row r="48" spans="2:7" x14ac:dyDescent="0.2">
      <c r="B48" s="153">
        <v>45357</v>
      </c>
      <c r="C48" s="61">
        <v>1017.650024</v>
      </c>
      <c r="D48">
        <f t="shared" si="0"/>
        <v>-4.1589195617828855E-3</v>
      </c>
      <c r="E48">
        <v>-4.1589195617828855E-3</v>
      </c>
      <c r="F48">
        <v>46</v>
      </c>
      <c r="G48">
        <f t="shared" ca="1" si="1"/>
        <v>-3.7554756664398038E-2</v>
      </c>
    </row>
    <row r="49" spans="2:7" x14ac:dyDescent="0.2">
      <c r="B49" s="153">
        <v>45356</v>
      </c>
      <c r="C49" s="61">
        <v>1021.900024</v>
      </c>
      <c r="D49">
        <f t="shared" si="0"/>
        <v>3.5149930691046237E-2</v>
      </c>
      <c r="E49">
        <v>3.5149930691046237E-2</v>
      </c>
      <c r="F49">
        <v>47</v>
      </c>
      <c r="G49">
        <f t="shared" ca="1" si="1"/>
        <v>-4.0929738112953258E-3</v>
      </c>
    </row>
    <row r="50" spans="2:7" x14ac:dyDescent="0.2">
      <c r="B50" s="153">
        <v>45355</v>
      </c>
      <c r="C50" s="61">
        <v>987.20001200000002</v>
      </c>
      <c r="D50">
        <f t="shared" si="0"/>
        <v>1.0026588663149025E-2</v>
      </c>
      <c r="E50">
        <v>1.0026588663149025E-2</v>
      </c>
      <c r="F50">
        <v>48</v>
      </c>
      <c r="G50">
        <f t="shared" ca="1" si="1"/>
        <v>4.4594477975719228E-2</v>
      </c>
    </row>
    <row r="51" spans="2:7" x14ac:dyDescent="0.2">
      <c r="B51" s="153">
        <v>45352</v>
      </c>
      <c r="C51" s="61">
        <v>977.40002400000003</v>
      </c>
      <c r="D51">
        <f t="shared" si="0"/>
        <v>2.8625564782670213E-2</v>
      </c>
      <c r="E51">
        <v>2.8625564782670213E-2</v>
      </c>
      <c r="F51">
        <v>49</v>
      </c>
      <c r="G51">
        <f t="shared" ca="1" si="1"/>
        <v>3.1454846637820014E-2</v>
      </c>
    </row>
    <row r="52" spans="2:7" x14ac:dyDescent="0.2">
      <c r="B52" s="153">
        <v>45351</v>
      </c>
      <c r="C52" s="61">
        <v>950.20001200000002</v>
      </c>
      <c r="D52">
        <f t="shared" si="0"/>
        <v>-8.1937018927241718E-3</v>
      </c>
      <c r="E52">
        <v>-8.1937018927241718E-3</v>
      </c>
      <c r="F52">
        <v>50</v>
      </c>
      <c r="G52">
        <f t="shared" ca="1" si="1"/>
        <v>-1.4354557602071097E-2</v>
      </c>
    </row>
    <row r="53" spans="2:7" x14ac:dyDescent="0.2">
      <c r="B53" s="153">
        <v>45350</v>
      </c>
      <c r="C53" s="61">
        <v>958.04998799999998</v>
      </c>
      <c r="D53">
        <f t="shared" si="0"/>
        <v>-4.8301900301628235E-3</v>
      </c>
      <c r="E53">
        <v>-4.8301900301628235E-3</v>
      </c>
      <c r="F53">
        <v>51</v>
      </c>
      <c r="G53">
        <f t="shared" ca="1" si="1"/>
        <v>4.0747962391826396E-2</v>
      </c>
    </row>
    <row r="54" spans="2:7" x14ac:dyDescent="0.2">
      <c r="B54" s="153">
        <v>45349</v>
      </c>
      <c r="C54" s="61">
        <v>962.70001200000002</v>
      </c>
      <c r="D54">
        <f t="shared" si="0"/>
        <v>2.7482789551423796E-2</v>
      </c>
      <c r="E54">
        <v>2.7482789551423796E-2</v>
      </c>
      <c r="F54">
        <v>52</v>
      </c>
      <c r="G54">
        <f t="shared" ca="1" si="1"/>
        <v>-4.1529889774968964E-2</v>
      </c>
    </row>
    <row r="55" spans="2:7" x14ac:dyDescent="0.2">
      <c r="B55" s="153">
        <v>45348</v>
      </c>
      <c r="C55" s="61">
        <v>936.95001200000002</v>
      </c>
      <c r="D55">
        <f t="shared" si="0"/>
        <v>-4.8006399453646179E-4</v>
      </c>
      <c r="E55">
        <v>-4.8006399453646179E-4</v>
      </c>
      <c r="F55">
        <v>53</v>
      </c>
      <c r="G55">
        <f t="shared" ca="1" si="1"/>
        <v>-4.2146477170044085E-2</v>
      </c>
    </row>
    <row r="56" spans="2:7" x14ac:dyDescent="0.2">
      <c r="B56" s="153">
        <v>45345</v>
      </c>
      <c r="C56" s="61">
        <v>937.40002400000003</v>
      </c>
      <c r="D56">
        <f t="shared" si="0"/>
        <v>5.4703808491307687E-3</v>
      </c>
      <c r="E56">
        <v>5.4703808491307687E-3</v>
      </c>
      <c r="F56">
        <v>54</v>
      </c>
      <c r="G56">
        <f t="shared" ca="1" si="1"/>
        <v>6.3576551135540407E-2</v>
      </c>
    </row>
    <row r="57" spans="2:7" x14ac:dyDescent="0.2">
      <c r="B57" s="153">
        <v>45344</v>
      </c>
      <c r="C57" s="61">
        <v>932.29998799999998</v>
      </c>
      <c r="D57">
        <f t="shared" si="0"/>
        <v>1.2214320771480212E-2</v>
      </c>
      <c r="E57">
        <v>1.2214320771480212E-2</v>
      </c>
      <c r="F57">
        <v>55</v>
      </c>
      <c r="G57">
        <f t="shared" ca="1" si="1"/>
        <v>1.4832140353924219E-2</v>
      </c>
    </row>
    <row r="58" spans="2:7" x14ac:dyDescent="0.2">
      <c r="B58" s="153">
        <v>45343</v>
      </c>
      <c r="C58" s="61">
        <v>921.04998799999998</v>
      </c>
      <c r="D58">
        <f t="shared" si="0"/>
        <v>-5.7213668023023568E-3</v>
      </c>
      <c r="E58">
        <v>-5.7213668023023568E-3</v>
      </c>
      <c r="F58">
        <v>56</v>
      </c>
      <c r="G58">
        <f t="shared" ca="1" si="1"/>
        <v>7.7245215133430328E-2</v>
      </c>
    </row>
    <row r="59" spans="2:7" x14ac:dyDescent="0.2">
      <c r="B59" s="153">
        <v>45342</v>
      </c>
      <c r="C59" s="61">
        <v>926.34997599999997</v>
      </c>
      <c r="D59">
        <f t="shared" si="0"/>
        <v>-6.7016943607555914E-3</v>
      </c>
      <c r="E59">
        <v>-6.7016943607555914E-3</v>
      </c>
      <c r="F59">
        <v>57</v>
      </c>
      <c r="G59">
        <f t="shared" ca="1" si="1"/>
        <v>-8.9843093036910793E-2</v>
      </c>
    </row>
    <row r="60" spans="2:7" x14ac:dyDescent="0.2">
      <c r="B60" s="153">
        <v>45341</v>
      </c>
      <c r="C60" s="61">
        <v>932.59997599999997</v>
      </c>
      <c r="D60">
        <f t="shared" si="0"/>
        <v>-6.3924996307479134E-3</v>
      </c>
      <c r="E60">
        <v>-6.3924996307479134E-3</v>
      </c>
      <c r="F60">
        <v>58</v>
      </c>
      <c r="G60">
        <f t="shared" ca="1" si="1"/>
        <v>1.079998375542442E-2</v>
      </c>
    </row>
    <row r="61" spans="2:7" x14ac:dyDescent="0.2">
      <c r="B61" s="153">
        <v>45338</v>
      </c>
      <c r="C61" s="61">
        <v>938.59997599999997</v>
      </c>
      <c r="D61">
        <f t="shared" si="0"/>
        <v>1.9607830357171202E-2</v>
      </c>
      <c r="E61">
        <v>1.9607830357171202E-2</v>
      </c>
      <c r="F61">
        <v>59</v>
      </c>
      <c r="G61">
        <f t="shared" ca="1" si="1"/>
        <v>-2.17078430313766E-2</v>
      </c>
    </row>
    <row r="62" spans="2:7" x14ac:dyDescent="0.2">
      <c r="B62" s="153">
        <v>45337</v>
      </c>
      <c r="C62" s="61">
        <v>920.54998799999998</v>
      </c>
      <c r="D62">
        <f t="shared" si="0"/>
        <v>2.4501797118612182E-3</v>
      </c>
      <c r="E62">
        <v>2.4501797118612182E-3</v>
      </c>
      <c r="F62">
        <v>60</v>
      </c>
      <c r="G62">
        <f t="shared" ca="1" si="1"/>
        <v>-1.3872169903533058E-3</v>
      </c>
    </row>
    <row r="63" spans="2:7" x14ac:dyDescent="0.2">
      <c r="B63" s="153">
        <v>45336</v>
      </c>
      <c r="C63" s="61">
        <v>918.29998799999998</v>
      </c>
      <c r="D63">
        <f t="shared" si="0"/>
        <v>1.2570254381203936E-2</v>
      </c>
      <c r="E63">
        <v>1.2570254381203936E-2</v>
      </c>
      <c r="F63">
        <v>61</v>
      </c>
      <c r="G63">
        <f t="shared" ca="1" si="1"/>
        <v>-7.1986777548822267E-2</v>
      </c>
    </row>
    <row r="64" spans="2:7" x14ac:dyDescent="0.2">
      <c r="B64" s="153">
        <v>45335</v>
      </c>
      <c r="C64" s="61">
        <v>906.90002400000003</v>
      </c>
      <c r="D64">
        <f t="shared" si="0"/>
        <v>-5.155717555657263E-3</v>
      </c>
      <c r="E64">
        <v>-5.155717555657263E-3</v>
      </c>
      <c r="F64">
        <v>62</v>
      </c>
      <c r="G64">
        <f t="shared" ca="1" si="1"/>
        <v>6.7392424810636578E-2</v>
      </c>
    </row>
    <row r="65" spans="2:7" x14ac:dyDescent="0.2">
      <c r="B65" s="153">
        <v>45334</v>
      </c>
      <c r="C65" s="61">
        <v>911.59997599999997</v>
      </c>
      <c r="D65">
        <f t="shared" si="0"/>
        <v>-3.715873224043749E-3</v>
      </c>
      <c r="E65">
        <v>-3.715873224043749E-3</v>
      </c>
      <c r="F65">
        <v>63</v>
      </c>
      <c r="G65">
        <f t="shared" ca="1" si="1"/>
        <v>-4.7493324470861784E-2</v>
      </c>
    </row>
    <row r="66" spans="2:7" x14ac:dyDescent="0.2">
      <c r="B66" s="153">
        <v>45331</v>
      </c>
      <c r="C66" s="61">
        <v>915</v>
      </c>
      <c r="D66">
        <f t="shared" si="0"/>
        <v>-1.0061655437347019E-2</v>
      </c>
      <c r="E66">
        <v>-1.0061655437347019E-2</v>
      </c>
      <c r="F66">
        <v>64</v>
      </c>
      <c r="G66">
        <f t="shared" ca="1" si="1"/>
        <v>6.1964937136095828E-3</v>
      </c>
    </row>
    <row r="67" spans="2:7" x14ac:dyDescent="0.2">
      <c r="B67" s="153">
        <v>45330</v>
      </c>
      <c r="C67" s="61">
        <v>924.29998799999998</v>
      </c>
      <c r="D67">
        <f t="shared" ref="D67:D130" si="4">(C67-C68)/C68</f>
        <v>-1.0173484816964893E-2</v>
      </c>
      <c r="E67">
        <v>-1.0173484816964893E-2</v>
      </c>
      <c r="F67">
        <v>65</v>
      </c>
      <c r="G67">
        <f t="shared" ref="G67:G130" ca="1" si="5">_xlfn.NORM.INV(RAND(),$N$5,$N$6)</f>
        <v>1.1749880733765462E-2</v>
      </c>
    </row>
    <row r="68" spans="2:7" x14ac:dyDescent="0.2">
      <c r="B68" s="153">
        <v>45329</v>
      </c>
      <c r="C68" s="61">
        <v>933.79998799999998</v>
      </c>
      <c r="D68">
        <f t="shared" si="4"/>
        <v>-6.1199511185561313E-3</v>
      </c>
      <c r="E68">
        <v>-6.1199511185561313E-3</v>
      </c>
      <c r="F68">
        <v>66</v>
      </c>
      <c r="G68">
        <f t="shared" ca="1" si="5"/>
        <v>-6.5218206185477393E-3</v>
      </c>
    </row>
    <row r="69" spans="2:7" x14ac:dyDescent="0.2">
      <c r="B69" s="153">
        <v>45328</v>
      </c>
      <c r="C69" s="61">
        <v>939.54998799999998</v>
      </c>
      <c r="D69">
        <f t="shared" si="4"/>
        <v>1.3757013557492623E-2</v>
      </c>
      <c r="E69">
        <v>1.3757013557492623E-2</v>
      </c>
      <c r="F69">
        <v>67</v>
      </c>
      <c r="G69">
        <f t="shared" ca="1" si="5"/>
        <v>-1.2586565978773957E-2</v>
      </c>
    </row>
    <row r="70" spans="2:7" x14ac:dyDescent="0.2">
      <c r="B70" s="153">
        <v>45327</v>
      </c>
      <c r="C70" s="61">
        <v>926.79998799999998</v>
      </c>
      <c r="D70">
        <f t="shared" si="4"/>
        <v>5.4679929445234692E-2</v>
      </c>
      <c r="E70">
        <v>5.4679929445234692E-2</v>
      </c>
      <c r="F70">
        <v>68</v>
      </c>
      <c r="G70">
        <f t="shared" ca="1" si="5"/>
        <v>1.819132781109763E-2</v>
      </c>
    </row>
    <row r="71" spans="2:7" x14ac:dyDescent="0.2">
      <c r="B71" s="153">
        <v>45324</v>
      </c>
      <c r="C71" s="61">
        <v>878.75</v>
      </c>
      <c r="D71">
        <f t="shared" si="4"/>
        <v>2.8457598178713718E-4</v>
      </c>
      <c r="E71">
        <v>2.8457598178713718E-4</v>
      </c>
      <c r="F71">
        <v>69</v>
      </c>
      <c r="G71">
        <f t="shared" ca="1" si="5"/>
        <v>2.8171751876049197E-2</v>
      </c>
    </row>
    <row r="72" spans="2:7" x14ac:dyDescent="0.2">
      <c r="B72" s="153">
        <v>45323</v>
      </c>
      <c r="C72" s="61">
        <v>878.5</v>
      </c>
      <c r="D72">
        <f t="shared" si="4"/>
        <v>-6.4465187996401146E-3</v>
      </c>
      <c r="E72">
        <v>-6.4465187996401146E-3</v>
      </c>
      <c r="F72">
        <v>70</v>
      </c>
      <c r="G72">
        <f t="shared" ca="1" si="5"/>
        <v>1.1690265605391253E-2</v>
      </c>
    </row>
    <row r="73" spans="2:7" x14ac:dyDescent="0.2">
      <c r="B73" s="153">
        <v>45322</v>
      </c>
      <c r="C73" s="61">
        <v>884.20001200000002</v>
      </c>
      <c r="D73">
        <f t="shared" si="4"/>
        <v>2.9516256282692201E-2</v>
      </c>
      <c r="E73">
        <v>2.9516256282692201E-2</v>
      </c>
      <c r="F73">
        <v>71</v>
      </c>
      <c r="G73">
        <f t="shared" ca="1" si="5"/>
        <v>0.11221075492048076</v>
      </c>
    </row>
    <row r="74" spans="2:7" x14ac:dyDescent="0.2">
      <c r="B74" s="153">
        <v>45321</v>
      </c>
      <c r="C74" s="61">
        <v>858.84997599999997</v>
      </c>
      <c r="D74">
        <f t="shared" si="4"/>
        <v>2.1224703923900082E-2</v>
      </c>
      <c r="E74">
        <v>2.1224703923900082E-2</v>
      </c>
      <c r="F74">
        <v>72</v>
      </c>
      <c r="G74">
        <f t="shared" ca="1" si="5"/>
        <v>-4.3265735000334163E-2</v>
      </c>
    </row>
    <row r="75" spans="2:7" x14ac:dyDescent="0.2">
      <c r="B75" s="153">
        <v>45320</v>
      </c>
      <c r="C75" s="61">
        <v>841</v>
      </c>
      <c r="D75">
        <f t="shared" si="4"/>
        <v>3.5905678218557995E-2</v>
      </c>
      <c r="E75">
        <v>3.5905678218557995E-2</v>
      </c>
      <c r="F75">
        <v>73</v>
      </c>
      <c r="G75">
        <f t="shared" ca="1" si="5"/>
        <v>2.4954531379824891E-3</v>
      </c>
    </row>
    <row r="76" spans="2:7" x14ac:dyDescent="0.2">
      <c r="B76" s="153">
        <v>45316</v>
      </c>
      <c r="C76" s="61">
        <v>811.84997599999997</v>
      </c>
      <c r="D76">
        <f t="shared" si="4"/>
        <v>1.1714785693481978E-3</v>
      </c>
      <c r="E76">
        <v>1.1714785693481978E-3</v>
      </c>
      <c r="F76">
        <v>74</v>
      </c>
      <c r="G76">
        <f t="shared" ca="1" si="5"/>
        <v>5.4590534485028319E-2</v>
      </c>
    </row>
    <row r="77" spans="2:7" x14ac:dyDescent="0.2">
      <c r="B77" s="153">
        <v>45315</v>
      </c>
      <c r="C77" s="61">
        <v>810.90002400000003</v>
      </c>
      <c r="D77">
        <f t="shared" si="4"/>
        <v>1.3055171270332887E-2</v>
      </c>
      <c r="E77">
        <v>1.3055171270332887E-2</v>
      </c>
      <c r="F77">
        <v>75</v>
      </c>
      <c r="G77">
        <f t="shared" ca="1" si="5"/>
        <v>-3.0054633924589829E-2</v>
      </c>
    </row>
    <row r="78" spans="2:7" x14ac:dyDescent="0.2">
      <c r="B78" s="153">
        <v>45314</v>
      </c>
      <c r="C78" s="61">
        <v>800.45001200000002</v>
      </c>
      <c r="D78">
        <f t="shared" si="4"/>
        <v>-2.8049270034109904E-2</v>
      </c>
      <c r="E78">
        <v>-2.8049270034109904E-2</v>
      </c>
      <c r="F78">
        <v>76</v>
      </c>
      <c r="G78">
        <f t="shared" ca="1" si="5"/>
        <v>4.1808546045076493E-2</v>
      </c>
    </row>
    <row r="79" spans="2:7" x14ac:dyDescent="0.2">
      <c r="B79" s="153">
        <v>45310</v>
      </c>
      <c r="C79" s="61">
        <v>823.54998799999998</v>
      </c>
      <c r="D79">
        <f t="shared" si="4"/>
        <v>5.4941701555827381E-3</v>
      </c>
      <c r="E79">
        <v>5.4941701555827381E-3</v>
      </c>
      <c r="F79">
        <v>77</v>
      </c>
      <c r="G79">
        <f t="shared" ca="1" si="5"/>
        <v>-5.061667360060651E-2</v>
      </c>
    </row>
    <row r="80" spans="2:7" x14ac:dyDescent="0.2">
      <c r="B80" s="153">
        <v>45309</v>
      </c>
      <c r="C80" s="61">
        <v>819.04998799999998</v>
      </c>
      <c r="D80">
        <f t="shared" si="4"/>
        <v>1.6758736516795776E-2</v>
      </c>
      <c r="E80">
        <v>1.6758736516795776E-2</v>
      </c>
      <c r="F80">
        <v>78</v>
      </c>
      <c r="G80">
        <f t="shared" ca="1" si="5"/>
        <v>7.8063940753388766E-2</v>
      </c>
    </row>
    <row r="81" spans="2:7" x14ac:dyDescent="0.2">
      <c r="B81" s="153">
        <v>45308</v>
      </c>
      <c r="C81" s="61">
        <v>805.54998799999998</v>
      </c>
      <c r="D81">
        <f t="shared" si="4"/>
        <v>-1.6242276839243609E-2</v>
      </c>
      <c r="E81">
        <v>-1.6242276839243609E-2</v>
      </c>
      <c r="F81">
        <v>79</v>
      </c>
      <c r="G81">
        <f t="shared" ca="1" si="5"/>
        <v>-1.9324705066869702E-2</v>
      </c>
    </row>
    <row r="82" spans="2:7" x14ac:dyDescent="0.2">
      <c r="B82" s="153">
        <v>45307</v>
      </c>
      <c r="C82" s="61">
        <v>818.84997599999997</v>
      </c>
      <c r="D82">
        <f t="shared" si="4"/>
        <v>7.8773634137135739E-3</v>
      </c>
      <c r="E82">
        <v>7.8773634137135739E-3</v>
      </c>
      <c r="F82">
        <v>80</v>
      </c>
      <c r="G82">
        <f t="shared" ca="1" si="5"/>
        <v>6.6633057141356672E-2</v>
      </c>
    </row>
    <row r="83" spans="2:7" x14ac:dyDescent="0.2">
      <c r="B83" s="153">
        <v>45306</v>
      </c>
      <c r="C83" s="61">
        <v>812.45001200000002</v>
      </c>
      <c r="D83">
        <f t="shared" si="4"/>
        <v>-4.8992589150699895E-3</v>
      </c>
      <c r="E83">
        <v>-4.8992589150699895E-3</v>
      </c>
      <c r="F83">
        <v>81</v>
      </c>
      <c r="G83">
        <f t="shared" ca="1" si="5"/>
        <v>-4.0040952356423017E-3</v>
      </c>
    </row>
    <row r="84" spans="2:7" x14ac:dyDescent="0.2">
      <c r="B84" s="153">
        <v>45303</v>
      </c>
      <c r="C84" s="61">
        <v>816.45001200000002</v>
      </c>
      <c r="D84">
        <f t="shared" si="4"/>
        <v>9.8079810759618734E-4</v>
      </c>
      <c r="E84">
        <v>9.8079810759618734E-4</v>
      </c>
      <c r="F84">
        <v>82</v>
      </c>
      <c r="G84">
        <f t="shared" ca="1" si="5"/>
        <v>-7.211680231630789E-2</v>
      </c>
    </row>
    <row r="85" spans="2:7" x14ac:dyDescent="0.2">
      <c r="B85" s="153">
        <v>45302</v>
      </c>
      <c r="C85" s="61">
        <v>815.65002400000003</v>
      </c>
      <c r="D85">
        <f t="shared" si="4"/>
        <v>8.9059458137530651E-3</v>
      </c>
      <c r="E85">
        <v>8.9059458137530651E-3</v>
      </c>
      <c r="F85">
        <v>83</v>
      </c>
      <c r="G85">
        <f t="shared" ca="1" si="5"/>
        <v>-1.870876922302525E-3</v>
      </c>
    </row>
    <row r="86" spans="2:7" x14ac:dyDescent="0.2">
      <c r="B86" s="153">
        <v>45301</v>
      </c>
      <c r="C86" s="61">
        <v>808.45001200000002</v>
      </c>
      <c r="D86">
        <f t="shared" si="4"/>
        <v>1.0815233970721228E-2</v>
      </c>
      <c r="E86">
        <v>1.0815233970721228E-2</v>
      </c>
      <c r="F86">
        <v>84</v>
      </c>
      <c r="G86">
        <f t="shared" ca="1" si="5"/>
        <v>5.6275524583694017E-2</v>
      </c>
    </row>
    <row r="87" spans="2:7" x14ac:dyDescent="0.2">
      <c r="B87" s="153">
        <v>45300</v>
      </c>
      <c r="C87" s="61">
        <v>799.79998799999998</v>
      </c>
      <c r="D87">
        <f t="shared" si="4"/>
        <v>1.3559767235375022E-2</v>
      </c>
      <c r="E87">
        <v>1.3559767235375022E-2</v>
      </c>
      <c r="F87">
        <v>85</v>
      </c>
      <c r="G87">
        <f t="shared" ca="1" si="5"/>
        <v>3.7031794458383838E-2</v>
      </c>
    </row>
    <row r="88" spans="2:7" x14ac:dyDescent="0.2">
      <c r="B88" s="153">
        <v>45299</v>
      </c>
      <c r="C88" s="61">
        <v>789.09997599999997</v>
      </c>
      <c r="D88">
        <f t="shared" si="4"/>
        <v>-2.3390049585081053E-3</v>
      </c>
      <c r="E88">
        <v>-2.3390049585081053E-3</v>
      </c>
      <c r="F88">
        <v>86</v>
      </c>
      <c r="G88">
        <f t="shared" ca="1" si="5"/>
        <v>-1.6895161385844706E-2</v>
      </c>
    </row>
    <row r="89" spans="2:7" x14ac:dyDescent="0.2">
      <c r="B89" s="153">
        <v>45296</v>
      </c>
      <c r="C89" s="61">
        <v>790.95001200000002</v>
      </c>
      <c r="D89">
        <f t="shared" si="4"/>
        <v>-6.0320301602261829E-3</v>
      </c>
      <c r="E89">
        <v>-6.0320301602261829E-3</v>
      </c>
      <c r="F89">
        <v>87</v>
      </c>
      <c r="G89">
        <f t="shared" ca="1" si="5"/>
        <v>3.5161391506643318E-2</v>
      </c>
    </row>
    <row r="90" spans="2:7" x14ac:dyDescent="0.2">
      <c r="B90" s="153">
        <v>45295</v>
      </c>
      <c r="C90" s="61">
        <v>795.75</v>
      </c>
      <c r="D90">
        <f t="shared" si="4"/>
        <v>1.8299299738189761E-2</v>
      </c>
      <c r="E90">
        <v>1.8299299738189761E-2</v>
      </c>
      <c r="F90">
        <v>88</v>
      </c>
      <c r="G90">
        <f t="shared" ca="1" si="5"/>
        <v>8.0825865340193342E-2</v>
      </c>
    </row>
    <row r="91" spans="2:7" x14ac:dyDescent="0.2">
      <c r="B91" s="153">
        <v>45294</v>
      </c>
      <c r="C91" s="61">
        <v>781.45001200000002</v>
      </c>
      <c r="D91">
        <f t="shared" si="4"/>
        <v>-3.7608514912539255E-3</v>
      </c>
      <c r="E91">
        <v>-3.7608514912539255E-3</v>
      </c>
      <c r="F91">
        <v>89</v>
      </c>
      <c r="G91">
        <f t="shared" ca="1" si="5"/>
        <v>7.7631332742986387E-3</v>
      </c>
    </row>
    <row r="92" spans="2:7" x14ac:dyDescent="0.2">
      <c r="B92" s="153">
        <v>45293</v>
      </c>
      <c r="C92" s="61">
        <v>784.40002400000003</v>
      </c>
      <c r="D92">
        <f t="shared" si="4"/>
        <v>-7.8420847308499526E-3</v>
      </c>
      <c r="E92">
        <v>-7.8420847308499526E-3</v>
      </c>
      <c r="F92">
        <v>90</v>
      </c>
      <c r="G92">
        <f t="shared" ca="1" si="5"/>
        <v>4.7938060785433965E-2</v>
      </c>
    </row>
    <row r="93" spans="2:7" x14ac:dyDescent="0.2">
      <c r="B93" s="153">
        <v>45292</v>
      </c>
      <c r="C93" s="61">
        <v>790.59997599999997</v>
      </c>
      <c r="D93">
        <f t="shared" si="4"/>
        <v>1.3654675089613249E-2</v>
      </c>
      <c r="E93">
        <v>1.3654675089613249E-2</v>
      </c>
      <c r="F93">
        <v>91</v>
      </c>
      <c r="G93">
        <f t="shared" ca="1" si="5"/>
        <v>-5.5274752290966303E-2</v>
      </c>
    </row>
    <row r="94" spans="2:7" x14ac:dyDescent="0.2">
      <c r="B94" s="153">
        <v>45289</v>
      </c>
      <c r="C94" s="61">
        <v>779.95001200000002</v>
      </c>
      <c r="D94">
        <f t="shared" si="4"/>
        <v>3.4553637313586266E-2</v>
      </c>
      <c r="E94">
        <v>3.4553637313586266E-2</v>
      </c>
      <c r="F94">
        <v>92</v>
      </c>
      <c r="G94">
        <f t="shared" ca="1" si="5"/>
        <v>-1.2208423914332875E-2</v>
      </c>
    </row>
    <row r="95" spans="2:7" x14ac:dyDescent="0.2">
      <c r="B95" s="153">
        <v>45288</v>
      </c>
      <c r="C95" s="61">
        <v>753.90002400000003</v>
      </c>
      <c r="D95">
        <f t="shared" si="4"/>
        <v>1.7546226992698814E-2</v>
      </c>
      <c r="E95">
        <v>1.7546226992698814E-2</v>
      </c>
      <c r="F95">
        <v>93</v>
      </c>
      <c r="G95">
        <f t="shared" ca="1" si="5"/>
        <v>9.0416079873442079E-2</v>
      </c>
    </row>
    <row r="96" spans="2:7" x14ac:dyDescent="0.2">
      <c r="B96" s="153">
        <v>45287</v>
      </c>
      <c r="C96" s="61">
        <v>740.90002400000003</v>
      </c>
      <c r="D96">
        <f t="shared" si="4"/>
        <v>2.9671372880350943E-2</v>
      </c>
      <c r="E96">
        <v>2.9671372880350943E-2</v>
      </c>
      <c r="F96">
        <v>94</v>
      </c>
      <c r="G96">
        <f t="shared" ca="1" si="5"/>
        <v>2.5253453964543402E-2</v>
      </c>
    </row>
    <row r="97" spans="2:7" x14ac:dyDescent="0.2">
      <c r="B97" s="153">
        <v>45286</v>
      </c>
      <c r="C97" s="61">
        <v>719.54998799999998</v>
      </c>
      <c r="D97">
        <f t="shared" si="4"/>
        <v>-7.1064218500385924E-3</v>
      </c>
      <c r="E97">
        <v>-7.1064218500385924E-3</v>
      </c>
      <c r="F97">
        <v>95</v>
      </c>
      <c r="G97">
        <f t="shared" ca="1" si="5"/>
        <v>-1.7163595423514363E-2</v>
      </c>
    </row>
    <row r="98" spans="2:7" x14ac:dyDescent="0.2">
      <c r="B98" s="153">
        <v>45282</v>
      </c>
      <c r="C98" s="61">
        <v>724.70001200000002</v>
      </c>
      <c r="D98">
        <f t="shared" si="4"/>
        <v>2.2360212367419263E-2</v>
      </c>
      <c r="E98">
        <v>2.2360212367419263E-2</v>
      </c>
      <c r="F98">
        <v>96</v>
      </c>
      <c r="G98">
        <f t="shared" ca="1" si="5"/>
        <v>-9.5448164523404919E-2</v>
      </c>
    </row>
    <row r="99" spans="2:7" x14ac:dyDescent="0.2">
      <c r="B99" s="153">
        <v>45281</v>
      </c>
      <c r="C99" s="61">
        <v>708.84997599999997</v>
      </c>
      <c r="D99">
        <f t="shared" si="4"/>
        <v>5.104538816022644E-3</v>
      </c>
      <c r="E99">
        <v>5.104538816022644E-3</v>
      </c>
      <c r="F99">
        <v>97</v>
      </c>
      <c r="G99">
        <f t="shared" ca="1" si="5"/>
        <v>-2.248773106860744E-2</v>
      </c>
    </row>
    <row r="100" spans="2:7" x14ac:dyDescent="0.2">
      <c r="B100" s="153">
        <v>45280</v>
      </c>
      <c r="C100" s="61">
        <v>705.25</v>
      </c>
      <c r="D100">
        <f t="shared" si="4"/>
        <v>-3.2512533932162163E-2</v>
      </c>
      <c r="E100">
        <v>-3.2512533932162163E-2</v>
      </c>
      <c r="F100">
        <v>98</v>
      </c>
      <c r="G100">
        <f t="shared" ca="1" si="5"/>
        <v>-2.3652704096667206E-2</v>
      </c>
    </row>
    <row r="101" spans="2:7" x14ac:dyDescent="0.2">
      <c r="B101" s="153">
        <v>45279</v>
      </c>
      <c r="C101" s="61">
        <v>728.95001200000002</v>
      </c>
      <c r="D101">
        <f t="shared" si="4"/>
        <v>-2.5314395599031806E-3</v>
      </c>
      <c r="E101">
        <v>-2.5314395599031806E-3</v>
      </c>
      <c r="F101">
        <v>99</v>
      </c>
      <c r="G101">
        <f t="shared" ca="1" si="5"/>
        <v>-2.4252027109609536E-2</v>
      </c>
    </row>
    <row r="102" spans="2:7" x14ac:dyDescent="0.2">
      <c r="B102" s="153">
        <v>45278</v>
      </c>
      <c r="C102" s="61">
        <v>730.79998799999998</v>
      </c>
      <c r="D102">
        <f t="shared" si="4"/>
        <v>-2.1846476618903625E-3</v>
      </c>
      <c r="E102">
        <v>-2.1846476618903625E-3</v>
      </c>
      <c r="F102">
        <v>100</v>
      </c>
      <c r="G102">
        <f t="shared" ca="1" si="5"/>
        <v>9.3594189967440913E-2</v>
      </c>
    </row>
    <row r="103" spans="2:7" x14ac:dyDescent="0.2">
      <c r="B103" s="153">
        <v>45275</v>
      </c>
      <c r="C103" s="61">
        <v>732.40002400000003</v>
      </c>
      <c r="D103">
        <f t="shared" si="4"/>
        <v>1.757558040986458E-2</v>
      </c>
      <c r="E103">
        <v>1.757558040986458E-2</v>
      </c>
      <c r="F103">
        <v>101</v>
      </c>
      <c r="G103">
        <f t="shared" ca="1" si="5"/>
        <v>-3.812779883431839E-2</v>
      </c>
    </row>
    <row r="104" spans="2:7" x14ac:dyDescent="0.2">
      <c r="B104" s="153">
        <v>45274</v>
      </c>
      <c r="C104" s="61">
        <v>719.75</v>
      </c>
      <c r="D104">
        <f t="shared" si="4"/>
        <v>-7.6355408741168103E-4</v>
      </c>
      <c r="E104">
        <v>-7.6355408741168103E-4</v>
      </c>
      <c r="F104">
        <v>102</v>
      </c>
      <c r="G104">
        <f t="shared" ca="1" si="5"/>
        <v>-2.1020573152553634E-2</v>
      </c>
    </row>
    <row r="105" spans="2:7" x14ac:dyDescent="0.2">
      <c r="B105" s="153">
        <v>45273</v>
      </c>
      <c r="C105" s="61">
        <v>720.29998799999998</v>
      </c>
      <c r="D105">
        <f t="shared" si="4"/>
        <v>6.8492645172177884E-3</v>
      </c>
      <c r="E105">
        <v>6.8492645172177884E-3</v>
      </c>
      <c r="F105">
        <v>103</v>
      </c>
      <c r="G105">
        <f t="shared" ca="1" si="5"/>
        <v>-7.8545466667552646E-2</v>
      </c>
    </row>
    <row r="106" spans="2:7" x14ac:dyDescent="0.2">
      <c r="B106" s="153">
        <v>45272</v>
      </c>
      <c r="C106" s="61">
        <v>715.40002400000003</v>
      </c>
      <c r="D106">
        <f t="shared" si="4"/>
        <v>-7.4916260958649665E-3</v>
      </c>
      <c r="E106">
        <v>-7.4916260958649665E-3</v>
      </c>
      <c r="F106">
        <v>104</v>
      </c>
      <c r="G106">
        <f t="shared" ca="1" si="5"/>
        <v>6.6987677823481848E-2</v>
      </c>
    </row>
    <row r="107" spans="2:7" x14ac:dyDescent="0.2">
      <c r="B107" s="153">
        <v>45271</v>
      </c>
      <c r="C107" s="61">
        <v>720.79998799999998</v>
      </c>
      <c r="D107">
        <f t="shared" si="4"/>
        <v>8.746763844323234E-3</v>
      </c>
      <c r="E107">
        <v>8.746763844323234E-3</v>
      </c>
      <c r="F107">
        <v>105</v>
      </c>
      <c r="G107">
        <f t="shared" ca="1" si="5"/>
        <v>-3.616477139036503E-2</v>
      </c>
    </row>
    <row r="108" spans="2:7" x14ac:dyDescent="0.2">
      <c r="B108" s="153">
        <v>45268</v>
      </c>
      <c r="C108" s="61">
        <v>714.54998799999998</v>
      </c>
      <c r="D108">
        <f t="shared" si="4"/>
        <v>-1.0250050387145129E-2</v>
      </c>
      <c r="E108">
        <v>-1.0250050387145129E-2</v>
      </c>
      <c r="F108">
        <v>106</v>
      </c>
      <c r="G108">
        <f t="shared" ca="1" si="5"/>
        <v>-7.7163721958277767E-3</v>
      </c>
    </row>
    <row r="109" spans="2:7" x14ac:dyDescent="0.2">
      <c r="B109" s="153">
        <v>45267</v>
      </c>
      <c r="C109" s="61">
        <v>721.95001200000002</v>
      </c>
      <c r="D109">
        <f t="shared" si="4"/>
        <v>-6.9208940645709336E-4</v>
      </c>
      <c r="E109">
        <v>-6.9208940645709336E-4</v>
      </c>
      <c r="F109">
        <v>107</v>
      </c>
      <c r="G109">
        <f t="shared" ca="1" si="5"/>
        <v>-4.4032000257132664E-2</v>
      </c>
    </row>
    <row r="110" spans="2:7" x14ac:dyDescent="0.2">
      <c r="B110" s="153">
        <v>45266</v>
      </c>
      <c r="C110" s="61">
        <v>722.45001200000002</v>
      </c>
      <c r="D110">
        <f t="shared" si="4"/>
        <v>1.9042245252123644E-2</v>
      </c>
      <c r="E110">
        <v>1.9042245252123644E-2</v>
      </c>
      <c r="F110">
        <v>108</v>
      </c>
      <c r="G110">
        <f t="shared" ca="1" si="5"/>
        <v>6.2365231488482789E-2</v>
      </c>
    </row>
    <row r="111" spans="2:7" x14ac:dyDescent="0.2">
      <c r="B111" s="153">
        <v>45265</v>
      </c>
      <c r="C111" s="61">
        <v>708.95001200000002</v>
      </c>
      <c r="D111">
        <f t="shared" si="4"/>
        <v>4.7477836082013211E-3</v>
      </c>
      <c r="E111">
        <v>4.7477836082013211E-3</v>
      </c>
      <c r="F111">
        <v>109</v>
      </c>
      <c r="G111">
        <f t="shared" ca="1" si="5"/>
        <v>-2.2780080420324582E-2</v>
      </c>
    </row>
    <row r="112" spans="2:7" x14ac:dyDescent="0.2">
      <c r="B112" s="153">
        <v>45264</v>
      </c>
      <c r="C112" s="61">
        <v>705.59997599999997</v>
      </c>
      <c r="D112">
        <f t="shared" si="4"/>
        <v>2.1257920114679148E-4</v>
      </c>
      <c r="E112">
        <v>2.1257920114679148E-4</v>
      </c>
      <c r="F112">
        <v>110</v>
      </c>
      <c r="G112">
        <f t="shared" ca="1" si="5"/>
        <v>-5.1992377255837344E-3</v>
      </c>
    </row>
    <row r="113" spans="2:7" x14ac:dyDescent="0.2">
      <c r="B113" s="153">
        <v>45261</v>
      </c>
      <c r="C113" s="61">
        <v>705.45001200000002</v>
      </c>
      <c r="D113">
        <f t="shared" si="4"/>
        <v>-1.3448640539684001E-3</v>
      </c>
      <c r="E113">
        <v>-1.3448640539684001E-3</v>
      </c>
      <c r="F113">
        <v>111</v>
      </c>
      <c r="G113">
        <f t="shared" ca="1" si="5"/>
        <v>-6.3380150414252018E-2</v>
      </c>
    </row>
    <row r="114" spans="2:7" x14ac:dyDescent="0.2">
      <c r="B114" s="153">
        <v>45260</v>
      </c>
      <c r="C114" s="61">
        <v>706.40002400000003</v>
      </c>
      <c r="D114">
        <f t="shared" si="4"/>
        <v>-8.3525685413933948E-3</v>
      </c>
      <c r="E114">
        <v>-8.3525685413933948E-3</v>
      </c>
      <c r="F114">
        <v>112</v>
      </c>
      <c r="G114">
        <f t="shared" ca="1" si="5"/>
        <v>-6.3924776011712092E-2</v>
      </c>
    </row>
    <row r="115" spans="2:7" x14ac:dyDescent="0.2">
      <c r="B115" s="153">
        <v>45259</v>
      </c>
      <c r="C115" s="61">
        <v>712.34997599999997</v>
      </c>
      <c r="D115">
        <f t="shared" si="4"/>
        <v>2.1290288172042968E-2</v>
      </c>
      <c r="E115">
        <v>2.1290288172042968E-2</v>
      </c>
      <c r="F115">
        <v>113</v>
      </c>
      <c r="G115">
        <f t="shared" ca="1" si="5"/>
        <v>-0.10485263574964049</v>
      </c>
    </row>
    <row r="116" spans="2:7" x14ac:dyDescent="0.2">
      <c r="B116" s="153">
        <v>45258</v>
      </c>
      <c r="C116" s="61">
        <v>697.5</v>
      </c>
      <c r="D116">
        <f t="shared" si="4"/>
        <v>3.5327278575141223E-2</v>
      </c>
      <c r="E116">
        <v>3.5327278575141223E-2</v>
      </c>
      <c r="F116">
        <v>114</v>
      </c>
      <c r="G116">
        <f t="shared" ca="1" si="5"/>
        <v>-1.0147914007505646E-2</v>
      </c>
    </row>
    <row r="117" spans="2:7" x14ac:dyDescent="0.2">
      <c r="B117" s="153">
        <v>45254</v>
      </c>
      <c r="C117" s="61">
        <v>673.70001200000002</v>
      </c>
      <c r="D117">
        <f t="shared" si="4"/>
        <v>-9.1918521798628923E-3</v>
      </c>
      <c r="E117">
        <v>-9.1918521798628923E-3</v>
      </c>
      <c r="F117">
        <v>115</v>
      </c>
      <c r="G117">
        <f t="shared" ca="1" si="5"/>
        <v>5.4122312802830731E-2</v>
      </c>
    </row>
    <row r="118" spans="2:7" x14ac:dyDescent="0.2">
      <c r="B118" s="153">
        <v>45253</v>
      </c>
      <c r="C118" s="61">
        <v>679.95001200000002</v>
      </c>
      <c r="D118">
        <f t="shared" si="4"/>
        <v>-1.8349970316794415E-3</v>
      </c>
      <c r="E118">
        <v>-1.8349970316794415E-3</v>
      </c>
      <c r="F118">
        <v>116</v>
      </c>
      <c r="G118">
        <f t="shared" ca="1" si="5"/>
        <v>4.0423393574808883E-2</v>
      </c>
    </row>
    <row r="119" spans="2:7" x14ac:dyDescent="0.2">
      <c r="B119" s="153">
        <v>45252</v>
      </c>
      <c r="C119" s="61">
        <v>681.20001200000002</v>
      </c>
      <c r="D119">
        <f t="shared" si="4"/>
        <v>-7.3346045356971479E-4</v>
      </c>
      <c r="E119">
        <v>-7.3346045356971479E-4</v>
      </c>
      <c r="F119">
        <v>117</v>
      </c>
      <c r="G119">
        <f t="shared" ca="1" si="5"/>
        <v>-9.7953659611560662E-2</v>
      </c>
    </row>
    <row r="120" spans="2:7" x14ac:dyDescent="0.2">
      <c r="B120" s="153">
        <v>45251</v>
      </c>
      <c r="C120" s="61">
        <v>681.70001200000002</v>
      </c>
      <c r="D120">
        <f t="shared" si="4"/>
        <v>1.097437955167223E-2</v>
      </c>
      <c r="E120">
        <v>1.097437955167223E-2</v>
      </c>
      <c r="F120">
        <v>118</v>
      </c>
      <c r="G120">
        <f t="shared" ca="1" si="5"/>
        <v>-2.7919058342280666E-2</v>
      </c>
    </row>
    <row r="121" spans="2:7" x14ac:dyDescent="0.2">
      <c r="B121" s="153">
        <v>45250</v>
      </c>
      <c r="C121" s="61">
        <v>674.29998799999998</v>
      </c>
      <c r="D121">
        <f t="shared" si="4"/>
        <v>-1.0637517610813897E-2</v>
      </c>
      <c r="E121">
        <v>-1.0637517610813897E-2</v>
      </c>
      <c r="F121">
        <v>119</v>
      </c>
      <c r="G121">
        <f t="shared" ca="1" si="5"/>
        <v>-4.3413960848062372E-2</v>
      </c>
    </row>
    <row r="122" spans="2:7" x14ac:dyDescent="0.2">
      <c r="B122" s="153">
        <v>45247</v>
      </c>
      <c r="C122" s="61">
        <v>681.54998799999998</v>
      </c>
      <c r="D122">
        <f t="shared" si="4"/>
        <v>1.6901292760682714E-3</v>
      </c>
      <c r="E122">
        <v>1.6901292760682714E-3</v>
      </c>
      <c r="F122">
        <v>120</v>
      </c>
      <c r="G122">
        <f t="shared" ca="1" si="5"/>
        <v>3.0540233164964077E-2</v>
      </c>
    </row>
    <row r="123" spans="2:7" x14ac:dyDescent="0.2">
      <c r="B123" s="153">
        <v>45246</v>
      </c>
      <c r="C123" s="61">
        <v>680.40002400000003</v>
      </c>
      <c r="D123">
        <f t="shared" si="4"/>
        <v>1.3178521566737107E-2</v>
      </c>
      <c r="E123">
        <v>1.3178521566737107E-2</v>
      </c>
      <c r="F123">
        <v>121</v>
      </c>
      <c r="G123">
        <f t="shared" ca="1" si="5"/>
        <v>-6.1172246080816124E-2</v>
      </c>
    </row>
    <row r="124" spans="2:7" x14ac:dyDescent="0.2">
      <c r="B124" s="153">
        <v>45245</v>
      </c>
      <c r="C124" s="61">
        <v>671.54998799999998</v>
      </c>
      <c r="D124">
        <f t="shared" si="4"/>
        <v>2.8013758897818576E-2</v>
      </c>
      <c r="E124">
        <v>2.8013758897818576E-2</v>
      </c>
      <c r="F124">
        <v>122</v>
      </c>
      <c r="G124">
        <f t="shared" ca="1" si="5"/>
        <v>-3.4609239922133238E-2</v>
      </c>
    </row>
    <row r="125" spans="2:7" x14ac:dyDescent="0.2">
      <c r="B125" s="153">
        <v>45243</v>
      </c>
      <c r="C125" s="61">
        <v>653.25</v>
      </c>
      <c r="D125">
        <f t="shared" si="4"/>
        <v>3.3791752408418988E-3</v>
      </c>
      <c r="E125">
        <v>3.3791752408418988E-3</v>
      </c>
      <c r="F125">
        <v>123</v>
      </c>
      <c r="G125">
        <f t="shared" ca="1" si="5"/>
        <v>3.8279262051764094E-3</v>
      </c>
    </row>
    <row r="126" spans="2:7" x14ac:dyDescent="0.2">
      <c r="B126" s="153">
        <v>45240</v>
      </c>
      <c r="C126" s="61">
        <v>651.04998799999998</v>
      </c>
      <c r="D126">
        <f t="shared" si="4"/>
        <v>2.6180211947832818E-3</v>
      </c>
      <c r="E126">
        <v>2.6180211947832818E-3</v>
      </c>
      <c r="F126">
        <v>124</v>
      </c>
      <c r="G126">
        <f t="shared" ca="1" si="5"/>
        <v>-0.12918076970140049</v>
      </c>
    </row>
    <row r="127" spans="2:7" x14ac:dyDescent="0.2">
      <c r="B127" s="153">
        <v>45239</v>
      </c>
      <c r="C127" s="61">
        <v>649.34997599999997</v>
      </c>
      <c r="D127">
        <f t="shared" si="4"/>
        <v>1.0582815542749625E-2</v>
      </c>
      <c r="E127">
        <v>1.0582815542749625E-2</v>
      </c>
      <c r="F127">
        <v>125</v>
      </c>
      <c r="G127">
        <f t="shared" ca="1" si="5"/>
        <v>-2.9763078268445931E-2</v>
      </c>
    </row>
    <row r="128" spans="2:7" x14ac:dyDescent="0.2">
      <c r="B128" s="153">
        <v>45238</v>
      </c>
      <c r="C128" s="61">
        <v>642.54998799999998</v>
      </c>
      <c r="D128">
        <f t="shared" si="4"/>
        <v>-3.798468217054287E-3</v>
      </c>
      <c r="E128">
        <v>-3.798468217054287E-3</v>
      </c>
      <c r="F128">
        <v>126</v>
      </c>
      <c r="G128">
        <f t="shared" ca="1" si="5"/>
        <v>2.814887728794159E-2</v>
      </c>
    </row>
    <row r="129" spans="2:7" x14ac:dyDescent="0.2">
      <c r="B129" s="153">
        <v>45237</v>
      </c>
      <c r="C129" s="61">
        <v>645</v>
      </c>
      <c r="D129">
        <f t="shared" si="4"/>
        <v>-1.625242658467451E-3</v>
      </c>
      <c r="E129">
        <v>-1.625242658467451E-3</v>
      </c>
      <c r="F129">
        <v>127</v>
      </c>
      <c r="G129">
        <f t="shared" ca="1" si="5"/>
        <v>3.4618528265245072E-2</v>
      </c>
    </row>
    <row r="130" spans="2:7" x14ac:dyDescent="0.2">
      <c r="B130" s="153">
        <v>45236</v>
      </c>
      <c r="C130" s="61">
        <v>646.04998799999998</v>
      </c>
      <c r="D130">
        <f t="shared" si="4"/>
        <v>-2.2394007722007958E-3</v>
      </c>
      <c r="E130">
        <v>-2.2394007722007958E-3</v>
      </c>
      <c r="F130">
        <v>128</v>
      </c>
      <c r="G130">
        <f t="shared" ca="1" si="5"/>
        <v>2.0925744801910739E-2</v>
      </c>
    </row>
    <row r="131" spans="2:7" x14ac:dyDescent="0.2">
      <c r="B131" s="153">
        <v>45233</v>
      </c>
      <c r="C131" s="61">
        <v>647.5</v>
      </c>
      <c r="D131">
        <f t="shared" ref="D131:D194" si="6">(C131-C132)/C132</f>
        <v>1.7361910270495814E-2</v>
      </c>
      <c r="E131">
        <v>1.7361910270495814E-2</v>
      </c>
      <c r="F131">
        <v>129</v>
      </c>
      <c r="G131">
        <f t="shared" ref="G131:G194" ca="1" si="7">_xlfn.NORM.INV(RAND(),$N$5,$N$6)</f>
        <v>7.1110692424564817E-2</v>
      </c>
    </row>
    <row r="132" spans="2:7" x14ac:dyDescent="0.2">
      <c r="B132" s="153">
        <v>45232</v>
      </c>
      <c r="C132" s="61">
        <v>636.45001200000002</v>
      </c>
      <c r="D132">
        <f t="shared" si="6"/>
        <v>1.393977988326054E-2</v>
      </c>
      <c r="E132">
        <v>1.393977988326054E-2</v>
      </c>
      <c r="F132">
        <v>130</v>
      </c>
      <c r="G132">
        <f t="shared" ca="1" si="7"/>
        <v>4.8450920251325212E-2</v>
      </c>
    </row>
    <row r="133" spans="2:7" x14ac:dyDescent="0.2">
      <c r="B133" s="153">
        <v>45231</v>
      </c>
      <c r="C133" s="61">
        <v>627.70001200000002</v>
      </c>
      <c r="D133">
        <f t="shared" si="6"/>
        <v>-1.5111937703513316E-3</v>
      </c>
      <c r="E133">
        <v>-1.5111937703513316E-3</v>
      </c>
      <c r="F133">
        <v>131</v>
      </c>
      <c r="G133">
        <f t="shared" ca="1" si="7"/>
        <v>3.7802947779244506E-2</v>
      </c>
    </row>
    <row r="134" spans="2:7" x14ac:dyDescent="0.2">
      <c r="B134" s="153">
        <v>45230</v>
      </c>
      <c r="C134" s="61">
        <v>628.65002400000003</v>
      </c>
      <c r="D134">
        <f t="shared" si="6"/>
        <v>2.3870167064443971E-4</v>
      </c>
      <c r="E134">
        <v>2.3870167064443971E-4</v>
      </c>
      <c r="F134">
        <v>132</v>
      </c>
      <c r="G134">
        <f t="shared" ca="1" si="7"/>
        <v>5.4711374711197434E-2</v>
      </c>
    </row>
    <row r="135" spans="2:7" x14ac:dyDescent="0.2">
      <c r="B135" s="153">
        <v>45229</v>
      </c>
      <c r="C135" s="61">
        <v>628.5</v>
      </c>
      <c r="D135">
        <f t="shared" si="6"/>
        <v>-1.9577237711452831E-2</v>
      </c>
      <c r="E135">
        <v>-1.9577237711452831E-2</v>
      </c>
      <c r="F135">
        <v>133</v>
      </c>
      <c r="G135">
        <f t="shared" ca="1" si="7"/>
        <v>7.1898422334867318E-2</v>
      </c>
    </row>
    <row r="136" spans="2:7" x14ac:dyDescent="0.2">
      <c r="B136" s="153">
        <v>45226</v>
      </c>
      <c r="C136" s="61">
        <v>641.04998799999998</v>
      </c>
      <c r="D136">
        <f t="shared" si="6"/>
        <v>2.314260677952483E-2</v>
      </c>
      <c r="E136">
        <v>2.314260677952483E-2</v>
      </c>
      <c r="F136">
        <v>134</v>
      </c>
      <c r="G136">
        <f t="shared" ca="1" si="7"/>
        <v>-2.4847665567283156E-2</v>
      </c>
    </row>
    <row r="137" spans="2:7" x14ac:dyDescent="0.2">
      <c r="B137" s="153">
        <v>45225</v>
      </c>
      <c r="C137" s="61">
        <v>626.54998799999998</v>
      </c>
      <c r="D137">
        <f t="shared" si="6"/>
        <v>-1.7715745747711661E-2</v>
      </c>
      <c r="E137">
        <v>-1.7715745747711661E-2</v>
      </c>
      <c r="F137">
        <v>135</v>
      </c>
      <c r="G137">
        <f t="shared" ca="1" si="7"/>
        <v>2.6775151933017063E-3</v>
      </c>
    </row>
    <row r="138" spans="2:7" x14ac:dyDescent="0.2">
      <c r="B138" s="153">
        <v>45224</v>
      </c>
      <c r="C138" s="61">
        <v>637.84997599999997</v>
      </c>
      <c r="D138">
        <f t="shared" si="6"/>
        <v>-1.4675214879439496E-2</v>
      </c>
      <c r="E138">
        <v>-1.4675214879439496E-2</v>
      </c>
      <c r="F138">
        <v>136</v>
      </c>
      <c r="G138">
        <f t="shared" ca="1" si="7"/>
        <v>-2.6151783162783895E-2</v>
      </c>
    </row>
    <row r="139" spans="2:7" x14ac:dyDescent="0.2">
      <c r="B139" s="153">
        <v>45222</v>
      </c>
      <c r="C139" s="61">
        <v>647.34997599999997</v>
      </c>
      <c r="D139">
        <f t="shared" si="6"/>
        <v>-2.3899330086260683E-2</v>
      </c>
      <c r="E139">
        <v>-2.3899330086260683E-2</v>
      </c>
      <c r="F139">
        <v>137</v>
      </c>
      <c r="G139">
        <f t="shared" ca="1" si="7"/>
        <v>1.4015127127068887E-2</v>
      </c>
    </row>
    <row r="140" spans="2:7" x14ac:dyDescent="0.2">
      <c r="B140" s="153">
        <v>45219</v>
      </c>
      <c r="C140" s="61">
        <v>663.20001200000002</v>
      </c>
      <c r="D140">
        <f t="shared" si="6"/>
        <v>-8.3731700066955895E-3</v>
      </c>
      <c r="E140">
        <v>-8.3731700066955895E-3</v>
      </c>
      <c r="F140">
        <v>138</v>
      </c>
      <c r="G140">
        <f t="shared" ca="1" si="7"/>
        <v>3.2446718230995722E-2</v>
      </c>
    </row>
    <row r="141" spans="2:7" x14ac:dyDescent="0.2">
      <c r="B141" s="153">
        <v>45218</v>
      </c>
      <c r="C141" s="61">
        <v>668.79998799999998</v>
      </c>
      <c r="D141">
        <f t="shared" si="6"/>
        <v>4.4874794315629741E-4</v>
      </c>
      <c r="E141">
        <v>4.4874794315629741E-4</v>
      </c>
      <c r="F141">
        <v>139</v>
      </c>
      <c r="G141">
        <f t="shared" ca="1" si="7"/>
        <v>-3.5957405815679341E-2</v>
      </c>
    </row>
    <row r="142" spans="2:7" x14ac:dyDescent="0.2">
      <c r="B142" s="153">
        <v>45217</v>
      </c>
      <c r="C142" s="61">
        <v>668.5</v>
      </c>
      <c r="D142">
        <f t="shared" si="6"/>
        <v>1.9521103806232634E-2</v>
      </c>
      <c r="E142">
        <v>1.9521103806232634E-2</v>
      </c>
      <c r="F142">
        <v>140</v>
      </c>
      <c r="G142">
        <f t="shared" ca="1" si="7"/>
        <v>1.6179534955870069E-2</v>
      </c>
    </row>
    <row r="143" spans="2:7" x14ac:dyDescent="0.2">
      <c r="B143" s="153">
        <v>45216</v>
      </c>
      <c r="C143" s="61">
        <v>655.70001200000002</v>
      </c>
      <c r="D143">
        <f t="shared" si="6"/>
        <v>-1.5761032439008723E-2</v>
      </c>
      <c r="E143">
        <v>-1.5761032439008723E-2</v>
      </c>
      <c r="F143">
        <v>141</v>
      </c>
      <c r="G143">
        <f t="shared" ca="1" si="7"/>
        <v>-3.1373085051622257E-2</v>
      </c>
    </row>
    <row r="144" spans="2:7" x14ac:dyDescent="0.2">
      <c r="B144" s="153">
        <v>45215</v>
      </c>
      <c r="C144" s="61">
        <v>666.20001200000002</v>
      </c>
      <c r="D144">
        <f t="shared" si="6"/>
        <v>-1.3490691536165705E-3</v>
      </c>
      <c r="E144">
        <v>-1.3490691536165705E-3</v>
      </c>
      <c r="F144">
        <v>142</v>
      </c>
      <c r="G144">
        <f t="shared" ca="1" si="7"/>
        <v>3.7678818597163675E-2</v>
      </c>
    </row>
    <row r="145" spans="2:7" x14ac:dyDescent="0.2">
      <c r="B145" s="153">
        <v>45212</v>
      </c>
      <c r="C145" s="61">
        <v>667.09997599999997</v>
      </c>
      <c r="D145">
        <f t="shared" si="6"/>
        <v>4.7334898236880724E-2</v>
      </c>
      <c r="E145">
        <v>4.7334898236880724E-2</v>
      </c>
      <c r="F145">
        <v>143</v>
      </c>
      <c r="G145">
        <f t="shared" ca="1" si="7"/>
        <v>2.7590107682438032E-2</v>
      </c>
    </row>
    <row r="146" spans="2:7" x14ac:dyDescent="0.2">
      <c r="B146" s="153">
        <v>45211</v>
      </c>
      <c r="C146" s="61">
        <v>636.95001200000002</v>
      </c>
      <c r="D146">
        <f t="shared" si="6"/>
        <v>4.6530157728706866E-3</v>
      </c>
      <c r="E146">
        <v>4.6530157728706866E-3</v>
      </c>
      <c r="F146">
        <v>144</v>
      </c>
      <c r="G146">
        <f t="shared" ca="1" si="7"/>
        <v>-8.3135667571649936E-3</v>
      </c>
    </row>
    <row r="147" spans="2:7" x14ac:dyDescent="0.2">
      <c r="B147" s="153">
        <v>45210</v>
      </c>
      <c r="C147" s="61">
        <v>634</v>
      </c>
      <c r="D147">
        <f t="shared" si="6"/>
        <v>5.4714329801874729E-3</v>
      </c>
      <c r="E147">
        <v>5.4714329801874729E-3</v>
      </c>
      <c r="F147">
        <v>145</v>
      </c>
      <c r="G147">
        <f t="shared" ca="1" si="7"/>
        <v>2.2408112398802194E-2</v>
      </c>
    </row>
    <row r="148" spans="2:7" x14ac:dyDescent="0.2">
      <c r="B148" s="153">
        <v>45209</v>
      </c>
      <c r="C148" s="61">
        <v>630.54998799999998</v>
      </c>
      <c r="D148">
        <f t="shared" si="6"/>
        <v>2.1381732425952205E-2</v>
      </c>
      <c r="E148">
        <v>2.1381732425952205E-2</v>
      </c>
      <c r="F148">
        <v>146</v>
      </c>
      <c r="G148">
        <f t="shared" ca="1" si="7"/>
        <v>1.651595296899001E-2</v>
      </c>
    </row>
    <row r="149" spans="2:7" x14ac:dyDescent="0.2">
      <c r="B149" s="153">
        <v>45208</v>
      </c>
      <c r="C149" s="61">
        <v>617.34997599999997</v>
      </c>
      <c r="D149">
        <f t="shared" si="6"/>
        <v>-8.1934868691110989E-3</v>
      </c>
      <c r="E149">
        <v>-8.1934868691110989E-3</v>
      </c>
      <c r="F149">
        <v>147</v>
      </c>
      <c r="G149">
        <f t="shared" ca="1" si="7"/>
        <v>5.6672525432493528E-3</v>
      </c>
    </row>
    <row r="150" spans="2:7" x14ac:dyDescent="0.2">
      <c r="B150" s="153">
        <v>45205</v>
      </c>
      <c r="C150" s="61">
        <v>622.45001200000002</v>
      </c>
      <c r="D150">
        <f t="shared" si="6"/>
        <v>4.5998000490562411E-3</v>
      </c>
      <c r="E150">
        <v>4.5998000490562411E-3</v>
      </c>
      <c r="F150">
        <v>148</v>
      </c>
      <c r="G150">
        <f t="shared" ca="1" si="7"/>
        <v>-8.2245354496976064E-2</v>
      </c>
    </row>
    <row r="151" spans="2:7" x14ac:dyDescent="0.2">
      <c r="B151" s="153">
        <v>45204</v>
      </c>
      <c r="C151" s="61">
        <v>619.59997599999997</v>
      </c>
      <c r="D151">
        <f t="shared" si="6"/>
        <v>9.778357618449451E-3</v>
      </c>
      <c r="E151">
        <v>9.778357618449451E-3</v>
      </c>
      <c r="F151">
        <v>149</v>
      </c>
      <c r="G151">
        <f t="shared" ca="1" si="7"/>
        <v>-3.2651113038554655E-2</v>
      </c>
    </row>
    <row r="152" spans="2:7" x14ac:dyDescent="0.2">
      <c r="B152" s="153">
        <v>45203</v>
      </c>
      <c r="C152" s="61">
        <v>613.59997599999997</v>
      </c>
      <c r="D152">
        <f t="shared" si="6"/>
        <v>-1.104043173102565E-2</v>
      </c>
      <c r="E152">
        <v>-1.104043173102565E-2</v>
      </c>
      <c r="F152">
        <v>150</v>
      </c>
      <c r="G152">
        <f t="shared" ca="1" si="7"/>
        <v>3.4068948915795594E-2</v>
      </c>
    </row>
    <row r="153" spans="2:7" x14ac:dyDescent="0.2">
      <c r="B153" s="153">
        <v>45202</v>
      </c>
      <c r="C153" s="61">
        <v>620.45001200000002</v>
      </c>
      <c r="D153">
        <f t="shared" si="6"/>
        <v>-1.5471278664463116E-2</v>
      </c>
      <c r="E153">
        <v>-1.5471278664463116E-2</v>
      </c>
      <c r="F153">
        <v>151</v>
      </c>
      <c r="G153">
        <f t="shared" ca="1" si="7"/>
        <v>-5.1543505328017283E-2</v>
      </c>
    </row>
    <row r="154" spans="2:7" x14ac:dyDescent="0.2">
      <c r="B154" s="153">
        <v>45198</v>
      </c>
      <c r="C154" s="61">
        <v>630.20001200000002</v>
      </c>
      <c r="D154">
        <f t="shared" si="6"/>
        <v>2.6217288111406875E-2</v>
      </c>
      <c r="E154">
        <v>2.6217288111406875E-2</v>
      </c>
      <c r="F154">
        <v>152</v>
      </c>
      <c r="G154">
        <f t="shared" ca="1" si="7"/>
        <v>-2.9303570581182464E-2</v>
      </c>
    </row>
    <row r="155" spans="2:7" x14ac:dyDescent="0.2">
      <c r="B155" s="153">
        <v>45197</v>
      </c>
      <c r="C155" s="61">
        <v>614.09997599999997</v>
      </c>
      <c r="D155">
        <f t="shared" si="6"/>
        <v>-9.755781288174328E-3</v>
      </c>
      <c r="E155">
        <v>-9.755781288174328E-3</v>
      </c>
      <c r="F155">
        <v>153</v>
      </c>
      <c r="G155">
        <f t="shared" ca="1" si="7"/>
        <v>-3.3018666318728493E-4</v>
      </c>
    </row>
    <row r="156" spans="2:7" x14ac:dyDescent="0.2">
      <c r="B156" s="153">
        <v>45196</v>
      </c>
      <c r="C156" s="61">
        <v>620.15002400000003</v>
      </c>
      <c r="D156">
        <f t="shared" si="6"/>
        <v>5.6475638395792538E-4</v>
      </c>
      <c r="E156">
        <v>5.6475638395792538E-4</v>
      </c>
      <c r="F156">
        <v>154</v>
      </c>
      <c r="G156">
        <f t="shared" ca="1" si="7"/>
        <v>7.0544893012314744E-2</v>
      </c>
    </row>
    <row r="157" spans="2:7" x14ac:dyDescent="0.2">
      <c r="B157" s="153">
        <v>45195</v>
      </c>
      <c r="C157" s="61">
        <v>619.79998799999998</v>
      </c>
      <c r="D157">
        <f t="shared" si="6"/>
        <v>1.7778826227014355E-3</v>
      </c>
      <c r="E157">
        <v>1.7778826227014355E-3</v>
      </c>
      <c r="F157">
        <v>155</v>
      </c>
      <c r="G157">
        <f t="shared" ca="1" si="7"/>
        <v>6.094689346870056E-2</v>
      </c>
    </row>
    <row r="158" spans="2:7" x14ac:dyDescent="0.2">
      <c r="B158" s="153">
        <v>45194</v>
      </c>
      <c r="C158" s="61">
        <v>618.70001200000002</v>
      </c>
      <c r="D158">
        <f t="shared" si="6"/>
        <v>-2.8205334292104099E-3</v>
      </c>
      <c r="E158">
        <v>-2.8205334292104099E-3</v>
      </c>
      <c r="F158">
        <v>156</v>
      </c>
      <c r="G158">
        <f t="shared" ca="1" si="7"/>
        <v>-6.287144859190899E-2</v>
      </c>
    </row>
    <row r="159" spans="2:7" x14ac:dyDescent="0.2">
      <c r="B159" s="153">
        <v>45191</v>
      </c>
      <c r="C159" s="61">
        <v>620.45001200000002</v>
      </c>
      <c r="D159">
        <f t="shared" si="6"/>
        <v>-1.0525438364253617E-2</v>
      </c>
      <c r="E159">
        <v>-1.0525438364253617E-2</v>
      </c>
      <c r="F159">
        <v>157</v>
      </c>
      <c r="G159">
        <f t="shared" ca="1" si="7"/>
        <v>4.3826854846017921E-2</v>
      </c>
    </row>
    <row r="160" spans="2:7" x14ac:dyDescent="0.2">
      <c r="B160" s="153">
        <v>45190</v>
      </c>
      <c r="C160" s="61">
        <v>627.04998799999998</v>
      </c>
      <c r="D160">
        <f t="shared" si="6"/>
        <v>-1.7932673453406444E-2</v>
      </c>
      <c r="E160">
        <v>-1.7932673453406444E-2</v>
      </c>
      <c r="F160">
        <v>158</v>
      </c>
      <c r="G160">
        <f t="shared" ca="1" si="7"/>
        <v>5.4766699092681482E-4</v>
      </c>
    </row>
    <row r="161" spans="2:7" x14ac:dyDescent="0.2">
      <c r="B161" s="153">
        <v>45189</v>
      </c>
      <c r="C161" s="61">
        <v>638.5</v>
      </c>
      <c r="D161">
        <f t="shared" si="6"/>
        <v>-3.3560039326557961E-3</v>
      </c>
      <c r="E161">
        <v>-3.3560039326557961E-3</v>
      </c>
      <c r="F161">
        <v>159</v>
      </c>
      <c r="G161">
        <f t="shared" ca="1" si="7"/>
        <v>7.2776563508393142E-4</v>
      </c>
    </row>
    <row r="162" spans="2:7" x14ac:dyDescent="0.2">
      <c r="B162" s="153">
        <v>45187</v>
      </c>
      <c r="C162" s="61">
        <v>640.65002400000003</v>
      </c>
      <c r="D162">
        <f t="shared" si="6"/>
        <v>1.00906960977533E-2</v>
      </c>
      <c r="E162">
        <v>1.00906960977533E-2</v>
      </c>
      <c r="F162">
        <v>160</v>
      </c>
      <c r="G162">
        <f t="shared" ca="1" si="7"/>
        <v>2.8151712554500611E-2</v>
      </c>
    </row>
    <row r="163" spans="2:7" x14ac:dyDescent="0.2">
      <c r="B163" s="153">
        <v>45184</v>
      </c>
      <c r="C163" s="61">
        <v>634.25</v>
      </c>
      <c r="D163">
        <f t="shared" si="6"/>
        <v>1.5449926946523019E-2</v>
      </c>
      <c r="E163">
        <v>1.5449926946523019E-2</v>
      </c>
      <c r="F163">
        <v>161</v>
      </c>
      <c r="G163">
        <f t="shared" ca="1" si="7"/>
        <v>7.0667291316348704E-2</v>
      </c>
    </row>
    <row r="164" spans="2:7" x14ac:dyDescent="0.2">
      <c r="B164" s="153">
        <v>45183</v>
      </c>
      <c r="C164" s="61">
        <v>624.59997599999997</v>
      </c>
      <c r="D164">
        <f t="shared" si="6"/>
        <v>-2.0770857168078021E-3</v>
      </c>
      <c r="E164">
        <v>-2.0770857168078021E-3</v>
      </c>
      <c r="F164">
        <v>162</v>
      </c>
      <c r="G164">
        <f t="shared" ca="1" si="7"/>
        <v>1.3238089028750808E-3</v>
      </c>
    </row>
    <row r="165" spans="2:7" x14ac:dyDescent="0.2">
      <c r="B165" s="153">
        <v>45182</v>
      </c>
      <c r="C165" s="61">
        <v>625.90002400000003</v>
      </c>
      <c r="D165">
        <f t="shared" si="6"/>
        <v>8.215264334058019E-3</v>
      </c>
      <c r="E165">
        <v>8.215264334058019E-3</v>
      </c>
      <c r="F165">
        <v>163</v>
      </c>
      <c r="G165">
        <f t="shared" ca="1" si="7"/>
        <v>4.0572355383471049E-3</v>
      </c>
    </row>
    <row r="166" spans="2:7" x14ac:dyDescent="0.2">
      <c r="B166" s="153">
        <v>45181</v>
      </c>
      <c r="C166" s="61">
        <v>620.79998799999998</v>
      </c>
      <c r="D166">
        <f t="shared" si="6"/>
        <v>-2.213119403189516E-2</v>
      </c>
      <c r="E166">
        <v>-2.213119403189516E-2</v>
      </c>
      <c r="F166">
        <v>164</v>
      </c>
      <c r="G166">
        <f t="shared" ca="1" si="7"/>
        <v>-7.7706516854046934E-2</v>
      </c>
    </row>
    <row r="167" spans="2:7" x14ac:dyDescent="0.2">
      <c r="B167" s="153">
        <v>45180</v>
      </c>
      <c r="C167" s="61">
        <v>634.84997599999997</v>
      </c>
      <c r="D167">
        <f t="shared" si="6"/>
        <v>1.2116342766042199E-2</v>
      </c>
      <c r="E167">
        <v>1.2116342766042199E-2</v>
      </c>
      <c r="F167">
        <v>165</v>
      </c>
      <c r="G167">
        <f t="shared" ca="1" si="7"/>
        <v>-4.0026260216004639E-2</v>
      </c>
    </row>
    <row r="168" spans="2:7" x14ac:dyDescent="0.2">
      <c r="B168" s="153">
        <v>45177</v>
      </c>
      <c r="C168" s="61">
        <v>627.25</v>
      </c>
      <c r="D168">
        <f t="shared" si="6"/>
        <v>2.008452678154387E-2</v>
      </c>
      <c r="E168">
        <v>2.008452678154387E-2</v>
      </c>
      <c r="F168">
        <v>166</v>
      </c>
      <c r="G168">
        <f t="shared" ca="1" si="7"/>
        <v>8.6347950564761522E-2</v>
      </c>
    </row>
    <row r="169" spans="2:7" x14ac:dyDescent="0.2">
      <c r="B169" s="153">
        <v>45176</v>
      </c>
      <c r="C169" s="61">
        <v>614.90002400000003</v>
      </c>
      <c r="D169">
        <f t="shared" si="6"/>
        <v>7.6198672675133637E-3</v>
      </c>
      <c r="E169">
        <v>7.6198672675133637E-3</v>
      </c>
      <c r="F169">
        <v>167</v>
      </c>
      <c r="G169">
        <f t="shared" ca="1" si="7"/>
        <v>-8.7888600983383774E-2</v>
      </c>
    </row>
    <row r="170" spans="2:7" x14ac:dyDescent="0.2">
      <c r="B170" s="153">
        <v>45175</v>
      </c>
      <c r="C170" s="61">
        <v>610.25</v>
      </c>
      <c r="D170">
        <f t="shared" si="6"/>
        <v>-1.4726727720786776E-3</v>
      </c>
      <c r="E170">
        <v>-1.4726727720786776E-3</v>
      </c>
      <c r="F170">
        <v>168</v>
      </c>
      <c r="G170">
        <f t="shared" ca="1" si="7"/>
        <v>3.3064075836026614E-2</v>
      </c>
    </row>
    <row r="171" spans="2:7" x14ac:dyDescent="0.2">
      <c r="B171" s="153">
        <v>45174</v>
      </c>
      <c r="C171" s="61">
        <v>611.15002400000003</v>
      </c>
      <c r="D171">
        <f t="shared" si="6"/>
        <v>3.5304170771757477E-3</v>
      </c>
      <c r="E171">
        <v>3.5304170771757477E-3</v>
      </c>
      <c r="F171">
        <v>169</v>
      </c>
      <c r="G171">
        <f t="shared" ca="1" si="7"/>
        <v>8.1981380564930088E-3</v>
      </c>
    </row>
    <row r="172" spans="2:7" x14ac:dyDescent="0.2">
      <c r="B172" s="153">
        <v>45173</v>
      </c>
      <c r="C172" s="61">
        <v>609</v>
      </c>
      <c r="D172">
        <f t="shared" si="6"/>
        <v>-3.5994960026277212E-3</v>
      </c>
      <c r="E172">
        <v>-3.5994960026277212E-3</v>
      </c>
      <c r="F172">
        <v>170</v>
      </c>
      <c r="G172">
        <f t="shared" ca="1" si="7"/>
        <v>-1.8752213742140551E-2</v>
      </c>
    </row>
    <row r="173" spans="2:7" x14ac:dyDescent="0.2">
      <c r="B173" s="153">
        <v>45170</v>
      </c>
      <c r="C173" s="61">
        <v>611.20001200000002</v>
      </c>
      <c r="D173">
        <f t="shared" si="6"/>
        <v>1.6971733777038294E-2</v>
      </c>
      <c r="E173">
        <v>1.6971733777038294E-2</v>
      </c>
      <c r="F173">
        <v>171</v>
      </c>
      <c r="G173">
        <f t="shared" ca="1" si="7"/>
        <v>-7.2161018140917219E-3</v>
      </c>
    </row>
    <row r="174" spans="2:7" x14ac:dyDescent="0.2">
      <c r="B174" s="153">
        <v>45169</v>
      </c>
      <c r="C174" s="61">
        <v>601</v>
      </c>
      <c r="D174">
        <f t="shared" si="6"/>
        <v>-7.5138107343170899E-3</v>
      </c>
      <c r="E174">
        <v>-7.5138107343170899E-3</v>
      </c>
      <c r="F174">
        <v>172</v>
      </c>
      <c r="G174">
        <f t="shared" ca="1" si="7"/>
        <v>-1.3673991351066034E-2</v>
      </c>
    </row>
    <row r="175" spans="2:7" x14ac:dyDescent="0.2">
      <c r="B175" s="153">
        <v>45168</v>
      </c>
      <c r="C175" s="61">
        <v>605.54998799999998</v>
      </c>
      <c r="D175">
        <f t="shared" si="6"/>
        <v>-2.6353223038002309E-3</v>
      </c>
      <c r="E175">
        <v>-2.6353223038002309E-3</v>
      </c>
      <c r="F175">
        <v>173</v>
      </c>
      <c r="G175">
        <f t="shared" ca="1" si="7"/>
        <v>-3.0036203619392791E-2</v>
      </c>
    </row>
    <row r="176" spans="2:7" x14ac:dyDescent="0.2">
      <c r="B176" s="153">
        <v>45167</v>
      </c>
      <c r="C176" s="61">
        <v>607.15002400000003</v>
      </c>
      <c r="D176">
        <f t="shared" si="6"/>
        <v>7.8851258478701523E-3</v>
      </c>
      <c r="E176">
        <v>7.8851258478701523E-3</v>
      </c>
      <c r="F176">
        <v>174</v>
      </c>
      <c r="G176">
        <f t="shared" ca="1" si="7"/>
        <v>-8.5128482015913665E-2</v>
      </c>
    </row>
    <row r="177" spans="2:7" x14ac:dyDescent="0.2">
      <c r="B177" s="153">
        <v>45166</v>
      </c>
      <c r="C177" s="61">
        <v>602.40002400000003</v>
      </c>
      <c r="D177">
        <f t="shared" si="6"/>
        <v>-4.4619932359738507E-3</v>
      </c>
      <c r="E177">
        <v>-4.4619932359738507E-3</v>
      </c>
      <c r="F177">
        <v>175</v>
      </c>
      <c r="G177">
        <f t="shared" ca="1" si="7"/>
        <v>-8.37804903430589E-3</v>
      </c>
    </row>
    <row r="178" spans="2:7" x14ac:dyDescent="0.2">
      <c r="B178" s="153">
        <v>45163</v>
      </c>
      <c r="C178" s="61">
        <v>605.09997599999997</v>
      </c>
      <c r="D178">
        <f t="shared" si="6"/>
        <v>-9.5753103938068917E-3</v>
      </c>
      <c r="E178">
        <v>-9.5753103938068917E-3</v>
      </c>
      <c r="F178">
        <v>176</v>
      </c>
      <c r="G178">
        <f t="shared" ca="1" si="7"/>
        <v>-9.0663095341259586E-3</v>
      </c>
    </row>
    <row r="179" spans="2:7" x14ac:dyDescent="0.2">
      <c r="B179" s="153">
        <v>45162</v>
      </c>
      <c r="C179" s="61">
        <v>610.95001200000002</v>
      </c>
      <c r="D179">
        <f t="shared" si="6"/>
        <v>-4.805362249016649E-3</v>
      </c>
      <c r="E179">
        <v>-4.805362249016649E-3</v>
      </c>
      <c r="F179">
        <v>177</v>
      </c>
      <c r="G179">
        <f t="shared" ca="1" si="7"/>
        <v>-5.1001924492092961E-2</v>
      </c>
    </row>
    <row r="180" spans="2:7" x14ac:dyDescent="0.2">
      <c r="B180" s="153">
        <v>45161</v>
      </c>
      <c r="C180" s="61">
        <v>613.90002400000003</v>
      </c>
      <c r="D180">
        <f t="shared" si="6"/>
        <v>-1.0157993998877873E-2</v>
      </c>
      <c r="E180">
        <v>-1.0157993998877873E-2</v>
      </c>
      <c r="F180">
        <v>178</v>
      </c>
      <c r="G180">
        <f t="shared" ca="1" si="7"/>
        <v>-0.10287293352790557</v>
      </c>
    </row>
    <row r="181" spans="2:7" x14ac:dyDescent="0.2">
      <c r="B181" s="153">
        <v>45160</v>
      </c>
      <c r="C181" s="61">
        <v>620.20001200000002</v>
      </c>
      <c r="D181">
        <f t="shared" si="6"/>
        <v>-4.8346172441576926E-4</v>
      </c>
      <c r="E181">
        <v>-4.8346172441576926E-4</v>
      </c>
      <c r="F181">
        <v>179</v>
      </c>
      <c r="G181">
        <f t="shared" ca="1" si="7"/>
        <v>1.0682550882506905E-2</v>
      </c>
    </row>
    <row r="182" spans="2:7" x14ac:dyDescent="0.2">
      <c r="B182" s="153">
        <v>45159</v>
      </c>
      <c r="C182" s="61">
        <v>620.5</v>
      </c>
      <c r="D182">
        <f t="shared" si="6"/>
        <v>7.6323678005658152E-3</v>
      </c>
      <c r="E182">
        <v>7.6323678005658152E-3</v>
      </c>
      <c r="F182">
        <v>180</v>
      </c>
      <c r="G182">
        <f t="shared" ca="1" si="7"/>
        <v>1.9256618144774779E-2</v>
      </c>
    </row>
    <row r="183" spans="2:7" x14ac:dyDescent="0.2">
      <c r="B183" s="153">
        <v>45156</v>
      </c>
      <c r="C183" s="61">
        <v>615.79998799999998</v>
      </c>
      <c r="D183">
        <f t="shared" si="6"/>
        <v>3.3401026476578164E-3</v>
      </c>
      <c r="E183">
        <v>3.3401026476578164E-3</v>
      </c>
      <c r="F183">
        <v>181</v>
      </c>
      <c r="G183">
        <f t="shared" ca="1" si="7"/>
        <v>-1.1702655923634335E-2</v>
      </c>
    </row>
    <row r="184" spans="2:7" x14ac:dyDescent="0.2">
      <c r="B184" s="153">
        <v>45155</v>
      </c>
      <c r="C184" s="61">
        <v>613.75</v>
      </c>
      <c r="D184">
        <f t="shared" si="6"/>
        <v>-8.0808080808080808E-3</v>
      </c>
      <c r="E184">
        <v>-8.0808080808080808E-3</v>
      </c>
      <c r="F184">
        <v>182</v>
      </c>
      <c r="G184">
        <f t="shared" ca="1" si="7"/>
        <v>5.473600154493282E-2</v>
      </c>
    </row>
    <row r="185" spans="2:7" x14ac:dyDescent="0.2">
      <c r="B185" s="153">
        <v>45154</v>
      </c>
      <c r="C185" s="61">
        <v>618.75</v>
      </c>
      <c r="D185">
        <f t="shared" si="6"/>
        <v>1.8770106940779775E-2</v>
      </c>
      <c r="E185">
        <v>1.8770106940779775E-2</v>
      </c>
      <c r="F185">
        <v>183</v>
      </c>
      <c r="G185">
        <f t="shared" ca="1" si="7"/>
        <v>2.5463883254789529E-3</v>
      </c>
    </row>
    <row r="186" spans="2:7" x14ac:dyDescent="0.2">
      <c r="B186" s="153">
        <v>45152</v>
      </c>
      <c r="C186" s="61">
        <v>607.34997599999997</v>
      </c>
      <c r="D186">
        <f t="shared" si="6"/>
        <v>-7.2736385866029396E-3</v>
      </c>
      <c r="E186">
        <v>-7.2736385866029396E-3</v>
      </c>
      <c r="F186">
        <v>184</v>
      </c>
      <c r="G186">
        <f t="shared" ca="1" si="7"/>
        <v>8.8955188728071406E-3</v>
      </c>
    </row>
    <row r="187" spans="2:7" x14ac:dyDescent="0.2">
      <c r="B187" s="153">
        <v>45149</v>
      </c>
      <c r="C187" s="61">
        <v>611.79998799999998</v>
      </c>
      <c r="D187">
        <f t="shared" si="6"/>
        <v>-1.0432692276587165E-2</v>
      </c>
      <c r="E187">
        <v>-1.0432692276587165E-2</v>
      </c>
      <c r="F187">
        <v>185</v>
      </c>
      <c r="G187">
        <f t="shared" ca="1" si="7"/>
        <v>6.5032235358044421E-2</v>
      </c>
    </row>
    <row r="188" spans="2:7" x14ac:dyDescent="0.2">
      <c r="B188" s="153">
        <v>45148</v>
      </c>
      <c r="C188" s="61">
        <v>618.25</v>
      </c>
      <c r="D188">
        <f t="shared" si="6"/>
        <v>-6.9070565944657682E-3</v>
      </c>
      <c r="E188">
        <v>-6.9070565944657682E-3</v>
      </c>
      <c r="F188">
        <v>186</v>
      </c>
      <c r="G188">
        <f t="shared" ca="1" si="7"/>
        <v>-4.4431855867753502E-3</v>
      </c>
    </row>
    <row r="189" spans="2:7" x14ac:dyDescent="0.2">
      <c r="B189" s="153">
        <v>45147</v>
      </c>
      <c r="C189" s="61">
        <v>622.54998799999998</v>
      </c>
      <c r="D189">
        <f t="shared" si="6"/>
        <v>2.5111148199133508E-2</v>
      </c>
      <c r="E189">
        <v>2.5111148199133508E-2</v>
      </c>
      <c r="F189">
        <v>187</v>
      </c>
      <c r="G189">
        <f t="shared" ca="1" si="7"/>
        <v>1.8443857769077754E-2</v>
      </c>
    </row>
    <row r="190" spans="2:7" x14ac:dyDescent="0.2">
      <c r="B190" s="153">
        <v>45146</v>
      </c>
      <c r="C190" s="61">
        <v>607.29998799999998</v>
      </c>
      <c r="D190">
        <f t="shared" si="6"/>
        <v>-3.6095356849877198E-3</v>
      </c>
      <c r="E190">
        <v>-3.6095356849877198E-3</v>
      </c>
      <c r="F190">
        <v>188</v>
      </c>
      <c r="G190">
        <f t="shared" ca="1" si="7"/>
        <v>2.9024623848676868E-2</v>
      </c>
    </row>
    <row r="191" spans="2:7" x14ac:dyDescent="0.2">
      <c r="B191" s="153">
        <v>45145</v>
      </c>
      <c r="C191" s="61">
        <v>609.5</v>
      </c>
      <c r="D191">
        <f t="shared" si="6"/>
        <v>-8.9430894308943094E-3</v>
      </c>
      <c r="E191">
        <v>-8.9430894308943094E-3</v>
      </c>
      <c r="F191">
        <v>189</v>
      </c>
      <c r="G191">
        <f t="shared" ca="1" si="7"/>
        <v>-1.5985644637207558E-2</v>
      </c>
    </row>
    <row r="192" spans="2:7" x14ac:dyDescent="0.2">
      <c r="B192" s="153">
        <v>45142</v>
      </c>
      <c r="C192" s="61">
        <v>615</v>
      </c>
      <c r="D192">
        <f t="shared" si="6"/>
        <v>-6.3817948516333737E-3</v>
      </c>
      <c r="E192">
        <v>-6.3817948516333737E-3</v>
      </c>
      <c r="F192">
        <v>190</v>
      </c>
      <c r="G192">
        <f t="shared" ca="1" si="7"/>
        <v>-5.7744800987312286E-2</v>
      </c>
    </row>
    <row r="193" spans="2:7" x14ac:dyDescent="0.2">
      <c r="B193" s="153">
        <v>45141</v>
      </c>
      <c r="C193" s="61">
        <v>618.95001200000002</v>
      </c>
      <c r="D193">
        <f t="shared" si="6"/>
        <v>-5.942362253887932E-3</v>
      </c>
      <c r="E193">
        <v>-5.942362253887932E-3</v>
      </c>
      <c r="F193">
        <v>191</v>
      </c>
      <c r="G193">
        <f t="shared" ca="1" si="7"/>
        <v>-2.8676534878841692E-3</v>
      </c>
    </row>
    <row r="194" spans="2:7" x14ac:dyDescent="0.2">
      <c r="B194" s="153">
        <v>45140</v>
      </c>
      <c r="C194" s="61">
        <v>622.65002400000003</v>
      </c>
      <c r="D194">
        <f t="shared" si="6"/>
        <v>-3.2626426189646188E-2</v>
      </c>
      <c r="E194">
        <v>-3.2626426189646188E-2</v>
      </c>
      <c r="F194">
        <v>192</v>
      </c>
      <c r="G194">
        <f t="shared" ca="1" si="7"/>
        <v>-5.0309903638815587E-2</v>
      </c>
    </row>
    <row r="195" spans="2:7" x14ac:dyDescent="0.2">
      <c r="B195" s="153">
        <v>45139</v>
      </c>
      <c r="C195" s="61">
        <v>643.65002400000003</v>
      </c>
      <c r="D195">
        <f t="shared" ref="D195:D258" si="8">(C195-C196)/C196</f>
        <v>-1.0087909546879496E-3</v>
      </c>
      <c r="E195">
        <v>-1.0087909546879496E-3</v>
      </c>
      <c r="F195">
        <v>193</v>
      </c>
      <c r="G195">
        <f t="shared" ref="G195:G258" ca="1" si="9">_xlfn.NORM.INV(RAND(),$N$5,$N$6)</f>
        <v>-6.4648796947768067E-2</v>
      </c>
    </row>
    <row r="196" spans="2:7" x14ac:dyDescent="0.2">
      <c r="B196" s="153">
        <v>45138</v>
      </c>
      <c r="C196" s="61">
        <v>644.29998799999998</v>
      </c>
      <c r="D196">
        <f t="shared" si="8"/>
        <v>1.4166535762629355E-2</v>
      </c>
      <c r="E196">
        <v>1.4166535762629355E-2</v>
      </c>
      <c r="F196">
        <v>194</v>
      </c>
      <c r="G196">
        <f t="shared" ca="1" si="9"/>
        <v>-2.6997921311645832E-2</v>
      </c>
    </row>
    <row r="197" spans="2:7" x14ac:dyDescent="0.2">
      <c r="B197" s="153">
        <v>45135</v>
      </c>
      <c r="C197" s="61">
        <v>635.29998799999998</v>
      </c>
      <c r="D197">
        <f t="shared" si="8"/>
        <v>-9.9735450838670543E-3</v>
      </c>
      <c r="E197">
        <v>-9.9735450838670543E-3</v>
      </c>
      <c r="F197">
        <v>195</v>
      </c>
      <c r="G197">
        <f t="shared" ca="1" si="9"/>
        <v>-3.9312334056117908E-3</v>
      </c>
    </row>
    <row r="198" spans="2:7" x14ac:dyDescent="0.2">
      <c r="B198" s="153">
        <v>45134</v>
      </c>
      <c r="C198" s="61">
        <v>641.70001200000002</v>
      </c>
      <c r="D198">
        <f t="shared" si="8"/>
        <v>4.0555252364797723E-3</v>
      </c>
      <c r="E198">
        <v>4.0555252364797723E-3</v>
      </c>
      <c r="F198">
        <v>196</v>
      </c>
      <c r="G198">
        <f t="shared" ca="1" si="9"/>
        <v>5.6332400996159677E-3</v>
      </c>
    </row>
    <row r="199" spans="2:7" x14ac:dyDescent="0.2">
      <c r="B199" s="153">
        <v>45133</v>
      </c>
      <c r="C199" s="61">
        <v>639.10809300000005</v>
      </c>
      <c r="D199">
        <f t="shared" si="8"/>
        <v>2.5802836193899326E-3</v>
      </c>
      <c r="E199">
        <v>2.5802836193899326E-3</v>
      </c>
      <c r="F199">
        <v>197</v>
      </c>
      <c r="G199">
        <f t="shared" ca="1" si="9"/>
        <v>7.6981657277852361E-2</v>
      </c>
    </row>
    <row r="200" spans="2:7" x14ac:dyDescent="0.2">
      <c r="B200" s="153">
        <v>45132</v>
      </c>
      <c r="C200" s="61">
        <v>637.463257</v>
      </c>
      <c r="D200">
        <f t="shared" si="8"/>
        <v>1.6209815580174512E-2</v>
      </c>
      <c r="E200">
        <v>1.6209815580174512E-2</v>
      </c>
      <c r="F200">
        <v>198</v>
      </c>
      <c r="G200">
        <f t="shared" ca="1" si="9"/>
        <v>-2.1292339780995113E-2</v>
      </c>
    </row>
    <row r="201" spans="2:7" x14ac:dyDescent="0.2">
      <c r="B201" s="153">
        <v>45131</v>
      </c>
      <c r="C201" s="61">
        <v>627.29492200000004</v>
      </c>
      <c r="D201">
        <f t="shared" si="8"/>
        <v>5.5933049649527144E-3</v>
      </c>
      <c r="E201">
        <v>5.5933049649527144E-3</v>
      </c>
      <c r="F201">
        <v>199</v>
      </c>
      <c r="G201">
        <f t="shared" ca="1" si="9"/>
        <v>9.73461767552843E-2</v>
      </c>
    </row>
    <row r="202" spans="2:7" x14ac:dyDescent="0.2">
      <c r="B202" s="153">
        <v>45128</v>
      </c>
      <c r="C202" s="61">
        <v>623.80578600000001</v>
      </c>
      <c r="D202">
        <f t="shared" si="8"/>
        <v>6.5952824679529161E-3</v>
      </c>
      <c r="E202">
        <v>6.5952824679529161E-3</v>
      </c>
      <c r="F202">
        <v>200</v>
      </c>
      <c r="G202">
        <f t="shared" ca="1" si="9"/>
        <v>5.1768945754230786E-2</v>
      </c>
    </row>
    <row r="203" spans="2:7" x14ac:dyDescent="0.2">
      <c r="B203" s="153">
        <v>45127</v>
      </c>
      <c r="C203" s="61">
        <v>619.71856700000001</v>
      </c>
      <c r="D203">
        <f t="shared" si="8"/>
        <v>1.692034580411885E-3</v>
      </c>
      <c r="E203">
        <v>1.692034580411885E-3</v>
      </c>
      <c r="F203">
        <v>201</v>
      </c>
      <c r="G203">
        <f t="shared" ca="1" si="9"/>
        <v>-1.4168590526952459E-2</v>
      </c>
    </row>
    <row r="204" spans="2:7" x14ac:dyDescent="0.2">
      <c r="B204" s="153">
        <v>45126</v>
      </c>
      <c r="C204" s="61">
        <v>618.67175299999997</v>
      </c>
      <c r="D204">
        <f t="shared" si="8"/>
        <v>1.3886590068350253E-2</v>
      </c>
      <c r="E204">
        <v>1.3886590068350253E-2</v>
      </c>
      <c r="F204">
        <v>202</v>
      </c>
      <c r="G204">
        <f t="shared" ca="1" si="9"/>
        <v>3.6159816318562479E-2</v>
      </c>
    </row>
    <row r="205" spans="2:7" x14ac:dyDescent="0.2">
      <c r="B205" s="153">
        <v>45125</v>
      </c>
      <c r="C205" s="61">
        <v>610.19818099999998</v>
      </c>
      <c r="D205">
        <f t="shared" si="8"/>
        <v>-1.0347634545716156E-2</v>
      </c>
      <c r="E205">
        <v>-1.0347634545716156E-2</v>
      </c>
      <c r="F205">
        <v>203</v>
      </c>
      <c r="G205">
        <f t="shared" ca="1" si="9"/>
        <v>-3.2082215894521662E-2</v>
      </c>
    </row>
    <row r="206" spans="2:7" x14ac:dyDescent="0.2">
      <c r="B206" s="153">
        <v>45124</v>
      </c>
      <c r="C206" s="61">
        <v>616.57830799999999</v>
      </c>
      <c r="D206">
        <f t="shared" si="8"/>
        <v>-1.0241657615567909E-2</v>
      </c>
      <c r="E206">
        <v>-1.0241657615567909E-2</v>
      </c>
      <c r="F206">
        <v>204</v>
      </c>
      <c r="G206">
        <f t="shared" ca="1" si="9"/>
        <v>-5.9289364478312106E-3</v>
      </c>
    </row>
    <row r="207" spans="2:7" x14ac:dyDescent="0.2">
      <c r="B207" s="153">
        <v>45121</v>
      </c>
      <c r="C207" s="61">
        <v>622.95843500000001</v>
      </c>
      <c r="D207">
        <f t="shared" si="8"/>
        <v>6.8475942203932733E-3</v>
      </c>
      <c r="E207">
        <v>6.8475942203932733E-3</v>
      </c>
      <c r="F207">
        <v>205</v>
      </c>
      <c r="G207">
        <f t="shared" ca="1" si="9"/>
        <v>-5.9318860839659253E-3</v>
      </c>
    </row>
    <row r="208" spans="2:7" x14ac:dyDescent="0.2">
      <c r="B208" s="153">
        <v>45120</v>
      </c>
      <c r="C208" s="61">
        <v>618.72167999999999</v>
      </c>
      <c r="D208">
        <f t="shared" si="8"/>
        <v>-1.2872644545226482E-3</v>
      </c>
      <c r="E208">
        <v>-1.2872644545226482E-3</v>
      </c>
      <c r="F208">
        <v>206</v>
      </c>
      <c r="G208">
        <f t="shared" ca="1" si="9"/>
        <v>-5.0065860484627987E-2</v>
      </c>
    </row>
    <row r="209" spans="2:7" x14ac:dyDescent="0.2">
      <c r="B209" s="153">
        <v>45119</v>
      </c>
      <c r="C209" s="61">
        <v>619.51916500000004</v>
      </c>
      <c r="D209">
        <f t="shared" si="8"/>
        <v>-1.1217152578603314E-2</v>
      </c>
      <c r="E209">
        <v>-1.1217152578603314E-2</v>
      </c>
      <c r="F209">
        <v>207</v>
      </c>
      <c r="G209">
        <f t="shared" ca="1" si="9"/>
        <v>1.0724065256687202E-2</v>
      </c>
    </row>
    <row r="210" spans="2:7" x14ac:dyDescent="0.2">
      <c r="B210" s="153">
        <v>45118</v>
      </c>
      <c r="C210" s="61">
        <v>626.54724099999999</v>
      </c>
      <c r="D210">
        <f t="shared" si="8"/>
        <v>1.5921766943929293E-2</v>
      </c>
      <c r="E210">
        <v>1.5921766943929293E-2</v>
      </c>
      <c r="F210">
        <v>208</v>
      </c>
      <c r="G210">
        <f t="shared" ca="1" si="9"/>
        <v>4.9283619173722197E-2</v>
      </c>
    </row>
    <row r="211" spans="2:7" x14ac:dyDescent="0.2">
      <c r="B211" s="153">
        <v>45117</v>
      </c>
      <c r="C211" s="61">
        <v>616.727844</v>
      </c>
      <c r="D211">
        <f t="shared" si="8"/>
        <v>7.279297659154554E-4</v>
      </c>
      <c r="E211">
        <v>7.279297659154554E-4</v>
      </c>
      <c r="F211">
        <v>209</v>
      </c>
      <c r="G211">
        <f t="shared" ca="1" si="9"/>
        <v>5.2664548686263499E-3</v>
      </c>
    </row>
    <row r="212" spans="2:7" x14ac:dyDescent="0.2">
      <c r="B212" s="153">
        <v>45114</v>
      </c>
      <c r="C212" s="61">
        <v>616.27923599999997</v>
      </c>
      <c r="D212">
        <f t="shared" si="8"/>
        <v>2.896140074124353E-2</v>
      </c>
      <c r="E212">
        <v>2.896140074124353E-2</v>
      </c>
      <c r="F212">
        <v>210</v>
      </c>
      <c r="G212">
        <f t="shared" ca="1" si="9"/>
        <v>-6.482096630596243E-2</v>
      </c>
    </row>
    <row r="213" spans="2:7" x14ac:dyDescent="0.2">
      <c r="B213" s="153">
        <v>45113</v>
      </c>
      <c r="C213" s="61">
        <v>598.93328899999995</v>
      </c>
      <c r="D213">
        <f t="shared" si="8"/>
        <v>2.1334432468429552E-2</v>
      </c>
      <c r="E213">
        <v>2.1334432468429552E-2</v>
      </c>
      <c r="F213">
        <v>211</v>
      </c>
      <c r="G213">
        <f t="shared" ca="1" si="9"/>
        <v>-5.1333569063032575E-2</v>
      </c>
    </row>
    <row r="214" spans="2:7" x14ac:dyDescent="0.2">
      <c r="B214" s="153">
        <v>45112</v>
      </c>
      <c r="C214" s="61">
        <v>586.42230199999995</v>
      </c>
      <c r="D214">
        <f t="shared" si="8"/>
        <v>-5.4104428332156229E-3</v>
      </c>
      <c r="E214">
        <v>-5.4104428332156229E-3</v>
      </c>
      <c r="F214">
        <v>212</v>
      </c>
      <c r="G214">
        <f t="shared" ca="1" si="9"/>
        <v>-7.4104283058337994E-2</v>
      </c>
    </row>
    <row r="215" spans="2:7" x14ac:dyDescent="0.2">
      <c r="B215" s="153">
        <v>45111</v>
      </c>
      <c r="C215" s="61">
        <v>589.61236599999995</v>
      </c>
      <c r="D215">
        <f t="shared" si="8"/>
        <v>1.100255040052461E-3</v>
      </c>
      <c r="E215">
        <v>1.100255040052461E-3</v>
      </c>
      <c r="F215">
        <v>213</v>
      </c>
      <c r="G215">
        <f t="shared" ca="1" si="9"/>
        <v>8.1307046980906642E-2</v>
      </c>
    </row>
    <row r="216" spans="2:7" x14ac:dyDescent="0.2">
      <c r="B216" s="153">
        <v>45110</v>
      </c>
      <c r="C216" s="61">
        <v>588.96435499999995</v>
      </c>
      <c r="D216">
        <f t="shared" si="8"/>
        <v>-7.9758014316280886E-3</v>
      </c>
      <c r="E216">
        <v>-7.9758014316280886E-3</v>
      </c>
      <c r="F216">
        <v>214</v>
      </c>
      <c r="G216">
        <f t="shared" ca="1" si="9"/>
        <v>3.3810708520072785E-2</v>
      </c>
    </row>
    <row r="217" spans="2:7" x14ac:dyDescent="0.2">
      <c r="B217" s="153">
        <v>45107</v>
      </c>
      <c r="C217" s="61">
        <v>593.69958499999996</v>
      </c>
      <c r="D217">
        <f t="shared" si="8"/>
        <v>1.5170828105927981E-2</v>
      </c>
      <c r="E217">
        <v>1.5170828105927981E-2</v>
      </c>
      <c r="F217">
        <v>215</v>
      </c>
      <c r="G217">
        <f t="shared" ca="1" si="9"/>
        <v>-2.0774153391250737E-2</v>
      </c>
    </row>
    <row r="218" spans="2:7" x14ac:dyDescent="0.2">
      <c r="B218" s="153">
        <v>45105</v>
      </c>
      <c r="C218" s="61">
        <v>584.827271</v>
      </c>
      <c r="D218">
        <f t="shared" si="8"/>
        <v>2.3643405970772139E-2</v>
      </c>
      <c r="E218">
        <v>2.3643405970772139E-2</v>
      </c>
      <c r="F218">
        <v>216</v>
      </c>
      <c r="G218">
        <f t="shared" ca="1" si="9"/>
        <v>4.6015722776597233E-2</v>
      </c>
    </row>
    <row r="219" spans="2:7" x14ac:dyDescent="0.2">
      <c r="B219" s="153">
        <v>45104</v>
      </c>
      <c r="C219" s="61">
        <v>571.31933600000002</v>
      </c>
      <c r="D219">
        <f t="shared" si="8"/>
        <v>9.2454280839263346E-3</v>
      </c>
      <c r="E219">
        <v>9.2454280839263346E-3</v>
      </c>
      <c r="F219">
        <v>217</v>
      </c>
      <c r="G219">
        <f t="shared" ca="1" si="9"/>
        <v>4.3382464987044497E-2</v>
      </c>
    </row>
    <row r="220" spans="2:7" x14ac:dyDescent="0.2">
      <c r="B220" s="153">
        <v>45103</v>
      </c>
      <c r="C220" s="61">
        <v>566.08563200000003</v>
      </c>
      <c r="D220">
        <f t="shared" si="8"/>
        <v>1.4651862317715047E-2</v>
      </c>
      <c r="E220">
        <v>1.4651862317715047E-2</v>
      </c>
      <c r="F220">
        <v>218</v>
      </c>
      <c r="G220">
        <f t="shared" ca="1" si="9"/>
        <v>-8.4676947919682458E-2</v>
      </c>
    </row>
    <row r="221" spans="2:7" x14ac:dyDescent="0.2">
      <c r="B221" s="153">
        <v>45100</v>
      </c>
      <c r="C221" s="61">
        <v>557.91119400000002</v>
      </c>
      <c r="D221">
        <f t="shared" si="8"/>
        <v>-1.7036863640997831E-2</v>
      </c>
      <c r="E221">
        <v>-1.7036863640997831E-2</v>
      </c>
      <c r="F221">
        <v>219</v>
      </c>
      <c r="G221">
        <f t="shared" ca="1" si="9"/>
        <v>1.5231759445703363E-4</v>
      </c>
    </row>
    <row r="222" spans="2:7" x14ac:dyDescent="0.2">
      <c r="B222" s="153">
        <v>45099</v>
      </c>
      <c r="C222" s="61">
        <v>567.58099400000003</v>
      </c>
      <c r="D222">
        <f t="shared" si="8"/>
        <v>-2.0725959395812985E-2</v>
      </c>
      <c r="E222">
        <v>-2.0725959395812985E-2</v>
      </c>
      <c r="F222">
        <v>220</v>
      </c>
      <c r="G222">
        <f t="shared" ca="1" si="9"/>
        <v>3.4083657209692296E-3</v>
      </c>
    </row>
    <row r="223" spans="2:7" x14ac:dyDescent="0.2">
      <c r="B223" s="153">
        <v>45098</v>
      </c>
      <c r="C223" s="61">
        <v>579.59362799999997</v>
      </c>
      <c r="D223">
        <f t="shared" si="8"/>
        <v>-3.1717528240188283E-3</v>
      </c>
      <c r="E223">
        <v>-3.1717528240188283E-3</v>
      </c>
      <c r="F223">
        <v>221</v>
      </c>
      <c r="G223">
        <f t="shared" ca="1" si="9"/>
        <v>7.0484178659251148E-2</v>
      </c>
    </row>
    <row r="224" spans="2:7" x14ac:dyDescent="0.2">
      <c r="B224" s="153">
        <v>45097</v>
      </c>
      <c r="C224" s="61">
        <v>581.43780500000003</v>
      </c>
      <c r="D224">
        <f t="shared" si="8"/>
        <v>3.0385983649649406E-2</v>
      </c>
      <c r="E224">
        <v>3.0385983649649406E-2</v>
      </c>
      <c r="F224">
        <v>222</v>
      </c>
      <c r="G224">
        <f t="shared" ca="1" si="9"/>
        <v>-1.2781002572045497E-2</v>
      </c>
    </row>
    <row r="225" spans="2:7" x14ac:dyDescent="0.2">
      <c r="B225" s="153">
        <v>45096</v>
      </c>
      <c r="C225" s="61">
        <v>564.29125999999997</v>
      </c>
      <c r="D225">
        <f t="shared" si="8"/>
        <v>-6.5812450387048469E-3</v>
      </c>
      <c r="E225">
        <v>-6.5812450387048469E-3</v>
      </c>
      <c r="F225">
        <v>223</v>
      </c>
      <c r="G225">
        <f t="shared" ca="1" si="9"/>
        <v>1.1323796962358374E-2</v>
      </c>
    </row>
    <row r="226" spans="2:7" x14ac:dyDescent="0.2">
      <c r="B226" s="153">
        <v>45093</v>
      </c>
      <c r="C226" s="61">
        <v>568.02960199999995</v>
      </c>
      <c r="D226">
        <f t="shared" si="8"/>
        <v>2.3748056848586483E-3</v>
      </c>
      <c r="E226">
        <v>2.3748056848586483E-3</v>
      </c>
      <c r="F226">
        <v>224</v>
      </c>
      <c r="G226">
        <f t="shared" ca="1" si="9"/>
        <v>-4.6863720825600898E-2</v>
      </c>
    </row>
    <row r="227" spans="2:7" x14ac:dyDescent="0.2">
      <c r="B227" s="153">
        <v>45092</v>
      </c>
      <c r="C227" s="61">
        <v>566.68383800000004</v>
      </c>
      <c r="D227">
        <f t="shared" si="8"/>
        <v>-3.2438820136650882E-3</v>
      </c>
      <c r="E227">
        <v>-3.2438820136650882E-3</v>
      </c>
      <c r="F227">
        <v>225</v>
      </c>
      <c r="G227">
        <f t="shared" ca="1" si="9"/>
        <v>4.3012657314486474E-2</v>
      </c>
    </row>
    <row r="228" spans="2:7" x14ac:dyDescent="0.2">
      <c r="B228" s="153">
        <v>45091</v>
      </c>
      <c r="C228" s="61">
        <v>568.52807600000006</v>
      </c>
      <c r="D228">
        <f t="shared" si="8"/>
        <v>1.4407676364126805E-2</v>
      </c>
      <c r="E228">
        <v>1.4407676364126805E-2</v>
      </c>
      <c r="F228">
        <v>226</v>
      </c>
      <c r="G228">
        <f t="shared" ca="1" si="9"/>
        <v>-9.6940225023922369E-2</v>
      </c>
    </row>
    <row r="229" spans="2:7" x14ac:dyDescent="0.2">
      <c r="B229" s="153">
        <v>45090</v>
      </c>
      <c r="C229" s="61">
        <v>560.45324700000003</v>
      </c>
      <c r="D229">
        <f t="shared" si="8"/>
        <v>-3.4565782710833048E-3</v>
      </c>
      <c r="E229">
        <v>-3.4565782710833048E-3</v>
      </c>
      <c r="F229">
        <v>227</v>
      </c>
      <c r="G229">
        <f t="shared" ca="1" si="9"/>
        <v>2.2417776269791105E-3</v>
      </c>
    </row>
    <row r="230" spans="2:7" x14ac:dyDescent="0.2">
      <c r="B230" s="153">
        <v>45089</v>
      </c>
      <c r="C230" s="61">
        <v>562.39721699999996</v>
      </c>
      <c r="D230">
        <f t="shared" si="8"/>
        <v>3.2901443272660299E-3</v>
      </c>
      <c r="E230">
        <v>3.2901443272660299E-3</v>
      </c>
      <c r="F230">
        <v>228</v>
      </c>
      <c r="G230">
        <f t="shared" ca="1" si="9"/>
        <v>2.0716759198508568E-2</v>
      </c>
    </row>
    <row r="231" spans="2:7" x14ac:dyDescent="0.2">
      <c r="B231" s="153">
        <v>45086</v>
      </c>
      <c r="C231" s="61">
        <v>560.55291699999998</v>
      </c>
      <c r="D231">
        <f t="shared" si="8"/>
        <v>4.6453390194750224E-3</v>
      </c>
      <c r="E231">
        <v>4.6453390194750224E-3</v>
      </c>
      <c r="F231">
        <v>229</v>
      </c>
      <c r="G231">
        <f t="shared" ca="1" si="9"/>
        <v>-0.11831374927455911</v>
      </c>
    </row>
    <row r="232" spans="2:7" x14ac:dyDescent="0.2">
      <c r="B232" s="153">
        <v>45085</v>
      </c>
      <c r="C232" s="61">
        <v>557.96099900000002</v>
      </c>
      <c r="D232">
        <f t="shared" si="8"/>
        <v>-1.4525922997896557E-2</v>
      </c>
      <c r="E232">
        <v>-1.4525922997896557E-2</v>
      </c>
      <c r="F232">
        <v>230</v>
      </c>
      <c r="G232">
        <f t="shared" ca="1" si="9"/>
        <v>-6.8537803152669927E-2</v>
      </c>
    </row>
    <row r="233" spans="2:7" x14ac:dyDescent="0.2">
      <c r="B233" s="153">
        <v>45084</v>
      </c>
      <c r="C233" s="61">
        <v>566.18536400000005</v>
      </c>
      <c r="D233">
        <f t="shared" si="8"/>
        <v>2.1952345704247461E-2</v>
      </c>
      <c r="E233">
        <v>2.1952345704247461E-2</v>
      </c>
      <c r="F233">
        <v>231</v>
      </c>
      <c r="G233">
        <f t="shared" ca="1" si="9"/>
        <v>-4.6870543184613263E-3</v>
      </c>
    </row>
    <row r="234" spans="2:7" x14ac:dyDescent="0.2">
      <c r="B234" s="153">
        <v>45083</v>
      </c>
      <c r="C234" s="61">
        <v>554.02325399999995</v>
      </c>
      <c r="D234">
        <f t="shared" si="8"/>
        <v>1.7391259556385173E-2</v>
      </c>
      <c r="E234">
        <v>1.7391259556385173E-2</v>
      </c>
      <c r="F234">
        <v>232</v>
      </c>
      <c r="G234">
        <f t="shared" ca="1" si="9"/>
        <v>-0.11046067936441011</v>
      </c>
    </row>
    <row r="235" spans="2:7" x14ac:dyDescent="0.2">
      <c r="B235" s="153">
        <v>45082</v>
      </c>
      <c r="C235" s="61">
        <v>544.55279499999995</v>
      </c>
      <c r="D235">
        <f t="shared" si="8"/>
        <v>1.9313242842004991E-2</v>
      </c>
      <c r="E235">
        <v>1.9313242842004991E-2</v>
      </c>
      <c r="F235">
        <v>233</v>
      </c>
      <c r="G235">
        <f t="shared" ca="1" si="9"/>
        <v>7.2018080502530583E-3</v>
      </c>
    </row>
    <row r="236" spans="2:7" x14ac:dyDescent="0.2">
      <c r="B236" s="153">
        <v>45079</v>
      </c>
      <c r="C236" s="61">
        <v>534.23498500000005</v>
      </c>
      <c r="D236">
        <f t="shared" si="8"/>
        <v>1.3080177334020542E-3</v>
      </c>
      <c r="E236">
        <v>1.3080177334020542E-3</v>
      </c>
      <c r="F236">
        <v>234</v>
      </c>
      <c r="G236">
        <f t="shared" ca="1" si="9"/>
        <v>-4.4151512369935544E-2</v>
      </c>
    </row>
    <row r="237" spans="2:7" x14ac:dyDescent="0.2">
      <c r="B237" s="153">
        <v>45078</v>
      </c>
      <c r="C237" s="61">
        <v>533.53710899999999</v>
      </c>
      <c r="D237">
        <f t="shared" si="8"/>
        <v>1.6910442790429574E-2</v>
      </c>
      <c r="E237">
        <v>1.6910442790429574E-2</v>
      </c>
      <c r="F237">
        <v>235</v>
      </c>
      <c r="G237">
        <f t="shared" ca="1" si="9"/>
        <v>2.727218939992037E-2</v>
      </c>
    </row>
    <row r="238" spans="2:7" x14ac:dyDescent="0.2">
      <c r="B238" s="153">
        <v>45077</v>
      </c>
      <c r="C238" s="61">
        <v>524.66479500000003</v>
      </c>
      <c r="D238">
        <f t="shared" si="8"/>
        <v>1.4456532811337349E-2</v>
      </c>
      <c r="E238">
        <v>1.4456532811337349E-2</v>
      </c>
      <c r="F238">
        <v>236</v>
      </c>
      <c r="G238">
        <f t="shared" ca="1" si="9"/>
        <v>-5.0223779185157073E-2</v>
      </c>
    </row>
    <row r="239" spans="2:7" x14ac:dyDescent="0.2">
      <c r="B239" s="153">
        <v>45076</v>
      </c>
      <c r="C239" s="61">
        <v>517.18804899999998</v>
      </c>
      <c r="D239">
        <f t="shared" si="8"/>
        <v>-5.0820188207974749E-3</v>
      </c>
      <c r="E239">
        <v>-5.0820188207974749E-3</v>
      </c>
      <c r="F239">
        <v>237</v>
      </c>
      <c r="G239">
        <f t="shared" ca="1" si="9"/>
        <v>-1.0100029600751901E-2</v>
      </c>
    </row>
    <row r="240" spans="2:7" x14ac:dyDescent="0.2">
      <c r="B240" s="153">
        <v>45075</v>
      </c>
      <c r="C240" s="61">
        <v>519.82983400000001</v>
      </c>
      <c r="D240">
        <f t="shared" si="8"/>
        <v>5.7864460784331634E-3</v>
      </c>
      <c r="E240">
        <v>5.7864460784331634E-3</v>
      </c>
      <c r="F240">
        <v>238</v>
      </c>
      <c r="G240">
        <f t="shared" ca="1" si="9"/>
        <v>0.10440992011294281</v>
      </c>
    </row>
    <row r="241" spans="2:7" x14ac:dyDescent="0.2">
      <c r="B241" s="153">
        <v>45072</v>
      </c>
      <c r="C241" s="61">
        <v>516.83917199999996</v>
      </c>
      <c r="D241">
        <f t="shared" si="8"/>
        <v>6.9924303308498501E-3</v>
      </c>
      <c r="E241">
        <v>6.9924303308498501E-3</v>
      </c>
      <c r="F241">
        <v>239</v>
      </c>
      <c r="G241">
        <f t="shared" ca="1" si="9"/>
        <v>0.12551776018617433</v>
      </c>
    </row>
    <row r="242" spans="2:7" x14ac:dyDescent="0.2">
      <c r="B242" s="153">
        <v>45071</v>
      </c>
      <c r="C242" s="61">
        <v>513.25030500000003</v>
      </c>
      <c r="D242">
        <f t="shared" si="8"/>
        <v>-1.028461671397566E-2</v>
      </c>
      <c r="E242">
        <v>-1.028461671397566E-2</v>
      </c>
      <c r="F242">
        <v>240</v>
      </c>
      <c r="G242">
        <f t="shared" ca="1" si="9"/>
        <v>-2.7644562707020003E-2</v>
      </c>
    </row>
    <row r="243" spans="2:7" x14ac:dyDescent="0.2">
      <c r="B243" s="153">
        <v>45070</v>
      </c>
      <c r="C243" s="61">
        <v>518.58374000000003</v>
      </c>
      <c r="D243">
        <f t="shared" si="8"/>
        <v>-1.5704860617929202E-2</v>
      </c>
      <c r="E243">
        <v>-1.5704860617929202E-2</v>
      </c>
      <c r="F243">
        <v>241</v>
      </c>
      <c r="G243">
        <f t="shared" ca="1" si="9"/>
        <v>-1.0375229051420968E-2</v>
      </c>
    </row>
    <row r="244" spans="2:7" x14ac:dyDescent="0.2">
      <c r="B244" s="153">
        <v>45069</v>
      </c>
      <c r="C244" s="61">
        <v>526.85797100000002</v>
      </c>
      <c r="D244">
        <f t="shared" si="8"/>
        <v>1.1483303625624565E-2</v>
      </c>
      <c r="E244">
        <v>1.1483303625624565E-2</v>
      </c>
      <c r="F244">
        <v>242</v>
      </c>
      <c r="G244">
        <f t="shared" ca="1" si="9"/>
        <v>3.0093894844762169E-2</v>
      </c>
    </row>
    <row r="245" spans="2:7" x14ac:dyDescent="0.2">
      <c r="B245" s="153">
        <v>45068</v>
      </c>
      <c r="C245" s="61">
        <v>520.87658699999997</v>
      </c>
      <c r="D245">
        <f t="shared" si="8"/>
        <v>-4.6671019779773379E-3</v>
      </c>
      <c r="E245">
        <v>-4.6671019779773379E-3</v>
      </c>
      <c r="F245">
        <v>243</v>
      </c>
      <c r="G245">
        <f t="shared" ca="1" si="9"/>
        <v>-6.6453858580146768E-2</v>
      </c>
    </row>
    <row r="246" spans="2:7" x14ac:dyDescent="0.2">
      <c r="B246" s="153">
        <v>45065</v>
      </c>
      <c r="C246" s="61">
        <v>523.31897000000004</v>
      </c>
      <c r="D246">
        <f t="shared" si="8"/>
        <v>3.2451562025917265E-2</v>
      </c>
      <c r="E246">
        <v>3.2451562025917265E-2</v>
      </c>
      <c r="F246">
        <v>244</v>
      </c>
      <c r="G246">
        <f t="shared" ca="1" si="9"/>
        <v>4.8920531996655338E-2</v>
      </c>
    </row>
    <row r="247" spans="2:7" x14ac:dyDescent="0.2">
      <c r="B247" s="153">
        <v>45064</v>
      </c>
      <c r="C247" s="61">
        <v>506.87023900000003</v>
      </c>
      <c r="D247">
        <f t="shared" si="8"/>
        <v>-1.367600514510346E-2</v>
      </c>
      <c r="E247">
        <v>-1.367600514510346E-2</v>
      </c>
      <c r="F247">
        <v>245</v>
      </c>
      <c r="G247">
        <f t="shared" ca="1" si="9"/>
        <v>-4.6124328349232413E-2</v>
      </c>
    </row>
    <row r="248" spans="2:7" x14ac:dyDescent="0.2">
      <c r="B248" s="153">
        <v>45063</v>
      </c>
      <c r="C248" s="61">
        <v>513.89831500000003</v>
      </c>
      <c r="D248">
        <f t="shared" si="8"/>
        <v>-1.0841528068489653E-2</v>
      </c>
      <c r="E248">
        <v>-1.0841528068489653E-2</v>
      </c>
      <c r="F248">
        <v>246</v>
      </c>
      <c r="G248">
        <f t="shared" ca="1" si="9"/>
        <v>-4.743261368619487E-2</v>
      </c>
    </row>
    <row r="249" spans="2:7" x14ac:dyDescent="0.2">
      <c r="B249" s="153">
        <v>45062</v>
      </c>
      <c r="C249" s="61">
        <v>519.53082300000005</v>
      </c>
      <c r="D249">
        <f t="shared" si="8"/>
        <v>-1.8272465261251019E-2</v>
      </c>
      <c r="E249">
        <v>-1.8272465261251019E-2</v>
      </c>
      <c r="F249">
        <v>247</v>
      </c>
      <c r="G249">
        <f t="shared" ca="1" si="9"/>
        <v>4.6484474054851677E-2</v>
      </c>
    </row>
    <row r="250" spans="2:7" x14ac:dyDescent="0.2">
      <c r="B250" s="153">
        <v>45061</v>
      </c>
      <c r="C250" s="61">
        <v>529.20062299999995</v>
      </c>
      <c r="D250">
        <f t="shared" si="8"/>
        <v>2.8878755382621881E-2</v>
      </c>
      <c r="E250">
        <v>2.8878755382621881E-2</v>
      </c>
      <c r="F250">
        <v>248</v>
      </c>
      <c r="G250">
        <f t="shared" ca="1" si="9"/>
        <v>4.0707397914461686E-2</v>
      </c>
    </row>
    <row r="251" spans="2:7" x14ac:dyDescent="0.2">
      <c r="B251" s="153">
        <v>45058</v>
      </c>
      <c r="C251" s="61">
        <v>514.34692399999994</v>
      </c>
      <c r="D251">
        <f t="shared" si="8"/>
        <v>8.5026803802778841E-3</v>
      </c>
      <c r="E251">
        <v>8.5026803802778841E-3</v>
      </c>
      <c r="F251">
        <v>249</v>
      </c>
      <c r="G251">
        <f t="shared" ca="1" si="9"/>
        <v>6.166211597325829E-2</v>
      </c>
    </row>
    <row r="252" spans="2:7" x14ac:dyDescent="0.2">
      <c r="B252" s="153">
        <v>45057</v>
      </c>
      <c r="C252" s="61">
        <v>510.010468</v>
      </c>
      <c r="D252">
        <f t="shared" si="8"/>
        <v>4.1216892385439428E-3</v>
      </c>
      <c r="E252">
        <v>4.1216892385439428E-3</v>
      </c>
      <c r="F252">
        <v>250</v>
      </c>
      <c r="G252">
        <f t="shared" ca="1" si="9"/>
        <v>1.3476712304982668E-2</v>
      </c>
    </row>
    <row r="253" spans="2:7" x14ac:dyDescent="0.2">
      <c r="B253" s="153">
        <v>45056</v>
      </c>
      <c r="C253" s="61">
        <v>507.91699199999999</v>
      </c>
      <c r="D253">
        <f t="shared" si="8"/>
        <v>1.1615257032978414E-2</v>
      </c>
      <c r="E253">
        <v>1.1615257032978414E-2</v>
      </c>
      <c r="F253">
        <v>251</v>
      </c>
      <c r="G253">
        <f t="shared" ca="1" si="9"/>
        <v>1.8363388941057737E-2</v>
      </c>
    </row>
    <row r="254" spans="2:7" x14ac:dyDescent="0.2">
      <c r="B254" s="153">
        <v>45055</v>
      </c>
      <c r="C254" s="61">
        <v>502.08514400000001</v>
      </c>
      <c r="D254">
        <f t="shared" si="8"/>
        <v>6.2936763367876626E-3</v>
      </c>
      <c r="E254">
        <v>6.2936763367876626E-3</v>
      </c>
      <c r="F254">
        <v>252</v>
      </c>
      <c r="G254">
        <f t="shared" ca="1" si="9"/>
        <v>9.5690229770197491E-2</v>
      </c>
    </row>
    <row r="255" spans="2:7" x14ac:dyDescent="0.2">
      <c r="B255" s="153">
        <v>45054</v>
      </c>
      <c r="C255" s="61">
        <v>498.94494600000002</v>
      </c>
      <c r="D255">
        <f t="shared" si="8"/>
        <v>4.9046332164568947E-2</v>
      </c>
      <c r="E255">
        <v>4.9046332164568947E-2</v>
      </c>
      <c r="F255">
        <v>253</v>
      </c>
      <c r="G255">
        <f t="shared" ca="1" si="9"/>
        <v>6.5106387120845238E-2</v>
      </c>
    </row>
    <row r="256" spans="2:7" x14ac:dyDescent="0.2">
      <c r="B256" s="153">
        <v>45051</v>
      </c>
      <c r="C256" s="61">
        <v>475.61764499999998</v>
      </c>
      <c r="D256">
        <f t="shared" si="8"/>
        <v>-7.6954514676531383E-3</v>
      </c>
      <c r="E256">
        <v>-7.6954514676531383E-3</v>
      </c>
      <c r="F256">
        <v>254</v>
      </c>
      <c r="G256">
        <f t="shared" ca="1" si="9"/>
        <v>5.8858778372071319E-2</v>
      </c>
    </row>
    <row r="257" spans="2:7" x14ac:dyDescent="0.2">
      <c r="B257" s="153">
        <v>45050</v>
      </c>
      <c r="C257" s="61">
        <v>479.30612200000002</v>
      </c>
      <c r="D257">
        <f t="shared" si="8"/>
        <v>-5.9955187125703179E-3</v>
      </c>
      <c r="E257">
        <v>-5.9955187125703179E-3</v>
      </c>
      <c r="F257">
        <v>255</v>
      </c>
      <c r="G257">
        <f t="shared" ca="1" si="9"/>
        <v>-9.6149854815568994E-2</v>
      </c>
    </row>
    <row r="258" spans="2:7" x14ac:dyDescent="0.2">
      <c r="B258" s="153">
        <v>45049</v>
      </c>
      <c r="C258" s="61">
        <v>482.19714399999998</v>
      </c>
      <c r="D258">
        <f t="shared" si="8"/>
        <v>7.1838008510703407E-3</v>
      </c>
      <c r="E258">
        <v>7.1838008510703407E-3</v>
      </c>
      <c r="F258">
        <v>256</v>
      </c>
      <c r="G258">
        <f t="shared" ca="1" si="9"/>
        <v>0.10154312510102433</v>
      </c>
    </row>
    <row r="259" spans="2:7" x14ac:dyDescent="0.2">
      <c r="B259" s="153">
        <v>45048</v>
      </c>
      <c r="C259" s="61">
        <v>478.75784299999998</v>
      </c>
      <c r="D259">
        <f t="shared" ref="D259:D322" si="10">(C259-C260)/C260</f>
        <v>-9.6917783536082033E-3</v>
      </c>
      <c r="E259">
        <v>-9.6917783536082033E-3</v>
      </c>
      <c r="F259">
        <v>257</v>
      </c>
      <c r="G259">
        <f t="shared" ref="G259:G322" ca="1" si="11">_xlfn.NORM.INV(RAND(),$N$5,$N$6)</f>
        <v>-0.12475258052207182</v>
      </c>
    </row>
    <row r="260" spans="2:7" x14ac:dyDescent="0.2">
      <c r="B260" s="153">
        <v>45044</v>
      </c>
      <c r="C260" s="61">
        <v>483.44326799999999</v>
      </c>
      <c r="D260">
        <f t="shared" si="10"/>
        <v>6.9559976784013275E-3</v>
      </c>
      <c r="E260">
        <v>6.9559976784013275E-3</v>
      </c>
      <c r="F260">
        <v>258</v>
      </c>
      <c r="G260">
        <f t="shared" ca="1" si="11"/>
        <v>-7.5695067453261822E-2</v>
      </c>
    </row>
    <row r="261" spans="2:7" x14ac:dyDescent="0.2">
      <c r="B261" s="153">
        <v>45043</v>
      </c>
      <c r="C261" s="61">
        <v>480.10366800000003</v>
      </c>
      <c r="D261">
        <f t="shared" si="10"/>
        <v>7.1099932944524626E-3</v>
      </c>
      <c r="E261">
        <v>7.1099932944524626E-3</v>
      </c>
      <c r="F261">
        <v>259</v>
      </c>
      <c r="G261">
        <f t="shared" ca="1" si="11"/>
        <v>2.2427027232634116E-2</v>
      </c>
    </row>
    <row r="262" spans="2:7" x14ac:dyDescent="0.2">
      <c r="B262" s="153">
        <v>45042</v>
      </c>
      <c r="C262" s="61">
        <v>476.71423299999998</v>
      </c>
      <c r="D262">
        <f t="shared" si="10"/>
        <v>9.8194628465678186E-3</v>
      </c>
      <c r="E262">
        <v>9.8194628465678186E-3</v>
      </c>
      <c r="F262">
        <v>260</v>
      </c>
      <c r="G262">
        <f t="shared" ca="1" si="11"/>
        <v>-9.2555452106095754E-3</v>
      </c>
    </row>
    <row r="263" spans="2:7" x14ac:dyDescent="0.2">
      <c r="B263" s="153">
        <v>45041</v>
      </c>
      <c r="C263" s="61">
        <v>472.07867399999998</v>
      </c>
      <c r="D263">
        <f t="shared" si="10"/>
        <v>-3.4722739108283425E-3</v>
      </c>
      <c r="E263">
        <v>-3.4722739108283425E-3</v>
      </c>
      <c r="F263">
        <v>261</v>
      </c>
      <c r="G263">
        <f t="shared" ca="1" si="11"/>
        <v>3.5088070783265833E-2</v>
      </c>
    </row>
    <row r="264" spans="2:7" x14ac:dyDescent="0.2">
      <c r="B264" s="153">
        <v>45040</v>
      </c>
      <c r="C264" s="61">
        <v>473.72357199999999</v>
      </c>
      <c r="D264">
        <f t="shared" si="10"/>
        <v>8.488981189246363E-3</v>
      </c>
      <c r="E264">
        <v>8.488981189246363E-3</v>
      </c>
      <c r="F264">
        <v>262</v>
      </c>
      <c r="G264">
        <f t="shared" ca="1" si="11"/>
        <v>-1.6325625809240588E-2</v>
      </c>
    </row>
    <row r="265" spans="2:7" x14ac:dyDescent="0.2">
      <c r="B265" s="153">
        <v>45037</v>
      </c>
      <c r="C265" s="61">
        <v>469.73599200000001</v>
      </c>
      <c r="D265">
        <f t="shared" si="10"/>
        <v>-1.1744925018951457E-2</v>
      </c>
      <c r="E265">
        <v>-1.1744925018951457E-2</v>
      </c>
      <c r="F265">
        <v>263</v>
      </c>
      <c r="G265">
        <f t="shared" ca="1" si="11"/>
        <v>5.9388241857311286E-2</v>
      </c>
    </row>
    <row r="266" spans="2:7" x14ac:dyDescent="0.2">
      <c r="B266" s="153">
        <v>45036</v>
      </c>
      <c r="C266" s="61">
        <v>475.31857300000001</v>
      </c>
      <c r="D266">
        <f t="shared" si="10"/>
        <v>1.5764819042285643E-2</v>
      </c>
      <c r="E266">
        <v>1.5764819042285643E-2</v>
      </c>
      <c r="F266">
        <v>264</v>
      </c>
      <c r="G266">
        <f t="shared" ca="1" si="11"/>
        <v>-3.3171986560728624E-2</v>
      </c>
    </row>
    <row r="267" spans="2:7" x14ac:dyDescent="0.2">
      <c r="B267" s="153">
        <v>45035</v>
      </c>
      <c r="C267" s="61">
        <v>467.94155899999998</v>
      </c>
      <c r="D267">
        <f t="shared" si="10"/>
        <v>-7.6110406252580427E-3</v>
      </c>
      <c r="E267">
        <v>-7.6110406252580427E-3</v>
      </c>
      <c r="F267">
        <v>265</v>
      </c>
      <c r="G267">
        <f t="shared" ca="1" si="11"/>
        <v>-0.12052386942644126</v>
      </c>
    </row>
    <row r="268" spans="2:7" x14ac:dyDescent="0.2">
      <c r="B268" s="153">
        <v>45034</v>
      </c>
      <c r="C268" s="61">
        <v>471.530396</v>
      </c>
      <c r="D268">
        <f t="shared" si="10"/>
        <v>1.8003241561633703E-3</v>
      </c>
      <c r="E268">
        <v>1.8003241561633703E-3</v>
      </c>
      <c r="F268">
        <v>266</v>
      </c>
      <c r="G268">
        <f t="shared" ca="1" si="11"/>
        <v>-1.3335311092027159E-2</v>
      </c>
    </row>
    <row r="269" spans="2:7" x14ac:dyDescent="0.2">
      <c r="B269" s="153">
        <v>45033</v>
      </c>
      <c r="C269" s="61">
        <v>470.68301400000001</v>
      </c>
      <c r="D269">
        <f t="shared" si="10"/>
        <v>5.6442758914032314E-3</v>
      </c>
      <c r="E269">
        <v>5.6442758914032314E-3</v>
      </c>
      <c r="F269">
        <v>267</v>
      </c>
      <c r="G269">
        <f t="shared" ca="1" si="11"/>
        <v>6.4570775215583645E-2</v>
      </c>
    </row>
    <row r="270" spans="2:7" x14ac:dyDescent="0.2">
      <c r="B270" s="153">
        <v>45029</v>
      </c>
      <c r="C270" s="61">
        <v>468.04126000000002</v>
      </c>
      <c r="D270">
        <f t="shared" si="10"/>
        <v>8.5929283008811322E-3</v>
      </c>
      <c r="E270">
        <v>8.5929283008811322E-3</v>
      </c>
      <c r="F270">
        <v>268</v>
      </c>
      <c r="G270">
        <f t="shared" ca="1" si="11"/>
        <v>-4.9622242733339634E-3</v>
      </c>
    </row>
    <row r="271" spans="2:7" x14ac:dyDescent="0.2">
      <c r="B271" s="153">
        <v>45028</v>
      </c>
      <c r="C271" s="61">
        <v>464.05367999999999</v>
      </c>
      <c r="D271">
        <f t="shared" si="10"/>
        <v>1.4824430281743852E-2</v>
      </c>
      <c r="E271">
        <v>1.4824430281743852E-2</v>
      </c>
      <c r="F271">
        <v>269</v>
      </c>
      <c r="G271">
        <f t="shared" ca="1" si="11"/>
        <v>-2.9457811064272255E-2</v>
      </c>
    </row>
    <row r="272" spans="2:7" x14ac:dyDescent="0.2">
      <c r="B272" s="153">
        <v>45027</v>
      </c>
      <c r="C272" s="61">
        <v>457.27484099999998</v>
      </c>
      <c r="D272">
        <f t="shared" si="10"/>
        <v>-5.636174202034658E-3</v>
      </c>
      <c r="E272">
        <v>-5.636174202034658E-3</v>
      </c>
      <c r="F272">
        <v>270</v>
      </c>
      <c r="G272">
        <f t="shared" ca="1" si="11"/>
        <v>-5.4804350557325486E-2</v>
      </c>
    </row>
    <row r="273" spans="2:7" x14ac:dyDescent="0.2">
      <c r="B273" s="153">
        <v>45026</v>
      </c>
      <c r="C273" s="61">
        <v>459.86673000000002</v>
      </c>
      <c r="D273">
        <f t="shared" si="10"/>
        <v>5.4038589019764896E-2</v>
      </c>
      <c r="E273">
        <v>5.4038589019764896E-2</v>
      </c>
      <c r="F273">
        <v>271</v>
      </c>
      <c r="G273">
        <f t="shared" ca="1" si="11"/>
        <v>1.1877748810138285E-2</v>
      </c>
    </row>
    <row r="274" spans="2:7" x14ac:dyDescent="0.2">
      <c r="B274" s="153">
        <v>45022</v>
      </c>
      <c r="C274" s="61">
        <v>436.29022200000003</v>
      </c>
      <c r="D274">
        <f t="shared" si="10"/>
        <v>2.6022761551662651E-2</v>
      </c>
      <c r="E274">
        <v>2.6022761551662651E-2</v>
      </c>
      <c r="F274">
        <v>272</v>
      </c>
      <c r="G274">
        <f t="shared" ca="1" si="11"/>
        <v>5.8521633279313867E-2</v>
      </c>
    </row>
    <row r="275" spans="2:7" x14ac:dyDescent="0.2">
      <c r="B275" s="153">
        <v>45021</v>
      </c>
      <c r="C275" s="61">
        <v>425.22470099999998</v>
      </c>
      <c r="D275">
        <f t="shared" si="10"/>
        <v>5.4213154632708153E-3</v>
      </c>
      <c r="E275">
        <v>5.4213154632708153E-3</v>
      </c>
      <c r="F275">
        <v>273</v>
      </c>
      <c r="G275">
        <f t="shared" ca="1" si="11"/>
        <v>-2.1558416080291375E-2</v>
      </c>
    </row>
    <row r="276" spans="2:7" x14ac:dyDescent="0.2">
      <c r="B276" s="153">
        <v>45019</v>
      </c>
      <c r="C276" s="61">
        <v>422.93185399999999</v>
      </c>
      <c r="D276">
        <f t="shared" si="10"/>
        <v>8.1987152506168282E-3</v>
      </c>
      <c r="E276">
        <v>8.1987152506168282E-3</v>
      </c>
      <c r="F276">
        <v>274</v>
      </c>
      <c r="G276">
        <f t="shared" ca="1" si="11"/>
        <v>7.3948741705443882E-2</v>
      </c>
    </row>
    <row r="277" spans="2:7" x14ac:dyDescent="0.2">
      <c r="B277" s="153">
        <v>45016</v>
      </c>
      <c r="C277" s="61">
        <v>419.49255399999998</v>
      </c>
      <c r="D277">
        <f t="shared" si="10"/>
        <v>2.8347937510116095E-2</v>
      </c>
      <c r="E277">
        <v>2.8347937510116095E-2</v>
      </c>
      <c r="F277">
        <v>275</v>
      </c>
      <c r="G277">
        <f t="shared" ca="1" si="11"/>
        <v>-7.3494658052784573E-2</v>
      </c>
    </row>
    <row r="278" spans="2:7" x14ac:dyDescent="0.2">
      <c r="B278" s="153">
        <v>45014</v>
      </c>
      <c r="C278" s="61">
        <v>407.92861900000003</v>
      </c>
      <c r="D278">
        <f t="shared" si="10"/>
        <v>1.892429804700432E-2</v>
      </c>
      <c r="E278">
        <v>1.892429804700432E-2</v>
      </c>
      <c r="F278">
        <v>276</v>
      </c>
      <c r="G278">
        <f t="shared" ca="1" si="11"/>
        <v>-5.264725008213899E-2</v>
      </c>
    </row>
    <row r="279" spans="2:7" x14ac:dyDescent="0.2">
      <c r="B279" s="153">
        <v>45013</v>
      </c>
      <c r="C279" s="61">
        <v>400.35223400000001</v>
      </c>
      <c r="D279">
        <f t="shared" si="10"/>
        <v>-2.5360950086525946E-2</v>
      </c>
      <c r="E279">
        <v>-2.5360950086525946E-2</v>
      </c>
      <c r="F279">
        <v>277</v>
      </c>
      <c r="G279">
        <f t="shared" ca="1" si="11"/>
        <v>-9.1890015021361144E-3</v>
      </c>
    </row>
    <row r="280" spans="2:7" x14ac:dyDescent="0.2">
      <c r="B280" s="153">
        <v>45012</v>
      </c>
      <c r="C280" s="61">
        <v>410.769745</v>
      </c>
      <c r="D280">
        <f t="shared" si="10"/>
        <v>-1.068430782755702E-2</v>
      </c>
      <c r="E280">
        <v>-1.068430782755702E-2</v>
      </c>
      <c r="F280">
        <v>278</v>
      </c>
      <c r="G280">
        <f t="shared" ca="1" si="11"/>
        <v>1.8074620246867429E-2</v>
      </c>
    </row>
    <row r="281" spans="2:7" x14ac:dyDescent="0.2">
      <c r="B281" s="153">
        <v>45009</v>
      </c>
      <c r="C281" s="61">
        <v>415.20593300000002</v>
      </c>
      <c r="D281">
        <f t="shared" si="10"/>
        <v>-6.3222893944127343E-3</v>
      </c>
      <c r="E281">
        <v>-6.3222893944127343E-3</v>
      </c>
      <c r="F281">
        <v>279</v>
      </c>
      <c r="G281">
        <f t="shared" ca="1" si="11"/>
        <v>-8.0715391495603771E-3</v>
      </c>
    </row>
    <row r="282" spans="2:7" x14ac:dyDescent="0.2">
      <c r="B282" s="153">
        <v>45008</v>
      </c>
      <c r="C282" s="61">
        <v>417.84768700000001</v>
      </c>
      <c r="D282">
        <f t="shared" si="10"/>
        <v>7.3299042863746314E-3</v>
      </c>
      <c r="E282">
        <v>7.3299042863746314E-3</v>
      </c>
      <c r="F282">
        <v>280</v>
      </c>
      <c r="G282">
        <f t="shared" ca="1" si="11"/>
        <v>-3.6333310127275191E-2</v>
      </c>
    </row>
    <row r="283" spans="2:7" x14ac:dyDescent="0.2">
      <c r="B283" s="153">
        <v>45007</v>
      </c>
      <c r="C283" s="61">
        <v>414.80718999999999</v>
      </c>
      <c r="D283">
        <f t="shared" si="10"/>
        <v>8.6050954176888159E-3</v>
      </c>
      <c r="E283">
        <v>8.6050954176888159E-3</v>
      </c>
      <c r="F283">
        <v>281</v>
      </c>
      <c r="G283">
        <f t="shared" ca="1" si="11"/>
        <v>5.6355672450528187E-2</v>
      </c>
    </row>
    <row r="284" spans="2:7" x14ac:dyDescent="0.2">
      <c r="B284" s="153">
        <v>45006</v>
      </c>
      <c r="C284" s="61">
        <v>411.26818800000001</v>
      </c>
      <c r="D284">
        <f t="shared" si="10"/>
        <v>4.382217044737036E-3</v>
      </c>
      <c r="E284">
        <v>4.382217044737036E-3</v>
      </c>
      <c r="F284">
        <v>282</v>
      </c>
      <c r="G284">
        <f t="shared" ca="1" si="11"/>
        <v>-2.019271490466281E-2</v>
      </c>
    </row>
    <row r="285" spans="2:7" x14ac:dyDescent="0.2">
      <c r="B285" s="153">
        <v>45005</v>
      </c>
      <c r="C285" s="61">
        <v>409.47378500000002</v>
      </c>
      <c r="D285">
        <f t="shared" si="10"/>
        <v>-1.9689735231794157E-2</v>
      </c>
      <c r="E285">
        <v>-1.9689735231794157E-2</v>
      </c>
      <c r="F285">
        <v>283</v>
      </c>
      <c r="G285">
        <f t="shared" ca="1" si="11"/>
        <v>5.871031292430752E-2</v>
      </c>
    </row>
    <row r="286" spans="2:7" x14ac:dyDescent="0.2">
      <c r="B286" s="153">
        <v>45002</v>
      </c>
      <c r="C286" s="61">
        <v>417.698151</v>
      </c>
      <c r="D286">
        <f t="shared" si="10"/>
        <v>7.9383860584086793E-3</v>
      </c>
      <c r="E286">
        <v>7.9383860584086793E-3</v>
      </c>
      <c r="F286">
        <v>284</v>
      </c>
      <c r="G286">
        <f t="shared" ca="1" si="11"/>
        <v>5.1323761904856656E-3</v>
      </c>
    </row>
    <row r="287" spans="2:7" x14ac:dyDescent="0.2">
      <c r="B287" s="153">
        <v>45001</v>
      </c>
      <c r="C287" s="61">
        <v>414.40841699999999</v>
      </c>
      <c r="D287">
        <f t="shared" si="10"/>
        <v>1.057494230341486E-2</v>
      </c>
      <c r="E287">
        <v>1.057494230341486E-2</v>
      </c>
      <c r="F287">
        <v>285</v>
      </c>
      <c r="G287">
        <f t="shared" ca="1" si="11"/>
        <v>-7.5738239737707908E-2</v>
      </c>
    </row>
    <row r="288" spans="2:7" x14ac:dyDescent="0.2">
      <c r="B288" s="153">
        <v>45000</v>
      </c>
      <c r="C288" s="61">
        <v>410.07193000000001</v>
      </c>
      <c r="D288">
        <f t="shared" si="10"/>
        <v>-1.2720523489724456E-2</v>
      </c>
      <c r="E288">
        <v>-1.2720523489724456E-2</v>
      </c>
      <c r="F288">
        <v>286</v>
      </c>
      <c r="G288">
        <f t="shared" ca="1" si="11"/>
        <v>6.2133262373894785E-2</v>
      </c>
    </row>
    <row r="289" spans="2:7" x14ac:dyDescent="0.2">
      <c r="B289" s="153">
        <v>44999</v>
      </c>
      <c r="C289" s="61">
        <v>415.35546900000003</v>
      </c>
      <c r="D289">
        <f t="shared" si="10"/>
        <v>-1.3612645454745389E-2</v>
      </c>
      <c r="E289">
        <v>-1.3612645454745389E-2</v>
      </c>
      <c r="F289">
        <v>287</v>
      </c>
      <c r="G289">
        <f t="shared" ca="1" si="11"/>
        <v>-2.1545946708228739E-2</v>
      </c>
    </row>
    <row r="290" spans="2:7" x14ac:dyDescent="0.2">
      <c r="B290" s="153">
        <v>44998</v>
      </c>
      <c r="C290" s="61">
        <v>421.08758499999999</v>
      </c>
      <c r="D290">
        <f t="shared" si="10"/>
        <v>-3.0859293492994447E-2</v>
      </c>
      <c r="E290">
        <v>-3.0859293492994447E-2</v>
      </c>
      <c r="F290">
        <v>288</v>
      </c>
      <c r="G290">
        <f t="shared" ca="1" si="11"/>
        <v>-9.0096147248875921E-2</v>
      </c>
    </row>
    <row r="291" spans="2:7" x14ac:dyDescent="0.2">
      <c r="B291" s="153">
        <v>44995</v>
      </c>
      <c r="C291" s="61">
        <v>434.49581899999998</v>
      </c>
      <c r="D291">
        <f t="shared" si="10"/>
        <v>8.4451935527484374E-3</v>
      </c>
      <c r="E291">
        <v>8.4451935527484374E-3</v>
      </c>
      <c r="F291">
        <v>289</v>
      </c>
      <c r="G291">
        <f t="shared" ca="1" si="11"/>
        <v>5.8631570388173224E-2</v>
      </c>
    </row>
    <row r="292" spans="2:7" x14ac:dyDescent="0.2">
      <c r="B292" s="153">
        <v>44994</v>
      </c>
      <c r="C292" s="61">
        <v>430.857147</v>
      </c>
      <c r="D292">
        <f t="shared" si="10"/>
        <v>-1.6162080129642244E-2</v>
      </c>
      <c r="E292">
        <v>-1.6162080129642244E-2</v>
      </c>
      <c r="F292">
        <v>290</v>
      </c>
      <c r="G292">
        <f t="shared" ca="1" si="11"/>
        <v>1.1325431813688308E-2</v>
      </c>
    </row>
    <row r="293" spans="2:7" x14ac:dyDescent="0.2">
      <c r="B293" s="153">
        <v>44993</v>
      </c>
      <c r="C293" s="61">
        <v>437.935089</v>
      </c>
      <c r="D293">
        <f t="shared" si="10"/>
        <v>-1.8177723536183805E-3</v>
      </c>
      <c r="E293">
        <v>-1.8177723536183805E-3</v>
      </c>
      <c r="F293">
        <v>291</v>
      </c>
      <c r="G293">
        <f t="shared" ca="1" si="11"/>
        <v>-1.99077995259173E-2</v>
      </c>
    </row>
    <row r="294" spans="2:7" x14ac:dyDescent="0.2">
      <c r="B294" s="153">
        <v>44991</v>
      </c>
      <c r="C294" s="61">
        <v>438.73260499999998</v>
      </c>
      <c r="D294">
        <f t="shared" si="10"/>
        <v>2.8271034829273546E-2</v>
      </c>
      <c r="E294">
        <v>2.8271034829273546E-2</v>
      </c>
      <c r="F294">
        <v>292</v>
      </c>
      <c r="G294">
        <f t="shared" ca="1" si="11"/>
        <v>-4.6707254059054473E-2</v>
      </c>
    </row>
    <row r="295" spans="2:7" x14ac:dyDescent="0.2">
      <c r="B295" s="153">
        <v>44988</v>
      </c>
      <c r="C295" s="61">
        <v>426.67019699999997</v>
      </c>
      <c r="D295">
        <f t="shared" si="10"/>
        <v>1.7956897391058456E-2</v>
      </c>
      <c r="E295">
        <v>1.7956897391058456E-2</v>
      </c>
      <c r="F295">
        <v>293</v>
      </c>
      <c r="G295">
        <f t="shared" ca="1" si="11"/>
        <v>1.984329722984704E-2</v>
      </c>
    </row>
    <row r="296" spans="2:7" x14ac:dyDescent="0.2">
      <c r="B296" s="153">
        <v>44987</v>
      </c>
      <c r="C296" s="61">
        <v>419.14367700000003</v>
      </c>
      <c r="D296">
        <f t="shared" si="10"/>
        <v>-1.3028142636089124E-2</v>
      </c>
      <c r="E296">
        <v>-1.3028142636089124E-2</v>
      </c>
      <c r="F296">
        <v>294</v>
      </c>
      <c r="G296">
        <f t="shared" ca="1" si="11"/>
        <v>-4.75486973104342E-2</v>
      </c>
    </row>
    <row r="297" spans="2:7" x14ac:dyDescent="0.2">
      <c r="B297" s="153">
        <v>44986</v>
      </c>
      <c r="C297" s="61">
        <v>424.676422</v>
      </c>
      <c r="D297">
        <f t="shared" si="10"/>
        <v>1.2598065475517426E-2</v>
      </c>
      <c r="E297">
        <v>1.2598065475517426E-2</v>
      </c>
      <c r="F297">
        <v>295</v>
      </c>
      <c r="G297">
        <f t="shared" ca="1" si="11"/>
        <v>-8.7820543434881104E-2</v>
      </c>
    </row>
    <row r="298" spans="2:7" x14ac:dyDescent="0.2">
      <c r="B298" s="153">
        <v>44985</v>
      </c>
      <c r="C298" s="61">
        <v>419.39288299999998</v>
      </c>
      <c r="D298">
        <f t="shared" si="10"/>
        <v>6.5797326392458052E-3</v>
      </c>
      <c r="E298">
        <v>6.5797326392458052E-3</v>
      </c>
      <c r="F298">
        <v>296</v>
      </c>
      <c r="G298">
        <f t="shared" ca="1" si="11"/>
        <v>5.7718450408144962E-3</v>
      </c>
    </row>
    <row r="299" spans="2:7" x14ac:dyDescent="0.2">
      <c r="B299" s="153">
        <v>44984</v>
      </c>
      <c r="C299" s="61">
        <v>416.65142800000001</v>
      </c>
      <c r="D299">
        <f t="shared" si="10"/>
        <v>-2.2910602970083644E-2</v>
      </c>
      <c r="E299">
        <v>-2.2910602970083644E-2</v>
      </c>
      <c r="F299">
        <v>297</v>
      </c>
      <c r="G299">
        <f t="shared" ca="1" si="11"/>
        <v>6.5087714676509145E-2</v>
      </c>
    </row>
    <row r="300" spans="2:7" x14ac:dyDescent="0.2">
      <c r="B300" s="153">
        <v>44981</v>
      </c>
      <c r="C300" s="61">
        <v>426.42099000000002</v>
      </c>
      <c r="D300">
        <f t="shared" si="10"/>
        <v>-1.2580812455707633E-2</v>
      </c>
      <c r="E300">
        <v>-1.2580812455707633E-2</v>
      </c>
      <c r="F300">
        <v>298</v>
      </c>
      <c r="G300">
        <f t="shared" ca="1" si="11"/>
        <v>-2.9142574974369062E-2</v>
      </c>
    </row>
    <row r="301" spans="2:7" x14ac:dyDescent="0.2">
      <c r="B301" s="153">
        <v>44980</v>
      </c>
      <c r="C301" s="61">
        <v>431.85406499999999</v>
      </c>
      <c r="D301">
        <f t="shared" si="10"/>
        <v>8.732155979930694E-3</v>
      </c>
      <c r="E301">
        <v>8.732155979930694E-3</v>
      </c>
      <c r="F301">
        <v>299</v>
      </c>
      <c r="G301">
        <f t="shared" ca="1" si="11"/>
        <v>-2.695334858959194E-2</v>
      </c>
    </row>
    <row r="302" spans="2:7" x14ac:dyDescent="0.2">
      <c r="B302" s="153">
        <v>44979</v>
      </c>
      <c r="C302" s="61">
        <v>428.11569200000002</v>
      </c>
      <c r="D302">
        <f t="shared" si="10"/>
        <v>-1.615122866544624E-2</v>
      </c>
      <c r="E302">
        <v>-1.615122866544624E-2</v>
      </c>
      <c r="F302">
        <v>300</v>
      </c>
      <c r="G302">
        <f t="shared" ca="1" si="11"/>
        <v>7.9479109300343534E-2</v>
      </c>
    </row>
    <row r="303" spans="2:7" x14ac:dyDescent="0.2">
      <c r="B303" s="153">
        <v>44978</v>
      </c>
      <c r="C303" s="61">
        <v>435.143799</v>
      </c>
      <c r="D303">
        <f t="shared" si="10"/>
        <v>-1.4672669347133387E-2</v>
      </c>
      <c r="E303">
        <v>-1.4672669347133387E-2</v>
      </c>
      <c r="F303">
        <v>301</v>
      </c>
      <c r="G303">
        <f t="shared" ca="1" si="11"/>
        <v>8.4971236725875809E-2</v>
      </c>
    </row>
    <row r="304" spans="2:7" x14ac:dyDescent="0.2">
      <c r="B304" s="153">
        <v>44977</v>
      </c>
      <c r="C304" s="61">
        <v>441.62359600000002</v>
      </c>
      <c r="D304">
        <f t="shared" si="10"/>
        <v>7.0470417300231968E-3</v>
      </c>
      <c r="E304">
        <v>7.0470417300231968E-3</v>
      </c>
      <c r="F304">
        <v>302</v>
      </c>
      <c r="G304">
        <f t="shared" ca="1" si="11"/>
        <v>7.6792416662825158E-2</v>
      </c>
    </row>
    <row r="305" spans="2:7" x14ac:dyDescent="0.2">
      <c r="B305" s="153">
        <v>44974</v>
      </c>
      <c r="C305" s="61">
        <v>438.53323399999999</v>
      </c>
      <c r="D305">
        <f t="shared" si="10"/>
        <v>-3.8496012211274265E-3</v>
      </c>
      <c r="E305">
        <v>-3.8496012211274265E-3</v>
      </c>
      <c r="F305">
        <v>303</v>
      </c>
      <c r="G305">
        <f t="shared" ca="1" si="11"/>
        <v>3.1424168891513891E-3</v>
      </c>
    </row>
    <row r="306" spans="2:7" x14ac:dyDescent="0.2">
      <c r="B306" s="153">
        <v>44973</v>
      </c>
      <c r="C306" s="61">
        <v>440.227936</v>
      </c>
      <c r="D306">
        <f t="shared" si="10"/>
        <v>-5.741319161581872E-3</v>
      </c>
      <c r="E306">
        <v>-5.741319161581872E-3</v>
      </c>
      <c r="F306">
        <v>304</v>
      </c>
      <c r="G306">
        <f t="shared" ca="1" si="11"/>
        <v>-5.9168275262056744E-2</v>
      </c>
    </row>
    <row r="307" spans="2:7" x14ac:dyDescent="0.2">
      <c r="B307" s="153">
        <v>44972</v>
      </c>
      <c r="C307" s="61">
        <v>442.77001999999999</v>
      </c>
      <c r="D307">
        <f t="shared" si="10"/>
        <v>8.1716547496070938E-3</v>
      </c>
      <c r="E307">
        <v>8.1716547496070938E-3</v>
      </c>
      <c r="F307">
        <v>305</v>
      </c>
      <c r="G307">
        <f t="shared" ca="1" si="11"/>
        <v>2.3681088157996532E-2</v>
      </c>
    </row>
    <row r="308" spans="2:7" x14ac:dyDescent="0.2">
      <c r="B308" s="153">
        <v>44971</v>
      </c>
      <c r="C308" s="61">
        <v>439.18118299999998</v>
      </c>
      <c r="D308">
        <f t="shared" si="10"/>
        <v>-1.1336504366477259E-3</v>
      </c>
      <c r="E308">
        <v>-1.1336504366477259E-3</v>
      </c>
      <c r="F308">
        <v>306</v>
      </c>
      <c r="G308">
        <f t="shared" ca="1" si="11"/>
        <v>-2.1154907887336307E-3</v>
      </c>
    </row>
    <row r="309" spans="2:7" x14ac:dyDescent="0.2">
      <c r="B309" s="153">
        <v>44970</v>
      </c>
      <c r="C309" s="61">
        <v>439.67962599999998</v>
      </c>
      <c r="D309">
        <f t="shared" si="10"/>
        <v>-1.0766041578028197E-2</v>
      </c>
      <c r="E309">
        <v>-1.0766041578028197E-2</v>
      </c>
      <c r="F309">
        <v>307</v>
      </c>
      <c r="G309">
        <f t="shared" ca="1" si="11"/>
        <v>-1.5435253459998978E-2</v>
      </c>
    </row>
    <row r="310" spans="2:7" x14ac:dyDescent="0.2">
      <c r="B310" s="153">
        <v>44967</v>
      </c>
      <c r="C310" s="61">
        <v>444.46475199999998</v>
      </c>
      <c r="D310">
        <f t="shared" si="10"/>
        <v>2.0835766527760268E-2</v>
      </c>
      <c r="E310">
        <v>2.0835766527760268E-2</v>
      </c>
      <c r="F310">
        <v>308</v>
      </c>
      <c r="G310">
        <f t="shared" ca="1" si="11"/>
        <v>-9.2183085587319455E-2</v>
      </c>
    </row>
    <row r="311" spans="2:7" x14ac:dyDescent="0.2">
      <c r="B311" s="153">
        <v>44966</v>
      </c>
      <c r="C311" s="61">
        <v>435.39300500000002</v>
      </c>
      <c r="D311">
        <f t="shared" si="10"/>
        <v>-7.611925719539267E-3</v>
      </c>
      <c r="E311">
        <v>-7.611925719539267E-3</v>
      </c>
      <c r="F311">
        <v>309</v>
      </c>
      <c r="G311">
        <f t="shared" ca="1" si="11"/>
        <v>1.4707819328492851E-2</v>
      </c>
    </row>
    <row r="312" spans="2:7" x14ac:dyDescent="0.2">
      <c r="B312" s="153">
        <v>44965</v>
      </c>
      <c r="C312" s="61">
        <v>438.73260499999998</v>
      </c>
      <c r="D312">
        <f t="shared" si="10"/>
        <v>1.0678553844946799E-2</v>
      </c>
      <c r="E312">
        <v>1.0678553844946799E-2</v>
      </c>
      <c r="F312">
        <v>310</v>
      </c>
      <c r="G312">
        <f t="shared" ca="1" si="11"/>
        <v>7.7292352420038915E-2</v>
      </c>
    </row>
    <row r="313" spans="2:7" x14ac:dyDescent="0.2">
      <c r="B313" s="153">
        <v>44964</v>
      </c>
      <c r="C313" s="61">
        <v>434.09707600000002</v>
      </c>
      <c r="D313">
        <f t="shared" si="10"/>
        <v>-1.4818967771651785E-2</v>
      </c>
      <c r="E313">
        <v>-1.4818967771651785E-2</v>
      </c>
      <c r="F313">
        <v>311</v>
      </c>
      <c r="G313">
        <f t="shared" ca="1" si="11"/>
        <v>-4.606941375537673E-2</v>
      </c>
    </row>
    <row r="314" spans="2:7" x14ac:dyDescent="0.2">
      <c r="B314" s="153">
        <v>44963</v>
      </c>
      <c r="C314" s="61">
        <v>440.62670900000001</v>
      </c>
      <c r="D314">
        <f t="shared" si="10"/>
        <v>-7.7449526931672955E-3</v>
      </c>
      <c r="E314">
        <v>-7.7449526931672955E-3</v>
      </c>
      <c r="F314">
        <v>312</v>
      </c>
      <c r="G314">
        <f t="shared" ca="1" si="11"/>
        <v>-1.2507423137281296E-3</v>
      </c>
    </row>
    <row r="315" spans="2:7" x14ac:dyDescent="0.2">
      <c r="B315" s="153">
        <v>44960</v>
      </c>
      <c r="C315" s="61">
        <v>444.06597900000003</v>
      </c>
      <c r="D315">
        <f t="shared" si="10"/>
        <v>1.4613299447955386E-3</v>
      </c>
      <c r="E315">
        <v>1.4613299447955386E-3</v>
      </c>
      <c r="F315">
        <v>313</v>
      </c>
      <c r="G315">
        <f t="shared" ca="1" si="11"/>
        <v>-1.1065586350891016E-2</v>
      </c>
    </row>
    <row r="316" spans="2:7" x14ac:dyDescent="0.2">
      <c r="B316" s="153">
        <v>44959</v>
      </c>
      <c r="C316" s="61">
        <v>443.41799900000001</v>
      </c>
      <c r="D316">
        <f t="shared" si="10"/>
        <v>-4.1419164766449742E-3</v>
      </c>
      <c r="E316">
        <v>-4.1419164766449742E-3</v>
      </c>
      <c r="F316">
        <v>314</v>
      </c>
      <c r="G316">
        <f t="shared" ca="1" si="11"/>
        <v>-2.3862834177392395E-2</v>
      </c>
    </row>
    <row r="317" spans="2:7" x14ac:dyDescent="0.2">
      <c r="B317" s="153">
        <v>44958</v>
      </c>
      <c r="C317" s="61">
        <v>445.26223800000002</v>
      </c>
      <c r="D317">
        <f t="shared" si="10"/>
        <v>-1.2054873532709611E-2</v>
      </c>
      <c r="E317">
        <v>-1.2054873532709611E-2</v>
      </c>
      <c r="F317">
        <v>315</v>
      </c>
      <c r="G317">
        <f t="shared" ca="1" si="11"/>
        <v>6.5740397979807463E-2</v>
      </c>
    </row>
    <row r="318" spans="2:7" x14ac:dyDescent="0.2">
      <c r="B318" s="153">
        <v>44957</v>
      </c>
      <c r="C318" s="61">
        <v>450.695313</v>
      </c>
      <c r="D318">
        <f t="shared" si="10"/>
        <v>1.9046525838685182E-2</v>
      </c>
      <c r="E318">
        <v>1.9046525838685182E-2</v>
      </c>
      <c r="F318">
        <v>316</v>
      </c>
      <c r="G318">
        <f t="shared" ca="1" si="11"/>
        <v>7.9711329102451871E-3</v>
      </c>
    </row>
    <row r="319" spans="2:7" x14ac:dyDescent="0.2">
      <c r="B319" s="153">
        <v>44956</v>
      </c>
      <c r="C319" s="61">
        <v>442.27157599999998</v>
      </c>
      <c r="D319">
        <f t="shared" si="10"/>
        <v>-4.3761168494981552E-3</v>
      </c>
      <c r="E319">
        <v>-4.3761168494981552E-3</v>
      </c>
      <c r="F319">
        <v>317</v>
      </c>
      <c r="G319">
        <f t="shared" ca="1" si="11"/>
        <v>-2.6656905203583025E-3</v>
      </c>
    </row>
    <row r="320" spans="2:7" x14ac:dyDescent="0.2">
      <c r="B320" s="153">
        <v>44953</v>
      </c>
      <c r="C320" s="61">
        <v>444.21551499999998</v>
      </c>
      <c r="D320">
        <f t="shared" si="10"/>
        <v>6.3357645966005821E-2</v>
      </c>
      <c r="E320">
        <v>6.3357645966005821E-2</v>
      </c>
      <c r="F320">
        <v>318</v>
      </c>
      <c r="G320">
        <f t="shared" ca="1" si="11"/>
        <v>9.363830277746354E-4</v>
      </c>
    </row>
    <row r="321" spans="2:7" x14ac:dyDescent="0.2">
      <c r="B321" s="153">
        <v>44951</v>
      </c>
      <c r="C321" s="61">
        <v>417.74798600000003</v>
      </c>
      <c r="D321">
        <f t="shared" si="10"/>
        <v>-7.3434200733862942E-3</v>
      </c>
      <c r="E321">
        <v>-7.3434200733862942E-3</v>
      </c>
      <c r="F321">
        <v>319</v>
      </c>
      <c r="G321">
        <f t="shared" ca="1" si="11"/>
        <v>4.9464047915771747E-2</v>
      </c>
    </row>
    <row r="322" spans="2:7" x14ac:dyDescent="0.2">
      <c r="B322" s="153">
        <v>44950</v>
      </c>
      <c r="C322" s="61">
        <v>420.83837899999997</v>
      </c>
      <c r="D322">
        <f t="shared" si="10"/>
        <v>3.3667963133565897E-2</v>
      </c>
      <c r="E322">
        <v>3.3667963133565897E-2</v>
      </c>
      <c r="F322">
        <v>320</v>
      </c>
      <c r="G322">
        <f t="shared" ca="1" si="11"/>
        <v>-5.1355744813290839E-2</v>
      </c>
    </row>
    <row r="323" spans="2:7" x14ac:dyDescent="0.2">
      <c r="B323" s="153">
        <v>44949</v>
      </c>
      <c r="C323" s="61">
        <v>407.13110399999999</v>
      </c>
      <c r="D323">
        <f t="shared" ref="D323:D386" si="12">(C323-C324)/C324</f>
        <v>1.302248782898319E-2</v>
      </c>
      <c r="E323">
        <v>1.302248782898319E-2</v>
      </c>
      <c r="F323">
        <v>321</v>
      </c>
      <c r="G323">
        <f t="shared" ref="G323:G386" ca="1" si="13">_xlfn.NORM.INV(RAND(),$N$5,$N$6)</f>
        <v>8.6526506959904038E-3</v>
      </c>
    </row>
    <row r="324" spans="2:7" x14ac:dyDescent="0.2">
      <c r="B324" s="153">
        <v>44946</v>
      </c>
      <c r="C324" s="61">
        <v>401.8974</v>
      </c>
      <c r="D324">
        <f t="shared" si="12"/>
        <v>5.9887833352271188E-3</v>
      </c>
      <c r="E324">
        <v>5.9887833352271188E-3</v>
      </c>
      <c r="F324">
        <v>322</v>
      </c>
      <c r="G324">
        <f t="shared" ca="1" si="13"/>
        <v>5.4617133699911287E-2</v>
      </c>
    </row>
    <row r="325" spans="2:7" x14ac:dyDescent="0.2">
      <c r="B325" s="153">
        <v>44945</v>
      </c>
      <c r="C325" s="61">
        <v>399.50485200000003</v>
      </c>
      <c r="D325">
        <f t="shared" si="12"/>
        <v>-1.873168599763865E-2</v>
      </c>
      <c r="E325">
        <v>-1.873168599763865E-2</v>
      </c>
      <c r="F325">
        <v>323</v>
      </c>
      <c r="G325">
        <f t="shared" ca="1" si="13"/>
        <v>-3.2859241014397599E-2</v>
      </c>
    </row>
    <row r="326" spans="2:7" x14ac:dyDescent="0.2">
      <c r="B326" s="153">
        <v>44944</v>
      </c>
      <c r="C326" s="61">
        <v>407.13110399999999</v>
      </c>
      <c r="D326">
        <f t="shared" si="12"/>
        <v>-1.6614443889621053E-2</v>
      </c>
      <c r="E326">
        <v>-1.6614443889621053E-2</v>
      </c>
      <c r="F326">
        <v>324</v>
      </c>
      <c r="G326">
        <f t="shared" ca="1" si="13"/>
        <v>-4.1292335126604865E-2</v>
      </c>
    </row>
    <row r="327" spans="2:7" x14ac:dyDescent="0.2">
      <c r="B327" s="153">
        <v>44943</v>
      </c>
      <c r="C327" s="61">
        <v>414.00964399999998</v>
      </c>
      <c r="D327">
        <f t="shared" si="12"/>
        <v>5.5689906671453938E-3</v>
      </c>
      <c r="E327">
        <v>5.5689906671453938E-3</v>
      </c>
      <c r="F327">
        <v>325</v>
      </c>
      <c r="G327">
        <f t="shared" ca="1" si="13"/>
        <v>-5.3131672521638654E-2</v>
      </c>
    </row>
    <row r="328" spans="2:7" x14ac:dyDescent="0.2">
      <c r="B328" s="153">
        <v>44942</v>
      </c>
      <c r="C328" s="61">
        <v>411.71679699999999</v>
      </c>
      <c r="D328">
        <f t="shared" si="12"/>
        <v>3.6451797966125074E-3</v>
      </c>
      <c r="E328">
        <v>3.6451797966125074E-3</v>
      </c>
      <c r="F328">
        <v>326</v>
      </c>
      <c r="G328">
        <f t="shared" ca="1" si="13"/>
        <v>0.10453101215193276</v>
      </c>
    </row>
    <row r="329" spans="2:7" x14ac:dyDescent="0.2">
      <c r="B329" s="153">
        <v>44939</v>
      </c>
      <c r="C329" s="61">
        <v>410.22146600000002</v>
      </c>
      <c r="D329">
        <f t="shared" si="12"/>
        <v>-1.8193117548067422E-3</v>
      </c>
      <c r="E329">
        <v>-1.8193117548067422E-3</v>
      </c>
      <c r="F329">
        <v>327</v>
      </c>
      <c r="G329">
        <f t="shared" ca="1" si="13"/>
        <v>5.6757101537754165E-3</v>
      </c>
    </row>
    <row r="330" spans="2:7" x14ac:dyDescent="0.2">
      <c r="B330" s="153">
        <v>44938</v>
      </c>
      <c r="C330" s="61">
        <v>410.96914700000002</v>
      </c>
      <c r="D330">
        <f t="shared" si="12"/>
        <v>-1.4227653006981849E-2</v>
      </c>
      <c r="E330">
        <v>-1.4227653006981849E-2</v>
      </c>
      <c r="F330">
        <v>328</v>
      </c>
      <c r="G330">
        <f t="shared" ca="1" si="13"/>
        <v>-6.7148397728640716E-2</v>
      </c>
    </row>
    <row r="331" spans="2:7" x14ac:dyDescent="0.2">
      <c r="B331" s="153">
        <v>44937</v>
      </c>
      <c r="C331" s="61">
        <v>416.900665</v>
      </c>
      <c r="D331">
        <f t="shared" si="12"/>
        <v>1.2836126223484167E-2</v>
      </c>
      <c r="E331">
        <v>1.2836126223484167E-2</v>
      </c>
      <c r="F331">
        <v>329</v>
      </c>
      <c r="G331">
        <f t="shared" ca="1" si="13"/>
        <v>-5.7620025892970517E-3</v>
      </c>
    </row>
    <row r="332" spans="2:7" x14ac:dyDescent="0.2">
      <c r="B332" s="153">
        <v>44936</v>
      </c>
      <c r="C332" s="61">
        <v>411.617096</v>
      </c>
      <c r="D332">
        <f t="shared" si="12"/>
        <v>6.0213029574825681E-2</v>
      </c>
      <c r="E332">
        <v>6.0213029574825681E-2</v>
      </c>
      <c r="F332">
        <v>330</v>
      </c>
      <c r="G332">
        <f t="shared" ca="1" si="13"/>
        <v>-1.8548291964876481E-3</v>
      </c>
    </row>
    <row r="333" spans="2:7" x14ac:dyDescent="0.2">
      <c r="B333" s="153">
        <v>44935</v>
      </c>
      <c r="C333" s="61">
        <v>388.23998999999998</v>
      </c>
      <c r="D333">
        <f t="shared" si="12"/>
        <v>1.9502689915270991E-2</v>
      </c>
      <c r="E333">
        <v>1.9502689915270991E-2</v>
      </c>
      <c r="F333">
        <v>331</v>
      </c>
      <c r="G333">
        <f t="shared" ca="1" si="13"/>
        <v>6.3718631504550399E-2</v>
      </c>
    </row>
    <row r="334" spans="2:7" x14ac:dyDescent="0.2">
      <c r="B334" s="153">
        <v>44932</v>
      </c>
      <c r="C334" s="61">
        <v>380.81310999999999</v>
      </c>
      <c r="D334">
        <f t="shared" si="12"/>
        <v>-1.2664823749393119E-2</v>
      </c>
      <c r="E334">
        <v>-1.2664823749393119E-2</v>
      </c>
      <c r="F334">
        <v>332</v>
      </c>
      <c r="G334">
        <f t="shared" ca="1" si="13"/>
        <v>4.4808089600455854E-2</v>
      </c>
    </row>
    <row r="335" spans="2:7" x14ac:dyDescent="0.2">
      <c r="B335" s="153">
        <v>44931</v>
      </c>
      <c r="C335" s="61">
        <v>385.69790599999999</v>
      </c>
      <c r="D335">
        <f t="shared" si="12"/>
        <v>3.3713642974861988E-3</v>
      </c>
      <c r="E335">
        <v>3.3713642974861988E-3</v>
      </c>
      <c r="F335">
        <v>333</v>
      </c>
      <c r="G335">
        <f t="shared" ca="1" si="13"/>
        <v>1.2021414547484932E-2</v>
      </c>
    </row>
    <row r="336" spans="2:7" x14ac:dyDescent="0.2">
      <c r="B336" s="153">
        <v>44930</v>
      </c>
      <c r="C336" s="61">
        <v>384.40194700000001</v>
      </c>
      <c r="D336">
        <f t="shared" si="12"/>
        <v>-2.1071307904016914E-2</v>
      </c>
      <c r="E336">
        <v>-2.1071307904016914E-2</v>
      </c>
      <c r="F336">
        <v>334</v>
      </c>
      <c r="G336">
        <f t="shared" ca="1" si="13"/>
        <v>-8.6476670249763021E-2</v>
      </c>
    </row>
    <row r="337" spans="2:7" x14ac:dyDescent="0.2">
      <c r="B337" s="153">
        <v>44929</v>
      </c>
      <c r="C337" s="61">
        <v>392.67614700000001</v>
      </c>
      <c r="D337">
        <f t="shared" si="12"/>
        <v>-2.279592956366231E-3</v>
      </c>
      <c r="E337">
        <v>-2.279592956366231E-3</v>
      </c>
      <c r="F337">
        <v>335</v>
      </c>
      <c r="G337">
        <f t="shared" ca="1" si="13"/>
        <v>-8.4629327990016993E-3</v>
      </c>
    </row>
    <row r="338" spans="2:7" x14ac:dyDescent="0.2">
      <c r="B338" s="153">
        <v>44928</v>
      </c>
      <c r="C338" s="61">
        <v>393.57333399999999</v>
      </c>
      <c r="D338">
        <f t="shared" si="12"/>
        <v>1.765680492564986E-2</v>
      </c>
      <c r="E338">
        <v>1.765680492564986E-2</v>
      </c>
      <c r="F338">
        <v>336</v>
      </c>
      <c r="G338">
        <f t="shared" ca="1" si="13"/>
        <v>-7.7830696789229589E-2</v>
      </c>
    </row>
    <row r="339" spans="2:7" x14ac:dyDescent="0.2">
      <c r="B339" s="153">
        <v>44925</v>
      </c>
      <c r="C339" s="61">
        <v>386.74465900000001</v>
      </c>
      <c r="D339">
        <f t="shared" si="12"/>
        <v>5.3123596206819737E-3</v>
      </c>
      <c r="E339">
        <v>5.3123596206819737E-3</v>
      </c>
      <c r="F339">
        <v>337</v>
      </c>
      <c r="G339">
        <f t="shared" ca="1" si="13"/>
        <v>-3.5687097855201036E-2</v>
      </c>
    </row>
    <row r="340" spans="2:7" x14ac:dyDescent="0.2">
      <c r="B340" s="153">
        <v>44924</v>
      </c>
      <c r="C340" s="61">
        <v>384.70098899999999</v>
      </c>
      <c r="D340">
        <f t="shared" si="12"/>
        <v>-1.3800199033424653E-2</v>
      </c>
      <c r="E340">
        <v>-1.3800199033424653E-2</v>
      </c>
      <c r="F340">
        <v>338</v>
      </c>
      <c r="G340">
        <f t="shared" ca="1" si="13"/>
        <v>4.0612162148515908E-2</v>
      </c>
    </row>
    <row r="341" spans="2:7" x14ac:dyDescent="0.2">
      <c r="B341" s="153">
        <v>44923</v>
      </c>
      <c r="C341" s="61">
        <v>390.08422899999999</v>
      </c>
      <c r="D341">
        <f t="shared" si="12"/>
        <v>-7.230699091003513E-3</v>
      </c>
      <c r="E341">
        <v>-7.230699091003513E-3</v>
      </c>
      <c r="F341">
        <v>339</v>
      </c>
      <c r="G341">
        <f t="shared" ca="1" si="13"/>
        <v>-6.7315587504840471E-2</v>
      </c>
    </row>
    <row r="342" spans="2:7" x14ac:dyDescent="0.2">
      <c r="B342" s="153">
        <v>44922</v>
      </c>
      <c r="C342" s="61">
        <v>392.92535400000003</v>
      </c>
      <c r="D342">
        <f t="shared" si="12"/>
        <v>2.4298347400868406E-2</v>
      </c>
      <c r="E342">
        <v>2.4298347400868406E-2</v>
      </c>
      <c r="F342">
        <v>340</v>
      </c>
      <c r="G342">
        <f t="shared" ca="1" si="13"/>
        <v>-4.4042906657780602E-3</v>
      </c>
    </row>
    <row r="343" spans="2:7" x14ac:dyDescent="0.2">
      <c r="B343" s="153">
        <v>44921</v>
      </c>
      <c r="C343" s="61">
        <v>383.604401</v>
      </c>
      <c r="D343">
        <f t="shared" si="12"/>
        <v>1.7047633200220687E-2</v>
      </c>
      <c r="E343">
        <v>1.7047633200220687E-2</v>
      </c>
      <c r="F343">
        <v>341</v>
      </c>
      <c r="G343">
        <f t="shared" ca="1" si="13"/>
        <v>0.12082749990376694</v>
      </c>
    </row>
    <row r="344" spans="2:7" x14ac:dyDescent="0.2">
      <c r="B344" s="153">
        <v>44918</v>
      </c>
      <c r="C344" s="61">
        <v>377.17446899999999</v>
      </c>
      <c r="D344">
        <f t="shared" si="12"/>
        <v>-4.0816352376576583E-2</v>
      </c>
      <c r="E344">
        <v>-4.0816352376576583E-2</v>
      </c>
      <c r="F344">
        <v>342</v>
      </c>
      <c r="G344">
        <f t="shared" ca="1" si="13"/>
        <v>-1.9643509008012809E-2</v>
      </c>
    </row>
    <row r="345" spans="2:7" x14ac:dyDescent="0.2">
      <c r="B345" s="153">
        <v>44917</v>
      </c>
      <c r="C345" s="61">
        <v>393.22445699999997</v>
      </c>
      <c r="D345">
        <f t="shared" si="12"/>
        <v>-2.024338306698335E-2</v>
      </c>
      <c r="E345">
        <v>-2.024338306698335E-2</v>
      </c>
      <c r="F345">
        <v>343</v>
      </c>
      <c r="G345">
        <f t="shared" ca="1" si="13"/>
        <v>5.5720038065434963E-2</v>
      </c>
    </row>
    <row r="346" spans="2:7" x14ac:dyDescent="0.2">
      <c r="B346" s="153">
        <v>44916</v>
      </c>
      <c r="C346" s="61">
        <v>401.34912100000003</v>
      </c>
      <c r="D346">
        <f t="shared" si="12"/>
        <v>-1.9244831332577362E-2</v>
      </c>
      <c r="E346">
        <v>-1.9244831332577362E-2</v>
      </c>
      <c r="F346">
        <v>344</v>
      </c>
      <c r="G346">
        <f t="shared" ca="1" si="13"/>
        <v>9.3232944868530121E-2</v>
      </c>
    </row>
    <row r="347" spans="2:7" x14ac:dyDescent="0.2">
      <c r="B347" s="153">
        <v>44915</v>
      </c>
      <c r="C347" s="61">
        <v>409.22457900000001</v>
      </c>
      <c r="D347">
        <f t="shared" si="12"/>
        <v>-1.7942551808392233E-2</v>
      </c>
      <c r="E347">
        <v>-1.7942551808392233E-2</v>
      </c>
      <c r="F347">
        <v>345</v>
      </c>
      <c r="G347">
        <f t="shared" ca="1" si="13"/>
        <v>-1.495774410453775E-2</v>
      </c>
    </row>
    <row r="348" spans="2:7" x14ac:dyDescent="0.2">
      <c r="B348" s="153">
        <v>44914</v>
      </c>
      <c r="C348" s="61">
        <v>416.70126299999998</v>
      </c>
      <c r="D348">
        <f t="shared" si="12"/>
        <v>-8.5389520238521258E-3</v>
      </c>
      <c r="E348">
        <v>-8.5389520238521258E-3</v>
      </c>
      <c r="F348">
        <v>346</v>
      </c>
      <c r="G348">
        <f t="shared" ca="1" si="13"/>
        <v>-2.0395811151236988E-2</v>
      </c>
    </row>
    <row r="349" spans="2:7" x14ac:dyDescent="0.2">
      <c r="B349" s="153">
        <v>44911</v>
      </c>
      <c r="C349" s="61">
        <v>420.2901</v>
      </c>
      <c r="D349">
        <f t="shared" si="12"/>
        <v>1.1759035332945469E-2</v>
      </c>
      <c r="E349">
        <v>1.1759035332945469E-2</v>
      </c>
      <c r="F349">
        <v>347</v>
      </c>
      <c r="G349">
        <f t="shared" ca="1" si="13"/>
        <v>2.3268469417619522E-2</v>
      </c>
    </row>
    <row r="350" spans="2:7" x14ac:dyDescent="0.2">
      <c r="B350" s="153">
        <v>44910</v>
      </c>
      <c r="C350" s="61">
        <v>415.40533399999998</v>
      </c>
      <c r="D350">
        <f t="shared" si="12"/>
        <v>-2.8713982525313199E-3</v>
      </c>
      <c r="E350">
        <v>-2.8713982525313199E-3</v>
      </c>
      <c r="F350">
        <v>348</v>
      </c>
      <c r="G350">
        <f t="shared" ca="1" si="13"/>
        <v>-1.9887050340797883E-2</v>
      </c>
    </row>
    <row r="351" spans="2:7" x14ac:dyDescent="0.2">
      <c r="B351" s="153">
        <v>44909</v>
      </c>
      <c r="C351" s="61">
        <v>416.601563</v>
      </c>
      <c r="D351">
        <f t="shared" si="12"/>
        <v>-1.4337114575202487E-3</v>
      </c>
      <c r="E351">
        <v>-1.4337114575202487E-3</v>
      </c>
      <c r="F351">
        <v>349</v>
      </c>
      <c r="G351">
        <f t="shared" ca="1" si="13"/>
        <v>-1.2266309516938328E-2</v>
      </c>
    </row>
    <row r="352" spans="2:7" x14ac:dyDescent="0.2">
      <c r="B352" s="153">
        <v>44908</v>
      </c>
      <c r="C352" s="61">
        <v>417.19970699999999</v>
      </c>
      <c r="D352">
        <f t="shared" si="12"/>
        <v>1.0503447122269638E-2</v>
      </c>
      <c r="E352">
        <v>1.0503447122269638E-2</v>
      </c>
      <c r="F352">
        <v>350</v>
      </c>
      <c r="G352">
        <f t="shared" ca="1" si="13"/>
        <v>-2.7454567070614517E-2</v>
      </c>
    </row>
    <row r="353" spans="2:7" x14ac:dyDescent="0.2">
      <c r="B353" s="153">
        <v>44907</v>
      </c>
      <c r="C353" s="61">
        <v>412.86322000000001</v>
      </c>
      <c r="D353">
        <f t="shared" si="12"/>
        <v>2.0565979705019647E-3</v>
      </c>
      <c r="E353">
        <v>2.0565979705019647E-3</v>
      </c>
      <c r="F353">
        <v>351</v>
      </c>
      <c r="G353">
        <f t="shared" ca="1" si="13"/>
        <v>5.5959152819682514E-2</v>
      </c>
    </row>
    <row r="354" spans="2:7" x14ac:dyDescent="0.2">
      <c r="B354" s="153">
        <v>44904</v>
      </c>
      <c r="C354" s="61">
        <v>412.01586900000001</v>
      </c>
      <c r="D354">
        <f t="shared" si="12"/>
        <v>-9.3480973380337482E-3</v>
      </c>
      <c r="E354">
        <v>-9.3480973380337482E-3</v>
      </c>
      <c r="F354">
        <v>352</v>
      </c>
      <c r="G354">
        <f t="shared" ca="1" si="13"/>
        <v>-3.8291461397365591E-2</v>
      </c>
    </row>
    <row r="355" spans="2:7" x14ac:dyDescent="0.2">
      <c r="B355" s="153">
        <v>44903</v>
      </c>
      <c r="C355" s="61">
        <v>415.90377799999999</v>
      </c>
      <c r="D355">
        <f t="shared" si="12"/>
        <v>-6.9030499449516825E-3</v>
      </c>
      <c r="E355">
        <v>-6.9030499449516825E-3</v>
      </c>
      <c r="F355">
        <v>353</v>
      </c>
      <c r="G355">
        <f t="shared" ca="1" si="13"/>
        <v>2.7070492383855158E-2</v>
      </c>
    </row>
    <row r="356" spans="2:7" x14ac:dyDescent="0.2">
      <c r="B356" s="153">
        <v>44902</v>
      </c>
      <c r="C356" s="61">
        <v>418.79473899999999</v>
      </c>
      <c r="D356">
        <f t="shared" si="12"/>
        <v>-1.6389650908121223E-2</v>
      </c>
      <c r="E356">
        <v>-1.6389650908121223E-2</v>
      </c>
      <c r="F356">
        <v>354</v>
      </c>
      <c r="G356">
        <f t="shared" ca="1" si="13"/>
        <v>9.6221391459582167E-2</v>
      </c>
    </row>
    <row r="357" spans="2:7" x14ac:dyDescent="0.2">
      <c r="B357" s="153">
        <v>44901</v>
      </c>
      <c r="C357" s="61">
        <v>425.77301</v>
      </c>
      <c r="D357">
        <f t="shared" si="12"/>
        <v>-3.8483813815770197E-3</v>
      </c>
      <c r="E357">
        <v>-3.8483813815770197E-3</v>
      </c>
      <c r="F357">
        <v>355</v>
      </c>
      <c r="G357">
        <f t="shared" ca="1" si="13"/>
        <v>1.1775730128028429E-3</v>
      </c>
    </row>
    <row r="358" spans="2:7" x14ac:dyDescent="0.2">
      <c r="B358" s="153">
        <v>44900</v>
      </c>
      <c r="C358" s="61">
        <v>427.41787699999998</v>
      </c>
      <c r="D358">
        <f t="shared" si="12"/>
        <v>-1.5273301686990978E-2</v>
      </c>
      <c r="E358">
        <v>-1.5273301686990978E-2</v>
      </c>
      <c r="F358">
        <v>356</v>
      </c>
      <c r="G358">
        <f t="shared" ca="1" si="13"/>
        <v>2.623408295422092E-2</v>
      </c>
    </row>
    <row r="359" spans="2:7" x14ac:dyDescent="0.2">
      <c r="B359" s="153">
        <v>44897</v>
      </c>
      <c r="C359" s="61">
        <v>434.047211</v>
      </c>
      <c r="D359">
        <f t="shared" si="12"/>
        <v>-6.5031623970889848E-3</v>
      </c>
      <c r="E359">
        <v>-6.5031623970889848E-3</v>
      </c>
      <c r="F359">
        <v>357</v>
      </c>
      <c r="G359">
        <f t="shared" ca="1" si="13"/>
        <v>3.8102725033646275E-4</v>
      </c>
    </row>
    <row r="360" spans="2:7" x14ac:dyDescent="0.2">
      <c r="B360" s="153">
        <v>44896</v>
      </c>
      <c r="C360" s="61">
        <v>436.88836700000002</v>
      </c>
      <c r="D360">
        <f t="shared" si="12"/>
        <v>-2.6171279192546025E-3</v>
      </c>
      <c r="E360">
        <v>-2.6171279192546025E-3</v>
      </c>
      <c r="F360">
        <v>358</v>
      </c>
      <c r="G360">
        <f t="shared" ca="1" si="13"/>
        <v>-4.6422641049584268E-2</v>
      </c>
    </row>
    <row r="361" spans="2:7" x14ac:dyDescent="0.2">
      <c r="B361" s="153">
        <v>44895</v>
      </c>
      <c r="C361" s="61">
        <v>438.03476000000001</v>
      </c>
      <c r="D361">
        <f t="shared" si="12"/>
        <v>1.4429134812558928E-2</v>
      </c>
      <c r="E361">
        <v>1.4429134812558928E-2</v>
      </c>
      <c r="F361">
        <v>359</v>
      </c>
      <c r="G361">
        <f t="shared" ca="1" si="13"/>
        <v>6.0010836236939549E-2</v>
      </c>
    </row>
    <row r="362" spans="2:7" x14ac:dyDescent="0.2">
      <c r="B362" s="153">
        <v>44894</v>
      </c>
      <c r="C362" s="61">
        <v>431.80419899999998</v>
      </c>
      <c r="D362">
        <f t="shared" si="12"/>
        <v>-2.3084070322133853E-4</v>
      </c>
      <c r="E362">
        <v>-2.3084070322133853E-4</v>
      </c>
      <c r="F362">
        <v>360</v>
      </c>
      <c r="G362">
        <f t="shared" ca="1" si="13"/>
        <v>-3.5669659707640806E-2</v>
      </c>
    </row>
    <row r="363" spans="2:7" x14ac:dyDescent="0.2">
      <c r="B363" s="153">
        <v>44893</v>
      </c>
      <c r="C363" s="61">
        <v>431.90390000000002</v>
      </c>
      <c r="D363">
        <f t="shared" si="12"/>
        <v>1.15397779108621E-4</v>
      </c>
      <c r="E363">
        <v>1.15397779108621E-4</v>
      </c>
      <c r="F363">
        <v>361</v>
      </c>
      <c r="G363">
        <f t="shared" ca="1" si="13"/>
        <v>1.3867837672668632E-2</v>
      </c>
    </row>
    <row r="364" spans="2:7" x14ac:dyDescent="0.2">
      <c r="B364" s="153">
        <v>44890</v>
      </c>
      <c r="C364" s="61">
        <v>431.85406499999999</v>
      </c>
      <c r="D364">
        <f t="shared" si="12"/>
        <v>2.3146058727443377E-2</v>
      </c>
      <c r="E364">
        <v>2.3146058727443377E-2</v>
      </c>
      <c r="F364">
        <v>362</v>
      </c>
      <c r="G364">
        <f t="shared" ca="1" si="13"/>
        <v>3.3487178050755871E-2</v>
      </c>
    </row>
    <row r="365" spans="2:7" x14ac:dyDescent="0.2">
      <c r="B365" s="153">
        <v>44889</v>
      </c>
      <c r="C365" s="61">
        <v>422.084473</v>
      </c>
      <c r="D365">
        <f t="shared" si="12"/>
        <v>-1.5328347680296395E-3</v>
      </c>
      <c r="E365">
        <v>-1.5328347680296395E-3</v>
      </c>
      <c r="F365">
        <v>363</v>
      </c>
      <c r="G365">
        <f t="shared" ca="1" si="13"/>
        <v>4.9460720354603853E-2</v>
      </c>
    </row>
    <row r="366" spans="2:7" x14ac:dyDescent="0.2">
      <c r="B366" s="153">
        <v>44888</v>
      </c>
      <c r="C366" s="61">
        <v>422.73245200000002</v>
      </c>
      <c r="D366">
        <f t="shared" si="12"/>
        <v>-1.5305642480720628E-3</v>
      </c>
      <c r="E366">
        <v>-1.5305642480720628E-3</v>
      </c>
      <c r="F366">
        <v>364</v>
      </c>
      <c r="G366">
        <f t="shared" ca="1" si="13"/>
        <v>8.505328299100666E-2</v>
      </c>
    </row>
    <row r="367" spans="2:7" x14ac:dyDescent="0.2">
      <c r="B367" s="153">
        <v>44887</v>
      </c>
      <c r="C367" s="61">
        <v>423.38046300000002</v>
      </c>
      <c r="D367">
        <f t="shared" si="12"/>
        <v>8.5490193735533217E-3</v>
      </c>
      <c r="E367">
        <v>8.5490193735533217E-3</v>
      </c>
      <c r="F367">
        <v>365</v>
      </c>
      <c r="G367">
        <f t="shared" ca="1" si="13"/>
        <v>-4.9593359643075173E-2</v>
      </c>
    </row>
    <row r="368" spans="2:7" x14ac:dyDescent="0.2">
      <c r="B368" s="153">
        <v>44886</v>
      </c>
      <c r="C368" s="61">
        <v>419.79165599999999</v>
      </c>
      <c r="D368">
        <f t="shared" si="12"/>
        <v>-6.3708798525942472E-3</v>
      </c>
      <c r="E368">
        <v>-6.3708798525942472E-3</v>
      </c>
      <c r="F368">
        <v>366</v>
      </c>
      <c r="G368">
        <f t="shared" ca="1" si="13"/>
        <v>2.8423675772020575E-2</v>
      </c>
    </row>
    <row r="369" spans="2:7" x14ac:dyDescent="0.2">
      <c r="B369" s="153">
        <v>44883</v>
      </c>
      <c r="C369" s="61">
        <v>422.48324600000001</v>
      </c>
      <c r="D369">
        <f t="shared" si="12"/>
        <v>1.5360972688329435E-3</v>
      </c>
      <c r="E369">
        <v>1.5360972688329435E-3</v>
      </c>
      <c r="F369">
        <v>367</v>
      </c>
      <c r="G369">
        <f t="shared" ca="1" si="13"/>
        <v>7.9050140398901361E-2</v>
      </c>
    </row>
    <row r="370" spans="2:7" x14ac:dyDescent="0.2">
      <c r="B370" s="153">
        <v>44882</v>
      </c>
      <c r="C370" s="61">
        <v>421.83526599999999</v>
      </c>
      <c r="D370">
        <f t="shared" si="12"/>
        <v>-1.9464720053257233E-2</v>
      </c>
      <c r="E370">
        <v>-1.9464720053257233E-2</v>
      </c>
      <c r="F370">
        <v>368</v>
      </c>
      <c r="G370">
        <f t="shared" ca="1" si="13"/>
        <v>1.6041008605751392E-2</v>
      </c>
    </row>
    <row r="371" spans="2:7" x14ac:dyDescent="0.2">
      <c r="B371" s="153">
        <v>44881</v>
      </c>
      <c r="C371" s="61">
        <v>430.20916699999998</v>
      </c>
      <c r="D371">
        <f t="shared" si="12"/>
        <v>-1.2810273779854943E-2</v>
      </c>
      <c r="E371">
        <v>-1.2810273779854943E-2</v>
      </c>
      <c r="F371">
        <v>369</v>
      </c>
      <c r="G371">
        <f t="shared" ca="1" si="13"/>
        <v>-7.0038010579363714E-3</v>
      </c>
    </row>
    <row r="372" spans="2:7" x14ac:dyDescent="0.2">
      <c r="B372" s="153">
        <v>44880</v>
      </c>
      <c r="C372" s="61">
        <v>435.79177900000002</v>
      </c>
      <c r="D372">
        <f t="shared" si="12"/>
        <v>7.9547821011951656E-3</v>
      </c>
      <c r="E372">
        <v>7.9547821011951656E-3</v>
      </c>
      <c r="F372">
        <v>370</v>
      </c>
      <c r="G372">
        <f t="shared" ca="1" si="13"/>
        <v>-9.3750581610586511E-2</v>
      </c>
    </row>
    <row r="373" spans="2:7" x14ac:dyDescent="0.2">
      <c r="B373" s="153">
        <v>44879</v>
      </c>
      <c r="C373" s="61">
        <v>432.352509</v>
      </c>
      <c r="D373">
        <f t="shared" si="12"/>
        <v>2.4085069091197182E-2</v>
      </c>
      <c r="E373">
        <v>2.4085069091197182E-2</v>
      </c>
      <c r="F373">
        <v>371</v>
      </c>
      <c r="G373">
        <f t="shared" ca="1" si="13"/>
        <v>3.3937996061044536E-2</v>
      </c>
    </row>
    <row r="374" spans="2:7" x14ac:dyDescent="0.2">
      <c r="B374" s="153">
        <v>44876</v>
      </c>
      <c r="C374" s="61">
        <v>422.18417399999998</v>
      </c>
      <c r="D374">
        <f t="shared" si="12"/>
        <v>2.7413805267930542E-2</v>
      </c>
      <c r="E374">
        <v>2.7413805267930542E-2</v>
      </c>
      <c r="F374">
        <v>372</v>
      </c>
      <c r="G374">
        <f t="shared" ca="1" si="13"/>
        <v>3.150758911776725E-2</v>
      </c>
    </row>
    <row r="375" spans="2:7" x14ac:dyDescent="0.2">
      <c r="B375" s="153">
        <v>44875</v>
      </c>
      <c r="C375" s="61">
        <v>410.91931199999999</v>
      </c>
      <c r="D375">
        <f t="shared" si="12"/>
        <v>-4.8366567644239127E-2</v>
      </c>
      <c r="E375">
        <v>-4.8366567644239127E-2</v>
      </c>
      <c r="F375">
        <v>373</v>
      </c>
      <c r="G375">
        <f t="shared" ca="1" si="13"/>
        <v>0.10667962665124327</v>
      </c>
    </row>
    <row r="376" spans="2:7" x14ac:dyDescent="0.2">
      <c r="B376" s="153">
        <v>44874</v>
      </c>
      <c r="C376" s="61">
        <v>431.80419899999998</v>
      </c>
      <c r="D376">
        <f t="shared" si="12"/>
        <v>-4.2528436364390083E-3</v>
      </c>
      <c r="E376">
        <v>-4.2528436364390083E-3</v>
      </c>
      <c r="F376">
        <v>374</v>
      </c>
      <c r="G376">
        <f t="shared" ca="1" si="13"/>
        <v>5.6915049328150245E-2</v>
      </c>
    </row>
    <row r="377" spans="2:7" x14ac:dyDescent="0.2">
      <c r="B377" s="153">
        <v>44872</v>
      </c>
      <c r="C377" s="61">
        <v>433.648438</v>
      </c>
      <c r="D377">
        <f t="shared" si="12"/>
        <v>2.2687147953155497E-2</v>
      </c>
      <c r="E377">
        <v>2.2687147953155497E-2</v>
      </c>
      <c r="F377">
        <v>375</v>
      </c>
      <c r="G377">
        <f t="shared" ca="1" si="13"/>
        <v>2.395972741201118E-3</v>
      </c>
    </row>
    <row r="378" spans="2:7" x14ac:dyDescent="0.2">
      <c r="B378" s="153">
        <v>44869</v>
      </c>
      <c r="C378" s="61">
        <v>424.02844199999998</v>
      </c>
      <c r="D378">
        <f t="shared" si="12"/>
        <v>2.1861910140136553E-2</v>
      </c>
      <c r="E378">
        <v>2.1861910140136553E-2</v>
      </c>
      <c r="F378">
        <v>376</v>
      </c>
      <c r="G378">
        <f t="shared" ca="1" si="13"/>
        <v>-7.9218074388650042E-2</v>
      </c>
    </row>
    <row r="379" spans="2:7" x14ac:dyDescent="0.2">
      <c r="B379" s="153">
        <v>44868</v>
      </c>
      <c r="C379" s="61">
        <v>414.95669600000002</v>
      </c>
      <c r="D379">
        <f t="shared" si="12"/>
        <v>-1.3976108866249465E-2</v>
      </c>
      <c r="E379">
        <v>-1.3976108866249465E-2</v>
      </c>
      <c r="F379">
        <v>377</v>
      </c>
      <c r="G379">
        <f t="shared" ca="1" si="13"/>
        <v>4.1488495756692258E-2</v>
      </c>
    </row>
    <row r="380" spans="2:7" x14ac:dyDescent="0.2">
      <c r="B380" s="153">
        <v>44867</v>
      </c>
      <c r="C380" s="61">
        <v>420.83837899999997</v>
      </c>
      <c r="D380">
        <f t="shared" si="12"/>
        <v>1.8986628927099725E-3</v>
      </c>
      <c r="E380">
        <v>1.8986628927099725E-3</v>
      </c>
      <c r="F380">
        <v>378</v>
      </c>
      <c r="G380">
        <f t="shared" ca="1" si="13"/>
        <v>-2.0724872681073248E-2</v>
      </c>
    </row>
    <row r="381" spans="2:7" x14ac:dyDescent="0.2">
      <c r="B381" s="153">
        <v>44866</v>
      </c>
      <c r="C381" s="61">
        <v>420.040863</v>
      </c>
      <c r="D381">
        <f t="shared" si="12"/>
        <v>2.0835840314907983E-2</v>
      </c>
      <c r="E381">
        <v>2.0835840314907983E-2</v>
      </c>
      <c r="F381">
        <v>379</v>
      </c>
      <c r="G381">
        <f t="shared" ca="1" si="13"/>
        <v>7.3595657325768421E-2</v>
      </c>
    </row>
    <row r="382" spans="2:7" x14ac:dyDescent="0.2">
      <c r="B382" s="153">
        <v>44865</v>
      </c>
      <c r="C382" s="61">
        <v>411.46758999999997</v>
      </c>
      <c r="D382">
        <f t="shared" si="12"/>
        <v>6.9529422563004211E-3</v>
      </c>
      <c r="E382">
        <v>6.9529422563004211E-3</v>
      </c>
      <c r="F382">
        <v>380</v>
      </c>
      <c r="G382">
        <f t="shared" ca="1" si="13"/>
        <v>4.8007052752432479E-2</v>
      </c>
    </row>
    <row r="383" spans="2:7" x14ac:dyDescent="0.2">
      <c r="B383" s="153">
        <v>44862</v>
      </c>
      <c r="C383" s="61">
        <v>408.62643400000002</v>
      </c>
      <c r="D383">
        <f t="shared" si="12"/>
        <v>5.3960762057559102E-3</v>
      </c>
      <c r="E383">
        <v>5.3960762057559102E-3</v>
      </c>
      <c r="F383">
        <v>381</v>
      </c>
      <c r="G383">
        <f t="shared" ca="1" si="13"/>
        <v>3.4970556058591701E-2</v>
      </c>
    </row>
    <row r="384" spans="2:7" x14ac:dyDescent="0.2">
      <c r="B384" s="153">
        <v>44861</v>
      </c>
      <c r="C384" s="61">
        <v>406.433289</v>
      </c>
      <c r="D384">
        <f t="shared" si="12"/>
        <v>7.78646922414181E-3</v>
      </c>
      <c r="E384">
        <v>7.78646922414181E-3</v>
      </c>
      <c r="F384">
        <v>382</v>
      </c>
      <c r="G384">
        <f t="shared" ca="1" si="13"/>
        <v>9.160152852213059E-2</v>
      </c>
    </row>
    <row r="385" spans="2:7" x14ac:dyDescent="0.2">
      <c r="B385" s="153">
        <v>44859</v>
      </c>
      <c r="C385" s="61">
        <v>403.29306000000003</v>
      </c>
      <c r="D385">
        <f t="shared" si="12"/>
        <v>7.3455965778375437E-3</v>
      </c>
      <c r="E385">
        <v>7.3455965778375437E-3</v>
      </c>
      <c r="F385">
        <v>383</v>
      </c>
      <c r="G385">
        <f t="shared" ca="1" si="13"/>
        <v>0.14716262355827475</v>
      </c>
    </row>
    <row r="386" spans="2:7" x14ac:dyDescent="0.2">
      <c r="B386" s="153">
        <v>44858</v>
      </c>
      <c r="C386" s="61">
        <v>400.35223400000001</v>
      </c>
      <c r="D386">
        <f t="shared" si="12"/>
        <v>8.9185584416196628E-3</v>
      </c>
      <c r="E386">
        <v>8.9185584416196628E-3</v>
      </c>
      <c r="F386">
        <v>384</v>
      </c>
      <c r="G386">
        <f t="shared" ca="1" si="13"/>
        <v>5.3470087134807678E-3</v>
      </c>
    </row>
    <row r="387" spans="2:7" x14ac:dyDescent="0.2">
      <c r="B387" s="153">
        <v>44855</v>
      </c>
      <c r="C387" s="61">
        <v>396.81323200000003</v>
      </c>
      <c r="D387">
        <f t="shared" ref="D387:D450" si="14">(C387-C388)/C388</f>
        <v>-1.2565038233902962E-4</v>
      </c>
      <c r="E387">
        <v>-1.2565038233902962E-4</v>
      </c>
      <c r="F387">
        <v>385</v>
      </c>
      <c r="G387">
        <f t="shared" ref="G387:G450" ca="1" si="15">_xlfn.NORM.INV(RAND(),$N$5,$N$6)</f>
        <v>5.4052745431986257E-3</v>
      </c>
    </row>
    <row r="388" spans="2:7" x14ac:dyDescent="0.2">
      <c r="B388" s="153">
        <v>44854</v>
      </c>
      <c r="C388" s="61">
        <v>396.86309799999998</v>
      </c>
      <c r="D388">
        <f t="shared" si="14"/>
        <v>-2.3806632384820799E-3</v>
      </c>
      <c r="E388">
        <v>-2.3806632384820799E-3</v>
      </c>
      <c r="F388">
        <v>386</v>
      </c>
      <c r="G388">
        <f t="shared" ca="1" si="15"/>
        <v>4.1943618642195681E-2</v>
      </c>
    </row>
    <row r="389" spans="2:7" x14ac:dyDescent="0.2">
      <c r="B389" s="153">
        <v>44853</v>
      </c>
      <c r="C389" s="61">
        <v>397.81015000000002</v>
      </c>
      <c r="D389">
        <f t="shared" si="14"/>
        <v>-1.2863313484468111E-2</v>
      </c>
      <c r="E389">
        <v>-1.2863313484468111E-2</v>
      </c>
      <c r="F389">
        <v>387</v>
      </c>
      <c r="G389">
        <f t="shared" ca="1" si="15"/>
        <v>-5.759851498237202E-2</v>
      </c>
    </row>
    <row r="390" spans="2:7" x14ac:dyDescent="0.2">
      <c r="B390" s="153">
        <v>44852</v>
      </c>
      <c r="C390" s="61">
        <v>402.993988</v>
      </c>
      <c r="D390">
        <f t="shared" si="14"/>
        <v>2.0575576541873877E-2</v>
      </c>
      <c r="E390">
        <v>2.0575576541873877E-2</v>
      </c>
      <c r="F390">
        <v>388</v>
      </c>
      <c r="G390">
        <f t="shared" ca="1" si="15"/>
        <v>0.18266274996639281</v>
      </c>
    </row>
    <row r="391" spans="2:7" x14ac:dyDescent="0.2">
      <c r="B391" s="153">
        <v>44851</v>
      </c>
      <c r="C391" s="61">
        <v>394.86932400000001</v>
      </c>
      <c r="D391">
        <f t="shared" si="14"/>
        <v>-3.7855407713953675E-4</v>
      </c>
      <c r="E391">
        <v>-3.7855407713953675E-4</v>
      </c>
      <c r="F391">
        <v>389</v>
      </c>
      <c r="G391">
        <f t="shared" ca="1" si="15"/>
        <v>-6.9455186409585947E-3</v>
      </c>
    </row>
    <row r="392" spans="2:7" x14ac:dyDescent="0.2">
      <c r="B392" s="153">
        <v>44848</v>
      </c>
      <c r="C392" s="61">
        <v>395.01886000000002</v>
      </c>
      <c r="D392">
        <f t="shared" si="14"/>
        <v>-6.8922285522626196E-3</v>
      </c>
      <c r="E392">
        <v>-6.8922285522626196E-3</v>
      </c>
      <c r="F392">
        <v>390</v>
      </c>
      <c r="G392">
        <f t="shared" ca="1" si="15"/>
        <v>2.2785400727218367E-3</v>
      </c>
    </row>
    <row r="393" spans="2:7" x14ac:dyDescent="0.2">
      <c r="B393" s="153">
        <v>44847</v>
      </c>
      <c r="C393" s="61">
        <v>397.76031499999999</v>
      </c>
      <c r="D393">
        <f t="shared" si="14"/>
        <v>6.1783516194012069E-3</v>
      </c>
      <c r="E393">
        <v>6.1783516194012069E-3</v>
      </c>
      <c r="F393">
        <v>391</v>
      </c>
      <c r="G393">
        <f t="shared" ca="1" si="15"/>
        <v>1.0347636588478114E-2</v>
      </c>
    </row>
    <row r="394" spans="2:7" x14ac:dyDescent="0.2">
      <c r="B394" s="153">
        <v>44846</v>
      </c>
      <c r="C394" s="61">
        <v>395.317902</v>
      </c>
      <c r="D394">
        <f t="shared" si="14"/>
        <v>8.1351856172202554E-3</v>
      </c>
      <c r="E394">
        <v>8.1351856172202554E-3</v>
      </c>
      <c r="F394">
        <v>392</v>
      </c>
      <c r="G394">
        <f t="shared" ca="1" si="15"/>
        <v>2.6600974324559497E-2</v>
      </c>
    </row>
    <row r="395" spans="2:7" x14ac:dyDescent="0.2">
      <c r="B395" s="153">
        <v>44845</v>
      </c>
      <c r="C395" s="61">
        <v>392.12786899999998</v>
      </c>
      <c r="D395">
        <f t="shared" si="14"/>
        <v>-6.5664784963859442E-3</v>
      </c>
      <c r="E395">
        <v>-6.5664784963859442E-3</v>
      </c>
      <c r="F395">
        <v>393</v>
      </c>
      <c r="G395">
        <f t="shared" ca="1" si="15"/>
        <v>-4.7594456394036908E-2</v>
      </c>
    </row>
    <row r="396" spans="2:7" x14ac:dyDescent="0.2">
      <c r="B396" s="153">
        <v>44844</v>
      </c>
      <c r="C396" s="61">
        <v>394.71978799999999</v>
      </c>
      <c r="D396">
        <f t="shared" si="14"/>
        <v>-3.930605733092158E-2</v>
      </c>
      <c r="E396">
        <v>-3.930605733092158E-2</v>
      </c>
      <c r="F396">
        <v>394</v>
      </c>
      <c r="G396">
        <f t="shared" ca="1" si="15"/>
        <v>6.5768166337958914E-2</v>
      </c>
    </row>
    <row r="397" spans="2:7" x14ac:dyDescent="0.2">
      <c r="B397" s="153">
        <v>44841</v>
      </c>
      <c r="C397" s="61">
        <v>410.86944599999998</v>
      </c>
      <c r="D397">
        <f t="shared" si="14"/>
        <v>-4.7090018653343823E-3</v>
      </c>
      <c r="E397">
        <v>-4.7090018653343823E-3</v>
      </c>
      <c r="F397">
        <v>395</v>
      </c>
      <c r="G397">
        <f t="shared" ca="1" si="15"/>
        <v>6.2486050958793899E-4</v>
      </c>
    </row>
    <row r="398" spans="2:7" x14ac:dyDescent="0.2">
      <c r="B398" s="153">
        <v>44840</v>
      </c>
      <c r="C398" s="61">
        <v>412.81338499999998</v>
      </c>
      <c r="D398">
        <f t="shared" si="14"/>
        <v>1.5199852543067747E-2</v>
      </c>
      <c r="E398">
        <v>1.5199852543067747E-2</v>
      </c>
      <c r="F398">
        <v>396</v>
      </c>
      <c r="G398">
        <f t="shared" ca="1" si="15"/>
        <v>2.4845007617418639E-2</v>
      </c>
    </row>
    <row r="399" spans="2:7" x14ac:dyDescent="0.2">
      <c r="B399" s="153">
        <v>44838</v>
      </c>
      <c r="C399" s="61">
        <v>406.63262900000001</v>
      </c>
      <c r="D399">
        <f t="shared" si="14"/>
        <v>2.5776401362119755E-2</v>
      </c>
      <c r="E399">
        <v>2.5776401362119755E-2</v>
      </c>
      <c r="F399">
        <v>397</v>
      </c>
      <c r="G399">
        <f t="shared" ca="1" si="15"/>
        <v>-1.5389831456212521E-2</v>
      </c>
    </row>
    <row r="400" spans="2:7" x14ac:dyDescent="0.2">
      <c r="B400" s="153">
        <v>44837</v>
      </c>
      <c r="C400" s="61">
        <v>396.41449</v>
      </c>
      <c r="D400">
        <f t="shared" si="14"/>
        <v>-1.7177458853768916E-2</v>
      </c>
      <c r="E400">
        <v>-1.7177458853768916E-2</v>
      </c>
      <c r="F400">
        <v>398</v>
      </c>
      <c r="G400">
        <f t="shared" ca="1" si="15"/>
        <v>0.11744351500702285</v>
      </c>
    </row>
    <row r="401" spans="2:7" x14ac:dyDescent="0.2">
      <c r="B401" s="153">
        <v>44834</v>
      </c>
      <c r="C401" s="61">
        <v>403.342896</v>
      </c>
      <c r="D401">
        <f t="shared" si="14"/>
        <v>5.842096632895981E-3</v>
      </c>
      <c r="E401">
        <v>5.842096632895981E-3</v>
      </c>
      <c r="F401">
        <v>399</v>
      </c>
      <c r="G401">
        <f t="shared" ca="1" si="15"/>
        <v>6.6635626352261654E-2</v>
      </c>
    </row>
    <row r="402" spans="2:7" x14ac:dyDescent="0.2">
      <c r="B402" s="153">
        <v>44833</v>
      </c>
      <c r="C402" s="61">
        <v>401.00021400000003</v>
      </c>
      <c r="D402">
        <f t="shared" si="14"/>
        <v>7.8927992720857158E-3</v>
      </c>
      <c r="E402">
        <v>7.8927992720857158E-3</v>
      </c>
      <c r="F402">
        <v>400</v>
      </c>
      <c r="G402">
        <f t="shared" ca="1" si="15"/>
        <v>1.9241856013565897E-2</v>
      </c>
    </row>
    <row r="403" spans="2:7" x14ac:dyDescent="0.2">
      <c r="B403" s="153">
        <v>44832</v>
      </c>
      <c r="C403" s="61">
        <v>397.85998499999999</v>
      </c>
      <c r="D403">
        <f t="shared" si="14"/>
        <v>7.5226711233547972E-4</v>
      </c>
      <c r="E403">
        <v>7.5226711233547972E-4</v>
      </c>
      <c r="F403">
        <v>401</v>
      </c>
      <c r="G403">
        <f t="shared" ca="1" si="15"/>
        <v>7.2850318529691357E-2</v>
      </c>
    </row>
    <row r="404" spans="2:7" x14ac:dyDescent="0.2">
      <c r="B404" s="153">
        <v>44831</v>
      </c>
      <c r="C404" s="61">
        <v>397.56091300000003</v>
      </c>
      <c r="D404">
        <f t="shared" si="14"/>
        <v>3.2704355682184275E-3</v>
      </c>
      <c r="E404">
        <v>3.2704355682184275E-3</v>
      </c>
      <c r="F404">
        <v>402</v>
      </c>
      <c r="G404">
        <f t="shared" ca="1" si="15"/>
        <v>-4.7136588226267151E-2</v>
      </c>
    </row>
    <row r="405" spans="2:7" x14ac:dyDescent="0.2">
      <c r="B405" s="153">
        <v>44830</v>
      </c>
      <c r="C405" s="61">
        <v>396.26495399999999</v>
      </c>
      <c r="D405">
        <f t="shared" si="14"/>
        <v>-6.0505828614075642E-2</v>
      </c>
      <c r="E405">
        <v>-6.0505828614075642E-2</v>
      </c>
      <c r="F405">
        <v>403</v>
      </c>
      <c r="G405">
        <f t="shared" ca="1" si="15"/>
        <v>-1.7331754393217692E-2</v>
      </c>
    </row>
    <row r="406" spans="2:7" x14ac:dyDescent="0.2">
      <c r="B406" s="153">
        <v>44827</v>
      </c>
      <c r="C406" s="61">
        <v>421.78543100000002</v>
      </c>
      <c r="D406">
        <f t="shared" si="14"/>
        <v>-2.1055043564125863E-2</v>
      </c>
      <c r="E406">
        <v>-2.1055043564125863E-2</v>
      </c>
      <c r="F406">
        <v>404</v>
      </c>
      <c r="G406">
        <f t="shared" ca="1" si="15"/>
        <v>4.2933391735276251E-2</v>
      </c>
    </row>
    <row r="407" spans="2:7" x14ac:dyDescent="0.2">
      <c r="B407" s="153">
        <v>44826</v>
      </c>
      <c r="C407" s="61">
        <v>430.857147</v>
      </c>
      <c r="D407">
        <f t="shared" si="14"/>
        <v>1.0639529662334125E-2</v>
      </c>
      <c r="E407">
        <v>1.0639529662334125E-2</v>
      </c>
      <c r="F407">
        <v>405</v>
      </c>
      <c r="G407">
        <f t="shared" ca="1" si="15"/>
        <v>4.3249407665912357E-2</v>
      </c>
    </row>
    <row r="408" spans="2:7" x14ac:dyDescent="0.2">
      <c r="B408" s="153">
        <v>44825</v>
      </c>
      <c r="C408" s="61">
        <v>426.32128899999998</v>
      </c>
      <c r="D408">
        <f t="shared" si="14"/>
        <v>-1.5198627947978301E-2</v>
      </c>
      <c r="E408">
        <v>-1.5198627947978301E-2</v>
      </c>
      <c r="F408">
        <v>406</v>
      </c>
      <c r="G408">
        <f t="shared" ca="1" si="15"/>
        <v>-7.9338351810036511E-2</v>
      </c>
    </row>
    <row r="409" spans="2:7" x14ac:dyDescent="0.2">
      <c r="B409" s="153">
        <v>44824</v>
      </c>
      <c r="C409" s="61">
        <v>432.90078699999998</v>
      </c>
      <c r="D409">
        <f t="shared" si="14"/>
        <v>2.0683946926860632E-2</v>
      </c>
      <c r="E409">
        <v>2.0683946926860632E-2</v>
      </c>
      <c r="F409">
        <v>407</v>
      </c>
      <c r="G409">
        <f t="shared" ca="1" si="15"/>
        <v>1.8130355644105966E-3</v>
      </c>
    </row>
    <row r="410" spans="2:7" x14ac:dyDescent="0.2">
      <c r="B410" s="153">
        <v>44823</v>
      </c>
      <c r="C410" s="61">
        <v>424.12814300000002</v>
      </c>
      <c r="D410">
        <f t="shared" si="14"/>
        <v>-1.6300532591877095E-2</v>
      </c>
      <c r="E410">
        <v>-1.6300532591877095E-2</v>
      </c>
      <c r="F410">
        <v>408</v>
      </c>
      <c r="G410">
        <f t="shared" ca="1" si="15"/>
        <v>-7.8993899461404227E-3</v>
      </c>
    </row>
    <row r="411" spans="2:7" x14ac:dyDescent="0.2">
      <c r="B411" s="153">
        <v>44820</v>
      </c>
      <c r="C411" s="61">
        <v>431.15621900000002</v>
      </c>
      <c r="D411">
        <f t="shared" si="14"/>
        <v>-3.297929933590734E-2</v>
      </c>
      <c r="E411">
        <v>-3.297929933590734E-2</v>
      </c>
      <c r="F411">
        <v>409</v>
      </c>
      <c r="G411">
        <f t="shared" ca="1" si="15"/>
        <v>5.3997395386719944E-2</v>
      </c>
    </row>
    <row r="412" spans="2:7" x14ac:dyDescent="0.2">
      <c r="B412" s="153">
        <v>44819</v>
      </c>
      <c r="C412" s="61">
        <v>445.86038200000002</v>
      </c>
      <c r="D412">
        <f t="shared" si="14"/>
        <v>-6.5526935855896645E-3</v>
      </c>
      <c r="E412">
        <v>-6.5526935855896645E-3</v>
      </c>
      <c r="F412">
        <v>410</v>
      </c>
      <c r="G412">
        <f t="shared" ca="1" si="15"/>
        <v>1.3266970022237526E-2</v>
      </c>
    </row>
    <row r="413" spans="2:7" x14ac:dyDescent="0.2">
      <c r="B413" s="153">
        <v>44818</v>
      </c>
      <c r="C413" s="61">
        <v>448.80123900000001</v>
      </c>
      <c r="D413">
        <f t="shared" si="14"/>
        <v>-1.4448280084909183E-2</v>
      </c>
      <c r="E413">
        <v>-1.4448280084909183E-2</v>
      </c>
      <c r="F413">
        <v>411</v>
      </c>
      <c r="G413">
        <f t="shared" ca="1" si="15"/>
        <v>5.6788927121674507E-2</v>
      </c>
    </row>
    <row r="414" spans="2:7" x14ac:dyDescent="0.2">
      <c r="B414" s="153">
        <v>44817</v>
      </c>
      <c r="C414" s="61">
        <v>455.38070699999997</v>
      </c>
      <c r="D414">
        <f t="shared" si="14"/>
        <v>1.2860318971901638E-2</v>
      </c>
      <c r="E414">
        <v>1.2860318971901638E-2</v>
      </c>
      <c r="F414">
        <v>412</v>
      </c>
      <c r="G414">
        <f t="shared" ca="1" si="15"/>
        <v>-8.6028826147592663E-2</v>
      </c>
    </row>
    <row r="415" spans="2:7" x14ac:dyDescent="0.2">
      <c r="B415" s="153">
        <v>44816</v>
      </c>
      <c r="C415" s="61">
        <v>449.598724</v>
      </c>
      <c r="D415">
        <f t="shared" si="14"/>
        <v>1.1437503174670842E-2</v>
      </c>
      <c r="E415">
        <v>1.1437503174670842E-2</v>
      </c>
      <c r="F415">
        <v>413</v>
      </c>
      <c r="G415">
        <f t="shared" ca="1" si="15"/>
        <v>6.5270700214328362E-2</v>
      </c>
    </row>
    <row r="416" spans="2:7" x14ac:dyDescent="0.2">
      <c r="B416" s="153">
        <v>44813</v>
      </c>
      <c r="C416" s="61">
        <v>444.51458700000001</v>
      </c>
      <c r="D416">
        <f t="shared" si="14"/>
        <v>8.3672613017814548E-3</v>
      </c>
      <c r="E416">
        <v>8.3672613017814548E-3</v>
      </c>
      <c r="F416">
        <v>414</v>
      </c>
      <c r="G416">
        <f t="shared" ca="1" si="15"/>
        <v>3.1173123809775556E-2</v>
      </c>
    </row>
    <row r="417" spans="2:7" x14ac:dyDescent="0.2">
      <c r="B417" s="153">
        <v>44812</v>
      </c>
      <c r="C417" s="61">
        <v>440.82607999999999</v>
      </c>
      <c r="D417">
        <f t="shared" si="14"/>
        <v>-8.18663793613939E-3</v>
      </c>
      <c r="E417">
        <v>-8.18663793613939E-3</v>
      </c>
      <c r="F417">
        <v>415</v>
      </c>
      <c r="G417">
        <f t="shared" ca="1" si="15"/>
        <v>-9.0972579281157248E-2</v>
      </c>
    </row>
    <row r="418" spans="2:7" x14ac:dyDescent="0.2">
      <c r="B418" s="153">
        <v>44811</v>
      </c>
      <c r="C418" s="61">
        <v>444.46475199999998</v>
      </c>
      <c r="D418">
        <f t="shared" si="14"/>
        <v>-2.5996680600796056E-2</v>
      </c>
      <c r="E418">
        <v>-2.5996680600796056E-2</v>
      </c>
      <c r="F418">
        <v>416</v>
      </c>
      <c r="G418">
        <f t="shared" ca="1" si="15"/>
        <v>5.354571741030395E-2</v>
      </c>
    </row>
    <row r="419" spans="2:7" x14ac:dyDescent="0.2">
      <c r="B419" s="153">
        <v>44810</v>
      </c>
      <c r="C419" s="61">
        <v>456.32775900000001</v>
      </c>
      <c r="D419">
        <f t="shared" si="14"/>
        <v>-2.7233285078029877E-3</v>
      </c>
      <c r="E419">
        <v>-2.7233285078029877E-3</v>
      </c>
      <c r="F419">
        <v>417</v>
      </c>
      <c r="G419">
        <f t="shared" ca="1" si="15"/>
        <v>-1.3109365559199804E-2</v>
      </c>
    </row>
    <row r="420" spans="2:7" x14ac:dyDescent="0.2">
      <c r="B420" s="153">
        <v>44809</v>
      </c>
      <c r="C420" s="61">
        <v>457.57388300000002</v>
      </c>
      <c r="D420">
        <f t="shared" si="14"/>
        <v>-5.9556021137839501E-3</v>
      </c>
      <c r="E420">
        <v>-5.9556021137839501E-3</v>
      </c>
      <c r="F420">
        <v>418</v>
      </c>
      <c r="G420">
        <f t="shared" ca="1" si="15"/>
        <v>2.4006408968953365E-3</v>
      </c>
    </row>
    <row r="421" spans="2:7" x14ac:dyDescent="0.2">
      <c r="B421" s="153">
        <v>44806</v>
      </c>
      <c r="C421" s="61">
        <v>460.315338</v>
      </c>
      <c r="D421">
        <f t="shared" si="14"/>
        <v>-1.1030207903978979E-2</v>
      </c>
      <c r="E421">
        <v>-1.1030207903978979E-2</v>
      </c>
      <c r="F421">
        <v>419</v>
      </c>
      <c r="G421">
        <f t="shared" ca="1" si="15"/>
        <v>-5.1296785007705716E-2</v>
      </c>
    </row>
    <row r="422" spans="2:7" x14ac:dyDescent="0.2">
      <c r="B422" s="153">
        <v>44805</v>
      </c>
      <c r="C422" s="61">
        <v>465.449341</v>
      </c>
      <c r="D422">
        <f t="shared" si="14"/>
        <v>-8.9153054636587192E-3</v>
      </c>
      <c r="E422">
        <v>-8.9153054636587192E-3</v>
      </c>
      <c r="F422">
        <v>420</v>
      </c>
      <c r="G422">
        <f t="shared" ca="1" si="15"/>
        <v>2.6342502969267583E-2</v>
      </c>
    </row>
    <row r="423" spans="2:7" x14ac:dyDescent="0.2">
      <c r="B423" s="153">
        <v>44803</v>
      </c>
      <c r="C423" s="61">
        <v>469.63629200000003</v>
      </c>
      <c r="D423">
        <f t="shared" si="14"/>
        <v>3.9152982115246975E-2</v>
      </c>
      <c r="E423">
        <v>3.9152982115246975E-2</v>
      </c>
      <c r="F423">
        <v>421</v>
      </c>
      <c r="G423">
        <f t="shared" ca="1" si="15"/>
        <v>0.15811892190319149</v>
      </c>
    </row>
    <row r="424" spans="2:7" x14ac:dyDescent="0.2">
      <c r="B424" s="153">
        <v>44802</v>
      </c>
      <c r="C424" s="61">
        <v>451.94143700000001</v>
      </c>
      <c r="D424">
        <f t="shared" si="14"/>
        <v>-2.5158557799384904E-2</v>
      </c>
      <c r="E424">
        <v>-2.5158557799384904E-2</v>
      </c>
      <c r="F424">
        <v>422</v>
      </c>
      <c r="G424">
        <f t="shared" ca="1" si="15"/>
        <v>2.9834999593932567E-2</v>
      </c>
    </row>
    <row r="425" spans="2:7" x14ac:dyDescent="0.2">
      <c r="B425" s="153">
        <v>44799</v>
      </c>
      <c r="C425" s="61">
        <v>463.60507200000001</v>
      </c>
      <c r="D425">
        <f t="shared" si="14"/>
        <v>1.2739465563177239E-2</v>
      </c>
      <c r="E425">
        <v>1.2739465563177239E-2</v>
      </c>
      <c r="F425">
        <v>423</v>
      </c>
      <c r="G425">
        <f t="shared" ca="1" si="15"/>
        <v>2.666525929474552E-2</v>
      </c>
    </row>
    <row r="426" spans="2:7" x14ac:dyDescent="0.2">
      <c r="B426" s="153">
        <v>44798</v>
      </c>
      <c r="C426" s="61">
        <v>457.77328499999999</v>
      </c>
      <c r="D426">
        <f t="shared" si="14"/>
        <v>-8.6355288417553442E-3</v>
      </c>
      <c r="E426">
        <v>-8.6355288417553442E-3</v>
      </c>
      <c r="F426">
        <v>424</v>
      </c>
      <c r="G426">
        <f t="shared" ca="1" si="15"/>
        <v>5.9508481569160054E-2</v>
      </c>
    </row>
    <row r="427" spans="2:7" x14ac:dyDescent="0.2">
      <c r="B427" s="153">
        <v>44797</v>
      </c>
      <c r="C427" s="61">
        <v>461.76083399999999</v>
      </c>
      <c r="D427">
        <f t="shared" si="14"/>
        <v>5.9724166896229745E-3</v>
      </c>
      <c r="E427">
        <v>5.9724166896229745E-3</v>
      </c>
      <c r="F427">
        <v>425</v>
      </c>
      <c r="G427">
        <f t="shared" ca="1" si="15"/>
        <v>-0.10440367276169575</v>
      </c>
    </row>
    <row r="428" spans="2:7" x14ac:dyDescent="0.2">
      <c r="B428" s="153">
        <v>44796</v>
      </c>
      <c r="C428" s="61">
        <v>459.01937900000001</v>
      </c>
      <c r="D428">
        <f t="shared" si="14"/>
        <v>1.2868442344559404E-2</v>
      </c>
      <c r="E428">
        <v>1.2868442344559404E-2</v>
      </c>
      <c r="F428">
        <v>426</v>
      </c>
      <c r="G428">
        <f t="shared" ca="1" si="15"/>
        <v>5.0569368618661244E-2</v>
      </c>
    </row>
    <row r="429" spans="2:7" x14ac:dyDescent="0.2">
      <c r="B429" s="153">
        <v>44795</v>
      </c>
      <c r="C429" s="61">
        <v>453.18756100000002</v>
      </c>
      <c r="D429">
        <f t="shared" si="14"/>
        <v>-3.4819501426247672E-2</v>
      </c>
      <c r="E429">
        <v>-3.4819501426247672E-2</v>
      </c>
      <c r="F429">
        <v>427</v>
      </c>
      <c r="G429">
        <f t="shared" ca="1" si="15"/>
        <v>-1.7392217570757058E-2</v>
      </c>
    </row>
    <row r="430" spans="2:7" x14ac:dyDescent="0.2">
      <c r="B430" s="153">
        <v>44792</v>
      </c>
      <c r="C430" s="61">
        <v>469.53659099999999</v>
      </c>
      <c r="D430">
        <f t="shared" si="14"/>
        <v>-2.8465320304267759E-2</v>
      </c>
      <c r="E430">
        <v>-2.8465320304267759E-2</v>
      </c>
      <c r="F430">
        <v>428</v>
      </c>
      <c r="G430">
        <f t="shared" ca="1" si="15"/>
        <v>6.4795336247737492E-2</v>
      </c>
    </row>
    <row r="431" spans="2:7" x14ac:dyDescent="0.2">
      <c r="B431" s="153">
        <v>44791</v>
      </c>
      <c r="C431" s="61">
        <v>483.293701</v>
      </c>
      <c r="D431">
        <f t="shared" si="14"/>
        <v>-1.2361129970352676E-3</v>
      </c>
      <c r="E431">
        <v>-1.2361129970352676E-3</v>
      </c>
      <c r="F431">
        <v>429</v>
      </c>
      <c r="G431">
        <f t="shared" ca="1" si="15"/>
        <v>-3.510197911152528E-2</v>
      </c>
    </row>
    <row r="432" spans="2:7" x14ac:dyDescent="0.2">
      <c r="B432" s="153">
        <v>44790</v>
      </c>
      <c r="C432" s="61">
        <v>483.89184599999999</v>
      </c>
      <c r="D432">
        <f t="shared" si="14"/>
        <v>-9.084440581358183E-3</v>
      </c>
      <c r="E432">
        <v>-9.084440581358183E-3</v>
      </c>
      <c r="F432">
        <v>430</v>
      </c>
      <c r="G432">
        <f t="shared" ca="1" si="15"/>
        <v>4.6866412216451367E-2</v>
      </c>
    </row>
    <row r="433" spans="2:7" x14ac:dyDescent="0.2">
      <c r="B433" s="153">
        <v>44789</v>
      </c>
      <c r="C433" s="61">
        <v>488.328033</v>
      </c>
      <c r="D433">
        <f t="shared" si="14"/>
        <v>2.5756521692991495E-2</v>
      </c>
      <c r="E433">
        <v>2.5756521692991495E-2</v>
      </c>
      <c r="F433">
        <v>431</v>
      </c>
      <c r="G433">
        <f t="shared" ca="1" si="15"/>
        <v>-6.9146448259908802E-2</v>
      </c>
    </row>
    <row r="434" spans="2:7" x14ac:dyDescent="0.2">
      <c r="B434" s="153">
        <v>44785</v>
      </c>
      <c r="C434" s="61">
        <v>476.06622299999998</v>
      </c>
      <c r="D434">
        <f t="shared" si="14"/>
        <v>1.8881407039153869E-3</v>
      </c>
      <c r="E434">
        <v>1.8881407039153869E-3</v>
      </c>
      <c r="F434">
        <v>432</v>
      </c>
      <c r="G434">
        <f t="shared" ca="1" si="15"/>
        <v>5.2699619856559569E-2</v>
      </c>
    </row>
    <row r="435" spans="2:7" x14ac:dyDescent="0.2">
      <c r="B435" s="153">
        <v>44784</v>
      </c>
      <c r="C435" s="61">
        <v>475.169037</v>
      </c>
      <c r="D435">
        <f t="shared" si="14"/>
        <v>2.3131232416334683E-3</v>
      </c>
      <c r="E435">
        <v>2.3131232416334683E-3</v>
      </c>
      <c r="F435">
        <v>433</v>
      </c>
      <c r="G435">
        <f t="shared" ca="1" si="15"/>
        <v>1.8232023506468388E-2</v>
      </c>
    </row>
    <row r="436" spans="2:7" x14ac:dyDescent="0.2">
      <c r="B436" s="153">
        <v>44783</v>
      </c>
      <c r="C436" s="61">
        <v>474.07244900000001</v>
      </c>
      <c r="D436">
        <f t="shared" si="14"/>
        <v>1.5589952538815533E-2</v>
      </c>
      <c r="E436">
        <v>1.5589952538815533E-2</v>
      </c>
      <c r="F436">
        <v>434</v>
      </c>
      <c r="G436">
        <f t="shared" ca="1" si="15"/>
        <v>-3.7169302520653869E-2</v>
      </c>
    </row>
    <row r="437" spans="2:7" x14ac:dyDescent="0.2">
      <c r="B437" s="153">
        <v>44781</v>
      </c>
      <c r="C437" s="61">
        <v>466.79513500000002</v>
      </c>
      <c r="D437">
        <f t="shared" si="14"/>
        <v>6.4481072685814338E-3</v>
      </c>
      <c r="E437">
        <v>6.4481072685814338E-3</v>
      </c>
      <c r="F437">
        <v>435</v>
      </c>
      <c r="G437">
        <f t="shared" ca="1" si="15"/>
        <v>3.6437498981859821E-2</v>
      </c>
    </row>
    <row r="438" spans="2:7" x14ac:dyDescent="0.2">
      <c r="B438" s="153">
        <v>44778</v>
      </c>
      <c r="C438" s="61">
        <v>463.80447400000003</v>
      </c>
      <c r="D438">
        <f t="shared" si="14"/>
        <v>-7.7841364718784023E-3</v>
      </c>
      <c r="E438">
        <v>-7.7841364718784023E-3</v>
      </c>
      <c r="F438">
        <v>436</v>
      </c>
      <c r="G438">
        <f t="shared" ca="1" si="15"/>
        <v>7.2635681187497941E-2</v>
      </c>
    </row>
    <row r="439" spans="2:7" x14ac:dyDescent="0.2">
      <c r="B439" s="153">
        <v>44777</v>
      </c>
      <c r="C439" s="61">
        <v>467.44311499999998</v>
      </c>
      <c r="D439">
        <f t="shared" si="14"/>
        <v>2.3514445514461759E-3</v>
      </c>
      <c r="E439">
        <v>2.3514445514461759E-3</v>
      </c>
      <c r="F439">
        <v>437</v>
      </c>
      <c r="G439">
        <f t="shared" ca="1" si="15"/>
        <v>-7.6807204013275357E-2</v>
      </c>
    </row>
    <row r="440" spans="2:7" x14ac:dyDescent="0.2">
      <c r="B440" s="153">
        <v>44776</v>
      </c>
      <c r="C440" s="61">
        <v>466.34652699999998</v>
      </c>
      <c r="D440">
        <f t="shared" si="14"/>
        <v>-1.7742826597318656E-2</v>
      </c>
      <c r="E440">
        <v>-1.7742826597318656E-2</v>
      </c>
      <c r="F440">
        <v>438</v>
      </c>
      <c r="G440">
        <f t="shared" ca="1" si="15"/>
        <v>-1.5495392147736415E-2</v>
      </c>
    </row>
    <row r="441" spans="2:7" x14ac:dyDescent="0.2">
      <c r="B441" s="153">
        <v>44775</v>
      </c>
      <c r="C441" s="61">
        <v>474.77029399999998</v>
      </c>
      <c r="D441">
        <f t="shared" si="14"/>
        <v>-6.1560781625596972E-3</v>
      </c>
      <c r="E441">
        <v>-6.1560781625596972E-3</v>
      </c>
      <c r="F441">
        <v>439</v>
      </c>
      <c r="G441">
        <f t="shared" ca="1" si="15"/>
        <v>4.9270446435971511E-2</v>
      </c>
    </row>
    <row r="442" spans="2:7" x14ac:dyDescent="0.2">
      <c r="B442" s="153">
        <v>44774</v>
      </c>
      <c r="C442" s="61">
        <v>477.71112099999999</v>
      </c>
      <c r="D442">
        <f t="shared" si="14"/>
        <v>6.5836285815554785E-2</v>
      </c>
      <c r="E442">
        <v>6.5836285815554785E-2</v>
      </c>
      <c r="F442">
        <v>440</v>
      </c>
      <c r="G442">
        <f t="shared" ca="1" si="15"/>
        <v>-2.7421062209360851E-2</v>
      </c>
    </row>
    <row r="443" spans="2:7" x14ac:dyDescent="0.2">
      <c r="B443" s="153">
        <v>44771</v>
      </c>
      <c r="C443" s="61">
        <v>448.20309400000002</v>
      </c>
      <c r="D443">
        <f t="shared" si="14"/>
        <v>1.6619592348065579E-2</v>
      </c>
      <c r="E443">
        <v>1.6619592348065579E-2</v>
      </c>
      <c r="F443">
        <v>441</v>
      </c>
      <c r="G443">
        <f t="shared" ca="1" si="15"/>
        <v>-2.2853683620618844E-2</v>
      </c>
    </row>
    <row r="444" spans="2:7" x14ac:dyDescent="0.2">
      <c r="B444" s="153">
        <v>44770</v>
      </c>
      <c r="C444" s="61">
        <v>440.87591600000002</v>
      </c>
      <c r="D444">
        <f t="shared" si="14"/>
        <v>-4.0535877897880665E-3</v>
      </c>
      <c r="E444">
        <v>-4.0535877897880665E-3</v>
      </c>
      <c r="F444">
        <v>442</v>
      </c>
      <c r="G444">
        <f t="shared" ca="1" si="15"/>
        <v>-2.1040288384732372E-2</v>
      </c>
    </row>
    <row r="445" spans="2:7" x14ac:dyDescent="0.2">
      <c r="B445" s="153">
        <v>44769</v>
      </c>
      <c r="C445" s="61">
        <v>442.67031900000001</v>
      </c>
      <c r="D445">
        <f t="shared" si="14"/>
        <v>6.5737332851027418E-3</v>
      </c>
      <c r="E445">
        <v>6.5737332851027418E-3</v>
      </c>
      <c r="F445">
        <v>443</v>
      </c>
      <c r="G445">
        <f t="shared" ca="1" si="15"/>
        <v>-1.6518631234137725E-2</v>
      </c>
    </row>
    <row r="446" spans="2:7" x14ac:dyDescent="0.2">
      <c r="B446" s="153">
        <v>44768</v>
      </c>
      <c r="C446" s="61">
        <v>439.77932700000002</v>
      </c>
      <c r="D446">
        <f t="shared" si="14"/>
        <v>-1.8685354602231342E-2</v>
      </c>
      <c r="E446">
        <v>-1.8685354602231342E-2</v>
      </c>
      <c r="F446">
        <v>444</v>
      </c>
      <c r="G446">
        <f t="shared" ca="1" si="15"/>
        <v>5.8926789097422723E-2</v>
      </c>
    </row>
    <row r="447" spans="2:7" x14ac:dyDescent="0.2">
      <c r="B447" s="153">
        <v>44767</v>
      </c>
      <c r="C447" s="61">
        <v>448.15322900000001</v>
      </c>
      <c r="D447">
        <f t="shared" si="14"/>
        <v>-1.1760819315758248E-2</v>
      </c>
      <c r="E447">
        <v>-1.1760819315758248E-2</v>
      </c>
      <c r="F447">
        <v>445</v>
      </c>
      <c r="G447">
        <f t="shared" ca="1" si="15"/>
        <v>2.3006454512743347E-2</v>
      </c>
    </row>
    <row r="448" spans="2:7" x14ac:dyDescent="0.2">
      <c r="B448" s="153">
        <v>44764</v>
      </c>
      <c r="C448" s="61">
        <v>453.486603</v>
      </c>
      <c r="D448">
        <f t="shared" si="14"/>
        <v>1.0990507060078122E-4</v>
      </c>
      <c r="E448">
        <v>1.0990507060078122E-4</v>
      </c>
      <c r="F448">
        <v>446</v>
      </c>
      <c r="G448">
        <f t="shared" ca="1" si="15"/>
        <v>-4.0472223685041948E-2</v>
      </c>
    </row>
    <row r="449" spans="2:7" x14ac:dyDescent="0.2">
      <c r="B449" s="153">
        <v>44763</v>
      </c>
      <c r="C449" s="61">
        <v>453.43676799999997</v>
      </c>
      <c r="D449">
        <f t="shared" si="14"/>
        <v>3.0873959971315329E-3</v>
      </c>
      <c r="E449">
        <v>3.0873959971315329E-3</v>
      </c>
      <c r="F449">
        <v>447</v>
      </c>
      <c r="G449">
        <f t="shared" ca="1" si="15"/>
        <v>-2.0655910509037957E-2</v>
      </c>
    </row>
    <row r="450" spans="2:7" x14ac:dyDescent="0.2">
      <c r="B450" s="153">
        <v>44762</v>
      </c>
      <c r="C450" s="61">
        <v>452.04113799999999</v>
      </c>
      <c r="D450">
        <f t="shared" si="14"/>
        <v>9.7985169531919231E-3</v>
      </c>
      <c r="E450">
        <v>9.7985169531919231E-3</v>
      </c>
      <c r="F450">
        <v>448</v>
      </c>
      <c r="G450">
        <f t="shared" ca="1" si="15"/>
        <v>-2.7683288200624028E-2</v>
      </c>
    </row>
    <row r="451" spans="2:7" x14ac:dyDescent="0.2">
      <c r="B451" s="153">
        <v>44761</v>
      </c>
      <c r="C451" s="61">
        <v>447.654785</v>
      </c>
      <c r="D451">
        <f t="shared" ref="D451:D514" si="16">(C451-C452)/C452</f>
        <v>-4.1029430064161978E-3</v>
      </c>
      <c r="E451">
        <v>-4.1029430064161978E-3</v>
      </c>
      <c r="F451">
        <v>449</v>
      </c>
      <c r="G451">
        <f t="shared" ref="G451:G514" ca="1" si="17">_xlfn.NORM.INV(RAND(),$N$5,$N$6)</f>
        <v>-3.2449012421517286E-2</v>
      </c>
    </row>
    <row r="452" spans="2:7" x14ac:dyDescent="0.2">
      <c r="B452" s="153">
        <v>44760</v>
      </c>
      <c r="C452" s="61">
        <v>449.499054</v>
      </c>
      <c r="D452">
        <f t="shared" si="16"/>
        <v>2.4307116532117815E-2</v>
      </c>
      <c r="E452">
        <v>2.4307116532117815E-2</v>
      </c>
      <c r="F452">
        <v>450</v>
      </c>
      <c r="G452">
        <f t="shared" ca="1" si="17"/>
        <v>-1.5429316145383508E-2</v>
      </c>
    </row>
    <row r="453" spans="2:7" x14ac:dyDescent="0.2">
      <c r="B453" s="153">
        <v>44757</v>
      </c>
      <c r="C453" s="61">
        <v>438.83230600000002</v>
      </c>
      <c r="D453">
        <f t="shared" si="16"/>
        <v>2.8384591984657551E-2</v>
      </c>
      <c r="E453">
        <v>2.8384591984657551E-2</v>
      </c>
      <c r="F453">
        <v>451</v>
      </c>
      <c r="G453">
        <f t="shared" ca="1" si="17"/>
        <v>-4.5092348619974264E-2</v>
      </c>
    </row>
    <row r="454" spans="2:7" x14ac:dyDescent="0.2">
      <c r="B454" s="153">
        <v>44756</v>
      </c>
      <c r="C454" s="61">
        <v>426.720032</v>
      </c>
      <c r="D454">
        <f t="shared" si="16"/>
        <v>2.2242415037064091E-3</v>
      </c>
      <c r="E454">
        <v>2.2242415037064091E-3</v>
      </c>
      <c r="F454">
        <v>452</v>
      </c>
      <c r="G454">
        <f t="shared" ca="1" si="17"/>
        <v>0.12621620512829879</v>
      </c>
    </row>
    <row r="455" spans="2:7" x14ac:dyDescent="0.2">
      <c r="B455" s="153">
        <v>44755</v>
      </c>
      <c r="C455" s="61">
        <v>425.77301</v>
      </c>
      <c r="D455">
        <f t="shared" si="16"/>
        <v>-8.0129120266254836E-3</v>
      </c>
      <c r="E455">
        <v>-8.0129120266254836E-3</v>
      </c>
      <c r="F455">
        <v>453</v>
      </c>
      <c r="G455">
        <f t="shared" ca="1" si="17"/>
        <v>1.1402025966872247E-2</v>
      </c>
    </row>
    <row r="456" spans="2:7" x14ac:dyDescent="0.2">
      <c r="B456" s="153">
        <v>44754</v>
      </c>
      <c r="C456" s="61">
        <v>429.21224999999998</v>
      </c>
      <c r="D456">
        <f t="shared" si="16"/>
        <v>-1.487249442254031E-2</v>
      </c>
      <c r="E456">
        <v>-1.487249442254031E-2</v>
      </c>
      <c r="F456">
        <v>454</v>
      </c>
      <c r="G456">
        <f t="shared" ca="1" si="17"/>
        <v>9.1099047463265945E-3</v>
      </c>
    </row>
    <row r="457" spans="2:7" x14ac:dyDescent="0.2">
      <c r="B457" s="153">
        <v>44753</v>
      </c>
      <c r="C457" s="61">
        <v>435.69207799999998</v>
      </c>
      <c r="D457">
        <f t="shared" si="16"/>
        <v>-1.0191381601694095E-2</v>
      </c>
      <c r="E457">
        <v>-1.0191381601694095E-2</v>
      </c>
      <c r="F457">
        <v>455</v>
      </c>
      <c r="G457">
        <f t="shared" ca="1" si="17"/>
        <v>4.2807303998311459E-2</v>
      </c>
    </row>
    <row r="458" spans="2:7" x14ac:dyDescent="0.2">
      <c r="B458" s="153">
        <v>44750</v>
      </c>
      <c r="C458" s="61">
        <v>440.17810100000003</v>
      </c>
      <c r="D458">
        <f t="shared" si="16"/>
        <v>2.4834612462502337E-2</v>
      </c>
      <c r="E458">
        <v>2.4834612462502337E-2</v>
      </c>
      <c r="F458">
        <v>456</v>
      </c>
      <c r="G458">
        <f t="shared" ca="1" si="17"/>
        <v>6.2909492054468554E-3</v>
      </c>
    </row>
    <row r="459" spans="2:7" x14ac:dyDescent="0.2">
      <c r="B459" s="153">
        <v>44749</v>
      </c>
      <c r="C459" s="61">
        <v>429.51135299999999</v>
      </c>
      <c r="D459">
        <f t="shared" si="16"/>
        <v>3.4826488976693132E-2</v>
      </c>
      <c r="E459">
        <v>3.4826488976693132E-2</v>
      </c>
      <c r="F459">
        <v>457</v>
      </c>
      <c r="G459">
        <f t="shared" ca="1" si="17"/>
        <v>3.282460025603965E-2</v>
      </c>
    </row>
    <row r="460" spans="2:7" x14ac:dyDescent="0.2">
      <c r="B460" s="153">
        <v>44748</v>
      </c>
      <c r="C460" s="61">
        <v>415.05639600000001</v>
      </c>
      <c r="D460">
        <f t="shared" si="16"/>
        <v>1.0558256111811036E-2</v>
      </c>
      <c r="E460">
        <v>1.0558256111811036E-2</v>
      </c>
      <c r="F460">
        <v>458</v>
      </c>
      <c r="G460">
        <f t="shared" ca="1" si="17"/>
        <v>-0.12313182084332286</v>
      </c>
    </row>
    <row r="461" spans="2:7" x14ac:dyDescent="0.2">
      <c r="B461" s="153">
        <v>44747</v>
      </c>
      <c r="C461" s="61">
        <v>410.71991000000003</v>
      </c>
      <c r="D461">
        <f t="shared" si="16"/>
        <v>8.6913965292466783E-3</v>
      </c>
      <c r="E461">
        <v>8.6913965292466783E-3</v>
      </c>
      <c r="F461">
        <v>459</v>
      </c>
      <c r="G461">
        <f t="shared" ca="1" si="17"/>
        <v>5.2939533128042462E-2</v>
      </c>
    </row>
    <row r="462" spans="2:7" x14ac:dyDescent="0.2">
      <c r="B462" s="153">
        <v>44746</v>
      </c>
      <c r="C462" s="61">
        <v>407.18093900000002</v>
      </c>
      <c r="D462">
        <f t="shared" si="16"/>
        <v>-1.0298087402669281E-2</v>
      </c>
      <c r="E462">
        <v>-1.0298087402669281E-2</v>
      </c>
      <c r="F462">
        <v>460</v>
      </c>
      <c r="G462">
        <f t="shared" ca="1" si="17"/>
        <v>-6.4665861539900836E-3</v>
      </c>
    </row>
    <row r="463" spans="2:7" x14ac:dyDescent="0.2">
      <c r="B463" s="153">
        <v>44743</v>
      </c>
      <c r="C463" s="61">
        <v>411.417755</v>
      </c>
      <c r="D463">
        <f t="shared" si="16"/>
        <v>2.185632587203154E-3</v>
      </c>
      <c r="E463">
        <v>2.185632587203154E-3</v>
      </c>
      <c r="F463">
        <v>461</v>
      </c>
      <c r="G463">
        <f t="shared" ca="1" si="17"/>
        <v>-5.7737804512015954E-2</v>
      </c>
    </row>
    <row r="464" spans="2:7" x14ac:dyDescent="0.2">
      <c r="B464" s="153">
        <v>44742</v>
      </c>
      <c r="C464" s="61">
        <v>410.52050800000001</v>
      </c>
      <c r="D464">
        <f t="shared" si="16"/>
        <v>-1.2351682692190263E-2</v>
      </c>
      <c r="E464">
        <v>-1.2351682692190263E-2</v>
      </c>
      <c r="F464">
        <v>462</v>
      </c>
      <c r="G464">
        <f t="shared" ca="1" si="17"/>
        <v>4.6959530108857783E-2</v>
      </c>
    </row>
    <row r="465" spans="2:7" x14ac:dyDescent="0.2">
      <c r="B465" s="153">
        <v>44741</v>
      </c>
      <c r="C465" s="61">
        <v>415.65454099999999</v>
      </c>
      <c r="D465">
        <f t="shared" si="16"/>
        <v>-3.5963091338330453E-4</v>
      </c>
      <c r="E465">
        <v>-3.5963091338330453E-4</v>
      </c>
      <c r="F465">
        <v>463</v>
      </c>
      <c r="G465">
        <f t="shared" ca="1" si="17"/>
        <v>-4.6069637927789099E-2</v>
      </c>
    </row>
    <row r="466" spans="2:7" x14ac:dyDescent="0.2">
      <c r="B466" s="153">
        <v>44740</v>
      </c>
      <c r="C466" s="61">
        <v>415.80407700000001</v>
      </c>
      <c r="D466">
        <f t="shared" si="16"/>
        <v>6.2726106911888558E-3</v>
      </c>
      <c r="E466">
        <v>6.2726106911888558E-3</v>
      </c>
      <c r="F466">
        <v>464</v>
      </c>
      <c r="G466">
        <f t="shared" ca="1" si="17"/>
        <v>-3.194767678751629E-3</v>
      </c>
    </row>
    <row r="467" spans="2:7" x14ac:dyDescent="0.2">
      <c r="B467" s="153">
        <v>44739</v>
      </c>
      <c r="C467" s="61">
        <v>413.21215799999999</v>
      </c>
      <c r="D467">
        <f t="shared" si="16"/>
        <v>1.2704677903583501E-2</v>
      </c>
      <c r="E467">
        <v>1.2704677903583501E-2</v>
      </c>
      <c r="F467">
        <v>465</v>
      </c>
      <c r="G467">
        <f t="shared" ca="1" si="17"/>
        <v>-8.0633144130901085E-2</v>
      </c>
    </row>
    <row r="468" spans="2:7" x14ac:dyDescent="0.2">
      <c r="B468" s="153">
        <v>44736</v>
      </c>
      <c r="C468" s="61">
        <v>408.02829000000003</v>
      </c>
      <c r="D468">
        <f t="shared" si="16"/>
        <v>5.1570960852105E-3</v>
      </c>
      <c r="E468">
        <v>5.1570960852105E-3</v>
      </c>
      <c r="F468">
        <v>466</v>
      </c>
      <c r="G468">
        <f t="shared" ca="1" si="17"/>
        <v>3.1857567423848876E-2</v>
      </c>
    </row>
    <row r="469" spans="2:7" x14ac:dyDescent="0.2">
      <c r="B469" s="153">
        <v>44735</v>
      </c>
      <c r="C469" s="61">
        <v>405.934845</v>
      </c>
      <c r="D469">
        <f t="shared" si="16"/>
        <v>3.5868791641591763E-2</v>
      </c>
      <c r="E469">
        <v>3.5868791641591763E-2</v>
      </c>
      <c r="F469">
        <v>467</v>
      </c>
      <c r="G469">
        <f t="shared" ca="1" si="17"/>
        <v>-2.209349146105679E-3</v>
      </c>
    </row>
    <row r="470" spans="2:7" x14ac:dyDescent="0.2">
      <c r="B470" s="153">
        <v>44734</v>
      </c>
      <c r="C470" s="61">
        <v>391.87863199999998</v>
      </c>
      <c r="D470">
        <f t="shared" si="16"/>
        <v>-1.1317918849247658E-2</v>
      </c>
      <c r="E470">
        <v>-1.1317918849247658E-2</v>
      </c>
      <c r="F470">
        <v>468</v>
      </c>
      <c r="G470">
        <f t="shared" ca="1" si="17"/>
        <v>-6.0094972399248985E-2</v>
      </c>
    </row>
    <row r="471" spans="2:7" x14ac:dyDescent="0.2">
      <c r="B471" s="153">
        <v>44733</v>
      </c>
      <c r="C471" s="61">
        <v>396.36465500000003</v>
      </c>
      <c r="D471">
        <f t="shared" si="16"/>
        <v>3.8933872714260936E-2</v>
      </c>
      <c r="E471">
        <v>3.8933872714260936E-2</v>
      </c>
      <c r="F471">
        <v>469</v>
      </c>
      <c r="G471">
        <f t="shared" ca="1" si="17"/>
        <v>-5.8828528083634543E-3</v>
      </c>
    </row>
    <row r="472" spans="2:7" x14ac:dyDescent="0.2">
      <c r="B472" s="153">
        <v>44732</v>
      </c>
      <c r="C472" s="61">
        <v>381.51095600000002</v>
      </c>
      <c r="D472">
        <f t="shared" si="16"/>
        <v>-1.6068927996514142E-2</v>
      </c>
      <c r="E472">
        <v>-1.6068927996514142E-2</v>
      </c>
      <c r="F472">
        <v>470</v>
      </c>
      <c r="G472">
        <f t="shared" ca="1" si="17"/>
        <v>-1.8346714692666397E-2</v>
      </c>
    </row>
    <row r="473" spans="2:7" x14ac:dyDescent="0.2">
      <c r="B473" s="153">
        <v>44729</v>
      </c>
      <c r="C473" s="61">
        <v>387.74154700000003</v>
      </c>
      <c r="D473">
        <f t="shared" si="16"/>
        <v>-1.0179429445846164E-2</v>
      </c>
      <c r="E473">
        <v>-1.0179429445846164E-2</v>
      </c>
      <c r="F473">
        <v>471</v>
      </c>
      <c r="G473">
        <f t="shared" ca="1" si="17"/>
        <v>-8.6420179563248323E-2</v>
      </c>
    </row>
    <row r="474" spans="2:7" x14ac:dyDescent="0.2">
      <c r="B474" s="153">
        <v>44728</v>
      </c>
      <c r="C474" s="61">
        <v>391.72912600000001</v>
      </c>
      <c r="D474">
        <f t="shared" si="16"/>
        <v>-5.1074552730406196E-2</v>
      </c>
      <c r="E474">
        <v>-5.1074552730406196E-2</v>
      </c>
      <c r="F474">
        <v>472</v>
      </c>
      <c r="G474">
        <f t="shared" ca="1" si="17"/>
        <v>-1.7006970237760898E-2</v>
      </c>
    </row>
    <row r="475" spans="2:7" x14ac:dyDescent="0.2">
      <c r="B475" s="153">
        <v>44727</v>
      </c>
      <c r="C475" s="61">
        <v>412.81338499999998</v>
      </c>
      <c r="D475">
        <f t="shared" si="16"/>
        <v>2.2090631274849309E-2</v>
      </c>
      <c r="E475">
        <v>2.2090631274849309E-2</v>
      </c>
      <c r="F475">
        <v>473</v>
      </c>
      <c r="G475">
        <f t="shared" ca="1" si="17"/>
        <v>2.559065439881188E-2</v>
      </c>
    </row>
    <row r="476" spans="2:7" x14ac:dyDescent="0.2">
      <c r="B476" s="153">
        <v>44726</v>
      </c>
      <c r="C476" s="61">
        <v>403.89117399999998</v>
      </c>
      <c r="D476">
        <f t="shared" si="16"/>
        <v>-3.8112685397481399E-3</v>
      </c>
      <c r="E476">
        <v>-3.8112685397481399E-3</v>
      </c>
      <c r="F476">
        <v>474</v>
      </c>
      <c r="G476">
        <f t="shared" ca="1" si="17"/>
        <v>3.6162542640340002E-2</v>
      </c>
    </row>
    <row r="477" spans="2:7" x14ac:dyDescent="0.2">
      <c r="B477" s="153">
        <v>44725</v>
      </c>
      <c r="C477" s="61">
        <v>405.43640099999999</v>
      </c>
      <c r="D477">
        <f t="shared" si="16"/>
        <v>-4.9877271756485091E-2</v>
      </c>
      <c r="E477">
        <v>-4.9877271756485091E-2</v>
      </c>
      <c r="F477">
        <v>475</v>
      </c>
      <c r="G477">
        <f t="shared" ca="1" si="17"/>
        <v>5.1494580165070747E-2</v>
      </c>
    </row>
    <row r="478" spans="2:7" x14ac:dyDescent="0.2">
      <c r="B478" s="153">
        <v>44722</v>
      </c>
      <c r="C478" s="61">
        <v>426.720032</v>
      </c>
      <c r="D478">
        <f t="shared" si="16"/>
        <v>-1.0501894521095436E-3</v>
      </c>
      <c r="E478">
        <v>-1.0501894521095436E-3</v>
      </c>
      <c r="F478">
        <v>476</v>
      </c>
      <c r="G478">
        <f t="shared" ca="1" si="17"/>
        <v>-7.0523481185565298E-2</v>
      </c>
    </row>
    <row r="479" spans="2:7" x14ac:dyDescent="0.2">
      <c r="B479" s="153">
        <v>44721</v>
      </c>
      <c r="C479" s="61">
        <v>427.16863999999998</v>
      </c>
      <c r="D479">
        <f t="shared" si="16"/>
        <v>-1.6412239937959323E-2</v>
      </c>
      <c r="E479">
        <v>-1.6412239937959323E-2</v>
      </c>
      <c r="F479">
        <v>477</v>
      </c>
      <c r="G479">
        <f t="shared" ca="1" si="17"/>
        <v>-2.3922999698805743E-2</v>
      </c>
    </row>
    <row r="480" spans="2:7" x14ac:dyDescent="0.2">
      <c r="B480" s="153">
        <v>44720</v>
      </c>
      <c r="C480" s="61">
        <v>434.29641700000002</v>
      </c>
      <c r="D480">
        <f t="shared" si="16"/>
        <v>-4.5892731593802442E-4</v>
      </c>
      <c r="E480">
        <v>-4.5892731593802442E-4</v>
      </c>
      <c r="F480">
        <v>478</v>
      </c>
      <c r="G480">
        <f t="shared" ca="1" si="17"/>
        <v>3.3189514185251401E-2</v>
      </c>
    </row>
    <row r="481" spans="2:7" x14ac:dyDescent="0.2">
      <c r="B481" s="153">
        <v>44719</v>
      </c>
      <c r="C481" s="61">
        <v>434.49581899999998</v>
      </c>
      <c r="D481">
        <f t="shared" si="16"/>
        <v>8.0953176310724941E-3</v>
      </c>
      <c r="E481">
        <v>8.0953176310724941E-3</v>
      </c>
      <c r="F481">
        <v>479</v>
      </c>
      <c r="G481">
        <f t="shared" ca="1" si="17"/>
        <v>8.578664894121571E-2</v>
      </c>
    </row>
    <row r="482" spans="2:7" x14ac:dyDescent="0.2">
      <c r="B482" s="153">
        <v>44718</v>
      </c>
      <c r="C482" s="61">
        <v>431.00668300000001</v>
      </c>
      <c r="D482">
        <f t="shared" si="16"/>
        <v>1.0419221611394367E-3</v>
      </c>
      <c r="E482">
        <v>1.0419221611394367E-3</v>
      </c>
      <c r="F482">
        <v>480</v>
      </c>
      <c r="G482">
        <f t="shared" ca="1" si="17"/>
        <v>4.2502155139155624E-2</v>
      </c>
    </row>
    <row r="483" spans="2:7" x14ac:dyDescent="0.2">
      <c r="B483" s="153">
        <v>44715</v>
      </c>
      <c r="C483" s="61">
        <v>430.55807499999997</v>
      </c>
      <c r="D483">
        <f t="shared" si="16"/>
        <v>-1.6509174298860473E-2</v>
      </c>
      <c r="E483">
        <v>-1.6509174298860473E-2</v>
      </c>
      <c r="F483">
        <v>481</v>
      </c>
      <c r="G483">
        <f t="shared" ca="1" si="17"/>
        <v>-0.12785002463402603</v>
      </c>
    </row>
    <row r="484" spans="2:7" x14ac:dyDescent="0.2">
      <c r="B484" s="153">
        <v>44714</v>
      </c>
      <c r="C484" s="61">
        <v>437.78555299999999</v>
      </c>
      <c r="D484">
        <f t="shared" si="16"/>
        <v>-1.2258228009315598E-2</v>
      </c>
      <c r="E484">
        <v>-1.2258228009315598E-2</v>
      </c>
      <c r="F484">
        <v>482</v>
      </c>
      <c r="G484">
        <f t="shared" ca="1" si="17"/>
        <v>8.4727175386395154E-2</v>
      </c>
    </row>
    <row r="485" spans="2:7" x14ac:dyDescent="0.2">
      <c r="B485" s="153">
        <v>44713</v>
      </c>
      <c r="C485" s="61">
        <v>443.21862800000002</v>
      </c>
      <c r="D485">
        <f t="shared" si="16"/>
        <v>2.3672989151560663E-3</v>
      </c>
      <c r="E485">
        <v>2.3672989151560663E-3</v>
      </c>
      <c r="F485">
        <v>483</v>
      </c>
      <c r="G485">
        <f t="shared" ca="1" si="17"/>
        <v>-6.0854006725211511E-3</v>
      </c>
    </row>
    <row r="486" spans="2:7" x14ac:dyDescent="0.2">
      <c r="B486" s="153">
        <v>44712</v>
      </c>
      <c r="C486" s="61">
        <v>442.171875</v>
      </c>
      <c r="D486">
        <f t="shared" si="16"/>
        <v>2.599448614135828E-3</v>
      </c>
      <c r="E486">
        <v>2.599448614135828E-3</v>
      </c>
      <c r="F486">
        <v>484</v>
      </c>
      <c r="G486">
        <f t="shared" ca="1" si="17"/>
        <v>2.4203694894690524E-2</v>
      </c>
    </row>
    <row r="487" spans="2:7" x14ac:dyDescent="0.2">
      <c r="B487" s="153">
        <v>44711</v>
      </c>
      <c r="C487" s="61">
        <v>441.02545199999997</v>
      </c>
      <c r="D487">
        <f t="shared" si="16"/>
        <v>2.9795143676712401E-2</v>
      </c>
      <c r="E487">
        <v>2.9795143676712401E-2</v>
      </c>
      <c r="F487">
        <v>485</v>
      </c>
      <c r="G487">
        <f t="shared" ca="1" si="17"/>
        <v>4.2400370589724672E-2</v>
      </c>
    </row>
    <row r="488" spans="2:7" x14ac:dyDescent="0.2">
      <c r="B488" s="153">
        <v>44708</v>
      </c>
      <c r="C488" s="61">
        <v>428.26522799999998</v>
      </c>
      <c r="D488">
        <f t="shared" si="16"/>
        <v>2.1276638973395302E-2</v>
      </c>
      <c r="E488">
        <v>2.1276638973395302E-2</v>
      </c>
      <c r="F488">
        <v>486</v>
      </c>
      <c r="G488">
        <f t="shared" ca="1" si="17"/>
        <v>3.0916073480475308E-2</v>
      </c>
    </row>
    <row r="489" spans="2:7" x14ac:dyDescent="0.2">
      <c r="B489" s="153">
        <v>44707</v>
      </c>
      <c r="C489" s="61">
        <v>419.34301799999997</v>
      </c>
      <c r="D489">
        <f t="shared" si="16"/>
        <v>8.7529557302517963E-3</v>
      </c>
      <c r="E489">
        <v>8.7529557302517963E-3</v>
      </c>
      <c r="F489">
        <v>487</v>
      </c>
      <c r="G489">
        <f t="shared" ca="1" si="17"/>
        <v>-3.9923995980347654E-2</v>
      </c>
    </row>
    <row r="490" spans="2:7" x14ac:dyDescent="0.2">
      <c r="B490" s="153">
        <v>44706</v>
      </c>
      <c r="C490" s="61">
        <v>415.70437600000002</v>
      </c>
      <c r="D490">
        <f t="shared" si="16"/>
        <v>-2.0551956397420641E-2</v>
      </c>
      <c r="E490">
        <v>-2.0551956397420641E-2</v>
      </c>
      <c r="F490">
        <v>488</v>
      </c>
      <c r="G490">
        <f t="shared" ca="1" si="17"/>
        <v>-5.323624106945693E-2</v>
      </c>
    </row>
    <row r="491" spans="2:7" x14ac:dyDescent="0.2">
      <c r="B491" s="153">
        <v>44705</v>
      </c>
      <c r="C491" s="61">
        <v>424.42718500000001</v>
      </c>
      <c r="D491">
        <f t="shared" si="16"/>
        <v>1.0202825833308553E-2</v>
      </c>
      <c r="E491">
        <v>1.0202825833308553E-2</v>
      </c>
      <c r="F491">
        <v>489</v>
      </c>
      <c r="G491">
        <f t="shared" ca="1" si="17"/>
        <v>-7.8278492284536094E-2</v>
      </c>
    </row>
    <row r="492" spans="2:7" x14ac:dyDescent="0.2">
      <c r="B492" s="153">
        <v>44704</v>
      </c>
      <c r="C492" s="61">
        <v>420.14056399999998</v>
      </c>
      <c r="D492">
        <f t="shared" si="16"/>
        <v>8.2536370906080032E-3</v>
      </c>
      <c r="E492">
        <v>8.2536370906080032E-3</v>
      </c>
      <c r="F492">
        <v>490</v>
      </c>
      <c r="G492">
        <f t="shared" ca="1" si="17"/>
        <v>0.16234344572241807</v>
      </c>
    </row>
    <row r="493" spans="2:7" x14ac:dyDescent="0.2">
      <c r="B493" s="153">
        <v>44701</v>
      </c>
      <c r="C493" s="61">
        <v>416.70126299999998</v>
      </c>
      <c r="D493">
        <f t="shared" si="16"/>
        <v>4.8538836873811914E-2</v>
      </c>
      <c r="E493">
        <v>4.8538836873811914E-2</v>
      </c>
      <c r="F493">
        <v>491</v>
      </c>
      <c r="G493">
        <f t="shared" ca="1" si="17"/>
        <v>9.9195010287523186E-2</v>
      </c>
    </row>
    <row r="494" spans="2:7" x14ac:dyDescent="0.2">
      <c r="B494" s="153">
        <v>44700</v>
      </c>
      <c r="C494" s="61">
        <v>397.41137700000002</v>
      </c>
      <c r="D494">
        <f t="shared" si="16"/>
        <v>-3.9744661835696117E-2</v>
      </c>
      <c r="E494">
        <v>-3.9744661835696117E-2</v>
      </c>
      <c r="F494">
        <v>492</v>
      </c>
      <c r="G494">
        <f t="shared" ca="1" si="17"/>
        <v>6.1445091104778325E-2</v>
      </c>
    </row>
    <row r="495" spans="2:7" x14ac:dyDescent="0.2">
      <c r="B495" s="153">
        <v>44699</v>
      </c>
      <c r="C495" s="61">
        <v>413.86010700000003</v>
      </c>
      <c r="D495">
        <f t="shared" si="16"/>
        <v>-2.1218930339954485E-2</v>
      </c>
      <c r="E495">
        <v>-2.1218930339954485E-2</v>
      </c>
      <c r="F495">
        <v>493</v>
      </c>
      <c r="G495">
        <f t="shared" ca="1" si="17"/>
        <v>-1.1631321160489606E-2</v>
      </c>
    </row>
    <row r="496" spans="2:7" x14ac:dyDescent="0.2">
      <c r="B496" s="153">
        <v>44698</v>
      </c>
      <c r="C496" s="61">
        <v>422.83215300000001</v>
      </c>
      <c r="D496">
        <f t="shared" si="16"/>
        <v>4.6379643854896548E-2</v>
      </c>
      <c r="E496">
        <v>4.6379643854896548E-2</v>
      </c>
      <c r="F496">
        <v>494</v>
      </c>
      <c r="G496">
        <f t="shared" ca="1" si="17"/>
        <v>2.5508010969392481E-2</v>
      </c>
    </row>
    <row r="497" spans="2:7" x14ac:dyDescent="0.2">
      <c r="B497" s="153">
        <v>44697</v>
      </c>
      <c r="C497" s="61">
        <v>404.090576</v>
      </c>
      <c r="D497">
        <f t="shared" si="16"/>
        <v>2.5971195693030727E-3</v>
      </c>
      <c r="E497">
        <v>2.5971195693030727E-3</v>
      </c>
      <c r="F497">
        <v>495</v>
      </c>
      <c r="G497">
        <f t="shared" ca="1" si="17"/>
        <v>-7.316819115333778E-2</v>
      </c>
    </row>
    <row r="498" spans="2:7" x14ac:dyDescent="0.2">
      <c r="B498" s="153">
        <v>44694</v>
      </c>
      <c r="C498" s="61">
        <v>403.04382299999997</v>
      </c>
      <c r="D498">
        <f t="shared" si="16"/>
        <v>8.5952184230751738E-2</v>
      </c>
      <c r="E498">
        <v>8.5952184230751738E-2</v>
      </c>
      <c r="F498">
        <v>496</v>
      </c>
      <c r="G498">
        <f t="shared" ca="1" si="17"/>
        <v>6.7952825063830611E-3</v>
      </c>
    </row>
    <row r="499" spans="2:7" x14ac:dyDescent="0.2">
      <c r="B499" s="153">
        <v>44693</v>
      </c>
      <c r="C499" s="61">
        <v>371.14325000000002</v>
      </c>
      <c r="D499">
        <f t="shared" si="16"/>
        <v>-4.0834720269599716E-2</v>
      </c>
      <c r="E499">
        <v>-4.0834720269599716E-2</v>
      </c>
      <c r="F499">
        <v>497</v>
      </c>
      <c r="G499">
        <f t="shared" ca="1" si="17"/>
        <v>3.2125594396511269E-2</v>
      </c>
    </row>
    <row r="500" spans="2:7" x14ac:dyDescent="0.2">
      <c r="B500" s="153">
        <v>44692</v>
      </c>
      <c r="C500" s="61">
        <v>386.94400000000002</v>
      </c>
      <c r="D500">
        <f t="shared" si="16"/>
        <v>-9.189590887078096E-3</v>
      </c>
      <c r="E500">
        <v>-9.189590887078096E-3</v>
      </c>
      <c r="F500">
        <v>498</v>
      </c>
      <c r="G500">
        <f t="shared" ca="1" si="17"/>
        <v>4.1925344992678998E-2</v>
      </c>
    </row>
    <row r="501" spans="2:7" x14ac:dyDescent="0.2">
      <c r="B501" s="153">
        <v>44691</v>
      </c>
      <c r="C501" s="61">
        <v>390.53283699999997</v>
      </c>
      <c r="D501">
        <f t="shared" si="16"/>
        <v>-3.0201792003617653E-2</v>
      </c>
      <c r="E501">
        <v>-3.0201792003617653E-2</v>
      </c>
      <c r="F501">
        <v>499</v>
      </c>
      <c r="G501">
        <f t="shared" ca="1" si="17"/>
        <v>8.4783635045118613E-2</v>
      </c>
    </row>
    <row r="502" spans="2:7" x14ac:dyDescent="0.2">
      <c r="B502" s="153">
        <v>44690</v>
      </c>
      <c r="C502" s="61">
        <v>402.69494600000002</v>
      </c>
      <c r="D502">
        <f t="shared" si="16"/>
        <v>-1.1259222508184794E-2</v>
      </c>
      <c r="E502">
        <v>-1.1259222508184794E-2</v>
      </c>
      <c r="F502">
        <v>500</v>
      </c>
      <c r="G502">
        <f t="shared" ca="1" si="17"/>
        <v>6.5035361993492691E-2</v>
      </c>
    </row>
    <row r="503" spans="2:7" x14ac:dyDescent="0.2">
      <c r="B503" s="153">
        <v>44687</v>
      </c>
      <c r="C503" s="61">
        <v>407.28060900000003</v>
      </c>
      <c r="D503">
        <f t="shared" si="16"/>
        <v>-4.1637356739258627E-2</v>
      </c>
      <c r="E503">
        <v>-4.1637356739258627E-2</v>
      </c>
      <c r="F503">
        <v>501</v>
      </c>
      <c r="G503">
        <f t="shared" ca="1" si="17"/>
        <v>3.8157164244419652E-2</v>
      </c>
    </row>
    <row r="504" spans="2:7" x14ac:dyDescent="0.2">
      <c r="B504" s="153">
        <v>44686</v>
      </c>
      <c r="C504" s="61">
        <v>424.97546399999999</v>
      </c>
      <c r="D504">
        <f t="shared" si="16"/>
        <v>6.6115457942296143E-3</v>
      </c>
      <c r="E504">
        <v>6.6115457942296143E-3</v>
      </c>
      <c r="F504">
        <v>502</v>
      </c>
      <c r="G504">
        <f t="shared" ca="1" si="17"/>
        <v>-1.9687696158619435E-2</v>
      </c>
    </row>
    <row r="505" spans="2:7" x14ac:dyDescent="0.2">
      <c r="B505" s="153">
        <v>44685</v>
      </c>
      <c r="C505" s="61">
        <v>422.18417399999998</v>
      </c>
      <c r="D505">
        <f t="shared" si="16"/>
        <v>-2.1601024916675048E-2</v>
      </c>
      <c r="E505">
        <v>-2.1601024916675048E-2</v>
      </c>
      <c r="F505">
        <v>503</v>
      </c>
      <c r="G505">
        <f t="shared" ca="1" si="17"/>
        <v>7.0111797893730926E-2</v>
      </c>
    </row>
    <row r="506" spans="2:7" x14ac:dyDescent="0.2">
      <c r="B506" s="153">
        <v>44683</v>
      </c>
      <c r="C506" s="61">
        <v>431.50512700000002</v>
      </c>
      <c r="D506">
        <f t="shared" si="16"/>
        <v>-1.0854703372523788E-2</v>
      </c>
      <c r="E506">
        <v>-1.0854703372523788E-2</v>
      </c>
      <c r="F506">
        <v>504</v>
      </c>
      <c r="G506">
        <f t="shared" ca="1" si="17"/>
        <v>-6.9671616728971819E-2</v>
      </c>
    </row>
    <row r="507" spans="2:7" x14ac:dyDescent="0.2">
      <c r="B507" s="153">
        <v>44680</v>
      </c>
      <c r="C507" s="61">
        <v>436.240387</v>
      </c>
      <c r="D507">
        <f t="shared" si="16"/>
        <v>3.5546678121742576E-3</v>
      </c>
      <c r="E507">
        <v>3.5546678121742576E-3</v>
      </c>
      <c r="F507">
        <v>505</v>
      </c>
      <c r="G507">
        <f t="shared" ca="1" si="17"/>
        <v>6.0424289726373252E-2</v>
      </c>
    </row>
    <row r="508" spans="2:7" x14ac:dyDescent="0.2">
      <c r="B508" s="153">
        <v>44679</v>
      </c>
      <c r="C508" s="61">
        <v>434.69519000000003</v>
      </c>
      <c r="D508">
        <f t="shared" si="16"/>
        <v>1.3480540799760188E-2</v>
      </c>
      <c r="E508">
        <v>1.3480540799760188E-2</v>
      </c>
      <c r="F508">
        <v>506</v>
      </c>
      <c r="G508">
        <f t="shared" ca="1" si="17"/>
        <v>5.3161879549936453E-2</v>
      </c>
    </row>
    <row r="509" spans="2:7" x14ac:dyDescent="0.2">
      <c r="B509" s="153">
        <v>44678</v>
      </c>
      <c r="C509" s="61">
        <v>428.913208</v>
      </c>
      <c r="D509">
        <f t="shared" si="16"/>
        <v>-1.0692128205268315E-2</v>
      </c>
      <c r="E509">
        <v>-1.0692128205268315E-2</v>
      </c>
      <c r="F509">
        <v>507</v>
      </c>
      <c r="G509">
        <f t="shared" ca="1" si="17"/>
        <v>4.1324895631187047E-2</v>
      </c>
    </row>
    <row r="510" spans="2:7" x14ac:dyDescent="0.2">
      <c r="B510" s="153">
        <v>44677</v>
      </c>
      <c r="C510" s="61">
        <v>433.548767</v>
      </c>
      <c r="D510">
        <f t="shared" si="16"/>
        <v>2.2933128832009365E-2</v>
      </c>
      <c r="E510">
        <v>2.2933128832009365E-2</v>
      </c>
      <c r="F510">
        <v>508</v>
      </c>
      <c r="G510">
        <f t="shared" ca="1" si="17"/>
        <v>-3.5064961802809495E-3</v>
      </c>
    </row>
    <row r="511" spans="2:7" x14ac:dyDescent="0.2">
      <c r="B511" s="153">
        <v>44676</v>
      </c>
      <c r="C511" s="61">
        <v>423.82904100000002</v>
      </c>
      <c r="D511">
        <f t="shared" si="16"/>
        <v>-3.1217970367408924E-2</v>
      </c>
      <c r="E511">
        <v>-3.1217970367408924E-2</v>
      </c>
      <c r="F511">
        <v>509</v>
      </c>
      <c r="G511">
        <f t="shared" ca="1" si="17"/>
        <v>-2.8357262385705342E-3</v>
      </c>
    </row>
    <row r="512" spans="2:7" x14ac:dyDescent="0.2">
      <c r="B512" s="153">
        <v>44673</v>
      </c>
      <c r="C512" s="61">
        <v>437.48648100000003</v>
      </c>
      <c r="D512">
        <f t="shared" si="16"/>
        <v>-2.0533426233067444E-2</v>
      </c>
      <c r="E512">
        <v>-2.0533426233067444E-2</v>
      </c>
      <c r="F512">
        <v>510</v>
      </c>
      <c r="G512">
        <f t="shared" ca="1" si="17"/>
        <v>-8.1268825059692379E-2</v>
      </c>
    </row>
    <row r="513" spans="2:7" x14ac:dyDescent="0.2">
      <c r="B513" s="153">
        <v>44672</v>
      </c>
      <c r="C513" s="61">
        <v>446.65789799999999</v>
      </c>
      <c r="D513">
        <f t="shared" si="16"/>
        <v>1.7024215265616271E-2</v>
      </c>
      <c r="E513">
        <v>1.7024215265616271E-2</v>
      </c>
      <c r="F513">
        <v>511</v>
      </c>
      <c r="G513">
        <f t="shared" ca="1" si="17"/>
        <v>5.2498620216566032E-2</v>
      </c>
    </row>
    <row r="514" spans="2:7" x14ac:dyDescent="0.2">
      <c r="B514" s="153">
        <v>44671</v>
      </c>
      <c r="C514" s="61">
        <v>439.18118299999998</v>
      </c>
      <c r="D514">
        <f t="shared" si="16"/>
        <v>3.6710086662951065E-2</v>
      </c>
      <c r="E514">
        <v>3.6710086662951065E-2</v>
      </c>
      <c r="F514">
        <v>512</v>
      </c>
      <c r="G514">
        <f t="shared" ca="1" si="17"/>
        <v>0.10780437272410383</v>
      </c>
    </row>
    <row r="515" spans="2:7" x14ac:dyDescent="0.2">
      <c r="B515" s="153">
        <v>44670</v>
      </c>
      <c r="C515" s="61">
        <v>423.62970000000001</v>
      </c>
      <c r="D515">
        <f t="shared" ref="D515:D578" si="18">(C515-C516)/C516</f>
        <v>-2.0401051095177824E-2</v>
      </c>
      <c r="E515">
        <v>-2.0401051095177824E-2</v>
      </c>
      <c r="F515">
        <v>513</v>
      </c>
      <c r="G515">
        <f t="shared" ref="G515:G578" ca="1" si="19">_xlfn.NORM.INV(RAND(),$N$5,$N$6)</f>
        <v>8.6310721837891666E-2</v>
      </c>
    </row>
    <row r="516" spans="2:7" x14ac:dyDescent="0.2">
      <c r="B516" s="153">
        <v>44669</v>
      </c>
      <c r="C516" s="61">
        <v>432.452179</v>
      </c>
      <c r="D516">
        <f t="shared" si="18"/>
        <v>6.3797686370982293E-3</v>
      </c>
      <c r="E516">
        <v>6.3797686370982293E-3</v>
      </c>
      <c r="F516">
        <v>514</v>
      </c>
      <c r="G516">
        <f t="shared" ca="1" si="19"/>
        <v>3.6442682586869002E-2</v>
      </c>
    </row>
    <row r="517" spans="2:7" x14ac:dyDescent="0.2">
      <c r="B517" s="153">
        <v>44664</v>
      </c>
      <c r="C517" s="61">
        <v>429.71072400000003</v>
      </c>
      <c r="D517">
        <f t="shared" si="18"/>
        <v>-1.6541120642902092E-2</v>
      </c>
      <c r="E517">
        <v>-1.6541120642902092E-2</v>
      </c>
      <c r="F517">
        <v>515</v>
      </c>
      <c r="G517">
        <f t="shared" ca="1" si="19"/>
        <v>-2.5311502446638493E-2</v>
      </c>
    </row>
    <row r="518" spans="2:7" x14ac:dyDescent="0.2">
      <c r="B518" s="153">
        <v>44663</v>
      </c>
      <c r="C518" s="61">
        <v>436.93817100000001</v>
      </c>
      <c r="D518">
        <f t="shared" si="18"/>
        <v>-3.0417049986280049E-2</v>
      </c>
      <c r="E518">
        <v>-3.0417049986280049E-2</v>
      </c>
      <c r="F518">
        <v>516</v>
      </c>
      <c r="G518">
        <f t="shared" ca="1" si="19"/>
        <v>-2.0142558128873236E-2</v>
      </c>
    </row>
    <row r="519" spans="2:7" x14ac:dyDescent="0.2">
      <c r="B519" s="153">
        <v>44662</v>
      </c>
      <c r="C519" s="61">
        <v>450.64547700000003</v>
      </c>
      <c r="D519">
        <f t="shared" si="18"/>
        <v>0</v>
      </c>
      <c r="E519">
        <v>0</v>
      </c>
      <c r="F519">
        <v>517</v>
      </c>
      <c r="G519">
        <f t="shared" ca="1" si="19"/>
        <v>-6.6186565601354316E-2</v>
      </c>
    </row>
    <row r="520" spans="2:7" x14ac:dyDescent="0.2">
      <c r="B520" s="153">
        <v>44659</v>
      </c>
      <c r="C520" s="61">
        <v>450.64547700000003</v>
      </c>
      <c r="D520">
        <f t="shared" si="18"/>
        <v>5.6729831419220361E-3</v>
      </c>
      <c r="E520">
        <v>5.6729831419220361E-3</v>
      </c>
      <c r="F520">
        <v>518</v>
      </c>
      <c r="G520">
        <f t="shared" ca="1" si="19"/>
        <v>-4.6558052262480949E-2</v>
      </c>
    </row>
    <row r="521" spans="2:7" x14ac:dyDescent="0.2">
      <c r="B521" s="153">
        <v>44658</v>
      </c>
      <c r="C521" s="61">
        <v>448.10339399999998</v>
      </c>
      <c r="D521">
        <f t="shared" si="18"/>
        <v>-1.4578526255929741E-2</v>
      </c>
      <c r="E521">
        <v>-1.4578526255929741E-2</v>
      </c>
      <c r="F521">
        <v>519</v>
      </c>
      <c r="G521">
        <f t="shared" ca="1" si="19"/>
        <v>2.8772385493240002E-2</v>
      </c>
    </row>
    <row r="522" spans="2:7" x14ac:dyDescent="0.2">
      <c r="B522" s="153">
        <v>44657</v>
      </c>
      <c r="C522" s="61">
        <v>454.73272700000001</v>
      </c>
      <c r="D522">
        <f t="shared" si="18"/>
        <v>-4.1480348315317689E-3</v>
      </c>
      <c r="E522">
        <v>-4.1480348315317689E-3</v>
      </c>
      <c r="F522">
        <v>520</v>
      </c>
      <c r="G522">
        <f t="shared" ca="1" si="19"/>
        <v>0.14268576310675887</v>
      </c>
    </row>
    <row r="523" spans="2:7" x14ac:dyDescent="0.2">
      <c r="B523" s="153">
        <v>44656</v>
      </c>
      <c r="C523" s="61">
        <v>456.62683099999998</v>
      </c>
      <c r="D523">
        <f t="shared" si="18"/>
        <v>2.5293793741305238E-2</v>
      </c>
      <c r="E523">
        <v>2.5293793741305238E-2</v>
      </c>
      <c r="F523">
        <v>521</v>
      </c>
      <c r="G523">
        <f t="shared" ca="1" si="19"/>
        <v>-3.5452575769885511E-3</v>
      </c>
    </row>
    <row r="524" spans="2:7" x14ac:dyDescent="0.2">
      <c r="B524" s="153">
        <v>44655</v>
      </c>
      <c r="C524" s="61">
        <v>445.36193800000001</v>
      </c>
      <c r="D524">
        <f t="shared" si="18"/>
        <v>1.2694118748333037E-2</v>
      </c>
      <c r="E524">
        <v>1.2694118748333037E-2</v>
      </c>
      <c r="F524">
        <v>522</v>
      </c>
      <c r="G524">
        <f t="shared" ca="1" si="19"/>
        <v>-1.0832204380710192E-2</v>
      </c>
    </row>
    <row r="525" spans="2:7" x14ac:dyDescent="0.2">
      <c r="B525" s="153">
        <v>44652</v>
      </c>
      <c r="C525" s="61">
        <v>439.77932700000002</v>
      </c>
      <c r="D525">
        <f t="shared" si="18"/>
        <v>1.7060460245793663E-2</v>
      </c>
      <c r="E525">
        <v>1.7060460245793663E-2</v>
      </c>
      <c r="F525">
        <v>523</v>
      </c>
      <c r="G525">
        <f t="shared" ca="1" si="19"/>
        <v>6.1828576236633306E-2</v>
      </c>
    </row>
    <row r="526" spans="2:7" x14ac:dyDescent="0.2">
      <c r="B526" s="153">
        <v>44651</v>
      </c>
      <c r="C526" s="61">
        <v>432.40234400000003</v>
      </c>
      <c r="D526">
        <f t="shared" si="18"/>
        <v>-4.3612448223352288E-3</v>
      </c>
      <c r="E526">
        <v>-4.3612448223352288E-3</v>
      </c>
      <c r="F526">
        <v>524</v>
      </c>
      <c r="G526">
        <f t="shared" ca="1" si="19"/>
        <v>0.10191903997275907</v>
      </c>
    </row>
    <row r="527" spans="2:7" x14ac:dyDescent="0.2">
      <c r="B527" s="153">
        <v>44650</v>
      </c>
      <c r="C527" s="61">
        <v>434.29641700000002</v>
      </c>
      <c r="D527">
        <f t="shared" si="18"/>
        <v>4.4961182357797346E-3</v>
      </c>
      <c r="E527">
        <v>4.4961182357797346E-3</v>
      </c>
      <c r="F527">
        <v>525</v>
      </c>
      <c r="G527">
        <f t="shared" ca="1" si="19"/>
        <v>-7.4951244061117514E-2</v>
      </c>
    </row>
    <row r="528" spans="2:7" x14ac:dyDescent="0.2">
      <c r="B528" s="153">
        <v>44649</v>
      </c>
      <c r="C528" s="61">
        <v>432.352509</v>
      </c>
      <c r="D528">
        <f t="shared" si="18"/>
        <v>2.3110583274397918E-3</v>
      </c>
      <c r="E528">
        <v>2.3110583274397918E-3</v>
      </c>
      <c r="F528">
        <v>526</v>
      </c>
      <c r="G528">
        <f t="shared" ca="1" si="19"/>
        <v>4.8335523866777183E-2</v>
      </c>
    </row>
    <row r="529" spans="2:7" x14ac:dyDescent="0.2">
      <c r="B529" s="153">
        <v>44648</v>
      </c>
      <c r="C529" s="61">
        <v>431.35562099999999</v>
      </c>
      <c r="D529">
        <f t="shared" si="18"/>
        <v>1.3885864597539899E-3</v>
      </c>
      <c r="E529">
        <v>1.3885864597539899E-3</v>
      </c>
      <c r="F529">
        <v>527</v>
      </c>
      <c r="G529">
        <f t="shared" ca="1" si="19"/>
        <v>1.2226035187362323E-2</v>
      </c>
    </row>
    <row r="530" spans="2:7" x14ac:dyDescent="0.2">
      <c r="B530" s="153">
        <v>44645</v>
      </c>
      <c r="C530" s="61">
        <v>430.75747699999999</v>
      </c>
      <c r="D530">
        <f t="shared" si="18"/>
        <v>-2.5392559405455566E-3</v>
      </c>
      <c r="E530">
        <v>-2.5392559405455566E-3</v>
      </c>
      <c r="F530">
        <v>528</v>
      </c>
      <c r="G530">
        <f t="shared" ca="1" si="19"/>
        <v>1.6972965498082437E-3</v>
      </c>
    </row>
    <row r="531" spans="2:7" x14ac:dyDescent="0.2">
      <c r="B531" s="153">
        <v>44644</v>
      </c>
      <c r="C531" s="61">
        <v>431.85406499999999</v>
      </c>
      <c r="D531">
        <f t="shared" si="18"/>
        <v>-5.9659618926177068E-3</v>
      </c>
      <c r="E531">
        <v>-5.9659618926177068E-3</v>
      </c>
      <c r="F531">
        <v>529</v>
      </c>
      <c r="G531">
        <f t="shared" ca="1" si="19"/>
        <v>-7.8832191003786328E-2</v>
      </c>
    </row>
    <row r="532" spans="2:7" x14ac:dyDescent="0.2">
      <c r="B532" s="153">
        <v>44643</v>
      </c>
      <c r="C532" s="61">
        <v>434.44595299999997</v>
      </c>
      <c r="D532">
        <f t="shared" si="18"/>
        <v>-1.0332748569586615E-2</v>
      </c>
      <c r="E532">
        <v>-1.0332748569586615E-2</v>
      </c>
      <c r="F532">
        <v>530</v>
      </c>
      <c r="G532">
        <f t="shared" ca="1" si="19"/>
        <v>8.5278379401282876E-3</v>
      </c>
    </row>
    <row r="533" spans="2:7" x14ac:dyDescent="0.2">
      <c r="B533" s="153">
        <v>44642</v>
      </c>
      <c r="C533" s="61">
        <v>438.98184199999997</v>
      </c>
      <c r="D533">
        <f t="shared" si="18"/>
        <v>2.8975365758503891E-2</v>
      </c>
      <c r="E533">
        <v>2.8975365758503891E-2</v>
      </c>
      <c r="F533">
        <v>531</v>
      </c>
      <c r="G533">
        <f t="shared" ca="1" si="19"/>
        <v>-1.6546597235356342E-2</v>
      </c>
    </row>
    <row r="534" spans="2:7" x14ac:dyDescent="0.2">
      <c r="B534" s="153">
        <v>44641</v>
      </c>
      <c r="C534" s="61">
        <v>426.620361</v>
      </c>
      <c r="D534">
        <f t="shared" si="18"/>
        <v>-1.3485463325645536E-2</v>
      </c>
      <c r="E534">
        <v>-1.3485463325645536E-2</v>
      </c>
      <c r="F534">
        <v>532</v>
      </c>
      <c r="G534">
        <f t="shared" ca="1" si="19"/>
        <v>2.1713701937435E-2</v>
      </c>
    </row>
    <row r="535" spans="2:7" x14ac:dyDescent="0.2">
      <c r="B535" s="153">
        <v>44637</v>
      </c>
      <c r="C535" s="61">
        <v>432.452179</v>
      </c>
      <c r="D535">
        <f t="shared" si="18"/>
        <v>2.0946098675698511E-2</v>
      </c>
      <c r="E535">
        <v>2.0946098675698511E-2</v>
      </c>
      <c r="F535">
        <v>533</v>
      </c>
      <c r="G535">
        <f t="shared" ca="1" si="19"/>
        <v>8.3354416137024392E-2</v>
      </c>
    </row>
    <row r="536" spans="2:7" x14ac:dyDescent="0.2">
      <c r="B536" s="153">
        <v>44636</v>
      </c>
      <c r="C536" s="61">
        <v>423.57983400000001</v>
      </c>
      <c r="D536">
        <f t="shared" si="18"/>
        <v>2.7196932486791909E-2</v>
      </c>
      <c r="E536">
        <v>2.7196932486791909E-2</v>
      </c>
      <c r="F536">
        <v>534</v>
      </c>
      <c r="G536">
        <f t="shared" ca="1" si="19"/>
        <v>-4.9970612504301119E-2</v>
      </c>
    </row>
    <row r="537" spans="2:7" x14ac:dyDescent="0.2">
      <c r="B537" s="153">
        <v>44635</v>
      </c>
      <c r="C537" s="61">
        <v>412.364777</v>
      </c>
      <c r="D537">
        <f t="shared" si="18"/>
        <v>4.7363795351653979E-3</v>
      </c>
      <c r="E537">
        <v>4.7363795351653979E-3</v>
      </c>
      <c r="F537">
        <v>535</v>
      </c>
      <c r="G537">
        <f t="shared" ca="1" si="19"/>
        <v>7.3039765572754003E-2</v>
      </c>
    </row>
    <row r="538" spans="2:7" x14ac:dyDescent="0.2">
      <c r="B538" s="153">
        <v>44634</v>
      </c>
      <c r="C538" s="61">
        <v>410.42086799999998</v>
      </c>
      <c r="D538">
        <f t="shared" si="18"/>
        <v>-1.5425020175084247E-2</v>
      </c>
      <c r="E538">
        <v>-1.5425020175084247E-2</v>
      </c>
      <c r="F538">
        <v>536</v>
      </c>
      <c r="G538">
        <f t="shared" ca="1" si="19"/>
        <v>4.6541353272061423E-2</v>
      </c>
    </row>
    <row r="539" spans="2:7" x14ac:dyDescent="0.2">
      <c r="B539" s="153">
        <v>44631</v>
      </c>
      <c r="C539" s="61">
        <v>416.85079999999999</v>
      </c>
      <c r="D539">
        <f t="shared" si="18"/>
        <v>-3.4556724916724258E-3</v>
      </c>
      <c r="E539">
        <v>-3.4556724916724258E-3</v>
      </c>
      <c r="F539">
        <v>537</v>
      </c>
      <c r="G539">
        <f t="shared" ca="1" si="19"/>
        <v>-2.5558748524282585E-2</v>
      </c>
    </row>
    <row r="540" spans="2:7" x14ac:dyDescent="0.2">
      <c r="B540" s="153">
        <v>44630</v>
      </c>
      <c r="C540" s="61">
        <v>418.29629499999999</v>
      </c>
      <c r="D540">
        <f t="shared" si="18"/>
        <v>3.3752171427037105E-2</v>
      </c>
      <c r="E540">
        <v>3.3752171427037105E-2</v>
      </c>
      <c r="F540">
        <v>538</v>
      </c>
      <c r="G540">
        <f t="shared" ca="1" si="19"/>
        <v>-2.2174765716857281E-2</v>
      </c>
    </row>
    <row r="541" spans="2:7" x14ac:dyDescent="0.2">
      <c r="B541" s="153">
        <v>44629</v>
      </c>
      <c r="C541" s="61">
        <v>404.63885499999998</v>
      </c>
      <c r="D541">
        <f t="shared" si="18"/>
        <v>3.6119928117593882E-2</v>
      </c>
      <c r="E541">
        <v>3.6119928117593882E-2</v>
      </c>
      <c r="F541">
        <v>539</v>
      </c>
      <c r="G541">
        <f t="shared" ca="1" si="19"/>
        <v>1.9684713279767862E-3</v>
      </c>
    </row>
    <row r="542" spans="2:7" x14ac:dyDescent="0.2">
      <c r="B542" s="153">
        <v>44628</v>
      </c>
      <c r="C542" s="61">
        <v>390.53283699999997</v>
      </c>
      <c r="D542">
        <f t="shared" si="18"/>
        <v>-5.7106642667092509E-3</v>
      </c>
      <c r="E542">
        <v>-5.7106642667092509E-3</v>
      </c>
      <c r="F542">
        <v>540</v>
      </c>
      <c r="G542">
        <f t="shared" ca="1" si="19"/>
        <v>-2.770575223818831E-2</v>
      </c>
    </row>
    <row r="543" spans="2:7" x14ac:dyDescent="0.2">
      <c r="B543" s="153">
        <v>44627</v>
      </c>
      <c r="C543" s="61">
        <v>392.775848</v>
      </c>
      <c r="D543">
        <f t="shared" si="18"/>
        <v>-5.5721994654245308E-2</v>
      </c>
      <c r="E543">
        <v>-5.5721994654245308E-2</v>
      </c>
      <c r="F543">
        <v>541</v>
      </c>
      <c r="G543">
        <f t="shared" ca="1" si="19"/>
        <v>0.16161732493161229</v>
      </c>
    </row>
    <row r="544" spans="2:7" x14ac:dyDescent="0.2">
      <c r="B544" s="153">
        <v>44624</v>
      </c>
      <c r="C544" s="61">
        <v>415.95361300000002</v>
      </c>
      <c r="D544">
        <f t="shared" si="18"/>
        <v>-4.5412956723332863E-2</v>
      </c>
      <c r="E544">
        <v>-4.5412956723332863E-2</v>
      </c>
      <c r="F544">
        <v>542</v>
      </c>
      <c r="G544">
        <f t="shared" ca="1" si="19"/>
        <v>0.11074391311400245</v>
      </c>
    </row>
    <row r="545" spans="2:7" x14ac:dyDescent="0.2">
      <c r="B545" s="153">
        <v>44623</v>
      </c>
      <c r="C545" s="61">
        <v>435.74194299999999</v>
      </c>
      <c r="D545">
        <f t="shared" si="18"/>
        <v>-2.345844546680468E-2</v>
      </c>
      <c r="E545">
        <v>-2.345844546680468E-2</v>
      </c>
      <c r="F545">
        <v>543</v>
      </c>
      <c r="G545">
        <f t="shared" ca="1" si="19"/>
        <v>4.3510177169513088E-2</v>
      </c>
    </row>
    <row r="546" spans="2:7" x14ac:dyDescent="0.2">
      <c r="B546" s="153">
        <v>44622</v>
      </c>
      <c r="C546" s="61">
        <v>446.20931999999999</v>
      </c>
      <c r="D546">
        <f t="shared" si="18"/>
        <v>-1.4205422909279657E-2</v>
      </c>
      <c r="E546">
        <v>-1.4205422909279657E-2</v>
      </c>
      <c r="F546">
        <v>544</v>
      </c>
      <c r="G546">
        <f t="shared" ca="1" si="19"/>
        <v>-1.4283490792670718E-2</v>
      </c>
    </row>
    <row r="547" spans="2:7" x14ac:dyDescent="0.2">
      <c r="B547" s="153">
        <v>44620</v>
      </c>
      <c r="C547" s="61">
        <v>452.639252</v>
      </c>
      <c r="D547">
        <f t="shared" si="18"/>
        <v>-1.2398090001281337E-2</v>
      </c>
      <c r="E547">
        <v>-1.2398090001281337E-2</v>
      </c>
      <c r="F547">
        <v>545</v>
      </c>
      <c r="G547">
        <f t="shared" ca="1" si="19"/>
        <v>-6.203152593715909E-2</v>
      </c>
    </row>
    <row r="548" spans="2:7" x14ac:dyDescent="0.2">
      <c r="B548" s="153">
        <v>44617</v>
      </c>
      <c r="C548" s="61">
        <v>458.32156400000002</v>
      </c>
      <c r="D548">
        <f t="shared" si="18"/>
        <v>7.4307759071067916E-2</v>
      </c>
      <c r="E548">
        <v>7.4307759071067916E-2</v>
      </c>
      <c r="F548">
        <v>546</v>
      </c>
      <c r="G548">
        <f t="shared" ca="1" si="19"/>
        <v>7.4829649909103554E-2</v>
      </c>
    </row>
    <row r="549" spans="2:7" x14ac:dyDescent="0.2">
      <c r="B549" s="153">
        <v>44616</v>
      </c>
      <c r="C549" s="61">
        <v>426.620361</v>
      </c>
      <c r="D549">
        <f t="shared" si="18"/>
        <v>-0.10283015313508337</v>
      </c>
      <c r="E549">
        <v>-0.10283015313508337</v>
      </c>
      <c r="F549">
        <v>547</v>
      </c>
      <c r="G549">
        <f t="shared" ca="1" si="19"/>
        <v>-1.6509640177306138E-2</v>
      </c>
    </row>
    <row r="550" spans="2:7" x14ac:dyDescent="0.2">
      <c r="B550" s="153">
        <v>44615</v>
      </c>
      <c r="C550" s="61">
        <v>475.517944</v>
      </c>
      <c r="D550">
        <f t="shared" si="18"/>
        <v>-2.6137141639337893E-3</v>
      </c>
      <c r="E550">
        <v>-2.6137141639337893E-3</v>
      </c>
      <c r="F550">
        <v>548</v>
      </c>
      <c r="G550">
        <f t="shared" ca="1" si="19"/>
        <v>-2.1256394854072873E-2</v>
      </c>
    </row>
    <row r="551" spans="2:7" x14ac:dyDescent="0.2">
      <c r="B551" s="153">
        <v>44614</v>
      </c>
      <c r="C551" s="61">
        <v>476.76406900000001</v>
      </c>
      <c r="D551">
        <f t="shared" si="18"/>
        <v>-3.2763719353850314E-2</v>
      </c>
      <c r="E551">
        <v>-3.2763719353850314E-2</v>
      </c>
      <c r="F551">
        <v>549</v>
      </c>
      <c r="G551">
        <f t="shared" ca="1" si="19"/>
        <v>7.4896736068608199E-3</v>
      </c>
    </row>
    <row r="552" spans="2:7" x14ac:dyDescent="0.2">
      <c r="B552" s="153">
        <v>44613</v>
      </c>
      <c r="C552" s="61">
        <v>492.91375699999998</v>
      </c>
      <c r="D552">
        <f t="shared" si="18"/>
        <v>2.6361740502351713E-3</v>
      </c>
      <c r="E552">
        <v>2.6361740502351713E-3</v>
      </c>
      <c r="F552">
        <v>550</v>
      </c>
      <c r="G552">
        <f t="shared" ca="1" si="19"/>
        <v>4.3968618747873896E-2</v>
      </c>
    </row>
    <row r="553" spans="2:7" x14ac:dyDescent="0.2">
      <c r="B553" s="153">
        <v>44610</v>
      </c>
      <c r="C553" s="61">
        <v>491.61776700000001</v>
      </c>
      <c r="D553">
        <f t="shared" si="18"/>
        <v>-1.3601415195659735E-2</v>
      </c>
      <c r="E553">
        <v>-1.3601415195659735E-2</v>
      </c>
      <c r="F553">
        <v>551</v>
      </c>
      <c r="G553">
        <f t="shared" ca="1" si="19"/>
        <v>-2.5862950034659788E-2</v>
      </c>
    </row>
    <row r="554" spans="2:7" x14ac:dyDescent="0.2">
      <c r="B554" s="153">
        <v>44609</v>
      </c>
      <c r="C554" s="61">
        <v>498.39666699999998</v>
      </c>
      <c r="D554">
        <f t="shared" si="18"/>
        <v>3.009309673078958E-3</v>
      </c>
      <c r="E554">
        <v>3.009309673078958E-3</v>
      </c>
      <c r="F554">
        <v>552</v>
      </c>
      <c r="G554">
        <f t="shared" ca="1" si="19"/>
        <v>-0.10695818737350131</v>
      </c>
    </row>
    <row r="555" spans="2:7" x14ac:dyDescent="0.2">
      <c r="B555" s="153">
        <v>44608</v>
      </c>
      <c r="C555" s="61">
        <v>496.90133700000001</v>
      </c>
      <c r="D555">
        <f t="shared" si="18"/>
        <v>-1.1011823298951074E-2</v>
      </c>
      <c r="E555">
        <v>-1.1011823298951074E-2</v>
      </c>
      <c r="F555">
        <v>553</v>
      </c>
      <c r="G555">
        <f t="shared" ca="1" si="19"/>
        <v>9.9759115845403951E-2</v>
      </c>
    </row>
    <row r="556" spans="2:7" x14ac:dyDescent="0.2">
      <c r="B556" s="153">
        <v>44607</v>
      </c>
      <c r="C556" s="61">
        <v>502.43405200000001</v>
      </c>
      <c r="D556">
        <f t="shared" si="18"/>
        <v>6.904228701040431E-2</v>
      </c>
      <c r="E556">
        <v>6.904228701040431E-2</v>
      </c>
      <c r="F556">
        <v>554</v>
      </c>
      <c r="G556">
        <f t="shared" ca="1" si="19"/>
        <v>-6.3439872315494056E-2</v>
      </c>
    </row>
    <row r="557" spans="2:7" x14ac:dyDescent="0.2">
      <c r="B557" s="153">
        <v>44606</v>
      </c>
      <c r="C557" s="61">
        <v>469.98519900000002</v>
      </c>
      <c r="D557">
        <f t="shared" si="18"/>
        <v>-5.4926353631244769E-2</v>
      </c>
      <c r="E557">
        <v>-5.4926353631244769E-2</v>
      </c>
      <c r="F557">
        <v>555</v>
      </c>
      <c r="G557">
        <f t="shared" ca="1" si="19"/>
        <v>4.1474316757992236E-2</v>
      </c>
    </row>
    <row r="558" spans="2:7" x14ac:dyDescent="0.2">
      <c r="B558" s="153">
        <v>44603</v>
      </c>
      <c r="C558" s="61">
        <v>497.30007899999998</v>
      </c>
      <c r="D558">
        <f t="shared" si="18"/>
        <v>-1.6947469096968818E-2</v>
      </c>
      <c r="E558">
        <v>-1.6947469096968818E-2</v>
      </c>
      <c r="F558">
        <v>556</v>
      </c>
      <c r="G558">
        <f t="shared" ca="1" si="19"/>
        <v>9.9287872111845695E-3</v>
      </c>
    </row>
    <row r="559" spans="2:7" x14ac:dyDescent="0.2">
      <c r="B559" s="153">
        <v>44602</v>
      </c>
      <c r="C559" s="61">
        <v>505.87335200000001</v>
      </c>
      <c r="D559">
        <f t="shared" si="18"/>
        <v>1.2369116631858261E-2</v>
      </c>
      <c r="E559">
        <v>1.2369116631858261E-2</v>
      </c>
      <c r="F559">
        <v>557</v>
      </c>
      <c r="G559">
        <f t="shared" ca="1" si="19"/>
        <v>6.4744572425539673E-2</v>
      </c>
    </row>
    <row r="560" spans="2:7" x14ac:dyDescent="0.2">
      <c r="B560" s="153">
        <v>44601</v>
      </c>
      <c r="C560" s="61">
        <v>499.69259599999998</v>
      </c>
      <c r="D560">
        <f t="shared" si="18"/>
        <v>1.7250087168346123E-2</v>
      </c>
      <c r="E560">
        <v>1.7250087168346123E-2</v>
      </c>
      <c r="F560">
        <v>558</v>
      </c>
      <c r="G560">
        <f t="shared" ca="1" si="19"/>
        <v>-5.4952813710143954E-2</v>
      </c>
    </row>
    <row r="561" spans="2:7" x14ac:dyDescent="0.2">
      <c r="B561" s="153">
        <v>44600</v>
      </c>
      <c r="C561" s="61">
        <v>491.21902499999999</v>
      </c>
      <c r="D561">
        <f t="shared" si="18"/>
        <v>-3.7404285133024488E-3</v>
      </c>
      <c r="E561">
        <v>-3.7404285133024488E-3</v>
      </c>
      <c r="F561">
        <v>559</v>
      </c>
      <c r="G561">
        <f t="shared" ca="1" si="19"/>
        <v>-8.9376347456441518E-2</v>
      </c>
    </row>
    <row r="562" spans="2:7" x14ac:dyDescent="0.2">
      <c r="B562" s="153">
        <v>44599</v>
      </c>
      <c r="C562" s="61">
        <v>493.06329299999999</v>
      </c>
      <c r="D562">
        <f t="shared" si="18"/>
        <v>-1.1985608974982173E-2</v>
      </c>
      <c r="E562">
        <v>-1.1985608974982173E-2</v>
      </c>
      <c r="F562">
        <v>560</v>
      </c>
      <c r="G562">
        <f t="shared" ca="1" si="19"/>
        <v>-2.1025183203161428E-3</v>
      </c>
    </row>
    <row r="563" spans="2:7" x14ac:dyDescent="0.2">
      <c r="B563" s="153">
        <v>44596</v>
      </c>
      <c r="C563" s="61">
        <v>499.044647</v>
      </c>
      <c r="D563">
        <f t="shared" si="18"/>
        <v>-7.7304186923873724E-3</v>
      </c>
      <c r="E563">
        <v>-7.7304186923873724E-3</v>
      </c>
      <c r="F563">
        <v>561</v>
      </c>
      <c r="G563">
        <f t="shared" ca="1" si="19"/>
        <v>2.201674448024938E-2</v>
      </c>
    </row>
    <row r="564" spans="2:7" x14ac:dyDescent="0.2">
      <c r="B564" s="153">
        <v>44595</v>
      </c>
      <c r="C564" s="61">
        <v>502.932526</v>
      </c>
      <c r="D564">
        <f t="shared" si="18"/>
        <v>-3.7519278971272899E-3</v>
      </c>
      <c r="E564">
        <v>-3.7519278971272899E-3</v>
      </c>
      <c r="F564">
        <v>562</v>
      </c>
      <c r="G564">
        <f t="shared" ca="1" si="19"/>
        <v>3.2667379919668414E-2</v>
      </c>
    </row>
    <row r="565" spans="2:7" x14ac:dyDescent="0.2">
      <c r="B565" s="153">
        <v>44594</v>
      </c>
      <c r="C565" s="61">
        <v>504.82659899999999</v>
      </c>
      <c r="D565">
        <f t="shared" si="18"/>
        <v>4.1641875183064565E-3</v>
      </c>
      <c r="E565">
        <v>4.1641875183064565E-3</v>
      </c>
      <c r="F565">
        <v>563</v>
      </c>
      <c r="G565">
        <f t="shared" ca="1" si="19"/>
        <v>-1.9656888334820221E-2</v>
      </c>
    </row>
    <row r="566" spans="2:7" x14ac:dyDescent="0.2">
      <c r="B566" s="153">
        <v>44593</v>
      </c>
      <c r="C566" s="61">
        <v>502.73312399999998</v>
      </c>
      <c r="D566">
        <f t="shared" si="18"/>
        <v>-2.5977831108000123E-2</v>
      </c>
      <c r="E566">
        <v>-2.5977831108000123E-2</v>
      </c>
      <c r="F566">
        <v>564</v>
      </c>
      <c r="G566">
        <f t="shared" ca="1" si="19"/>
        <v>1.2636569761234229E-3</v>
      </c>
    </row>
    <row r="567" spans="2:7" x14ac:dyDescent="0.2">
      <c r="B567" s="153">
        <v>44592</v>
      </c>
      <c r="C567" s="61">
        <v>516.14135699999997</v>
      </c>
      <c r="D567">
        <f t="shared" si="18"/>
        <v>4.1122084116718555E-2</v>
      </c>
      <c r="E567">
        <v>4.1122084116718555E-2</v>
      </c>
      <c r="F567">
        <v>565</v>
      </c>
      <c r="G567">
        <f t="shared" ca="1" si="19"/>
        <v>-3.8712753619350324E-2</v>
      </c>
    </row>
    <row r="568" spans="2:7" x14ac:dyDescent="0.2">
      <c r="B568" s="153">
        <v>44589</v>
      </c>
      <c r="C568" s="61">
        <v>495.75488300000001</v>
      </c>
      <c r="D568">
        <f t="shared" si="18"/>
        <v>5.8656985162142596E-3</v>
      </c>
      <c r="E568">
        <v>5.8656985162142596E-3</v>
      </c>
      <c r="F568">
        <v>566</v>
      </c>
      <c r="G568">
        <f t="shared" ca="1" si="19"/>
        <v>-4.0975141903204275E-2</v>
      </c>
    </row>
    <row r="569" spans="2:7" x14ac:dyDescent="0.2">
      <c r="B569" s="153">
        <v>44588</v>
      </c>
      <c r="C569" s="61">
        <v>492.86389200000002</v>
      </c>
      <c r="D569">
        <f t="shared" si="18"/>
        <v>7.8483458812999701E-3</v>
      </c>
      <c r="E569">
        <v>7.8483458812999701E-3</v>
      </c>
      <c r="F569">
        <v>567</v>
      </c>
      <c r="G569">
        <f t="shared" ca="1" si="19"/>
        <v>-3.9747839766959385E-2</v>
      </c>
    </row>
    <row r="570" spans="2:7" x14ac:dyDescent="0.2">
      <c r="B570" s="153">
        <v>44586</v>
      </c>
      <c r="C570" s="61">
        <v>489.025848</v>
      </c>
      <c r="D570">
        <f t="shared" si="18"/>
        <v>2.5289940967596583E-2</v>
      </c>
      <c r="E570">
        <v>2.5289940967596583E-2</v>
      </c>
      <c r="F570">
        <v>568</v>
      </c>
      <c r="G570">
        <f t="shared" ca="1" si="19"/>
        <v>-4.0311474758575321E-2</v>
      </c>
    </row>
    <row r="571" spans="2:7" x14ac:dyDescent="0.2">
      <c r="B571" s="153">
        <v>44585</v>
      </c>
      <c r="C571" s="61">
        <v>476.96346999999997</v>
      </c>
      <c r="D571">
        <f t="shared" si="18"/>
        <v>-4.6627428989336528E-2</v>
      </c>
      <c r="E571">
        <v>-4.6627428989336528E-2</v>
      </c>
      <c r="F571">
        <v>569</v>
      </c>
      <c r="G571">
        <f t="shared" ca="1" si="19"/>
        <v>-4.3783517871384722E-2</v>
      </c>
    </row>
    <row r="572" spans="2:7" x14ac:dyDescent="0.2">
      <c r="B572" s="153">
        <v>44582</v>
      </c>
      <c r="C572" s="61">
        <v>500.29074100000003</v>
      </c>
      <c r="D572">
        <f t="shared" si="18"/>
        <v>-2.6856715257500285E-2</v>
      </c>
      <c r="E572">
        <v>-2.6856715257500285E-2</v>
      </c>
      <c r="F572">
        <v>570</v>
      </c>
      <c r="G572">
        <f t="shared" ca="1" si="19"/>
        <v>-0.13886409238233241</v>
      </c>
    </row>
    <row r="573" spans="2:7" x14ac:dyDescent="0.2">
      <c r="B573" s="153">
        <v>44581</v>
      </c>
      <c r="C573" s="61">
        <v>514.09771699999999</v>
      </c>
      <c r="D573">
        <f t="shared" si="18"/>
        <v>-9.8876322627526915E-3</v>
      </c>
      <c r="E573">
        <v>-9.8876322627526915E-3</v>
      </c>
      <c r="F573">
        <v>571</v>
      </c>
      <c r="G573">
        <f t="shared" ca="1" si="19"/>
        <v>-5.4692506823617523E-3</v>
      </c>
    </row>
    <row r="574" spans="2:7" x14ac:dyDescent="0.2">
      <c r="B574" s="153">
        <v>44580</v>
      </c>
      <c r="C574" s="61">
        <v>519.23168899999996</v>
      </c>
      <c r="D574">
        <f t="shared" si="18"/>
        <v>1.9675007421895263E-2</v>
      </c>
      <c r="E574">
        <v>1.9675007421895263E-2</v>
      </c>
      <c r="F574">
        <v>572</v>
      </c>
      <c r="G574">
        <f t="shared" ca="1" si="19"/>
        <v>5.0045795434040835E-2</v>
      </c>
    </row>
    <row r="575" spans="2:7" x14ac:dyDescent="0.2">
      <c r="B575" s="153">
        <v>44579</v>
      </c>
      <c r="C575" s="61">
        <v>509.21292099999999</v>
      </c>
      <c r="D575">
        <f t="shared" si="18"/>
        <v>-2.7047682348147452E-2</v>
      </c>
      <c r="E575">
        <v>-2.7047682348147452E-2</v>
      </c>
      <c r="F575">
        <v>573</v>
      </c>
      <c r="G575">
        <f t="shared" ca="1" si="19"/>
        <v>1.8260609008042977E-2</v>
      </c>
    </row>
    <row r="576" spans="2:7" x14ac:dyDescent="0.2">
      <c r="B576" s="153">
        <v>44578</v>
      </c>
      <c r="C576" s="61">
        <v>523.36883499999999</v>
      </c>
      <c r="D576">
        <f t="shared" si="18"/>
        <v>2.9613680953630074E-2</v>
      </c>
      <c r="E576">
        <v>2.9613680953630074E-2</v>
      </c>
      <c r="F576">
        <v>574</v>
      </c>
      <c r="G576">
        <f t="shared" ca="1" si="19"/>
        <v>4.4061315690488469E-2</v>
      </c>
    </row>
    <row r="577" spans="2:7" x14ac:dyDescent="0.2">
      <c r="B577" s="153">
        <v>44575</v>
      </c>
      <c r="C577" s="61">
        <v>508.31573500000002</v>
      </c>
      <c r="D577">
        <f t="shared" si="18"/>
        <v>-4.0043155864433414E-3</v>
      </c>
      <c r="E577">
        <v>-4.0043155864433414E-3</v>
      </c>
      <c r="F577">
        <v>575</v>
      </c>
      <c r="G577">
        <f t="shared" ca="1" si="19"/>
        <v>0.12626251291865051</v>
      </c>
    </row>
    <row r="578" spans="2:7" x14ac:dyDescent="0.2">
      <c r="B578" s="153">
        <v>44574</v>
      </c>
      <c r="C578" s="61">
        <v>510.359375</v>
      </c>
      <c r="D578">
        <f t="shared" si="18"/>
        <v>9.2656418483987087E-3</v>
      </c>
      <c r="E578">
        <v>9.2656418483987087E-3</v>
      </c>
      <c r="F578">
        <v>576</v>
      </c>
      <c r="G578">
        <f t="shared" ca="1" si="19"/>
        <v>-1.5544175451298449E-2</v>
      </c>
    </row>
    <row r="579" spans="2:7" x14ac:dyDescent="0.2">
      <c r="B579" s="153">
        <v>44573</v>
      </c>
      <c r="C579" s="61">
        <v>505.67398100000003</v>
      </c>
      <c r="D579">
        <f t="shared" ref="D579:D642" si="20">(C579-C580)/C580</f>
        <v>1.1869212258526045E-2</v>
      </c>
      <c r="E579">
        <v>1.1869212258526045E-2</v>
      </c>
      <c r="F579">
        <v>577</v>
      </c>
      <c r="G579">
        <f t="shared" ref="G579:G642" ca="1" si="21">_xlfn.NORM.INV(RAND(),$N$5,$N$6)</f>
        <v>-2.4752671920194893E-2</v>
      </c>
    </row>
    <row r="580" spans="2:7" x14ac:dyDescent="0.2">
      <c r="B580" s="153">
        <v>44572</v>
      </c>
      <c r="C580" s="61">
        <v>499.74243200000001</v>
      </c>
      <c r="D580">
        <f t="shared" si="20"/>
        <v>-4.7648101652980031E-3</v>
      </c>
      <c r="E580">
        <v>-4.7648101652980031E-3</v>
      </c>
      <c r="F580">
        <v>578</v>
      </c>
      <c r="G580">
        <f t="shared" ca="1" si="21"/>
        <v>3.0779789892963192E-3</v>
      </c>
    </row>
    <row r="581" spans="2:7" x14ac:dyDescent="0.2">
      <c r="B581" s="153">
        <v>44571</v>
      </c>
      <c r="C581" s="61">
        <v>502.13501000000002</v>
      </c>
      <c r="D581">
        <f t="shared" si="20"/>
        <v>2.670199240357295E-2</v>
      </c>
      <c r="E581">
        <v>2.670199240357295E-2</v>
      </c>
      <c r="F581">
        <v>579</v>
      </c>
      <c r="G581">
        <f t="shared" ca="1" si="21"/>
        <v>4.3775653787994737E-2</v>
      </c>
    </row>
    <row r="582" spans="2:7" x14ac:dyDescent="0.2">
      <c r="B582" s="153">
        <v>44568</v>
      </c>
      <c r="C582" s="61">
        <v>489.075714</v>
      </c>
      <c r="D582">
        <f t="shared" si="20"/>
        <v>3.5798409650591371E-3</v>
      </c>
      <c r="E582">
        <v>3.5798409650591371E-3</v>
      </c>
      <c r="F582">
        <v>580</v>
      </c>
      <c r="G582">
        <f t="shared" ca="1" si="21"/>
        <v>2.1524667251058737E-2</v>
      </c>
    </row>
    <row r="583" spans="2:7" x14ac:dyDescent="0.2">
      <c r="B583" s="153">
        <v>44567</v>
      </c>
      <c r="C583" s="61">
        <v>487.33114599999999</v>
      </c>
      <c r="D583">
        <f t="shared" si="20"/>
        <v>-1.8376381282239735E-3</v>
      </c>
      <c r="E583">
        <v>-1.8376381282239735E-3</v>
      </c>
      <c r="F583">
        <v>581</v>
      </c>
      <c r="G583">
        <f t="shared" ca="1" si="21"/>
        <v>-1.0317689647254673E-2</v>
      </c>
    </row>
    <row r="584" spans="2:7" x14ac:dyDescent="0.2">
      <c r="B584" s="153">
        <v>44566</v>
      </c>
      <c r="C584" s="61">
        <v>488.22833300000002</v>
      </c>
      <c r="D584">
        <f t="shared" si="20"/>
        <v>3.0631527476612048E-4</v>
      </c>
      <c r="E584">
        <v>3.0631527476612048E-4</v>
      </c>
      <c r="F584">
        <v>582</v>
      </c>
      <c r="G584">
        <f t="shared" ca="1" si="21"/>
        <v>-8.9208236745087266E-2</v>
      </c>
    </row>
    <row r="585" spans="2:7" x14ac:dyDescent="0.2">
      <c r="B585" s="153">
        <v>44565</v>
      </c>
      <c r="C585" s="61">
        <v>488.07882699999999</v>
      </c>
      <c r="D585">
        <f t="shared" si="20"/>
        <v>-1.6077138221788766E-2</v>
      </c>
      <c r="E585">
        <v>-1.6077138221788766E-2</v>
      </c>
      <c r="F585">
        <v>583</v>
      </c>
      <c r="G585">
        <f t="shared" ca="1" si="21"/>
        <v>1.2307788054487153E-2</v>
      </c>
    </row>
    <row r="586" spans="2:7" x14ac:dyDescent="0.2">
      <c r="B586" s="153">
        <v>44564</v>
      </c>
      <c r="C586" s="61">
        <v>496.05395499999997</v>
      </c>
      <c r="D586">
        <f t="shared" si="20"/>
        <v>3.1509115602426904E-2</v>
      </c>
      <c r="E586">
        <v>3.1509115602426904E-2</v>
      </c>
      <c r="F586">
        <v>584</v>
      </c>
      <c r="G586">
        <f t="shared" ca="1" si="21"/>
        <v>4.4092500108202398E-2</v>
      </c>
    </row>
    <row r="587" spans="2:7" x14ac:dyDescent="0.2">
      <c r="B587" s="153">
        <v>44561</v>
      </c>
      <c r="C587" s="61">
        <v>480.901184</v>
      </c>
      <c r="D587">
        <f t="shared" si="20"/>
        <v>2.5510252149383378E-2</v>
      </c>
      <c r="E587">
        <v>2.5510252149383378E-2</v>
      </c>
      <c r="F587">
        <v>585</v>
      </c>
      <c r="G587">
        <f t="shared" ca="1" si="21"/>
        <v>3.3067851887968562E-3</v>
      </c>
    </row>
    <row r="588" spans="2:7" x14ac:dyDescent="0.2">
      <c r="B588" s="153">
        <v>44560</v>
      </c>
      <c r="C588" s="61">
        <v>468.938446</v>
      </c>
      <c r="D588">
        <f t="shared" si="20"/>
        <v>-1.176472765043172E-2</v>
      </c>
      <c r="E588">
        <v>-1.176472765043172E-2</v>
      </c>
      <c r="F588">
        <v>586</v>
      </c>
      <c r="G588">
        <f t="shared" ca="1" si="21"/>
        <v>-2.8761411412551261E-2</v>
      </c>
    </row>
    <row r="589" spans="2:7" x14ac:dyDescent="0.2">
      <c r="B589" s="153">
        <v>44559</v>
      </c>
      <c r="C589" s="61">
        <v>474.52105699999998</v>
      </c>
      <c r="D589">
        <f t="shared" si="20"/>
        <v>-8.746418834939226E-3</v>
      </c>
      <c r="E589">
        <v>-8.746418834939226E-3</v>
      </c>
      <c r="F589">
        <v>587</v>
      </c>
      <c r="G589">
        <f t="shared" ca="1" si="21"/>
        <v>9.0191840099566063E-3</v>
      </c>
    </row>
    <row r="590" spans="2:7" x14ac:dyDescent="0.2">
      <c r="B590" s="153">
        <v>44558</v>
      </c>
      <c r="C590" s="61">
        <v>478.70803799999999</v>
      </c>
      <c r="D590">
        <f t="shared" si="20"/>
        <v>1.9208382963374154E-2</v>
      </c>
      <c r="E590">
        <v>1.9208382963374154E-2</v>
      </c>
      <c r="F590">
        <v>588</v>
      </c>
      <c r="G590">
        <f t="shared" ca="1" si="21"/>
        <v>-5.6164435331151258E-2</v>
      </c>
    </row>
    <row r="591" spans="2:7" x14ac:dyDescent="0.2">
      <c r="B591" s="153">
        <v>44557</v>
      </c>
      <c r="C591" s="61">
        <v>469.686127</v>
      </c>
      <c r="D591">
        <f t="shared" si="20"/>
        <v>7.5919609386182838E-3</v>
      </c>
      <c r="E591">
        <v>7.5919609386182838E-3</v>
      </c>
      <c r="F591">
        <v>589</v>
      </c>
      <c r="G591">
        <f t="shared" ca="1" si="21"/>
        <v>6.0153287106715386E-2</v>
      </c>
    </row>
    <row r="592" spans="2:7" x14ac:dyDescent="0.2">
      <c r="B592" s="153">
        <v>44554</v>
      </c>
      <c r="C592" s="61">
        <v>466.147156</v>
      </c>
      <c r="D592">
        <f t="shared" si="20"/>
        <v>-1.0056141064311866E-2</v>
      </c>
      <c r="E592">
        <v>-1.0056141064311866E-2</v>
      </c>
      <c r="F592">
        <v>590</v>
      </c>
      <c r="G592">
        <f t="shared" ca="1" si="21"/>
        <v>-7.9577673298349569E-2</v>
      </c>
    </row>
    <row r="593" spans="2:7" x14ac:dyDescent="0.2">
      <c r="B593" s="153">
        <v>44553</v>
      </c>
      <c r="C593" s="61">
        <v>470.88241599999998</v>
      </c>
      <c r="D593">
        <f t="shared" si="20"/>
        <v>3.9320234650338515E-3</v>
      </c>
      <c r="E593">
        <v>3.9320234650338515E-3</v>
      </c>
      <c r="F593">
        <v>591</v>
      </c>
      <c r="G593">
        <f t="shared" ca="1" si="21"/>
        <v>4.6148031533876581E-2</v>
      </c>
    </row>
    <row r="594" spans="2:7" x14ac:dyDescent="0.2">
      <c r="B594" s="153">
        <v>44552</v>
      </c>
      <c r="C594" s="61">
        <v>469.03814699999998</v>
      </c>
      <c r="D594">
        <f t="shared" si="20"/>
        <v>3.7257453478573906E-2</v>
      </c>
      <c r="E594">
        <v>3.7257453478573906E-2</v>
      </c>
      <c r="F594">
        <v>592</v>
      </c>
      <c r="G594">
        <f t="shared" ca="1" si="21"/>
        <v>-8.0253364243065201E-2</v>
      </c>
    </row>
    <row r="595" spans="2:7" x14ac:dyDescent="0.2">
      <c r="B595" s="153">
        <v>44551</v>
      </c>
      <c r="C595" s="61">
        <v>452.190674</v>
      </c>
      <c r="D595">
        <f t="shared" si="20"/>
        <v>1.4651636196194036E-2</v>
      </c>
      <c r="E595">
        <v>1.4651636196194036E-2</v>
      </c>
      <c r="F595">
        <v>593</v>
      </c>
      <c r="G595">
        <f t="shared" ca="1" si="21"/>
        <v>0.11276507098788917</v>
      </c>
    </row>
    <row r="596" spans="2:7" x14ac:dyDescent="0.2">
      <c r="B596" s="153">
        <v>44550</v>
      </c>
      <c r="C596" s="61">
        <v>445.66101099999997</v>
      </c>
      <c r="D596">
        <f t="shared" si="20"/>
        <v>-4.9234411539015976E-2</v>
      </c>
      <c r="E596">
        <v>-4.9234411539015976E-2</v>
      </c>
      <c r="F596">
        <v>594</v>
      </c>
      <c r="G596">
        <f t="shared" ca="1" si="21"/>
        <v>1.6009591075458664E-2</v>
      </c>
    </row>
    <row r="597" spans="2:7" x14ac:dyDescent="0.2">
      <c r="B597" s="153">
        <v>44547</v>
      </c>
      <c r="C597" s="61">
        <v>468.739105</v>
      </c>
      <c r="D597">
        <f t="shared" si="20"/>
        <v>-4.4211772122743541E-2</v>
      </c>
      <c r="E597">
        <v>-4.4211772122743541E-2</v>
      </c>
      <c r="F597">
        <v>595</v>
      </c>
      <c r="G597">
        <f t="shared" ca="1" si="21"/>
        <v>-3.7124370752077744E-2</v>
      </c>
    </row>
    <row r="598" spans="2:7" x14ac:dyDescent="0.2">
      <c r="B598" s="153">
        <v>44546</v>
      </c>
      <c r="C598" s="61">
        <v>490.42150900000001</v>
      </c>
      <c r="D598">
        <f t="shared" si="20"/>
        <v>6.1019854922500472E-4</v>
      </c>
      <c r="E598">
        <v>6.1019854922500472E-4</v>
      </c>
      <c r="F598">
        <v>596</v>
      </c>
      <c r="G598">
        <f t="shared" ca="1" si="21"/>
        <v>8.1220797799469967E-3</v>
      </c>
    </row>
    <row r="599" spans="2:7" x14ac:dyDescent="0.2">
      <c r="B599" s="153">
        <v>44545</v>
      </c>
      <c r="C599" s="61">
        <v>490.12243699999999</v>
      </c>
      <c r="D599">
        <f t="shared" si="20"/>
        <v>4.597472008580736E-3</v>
      </c>
      <c r="E599">
        <v>4.597472008580736E-3</v>
      </c>
      <c r="F599">
        <v>597</v>
      </c>
      <c r="G599">
        <f t="shared" ca="1" si="21"/>
        <v>4.2408978464693291E-2</v>
      </c>
    </row>
    <row r="600" spans="2:7" x14ac:dyDescent="0.2">
      <c r="B600" s="153">
        <v>44544</v>
      </c>
      <c r="C600" s="61">
        <v>487.87942500000003</v>
      </c>
      <c r="D600">
        <f t="shared" si="20"/>
        <v>-1.2011720420679823E-2</v>
      </c>
      <c r="E600">
        <v>-1.2011720420679823E-2</v>
      </c>
      <c r="F600">
        <v>598</v>
      </c>
      <c r="G600">
        <f t="shared" ca="1" si="21"/>
        <v>-3.8656149024319145E-2</v>
      </c>
    </row>
    <row r="601" spans="2:7" x14ac:dyDescent="0.2">
      <c r="B601" s="153">
        <v>44543</v>
      </c>
      <c r="C601" s="61">
        <v>493.81094400000001</v>
      </c>
      <c r="D601">
        <f t="shared" si="20"/>
        <v>1.8201703386420819E-3</v>
      </c>
      <c r="E601">
        <v>1.8201703386420819E-3</v>
      </c>
      <c r="F601">
        <v>599</v>
      </c>
      <c r="G601">
        <f t="shared" ca="1" si="21"/>
        <v>1.1868105575757395E-2</v>
      </c>
    </row>
    <row r="602" spans="2:7" x14ac:dyDescent="0.2">
      <c r="B602" s="153">
        <v>44540</v>
      </c>
      <c r="C602" s="61">
        <v>492.91375699999998</v>
      </c>
      <c r="D602">
        <f t="shared" si="20"/>
        <v>1.0122410612110897E-3</v>
      </c>
      <c r="E602">
        <v>1.0122410612110897E-3</v>
      </c>
      <c r="F602">
        <v>600</v>
      </c>
      <c r="G602">
        <f t="shared" ca="1" si="21"/>
        <v>-1.3724980598663681E-2</v>
      </c>
    </row>
    <row r="603" spans="2:7" x14ac:dyDescent="0.2">
      <c r="B603" s="153">
        <v>44539</v>
      </c>
      <c r="C603" s="61">
        <v>492.41531400000002</v>
      </c>
      <c r="D603">
        <f t="shared" si="20"/>
        <v>1.0127843089429911E-4</v>
      </c>
      <c r="E603">
        <v>1.0127843089429911E-4</v>
      </c>
      <c r="F603">
        <v>601</v>
      </c>
      <c r="G603">
        <f t="shared" ca="1" si="21"/>
        <v>-1.0600925983223474E-2</v>
      </c>
    </row>
    <row r="604" spans="2:7" x14ac:dyDescent="0.2">
      <c r="B604" s="153">
        <v>44538</v>
      </c>
      <c r="C604" s="61">
        <v>492.36544800000001</v>
      </c>
      <c r="D604">
        <f t="shared" si="20"/>
        <v>2.5114161259524828E-2</v>
      </c>
      <c r="E604">
        <v>2.5114161259524828E-2</v>
      </c>
      <c r="F604">
        <v>602</v>
      </c>
      <c r="G604">
        <f t="shared" ca="1" si="21"/>
        <v>-4.5602290443368027E-2</v>
      </c>
    </row>
    <row r="605" spans="2:7" x14ac:dyDescent="0.2">
      <c r="B605" s="153">
        <v>44537</v>
      </c>
      <c r="C605" s="61">
        <v>480.30304000000001</v>
      </c>
      <c r="D605">
        <f t="shared" si="20"/>
        <v>3.1249976583387695E-2</v>
      </c>
      <c r="E605">
        <v>3.1249976583387695E-2</v>
      </c>
      <c r="F605">
        <v>603</v>
      </c>
      <c r="G605">
        <f t="shared" ca="1" si="21"/>
        <v>7.9804345147619665E-2</v>
      </c>
    </row>
    <row r="606" spans="2:7" x14ac:dyDescent="0.2">
      <c r="B606" s="153">
        <v>44536</v>
      </c>
      <c r="C606" s="61">
        <v>465.74841300000003</v>
      </c>
      <c r="D606">
        <f t="shared" si="20"/>
        <v>-2.6869410759971735E-2</v>
      </c>
      <c r="E606">
        <v>-2.6869410759971735E-2</v>
      </c>
      <c r="F606">
        <v>604</v>
      </c>
      <c r="G606">
        <f t="shared" ca="1" si="21"/>
        <v>1.9524951681171715E-2</v>
      </c>
    </row>
    <row r="607" spans="2:7" x14ac:dyDescent="0.2">
      <c r="B607" s="153">
        <v>44533</v>
      </c>
      <c r="C607" s="61">
        <v>478.60833700000001</v>
      </c>
      <c r="D607">
        <f t="shared" si="20"/>
        <v>2.0872342989264919E-3</v>
      </c>
      <c r="E607">
        <v>2.0872342989264919E-3</v>
      </c>
      <c r="F607">
        <v>605</v>
      </c>
      <c r="G607">
        <f t="shared" ca="1" si="21"/>
        <v>3.316075774315054E-2</v>
      </c>
    </row>
    <row r="608" spans="2:7" x14ac:dyDescent="0.2">
      <c r="B608" s="153">
        <v>44532</v>
      </c>
      <c r="C608" s="61">
        <v>477.61144999999999</v>
      </c>
      <c r="D608">
        <f t="shared" si="20"/>
        <v>8.1010097723783186E-3</v>
      </c>
      <c r="E608">
        <v>8.1010097723783186E-3</v>
      </c>
      <c r="F608">
        <v>606</v>
      </c>
      <c r="G608">
        <f t="shared" ca="1" si="21"/>
        <v>-6.9629870045585223E-3</v>
      </c>
    </row>
    <row r="609" spans="2:7" x14ac:dyDescent="0.2">
      <c r="B609" s="153">
        <v>44531</v>
      </c>
      <c r="C609" s="61">
        <v>473.77340700000002</v>
      </c>
      <c r="D609">
        <f t="shared" si="20"/>
        <v>3.6306145167910968E-2</v>
      </c>
      <c r="E609">
        <v>3.6306145167910968E-2</v>
      </c>
      <c r="F609">
        <v>607</v>
      </c>
      <c r="G609">
        <f t="shared" ca="1" si="21"/>
        <v>-8.1973105444440035E-4</v>
      </c>
    </row>
    <row r="610" spans="2:7" x14ac:dyDescent="0.2">
      <c r="B610" s="153">
        <v>44530</v>
      </c>
      <c r="C610" s="61">
        <v>457.17514</v>
      </c>
      <c r="D610">
        <f t="shared" si="20"/>
        <v>-6.1762072881000989E-3</v>
      </c>
      <c r="E610">
        <v>-6.1762072881000989E-3</v>
      </c>
      <c r="F610">
        <v>608</v>
      </c>
      <c r="G610">
        <f t="shared" ca="1" si="21"/>
        <v>5.0508947873676768E-2</v>
      </c>
    </row>
    <row r="611" spans="2:7" x14ac:dyDescent="0.2">
      <c r="B611" s="153">
        <v>44529</v>
      </c>
      <c r="C611" s="61">
        <v>460.01629600000001</v>
      </c>
      <c r="D611">
        <f t="shared" si="20"/>
        <v>2.7162271569826663E-3</v>
      </c>
      <c r="E611">
        <v>2.7162271569826663E-3</v>
      </c>
      <c r="F611">
        <v>609</v>
      </c>
      <c r="G611">
        <f t="shared" ca="1" si="21"/>
        <v>-2.4184464467727877E-2</v>
      </c>
    </row>
    <row r="612" spans="2:7" x14ac:dyDescent="0.2">
      <c r="B612" s="153">
        <v>44526</v>
      </c>
      <c r="C612" s="61">
        <v>458.770172</v>
      </c>
      <c r="D612">
        <f t="shared" si="20"/>
        <v>-6.605780995554883E-2</v>
      </c>
      <c r="E612">
        <v>-6.605780995554883E-2</v>
      </c>
      <c r="F612">
        <v>610</v>
      </c>
      <c r="G612">
        <f t="shared" ca="1" si="21"/>
        <v>2.4190460500077945E-2</v>
      </c>
    </row>
    <row r="613" spans="2:7" x14ac:dyDescent="0.2">
      <c r="B613" s="153">
        <v>44525</v>
      </c>
      <c r="C613" s="61">
        <v>491.21902499999999</v>
      </c>
      <c r="D613">
        <f t="shared" si="20"/>
        <v>8.390504314988681E-3</v>
      </c>
      <c r="E613">
        <v>8.390504314988681E-3</v>
      </c>
      <c r="F613">
        <v>611</v>
      </c>
      <c r="G613">
        <f t="shared" ca="1" si="21"/>
        <v>-8.9269625033290834E-2</v>
      </c>
    </row>
    <row r="614" spans="2:7" x14ac:dyDescent="0.2">
      <c r="B614" s="153">
        <v>44524</v>
      </c>
      <c r="C614" s="61">
        <v>487.13174400000003</v>
      </c>
      <c r="D614">
        <f t="shared" si="20"/>
        <v>-1.3824458183375301E-2</v>
      </c>
      <c r="E614">
        <v>-1.3824458183375301E-2</v>
      </c>
      <c r="F614">
        <v>612</v>
      </c>
      <c r="G614">
        <f t="shared" ca="1" si="21"/>
        <v>3.5533852720709802E-2</v>
      </c>
    </row>
    <row r="615" spans="2:7" x14ac:dyDescent="0.2">
      <c r="B615" s="153">
        <v>44523</v>
      </c>
      <c r="C615" s="61">
        <v>493.96048000000002</v>
      </c>
      <c r="D615">
        <f t="shared" si="20"/>
        <v>1.9337573980706086E-2</v>
      </c>
      <c r="E615">
        <v>1.9337573980706086E-2</v>
      </c>
      <c r="F615">
        <v>613</v>
      </c>
      <c r="G615">
        <f t="shared" ca="1" si="21"/>
        <v>-3.0937883540455142E-2</v>
      </c>
    </row>
    <row r="616" spans="2:7" x14ac:dyDescent="0.2">
      <c r="B616" s="153">
        <v>44522</v>
      </c>
      <c r="C616" s="61">
        <v>484.58969100000002</v>
      </c>
      <c r="D616">
        <f t="shared" si="20"/>
        <v>-4.6301742409539798E-2</v>
      </c>
      <c r="E616">
        <v>-4.6301742409539798E-2</v>
      </c>
      <c r="F616">
        <v>614</v>
      </c>
      <c r="G616">
        <f t="shared" ca="1" si="21"/>
        <v>-7.0441877912444301E-2</v>
      </c>
    </row>
    <row r="617" spans="2:7" x14ac:dyDescent="0.2">
      <c r="B617" s="153">
        <v>44518</v>
      </c>
      <c r="C617" s="61">
        <v>508.11636399999998</v>
      </c>
      <c r="D617">
        <f t="shared" si="20"/>
        <v>-3.857406685147069E-2</v>
      </c>
      <c r="E617">
        <v>-3.857406685147069E-2</v>
      </c>
      <c r="F617">
        <v>615</v>
      </c>
      <c r="G617">
        <f t="shared" ca="1" si="21"/>
        <v>4.3583279100431645E-2</v>
      </c>
    </row>
    <row r="618" spans="2:7" x14ac:dyDescent="0.2">
      <c r="B618" s="153">
        <v>44517</v>
      </c>
      <c r="C618" s="61">
        <v>528.50286900000003</v>
      </c>
      <c r="D618">
        <f t="shared" si="20"/>
        <v>2.1385299506722716E-2</v>
      </c>
      <c r="E618">
        <v>2.1385299506722716E-2</v>
      </c>
      <c r="F618">
        <v>616</v>
      </c>
      <c r="G618">
        <f t="shared" ca="1" si="21"/>
        <v>3.7222356622474119E-2</v>
      </c>
    </row>
    <row r="619" spans="2:7" x14ac:dyDescent="0.2">
      <c r="B619" s="153">
        <v>44516</v>
      </c>
      <c r="C619" s="61">
        <v>517.43731700000001</v>
      </c>
      <c r="D619">
        <f t="shared" si="20"/>
        <v>2.690670468093475E-2</v>
      </c>
      <c r="E619">
        <v>2.690670468093475E-2</v>
      </c>
      <c r="F619">
        <v>617</v>
      </c>
      <c r="G619">
        <f t="shared" ca="1" si="21"/>
        <v>-3.5700558455399399E-2</v>
      </c>
    </row>
    <row r="620" spans="2:7" x14ac:dyDescent="0.2">
      <c r="B620" s="153">
        <v>44515</v>
      </c>
      <c r="C620" s="61">
        <v>503.87957799999998</v>
      </c>
      <c r="D620">
        <f t="shared" si="20"/>
        <v>-3.155452452535748E-3</v>
      </c>
      <c r="E620">
        <v>-3.155452452535748E-3</v>
      </c>
      <c r="F620">
        <v>618</v>
      </c>
      <c r="G620">
        <f t="shared" ca="1" si="21"/>
        <v>-5.8365136037065212E-3</v>
      </c>
    </row>
    <row r="621" spans="2:7" x14ac:dyDescent="0.2">
      <c r="B621" s="153">
        <v>44512</v>
      </c>
      <c r="C621" s="61">
        <v>505.47457900000001</v>
      </c>
      <c r="D621">
        <f t="shared" si="20"/>
        <v>7.1506430209170996E-3</v>
      </c>
      <c r="E621">
        <v>7.1506430209170996E-3</v>
      </c>
      <c r="F621">
        <v>619</v>
      </c>
      <c r="G621">
        <f t="shared" ca="1" si="21"/>
        <v>-5.6262216595759688E-2</v>
      </c>
    </row>
    <row r="622" spans="2:7" x14ac:dyDescent="0.2">
      <c r="B622" s="153">
        <v>44511</v>
      </c>
      <c r="C622" s="61">
        <v>501.88577299999997</v>
      </c>
      <c r="D622">
        <f t="shared" si="20"/>
        <v>-1.4292695602053226E-2</v>
      </c>
      <c r="E622">
        <v>-1.4292695602053226E-2</v>
      </c>
      <c r="F622">
        <v>620</v>
      </c>
      <c r="G622">
        <f t="shared" ca="1" si="21"/>
        <v>1.1055816869570185E-2</v>
      </c>
    </row>
    <row r="623" spans="2:7" x14ac:dyDescent="0.2">
      <c r="B623" s="153">
        <v>44510</v>
      </c>
      <c r="C623" s="61">
        <v>509.16308600000002</v>
      </c>
      <c r="D623">
        <f t="shared" si="20"/>
        <v>2.1583552631726506E-3</v>
      </c>
      <c r="E623">
        <v>2.1583552631726506E-3</v>
      </c>
      <c r="F623">
        <v>621</v>
      </c>
      <c r="G623">
        <f t="shared" ca="1" si="21"/>
        <v>-3.999660180876604E-2</v>
      </c>
    </row>
    <row r="624" spans="2:7" x14ac:dyDescent="0.2">
      <c r="B624" s="153">
        <v>44509</v>
      </c>
      <c r="C624" s="61">
        <v>508.06649800000002</v>
      </c>
      <c r="D624">
        <f t="shared" si="20"/>
        <v>1.6453925063576093E-2</v>
      </c>
      <c r="E624">
        <v>1.6453925063576093E-2</v>
      </c>
      <c r="F624">
        <v>622</v>
      </c>
      <c r="G624">
        <f t="shared" ca="1" si="21"/>
        <v>1.2220570142285975E-2</v>
      </c>
    </row>
    <row r="625" spans="2:7" x14ac:dyDescent="0.2">
      <c r="B625" s="153">
        <v>44508</v>
      </c>
      <c r="C625" s="61">
        <v>499.84213299999999</v>
      </c>
      <c r="D625">
        <f t="shared" si="20"/>
        <v>2.389215434861728E-2</v>
      </c>
      <c r="E625">
        <v>2.389215434861728E-2</v>
      </c>
      <c r="F625">
        <v>623</v>
      </c>
      <c r="G625">
        <f t="shared" ca="1" si="21"/>
        <v>3.6406366377827133E-2</v>
      </c>
    </row>
    <row r="626" spans="2:7" x14ac:dyDescent="0.2">
      <c r="B626" s="153">
        <v>44504</v>
      </c>
      <c r="C626" s="61">
        <v>488.17849699999999</v>
      </c>
      <c r="D626">
        <f t="shared" si="20"/>
        <v>9.8989663081913825E-3</v>
      </c>
      <c r="E626">
        <v>9.8989663081913825E-3</v>
      </c>
      <c r="F626">
        <v>624</v>
      </c>
      <c r="G626">
        <f t="shared" ca="1" si="21"/>
        <v>-7.3117866990105668E-2</v>
      </c>
    </row>
    <row r="627" spans="2:7" x14ac:dyDescent="0.2">
      <c r="B627" s="153">
        <v>44503</v>
      </c>
      <c r="C627" s="61">
        <v>483.39340199999998</v>
      </c>
      <c r="D627">
        <f t="shared" si="20"/>
        <v>-6.0469871196139491E-3</v>
      </c>
      <c r="E627">
        <v>-6.0469871196139491E-3</v>
      </c>
      <c r="F627">
        <v>625</v>
      </c>
      <c r="G627">
        <f t="shared" ca="1" si="21"/>
        <v>-0.11829918884117085</v>
      </c>
    </row>
    <row r="628" spans="2:7" x14ac:dyDescent="0.2">
      <c r="B628" s="153">
        <v>44502</v>
      </c>
      <c r="C628" s="61">
        <v>486.33425899999997</v>
      </c>
      <c r="D628">
        <f t="shared" si="20"/>
        <v>4.4265821342863746E-3</v>
      </c>
      <c r="E628">
        <v>4.4265821342863746E-3</v>
      </c>
      <c r="F628">
        <v>626</v>
      </c>
      <c r="G628">
        <f t="shared" ca="1" si="21"/>
        <v>5.521114536721599E-2</v>
      </c>
    </row>
    <row r="629" spans="2:7" x14ac:dyDescent="0.2">
      <c r="B629" s="153">
        <v>44501</v>
      </c>
      <c r="C629" s="61">
        <v>484.19094799999999</v>
      </c>
      <c r="D629">
        <f t="shared" si="20"/>
        <v>4.1348316239716498E-3</v>
      </c>
      <c r="E629">
        <v>4.1348316239716498E-3</v>
      </c>
      <c r="F629">
        <v>627</v>
      </c>
      <c r="G629">
        <f t="shared" ca="1" si="21"/>
        <v>5.9497101696635406E-3</v>
      </c>
    </row>
    <row r="630" spans="2:7" x14ac:dyDescent="0.2">
      <c r="B630" s="153">
        <v>44498</v>
      </c>
      <c r="C630" s="61">
        <v>482.19714399999998</v>
      </c>
      <c r="D630">
        <f t="shared" si="20"/>
        <v>5.5088217667065426E-3</v>
      </c>
      <c r="E630">
        <v>5.5088217667065426E-3</v>
      </c>
      <c r="F630">
        <v>628</v>
      </c>
      <c r="G630">
        <f t="shared" ca="1" si="21"/>
        <v>6.1919402174971015E-2</v>
      </c>
    </row>
    <row r="631" spans="2:7" x14ac:dyDescent="0.2">
      <c r="B631" s="153">
        <v>44497</v>
      </c>
      <c r="C631" s="61">
        <v>479.55535900000001</v>
      </c>
      <c r="D631">
        <f t="shared" si="20"/>
        <v>-3.3842179026340437E-2</v>
      </c>
      <c r="E631">
        <v>-3.3842179026340437E-2</v>
      </c>
      <c r="F631">
        <v>629</v>
      </c>
      <c r="G631">
        <f t="shared" ca="1" si="21"/>
        <v>3.5776397587509558E-3</v>
      </c>
    </row>
    <row r="632" spans="2:7" x14ac:dyDescent="0.2">
      <c r="B632" s="153">
        <v>44496</v>
      </c>
      <c r="C632" s="61">
        <v>496.353027</v>
      </c>
      <c r="D632">
        <f t="shared" si="20"/>
        <v>-2.113434480695001E-2</v>
      </c>
      <c r="E632">
        <v>-2.113434480695001E-2</v>
      </c>
      <c r="F632">
        <v>630</v>
      </c>
      <c r="G632">
        <f t="shared" ca="1" si="21"/>
        <v>-8.1668404599904876E-2</v>
      </c>
    </row>
    <row r="633" spans="2:7" x14ac:dyDescent="0.2">
      <c r="B633" s="153">
        <v>44495</v>
      </c>
      <c r="C633" s="61">
        <v>507.06961100000001</v>
      </c>
      <c r="D633">
        <f t="shared" si="20"/>
        <v>5.9908318685753033E-2</v>
      </c>
      <c r="E633">
        <v>5.9908318685753033E-2</v>
      </c>
      <c r="F633">
        <v>631</v>
      </c>
      <c r="G633">
        <f t="shared" ca="1" si="21"/>
        <v>-0.16045035782630274</v>
      </c>
    </row>
    <row r="634" spans="2:7" x14ac:dyDescent="0.2">
      <c r="B634" s="153">
        <v>44494</v>
      </c>
      <c r="C634" s="61">
        <v>478.40893599999998</v>
      </c>
      <c r="D634">
        <f t="shared" si="20"/>
        <v>-2.2407817047269206E-2</v>
      </c>
      <c r="E634">
        <v>-2.2407817047269206E-2</v>
      </c>
      <c r="F634">
        <v>632</v>
      </c>
      <c r="G634">
        <f t="shared" ca="1" si="21"/>
        <v>-8.2442220956276471E-2</v>
      </c>
    </row>
    <row r="635" spans="2:7" x14ac:dyDescent="0.2">
      <c r="B635" s="153">
        <v>44491</v>
      </c>
      <c r="C635" s="61">
        <v>489.37475599999999</v>
      </c>
      <c r="D635">
        <f t="shared" si="20"/>
        <v>-3.3661427467737849E-2</v>
      </c>
      <c r="E635">
        <v>-3.3661427467737849E-2</v>
      </c>
      <c r="F635">
        <v>633</v>
      </c>
      <c r="G635">
        <f t="shared" ca="1" si="21"/>
        <v>-1.9374818157332035E-2</v>
      </c>
    </row>
    <row r="636" spans="2:7" x14ac:dyDescent="0.2">
      <c r="B636" s="153">
        <v>44490</v>
      </c>
      <c r="C636" s="61">
        <v>506.42163099999999</v>
      </c>
      <c r="D636">
        <f t="shared" si="20"/>
        <v>4.3335413452836195E-2</v>
      </c>
      <c r="E636">
        <v>4.3335413452836195E-2</v>
      </c>
      <c r="F636">
        <v>634</v>
      </c>
      <c r="G636">
        <f t="shared" ca="1" si="21"/>
        <v>-9.0117172026088505E-3</v>
      </c>
    </row>
    <row r="637" spans="2:7" x14ac:dyDescent="0.2">
      <c r="B637" s="153">
        <v>44489</v>
      </c>
      <c r="C637" s="61">
        <v>485.38717700000001</v>
      </c>
      <c r="D637">
        <f t="shared" si="20"/>
        <v>1.0375601336636913E-2</v>
      </c>
      <c r="E637">
        <v>1.0375601336636913E-2</v>
      </c>
      <c r="F637">
        <v>635</v>
      </c>
      <c r="G637">
        <f t="shared" ca="1" si="21"/>
        <v>-4.8782549617119683E-2</v>
      </c>
    </row>
    <row r="638" spans="2:7" x14ac:dyDescent="0.2">
      <c r="B638" s="153">
        <v>44488</v>
      </c>
      <c r="C638" s="61">
        <v>480.40271000000001</v>
      </c>
      <c r="D638">
        <f t="shared" si="20"/>
        <v>-5.4356392242984324E-2</v>
      </c>
      <c r="E638">
        <v>-5.4356392242984324E-2</v>
      </c>
      <c r="F638">
        <v>636</v>
      </c>
      <c r="G638">
        <f t="shared" ca="1" si="21"/>
        <v>1.0542604363082287E-2</v>
      </c>
    </row>
    <row r="639" spans="2:7" x14ac:dyDescent="0.2">
      <c r="B639" s="153">
        <v>44487</v>
      </c>
      <c r="C639" s="61">
        <v>508.01666299999999</v>
      </c>
      <c r="D639">
        <f t="shared" si="20"/>
        <v>2.4115739587239095E-2</v>
      </c>
      <c r="E639">
        <v>2.4115739587239095E-2</v>
      </c>
      <c r="F639">
        <v>637</v>
      </c>
      <c r="G639">
        <f t="shared" ca="1" si="21"/>
        <v>9.9228089528180352E-2</v>
      </c>
    </row>
    <row r="640" spans="2:7" x14ac:dyDescent="0.2">
      <c r="B640" s="153">
        <v>44483</v>
      </c>
      <c r="C640" s="61">
        <v>496.05395499999997</v>
      </c>
      <c r="D640">
        <f t="shared" si="20"/>
        <v>-1.8346781202371598E-2</v>
      </c>
      <c r="E640">
        <v>-1.8346781202371598E-2</v>
      </c>
      <c r="F640">
        <v>638</v>
      </c>
      <c r="G640">
        <f t="shared" ca="1" si="21"/>
        <v>7.8538654485853254E-4</v>
      </c>
    </row>
    <row r="641" spans="2:7" x14ac:dyDescent="0.2">
      <c r="B641" s="153">
        <v>44482</v>
      </c>
      <c r="C641" s="61">
        <v>505.32504299999999</v>
      </c>
      <c r="D641">
        <f t="shared" si="20"/>
        <v>0.20446710538702403</v>
      </c>
      <c r="E641">
        <v>0.20446710538702403</v>
      </c>
      <c r="F641">
        <v>639</v>
      </c>
      <c r="G641">
        <f t="shared" ca="1" si="21"/>
        <v>2.1764186547418341E-2</v>
      </c>
    </row>
    <row r="642" spans="2:7" x14ac:dyDescent="0.2">
      <c r="B642" s="153">
        <v>44481</v>
      </c>
      <c r="C642" s="61">
        <v>419.542419</v>
      </c>
      <c r="D642">
        <f t="shared" si="20"/>
        <v>1.2267018391999538E-2</v>
      </c>
      <c r="E642">
        <v>1.2267018391999538E-2</v>
      </c>
      <c r="F642">
        <v>640</v>
      </c>
      <c r="G642">
        <f t="shared" ca="1" si="21"/>
        <v>5.3026896160659226E-2</v>
      </c>
    </row>
    <row r="643" spans="2:7" x14ac:dyDescent="0.2">
      <c r="B643" s="153">
        <v>44480</v>
      </c>
      <c r="C643" s="61">
        <v>414.45825200000002</v>
      </c>
      <c r="D643">
        <f t="shared" ref="D643:D706" si="22">(C643-C644)/C644</f>
        <v>8.5650781824704286E-2</v>
      </c>
      <c r="E643">
        <v>8.5650781824704286E-2</v>
      </c>
      <c r="F643">
        <v>641</v>
      </c>
      <c r="G643">
        <f t="shared" ref="G643:G706" ca="1" si="23">_xlfn.NORM.INV(RAND(),$N$5,$N$6)</f>
        <v>6.2662220994883387E-3</v>
      </c>
    </row>
    <row r="644" spans="2:7" x14ac:dyDescent="0.2">
      <c r="B644" s="153">
        <v>44477</v>
      </c>
      <c r="C644" s="61">
        <v>381.76019300000002</v>
      </c>
      <c r="D644">
        <f t="shared" si="22"/>
        <v>1.7131563087649286E-2</v>
      </c>
      <c r="E644">
        <v>1.7131563087649286E-2</v>
      </c>
      <c r="F644">
        <v>642</v>
      </c>
      <c r="G644">
        <f t="shared" ca="1" si="23"/>
        <v>-4.5995141094447557E-2</v>
      </c>
    </row>
    <row r="645" spans="2:7" x14ac:dyDescent="0.2">
      <c r="B645" s="153">
        <v>44476</v>
      </c>
      <c r="C645" s="61">
        <v>375.33019999999999</v>
      </c>
      <c r="D645">
        <f t="shared" si="22"/>
        <v>0.12036895828906162</v>
      </c>
      <c r="E645">
        <v>0.12036895828906162</v>
      </c>
      <c r="F645">
        <v>643</v>
      </c>
      <c r="G645">
        <f t="shared" ca="1" si="23"/>
        <v>1.2903477998211668E-2</v>
      </c>
    </row>
    <row r="646" spans="2:7" x14ac:dyDescent="0.2">
      <c r="B646" s="153">
        <v>44475</v>
      </c>
      <c r="C646" s="61">
        <v>335.00589000000002</v>
      </c>
      <c r="D646">
        <f t="shared" si="22"/>
        <v>-2.5800833251339663E-2</v>
      </c>
      <c r="E646">
        <v>-2.5800833251339663E-2</v>
      </c>
      <c r="F646">
        <v>644</v>
      </c>
      <c r="G646">
        <f t="shared" ca="1" si="23"/>
        <v>-6.54529704532609E-2</v>
      </c>
    </row>
    <row r="647" spans="2:7" x14ac:dyDescent="0.2">
      <c r="B647" s="153">
        <v>44474</v>
      </c>
      <c r="C647" s="61">
        <v>343.87823500000002</v>
      </c>
      <c r="D647">
        <f t="shared" si="22"/>
        <v>8.6257093853426992E-3</v>
      </c>
      <c r="E647">
        <v>8.6257093853426992E-3</v>
      </c>
      <c r="F647">
        <v>645</v>
      </c>
      <c r="G647">
        <f t="shared" ca="1" si="23"/>
        <v>3.4967709932995882E-2</v>
      </c>
    </row>
    <row r="648" spans="2:7" x14ac:dyDescent="0.2">
      <c r="B648" s="153">
        <v>44473</v>
      </c>
      <c r="C648" s="61">
        <v>340.937408</v>
      </c>
      <c r="D648">
        <f t="shared" si="22"/>
        <v>2.6102622147928693E-2</v>
      </c>
      <c r="E648">
        <v>2.6102622147928693E-2</v>
      </c>
      <c r="F648">
        <v>646</v>
      </c>
      <c r="G648">
        <f t="shared" ca="1" si="23"/>
        <v>3.7924932369919034E-2</v>
      </c>
    </row>
    <row r="649" spans="2:7" x14ac:dyDescent="0.2">
      <c r="B649" s="153">
        <v>44470</v>
      </c>
      <c r="C649" s="61">
        <v>332.26443499999999</v>
      </c>
      <c r="D649">
        <f t="shared" si="22"/>
        <v>-1.4996346681119064E-4</v>
      </c>
      <c r="E649">
        <v>-1.4996346681119064E-4</v>
      </c>
      <c r="F649">
        <v>647</v>
      </c>
      <c r="G649">
        <f t="shared" ca="1" si="23"/>
        <v>5.2976861541122232E-4</v>
      </c>
    </row>
    <row r="650" spans="2:7" x14ac:dyDescent="0.2">
      <c r="B650" s="153">
        <v>44469</v>
      </c>
      <c r="C650" s="61">
        <v>332.31427000000002</v>
      </c>
      <c r="D650">
        <f t="shared" si="22"/>
        <v>9.3868122402180985E-3</v>
      </c>
      <c r="E650">
        <v>9.3868122402180985E-3</v>
      </c>
      <c r="F650">
        <v>648</v>
      </c>
      <c r="G650">
        <f t="shared" ca="1" si="23"/>
        <v>-2.6686306001105244E-2</v>
      </c>
    </row>
    <row r="651" spans="2:7" x14ac:dyDescent="0.2">
      <c r="B651" s="153">
        <v>44468</v>
      </c>
      <c r="C651" s="61">
        <v>329.223907</v>
      </c>
      <c r="D651">
        <f t="shared" si="22"/>
        <v>2.8849185849547177E-3</v>
      </c>
      <c r="E651">
        <v>2.8849185849547177E-3</v>
      </c>
      <c r="F651">
        <v>649</v>
      </c>
      <c r="G651">
        <f t="shared" ca="1" si="23"/>
        <v>4.5805559836225883E-2</v>
      </c>
    </row>
    <row r="652" spans="2:7" x14ac:dyDescent="0.2">
      <c r="B652" s="153">
        <v>44467</v>
      </c>
      <c r="C652" s="61">
        <v>328.27685500000001</v>
      </c>
      <c r="D652">
        <f t="shared" si="22"/>
        <v>-7.0858268134933967E-3</v>
      </c>
      <c r="E652">
        <v>-7.0858268134933967E-3</v>
      </c>
      <c r="F652">
        <v>650</v>
      </c>
      <c r="G652">
        <f t="shared" ca="1" si="23"/>
        <v>8.0627061776962494E-2</v>
      </c>
    </row>
    <row r="653" spans="2:7" x14ac:dyDescent="0.2">
      <c r="B653" s="153">
        <v>44466</v>
      </c>
      <c r="C653" s="61">
        <v>330.61956800000002</v>
      </c>
      <c r="D653">
        <f t="shared" si="22"/>
        <v>4.3088554731056099E-2</v>
      </c>
      <c r="E653">
        <v>4.3088554731056099E-2</v>
      </c>
      <c r="F653">
        <v>651</v>
      </c>
      <c r="G653">
        <f t="shared" ca="1" si="23"/>
        <v>2.0742971301293496E-2</v>
      </c>
    </row>
    <row r="654" spans="2:7" x14ac:dyDescent="0.2">
      <c r="B654" s="153">
        <v>44463</v>
      </c>
      <c r="C654" s="61">
        <v>316.96212800000001</v>
      </c>
      <c r="D654">
        <f t="shared" si="22"/>
        <v>-1.1041993338063416E-2</v>
      </c>
      <c r="E654">
        <v>-1.1041993338063416E-2</v>
      </c>
      <c r="F654">
        <v>652</v>
      </c>
      <c r="G654">
        <f t="shared" ca="1" si="23"/>
        <v>-6.2634971650247671E-3</v>
      </c>
    </row>
    <row r="655" spans="2:7" x14ac:dyDescent="0.2">
      <c r="B655" s="153">
        <v>44462</v>
      </c>
      <c r="C655" s="61">
        <v>320.50109900000001</v>
      </c>
      <c r="D655">
        <f t="shared" si="22"/>
        <v>3.6762277105932356E-2</v>
      </c>
      <c r="E655">
        <v>3.6762277105932356E-2</v>
      </c>
      <c r="F655">
        <v>653</v>
      </c>
      <c r="G655">
        <f t="shared" ca="1" si="23"/>
        <v>3.9087990036672397E-2</v>
      </c>
    </row>
    <row r="656" spans="2:7" x14ac:dyDescent="0.2">
      <c r="B656" s="153">
        <v>44461</v>
      </c>
      <c r="C656" s="61">
        <v>309.13653599999998</v>
      </c>
      <c r="D656">
        <f t="shared" si="22"/>
        <v>2.699128038620904E-2</v>
      </c>
      <c r="E656">
        <v>2.699128038620904E-2</v>
      </c>
      <c r="F656">
        <v>654</v>
      </c>
      <c r="G656">
        <f t="shared" ca="1" si="23"/>
        <v>0.14548261944572932</v>
      </c>
    </row>
    <row r="657" spans="2:7" x14ac:dyDescent="0.2">
      <c r="B657" s="153">
        <v>44460</v>
      </c>
      <c r="C657" s="61">
        <v>301.011841</v>
      </c>
      <c r="D657">
        <f t="shared" si="22"/>
        <v>1.0035065326682658E-2</v>
      </c>
      <c r="E657">
        <v>1.0035065326682658E-2</v>
      </c>
      <c r="F657">
        <v>655</v>
      </c>
      <c r="G657">
        <f t="shared" ca="1" si="23"/>
        <v>3.2476224326271841E-2</v>
      </c>
    </row>
    <row r="658" spans="2:7" x14ac:dyDescent="0.2">
      <c r="B658" s="153">
        <v>44459</v>
      </c>
      <c r="C658" s="61">
        <v>298.02117900000002</v>
      </c>
      <c r="D658">
        <f t="shared" si="22"/>
        <v>-3.1270180369289455E-2</v>
      </c>
      <c r="E658">
        <v>-3.1270180369289455E-2</v>
      </c>
      <c r="F658">
        <v>656</v>
      </c>
      <c r="G658">
        <f t="shared" ca="1" si="23"/>
        <v>-2.8053374448176044E-2</v>
      </c>
    </row>
    <row r="659" spans="2:7" x14ac:dyDescent="0.2">
      <c r="B659" s="153">
        <v>44456</v>
      </c>
      <c r="C659" s="61">
        <v>307.64117399999998</v>
      </c>
      <c r="D659">
        <f t="shared" si="22"/>
        <v>-9.7866336524704469E-3</v>
      </c>
      <c r="E659">
        <v>-9.7866336524704469E-3</v>
      </c>
      <c r="F659">
        <v>657</v>
      </c>
      <c r="G659">
        <f t="shared" ca="1" si="23"/>
        <v>3.7733156414512137E-2</v>
      </c>
    </row>
    <row r="660" spans="2:7" x14ac:dyDescent="0.2">
      <c r="B660" s="153">
        <v>44455</v>
      </c>
      <c r="C660" s="61">
        <v>310.68170199999997</v>
      </c>
      <c r="D660">
        <f t="shared" si="22"/>
        <v>-9.6170575483879844E-4</v>
      </c>
      <c r="E660">
        <v>-9.6170575483879844E-4</v>
      </c>
      <c r="F660">
        <v>658</v>
      </c>
      <c r="G660">
        <f t="shared" ca="1" si="23"/>
        <v>2.649606338593985E-2</v>
      </c>
    </row>
    <row r="661" spans="2:7" x14ac:dyDescent="0.2">
      <c r="B661" s="153">
        <v>44454</v>
      </c>
      <c r="C661" s="61">
        <v>310.980774</v>
      </c>
      <c r="D661">
        <f t="shared" si="22"/>
        <v>1.911138113151532E-2</v>
      </c>
      <c r="E661">
        <v>1.911138113151532E-2</v>
      </c>
      <c r="F661">
        <v>659</v>
      </c>
      <c r="G661">
        <f t="shared" ca="1" si="23"/>
        <v>-5.1053992820492534E-2</v>
      </c>
    </row>
    <row r="662" spans="2:7" x14ac:dyDescent="0.2">
      <c r="B662" s="153">
        <v>44453</v>
      </c>
      <c r="C662" s="61">
        <v>305.148956</v>
      </c>
      <c r="D662">
        <f t="shared" si="22"/>
        <v>1.6268223605791263E-2</v>
      </c>
      <c r="E662">
        <v>1.6268223605791263E-2</v>
      </c>
      <c r="F662">
        <v>660</v>
      </c>
      <c r="G662">
        <f t="shared" ca="1" si="23"/>
        <v>-0.1239755054517173</v>
      </c>
    </row>
    <row r="663" spans="2:7" x14ac:dyDescent="0.2">
      <c r="B663" s="153">
        <v>44452</v>
      </c>
      <c r="C663" s="61">
        <v>300.26419099999998</v>
      </c>
      <c r="D663">
        <f t="shared" si="22"/>
        <v>7.5263510047383735E-3</v>
      </c>
      <c r="E663">
        <v>7.5263510047383735E-3</v>
      </c>
      <c r="F663">
        <v>661</v>
      </c>
      <c r="G663">
        <f t="shared" ca="1" si="23"/>
        <v>1.9307146130919627E-2</v>
      </c>
    </row>
    <row r="664" spans="2:7" x14ac:dyDescent="0.2">
      <c r="B664" s="153">
        <v>44448</v>
      </c>
      <c r="C664" s="61">
        <v>298.02117900000002</v>
      </c>
      <c r="D664">
        <f t="shared" si="22"/>
        <v>1.2531865222070736E-2</v>
      </c>
      <c r="E664">
        <v>1.2531865222070736E-2</v>
      </c>
      <c r="F664">
        <v>662</v>
      </c>
      <c r="G664">
        <f t="shared" ca="1" si="23"/>
        <v>1.9644786706687994E-2</v>
      </c>
    </row>
    <row r="665" spans="2:7" x14ac:dyDescent="0.2">
      <c r="B665" s="153">
        <v>44447</v>
      </c>
      <c r="C665" s="61">
        <v>294.33264200000002</v>
      </c>
      <c r="D665">
        <f t="shared" si="22"/>
        <v>2.2062777449770418E-3</v>
      </c>
      <c r="E665">
        <v>2.2062777449770418E-3</v>
      </c>
      <c r="F665">
        <v>663</v>
      </c>
      <c r="G665">
        <f t="shared" ca="1" si="23"/>
        <v>-7.389427506688015E-2</v>
      </c>
    </row>
    <row r="666" spans="2:7" x14ac:dyDescent="0.2">
      <c r="B666" s="153">
        <v>44446</v>
      </c>
      <c r="C666" s="61">
        <v>293.68469199999998</v>
      </c>
      <c r="D666">
        <f t="shared" si="22"/>
        <v>-9.5813781719338558E-3</v>
      </c>
      <c r="E666">
        <v>-9.5813781719338558E-3</v>
      </c>
      <c r="F666">
        <v>664</v>
      </c>
      <c r="G666">
        <f t="shared" ca="1" si="23"/>
        <v>-4.0246511454819951E-2</v>
      </c>
    </row>
    <row r="667" spans="2:7" x14ac:dyDescent="0.2">
      <c r="B667" s="153">
        <v>44445</v>
      </c>
      <c r="C667" s="61">
        <v>296.52581800000002</v>
      </c>
      <c r="D667">
        <f t="shared" si="22"/>
        <v>6.4287173104522859E-3</v>
      </c>
      <c r="E667">
        <v>6.4287173104522859E-3</v>
      </c>
      <c r="F667">
        <v>665</v>
      </c>
      <c r="G667">
        <f t="shared" ca="1" si="23"/>
        <v>1.6050704216459651E-2</v>
      </c>
    </row>
    <row r="668" spans="2:7" x14ac:dyDescent="0.2">
      <c r="B668" s="153">
        <v>44442</v>
      </c>
      <c r="C668" s="61">
        <v>294.63171399999999</v>
      </c>
      <c r="D668">
        <f t="shared" si="22"/>
        <v>8.1869519159522113E-3</v>
      </c>
      <c r="E668">
        <v>8.1869519159522113E-3</v>
      </c>
      <c r="F668">
        <v>666</v>
      </c>
      <c r="G668">
        <f t="shared" ca="1" si="23"/>
        <v>-8.0176251879510635E-2</v>
      </c>
    </row>
    <row r="669" spans="2:7" x14ac:dyDescent="0.2">
      <c r="B669" s="153">
        <v>44441</v>
      </c>
      <c r="C669" s="61">
        <v>292.23916600000001</v>
      </c>
      <c r="D669">
        <f t="shared" si="22"/>
        <v>-7.1126191977035616E-3</v>
      </c>
      <c r="E669">
        <v>-7.1126191977035616E-3</v>
      </c>
      <c r="F669">
        <v>667</v>
      </c>
      <c r="G669">
        <f t="shared" ca="1" si="23"/>
        <v>-2.435502711772437E-2</v>
      </c>
    </row>
    <row r="670" spans="2:7" x14ac:dyDescent="0.2">
      <c r="B670" s="153">
        <v>44440</v>
      </c>
      <c r="C670" s="61">
        <v>294.33264200000002</v>
      </c>
      <c r="D670">
        <f t="shared" si="22"/>
        <v>2.7671402384301286E-2</v>
      </c>
      <c r="E670">
        <v>2.7671402384301286E-2</v>
      </c>
      <c r="F670">
        <v>668</v>
      </c>
      <c r="G670">
        <f t="shared" ca="1" si="23"/>
        <v>-5.8539668276710428E-2</v>
      </c>
    </row>
    <row r="671" spans="2:7" x14ac:dyDescent="0.2">
      <c r="B671" s="153">
        <v>44439</v>
      </c>
      <c r="C671" s="61">
        <v>286.40734900000001</v>
      </c>
      <c r="D671">
        <f t="shared" si="22"/>
        <v>-1.5927407514770984E-2</v>
      </c>
      <c r="E671">
        <v>-1.5927407514770984E-2</v>
      </c>
      <c r="F671">
        <v>669</v>
      </c>
      <c r="G671">
        <f t="shared" ca="1" si="23"/>
        <v>1.2944389893948282E-2</v>
      </c>
    </row>
    <row r="672" spans="2:7" x14ac:dyDescent="0.2">
      <c r="B672" s="153">
        <v>44438</v>
      </c>
      <c r="C672" s="61">
        <v>291.04290800000001</v>
      </c>
      <c r="D672">
        <f t="shared" si="22"/>
        <v>2.1697246489190861E-2</v>
      </c>
      <c r="E672">
        <v>2.1697246489190861E-2</v>
      </c>
      <c r="F672">
        <v>670</v>
      </c>
      <c r="G672">
        <f t="shared" ca="1" si="23"/>
        <v>-5.662728519974479E-3</v>
      </c>
    </row>
    <row r="673" spans="2:7" x14ac:dyDescent="0.2">
      <c r="B673" s="153">
        <v>44435</v>
      </c>
      <c r="C673" s="61">
        <v>284.86218300000002</v>
      </c>
      <c r="D673">
        <f t="shared" si="22"/>
        <v>5.100360086105973E-3</v>
      </c>
      <c r="E673">
        <v>5.100360086105973E-3</v>
      </c>
      <c r="F673">
        <v>671</v>
      </c>
      <c r="G673">
        <f t="shared" ca="1" si="23"/>
        <v>-7.141698070477609E-2</v>
      </c>
    </row>
    <row r="674" spans="2:7" x14ac:dyDescent="0.2">
      <c r="B674" s="153">
        <v>44434</v>
      </c>
      <c r="C674" s="61">
        <v>283.41665599999999</v>
      </c>
      <c r="D674">
        <f t="shared" si="22"/>
        <v>-3.5165872281590676E-4</v>
      </c>
      <c r="E674">
        <v>-3.5165872281590676E-4</v>
      </c>
      <c r="F674">
        <v>672</v>
      </c>
      <c r="G674">
        <f t="shared" ca="1" si="23"/>
        <v>3.8246212916860076E-2</v>
      </c>
    </row>
    <row r="675" spans="2:7" x14ac:dyDescent="0.2">
      <c r="B675" s="153">
        <v>44433</v>
      </c>
      <c r="C675" s="61">
        <v>283.51635700000003</v>
      </c>
      <c r="D675">
        <f t="shared" si="22"/>
        <v>1.6440370619169892E-2</v>
      </c>
      <c r="E675">
        <v>1.6440370619169892E-2</v>
      </c>
      <c r="F675">
        <v>673</v>
      </c>
      <c r="G675">
        <f t="shared" ca="1" si="23"/>
        <v>8.5706872909480883E-2</v>
      </c>
    </row>
    <row r="676" spans="2:7" x14ac:dyDescent="0.2">
      <c r="B676" s="153">
        <v>44432</v>
      </c>
      <c r="C676" s="61">
        <v>278.930634</v>
      </c>
      <c r="D676">
        <f t="shared" si="22"/>
        <v>1.0290484059231218E-2</v>
      </c>
      <c r="E676">
        <v>1.0290484059231218E-2</v>
      </c>
      <c r="F676">
        <v>674</v>
      </c>
      <c r="G676">
        <f t="shared" ca="1" si="23"/>
        <v>4.5391821656465034E-2</v>
      </c>
    </row>
    <row r="677" spans="2:7" x14ac:dyDescent="0.2">
      <c r="B677" s="153">
        <v>44431</v>
      </c>
      <c r="C677" s="61">
        <v>276.089539</v>
      </c>
      <c r="D677">
        <f t="shared" si="22"/>
        <v>-2.1723656558658766E-2</v>
      </c>
      <c r="E677">
        <v>-2.1723656558658766E-2</v>
      </c>
      <c r="F677">
        <v>675</v>
      </c>
      <c r="G677">
        <f t="shared" ca="1" si="23"/>
        <v>3.6322980193944976E-2</v>
      </c>
    </row>
    <row r="678" spans="2:7" x14ac:dyDescent="0.2">
      <c r="B678" s="153">
        <v>44428</v>
      </c>
      <c r="C678" s="61">
        <v>282.22039799999999</v>
      </c>
      <c r="D678">
        <f t="shared" si="22"/>
        <v>-3.4941253029251558E-2</v>
      </c>
      <c r="E678">
        <v>-3.4941253029251558E-2</v>
      </c>
      <c r="F678">
        <v>676</v>
      </c>
      <c r="G678">
        <f t="shared" ca="1" si="23"/>
        <v>-4.7755131230260227E-2</v>
      </c>
    </row>
    <row r="679" spans="2:7" x14ac:dyDescent="0.2">
      <c r="B679" s="153">
        <v>44426</v>
      </c>
      <c r="C679" s="61">
        <v>292.43856799999998</v>
      </c>
      <c r="D679">
        <f t="shared" si="22"/>
        <v>-1.4612033346266363E-2</v>
      </c>
      <c r="E679">
        <v>-1.4612033346266363E-2</v>
      </c>
      <c r="F679">
        <v>677</v>
      </c>
      <c r="G679">
        <f t="shared" ca="1" si="23"/>
        <v>-7.1936315382082148E-3</v>
      </c>
    </row>
    <row r="680" spans="2:7" x14ac:dyDescent="0.2">
      <c r="B680" s="153">
        <v>44425</v>
      </c>
      <c r="C680" s="61">
        <v>296.77505500000001</v>
      </c>
      <c r="D680">
        <f t="shared" si="22"/>
        <v>-1.9756324960242246E-2</v>
      </c>
      <c r="E680">
        <v>-1.9756324960242246E-2</v>
      </c>
      <c r="F680">
        <v>678</v>
      </c>
      <c r="G680">
        <f t="shared" ca="1" si="23"/>
        <v>5.4592970740163484E-2</v>
      </c>
    </row>
    <row r="681" spans="2:7" x14ac:dyDescent="0.2">
      <c r="B681" s="153">
        <v>44424</v>
      </c>
      <c r="C681" s="61">
        <v>302.75640900000002</v>
      </c>
      <c r="D681">
        <f t="shared" si="22"/>
        <v>-1.1554111589929967E-2</v>
      </c>
      <c r="E681">
        <v>-1.1554111589929967E-2</v>
      </c>
      <c r="F681">
        <v>679</v>
      </c>
      <c r="G681">
        <f t="shared" ca="1" si="23"/>
        <v>2.6551622095409691E-2</v>
      </c>
    </row>
    <row r="682" spans="2:7" x14ac:dyDescent="0.2">
      <c r="B682" s="153">
        <v>44421</v>
      </c>
      <c r="C682" s="61">
        <v>306.29538000000002</v>
      </c>
      <c r="D682">
        <f t="shared" si="22"/>
        <v>4.0849960443273539E-3</v>
      </c>
      <c r="E682">
        <v>4.0849960443273539E-3</v>
      </c>
      <c r="F682">
        <v>680</v>
      </c>
      <c r="G682">
        <f t="shared" ca="1" si="23"/>
        <v>4.0996521277757138E-2</v>
      </c>
    </row>
    <row r="683" spans="2:7" x14ac:dyDescent="0.2">
      <c r="B683" s="153">
        <v>44420</v>
      </c>
      <c r="C683" s="61">
        <v>305.04925500000002</v>
      </c>
      <c r="D683">
        <f t="shared" si="22"/>
        <v>3.5708209853418327E-2</v>
      </c>
      <c r="E683">
        <v>3.5708209853418327E-2</v>
      </c>
      <c r="F683">
        <v>681</v>
      </c>
      <c r="G683">
        <f t="shared" ca="1" si="23"/>
        <v>6.9443477696437522E-2</v>
      </c>
    </row>
    <row r="684" spans="2:7" x14ac:dyDescent="0.2">
      <c r="B684" s="153">
        <v>44419</v>
      </c>
      <c r="C684" s="61">
        <v>294.53204299999999</v>
      </c>
      <c r="D684">
        <f t="shared" si="22"/>
        <v>4.2488367810116683E-3</v>
      </c>
      <c r="E684">
        <v>4.2488367810116683E-3</v>
      </c>
      <c r="F684">
        <v>682</v>
      </c>
      <c r="G684">
        <f t="shared" ca="1" si="23"/>
        <v>1.2148024039407169E-2</v>
      </c>
    </row>
    <row r="685" spans="2:7" x14ac:dyDescent="0.2">
      <c r="B685" s="153">
        <v>44418</v>
      </c>
      <c r="C685" s="61">
        <v>293.28591899999998</v>
      </c>
      <c r="D685">
        <f t="shared" si="22"/>
        <v>-1.3082845884010267E-2</v>
      </c>
      <c r="E685">
        <v>-1.3082845884010267E-2</v>
      </c>
      <c r="F685">
        <v>683</v>
      </c>
      <c r="G685">
        <f t="shared" ca="1" si="23"/>
        <v>1.8163319856210551E-2</v>
      </c>
    </row>
    <row r="686" spans="2:7" x14ac:dyDescent="0.2">
      <c r="B686" s="153">
        <v>44417</v>
      </c>
      <c r="C686" s="61">
        <v>297.17379799999998</v>
      </c>
      <c r="D686">
        <f t="shared" si="22"/>
        <v>-6.4989091569651733E-3</v>
      </c>
      <c r="E686">
        <v>-6.4989091569651733E-3</v>
      </c>
      <c r="F686">
        <v>684</v>
      </c>
      <c r="G686">
        <f t="shared" ca="1" si="23"/>
        <v>-5.5932423049472957E-4</v>
      </c>
    </row>
    <row r="687" spans="2:7" x14ac:dyDescent="0.2">
      <c r="B687" s="153">
        <v>44414</v>
      </c>
      <c r="C687" s="61">
        <v>299.11773699999998</v>
      </c>
      <c r="D687">
        <f t="shared" si="22"/>
        <v>1.1678192841194771E-3</v>
      </c>
      <c r="E687">
        <v>1.1678192841194771E-3</v>
      </c>
      <c r="F687">
        <v>685</v>
      </c>
      <c r="G687">
        <f t="shared" ca="1" si="23"/>
        <v>-8.9456602826031753E-2</v>
      </c>
    </row>
    <row r="688" spans="2:7" x14ac:dyDescent="0.2">
      <c r="B688" s="153">
        <v>44413</v>
      </c>
      <c r="C688" s="61">
        <v>298.76882899999998</v>
      </c>
      <c r="D688">
        <f t="shared" si="22"/>
        <v>5.1987656042141702E-3</v>
      </c>
      <c r="E688">
        <v>5.1987656042141702E-3</v>
      </c>
      <c r="F688">
        <v>686</v>
      </c>
      <c r="G688">
        <f t="shared" ca="1" si="23"/>
        <v>-7.9213919626566306E-2</v>
      </c>
    </row>
    <row r="689" spans="2:7" x14ac:dyDescent="0.2">
      <c r="B689" s="153">
        <v>44412</v>
      </c>
      <c r="C689" s="61">
        <v>297.22363300000001</v>
      </c>
      <c r="D689">
        <f t="shared" si="22"/>
        <v>-1.8274678373530358E-2</v>
      </c>
      <c r="E689">
        <v>-1.8274678373530358E-2</v>
      </c>
      <c r="F689">
        <v>687</v>
      </c>
      <c r="G689">
        <f t="shared" ca="1" si="23"/>
        <v>-2.3554846662405045E-2</v>
      </c>
    </row>
    <row r="690" spans="2:7" x14ac:dyDescent="0.2">
      <c r="B690" s="153">
        <v>44411</v>
      </c>
      <c r="C690" s="61">
        <v>302.75640900000002</v>
      </c>
      <c r="D690">
        <f t="shared" si="22"/>
        <v>2.3075585380137351E-2</v>
      </c>
      <c r="E690">
        <v>2.3075585380137351E-2</v>
      </c>
      <c r="F690">
        <v>688</v>
      </c>
      <c r="G690">
        <f t="shared" ca="1" si="23"/>
        <v>-2.5829043605852801E-2</v>
      </c>
    </row>
    <row r="691" spans="2:7" x14ac:dyDescent="0.2">
      <c r="B691" s="153">
        <v>44410</v>
      </c>
      <c r="C691" s="61">
        <v>295.92770400000001</v>
      </c>
      <c r="D691">
        <f t="shared" si="22"/>
        <v>9.8656273147589707E-3</v>
      </c>
      <c r="E691">
        <v>9.8656273147589707E-3</v>
      </c>
      <c r="F691">
        <v>689</v>
      </c>
      <c r="G691">
        <f t="shared" ca="1" si="23"/>
        <v>-2.3238791963720289E-2</v>
      </c>
    </row>
    <row r="692" spans="2:7" x14ac:dyDescent="0.2">
      <c r="B692" s="153">
        <v>44407</v>
      </c>
      <c r="C692" s="61">
        <v>293.03671300000002</v>
      </c>
      <c r="D692">
        <f t="shared" si="22"/>
        <v>3.5848938093625679E-3</v>
      </c>
      <c r="E692">
        <v>3.5848938093625679E-3</v>
      </c>
      <c r="F692">
        <v>690</v>
      </c>
      <c r="G692">
        <f t="shared" ca="1" si="23"/>
        <v>6.2899152767160266E-2</v>
      </c>
    </row>
    <row r="693" spans="2:7" x14ac:dyDescent="0.2">
      <c r="B693" s="153">
        <v>44406</v>
      </c>
      <c r="C693" s="61">
        <v>291.98996</v>
      </c>
      <c r="D693">
        <f t="shared" si="22"/>
        <v>2.9706418877681415E-2</v>
      </c>
      <c r="E693">
        <v>2.9706418877681415E-2</v>
      </c>
      <c r="F693">
        <v>691</v>
      </c>
      <c r="G693">
        <f t="shared" ca="1" si="23"/>
        <v>8.1103038149192744E-2</v>
      </c>
    </row>
    <row r="694" spans="2:7" x14ac:dyDescent="0.2">
      <c r="B694" s="153">
        <v>44405</v>
      </c>
      <c r="C694" s="61">
        <v>283.56622299999998</v>
      </c>
      <c r="D694">
        <f t="shared" si="22"/>
        <v>-2.3850271391277357E-2</v>
      </c>
      <c r="E694">
        <v>-2.3850271391277357E-2</v>
      </c>
      <c r="F694">
        <v>692</v>
      </c>
      <c r="G694">
        <f t="shared" ca="1" si="23"/>
        <v>-5.8510461859131264E-3</v>
      </c>
    </row>
    <row r="695" spans="2:7" x14ac:dyDescent="0.2">
      <c r="B695" s="153">
        <v>44404</v>
      </c>
      <c r="C695" s="61">
        <v>290.494598</v>
      </c>
      <c r="D695">
        <f t="shared" si="22"/>
        <v>-5.9696584269612069E-3</v>
      </c>
      <c r="E695">
        <v>-5.9696584269612069E-3</v>
      </c>
      <c r="F695">
        <v>693</v>
      </c>
      <c r="G695">
        <f t="shared" ca="1" si="23"/>
        <v>1.2014680040229339E-3</v>
      </c>
    </row>
    <row r="696" spans="2:7" x14ac:dyDescent="0.2">
      <c r="B696" s="153">
        <v>44403</v>
      </c>
      <c r="C696" s="61">
        <v>292.23916600000001</v>
      </c>
      <c r="D696">
        <f t="shared" si="22"/>
        <v>-8.120470018376829E-3</v>
      </c>
      <c r="E696">
        <v>-8.120470018376829E-3</v>
      </c>
      <c r="F696">
        <v>694</v>
      </c>
      <c r="G696">
        <f t="shared" ca="1" si="23"/>
        <v>-3.7657247085388021E-2</v>
      </c>
    </row>
    <row r="697" spans="2:7" x14ac:dyDescent="0.2">
      <c r="B697" s="153">
        <v>44400</v>
      </c>
      <c r="C697" s="61">
        <v>294.63171399999999</v>
      </c>
      <c r="D697">
        <f t="shared" si="22"/>
        <v>-2.3136640168259781E-2</v>
      </c>
      <c r="E697">
        <v>-2.3136640168259781E-2</v>
      </c>
      <c r="F697">
        <v>695</v>
      </c>
      <c r="G697">
        <f t="shared" ca="1" si="23"/>
        <v>-7.0096873200658133E-2</v>
      </c>
    </row>
    <row r="698" spans="2:7" x14ac:dyDescent="0.2">
      <c r="B698" s="153">
        <v>44399</v>
      </c>
      <c r="C698" s="61">
        <v>301.60995500000001</v>
      </c>
      <c r="D698">
        <f t="shared" si="22"/>
        <v>1.3237986639090464E-3</v>
      </c>
      <c r="E698">
        <v>1.3237986639090464E-3</v>
      </c>
      <c r="F698">
        <v>696</v>
      </c>
      <c r="G698">
        <f t="shared" ca="1" si="23"/>
        <v>-3.4324565078515515E-2</v>
      </c>
    </row>
    <row r="699" spans="2:7" x14ac:dyDescent="0.2">
      <c r="B699" s="153">
        <v>44397</v>
      </c>
      <c r="C699" s="61">
        <v>301.21121199999999</v>
      </c>
      <c r="D699">
        <f t="shared" si="22"/>
        <v>-2.1693429744390393E-2</v>
      </c>
      <c r="E699">
        <v>-2.1693429744390393E-2</v>
      </c>
      <c r="F699">
        <v>697</v>
      </c>
      <c r="G699">
        <f t="shared" ca="1" si="23"/>
        <v>2.193605700529044E-3</v>
      </c>
    </row>
    <row r="700" spans="2:7" x14ac:dyDescent="0.2">
      <c r="B700" s="153">
        <v>44396</v>
      </c>
      <c r="C700" s="61">
        <v>307.89041099999997</v>
      </c>
      <c r="D700">
        <f t="shared" si="22"/>
        <v>-7.7107593879610888E-3</v>
      </c>
      <c r="E700">
        <v>-7.7107593879610888E-3</v>
      </c>
      <c r="F700">
        <v>698</v>
      </c>
      <c r="G700">
        <f t="shared" ca="1" si="23"/>
        <v>-7.1925929231668309E-2</v>
      </c>
    </row>
    <row r="701" spans="2:7" x14ac:dyDescent="0.2">
      <c r="B701" s="153">
        <v>44393</v>
      </c>
      <c r="C701" s="61">
        <v>310.28292800000003</v>
      </c>
      <c r="D701">
        <f t="shared" si="22"/>
        <v>3.2231878192007222E-3</v>
      </c>
      <c r="E701">
        <v>3.2231878192007222E-3</v>
      </c>
      <c r="F701">
        <v>699</v>
      </c>
      <c r="G701">
        <f t="shared" ca="1" si="23"/>
        <v>-3.1958108247540536E-3</v>
      </c>
    </row>
    <row r="702" spans="2:7" x14ac:dyDescent="0.2">
      <c r="B702" s="153">
        <v>44392</v>
      </c>
      <c r="C702" s="61">
        <v>309.28604100000001</v>
      </c>
      <c r="D702">
        <f t="shared" si="22"/>
        <v>2.2613144028378819E-3</v>
      </c>
      <c r="E702">
        <v>2.2613144028378819E-3</v>
      </c>
      <c r="F702">
        <v>700</v>
      </c>
      <c r="G702">
        <f t="shared" ca="1" si="23"/>
        <v>4.7397519413516505E-2</v>
      </c>
    </row>
    <row r="703" spans="2:7" x14ac:dyDescent="0.2">
      <c r="B703" s="153">
        <v>44391</v>
      </c>
      <c r="C703" s="61">
        <v>308.58822600000002</v>
      </c>
      <c r="D703">
        <f t="shared" si="22"/>
        <v>-4.502366279444588E-3</v>
      </c>
      <c r="E703">
        <v>-4.502366279444588E-3</v>
      </c>
      <c r="F703">
        <v>701</v>
      </c>
      <c r="G703">
        <f t="shared" ca="1" si="23"/>
        <v>2.8178879376802538E-2</v>
      </c>
    </row>
    <row r="704" spans="2:7" x14ac:dyDescent="0.2">
      <c r="B704" s="153">
        <v>44390</v>
      </c>
      <c r="C704" s="61">
        <v>309.98388699999998</v>
      </c>
      <c r="D704">
        <f t="shared" si="22"/>
        <v>1.1383999199385876E-2</v>
      </c>
      <c r="E704">
        <v>1.1383999199385876E-2</v>
      </c>
      <c r="F704">
        <v>702</v>
      </c>
      <c r="G704">
        <f t="shared" ca="1" si="23"/>
        <v>2.743807832004878E-2</v>
      </c>
    </row>
    <row r="705" spans="2:7" x14ac:dyDescent="0.2">
      <c r="B705" s="153">
        <v>44389</v>
      </c>
      <c r="C705" s="61">
        <v>306.49475100000001</v>
      </c>
      <c r="D705">
        <f t="shared" si="22"/>
        <v>3.7545780057191727E-3</v>
      </c>
      <c r="E705">
        <v>3.7545780057191727E-3</v>
      </c>
      <c r="F705">
        <v>703</v>
      </c>
      <c r="G705">
        <f t="shared" ca="1" si="23"/>
        <v>-5.1981208124729797E-2</v>
      </c>
    </row>
    <row r="706" spans="2:7" x14ac:dyDescent="0.2">
      <c r="B706" s="153">
        <v>44386</v>
      </c>
      <c r="C706" s="61">
        <v>305.348297</v>
      </c>
      <c r="D706">
        <f t="shared" si="22"/>
        <v>-1.6328192517650679E-4</v>
      </c>
      <c r="E706">
        <v>-1.6328192517650679E-4</v>
      </c>
      <c r="F706">
        <v>704</v>
      </c>
      <c r="G706">
        <f t="shared" ca="1" si="23"/>
        <v>-7.6421189436721465E-2</v>
      </c>
    </row>
    <row r="707" spans="2:7" x14ac:dyDescent="0.2">
      <c r="B707" s="153">
        <v>44385</v>
      </c>
      <c r="C707" s="61">
        <v>305.39816300000001</v>
      </c>
      <c r="D707">
        <f t="shared" ref="D707:D770" si="24">(C707-C708)/C708</f>
        <v>-3.3901021969624634E-2</v>
      </c>
      <c r="E707">
        <v>-3.3901021969624634E-2</v>
      </c>
      <c r="F707">
        <v>705</v>
      </c>
      <c r="G707">
        <f t="shared" ref="G707:G770" ca="1" si="25">_xlfn.NORM.INV(RAND(),$N$5,$N$6)</f>
        <v>-4.1678578807871063E-2</v>
      </c>
    </row>
    <row r="708" spans="2:7" x14ac:dyDescent="0.2">
      <c r="B708" s="153">
        <v>44384</v>
      </c>
      <c r="C708" s="61">
        <v>316.114777</v>
      </c>
      <c r="D708">
        <f t="shared" si="24"/>
        <v>6.3118801989305051E-4</v>
      </c>
      <c r="E708">
        <v>6.3118801989305051E-4</v>
      </c>
      <c r="F708">
        <v>706</v>
      </c>
      <c r="G708">
        <f t="shared" ca="1" si="25"/>
        <v>-4.9274899886117163E-2</v>
      </c>
    </row>
    <row r="709" spans="2:7" x14ac:dyDescent="0.2">
      <c r="B709" s="153">
        <v>44383</v>
      </c>
      <c r="C709" s="61">
        <v>315.91537499999998</v>
      </c>
      <c r="D709">
        <f t="shared" si="24"/>
        <v>-8.4368703294243994E-2</v>
      </c>
      <c r="E709">
        <v>-8.4368703294243994E-2</v>
      </c>
      <c r="F709">
        <v>707</v>
      </c>
      <c r="G709">
        <f t="shared" ca="1" si="25"/>
        <v>1.880984919983596E-2</v>
      </c>
    </row>
    <row r="710" spans="2:7" x14ac:dyDescent="0.2">
      <c r="B710" s="153">
        <v>44382</v>
      </c>
      <c r="C710" s="61">
        <v>345.02465799999999</v>
      </c>
      <c r="D710">
        <f t="shared" si="24"/>
        <v>3.4792297553081723E-3</v>
      </c>
      <c r="E710">
        <v>3.4792297553081723E-3</v>
      </c>
      <c r="F710">
        <v>708</v>
      </c>
      <c r="G710">
        <f t="shared" ca="1" si="25"/>
        <v>9.3619456039831222E-3</v>
      </c>
    </row>
    <row r="711" spans="2:7" x14ac:dyDescent="0.2">
      <c r="B711" s="153">
        <v>44379</v>
      </c>
      <c r="C711" s="61">
        <v>343.82839999999999</v>
      </c>
      <c r="D711">
        <f t="shared" si="24"/>
        <v>1.8881613350783862E-3</v>
      </c>
      <c r="E711">
        <v>1.8881613350783862E-3</v>
      </c>
      <c r="F711">
        <v>709</v>
      </c>
      <c r="G711">
        <f t="shared" ca="1" si="25"/>
        <v>1.8125568048718826E-2</v>
      </c>
    </row>
    <row r="712" spans="2:7" x14ac:dyDescent="0.2">
      <c r="B712" s="153">
        <v>44378</v>
      </c>
      <c r="C712" s="61">
        <v>343.18042000000003</v>
      </c>
      <c r="D712">
        <f t="shared" si="24"/>
        <v>1.3692598925611811E-2</v>
      </c>
      <c r="E712">
        <v>1.3692598925611811E-2</v>
      </c>
      <c r="F712">
        <v>710</v>
      </c>
      <c r="G712">
        <f t="shared" ca="1" si="25"/>
        <v>5.6051959374234994E-3</v>
      </c>
    </row>
    <row r="713" spans="2:7" x14ac:dyDescent="0.2">
      <c r="B713" s="153">
        <v>44377</v>
      </c>
      <c r="C713" s="61">
        <v>338.54486100000003</v>
      </c>
      <c r="D713">
        <f t="shared" si="24"/>
        <v>-5.7092597465760991E-3</v>
      </c>
      <c r="E713">
        <v>-5.7092597465760991E-3</v>
      </c>
      <c r="F713">
        <v>711</v>
      </c>
      <c r="G713">
        <f t="shared" ca="1" si="25"/>
        <v>8.4166718235350962E-2</v>
      </c>
    </row>
    <row r="714" spans="2:7" x14ac:dyDescent="0.2">
      <c r="B714" s="153">
        <v>44376</v>
      </c>
      <c r="C714" s="61">
        <v>340.48880000000003</v>
      </c>
      <c r="D714">
        <f t="shared" si="24"/>
        <v>-3.6463762462605616E-3</v>
      </c>
      <c r="E714">
        <v>-3.6463762462605616E-3</v>
      </c>
      <c r="F714">
        <v>712</v>
      </c>
      <c r="G714">
        <f t="shared" ca="1" si="25"/>
        <v>1.1881122558212736E-2</v>
      </c>
    </row>
    <row r="715" spans="2:7" x14ac:dyDescent="0.2">
      <c r="B715" s="153">
        <v>44375</v>
      </c>
      <c r="C715" s="61">
        <v>341.734894</v>
      </c>
      <c r="D715">
        <f t="shared" si="24"/>
        <v>9.274209067941212E-3</v>
      </c>
      <c r="E715">
        <v>9.274209067941212E-3</v>
      </c>
      <c r="F715">
        <v>713</v>
      </c>
      <c r="G715">
        <f t="shared" ca="1" si="25"/>
        <v>-8.2376732097450223E-2</v>
      </c>
    </row>
    <row r="716" spans="2:7" x14ac:dyDescent="0.2">
      <c r="B716" s="153">
        <v>44372</v>
      </c>
      <c r="C716" s="61">
        <v>338.594696</v>
      </c>
      <c r="D716">
        <f t="shared" si="24"/>
        <v>1.4940989714077367E-2</v>
      </c>
      <c r="E716">
        <v>1.4940989714077367E-2</v>
      </c>
      <c r="F716">
        <v>714</v>
      </c>
      <c r="G716">
        <f t="shared" ca="1" si="25"/>
        <v>-8.4537799199904499E-3</v>
      </c>
    </row>
    <row r="717" spans="2:7" x14ac:dyDescent="0.2">
      <c r="B717" s="153">
        <v>44371</v>
      </c>
      <c r="C717" s="61">
        <v>333.610229</v>
      </c>
      <c r="D717">
        <f t="shared" si="24"/>
        <v>-1.7897367227548528E-3</v>
      </c>
      <c r="E717">
        <v>-1.7897367227548528E-3</v>
      </c>
      <c r="F717">
        <v>715</v>
      </c>
      <c r="G717">
        <f t="shared" ca="1" si="25"/>
        <v>7.9452694816414537E-2</v>
      </c>
    </row>
    <row r="718" spans="2:7" x14ac:dyDescent="0.2">
      <c r="B718" s="153">
        <v>44370</v>
      </c>
      <c r="C718" s="61">
        <v>334.20837399999999</v>
      </c>
      <c r="D718">
        <f t="shared" si="24"/>
        <v>-7.8425203982703893E-3</v>
      </c>
      <c r="E718">
        <v>-7.8425203982703893E-3</v>
      </c>
      <c r="F718">
        <v>716</v>
      </c>
      <c r="G718">
        <f t="shared" ca="1" si="25"/>
        <v>1.1727790582265208E-2</v>
      </c>
    </row>
    <row r="719" spans="2:7" x14ac:dyDescent="0.2">
      <c r="B719" s="153">
        <v>44369</v>
      </c>
      <c r="C719" s="61">
        <v>336.85012799999998</v>
      </c>
      <c r="D719">
        <f t="shared" si="24"/>
        <v>1.0768744414930866E-2</v>
      </c>
      <c r="E719">
        <v>1.0768744414930866E-2</v>
      </c>
      <c r="F719">
        <v>717</v>
      </c>
      <c r="G719">
        <f t="shared" ca="1" si="25"/>
        <v>2.5921903303825228E-2</v>
      </c>
    </row>
    <row r="720" spans="2:7" x14ac:dyDescent="0.2">
      <c r="B720" s="153">
        <v>44368</v>
      </c>
      <c r="C720" s="61">
        <v>333.26132200000001</v>
      </c>
      <c r="D720">
        <f t="shared" si="24"/>
        <v>-9.1878921314158674E-3</v>
      </c>
      <c r="E720">
        <v>-9.1878921314158674E-3</v>
      </c>
      <c r="F720">
        <v>718</v>
      </c>
      <c r="G720">
        <f t="shared" ca="1" si="25"/>
        <v>3.9722341201378714E-2</v>
      </c>
    </row>
    <row r="721" spans="2:7" x14ac:dyDescent="0.2">
      <c r="B721" s="153">
        <v>44365</v>
      </c>
      <c r="C721" s="61">
        <v>336.35168499999997</v>
      </c>
      <c r="D721">
        <f t="shared" si="24"/>
        <v>-2.3868069182405551E-2</v>
      </c>
      <c r="E721">
        <v>-2.3868069182405551E-2</v>
      </c>
      <c r="F721">
        <v>719</v>
      </c>
      <c r="G721">
        <f t="shared" ca="1" si="25"/>
        <v>1.5977735537000146E-2</v>
      </c>
    </row>
    <row r="722" spans="2:7" x14ac:dyDescent="0.2">
      <c r="B722" s="153">
        <v>44364</v>
      </c>
      <c r="C722" s="61">
        <v>344.57605000000001</v>
      </c>
      <c r="D722">
        <f t="shared" si="24"/>
        <v>-1.0591106461631739E-2</v>
      </c>
      <c r="E722">
        <v>-1.0591106461631739E-2</v>
      </c>
      <c r="F722">
        <v>720</v>
      </c>
      <c r="G722">
        <f t="shared" ca="1" si="25"/>
        <v>1.1585682575230391E-3</v>
      </c>
    </row>
    <row r="723" spans="2:7" x14ac:dyDescent="0.2">
      <c r="B723" s="153">
        <v>44363</v>
      </c>
      <c r="C723" s="61">
        <v>348.26455700000002</v>
      </c>
      <c r="D723">
        <f t="shared" si="24"/>
        <v>-9.498178400371253E-3</v>
      </c>
      <c r="E723">
        <v>-9.498178400371253E-3</v>
      </c>
      <c r="F723">
        <v>721</v>
      </c>
      <c r="G723">
        <f t="shared" ca="1" si="25"/>
        <v>-1.2358419435095876E-3</v>
      </c>
    </row>
    <row r="724" spans="2:7" x14ac:dyDescent="0.2">
      <c r="B724" s="153">
        <v>44362</v>
      </c>
      <c r="C724" s="61">
        <v>351.60415599999999</v>
      </c>
      <c r="D724">
        <f t="shared" si="24"/>
        <v>-9.1305734767128544E-3</v>
      </c>
      <c r="E724">
        <v>-9.1305734767128544E-3</v>
      </c>
      <c r="F724">
        <v>722</v>
      </c>
      <c r="G724">
        <f t="shared" ca="1" si="25"/>
        <v>-8.2974841815880968E-2</v>
      </c>
    </row>
    <row r="725" spans="2:7" x14ac:dyDescent="0.2">
      <c r="B725" s="153">
        <v>44361</v>
      </c>
      <c r="C725" s="61">
        <v>354.844086</v>
      </c>
      <c r="D725">
        <f t="shared" si="24"/>
        <v>1.4825446956695149E-2</v>
      </c>
      <c r="E725">
        <v>1.4825446956695149E-2</v>
      </c>
      <c r="F725">
        <v>723</v>
      </c>
      <c r="G725">
        <f t="shared" ca="1" si="25"/>
        <v>0.13608466351762702</v>
      </c>
    </row>
    <row r="726" spans="2:7" x14ac:dyDescent="0.2">
      <c r="B726" s="153">
        <v>44358</v>
      </c>
      <c r="C726" s="61">
        <v>349.66021699999999</v>
      </c>
      <c r="D726">
        <f t="shared" si="24"/>
        <v>1.7403901218667941E-2</v>
      </c>
      <c r="E726">
        <v>1.7403901218667941E-2</v>
      </c>
      <c r="F726">
        <v>724</v>
      </c>
      <c r="G726">
        <f t="shared" ca="1" si="25"/>
        <v>-3.4429617201594334E-2</v>
      </c>
    </row>
    <row r="727" spans="2:7" x14ac:dyDescent="0.2">
      <c r="B727" s="153">
        <v>44357</v>
      </c>
      <c r="C727" s="61">
        <v>343.67886399999998</v>
      </c>
      <c r="D727">
        <f t="shared" si="24"/>
        <v>4.0775036220517119E-3</v>
      </c>
      <c r="E727">
        <v>4.0775036220517119E-3</v>
      </c>
      <c r="F727">
        <v>725</v>
      </c>
      <c r="G727">
        <f t="shared" ca="1" si="25"/>
        <v>-4.1630402704626777E-2</v>
      </c>
    </row>
    <row r="728" spans="2:7" x14ac:dyDescent="0.2">
      <c r="B728" s="153">
        <v>44356</v>
      </c>
      <c r="C728" s="61">
        <v>342.28320300000001</v>
      </c>
      <c r="D728">
        <f t="shared" si="24"/>
        <v>-2.6647753795441063E-2</v>
      </c>
      <c r="E728">
        <v>-2.6647753795441063E-2</v>
      </c>
      <c r="F728">
        <v>726</v>
      </c>
      <c r="G728">
        <f t="shared" ca="1" si="25"/>
        <v>2.0771264899009413E-2</v>
      </c>
    </row>
    <row r="729" spans="2:7" x14ac:dyDescent="0.2">
      <c r="B729" s="153">
        <v>44355</v>
      </c>
      <c r="C729" s="61">
        <v>351.65399200000002</v>
      </c>
      <c r="D729">
        <f t="shared" si="24"/>
        <v>2.0984092995813962E-2</v>
      </c>
      <c r="E729">
        <v>2.0984092995813962E-2</v>
      </c>
      <c r="F729">
        <v>727</v>
      </c>
      <c r="G729">
        <f t="shared" ca="1" si="25"/>
        <v>-8.9691992920853253E-3</v>
      </c>
    </row>
    <row r="730" spans="2:7" x14ac:dyDescent="0.2">
      <c r="B730" s="153">
        <v>44354</v>
      </c>
      <c r="C730" s="61">
        <v>344.426514</v>
      </c>
      <c r="D730">
        <f t="shared" si="24"/>
        <v>3.1497119104176435E-2</v>
      </c>
      <c r="E730">
        <v>3.1497119104176435E-2</v>
      </c>
      <c r="F730">
        <v>728</v>
      </c>
      <c r="G730">
        <f t="shared" ca="1" si="25"/>
        <v>4.6372376339086717E-2</v>
      </c>
    </row>
    <row r="731" spans="2:7" x14ac:dyDescent="0.2">
      <c r="B731" s="153">
        <v>44351</v>
      </c>
      <c r="C731" s="61">
        <v>333.90933200000001</v>
      </c>
      <c r="D731">
        <f t="shared" si="24"/>
        <v>2.8558402729359715E-2</v>
      </c>
      <c r="E731">
        <v>2.8558402729359715E-2</v>
      </c>
      <c r="F731">
        <v>729</v>
      </c>
      <c r="G731">
        <f t="shared" ca="1" si="25"/>
        <v>-5.7261158448699556E-3</v>
      </c>
    </row>
    <row r="732" spans="2:7" x14ac:dyDescent="0.2">
      <c r="B732" s="153">
        <v>44350</v>
      </c>
      <c r="C732" s="61">
        <v>324.63818400000002</v>
      </c>
      <c r="D732">
        <f t="shared" si="24"/>
        <v>8.204299060720472E-3</v>
      </c>
      <c r="E732">
        <v>8.204299060720472E-3</v>
      </c>
      <c r="F732">
        <v>730</v>
      </c>
      <c r="G732">
        <f t="shared" ca="1" si="25"/>
        <v>-2.3736349694575377E-2</v>
      </c>
    </row>
    <row r="733" spans="2:7" x14ac:dyDescent="0.2">
      <c r="B733" s="153">
        <v>44349</v>
      </c>
      <c r="C733" s="61">
        <v>321.99642899999998</v>
      </c>
      <c r="D733">
        <f t="shared" si="24"/>
        <v>1.5403927242486921E-2</v>
      </c>
      <c r="E733">
        <v>1.5403927242486921E-2</v>
      </c>
      <c r="F733">
        <v>731</v>
      </c>
      <c r="G733">
        <f t="shared" ca="1" si="25"/>
        <v>5.3920002511685439E-2</v>
      </c>
    </row>
    <row r="734" spans="2:7" x14ac:dyDescent="0.2">
      <c r="B734" s="153">
        <v>44348</v>
      </c>
      <c r="C734" s="61">
        <v>317.11166400000002</v>
      </c>
      <c r="D734">
        <f t="shared" si="24"/>
        <v>-2.0392142685052902E-3</v>
      </c>
      <c r="E734">
        <v>-2.0392142685052902E-3</v>
      </c>
      <c r="F734">
        <v>732</v>
      </c>
      <c r="G734">
        <f t="shared" ca="1" si="25"/>
        <v>7.5925451196565463E-2</v>
      </c>
    </row>
    <row r="735" spans="2:7" x14ac:dyDescent="0.2">
      <c r="B735" s="153">
        <v>44347</v>
      </c>
      <c r="C735" s="61">
        <v>317.75964399999998</v>
      </c>
      <c r="D735">
        <f t="shared" si="24"/>
        <v>0</v>
      </c>
      <c r="E735">
        <v>0</v>
      </c>
      <c r="F735">
        <v>733</v>
      </c>
      <c r="G735">
        <f t="shared" ca="1" si="25"/>
        <v>-9.4382563536948377E-2</v>
      </c>
    </row>
    <row r="736" spans="2:7" x14ac:dyDescent="0.2">
      <c r="B736" s="153">
        <v>44344</v>
      </c>
      <c r="C736" s="61">
        <v>317.75964399999998</v>
      </c>
      <c r="D736">
        <f t="shared" si="24"/>
        <v>4.7081939996308905E-4</v>
      </c>
      <c r="E736">
        <v>4.7081939996308905E-4</v>
      </c>
      <c r="F736">
        <v>734</v>
      </c>
      <c r="G736">
        <f t="shared" ca="1" si="25"/>
        <v>3.1012178795628662E-2</v>
      </c>
    </row>
    <row r="737" spans="2:7" x14ac:dyDescent="0.2">
      <c r="B737" s="153">
        <v>44343</v>
      </c>
      <c r="C737" s="61">
        <v>317.61010700000003</v>
      </c>
      <c r="D737">
        <f t="shared" si="24"/>
        <v>9.8256533941931921E-3</v>
      </c>
      <c r="E737">
        <v>9.8256533941931921E-3</v>
      </c>
      <c r="F737">
        <v>735</v>
      </c>
      <c r="G737">
        <f t="shared" ca="1" si="25"/>
        <v>3.6264968026742582E-2</v>
      </c>
    </row>
    <row r="738" spans="2:7" x14ac:dyDescent="0.2">
      <c r="B738" s="153">
        <v>44342</v>
      </c>
      <c r="C738" s="61">
        <v>314.519745</v>
      </c>
      <c r="D738">
        <f t="shared" si="24"/>
        <v>7.9306518955954246E-4</v>
      </c>
      <c r="E738">
        <v>7.9306518955954246E-4</v>
      </c>
      <c r="F738">
        <v>736</v>
      </c>
      <c r="G738">
        <f t="shared" ca="1" si="25"/>
        <v>-2.2179644097245554E-2</v>
      </c>
    </row>
    <row r="739" spans="2:7" x14ac:dyDescent="0.2">
      <c r="B739" s="153">
        <v>44341</v>
      </c>
      <c r="C739" s="61">
        <v>314.27050800000001</v>
      </c>
      <c r="D739">
        <f t="shared" si="24"/>
        <v>1.090267402673302E-2</v>
      </c>
      <c r="E739">
        <v>1.090267402673302E-2</v>
      </c>
      <c r="F739">
        <v>737</v>
      </c>
      <c r="G739">
        <f t="shared" ca="1" si="25"/>
        <v>-7.9579025570668455E-2</v>
      </c>
    </row>
    <row r="740" spans="2:7" x14ac:dyDescent="0.2">
      <c r="B740" s="153">
        <v>44340</v>
      </c>
      <c r="C740" s="61">
        <v>310.88107300000001</v>
      </c>
      <c r="D740">
        <f t="shared" si="24"/>
        <v>-3.9923595635916621E-3</v>
      </c>
      <c r="E740">
        <v>-3.9923595635916621E-3</v>
      </c>
      <c r="F740">
        <v>738</v>
      </c>
      <c r="G740">
        <f t="shared" ca="1" si="25"/>
        <v>3.3627835721166469E-2</v>
      </c>
    </row>
    <row r="741" spans="2:7" x14ac:dyDescent="0.2">
      <c r="B741" s="153">
        <v>44337</v>
      </c>
      <c r="C741" s="61">
        <v>312.12719700000002</v>
      </c>
      <c r="D741">
        <f t="shared" si="24"/>
        <v>1.7549517547512689E-2</v>
      </c>
      <c r="E741">
        <v>1.7549517547512689E-2</v>
      </c>
      <c r="F741">
        <v>739</v>
      </c>
      <c r="G741">
        <f t="shared" ca="1" si="25"/>
        <v>7.2426508951047935E-2</v>
      </c>
    </row>
    <row r="742" spans="2:7" x14ac:dyDescent="0.2">
      <c r="B742" s="153">
        <v>44336</v>
      </c>
      <c r="C742" s="61">
        <v>306.743988</v>
      </c>
      <c r="D742">
        <f t="shared" si="24"/>
        <v>-2.1466070531581543E-2</v>
      </c>
      <c r="E742">
        <v>-2.1466070531581543E-2</v>
      </c>
      <c r="F742">
        <v>740</v>
      </c>
      <c r="G742">
        <f t="shared" ca="1" si="25"/>
        <v>-2.8630158350791454E-2</v>
      </c>
    </row>
    <row r="743" spans="2:7" x14ac:dyDescent="0.2">
      <c r="B743" s="153">
        <v>44335</v>
      </c>
      <c r="C743" s="61">
        <v>313.47302200000001</v>
      </c>
      <c r="D743">
        <f t="shared" si="24"/>
        <v>-5.4143443009715138E-2</v>
      </c>
      <c r="E743">
        <v>-5.4143443009715138E-2</v>
      </c>
      <c r="F743">
        <v>741</v>
      </c>
      <c r="G743">
        <f t="shared" ca="1" si="25"/>
        <v>-7.8786039386930878E-2</v>
      </c>
    </row>
    <row r="744" spans="2:7" x14ac:dyDescent="0.2">
      <c r="B744" s="153">
        <v>44334</v>
      </c>
      <c r="C744" s="61">
        <v>331.41708399999999</v>
      </c>
      <c r="D744">
        <f t="shared" si="24"/>
        <v>3.5347218750242507E-2</v>
      </c>
      <c r="E744">
        <v>3.5347218750242507E-2</v>
      </c>
      <c r="F744">
        <v>742</v>
      </c>
      <c r="G744">
        <f t="shared" ca="1" si="25"/>
        <v>5.3440507270540873E-2</v>
      </c>
    </row>
    <row r="745" spans="2:7" x14ac:dyDescent="0.2">
      <c r="B745" s="153">
        <v>44333</v>
      </c>
      <c r="C745" s="61">
        <v>320.10235599999999</v>
      </c>
      <c r="D745">
        <f t="shared" si="24"/>
        <v>2.8342695851886167E-2</v>
      </c>
      <c r="E745">
        <v>2.8342695851886167E-2</v>
      </c>
      <c r="F745">
        <v>743</v>
      </c>
      <c r="G745">
        <f t="shared" ca="1" si="25"/>
        <v>5.7123279648591485E-2</v>
      </c>
    </row>
    <row r="746" spans="2:7" x14ac:dyDescent="0.2">
      <c r="B746" s="153">
        <v>44330</v>
      </c>
      <c r="C746" s="61">
        <v>311.27984600000002</v>
      </c>
      <c r="D746">
        <f t="shared" si="24"/>
        <v>-4.2177905129422266E-2</v>
      </c>
      <c r="E746">
        <v>-4.2177905129422266E-2</v>
      </c>
      <c r="F746">
        <v>744</v>
      </c>
      <c r="G746">
        <f t="shared" ca="1" si="25"/>
        <v>-8.0138603019137746E-3</v>
      </c>
    </row>
    <row r="747" spans="2:7" x14ac:dyDescent="0.2">
      <c r="B747" s="153">
        <v>44328</v>
      </c>
      <c r="C747" s="61">
        <v>324.987122</v>
      </c>
      <c r="D747">
        <f t="shared" si="24"/>
        <v>3.3116813138765758E-2</v>
      </c>
      <c r="E747">
        <v>3.3116813138765758E-2</v>
      </c>
      <c r="F747">
        <v>745</v>
      </c>
      <c r="G747">
        <f t="shared" ca="1" si="25"/>
        <v>-7.5020784125736192E-2</v>
      </c>
    </row>
    <row r="748" spans="2:7" x14ac:dyDescent="0.2">
      <c r="B748" s="153">
        <v>44327</v>
      </c>
      <c r="C748" s="61">
        <v>314.56957999999997</v>
      </c>
      <c r="D748">
        <f t="shared" si="24"/>
        <v>2.2232487206996507E-3</v>
      </c>
      <c r="E748">
        <v>2.2232487206996507E-3</v>
      </c>
      <c r="F748">
        <v>746</v>
      </c>
      <c r="G748">
        <f t="shared" ca="1" si="25"/>
        <v>5.0019483753204252E-2</v>
      </c>
    </row>
    <row r="749" spans="2:7" x14ac:dyDescent="0.2">
      <c r="B749" s="153">
        <v>44326</v>
      </c>
      <c r="C749" s="61">
        <v>313.87176499999998</v>
      </c>
      <c r="D749">
        <f t="shared" si="24"/>
        <v>3.9966978227252266E-2</v>
      </c>
      <c r="E749">
        <v>3.9966978227252266E-2</v>
      </c>
      <c r="F749">
        <v>747</v>
      </c>
      <c r="G749">
        <f t="shared" ca="1" si="25"/>
        <v>0.12821168524722265</v>
      </c>
    </row>
    <row r="750" spans="2:7" x14ac:dyDescent="0.2">
      <c r="B750" s="153">
        <v>44323</v>
      </c>
      <c r="C750" s="61">
        <v>301.80935699999998</v>
      </c>
      <c r="D750">
        <f t="shared" si="24"/>
        <v>4.9792246466702312E-3</v>
      </c>
      <c r="E750">
        <v>4.9792246466702312E-3</v>
      </c>
      <c r="F750">
        <v>748</v>
      </c>
      <c r="G750">
        <f t="shared" ca="1" si="25"/>
        <v>-8.7869315005366638E-3</v>
      </c>
    </row>
    <row r="751" spans="2:7" x14ac:dyDescent="0.2">
      <c r="B751" s="153">
        <v>44322</v>
      </c>
      <c r="C751" s="61">
        <v>300.31402600000001</v>
      </c>
      <c r="D751">
        <f t="shared" si="24"/>
        <v>3.3447755284421579E-2</v>
      </c>
      <c r="E751">
        <v>3.3447755284421579E-2</v>
      </c>
      <c r="F751">
        <v>749</v>
      </c>
      <c r="G751">
        <f t="shared" ca="1" si="25"/>
        <v>-8.9084712298678634E-2</v>
      </c>
    </row>
    <row r="752" spans="2:7" x14ac:dyDescent="0.2">
      <c r="B752" s="153">
        <v>44321</v>
      </c>
      <c r="C752" s="61">
        <v>290.59429899999998</v>
      </c>
      <c r="D752">
        <f t="shared" si="24"/>
        <v>7.082322346898577E-3</v>
      </c>
      <c r="E752">
        <v>7.082322346898577E-3</v>
      </c>
      <c r="F752">
        <v>750</v>
      </c>
      <c r="G752">
        <f t="shared" ca="1" si="25"/>
        <v>-1.4998442945707067E-2</v>
      </c>
    </row>
    <row r="753" spans="2:7" x14ac:dyDescent="0.2">
      <c r="B753" s="153">
        <v>44320</v>
      </c>
      <c r="C753" s="61">
        <v>288.55068999999997</v>
      </c>
      <c r="D753">
        <f t="shared" si="24"/>
        <v>-1.211604336793011E-2</v>
      </c>
      <c r="E753">
        <v>-1.211604336793011E-2</v>
      </c>
      <c r="F753">
        <v>751</v>
      </c>
      <c r="G753">
        <f t="shared" ca="1" si="25"/>
        <v>-7.9260634565525581E-2</v>
      </c>
    </row>
    <row r="754" spans="2:7" x14ac:dyDescent="0.2">
      <c r="B754" s="153">
        <v>44319</v>
      </c>
      <c r="C754" s="61">
        <v>292.08966099999998</v>
      </c>
      <c r="D754">
        <f t="shared" si="24"/>
        <v>-2.8926047760738523E-3</v>
      </c>
      <c r="E754">
        <v>-2.8926047760738523E-3</v>
      </c>
      <c r="F754">
        <v>752</v>
      </c>
      <c r="G754">
        <f t="shared" ca="1" si="25"/>
        <v>2.1358825197016425E-2</v>
      </c>
    </row>
    <row r="755" spans="2:7" x14ac:dyDescent="0.2">
      <c r="B755" s="153">
        <v>44316</v>
      </c>
      <c r="C755" s="61">
        <v>292.93701199999998</v>
      </c>
      <c r="D755">
        <f t="shared" si="24"/>
        <v>-2.6664375125794594E-2</v>
      </c>
      <c r="E755">
        <v>-2.6664375125794594E-2</v>
      </c>
      <c r="F755">
        <v>753</v>
      </c>
      <c r="G755">
        <f t="shared" ca="1" si="25"/>
        <v>2.2519768073836596E-2</v>
      </c>
    </row>
    <row r="756" spans="2:7" x14ac:dyDescent="0.2">
      <c r="B756" s="153">
        <v>44315</v>
      </c>
      <c r="C756" s="61">
        <v>300.961975</v>
      </c>
      <c r="D756">
        <f t="shared" si="24"/>
        <v>-1.3076192267524952E-2</v>
      </c>
      <c r="E756">
        <v>-1.3076192267524952E-2</v>
      </c>
      <c r="F756">
        <v>754</v>
      </c>
      <c r="G756">
        <f t="shared" ca="1" si="25"/>
        <v>2.6544406017018865E-2</v>
      </c>
    </row>
    <row r="757" spans="2:7" x14ac:dyDescent="0.2">
      <c r="B757" s="153">
        <v>44314</v>
      </c>
      <c r="C757" s="61">
        <v>304.94955399999998</v>
      </c>
      <c r="D757">
        <f t="shared" si="24"/>
        <v>1.4593674584920453E-2</v>
      </c>
      <c r="E757">
        <v>1.4593674584920453E-2</v>
      </c>
      <c r="F757">
        <v>755</v>
      </c>
      <c r="G757">
        <f t="shared" ca="1" si="25"/>
        <v>-4.8221711071986549E-2</v>
      </c>
    </row>
    <row r="758" spans="2:7" x14ac:dyDescent="0.2">
      <c r="B758" s="153">
        <v>44313</v>
      </c>
      <c r="C758" s="61">
        <v>300.56323200000003</v>
      </c>
      <c r="D758">
        <f t="shared" si="24"/>
        <v>2.0649989895144188E-2</v>
      </c>
      <c r="E758">
        <v>2.0649989895144188E-2</v>
      </c>
      <c r="F758">
        <v>756</v>
      </c>
      <c r="G758">
        <f t="shared" ca="1" si="25"/>
        <v>6.0066501368818359E-2</v>
      </c>
    </row>
    <row r="759" spans="2:7" x14ac:dyDescent="0.2">
      <c r="B759" s="153">
        <v>44312</v>
      </c>
      <c r="C759" s="61">
        <v>294.48217799999998</v>
      </c>
      <c r="D759">
        <f t="shared" si="24"/>
        <v>4.7618357427990279E-3</v>
      </c>
      <c r="E759">
        <v>4.7618357427990279E-3</v>
      </c>
      <c r="F759">
        <v>757</v>
      </c>
      <c r="G759">
        <f t="shared" ca="1" si="25"/>
        <v>-3.5255941991052447E-2</v>
      </c>
    </row>
    <row r="760" spans="2:7" x14ac:dyDescent="0.2">
      <c r="B760" s="153">
        <v>44309</v>
      </c>
      <c r="C760" s="61">
        <v>293.08654799999999</v>
      </c>
      <c r="D760">
        <f t="shared" si="24"/>
        <v>-1.8672137961345424E-3</v>
      </c>
      <c r="E760">
        <v>-1.8672137961345424E-3</v>
      </c>
      <c r="F760">
        <v>758</v>
      </c>
      <c r="G760">
        <f t="shared" ca="1" si="25"/>
        <v>7.0102417460988858E-2</v>
      </c>
    </row>
    <row r="761" spans="2:7" x14ac:dyDescent="0.2">
      <c r="B761" s="153">
        <v>44308</v>
      </c>
      <c r="C761" s="61">
        <v>293.63482699999997</v>
      </c>
      <c r="D761">
        <f t="shared" si="24"/>
        <v>-1.1742928200075286E-2</v>
      </c>
      <c r="E761">
        <v>-1.1742928200075286E-2</v>
      </c>
      <c r="F761">
        <v>759</v>
      </c>
      <c r="G761">
        <f t="shared" ca="1" si="25"/>
        <v>1.8176589006493875E-2</v>
      </c>
    </row>
    <row r="762" spans="2:7" x14ac:dyDescent="0.2">
      <c r="B762" s="153">
        <v>44306</v>
      </c>
      <c r="C762" s="61">
        <v>297.12393200000002</v>
      </c>
      <c r="D762">
        <f t="shared" si="24"/>
        <v>-1.1114823116419956E-2</v>
      </c>
      <c r="E762">
        <v>-1.1114823116419956E-2</v>
      </c>
      <c r="F762">
        <v>760</v>
      </c>
      <c r="G762">
        <f t="shared" ca="1" si="25"/>
        <v>2.9470835961032747E-2</v>
      </c>
    </row>
    <row r="763" spans="2:7" x14ac:dyDescent="0.2">
      <c r="B763" s="153">
        <v>44305</v>
      </c>
      <c r="C763" s="61">
        <v>300.46353099999999</v>
      </c>
      <c r="D763">
        <f t="shared" si="24"/>
        <v>-2.7742013342843118E-2</v>
      </c>
      <c r="E763">
        <v>-2.7742013342843118E-2</v>
      </c>
      <c r="F763">
        <v>761</v>
      </c>
      <c r="G763">
        <f t="shared" ca="1" si="25"/>
        <v>3.7353301832516771E-3</v>
      </c>
    </row>
    <row r="764" spans="2:7" x14ac:dyDescent="0.2">
      <c r="B764" s="153">
        <v>44302</v>
      </c>
      <c r="C764" s="61">
        <v>309.036835</v>
      </c>
      <c r="D764">
        <f t="shared" si="24"/>
        <v>2.1416882934725746E-2</v>
      </c>
      <c r="E764">
        <v>2.1416882934725746E-2</v>
      </c>
      <c r="F764">
        <v>762</v>
      </c>
      <c r="G764">
        <f t="shared" ca="1" si="25"/>
        <v>-9.3312817888530394E-2</v>
      </c>
    </row>
    <row r="765" spans="2:7" x14ac:dyDescent="0.2">
      <c r="B765" s="153">
        <v>44301</v>
      </c>
      <c r="C765" s="61">
        <v>302.557007</v>
      </c>
      <c r="D765">
        <f t="shared" si="24"/>
        <v>2.1461727723319345E-3</v>
      </c>
      <c r="E765">
        <v>2.1461727723319345E-3</v>
      </c>
      <c r="F765">
        <v>763</v>
      </c>
      <c r="G765">
        <f t="shared" ca="1" si="25"/>
        <v>-6.3437868886341883E-2</v>
      </c>
    </row>
    <row r="766" spans="2:7" x14ac:dyDescent="0.2">
      <c r="B766" s="153">
        <v>44299</v>
      </c>
      <c r="C766" s="61">
        <v>301.90905800000002</v>
      </c>
      <c r="D766">
        <f t="shared" si="24"/>
        <v>5.6883739009316515E-2</v>
      </c>
      <c r="E766">
        <v>5.6883739009316515E-2</v>
      </c>
      <c r="F766">
        <v>764</v>
      </c>
      <c r="G766">
        <f t="shared" ca="1" si="25"/>
        <v>-3.8341418380212723E-3</v>
      </c>
    </row>
    <row r="767" spans="2:7" x14ac:dyDescent="0.2">
      <c r="B767" s="153">
        <v>44298</v>
      </c>
      <c r="C767" s="61">
        <v>285.65966800000001</v>
      </c>
      <c r="D767">
        <f t="shared" si="24"/>
        <v>-9.9465846691842177E-2</v>
      </c>
      <c r="E767">
        <v>-9.9465846691842177E-2</v>
      </c>
      <c r="F767">
        <v>765</v>
      </c>
      <c r="G767">
        <f t="shared" ca="1" si="25"/>
        <v>-3.0190159851668435E-2</v>
      </c>
    </row>
    <row r="768" spans="2:7" x14ac:dyDescent="0.2">
      <c r="B768" s="153">
        <v>44295</v>
      </c>
      <c r="C768" s="61">
        <v>317.211365</v>
      </c>
      <c r="D768">
        <f t="shared" si="24"/>
        <v>1.3537156958680643E-2</v>
      </c>
      <c r="E768">
        <v>1.3537156958680643E-2</v>
      </c>
      <c r="F768">
        <v>766</v>
      </c>
      <c r="G768">
        <f t="shared" ca="1" si="25"/>
        <v>4.7786857822765712E-2</v>
      </c>
    </row>
    <row r="769" spans="2:7" x14ac:dyDescent="0.2">
      <c r="B769" s="153">
        <v>44294</v>
      </c>
      <c r="C769" s="61">
        <v>312.97457900000001</v>
      </c>
      <c r="D769">
        <f t="shared" si="24"/>
        <v>1.9980601978092701E-2</v>
      </c>
      <c r="E769">
        <v>1.9980601978092701E-2</v>
      </c>
      <c r="F769">
        <v>767</v>
      </c>
      <c r="G769">
        <f t="shared" ca="1" si="25"/>
        <v>8.6403128591734085E-3</v>
      </c>
    </row>
    <row r="770" spans="2:7" x14ac:dyDescent="0.2">
      <c r="B770" s="153">
        <v>44293</v>
      </c>
      <c r="C770" s="61">
        <v>306.843658</v>
      </c>
      <c r="D770">
        <f t="shared" si="24"/>
        <v>1.6243808142131353E-4</v>
      </c>
      <c r="E770">
        <v>1.6243808142131353E-4</v>
      </c>
      <c r="F770">
        <v>768</v>
      </c>
      <c r="G770">
        <f t="shared" ca="1" si="25"/>
        <v>-1.2211381615712644E-2</v>
      </c>
    </row>
    <row r="771" spans="2:7" x14ac:dyDescent="0.2">
      <c r="B771" s="153">
        <v>44292</v>
      </c>
      <c r="C771" s="61">
        <v>306.79382299999997</v>
      </c>
      <c r="D771">
        <f t="shared" ref="D771:D834" si="26">(C771-C772)/C772</f>
        <v>8.8510374914975553E-3</v>
      </c>
      <c r="E771">
        <v>8.8510374914975553E-3</v>
      </c>
      <c r="F771">
        <v>769</v>
      </c>
      <c r="G771">
        <f t="shared" ref="G771:G834" ca="1" si="27">_xlfn.NORM.INV(RAND(),$N$5,$N$6)</f>
        <v>1.4438950012138293E-2</v>
      </c>
    </row>
    <row r="772" spans="2:7" x14ac:dyDescent="0.2">
      <c r="B772" s="153">
        <v>44291</v>
      </c>
      <c r="C772" s="61">
        <v>304.10220299999997</v>
      </c>
      <c r="D772">
        <f t="shared" si="26"/>
        <v>-8.7733839413057565E-3</v>
      </c>
      <c r="E772">
        <v>-8.7733839413057565E-3</v>
      </c>
      <c r="F772">
        <v>770</v>
      </c>
      <c r="G772">
        <f t="shared" ca="1" si="27"/>
        <v>6.0730682607020574E-2</v>
      </c>
    </row>
    <row r="773" spans="2:7" x14ac:dyDescent="0.2">
      <c r="B773" s="153">
        <v>44287</v>
      </c>
      <c r="C773" s="61">
        <v>306.79382299999997</v>
      </c>
      <c r="D773">
        <f t="shared" si="26"/>
        <v>1.9715058687727539E-2</v>
      </c>
      <c r="E773">
        <v>1.9715058687727539E-2</v>
      </c>
      <c r="F773">
        <v>771</v>
      </c>
      <c r="G773">
        <f t="shared" ca="1" si="27"/>
        <v>2.1926500775168296E-2</v>
      </c>
    </row>
    <row r="774" spans="2:7" x14ac:dyDescent="0.2">
      <c r="B774" s="153">
        <v>44286</v>
      </c>
      <c r="C774" s="61">
        <v>300.86230499999999</v>
      </c>
      <c r="D774">
        <f t="shared" si="26"/>
        <v>1.5990636721478723E-2</v>
      </c>
      <c r="E774">
        <v>1.5990636721478723E-2</v>
      </c>
      <c r="F774">
        <v>772</v>
      </c>
      <c r="G774">
        <f t="shared" ca="1" si="27"/>
        <v>-3.22220836590787E-2</v>
      </c>
    </row>
    <row r="775" spans="2:7" x14ac:dyDescent="0.2">
      <c r="B775" s="153">
        <v>44285</v>
      </c>
      <c r="C775" s="61">
        <v>296.12704500000001</v>
      </c>
      <c r="D775">
        <f t="shared" si="26"/>
        <v>2.19298108310996E-3</v>
      </c>
      <c r="E775">
        <v>2.19298108310996E-3</v>
      </c>
      <c r="F775">
        <v>773</v>
      </c>
      <c r="G775">
        <f t="shared" ca="1" si="27"/>
        <v>7.6572766148145857E-2</v>
      </c>
    </row>
    <row r="776" spans="2:7" x14ac:dyDescent="0.2">
      <c r="B776" s="153">
        <v>44281</v>
      </c>
      <c r="C776" s="61">
        <v>295.47906499999999</v>
      </c>
      <c r="D776">
        <f t="shared" si="26"/>
        <v>3.799683246964413E-2</v>
      </c>
      <c r="E776">
        <v>3.799683246964413E-2</v>
      </c>
      <c r="F776">
        <v>774</v>
      </c>
      <c r="G776">
        <f t="shared" ca="1" si="27"/>
        <v>-5.6968831952053017E-2</v>
      </c>
    </row>
    <row r="777" spans="2:7" x14ac:dyDescent="0.2">
      <c r="B777" s="153">
        <v>44280</v>
      </c>
      <c r="C777" s="61">
        <v>284.662781</v>
      </c>
      <c r="D777">
        <f t="shared" si="26"/>
        <v>-3.0225936548465688E-2</v>
      </c>
      <c r="E777">
        <v>-3.0225936548465688E-2</v>
      </c>
      <c r="F777">
        <v>775</v>
      </c>
      <c r="G777">
        <f t="shared" ca="1" si="27"/>
        <v>4.5553984509516018E-2</v>
      </c>
    </row>
    <row r="778" spans="2:7" x14ac:dyDescent="0.2">
      <c r="B778" s="153">
        <v>44279</v>
      </c>
      <c r="C778" s="61">
        <v>293.53515599999997</v>
      </c>
      <c r="D778">
        <f t="shared" si="26"/>
        <v>-4.2127408979268907E-2</v>
      </c>
      <c r="E778">
        <v>-4.2127408979268907E-2</v>
      </c>
      <c r="F778">
        <v>776</v>
      </c>
      <c r="G778">
        <f t="shared" ca="1" si="27"/>
        <v>-0.10657419243751561</v>
      </c>
    </row>
    <row r="779" spans="2:7" x14ac:dyDescent="0.2">
      <c r="B779" s="153">
        <v>44278</v>
      </c>
      <c r="C779" s="61">
        <v>306.444885</v>
      </c>
      <c r="D779">
        <f t="shared" si="26"/>
        <v>1.435407631402546E-2</v>
      </c>
      <c r="E779">
        <v>1.435407631402546E-2</v>
      </c>
      <c r="F779">
        <v>777</v>
      </c>
      <c r="G779">
        <f t="shared" ca="1" si="27"/>
        <v>-4.7953324668700531E-2</v>
      </c>
    </row>
    <row r="780" spans="2:7" x14ac:dyDescent="0.2">
      <c r="B780" s="153">
        <v>44277</v>
      </c>
      <c r="C780" s="61">
        <v>302.10839800000002</v>
      </c>
      <c r="D780">
        <f t="shared" si="26"/>
        <v>-1.9097087116874675E-2</v>
      </c>
      <c r="E780">
        <v>-1.9097087116874675E-2</v>
      </c>
      <c r="F780">
        <v>778</v>
      </c>
      <c r="G780">
        <f t="shared" ca="1" si="27"/>
        <v>5.1521559109616498E-2</v>
      </c>
    </row>
    <row r="781" spans="2:7" x14ac:dyDescent="0.2">
      <c r="B781" s="153">
        <v>44274</v>
      </c>
      <c r="C781" s="61">
        <v>307.99011200000001</v>
      </c>
      <c r="D781">
        <f t="shared" si="26"/>
        <v>6.3518820428331239E-3</v>
      </c>
      <c r="E781">
        <v>6.3518820428331239E-3</v>
      </c>
      <c r="F781">
        <v>779</v>
      </c>
      <c r="G781">
        <f t="shared" ca="1" si="27"/>
        <v>-8.903374999608682E-2</v>
      </c>
    </row>
    <row r="782" spans="2:7" x14ac:dyDescent="0.2">
      <c r="B782" s="153">
        <v>44273</v>
      </c>
      <c r="C782" s="61">
        <v>306.04614299999997</v>
      </c>
      <c r="D782">
        <f t="shared" si="26"/>
        <v>3.9241908247723122E-3</v>
      </c>
      <c r="E782">
        <v>3.9241908247723122E-3</v>
      </c>
      <c r="F782">
        <v>780</v>
      </c>
      <c r="G782">
        <f t="shared" ca="1" si="27"/>
        <v>0.13298305895374901</v>
      </c>
    </row>
    <row r="783" spans="2:7" x14ac:dyDescent="0.2">
      <c r="B783" s="153">
        <v>44272</v>
      </c>
      <c r="C783" s="61">
        <v>304.84985399999999</v>
      </c>
      <c r="D783">
        <f t="shared" si="26"/>
        <v>-4.4225792783732357E-2</v>
      </c>
      <c r="E783">
        <v>-4.4225792783732357E-2</v>
      </c>
      <c r="F783">
        <v>781</v>
      </c>
      <c r="G783">
        <f t="shared" ca="1" si="27"/>
        <v>4.8306698681013116E-2</v>
      </c>
    </row>
    <row r="784" spans="2:7" x14ac:dyDescent="0.2">
      <c r="B784" s="153">
        <v>44271</v>
      </c>
      <c r="C784" s="61">
        <v>318.95593300000002</v>
      </c>
      <c r="D784">
        <f t="shared" si="26"/>
        <v>4.3950432560761156E-3</v>
      </c>
      <c r="E784">
        <v>4.3950432560761156E-3</v>
      </c>
      <c r="F784">
        <v>782</v>
      </c>
      <c r="G784">
        <f t="shared" ca="1" si="27"/>
        <v>-4.0857723035684357E-2</v>
      </c>
    </row>
    <row r="785" spans="2:7" x14ac:dyDescent="0.2">
      <c r="B785" s="153">
        <v>44270</v>
      </c>
      <c r="C785" s="61">
        <v>317.56024200000002</v>
      </c>
      <c r="D785">
        <f t="shared" si="26"/>
        <v>3.149094762244693E-3</v>
      </c>
      <c r="E785">
        <v>3.149094762244693E-3</v>
      </c>
      <c r="F785">
        <v>783</v>
      </c>
      <c r="G785">
        <f t="shared" ca="1" si="27"/>
        <v>9.6187015870632192E-2</v>
      </c>
    </row>
    <row r="786" spans="2:7" x14ac:dyDescent="0.2">
      <c r="B786" s="153">
        <v>44267</v>
      </c>
      <c r="C786" s="61">
        <v>316.563354</v>
      </c>
      <c r="D786">
        <f t="shared" si="26"/>
        <v>-1.2132606261564273E-2</v>
      </c>
      <c r="E786">
        <v>-1.2132606261564273E-2</v>
      </c>
      <c r="F786">
        <v>784</v>
      </c>
      <c r="G786">
        <f t="shared" ca="1" si="27"/>
        <v>7.4991706955809104E-2</v>
      </c>
    </row>
    <row r="787" spans="2:7" x14ac:dyDescent="0.2">
      <c r="B787" s="153">
        <v>44265</v>
      </c>
      <c r="C787" s="61">
        <v>320.45126299999998</v>
      </c>
      <c r="D787">
        <f t="shared" si="26"/>
        <v>1.9828708087580242E-2</v>
      </c>
      <c r="E787">
        <v>1.9828708087580242E-2</v>
      </c>
      <c r="F787">
        <v>785</v>
      </c>
      <c r="G787">
        <f t="shared" ca="1" si="27"/>
        <v>3.8582766217219511E-2</v>
      </c>
    </row>
    <row r="788" spans="2:7" x14ac:dyDescent="0.2">
      <c r="B788" s="153">
        <v>44264</v>
      </c>
      <c r="C788" s="61">
        <v>314.22067299999998</v>
      </c>
      <c r="D788">
        <f t="shared" si="26"/>
        <v>-1.883264304018329E-2</v>
      </c>
      <c r="E788">
        <v>-1.883264304018329E-2</v>
      </c>
      <c r="F788">
        <v>786</v>
      </c>
      <c r="G788">
        <f t="shared" ca="1" si="27"/>
        <v>5.4402601525854181E-2</v>
      </c>
    </row>
    <row r="789" spans="2:7" x14ac:dyDescent="0.2">
      <c r="B789" s="153">
        <v>44263</v>
      </c>
      <c r="C789" s="61">
        <v>320.25186200000002</v>
      </c>
      <c r="D789">
        <f t="shared" si="26"/>
        <v>-1.1994450294801867E-2</v>
      </c>
      <c r="E789">
        <v>-1.1994450294801867E-2</v>
      </c>
      <c r="F789">
        <v>787</v>
      </c>
      <c r="G789">
        <f t="shared" ca="1" si="27"/>
        <v>4.8891906120215468E-2</v>
      </c>
    </row>
    <row r="790" spans="2:7" x14ac:dyDescent="0.2">
      <c r="B790" s="153">
        <v>44260</v>
      </c>
      <c r="C790" s="61">
        <v>324.13974000000002</v>
      </c>
      <c r="D790">
        <f t="shared" si="26"/>
        <v>-4.1421081758507672E-2</v>
      </c>
      <c r="E790">
        <v>-4.1421081758507672E-2</v>
      </c>
      <c r="F790">
        <v>788</v>
      </c>
      <c r="G790">
        <f t="shared" ca="1" si="27"/>
        <v>-4.2650591830535448E-2</v>
      </c>
    </row>
    <row r="791" spans="2:7" x14ac:dyDescent="0.2">
      <c r="B791" s="153">
        <v>44259</v>
      </c>
      <c r="C791" s="61">
        <v>338.146118</v>
      </c>
      <c r="D791">
        <f t="shared" si="26"/>
        <v>-2.6685747970697858E-2</v>
      </c>
      <c r="E791">
        <v>-2.6685747970697858E-2</v>
      </c>
      <c r="F791">
        <v>789</v>
      </c>
      <c r="G791">
        <f t="shared" ca="1" si="27"/>
        <v>-8.437378077703471E-2</v>
      </c>
    </row>
    <row r="792" spans="2:7" x14ac:dyDescent="0.2">
      <c r="B792" s="153">
        <v>44258</v>
      </c>
      <c r="C792" s="61">
        <v>347.41720600000002</v>
      </c>
      <c r="D792">
        <f t="shared" si="26"/>
        <v>7.9537216994416023E-3</v>
      </c>
      <c r="E792">
        <v>7.9537216994416023E-3</v>
      </c>
      <c r="F792">
        <v>790</v>
      </c>
      <c r="G792">
        <f t="shared" ca="1" si="27"/>
        <v>0.14513537996018502</v>
      </c>
    </row>
    <row r="793" spans="2:7" x14ac:dyDescent="0.2">
      <c r="B793" s="153">
        <v>44257</v>
      </c>
      <c r="C793" s="61">
        <v>344.67575099999999</v>
      </c>
      <c r="D793">
        <f t="shared" si="26"/>
        <v>5.3152605417023248E-2</v>
      </c>
      <c r="E793">
        <v>5.3152605417023248E-2</v>
      </c>
      <c r="F793">
        <v>791</v>
      </c>
      <c r="G793">
        <f t="shared" ca="1" si="27"/>
        <v>-1.5571489844378771E-2</v>
      </c>
    </row>
    <row r="794" spans="2:7" x14ac:dyDescent="0.2">
      <c r="B794" s="153">
        <v>44256</v>
      </c>
      <c r="C794" s="61">
        <v>327.279968</v>
      </c>
      <c r="D794">
        <f t="shared" si="26"/>
        <v>1.6566020884817907E-2</v>
      </c>
      <c r="E794">
        <v>1.6566020884817907E-2</v>
      </c>
      <c r="F794">
        <v>792</v>
      </c>
      <c r="G794">
        <f t="shared" ca="1" si="27"/>
        <v>-9.5190700141584123E-2</v>
      </c>
    </row>
    <row r="795" spans="2:7" x14ac:dyDescent="0.2">
      <c r="B795" s="153">
        <v>44253</v>
      </c>
      <c r="C795" s="61">
        <v>321.946594</v>
      </c>
      <c r="D795">
        <f t="shared" si="26"/>
        <v>-3.0616828786112292E-2</v>
      </c>
      <c r="E795">
        <v>-3.0616828786112292E-2</v>
      </c>
      <c r="F795">
        <v>793</v>
      </c>
      <c r="G795">
        <f t="shared" ca="1" si="27"/>
        <v>-8.1434743097968096E-2</v>
      </c>
    </row>
    <row r="796" spans="2:7" x14ac:dyDescent="0.2">
      <c r="B796" s="153">
        <v>44252</v>
      </c>
      <c r="C796" s="61">
        <v>332.11489899999998</v>
      </c>
      <c r="D796">
        <f t="shared" si="26"/>
        <v>3.575313050604112E-2</v>
      </c>
      <c r="E796">
        <v>3.575313050604112E-2</v>
      </c>
      <c r="F796">
        <v>794</v>
      </c>
      <c r="G796">
        <f t="shared" ca="1" si="27"/>
        <v>-2.3236966309949265E-2</v>
      </c>
    </row>
    <row r="797" spans="2:7" x14ac:dyDescent="0.2">
      <c r="B797" s="153">
        <v>44251</v>
      </c>
      <c r="C797" s="61">
        <v>320.65063500000002</v>
      </c>
      <c r="D797">
        <f t="shared" si="26"/>
        <v>-7.2530355171403381E-3</v>
      </c>
      <c r="E797">
        <v>-7.2530355171403381E-3</v>
      </c>
      <c r="F797">
        <v>795</v>
      </c>
      <c r="G797">
        <f t="shared" ca="1" si="27"/>
        <v>-0.10607120590402104</v>
      </c>
    </row>
    <row r="798" spans="2:7" x14ac:dyDescent="0.2">
      <c r="B798" s="153">
        <v>44250</v>
      </c>
      <c r="C798" s="61">
        <v>322.99331699999999</v>
      </c>
      <c r="D798">
        <f t="shared" si="26"/>
        <v>6.4039336668106003E-2</v>
      </c>
      <c r="E798">
        <v>6.4039336668106003E-2</v>
      </c>
      <c r="F798">
        <v>796</v>
      </c>
      <c r="G798">
        <f t="shared" ca="1" si="27"/>
        <v>-1.188250398220711E-2</v>
      </c>
    </row>
    <row r="799" spans="2:7" x14ac:dyDescent="0.2">
      <c r="B799" s="153">
        <v>44249</v>
      </c>
      <c r="C799" s="61">
        <v>303.55392499999999</v>
      </c>
      <c r="D799">
        <f t="shared" si="26"/>
        <v>-2.3568974236009607E-2</v>
      </c>
      <c r="E799">
        <v>-2.3568974236009607E-2</v>
      </c>
      <c r="F799">
        <v>797</v>
      </c>
      <c r="G799">
        <f t="shared" ca="1" si="27"/>
        <v>-3.7475727087406444E-2</v>
      </c>
    </row>
    <row r="800" spans="2:7" x14ac:dyDescent="0.2">
      <c r="B800" s="153">
        <v>44246</v>
      </c>
      <c r="C800" s="61">
        <v>310.88107300000001</v>
      </c>
      <c r="D800">
        <f t="shared" si="26"/>
        <v>-3.705425841352121E-2</v>
      </c>
      <c r="E800">
        <v>-3.705425841352121E-2</v>
      </c>
      <c r="F800">
        <v>798</v>
      </c>
      <c r="G800">
        <f t="shared" ca="1" si="27"/>
        <v>-3.3142099073929031E-2</v>
      </c>
    </row>
    <row r="801" spans="2:7" x14ac:dyDescent="0.2">
      <c r="B801" s="153">
        <v>44245</v>
      </c>
      <c r="C801" s="61">
        <v>322.84381100000002</v>
      </c>
      <c r="D801">
        <f t="shared" si="26"/>
        <v>-1.9082145483148846E-2</v>
      </c>
      <c r="E801">
        <v>-1.9082145483148846E-2</v>
      </c>
      <c r="F801">
        <v>799</v>
      </c>
      <c r="G801">
        <f t="shared" ca="1" si="27"/>
        <v>-1.1020766603746622E-2</v>
      </c>
    </row>
    <row r="802" spans="2:7" x14ac:dyDescent="0.2">
      <c r="B802" s="153">
        <v>44244</v>
      </c>
      <c r="C802" s="61">
        <v>329.12420700000001</v>
      </c>
      <c r="D802">
        <f t="shared" si="26"/>
        <v>2.885703343454555E-3</v>
      </c>
      <c r="E802">
        <v>2.885703343454555E-3</v>
      </c>
      <c r="F802">
        <v>800</v>
      </c>
      <c r="G802">
        <f t="shared" ca="1" si="27"/>
        <v>-7.6655567092278071E-3</v>
      </c>
    </row>
    <row r="803" spans="2:7" x14ac:dyDescent="0.2">
      <c r="B803" s="153">
        <v>44243</v>
      </c>
      <c r="C803" s="61">
        <v>328.17718500000001</v>
      </c>
      <c r="D803">
        <f t="shared" si="26"/>
        <v>-1.2449314921083627E-2</v>
      </c>
      <c r="E803">
        <v>-1.2449314921083627E-2</v>
      </c>
      <c r="F803">
        <v>801</v>
      </c>
      <c r="G803">
        <f t="shared" ca="1" si="27"/>
        <v>-1.9182425721904015E-2</v>
      </c>
    </row>
    <row r="804" spans="2:7" x14ac:dyDescent="0.2">
      <c r="B804" s="153">
        <v>44242</v>
      </c>
      <c r="C804" s="61">
        <v>332.31427000000002</v>
      </c>
      <c r="D804">
        <f t="shared" si="26"/>
        <v>2.4431449777653852E-2</v>
      </c>
      <c r="E804">
        <v>2.4431449777653852E-2</v>
      </c>
      <c r="F804">
        <v>802</v>
      </c>
      <c r="G804">
        <f t="shared" ca="1" si="27"/>
        <v>-4.1828466953402955E-2</v>
      </c>
    </row>
    <row r="805" spans="2:7" x14ac:dyDescent="0.2">
      <c r="B805" s="153">
        <v>44239</v>
      </c>
      <c r="C805" s="61">
        <v>324.38897700000001</v>
      </c>
      <c r="D805">
        <f t="shared" si="26"/>
        <v>1.2307253680986709E-3</v>
      </c>
      <c r="E805">
        <v>1.2307253680986709E-3</v>
      </c>
      <c r="F805">
        <v>803</v>
      </c>
      <c r="G805">
        <f t="shared" ca="1" si="27"/>
        <v>-1.471402843278991E-2</v>
      </c>
    </row>
    <row r="806" spans="2:7" x14ac:dyDescent="0.2">
      <c r="B806" s="153">
        <v>44238</v>
      </c>
      <c r="C806" s="61">
        <v>323.99023399999999</v>
      </c>
      <c r="D806">
        <f t="shared" si="26"/>
        <v>-1.1857696033525721E-2</v>
      </c>
      <c r="E806">
        <v>-1.1857696033525721E-2</v>
      </c>
      <c r="F806">
        <v>804</v>
      </c>
      <c r="G806">
        <f t="shared" ca="1" si="27"/>
        <v>8.8619066006943067E-2</v>
      </c>
    </row>
    <row r="807" spans="2:7" x14ac:dyDescent="0.2">
      <c r="B807" s="153">
        <v>44237</v>
      </c>
      <c r="C807" s="61">
        <v>327.87811299999998</v>
      </c>
      <c r="D807">
        <f t="shared" si="26"/>
        <v>1.1844443704686772E-2</v>
      </c>
      <c r="E807">
        <v>1.1844443704686772E-2</v>
      </c>
      <c r="F807">
        <v>805</v>
      </c>
      <c r="G807">
        <f t="shared" ca="1" si="27"/>
        <v>-7.6591991551786656E-2</v>
      </c>
    </row>
    <row r="808" spans="2:7" x14ac:dyDescent="0.2">
      <c r="B808" s="153">
        <v>44236</v>
      </c>
      <c r="C808" s="61">
        <v>324.04003899999998</v>
      </c>
      <c r="D808">
        <f t="shared" si="26"/>
        <v>-3.2445441092271987E-2</v>
      </c>
      <c r="E808">
        <v>-3.2445441092271987E-2</v>
      </c>
      <c r="F808">
        <v>806</v>
      </c>
      <c r="G808">
        <f t="shared" ca="1" si="27"/>
        <v>-6.7970904973078256E-2</v>
      </c>
    </row>
    <row r="809" spans="2:7" x14ac:dyDescent="0.2">
      <c r="B809" s="153">
        <v>44235</v>
      </c>
      <c r="C809" s="61">
        <v>334.90621900000002</v>
      </c>
      <c r="D809">
        <f t="shared" si="26"/>
        <v>6.3469538187291161E-2</v>
      </c>
      <c r="E809">
        <v>6.3469538187291161E-2</v>
      </c>
      <c r="F809">
        <v>807</v>
      </c>
      <c r="G809">
        <f t="shared" ca="1" si="27"/>
        <v>8.102507155570611E-2</v>
      </c>
    </row>
    <row r="810" spans="2:7" x14ac:dyDescent="0.2">
      <c r="B810" s="153">
        <v>44232</v>
      </c>
      <c r="C810" s="61">
        <v>314.91848800000002</v>
      </c>
      <c r="D810">
        <f t="shared" si="26"/>
        <v>-3.142721598080659E-2</v>
      </c>
      <c r="E810">
        <v>-3.142721598080659E-2</v>
      </c>
      <c r="F810">
        <v>808</v>
      </c>
      <c r="G810">
        <f t="shared" ca="1" si="27"/>
        <v>9.238341511830981E-3</v>
      </c>
    </row>
    <row r="811" spans="2:7" x14ac:dyDescent="0.2">
      <c r="B811" s="153">
        <v>44231</v>
      </c>
      <c r="C811" s="61">
        <v>325.13662699999998</v>
      </c>
      <c r="D811">
        <f t="shared" si="26"/>
        <v>-1.4652658519193541E-2</v>
      </c>
      <c r="E811">
        <v>-1.4652658519193541E-2</v>
      </c>
      <c r="F811">
        <v>809</v>
      </c>
      <c r="G811">
        <f t="shared" ca="1" si="27"/>
        <v>-4.3853087684696465E-2</v>
      </c>
    </row>
    <row r="812" spans="2:7" x14ac:dyDescent="0.2">
      <c r="B812" s="153">
        <v>44230</v>
      </c>
      <c r="C812" s="61">
        <v>329.971588</v>
      </c>
      <c r="D812">
        <f t="shared" si="26"/>
        <v>2.7950338944720293E-2</v>
      </c>
      <c r="E812">
        <v>2.7950338944720293E-2</v>
      </c>
      <c r="F812">
        <v>810</v>
      </c>
      <c r="G812">
        <f t="shared" ca="1" si="27"/>
        <v>7.208097642988906E-2</v>
      </c>
    </row>
    <row r="813" spans="2:7" x14ac:dyDescent="0.2">
      <c r="B813" s="153">
        <v>44229</v>
      </c>
      <c r="C813" s="61">
        <v>320.99954200000002</v>
      </c>
      <c r="D813">
        <f t="shared" si="26"/>
        <v>0.15164515094471301</v>
      </c>
      <c r="E813">
        <v>0.15164515094471301</v>
      </c>
      <c r="F813">
        <v>811</v>
      </c>
      <c r="G813">
        <f t="shared" ca="1" si="27"/>
        <v>2.3532049968768971E-2</v>
      </c>
    </row>
    <row r="814" spans="2:7" x14ac:dyDescent="0.2">
      <c r="B814" s="153">
        <v>44228</v>
      </c>
      <c r="C814" s="61">
        <v>278.73129299999999</v>
      </c>
      <c r="D814">
        <f t="shared" si="26"/>
        <v>6.4331985054638177E-2</v>
      </c>
      <c r="E814">
        <v>6.4331985054638177E-2</v>
      </c>
      <c r="F814">
        <v>812</v>
      </c>
      <c r="G814">
        <f t="shared" ca="1" si="27"/>
        <v>1.6485816356745262E-2</v>
      </c>
    </row>
    <row r="815" spans="2:7" x14ac:dyDescent="0.2">
      <c r="B815" s="153">
        <v>44225</v>
      </c>
      <c r="C815" s="61">
        <v>261.88378899999998</v>
      </c>
      <c r="D815">
        <f t="shared" si="26"/>
        <v>-1.5367274630227841E-2</v>
      </c>
      <c r="E815">
        <v>-1.5367274630227841E-2</v>
      </c>
      <c r="F815">
        <v>813</v>
      </c>
      <c r="G815">
        <f t="shared" ca="1" si="27"/>
        <v>-2.8778116969033266E-2</v>
      </c>
    </row>
    <row r="816" spans="2:7" x14ac:dyDescent="0.2">
      <c r="B816" s="153">
        <v>44224</v>
      </c>
      <c r="C816" s="61">
        <v>265.97103900000002</v>
      </c>
      <c r="D816">
        <f t="shared" si="26"/>
        <v>-2.616896990501421E-3</v>
      </c>
      <c r="E816">
        <v>-2.616896990501421E-3</v>
      </c>
      <c r="F816">
        <v>814</v>
      </c>
      <c r="G816">
        <f t="shared" ca="1" si="27"/>
        <v>-0.10217536956952435</v>
      </c>
    </row>
    <row r="817" spans="2:7" x14ac:dyDescent="0.2">
      <c r="B817" s="153">
        <v>44223</v>
      </c>
      <c r="C817" s="61">
        <v>266.66888399999999</v>
      </c>
      <c r="D817">
        <f t="shared" si="26"/>
        <v>-4.1733822000940689E-2</v>
      </c>
      <c r="E817">
        <v>-4.1733822000940689E-2</v>
      </c>
      <c r="F817">
        <v>815</v>
      </c>
      <c r="G817">
        <f t="shared" ca="1" si="27"/>
        <v>4.7788149957088015E-2</v>
      </c>
    </row>
    <row r="818" spans="2:7" x14ac:dyDescent="0.2">
      <c r="B818" s="153">
        <v>44221</v>
      </c>
      <c r="C818" s="61">
        <v>278.28268400000002</v>
      </c>
      <c r="D818">
        <f t="shared" si="26"/>
        <v>-3.5251413195882562E-2</v>
      </c>
      <c r="E818">
        <v>-3.5251413195882562E-2</v>
      </c>
      <c r="F818">
        <v>816</v>
      </c>
      <c r="G818">
        <f t="shared" ca="1" si="27"/>
        <v>0.12303523994956327</v>
      </c>
    </row>
    <row r="819" spans="2:7" x14ac:dyDescent="0.2">
      <c r="B819" s="153">
        <v>44218</v>
      </c>
      <c r="C819" s="61">
        <v>288.45098899999999</v>
      </c>
      <c r="D819">
        <f t="shared" si="26"/>
        <v>-4.3014719307886539E-3</v>
      </c>
      <c r="E819">
        <v>-4.3014719307886539E-3</v>
      </c>
      <c r="F819">
        <v>817</v>
      </c>
      <c r="G819">
        <f t="shared" ca="1" si="27"/>
        <v>3.0636979451920055E-2</v>
      </c>
    </row>
    <row r="820" spans="2:7" x14ac:dyDescent="0.2">
      <c r="B820" s="153">
        <v>44217</v>
      </c>
      <c r="C820" s="61">
        <v>289.697113</v>
      </c>
      <c r="D820">
        <f t="shared" si="26"/>
        <v>5.7111771522860615E-2</v>
      </c>
      <c r="E820">
        <v>5.7111771522860615E-2</v>
      </c>
      <c r="F820">
        <v>818</v>
      </c>
      <c r="G820">
        <f t="shared" ca="1" si="27"/>
        <v>-0.10822065423304449</v>
      </c>
    </row>
    <row r="821" spans="2:7" x14ac:dyDescent="0.2">
      <c r="B821" s="153">
        <v>44216</v>
      </c>
      <c r="C821" s="61">
        <v>274.04586799999998</v>
      </c>
      <c r="D821">
        <f t="shared" si="26"/>
        <v>6.2826142116599315E-2</v>
      </c>
      <c r="E821">
        <v>6.2826142116599315E-2</v>
      </c>
      <c r="F821">
        <v>819</v>
      </c>
      <c r="G821">
        <f t="shared" ca="1" si="27"/>
        <v>1.8002530127832404E-2</v>
      </c>
    </row>
    <row r="822" spans="2:7" x14ac:dyDescent="0.2">
      <c r="B822" s="153">
        <v>44215</v>
      </c>
      <c r="C822" s="61">
        <v>257.84637500000002</v>
      </c>
      <c r="D822">
        <f t="shared" si="26"/>
        <v>5.1636562411019105E-2</v>
      </c>
      <c r="E822">
        <v>5.1636562411019105E-2</v>
      </c>
      <c r="F822">
        <v>820</v>
      </c>
      <c r="G822">
        <f t="shared" ca="1" si="27"/>
        <v>-7.884915238885716E-2</v>
      </c>
    </row>
    <row r="823" spans="2:7" x14ac:dyDescent="0.2">
      <c r="B823" s="153">
        <v>44214</v>
      </c>
      <c r="C823" s="61">
        <v>245.185822</v>
      </c>
      <c r="D823">
        <f t="shared" si="26"/>
        <v>-5.5128716271390446E-2</v>
      </c>
      <c r="E823">
        <v>-5.5128716271390446E-2</v>
      </c>
      <c r="F823">
        <v>821</v>
      </c>
      <c r="G823">
        <f t="shared" ca="1" si="27"/>
        <v>-3.3382501256468668E-2</v>
      </c>
    </row>
    <row r="824" spans="2:7" x14ac:dyDescent="0.2">
      <c r="B824" s="153">
        <v>44211</v>
      </c>
      <c r="C824" s="61">
        <v>259.491241</v>
      </c>
      <c r="D824">
        <f t="shared" si="26"/>
        <v>6.2015494326374397E-2</v>
      </c>
      <c r="E824">
        <v>6.2015494326374397E-2</v>
      </c>
      <c r="F824">
        <v>822</v>
      </c>
      <c r="G824">
        <f t="shared" ca="1" si="27"/>
        <v>-9.9109598986427561E-3</v>
      </c>
    </row>
    <row r="825" spans="2:7" x14ac:dyDescent="0.2">
      <c r="B825" s="153">
        <v>44210</v>
      </c>
      <c r="C825" s="61">
        <v>244.33847</v>
      </c>
      <c r="D825">
        <f t="shared" si="26"/>
        <v>1.0304968464014106E-2</v>
      </c>
      <c r="E825">
        <v>1.0304968464014106E-2</v>
      </c>
      <c r="F825">
        <v>823</v>
      </c>
      <c r="G825">
        <f t="shared" ca="1" si="27"/>
        <v>4.358029341259418E-2</v>
      </c>
    </row>
    <row r="826" spans="2:7" x14ac:dyDescent="0.2">
      <c r="B826" s="153">
        <v>44209</v>
      </c>
      <c r="C826" s="61">
        <v>241.84625199999999</v>
      </c>
      <c r="D826">
        <f t="shared" si="26"/>
        <v>2.0185065577824644E-2</v>
      </c>
      <c r="E826">
        <v>2.0185065577824644E-2</v>
      </c>
      <c r="F826">
        <v>824</v>
      </c>
      <c r="G826">
        <f t="shared" ca="1" si="27"/>
        <v>-0.12355968811586782</v>
      </c>
    </row>
    <row r="827" spans="2:7" x14ac:dyDescent="0.2">
      <c r="B827" s="153">
        <v>44208</v>
      </c>
      <c r="C827" s="61">
        <v>237.06115700000001</v>
      </c>
      <c r="D827">
        <f t="shared" si="26"/>
        <v>7.7724952368663044E-2</v>
      </c>
      <c r="E827">
        <v>7.7724952368663044E-2</v>
      </c>
      <c r="F827">
        <v>825</v>
      </c>
      <c r="G827">
        <f t="shared" ca="1" si="27"/>
        <v>5.4848744040934545E-2</v>
      </c>
    </row>
    <row r="828" spans="2:7" x14ac:dyDescent="0.2">
      <c r="B828" s="153">
        <v>44207</v>
      </c>
      <c r="C828" s="61">
        <v>219.96443199999999</v>
      </c>
      <c r="D828">
        <f t="shared" si="26"/>
        <v>0.1135503877877795</v>
      </c>
      <c r="E828">
        <v>0.1135503877877795</v>
      </c>
      <c r="F828">
        <v>826</v>
      </c>
      <c r="G828">
        <f t="shared" ca="1" si="27"/>
        <v>2.0178954025722794E-3</v>
      </c>
    </row>
    <row r="829" spans="2:7" x14ac:dyDescent="0.2">
      <c r="B829" s="153">
        <v>44204</v>
      </c>
      <c r="C829" s="61">
        <v>197.53433200000001</v>
      </c>
      <c r="D829">
        <f t="shared" si="26"/>
        <v>7.1155258282478654E-3</v>
      </c>
      <c r="E829">
        <v>7.1155258282478654E-3</v>
      </c>
      <c r="F829">
        <v>827</v>
      </c>
      <c r="G829">
        <f t="shared" ca="1" si="27"/>
        <v>5.7966364434093046E-2</v>
      </c>
    </row>
    <row r="830" spans="2:7" x14ac:dyDescent="0.2">
      <c r="B830" s="153">
        <v>44203</v>
      </c>
      <c r="C830" s="61">
        <v>196.13870199999999</v>
      </c>
      <c r="D830">
        <f t="shared" si="26"/>
        <v>6.909005199404651E-3</v>
      </c>
      <c r="E830">
        <v>6.909005199404651E-3</v>
      </c>
      <c r="F830">
        <v>828</v>
      </c>
      <c r="G830">
        <f t="shared" ca="1" si="27"/>
        <v>-5.4184409236308032E-2</v>
      </c>
    </row>
    <row r="831" spans="2:7" x14ac:dyDescent="0.2">
      <c r="B831" s="153">
        <v>44202</v>
      </c>
      <c r="C831" s="61">
        <v>194.792877</v>
      </c>
      <c r="D831">
        <f t="shared" si="26"/>
        <v>1.138714555529253E-2</v>
      </c>
      <c r="E831">
        <v>1.138714555529253E-2</v>
      </c>
      <c r="F831">
        <v>829</v>
      </c>
      <c r="G831">
        <f t="shared" ca="1" si="27"/>
        <v>1.1119174005772755E-2</v>
      </c>
    </row>
    <row r="832" spans="2:7" x14ac:dyDescent="0.2">
      <c r="B832" s="153">
        <v>44201</v>
      </c>
      <c r="C832" s="61">
        <v>192.599716</v>
      </c>
      <c r="D832">
        <f t="shared" si="26"/>
        <v>9.932003736837865E-3</v>
      </c>
      <c r="E832">
        <v>9.932003736837865E-3</v>
      </c>
      <c r="F832">
        <v>830</v>
      </c>
      <c r="G832">
        <f t="shared" ca="1" si="27"/>
        <v>-4.4184124106084334E-2</v>
      </c>
    </row>
    <row r="833" spans="2:7" x14ac:dyDescent="0.2">
      <c r="B833" s="153">
        <v>44200</v>
      </c>
      <c r="C833" s="61">
        <v>190.70562699999999</v>
      </c>
      <c r="D833">
        <f t="shared" si="26"/>
        <v>2.5737230646164105E-2</v>
      </c>
      <c r="E833">
        <v>2.5737230646164105E-2</v>
      </c>
      <c r="F833">
        <v>831</v>
      </c>
      <c r="G833">
        <f t="shared" ca="1" si="27"/>
        <v>3.2842532177523101E-2</v>
      </c>
    </row>
    <row r="834" spans="2:7" x14ac:dyDescent="0.2">
      <c r="B834" s="153">
        <v>44197</v>
      </c>
      <c r="C834" s="61">
        <v>185.920547</v>
      </c>
      <c r="D834">
        <f t="shared" si="26"/>
        <v>1.4413938312050569E-2</v>
      </c>
      <c r="E834">
        <v>1.4413938312050569E-2</v>
      </c>
      <c r="F834">
        <v>832</v>
      </c>
      <c r="G834">
        <f t="shared" ca="1" si="27"/>
        <v>6.1954878407587621E-2</v>
      </c>
    </row>
    <row r="835" spans="2:7" x14ac:dyDescent="0.2">
      <c r="B835" s="153">
        <v>44196</v>
      </c>
      <c r="C835" s="61">
        <v>183.27877799999999</v>
      </c>
      <c r="D835">
        <f t="shared" ref="D835:D898" si="28">(C835-C836)/C836</f>
        <v>-1.6290474283020323E-3</v>
      </c>
      <c r="E835">
        <v>-1.6290474283020323E-3</v>
      </c>
      <c r="F835">
        <v>833</v>
      </c>
      <c r="G835">
        <f t="shared" ref="G835:G898" ca="1" si="29">_xlfn.NORM.INV(RAND(),$N$5,$N$6)</f>
        <v>3.5653142797603427E-2</v>
      </c>
    </row>
    <row r="836" spans="2:7" x14ac:dyDescent="0.2">
      <c r="B836" s="153">
        <v>44195</v>
      </c>
      <c r="C836" s="61">
        <v>183.57783499999999</v>
      </c>
      <c r="D836">
        <f t="shared" si="28"/>
        <v>3.8156984016077394E-3</v>
      </c>
      <c r="E836">
        <v>3.8156984016077394E-3</v>
      </c>
      <c r="F836">
        <v>834</v>
      </c>
      <c r="G836">
        <f t="shared" ca="1" si="29"/>
        <v>4.9012578475705226E-2</v>
      </c>
    </row>
    <row r="837" spans="2:7" x14ac:dyDescent="0.2">
      <c r="B837" s="153">
        <v>44194</v>
      </c>
      <c r="C837" s="61">
        <v>182.88002</v>
      </c>
      <c r="D837">
        <f t="shared" si="28"/>
        <v>-1.5562121261212201E-2</v>
      </c>
      <c r="E837">
        <v>-1.5562121261212201E-2</v>
      </c>
      <c r="F837">
        <v>835</v>
      </c>
      <c r="G837">
        <f t="shared" ca="1" si="29"/>
        <v>7.2226852854218983E-3</v>
      </c>
    </row>
    <row r="838" spans="2:7" x14ac:dyDescent="0.2">
      <c r="B838" s="153">
        <v>44193</v>
      </c>
      <c r="C838" s="61">
        <v>185.77101099999999</v>
      </c>
      <c r="D838">
        <f t="shared" si="28"/>
        <v>5.9107723844679674E-2</v>
      </c>
      <c r="E838">
        <v>5.9107723844679674E-2</v>
      </c>
      <c r="F838">
        <v>836</v>
      </c>
      <c r="G838">
        <f t="shared" ca="1" si="29"/>
        <v>6.3793840247614267E-2</v>
      </c>
    </row>
    <row r="839" spans="2:7" x14ac:dyDescent="0.2">
      <c r="B839" s="153">
        <v>44189</v>
      </c>
      <c r="C839" s="61">
        <v>175.40332000000001</v>
      </c>
      <c r="D839">
        <f t="shared" si="28"/>
        <v>3.9893656345461055E-2</v>
      </c>
      <c r="E839">
        <v>3.9893656345461055E-2</v>
      </c>
      <c r="F839">
        <v>837</v>
      </c>
      <c r="G839">
        <f t="shared" ca="1" si="29"/>
        <v>5.2194934861728763E-2</v>
      </c>
    </row>
    <row r="840" spans="2:7" x14ac:dyDescent="0.2">
      <c r="B840" s="153">
        <v>44188</v>
      </c>
      <c r="C840" s="61">
        <v>168.674286</v>
      </c>
      <c r="D840">
        <f t="shared" si="28"/>
        <v>2.5765327251995408E-2</v>
      </c>
      <c r="E840">
        <v>2.5765327251995408E-2</v>
      </c>
      <c r="F840">
        <v>838</v>
      </c>
      <c r="G840">
        <f t="shared" ca="1" si="29"/>
        <v>-1.2054892064921285E-2</v>
      </c>
    </row>
    <row r="841" spans="2:7" x14ac:dyDescent="0.2">
      <c r="B841" s="153">
        <v>44187</v>
      </c>
      <c r="C841" s="61">
        <v>164.4375</v>
      </c>
      <c r="D841">
        <f t="shared" si="28"/>
        <v>2.430876969295379E-3</v>
      </c>
      <c r="E841">
        <v>2.430876969295379E-3</v>
      </c>
      <c r="F841">
        <v>839</v>
      </c>
      <c r="G841">
        <f t="shared" ca="1" si="29"/>
        <v>0.10618283556151616</v>
      </c>
    </row>
    <row r="842" spans="2:7" x14ac:dyDescent="0.2">
      <c r="B842" s="153">
        <v>44186</v>
      </c>
      <c r="C842" s="61">
        <v>164.03874200000001</v>
      </c>
      <c r="D842">
        <f t="shared" si="28"/>
        <v>-8.8618106829166654E-2</v>
      </c>
      <c r="E842">
        <v>-8.8618106829166654E-2</v>
      </c>
      <c r="F842">
        <v>840</v>
      </c>
      <c r="G842">
        <f t="shared" ca="1" si="29"/>
        <v>2.1604283514047518E-2</v>
      </c>
    </row>
    <row r="843" spans="2:7" x14ac:dyDescent="0.2">
      <c r="B843" s="153">
        <v>44183</v>
      </c>
      <c r="C843" s="61">
        <v>179.98902899999999</v>
      </c>
      <c r="D843">
        <f t="shared" si="28"/>
        <v>-6.3290923303075909E-3</v>
      </c>
      <c r="E843">
        <v>-6.3290923303075909E-3</v>
      </c>
      <c r="F843">
        <v>841</v>
      </c>
      <c r="G843">
        <f t="shared" ca="1" si="29"/>
        <v>-3.41809433365294E-2</v>
      </c>
    </row>
    <row r="844" spans="2:7" x14ac:dyDescent="0.2">
      <c r="B844" s="153">
        <v>44182</v>
      </c>
      <c r="C844" s="61">
        <v>181.13545199999999</v>
      </c>
      <c r="D844">
        <f t="shared" si="28"/>
        <v>-4.6563021974069963E-3</v>
      </c>
      <c r="E844">
        <v>-4.6563021974069963E-3</v>
      </c>
      <c r="F844">
        <v>842</v>
      </c>
      <c r="G844">
        <f t="shared" ca="1" si="29"/>
        <v>-2.4598017451073186E-2</v>
      </c>
    </row>
    <row r="845" spans="2:7" x14ac:dyDescent="0.2">
      <c r="B845" s="153">
        <v>44181</v>
      </c>
      <c r="C845" s="61">
        <v>181.98281900000001</v>
      </c>
      <c r="D845">
        <f t="shared" si="28"/>
        <v>2.0402531068204968E-2</v>
      </c>
      <c r="E845">
        <v>2.0402531068204968E-2</v>
      </c>
      <c r="F845">
        <v>843</v>
      </c>
      <c r="G845">
        <f t="shared" ca="1" si="29"/>
        <v>9.6969650040479985E-2</v>
      </c>
    </row>
    <row r="846" spans="2:7" x14ac:dyDescent="0.2">
      <c r="B846" s="153">
        <v>44180</v>
      </c>
      <c r="C846" s="61">
        <v>178.34414699999999</v>
      </c>
      <c r="D846">
        <f t="shared" si="28"/>
        <v>7.0362665452001786E-3</v>
      </c>
      <c r="E846">
        <v>7.0362665452001786E-3</v>
      </c>
      <c r="F846">
        <v>844</v>
      </c>
      <c r="G846">
        <f t="shared" ca="1" si="29"/>
        <v>-6.1880460093622996E-2</v>
      </c>
    </row>
    <row r="847" spans="2:7" x14ac:dyDescent="0.2">
      <c r="B847" s="153">
        <v>44179</v>
      </c>
      <c r="C847" s="61">
        <v>177.098038</v>
      </c>
      <c r="D847">
        <f t="shared" si="28"/>
        <v>-6.7095466287224485E-3</v>
      </c>
      <c r="E847">
        <v>-6.7095466287224485E-3</v>
      </c>
      <c r="F847">
        <v>845</v>
      </c>
      <c r="G847">
        <f t="shared" ca="1" si="29"/>
        <v>8.9702988361900646E-2</v>
      </c>
    </row>
    <row r="848" spans="2:7" x14ac:dyDescent="0.2">
      <c r="B848" s="153">
        <v>44176</v>
      </c>
      <c r="C848" s="61">
        <v>178.29431199999999</v>
      </c>
      <c r="D848">
        <f t="shared" si="28"/>
        <v>7.0382470925163237E-3</v>
      </c>
      <c r="E848">
        <v>7.0382470925163237E-3</v>
      </c>
      <c r="F848">
        <v>846</v>
      </c>
      <c r="G848">
        <f t="shared" ca="1" si="29"/>
        <v>-5.617031168205399E-2</v>
      </c>
    </row>
    <row r="849" spans="2:7" x14ac:dyDescent="0.2">
      <c r="B849" s="153">
        <v>44175</v>
      </c>
      <c r="C849" s="61">
        <v>177.048203</v>
      </c>
      <c r="D849">
        <f t="shared" si="28"/>
        <v>-2.7914515499633488E-2</v>
      </c>
      <c r="E849">
        <v>-2.7914515499633488E-2</v>
      </c>
      <c r="F849">
        <v>847</v>
      </c>
      <c r="G849">
        <f t="shared" ca="1" si="29"/>
        <v>-4.9030965431400009E-2</v>
      </c>
    </row>
    <row r="850" spans="2:7" x14ac:dyDescent="0.2">
      <c r="B850" s="153">
        <v>44174</v>
      </c>
      <c r="C850" s="61">
        <v>182.132339</v>
      </c>
      <c r="D850">
        <f t="shared" si="28"/>
        <v>4.9503972333667795E-3</v>
      </c>
      <c r="E850">
        <v>4.9503972333667795E-3</v>
      </c>
      <c r="F850">
        <v>848</v>
      </c>
      <c r="G850">
        <f t="shared" ca="1" si="29"/>
        <v>-1.0884004467323981E-2</v>
      </c>
    </row>
    <row r="851" spans="2:7" x14ac:dyDescent="0.2">
      <c r="B851" s="153">
        <v>44173</v>
      </c>
      <c r="C851" s="61">
        <v>181.235153</v>
      </c>
      <c r="D851">
        <f t="shared" si="28"/>
        <v>-9.5341338017014641E-3</v>
      </c>
      <c r="E851">
        <v>-9.5341338017014641E-3</v>
      </c>
      <c r="F851">
        <v>849</v>
      </c>
      <c r="G851">
        <f t="shared" ca="1" si="29"/>
        <v>0.12663319557559835</v>
      </c>
    </row>
    <row r="852" spans="2:7" x14ac:dyDescent="0.2">
      <c r="B852" s="153">
        <v>44172</v>
      </c>
      <c r="C852" s="61">
        <v>182.97970599999999</v>
      </c>
      <c r="D852">
        <f t="shared" si="28"/>
        <v>-3.2581765658147139E-3</v>
      </c>
      <c r="E852">
        <v>-3.2581765658147139E-3</v>
      </c>
      <c r="F852">
        <v>850</v>
      </c>
      <c r="G852">
        <f t="shared" ca="1" si="29"/>
        <v>-5.1023250150060505E-2</v>
      </c>
    </row>
    <row r="853" spans="2:7" x14ac:dyDescent="0.2">
      <c r="B853" s="153">
        <v>44169</v>
      </c>
      <c r="C853" s="61">
        <v>183.57783499999999</v>
      </c>
      <c r="D853">
        <f t="shared" si="28"/>
        <v>-3.7869674186687633E-3</v>
      </c>
      <c r="E853">
        <v>-3.7869674186687633E-3</v>
      </c>
      <c r="F853">
        <v>851</v>
      </c>
      <c r="G853">
        <f t="shared" ca="1" si="29"/>
        <v>1.4328798351701316E-2</v>
      </c>
    </row>
    <row r="854" spans="2:7" x14ac:dyDescent="0.2">
      <c r="B854" s="153">
        <v>44168</v>
      </c>
      <c r="C854" s="61">
        <v>184.27568099999999</v>
      </c>
      <c r="D854">
        <f t="shared" si="28"/>
        <v>6.8083266289515445E-3</v>
      </c>
      <c r="E854">
        <v>6.8083266289515445E-3</v>
      </c>
      <c r="F854">
        <v>852</v>
      </c>
      <c r="G854">
        <f t="shared" ca="1" si="29"/>
        <v>7.8955137763825345E-2</v>
      </c>
    </row>
    <row r="855" spans="2:7" x14ac:dyDescent="0.2">
      <c r="B855" s="153">
        <v>44167</v>
      </c>
      <c r="C855" s="61">
        <v>183.02955600000001</v>
      </c>
      <c r="D855">
        <f t="shared" si="28"/>
        <v>2.1418665068138734E-2</v>
      </c>
      <c r="E855">
        <v>2.1418665068138734E-2</v>
      </c>
      <c r="F855">
        <v>853</v>
      </c>
      <c r="G855">
        <f t="shared" ca="1" si="29"/>
        <v>-3.7171024816116775E-4</v>
      </c>
    </row>
    <row r="856" spans="2:7" x14ac:dyDescent="0.2">
      <c r="B856" s="153">
        <v>44166</v>
      </c>
      <c r="C856" s="61">
        <v>179.19151299999999</v>
      </c>
      <c r="D856">
        <f t="shared" si="28"/>
        <v>-3.3269155003343774E-3</v>
      </c>
      <c r="E856">
        <v>-3.3269155003343774E-3</v>
      </c>
      <c r="F856">
        <v>854</v>
      </c>
      <c r="G856">
        <f t="shared" ca="1" si="29"/>
        <v>-3.3467889738097417E-2</v>
      </c>
    </row>
    <row r="857" spans="2:7" x14ac:dyDescent="0.2">
      <c r="B857" s="153">
        <v>44162</v>
      </c>
      <c r="C857" s="61">
        <v>179.789658</v>
      </c>
      <c r="D857">
        <f t="shared" si="28"/>
        <v>3.7985641477299249E-2</v>
      </c>
      <c r="E857">
        <v>3.7985641477299249E-2</v>
      </c>
      <c r="F857">
        <v>855</v>
      </c>
      <c r="G857">
        <f t="shared" ca="1" si="29"/>
        <v>6.9072494187394001E-2</v>
      </c>
    </row>
    <row r="858" spans="2:7" x14ac:dyDescent="0.2">
      <c r="B858" s="153">
        <v>44161</v>
      </c>
      <c r="C858" s="61">
        <v>173.210159</v>
      </c>
      <c r="D858">
        <f t="shared" si="28"/>
        <v>1.3415037800416502E-2</v>
      </c>
      <c r="E858">
        <v>1.3415037800416502E-2</v>
      </c>
      <c r="F858">
        <v>856</v>
      </c>
      <c r="G858">
        <f t="shared" ca="1" si="29"/>
        <v>9.0325611188822069E-2</v>
      </c>
    </row>
    <row r="859" spans="2:7" x14ac:dyDescent="0.2">
      <c r="B859" s="153">
        <v>44160</v>
      </c>
      <c r="C859" s="61">
        <v>170.91729699999999</v>
      </c>
      <c r="D859">
        <f t="shared" si="28"/>
        <v>-3.4874119381041887E-3</v>
      </c>
      <c r="E859">
        <v>-3.4874119381041887E-3</v>
      </c>
      <c r="F859">
        <v>857</v>
      </c>
      <c r="G859">
        <f t="shared" ca="1" si="29"/>
        <v>-1.7281121796733658E-2</v>
      </c>
    </row>
    <row r="860" spans="2:7" x14ac:dyDescent="0.2">
      <c r="B860" s="153">
        <v>44159</v>
      </c>
      <c r="C860" s="61">
        <v>171.51544200000001</v>
      </c>
      <c r="D860">
        <f t="shared" si="28"/>
        <v>7.908637893745931E-3</v>
      </c>
      <c r="E860">
        <v>7.908637893745931E-3</v>
      </c>
      <c r="F860">
        <v>858</v>
      </c>
      <c r="G860">
        <f t="shared" ca="1" si="29"/>
        <v>4.2468674027838988E-3</v>
      </c>
    </row>
    <row r="861" spans="2:7" x14ac:dyDescent="0.2">
      <c r="B861" s="153">
        <v>44158</v>
      </c>
      <c r="C861" s="61">
        <v>170.16963200000001</v>
      </c>
      <c r="D861">
        <f t="shared" si="28"/>
        <v>9.4617864024189695E-3</v>
      </c>
      <c r="E861">
        <v>9.4617864024189695E-3</v>
      </c>
      <c r="F861">
        <v>859</v>
      </c>
      <c r="G861">
        <f t="shared" ca="1" si="29"/>
        <v>-2.6616134287289345E-2</v>
      </c>
    </row>
    <row r="862" spans="2:7" x14ac:dyDescent="0.2">
      <c r="B862" s="153">
        <v>44155</v>
      </c>
      <c r="C862" s="61">
        <v>168.57461499999999</v>
      </c>
      <c r="D862">
        <f t="shared" si="28"/>
        <v>6.8473420695489571E-3</v>
      </c>
      <c r="E862">
        <v>6.8473420695489571E-3</v>
      </c>
      <c r="F862">
        <v>860</v>
      </c>
      <c r="G862">
        <f t="shared" ca="1" si="29"/>
        <v>-2.8660257438494225E-2</v>
      </c>
    </row>
    <row r="863" spans="2:7" x14ac:dyDescent="0.2">
      <c r="B863" s="153">
        <v>44154</v>
      </c>
      <c r="C863" s="61">
        <v>167.42817700000001</v>
      </c>
      <c r="D863">
        <f t="shared" si="28"/>
        <v>-3.1988500201126299E-2</v>
      </c>
      <c r="E863">
        <v>-3.1988500201126299E-2</v>
      </c>
      <c r="F863">
        <v>861</v>
      </c>
      <c r="G863">
        <f t="shared" ca="1" si="29"/>
        <v>2.9002939865027236E-2</v>
      </c>
    </row>
    <row r="864" spans="2:7" x14ac:dyDescent="0.2">
      <c r="B864" s="153">
        <v>44153</v>
      </c>
      <c r="C864" s="61">
        <v>172.960938</v>
      </c>
      <c r="D864">
        <f t="shared" si="28"/>
        <v>9.810128169488419E-2</v>
      </c>
      <c r="E864">
        <v>9.810128169488419E-2</v>
      </c>
      <c r="F864">
        <v>862</v>
      </c>
      <c r="G864">
        <f t="shared" ca="1" si="29"/>
        <v>1.5791485016855279E-2</v>
      </c>
    </row>
    <row r="865" spans="2:7" x14ac:dyDescent="0.2">
      <c r="B865" s="153">
        <v>44152</v>
      </c>
      <c r="C865" s="61">
        <v>157.509094</v>
      </c>
      <c r="D865">
        <f t="shared" si="28"/>
        <v>6.1471251556069119E-2</v>
      </c>
      <c r="E865">
        <v>6.1471251556069119E-2</v>
      </c>
      <c r="F865">
        <v>863</v>
      </c>
      <c r="G865">
        <f t="shared" ca="1" si="29"/>
        <v>-2.6152086432486645E-2</v>
      </c>
    </row>
    <row r="866" spans="2:7" x14ac:dyDescent="0.2">
      <c r="B866" s="153">
        <v>44149</v>
      </c>
      <c r="C866" s="61">
        <v>148.38752700000001</v>
      </c>
      <c r="D866">
        <f t="shared" si="28"/>
        <v>1.7082339886850626E-2</v>
      </c>
      <c r="E866">
        <v>1.7082339886850626E-2</v>
      </c>
      <c r="F866">
        <v>864</v>
      </c>
      <c r="G866">
        <f t="shared" ca="1" si="29"/>
        <v>-1.1756767976133609E-2</v>
      </c>
    </row>
    <row r="867" spans="2:7" x14ac:dyDescent="0.2">
      <c r="B867" s="153">
        <v>44148</v>
      </c>
      <c r="C867" s="61">
        <v>145.89529400000001</v>
      </c>
      <c r="D867">
        <f t="shared" si="28"/>
        <v>-3.2076615776469836E-2</v>
      </c>
      <c r="E867">
        <v>-3.2076615776469836E-2</v>
      </c>
      <c r="F867">
        <v>865</v>
      </c>
      <c r="G867">
        <f t="shared" ca="1" si="29"/>
        <v>3.9958516153730059E-3</v>
      </c>
    </row>
    <row r="868" spans="2:7" x14ac:dyDescent="0.2">
      <c r="B868" s="153">
        <v>44147</v>
      </c>
      <c r="C868" s="61">
        <v>150.730209</v>
      </c>
      <c r="D868">
        <f t="shared" si="28"/>
        <v>1.6561627040886102E-3</v>
      </c>
      <c r="E868">
        <v>1.6561627040886102E-3</v>
      </c>
      <c r="F868">
        <v>866</v>
      </c>
      <c r="G868">
        <f t="shared" ca="1" si="29"/>
        <v>-3.7225006058746127E-3</v>
      </c>
    </row>
    <row r="869" spans="2:7" x14ac:dyDescent="0.2">
      <c r="B869" s="153">
        <v>44146</v>
      </c>
      <c r="C869" s="61">
        <v>150.480988</v>
      </c>
      <c r="D869">
        <f t="shared" si="28"/>
        <v>3.3904088202927458E-2</v>
      </c>
      <c r="E869">
        <v>3.3904088202927458E-2</v>
      </c>
      <c r="F869">
        <v>867</v>
      </c>
      <c r="G869">
        <f t="shared" ca="1" si="29"/>
        <v>4.1566466542861759E-2</v>
      </c>
    </row>
    <row r="870" spans="2:7" x14ac:dyDescent="0.2">
      <c r="B870" s="153">
        <v>44145</v>
      </c>
      <c r="C870" s="61">
        <v>145.54637099999999</v>
      </c>
      <c r="D870">
        <f t="shared" si="28"/>
        <v>3.5461002040346551E-2</v>
      </c>
      <c r="E870">
        <v>3.5461002040346551E-2</v>
      </c>
      <c r="F870">
        <v>868</v>
      </c>
      <c r="G870">
        <f t="shared" ca="1" si="29"/>
        <v>-1.5388575973987831E-2</v>
      </c>
    </row>
    <row r="871" spans="2:7" x14ac:dyDescent="0.2">
      <c r="B871" s="153">
        <v>44144</v>
      </c>
      <c r="C871" s="61">
        <v>140.561905</v>
      </c>
      <c r="D871">
        <f t="shared" si="28"/>
        <v>1.4388409513789351E-2</v>
      </c>
      <c r="E871">
        <v>1.4388409513789351E-2</v>
      </c>
      <c r="F871">
        <v>869</v>
      </c>
      <c r="G871">
        <f t="shared" ca="1" si="29"/>
        <v>6.363023256289424E-2</v>
      </c>
    </row>
    <row r="872" spans="2:7" x14ac:dyDescent="0.2">
      <c r="B872" s="153">
        <v>44141</v>
      </c>
      <c r="C872" s="61">
        <v>138.56813</v>
      </c>
      <c r="D872">
        <f t="shared" si="28"/>
        <v>9.8075079199396627E-3</v>
      </c>
      <c r="E872">
        <v>9.8075079199396627E-3</v>
      </c>
      <c r="F872">
        <v>870</v>
      </c>
      <c r="G872">
        <f t="shared" ca="1" si="29"/>
        <v>1.537925874720836E-3</v>
      </c>
    </row>
    <row r="873" spans="2:7" x14ac:dyDescent="0.2">
      <c r="B873" s="153">
        <v>44140</v>
      </c>
      <c r="C873" s="61">
        <v>137.22232099999999</v>
      </c>
      <c r="D873">
        <f t="shared" si="28"/>
        <v>1.2877154819655052E-2</v>
      </c>
      <c r="E873">
        <v>1.2877154819655052E-2</v>
      </c>
      <c r="F873">
        <v>871</v>
      </c>
      <c r="G873">
        <f t="shared" ca="1" si="29"/>
        <v>-1.7121438753683507E-2</v>
      </c>
    </row>
    <row r="874" spans="2:7" x14ac:dyDescent="0.2">
      <c r="B874" s="153">
        <v>44139</v>
      </c>
      <c r="C874" s="61">
        <v>135.47775300000001</v>
      </c>
      <c r="D874">
        <f t="shared" si="28"/>
        <v>1.3422786008878571E-2</v>
      </c>
      <c r="E874">
        <v>1.3422786008878571E-2</v>
      </c>
      <c r="F874">
        <v>872</v>
      </c>
      <c r="G874">
        <f t="shared" ca="1" si="29"/>
        <v>-5.0591664025895253E-2</v>
      </c>
    </row>
    <row r="875" spans="2:7" x14ac:dyDescent="0.2">
      <c r="B875" s="153">
        <v>44138</v>
      </c>
      <c r="C875" s="61">
        <v>133.68334999999999</v>
      </c>
      <c r="D875">
        <f t="shared" si="28"/>
        <v>9.4090528509272551E-3</v>
      </c>
      <c r="E875">
        <v>9.4090528509272551E-3</v>
      </c>
      <c r="F875">
        <v>873</v>
      </c>
      <c r="G875">
        <f t="shared" ca="1" si="29"/>
        <v>2.4932907519546971E-4</v>
      </c>
    </row>
    <row r="876" spans="2:7" x14ac:dyDescent="0.2">
      <c r="B876" s="153">
        <v>44137</v>
      </c>
      <c r="C876" s="61">
        <v>132.437241</v>
      </c>
      <c r="D876">
        <f t="shared" si="28"/>
        <v>1.5077906512306343E-3</v>
      </c>
      <c r="E876">
        <v>1.5077906512306343E-3</v>
      </c>
      <c r="F876">
        <v>874</v>
      </c>
      <c r="G876">
        <f t="shared" ca="1" si="29"/>
        <v>3.3923931058663676E-2</v>
      </c>
    </row>
    <row r="877" spans="2:7" x14ac:dyDescent="0.2">
      <c r="B877" s="153">
        <v>44134</v>
      </c>
      <c r="C877" s="61">
        <v>132.237854</v>
      </c>
      <c r="D877">
        <f t="shared" si="28"/>
        <v>5.6862120030825424E-3</v>
      </c>
      <c r="E877">
        <v>5.6862120030825424E-3</v>
      </c>
      <c r="F877">
        <v>875</v>
      </c>
      <c r="G877">
        <f t="shared" ca="1" si="29"/>
        <v>-3.8500765914343066E-2</v>
      </c>
    </row>
    <row r="878" spans="2:7" x14ac:dyDescent="0.2">
      <c r="B878" s="153">
        <v>44133</v>
      </c>
      <c r="C878" s="61">
        <v>131.490173</v>
      </c>
      <c r="D878">
        <f t="shared" si="28"/>
        <v>-2.1513481277661069E-2</v>
      </c>
      <c r="E878">
        <v>-2.1513481277661069E-2</v>
      </c>
      <c r="F878">
        <v>876</v>
      </c>
      <c r="G878">
        <f t="shared" ca="1" si="29"/>
        <v>-2.6188816476483429E-3</v>
      </c>
    </row>
    <row r="879" spans="2:7" x14ac:dyDescent="0.2">
      <c r="B879" s="153">
        <v>44132</v>
      </c>
      <c r="C879" s="61">
        <v>134.38118</v>
      </c>
      <c r="D879">
        <f t="shared" si="28"/>
        <v>-6.2660667370556828E-3</v>
      </c>
      <c r="E879">
        <v>-6.2660667370556828E-3</v>
      </c>
      <c r="F879">
        <v>877</v>
      </c>
      <c r="G879">
        <f t="shared" ca="1" si="29"/>
        <v>-2.6920561854368932E-2</v>
      </c>
    </row>
    <row r="880" spans="2:7" x14ac:dyDescent="0.2">
      <c r="B880" s="153">
        <v>44131</v>
      </c>
      <c r="C880" s="61">
        <v>135.228531</v>
      </c>
      <c r="D880">
        <f t="shared" si="28"/>
        <v>1.4584874146593031E-2</v>
      </c>
      <c r="E880">
        <v>1.4584874146593031E-2</v>
      </c>
      <c r="F880">
        <v>878</v>
      </c>
      <c r="G880">
        <f t="shared" ca="1" si="29"/>
        <v>-4.132498754034921E-2</v>
      </c>
    </row>
    <row r="881" spans="2:7" x14ac:dyDescent="0.2">
      <c r="B881" s="153">
        <v>44130</v>
      </c>
      <c r="C881" s="61">
        <v>133.284592</v>
      </c>
      <c r="D881">
        <f t="shared" si="28"/>
        <v>-2.4087606617117049E-2</v>
      </c>
      <c r="E881">
        <v>-2.4087606617117049E-2</v>
      </c>
      <c r="F881">
        <v>879</v>
      </c>
      <c r="G881">
        <f t="shared" ca="1" si="29"/>
        <v>-2.4913715738526795E-2</v>
      </c>
    </row>
    <row r="882" spans="2:7" x14ac:dyDescent="0.2">
      <c r="B882" s="153">
        <v>44127</v>
      </c>
      <c r="C882" s="61">
        <v>136.574341</v>
      </c>
      <c r="D882">
        <f t="shared" si="28"/>
        <v>2.6217193765017719E-2</v>
      </c>
      <c r="E882">
        <v>2.6217193765017719E-2</v>
      </c>
      <c r="F882">
        <v>880</v>
      </c>
      <c r="G882">
        <f t="shared" ca="1" si="29"/>
        <v>4.8860929657167533E-2</v>
      </c>
    </row>
    <row r="883" spans="2:7" x14ac:dyDescent="0.2">
      <c r="B883" s="153">
        <v>44126</v>
      </c>
      <c r="C883" s="61">
        <v>133.08521999999999</v>
      </c>
      <c r="D883">
        <f t="shared" si="28"/>
        <v>2.4952107240595968E-2</v>
      </c>
      <c r="E883">
        <v>2.4952107240595968E-2</v>
      </c>
      <c r="F883">
        <v>881</v>
      </c>
      <c r="G883">
        <f t="shared" ca="1" si="29"/>
        <v>5.687730124084469E-2</v>
      </c>
    </row>
    <row r="884" spans="2:7" x14ac:dyDescent="0.2">
      <c r="B884" s="153">
        <v>44125</v>
      </c>
      <c r="C884" s="61">
        <v>129.84530599999999</v>
      </c>
      <c r="D884">
        <f t="shared" si="28"/>
        <v>4.6277915996571451E-3</v>
      </c>
      <c r="E884">
        <v>4.6277915996571451E-3</v>
      </c>
      <c r="F884">
        <v>882</v>
      </c>
      <c r="G884">
        <f t="shared" ca="1" si="29"/>
        <v>-4.3943572249364987E-2</v>
      </c>
    </row>
    <row r="885" spans="2:7" x14ac:dyDescent="0.2">
      <c r="B885" s="153">
        <v>44124</v>
      </c>
      <c r="C885" s="61">
        <v>129.24717699999999</v>
      </c>
      <c r="D885">
        <f t="shared" si="28"/>
        <v>1.0916201515126216E-2</v>
      </c>
      <c r="E885">
        <v>1.0916201515126216E-2</v>
      </c>
      <c r="F885">
        <v>883</v>
      </c>
      <c r="G885">
        <f t="shared" ca="1" si="29"/>
        <v>-8.0704082299752303E-2</v>
      </c>
    </row>
    <row r="886" spans="2:7" x14ac:dyDescent="0.2">
      <c r="B886" s="153">
        <v>44123</v>
      </c>
      <c r="C886" s="61">
        <v>127.851524</v>
      </c>
      <c r="D886">
        <f t="shared" si="28"/>
        <v>3.9138668345212206E-3</v>
      </c>
      <c r="E886">
        <v>3.9138668345212206E-3</v>
      </c>
      <c r="F886">
        <v>884</v>
      </c>
      <c r="G886">
        <f t="shared" ca="1" si="29"/>
        <v>8.0047556221110705E-2</v>
      </c>
    </row>
    <row r="887" spans="2:7" x14ac:dyDescent="0.2">
      <c r="B887" s="153">
        <v>44120</v>
      </c>
      <c r="C887" s="61">
        <v>127.353081</v>
      </c>
      <c r="D887">
        <f t="shared" si="28"/>
        <v>6.3017062900394914E-3</v>
      </c>
      <c r="E887">
        <v>6.3017062900394914E-3</v>
      </c>
      <c r="F887">
        <v>885</v>
      </c>
      <c r="G887">
        <f t="shared" ca="1" si="29"/>
        <v>7.1256263699059991E-2</v>
      </c>
    </row>
    <row r="888" spans="2:7" x14ac:dyDescent="0.2">
      <c r="B888" s="153">
        <v>44119</v>
      </c>
      <c r="C888" s="61">
        <v>126.555565</v>
      </c>
      <c r="D888">
        <f t="shared" si="28"/>
        <v>-2.8691669906457235E-2</v>
      </c>
      <c r="E888">
        <v>-2.8691669906457235E-2</v>
      </c>
      <c r="F888">
        <v>886</v>
      </c>
      <c r="G888">
        <f t="shared" ca="1" si="29"/>
        <v>4.1957352233736638E-2</v>
      </c>
    </row>
    <row r="889" spans="2:7" x14ac:dyDescent="0.2">
      <c r="B889" s="153">
        <v>44118</v>
      </c>
      <c r="C889" s="61">
        <v>130.293915</v>
      </c>
      <c r="D889">
        <f t="shared" si="28"/>
        <v>-2.5354204543796905E-2</v>
      </c>
      <c r="E889">
        <v>-2.5354204543796905E-2</v>
      </c>
      <c r="F889">
        <v>887</v>
      </c>
      <c r="G889">
        <f t="shared" ca="1" si="29"/>
        <v>-4.9902377551178545E-2</v>
      </c>
    </row>
    <row r="890" spans="2:7" x14ac:dyDescent="0.2">
      <c r="B890" s="153">
        <v>44117</v>
      </c>
      <c r="C890" s="61">
        <v>133.68334999999999</v>
      </c>
      <c r="D890">
        <f t="shared" si="28"/>
        <v>-1.3245001192188483E-2</v>
      </c>
      <c r="E890">
        <v>-1.3245001192188483E-2</v>
      </c>
      <c r="F890">
        <v>888</v>
      </c>
      <c r="G890">
        <f t="shared" ca="1" si="29"/>
        <v>2.1831443977194668E-2</v>
      </c>
    </row>
    <row r="891" spans="2:7" x14ac:dyDescent="0.2">
      <c r="B891" s="153">
        <v>44116</v>
      </c>
      <c r="C891" s="61">
        <v>135.47775300000001</v>
      </c>
      <c r="D891">
        <f t="shared" si="28"/>
        <v>-1.8418243881988029E-2</v>
      </c>
      <c r="E891">
        <v>-1.8418243881988029E-2</v>
      </c>
      <c r="F891">
        <v>889</v>
      </c>
      <c r="G891">
        <f t="shared" ca="1" si="29"/>
        <v>2.501968538283816E-2</v>
      </c>
    </row>
    <row r="892" spans="2:7" x14ac:dyDescent="0.2">
      <c r="B892" s="153">
        <v>44113</v>
      </c>
      <c r="C892" s="61">
        <v>138.019836</v>
      </c>
      <c r="D892">
        <f t="shared" si="28"/>
        <v>-1.7736796561320295E-2</v>
      </c>
      <c r="E892">
        <v>-1.7736796561320295E-2</v>
      </c>
      <c r="F892">
        <v>890</v>
      </c>
      <c r="G892">
        <f t="shared" ca="1" si="29"/>
        <v>-9.7021297456767377E-3</v>
      </c>
    </row>
    <row r="893" spans="2:7" x14ac:dyDescent="0.2">
      <c r="B893" s="153">
        <v>44112</v>
      </c>
      <c r="C893" s="61">
        <v>140.51206999999999</v>
      </c>
      <c r="D893">
        <f t="shared" si="28"/>
        <v>-3.5454129623528955E-4</v>
      </c>
      <c r="E893">
        <v>-3.5454129623528955E-4</v>
      </c>
      <c r="F893">
        <v>891</v>
      </c>
      <c r="G893">
        <f t="shared" ca="1" si="29"/>
        <v>-5.8344390516638291E-2</v>
      </c>
    </row>
    <row r="894" spans="2:7" x14ac:dyDescent="0.2">
      <c r="B894" s="153">
        <v>44111</v>
      </c>
      <c r="C894" s="61">
        <v>140.561905</v>
      </c>
      <c r="D894">
        <f t="shared" si="28"/>
        <v>-2.5906792878865374E-2</v>
      </c>
      <c r="E894">
        <v>-2.5906792878865374E-2</v>
      </c>
      <c r="F894">
        <v>892</v>
      </c>
      <c r="G894">
        <f t="shared" ca="1" si="29"/>
        <v>-4.1983247076098934E-2</v>
      </c>
    </row>
    <row r="895" spans="2:7" x14ac:dyDescent="0.2">
      <c r="B895" s="153">
        <v>44110</v>
      </c>
      <c r="C895" s="61">
        <v>144.300262</v>
      </c>
      <c r="D895">
        <f t="shared" si="28"/>
        <v>8.1030700294686453E-2</v>
      </c>
      <c r="E895">
        <v>8.1030700294686453E-2</v>
      </c>
      <c r="F895">
        <v>893</v>
      </c>
      <c r="G895">
        <f t="shared" ca="1" si="29"/>
        <v>-2.5909779461492827E-2</v>
      </c>
    </row>
    <row r="896" spans="2:7" x14ac:dyDescent="0.2">
      <c r="B896" s="153">
        <v>44109</v>
      </c>
      <c r="C896" s="61">
        <v>133.48396299999999</v>
      </c>
      <c r="D896">
        <f t="shared" si="28"/>
        <v>2.9961478817857917E-3</v>
      </c>
      <c r="E896">
        <v>2.9961478817857917E-3</v>
      </c>
      <c r="F896">
        <v>894</v>
      </c>
      <c r="G896">
        <f t="shared" ca="1" si="29"/>
        <v>-3.6831758008372809E-2</v>
      </c>
    </row>
    <row r="897" spans="2:7" x14ac:dyDescent="0.2">
      <c r="B897" s="153">
        <v>44105</v>
      </c>
      <c r="C897" s="61">
        <v>133.08521999999999</v>
      </c>
      <c r="D897">
        <f t="shared" si="28"/>
        <v>1.500430813415402E-3</v>
      </c>
      <c r="E897">
        <v>1.500430813415402E-3</v>
      </c>
      <c r="F897">
        <v>895</v>
      </c>
      <c r="G897">
        <f t="shared" ca="1" si="29"/>
        <v>2.9663008516115818E-2</v>
      </c>
    </row>
    <row r="898" spans="2:7" x14ac:dyDescent="0.2">
      <c r="B898" s="153">
        <v>44104</v>
      </c>
      <c r="C898" s="61">
        <v>132.88583399999999</v>
      </c>
      <c r="D898">
        <f t="shared" si="28"/>
        <v>1.2148848020594578E-2</v>
      </c>
      <c r="E898">
        <v>1.2148848020594578E-2</v>
      </c>
      <c r="F898">
        <v>896</v>
      </c>
      <c r="G898">
        <f t="shared" ca="1" si="29"/>
        <v>7.8909630057784494E-2</v>
      </c>
    </row>
    <row r="899" spans="2:7" x14ac:dyDescent="0.2">
      <c r="B899" s="153">
        <v>44103</v>
      </c>
      <c r="C899" s="61">
        <v>131.29080200000001</v>
      </c>
      <c r="D899">
        <f t="shared" ref="D899:D962" si="30">(C899-C900)/C900</f>
        <v>-8.6564699728227251E-3</v>
      </c>
      <c r="E899">
        <v>-8.6564699728227251E-3</v>
      </c>
      <c r="F899">
        <v>897</v>
      </c>
      <c r="G899">
        <f t="shared" ref="G899:G962" ca="1" si="31">_xlfn.NORM.INV(RAND(),$N$5,$N$6)</f>
        <v>-3.014279536081985E-2</v>
      </c>
    </row>
    <row r="900" spans="2:7" x14ac:dyDescent="0.2">
      <c r="B900" s="153">
        <v>44102</v>
      </c>
      <c r="C900" s="61">
        <v>132.437241</v>
      </c>
      <c r="D900">
        <f t="shared" si="30"/>
        <v>4.4007940427558692E-2</v>
      </c>
      <c r="E900">
        <v>4.4007940427558692E-2</v>
      </c>
      <c r="F900">
        <v>898</v>
      </c>
      <c r="G900">
        <f t="shared" ca="1" si="31"/>
        <v>1.4227342435014565E-2</v>
      </c>
    </row>
    <row r="901" spans="2:7" x14ac:dyDescent="0.2">
      <c r="B901" s="153">
        <v>44099</v>
      </c>
      <c r="C901" s="61">
        <v>126.85463</v>
      </c>
      <c r="D901">
        <f t="shared" si="30"/>
        <v>3.6237711361598944E-2</v>
      </c>
      <c r="E901">
        <v>3.6237711361598944E-2</v>
      </c>
      <c r="F901">
        <v>899</v>
      </c>
      <c r="G901">
        <f t="shared" ca="1" si="31"/>
        <v>-2.3210792087252369E-2</v>
      </c>
    </row>
    <row r="902" spans="2:7" x14ac:dyDescent="0.2">
      <c r="B902" s="153">
        <v>44098</v>
      </c>
      <c r="C902" s="61">
        <v>122.418465</v>
      </c>
      <c r="D902">
        <f t="shared" si="30"/>
        <v>-6.544890276660971E-2</v>
      </c>
      <c r="E902">
        <v>-6.544890276660971E-2</v>
      </c>
      <c r="F902">
        <v>900</v>
      </c>
      <c r="G902">
        <f t="shared" ca="1" si="31"/>
        <v>3.1760190481744345E-3</v>
      </c>
    </row>
    <row r="903" spans="2:7" x14ac:dyDescent="0.2">
      <c r="B903" s="153">
        <v>44097</v>
      </c>
      <c r="C903" s="61">
        <v>130.99172999999999</v>
      </c>
      <c r="D903">
        <f t="shared" si="30"/>
        <v>-1.2772456017404519E-2</v>
      </c>
      <c r="E903">
        <v>-1.2772456017404519E-2</v>
      </c>
      <c r="F903">
        <v>901</v>
      </c>
      <c r="G903">
        <f t="shared" ca="1" si="31"/>
        <v>1.4620026569630303E-2</v>
      </c>
    </row>
    <row r="904" spans="2:7" x14ac:dyDescent="0.2">
      <c r="B904" s="153">
        <v>44096</v>
      </c>
      <c r="C904" s="61">
        <v>132.68646200000001</v>
      </c>
      <c r="D904">
        <f t="shared" si="30"/>
        <v>-3.1647782406994632E-2</v>
      </c>
      <c r="E904">
        <v>-3.1647782406994632E-2</v>
      </c>
      <c r="F904">
        <v>902</v>
      </c>
      <c r="G904">
        <f t="shared" ca="1" si="31"/>
        <v>7.0576642274884471E-2</v>
      </c>
    </row>
    <row r="905" spans="2:7" x14ac:dyDescent="0.2">
      <c r="B905" s="153">
        <v>44095</v>
      </c>
      <c r="C905" s="61">
        <v>137.02293399999999</v>
      </c>
      <c r="D905">
        <f t="shared" si="30"/>
        <v>-7.0655815913759426E-2</v>
      </c>
      <c r="E905">
        <v>-7.0655815913759426E-2</v>
      </c>
      <c r="F905">
        <v>903</v>
      </c>
      <c r="G905">
        <f t="shared" ca="1" si="31"/>
        <v>-4.25672141205551E-2</v>
      </c>
    </row>
    <row r="906" spans="2:7" x14ac:dyDescent="0.2">
      <c r="B906" s="153">
        <v>44092</v>
      </c>
      <c r="C906" s="61">
        <v>147.44046</v>
      </c>
      <c r="D906">
        <f t="shared" si="30"/>
        <v>1.693185025048863E-3</v>
      </c>
      <c r="E906">
        <v>1.693185025048863E-3</v>
      </c>
      <c r="F906">
        <v>904</v>
      </c>
      <c r="G906">
        <f t="shared" ca="1" si="31"/>
        <v>-3.6122683934993939E-2</v>
      </c>
    </row>
    <row r="907" spans="2:7" x14ac:dyDescent="0.2">
      <c r="B907" s="153">
        <v>44091</v>
      </c>
      <c r="C907" s="61">
        <v>147.191238</v>
      </c>
      <c r="D907">
        <f t="shared" si="30"/>
        <v>-2.509088555007678E-2</v>
      </c>
      <c r="E907">
        <v>-2.509088555007678E-2</v>
      </c>
      <c r="F907">
        <v>905</v>
      </c>
      <c r="G907">
        <f t="shared" ca="1" si="31"/>
        <v>-9.0350357606456006E-3</v>
      </c>
    </row>
    <row r="908" spans="2:7" x14ac:dyDescent="0.2">
      <c r="B908" s="153">
        <v>44090</v>
      </c>
      <c r="C908" s="61">
        <v>150.979446</v>
      </c>
      <c r="D908">
        <f t="shared" si="30"/>
        <v>2.0552583597018153E-2</v>
      </c>
      <c r="E908">
        <v>2.0552583597018153E-2</v>
      </c>
      <c r="F908">
        <v>906</v>
      </c>
      <c r="G908">
        <f t="shared" ca="1" si="31"/>
        <v>-3.3590924039398652E-2</v>
      </c>
    </row>
    <row r="909" spans="2:7" x14ac:dyDescent="0.2">
      <c r="B909" s="153">
        <v>44089</v>
      </c>
      <c r="C909" s="61">
        <v>147.938919</v>
      </c>
      <c r="D909">
        <f t="shared" si="30"/>
        <v>-1.0097748673251528E-3</v>
      </c>
      <c r="E909">
        <v>-1.0097748673251528E-3</v>
      </c>
      <c r="F909">
        <v>907</v>
      </c>
      <c r="G909">
        <f t="shared" ca="1" si="31"/>
        <v>5.4728571645186762E-2</v>
      </c>
    </row>
    <row r="910" spans="2:7" x14ac:dyDescent="0.2">
      <c r="B910" s="153">
        <v>44088</v>
      </c>
      <c r="C910" s="61">
        <v>148.08845500000001</v>
      </c>
      <c r="D910">
        <f t="shared" si="30"/>
        <v>2.9452570632243227E-2</v>
      </c>
      <c r="E910">
        <v>2.9452570632243227E-2</v>
      </c>
      <c r="F910">
        <v>908</v>
      </c>
      <c r="G910">
        <f t="shared" ca="1" si="31"/>
        <v>-1.1635287340948229E-2</v>
      </c>
    </row>
    <row r="911" spans="2:7" x14ac:dyDescent="0.2">
      <c r="B911" s="153">
        <v>44085</v>
      </c>
      <c r="C911" s="61">
        <v>143.851654</v>
      </c>
      <c r="D911">
        <f t="shared" si="30"/>
        <v>6.9783250565239215E-3</v>
      </c>
      <c r="E911">
        <v>6.9783250565239215E-3</v>
      </c>
      <c r="F911">
        <v>909</v>
      </c>
      <c r="G911">
        <f t="shared" ca="1" si="31"/>
        <v>-8.5875057921619286E-3</v>
      </c>
    </row>
    <row r="912" spans="2:7" x14ac:dyDescent="0.2">
      <c r="B912" s="153">
        <v>44084</v>
      </c>
      <c r="C912" s="61">
        <v>142.85476700000001</v>
      </c>
      <c r="D912">
        <f t="shared" si="30"/>
        <v>2.284075765763019E-2</v>
      </c>
      <c r="E912">
        <v>2.284075765763019E-2</v>
      </c>
      <c r="F912">
        <v>910</v>
      </c>
      <c r="G912">
        <f t="shared" ca="1" si="31"/>
        <v>-4.5770561852257412E-2</v>
      </c>
    </row>
    <row r="913" spans="2:7" x14ac:dyDescent="0.2">
      <c r="B913" s="153">
        <v>44083</v>
      </c>
      <c r="C913" s="61">
        <v>139.66471899999999</v>
      </c>
      <c r="D913">
        <f t="shared" si="30"/>
        <v>-1.5460269108772833E-2</v>
      </c>
      <c r="E913">
        <v>-1.5460269108772833E-2</v>
      </c>
      <c r="F913">
        <v>911</v>
      </c>
      <c r="G913">
        <f t="shared" ca="1" si="31"/>
        <v>-3.6658737947726262E-2</v>
      </c>
    </row>
    <row r="914" spans="2:7" x14ac:dyDescent="0.2">
      <c r="B914" s="153">
        <v>44082</v>
      </c>
      <c r="C914" s="61">
        <v>141.85787999999999</v>
      </c>
      <c r="D914">
        <f t="shared" si="30"/>
        <v>-4.7523333643489457E-2</v>
      </c>
      <c r="E914">
        <v>-4.7523333643489457E-2</v>
      </c>
      <c r="F914">
        <v>912</v>
      </c>
      <c r="G914">
        <f t="shared" ca="1" si="31"/>
        <v>7.2404876500803836E-2</v>
      </c>
    </row>
    <row r="915" spans="2:7" x14ac:dyDescent="0.2">
      <c r="B915" s="153">
        <v>44081</v>
      </c>
      <c r="C915" s="61">
        <v>148.93580600000001</v>
      </c>
      <c r="D915">
        <f t="shared" si="30"/>
        <v>1.0825352572088253E-2</v>
      </c>
      <c r="E915">
        <v>1.0825352572088253E-2</v>
      </c>
      <c r="F915">
        <v>913</v>
      </c>
      <c r="G915">
        <f t="shared" ca="1" si="31"/>
        <v>4.94841083214324E-2</v>
      </c>
    </row>
    <row r="916" spans="2:7" x14ac:dyDescent="0.2">
      <c r="B916" s="153">
        <v>44078</v>
      </c>
      <c r="C916" s="61">
        <v>147.34079</v>
      </c>
      <c r="D916">
        <f t="shared" si="30"/>
        <v>-2.6671039114719661E-2</v>
      </c>
      <c r="E916">
        <v>-2.6671039114719661E-2</v>
      </c>
      <c r="F916">
        <v>914</v>
      </c>
      <c r="G916">
        <f t="shared" ca="1" si="31"/>
        <v>-2.9701194903369053E-2</v>
      </c>
    </row>
    <row r="917" spans="2:7" x14ac:dyDescent="0.2">
      <c r="B917" s="153">
        <v>44077</v>
      </c>
      <c r="C917" s="61">
        <v>151.37820400000001</v>
      </c>
      <c r="D917">
        <f t="shared" si="30"/>
        <v>1.0312686543072776E-2</v>
      </c>
      <c r="E917">
        <v>1.0312686543072776E-2</v>
      </c>
      <c r="F917">
        <v>915</v>
      </c>
      <c r="G917">
        <f t="shared" ca="1" si="31"/>
        <v>3.0726707165383709E-2</v>
      </c>
    </row>
    <row r="918" spans="2:7" x14ac:dyDescent="0.2">
      <c r="B918" s="153">
        <v>44076</v>
      </c>
      <c r="C918" s="61">
        <v>149.833023</v>
      </c>
      <c r="D918">
        <f t="shared" si="30"/>
        <v>4.5201729350881001E-2</v>
      </c>
      <c r="E918">
        <v>4.5201729350881001E-2</v>
      </c>
      <c r="F918">
        <v>916</v>
      </c>
      <c r="G918">
        <f t="shared" ca="1" si="31"/>
        <v>-6.4197202099461849E-3</v>
      </c>
    </row>
    <row r="919" spans="2:7" x14ac:dyDescent="0.2">
      <c r="B919" s="153">
        <v>44075</v>
      </c>
      <c r="C919" s="61">
        <v>143.35320999999999</v>
      </c>
      <c r="D919">
        <f t="shared" si="30"/>
        <v>4.1900019155886956E-3</v>
      </c>
      <c r="E919">
        <v>4.1900019155886956E-3</v>
      </c>
      <c r="F919">
        <v>917</v>
      </c>
      <c r="G919">
        <f t="shared" ca="1" si="31"/>
        <v>8.958374815717346E-3</v>
      </c>
    </row>
    <row r="920" spans="2:7" x14ac:dyDescent="0.2">
      <c r="B920" s="153">
        <v>44074</v>
      </c>
      <c r="C920" s="61">
        <v>142.755066</v>
      </c>
      <c r="D920">
        <f t="shared" si="30"/>
        <v>2.8010206473230983E-3</v>
      </c>
      <c r="E920">
        <v>2.8010206473230983E-3</v>
      </c>
      <c r="F920">
        <v>918</v>
      </c>
      <c r="G920">
        <f t="shared" ca="1" si="31"/>
        <v>5.8576397981414285E-2</v>
      </c>
    </row>
    <row r="921" spans="2:7" x14ac:dyDescent="0.2">
      <c r="B921" s="153">
        <v>44071</v>
      </c>
      <c r="C921" s="61">
        <v>142.356323</v>
      </c>
      <c r="D921">
        <f t="shared" si="30"/>
        <v>-1.0052000802576715E-2</v>
      </c>
      <c r="E921">
        <v>-1.0052000802576715E-2</v>
      </c>
      <c r="F921">
        <v>919</v>
      </c>
      <c r="G921">
        <f t="shared" ca="1" si="31"/>
        <v>4.2486281742302297E-2</v>
      </c>
    </row>
    <row r="922" spans="2:7" x14ac:dyDescent="0.2">
      <c r="B922" s="153">
        <v>44070</v>
      </c>
      <c r="C922" s="61">
        <v>143.80181899999999</v>
      </c>
      <c r="D922">
        <f t="shared" si="30"/>
        <v>4.6047908591874201E-2</v>
      </c>
      <c r="E922">
        <v>4.6047908591874201E-2</v>
      </c>
      <c r="F922">
        <v>920</v>
      </c>
      <c r="G922">
        <f t="shared" ca="1" si="31"/>
        <v>-4.9798192031039946E-2</v>
      </c>
    </row>
    <row r="923" spans="2:7" x14ac:dyDescent="0.2">
      <c r="B923" s="153">
        <v>44069</v>
      </c>
      <c r="C923" s="61">
        <v>137.471542</v>
      </c>
      <c r="D923">
        <f t="shared" si="30"/>
        <v>8.4972435324446802E-2</v>
      </c>
      <c r="E923">
        <v>8.4972435324446802E-2</v>
      </c>
      <c r="F923">
        <v>921</v>
      </c>
      <c r="G923">
        <f t="shared" ca="1" si="31"/>
        <v>-6.6168397708130641E-2</v>
      </c>
    </row>
    <row r="924" spans="2:7" x14ac:dyDescent="0.2">
      <c r="B924" s="153">
        <v>44068</v>
      </c>
      <c r="C924" s="61">
        <v>126.705101</v>
      </c>
      <c r="D924">
        <f t="shared" si="30"/>
        <v>4.8679931064692122E-2</v>
      </c>
      <c r="E924">
        <v>4.8679931064692122E-2</v>
      </c>
      <c r="F924">
        <v>922</v>
      </c>
      <c r="G924">
        <f t="shared" ca="1" si="31"/>
        <v>4.2833287478072211E-2</v>
      </c>
    </row>
    <row r="925" spans="2:7" x14ac:dyDescent="0.2">
      <c r="B925" s="153">
        <v>44067</v>
      </c>
      <c r="C925" s="61">
        <v>120.823425</v>
      </c>
      <c r="D925">
        <f t="shared" si="30"/>
        <v>2.4813572751487254E-3</v>
      </c>
      <c r="E925">
        <v>2.4813572751487254E-3</v>
      </c>
      <c r="F925">
        <v>923</v>
      </c>
      <c r="G925">
        <f t="shared" ca="1" si="31"/>
        <v>2.8911821616941898E-2</v>
      </c>
    </row>
    <row r="926" spans="2:7" x14ac:dyDescent="0.2">
      <c r="B926" s="153">
        <v>44064</v>
      </c>
      <c r="C926" s="61">
        <v>120.524361</v>
      </c>
      <c r="D926">
        <f t="shared" si="30"/>
        <v>-6.5735547431400327E-3</v>
      </c>
      <c r="E926">
        <v>-6.5735547431400327E-3</v>
      </c>
      <c r="F926">
        <v>924</v>
      </c>
      <c r="G926">
        <f t="shared" ca="1" si="31"/>
        <v>-6.1974592973821407E-2</v>
      </c>
    </row>
    <row r="927" spans="2:7" x14ac:dyDescent="0.2">
      <c r="B927" s="153">
        <v>44063</v>
      </c>
      <c r="C927" s="61">
        <v>121.321877</v>
      </c>
      <c r="D927">
        <f t="shared" si="30"/>
        <v>-2.7566952286000656E-2</v>
      </c>
      <c r="E927">
        <v>-2.7566952286000656E-2</v>
      </c>
      <c r="F927">
        <v>925</v>
      </c>
      <c r="G927">
        <f t="shared" ca="1" si="31"/>
        <v>-5.0695486127442665E-2</v>
      </c>
    </row>
    <row r="928" spans="2:7" x14ac:dyDescent="0.2">
      <c r="B928" s="153">
        <v>44062</v>
      </c>
      <c r="C928" s="61">
        <v>124.761162</v>
      </c>
      <c r="D928">
        <f t="shared" si="30"/>
        <v>-3.5827320323404709E-3</v>
      </c>
      <c r="E928">
        <v>-3.5827320323404709E-3</v>
      </c>
      <c r="F928">
        <v>926</v>
      </c>
      <c r="G928">
        <f t="shared" ca="1" si="31"/>
        <v>7.9661916316261475E-2</v>
      </c>
    </row>
    <row r="929" spans="2:7" x14ac:dyDescent="0.2">
      <c r="B929" s="153">
        <v>44061</v>
      </c>
      <c r="C929" s="61">
        <v>125.209755</v>
      </c>
      <c r="D929">
        <f t="shared" si="30"/>
        <v>1.6592426830330756E-2</v>
      </c>
      <c r="E929">
        <v>1.6592426830330756E-2</v>
      </c>
      <c r="F929">
        <v>927</v>
      </c>
      <c r="G929">
        <f t="shared" ca="1" si="31"/>
        <v>1.331578897983981E-2</v>
      </c>
    </row>
    <row r="930" spans="2:7" x14ac:dyDescent="0.2">
      <c r="B930" s="153">
        <v>44060</v>
      </c>
      <c r="C930" s="61">
        <v>123.16613</v>
      </c>
      <c r="D930">
        <f t="shared" si="30"/>
        <v>-8.4269690963097704E-3</v>
      </c>
      <c r="E930">
        <v>-8.4269690963097704E-3</v>
      </c>
      <c r="F930">
        <v>928</v>
      </c>
      <c r="G930">
        <f t="shared" ca="1" si="31"/>
        <v>3.2555554471797067E-3</v>
      </c>
    </row>
    <row r="931" spans="2:7" x14ac:dyDescent="0.2">
      <c r="B931" s="153">
        <v>44057</v>
      </c>
      <c r="C931" s="61">
        <v>124.212868</v>
      </c>
      <c r="D931">
        <f t="shared" si="30"/>
        <v>-4.9942747006199294E-2</v>
      </c>
      <c r="E931">
        <v>-4.9942747006199294E-2</v>
      </c>
      <c r="F931">
        <v>929</v>
      </c>
      <c r="G931">
        <f t="shared" ca="1" si="31"/>
        <v>-5.6781696875871951E-2</v>
      </c>
    </row>
    <row r="932" spans="2:7" x14ac:dyDescent="0.2">
      <c r="B932" s="153">
        <v>44056</v>
      </c>
      <c r="C932" s="61">
        <v>130.74250799999999</v>
      </c>
      <c r="D932">
        <f t="shared" si="30"/>
        <v>4.6270409233929791E-2</v>
      </c>
      <c r="E932">
        <v>4.6270409233929791E-2</v>
      </c>
      <c r="F932">
        <v>930</v>
      </c>
      <c r="G932">
        <f t="shared" ca="1" si="31"/>
        <v>1.9637150625541038E-2</v>
      </c>
    </row>
    <row r="933" spans="2:7" x14ac:dyDescent="0.2">
      <c r="B933" s="153">
        <v>44055</v>
      </c>
      <c r="C933" s="61">
        <v>124.960533</v>
      </c>
      <c r="D933">
        <f t="shared" si="30"/>
        <v>2.4938645634822898E-2</v>
      </c>
      <c r="E933">
        <v>2.4938645634822898E-2</v>
      </c>
      <c r="F933">
        <v>931</v>
      </c>
      <c r="G933">
        <f t="shared" ca="1" si="31"/>
        <v>3.8209192305933538E-2</v>
      </c>
    </row>
    <row r="934" spans="2:7" x14ac:dyDescent="0.2">
      <c r="B934" s="153">
        <v>44054</v>
      </c>
      <c r="C934" s="61">
        <v>121.920013</v>
      </c>
      <c r="D934">
        <f t="shared" si="30"/>
        <v>-1.2515122176739744E-2</v>
      </c>
      <c r="E934">
        <v>-1.2515122176739744E-2</v>
      </c>
      <c r="F934">
        <v>932</v>
      </c>
      <c r="G934">
        <f t="shared" ca="1" si="31"/>
        <v>-1.9078265483549923E-2</v>
      </c>
    </row>
    <row r="935" spans="2:7" x14ac:dyDescent="0.2">
      <c r="B935" s="153">
        <v>44053</v>
      </c>
      <c r="C935" s="61">
        <v>123.46519499999999</v>
      </c>
      <c r="D935">
        <f t="shared" si="30"/>
        <v>3.9882481210511682E-2</v>
      </c>
      <c r="E935">
        <v>3.9882481210511682E-2</v>
      </c>
      <c r="F935">
        <v>933</v>
      </c>
      <c r="G935">
        <f t="shared" ca="1" si="31"/>
        <v>-2.7684901686231174E-2</v>
      </c>
    </row>
    <row r="936" spans="2:7" x14ac:dyDescent="0.2">
      <c r="B936" s="153">
        <v>44050</v>
      </c>
      <c r="C936" s="61">
        <v>118.72995</v>
      </c>
      <c r="D936">
        <f t="shared" si="30"/>
        <v>1.9691721460984898E-2</v>
      </c>
      <c r="E936">
        <v>1.9691721460984898E-2</v>
      </c>
      <c r="F936">
        <v>934</v>
      </c>
      <c r="G936">
        <f t="shared" ca="1" si="31"/>
        <v>4.3476961760397774E-2</v>
      </c>
    </row>
    <row r="937" spans="2:7" x14ac:dyDescent="0.2">
      <c r="B937" s="153">
        <v>44049</v>
      </c>
      <c r="C937" s="61">
        <v>116.43710299999999</v>
      </c>
      <c r="D937">
        <f t="shared" si="30"/>
        <v>1.2131731544310914E-2</v>
      </c>
      <c r="E937">
        <v>1.2131731544310914E-2</v>
      </c>
      <c r="F937">
        <v>935</v>
      </c>
      <c r="G937">
        <f t="shared" ca="1" si="31"/>
        <v>-2.8439994028357013E-3</v>
      </c>
    </row>
    <row r="938" spans="2:7" x14ac:dyDescent="0.2">
      <c r="B938" s="153">
        <v>44048</v>
      </c>
      <c r="C938" s="61">
        <v>115.041451</v>
      </c>
      <c r="D938">
        <f t="shared" si="30"/>
        <v>3.5441917958427979E-2</v>
      </c>
      <c r="E938">
        <v>3.5441917958427979E-2</v>
      </c>
      <c r="F938">
        <v>936</v>
      </c>
      <c r="G938">
        <f t="shared" ca="1" si="31"/>
        <v>4.3187050092046486E-2</v>
      </c>
    </row>
    <row r="939" spans="2:7" x14ac:dyDescent="0.2">
      <c r="B939" s="153">
        <v>44047</v>
      </c>
      <c r="C939" s="61">
        <v>111.103722</v>
      </c>
      <c r="D939">
        <f t="shared" si="30"/>
        <v>-1.4153049235602382E-2</v>
      </c>
      <c r="E939">
        <v>-1.4153049235602382E-2</v>
      </c>
      <c r="F939">
        <v>937</v>
      </c>
      <c r="G939">
        <f t="shared" ca="1" si="31"/>
        <v>-5.937793854581438E-3</v>
      </c>
    </row>
    <row r="940" spans="2:7" x14ac:dyDescent="0.2">
      <c r="B940" s="153">
        <v>44046</v>
      </c>
      <c r="C940" s="61">
        <v>112.698753</v>
      </c>
      <c r="D940">
        <f t="shared" si="30"/>
        <v>8.0267556957569319E-2</v>
      </c>
      <c r="E940">
        <v>8.0267556957569319E-2</v>
      </c>
      <c r="F940">
        <v>938</v>
      </c>
      <c r="G940">
        <f t="shared" ca="1" si="31"/>
        <v>-2.3084556042065538E-2</v>
      </c>
    </row>
    <row r="941" spans="2:7" x14ac:dyDescent="0.2">
      <c r="B941" s="153">
        <v>44043</v>
      </c>
      <c r="C941" s="61">
        <v>104.32485200000001</v>
      </c>
      <c r="D941">
        <f t="shared" si="30"/>
        <v>9.6478729372342972E-3</v>
      </c>
      <c r="E941">
        <v>9.6478729372342972E-3</v>
      </c>
      <c r="F941">
        <v>939</v>
      </c>
      <c r="G941">
        <f t="shared" ca="1" si="31"/>
        <v>5.5704491674221666E-2</v>
      </c>
    </row>
    <row r="942" spans="2:7" x14ac:dyDescent="0.2">
      <c r="B942" s="153">
        <v>44042</v>
      </c>
      <c r="C942" s="61">
        <v>103.327957</v>
      </c>
      <c r="D942">
        <f t="shared" si="30"/>
        <v>-1.9858153700663048E-2</v>
      </c>
      <c r="E942">
        <v>-1.9858153700663048E-2</v>
      </c>
      <c r="F942">
        <v>940</v>
      </c>
      <c r="G942">
        <f t="shared" ca="1" si="31"/>
        <v>2.7995319192267217E-2</v>
      </c>
    </row>
    <row r="943" spans="2:7" x14ac:dyDescent="0.2">
      <c r="B943" s="153">
        <v>44041</v>
      </c>
      <c r="C943" s="61">
        <v>105.421432</v>
      </c>
      <c r="D943">
        <f t="shared" si="30"/>
        <v>-6.5758377214389574E-3</v>
      </c>
      <c r="E943">
        <v>-6.5758377214389574E-3</v>
      </c>
      <c r="F943">
        <v>941</v>
      </c>
      <c r="G943">
        <f t="shared" ca="1" si="31"/>
        <v>-6.4379046178567378E-2</v>
      </c>
    </row>
    <row r="944" spans="2:7" x14ac:dyDescent="0.2">
      <c r="B944" s="153">
        <v>44040</v>
      </c>
      <c r="C944" s="61">
        <v>106.119255</v>
      </c>
      <c r="D944">
        <f t="shared" si="30"/>
        <v>4.6706033821309612E-2</v>
      </c>
      <c r="E944">
        <v>4.6706033821309612E-2</v>
      </c>
      <c r="F944">
        <v>942</v>
      </c>
      <c r="G944">
        <f t="shared" ca="1" si="31"/>
        <v>4.7261411709714769E-2</v>
      </c>
    </row>
    <row r="945" spans="2:7" x14ac:dyDescent="0.2">
      <c r="B945" s="153">
        <v>44039</v>
      </c>
      <c r="C945" s="61">
        <v>101.38401</v>
      </c>
      <c r="D945">
        <f t="shared" si="30"/>
        <v>-1.9759126307133501E-2</v>
      </c>
      <c r="E945">
        <v>-1.9759126307133501E-2</v>
      </c>
      <c r="F945">
        <v>943</v>
      </c>
      <c r="G945">
        <f t="shared" ca="1" si="31"/>
        <v>-1.5654719947914428E-2</v>
      </c>
    </row>
    <row r="946" spans="2:7" x14ac:dyDescent="0.2">
      <c r="B946" s="153">
        <v>44036</v>
      </c>
      <c r="C946" s="61">
        <v>103.42765</v>
      </c>
      <c r="D946">
        <f t="shared" si="30"/>
        <v>-2.1687892996727579E-2</v>
      </c>
      <c r="E946">
        <v>-2.1687892996727579E-2</v>
      </c>
      <c r="F946">
        <v>944</v>
      </c>
      <c r="G946">
        <f t="shared" ca="1" si="31"/>
        <v>-0.11327102151039956</v>
      </c>
    </row>
    <row r="947" spans="2:7" x14ac:dyDescent="0.2">
      <c r="B947" s="153">
        <v>44035</v>
      </c>
      <c r="C947" s="61">
        <v>105.720505</v>
      </c>
      <c r="D947">
        <f t="shared" si="30"/>
        <v>8.5592519433848342E-3</v>
      </c>
      <c r="E947">
        <v>8.5592519433848342E-3</v>
      </c>
      <c r="F947">
        <v>945</v>
      </c>
      <c r="G947">
        <f t="shared" ca="1" si="31"/>
        <v>2.11799481812079E-2</v>
      </c>
    </row>
    <row r="948" spans="2:7" x14ac:dyDescent="0.2">
      <c r="B948" s="153">
        <v>44034</v>
      </c>
      <c r="C948" s="61">
        <v>104.823296</v>
      </c>
      <c r="D948">
        <f t="shared" si="30"/>
        <v>-3.0428788681328887E-2</v>
      </c>
      <c r="E948">
        <v>-3.0428788681328887E-2</v>
      </c>
      <c r="F948">
        <v>946</v>
      </c>
      <c r="G948">
        <f t="shared" ca="1" si="31"/>
        <v>1.3186208869599501E-2</v>
      </c>
    </row>
    <row r="949" spans="2:7" x14ac:dyDescent="0.2">
      <c r="B949" s="153">
        <v>44033</v>
      </c>
      <c r="C949" s="61">
        <v>108.113045</v>
      </c>
      <c r="D949">
        <f t="shared" si="30"/>
        <v>3.2365528652039462E-2</v>
      </c>
      <c r="E949">
        <v>3.2365528652039462E-2</v>
      </c>
      <c r="F949">
        <v>947</v>
      </c>
      <c r="G949">
        <f t="shared" ca="1" si="31"/>
        <v>-7.2707989066897905E-2</v>
      </c>
    </row>
    <row r="950" spans="2:7" x14ac:dyDescent="0.2">
      <c r="B950" s="153">
        <v>44032</v>
      </c>
      <c r="C950" s="61">
        <v>104.72360999999999</v>
      </c>
      <c r="D950">
        <f t="shared" si="30"/>
        <v>-1.268793683894473E-2</v>
      </c>
      <c r="E950">
        <v>-1.268793683894473E-2</v>
      </c>
      <c r="F950">
        <v>948</v>
      </c>
      <c r="G950">
        <f t="shared" ca="1" si="31"/>
        <v>6.1828707296260211E-3</v>
      </c>
    </row>
    <row r="951" spans="2:7" x14ac:dyDescent="0.2">
      <c r="B951" s="153">
        <v>44029</v>
      </c>
      <c r="C951" s="61">
        <v>106.069412</v>
      </c>
      <c r="D951">
        <f t="shared" si="30"/>
        <v>3.3511456143866976E-2</v>
      </c>
      <c r="E951">
        <v>3.3511456143866976E-2</v>
      </c>
      <c r="F951">
        <v>949</v>
      </c>
      <c r="G951">
        <f t="shared" ca="1" si="31"/>
        <v>6.174760995547874E-2</v>
      </c>
    </row>
    <row r="952" spans="2:7" x14ac:dyDescent="0.2">
      <c r="B952" s="153">
        <v>44028</v>
      </c>
      <c r="C952" s="61">
        <v>102.630127</v>
      </c>
      <c r="D952">
        <f t="shared" si="30"/>
        <v>-2.42253654853749E-3</v>
      </c>
      <c r="E952">
        <v>-2.42253654853749E-3</v>
      </c>
      <c r="F952">
        <v>950</v>
      </c>
      <c r="G952">
        <f t="shared" ca="1" si="31"/>
        <v>-2.0722489143827672E-2</v>
      </c>
    </row>
    <row r="953" spans="2:7" x14ac:dyDescent="0.2">
      <c r="B953" s="153">
        <v>44027</v>
      </c>
      <c r="C953" s="61">
        <v>102.879356</v>
      </c>
      <c r="D953">
        <f t="shared" si="30"/>
        <v>-1.8544923449077558E-2</v>
      </c>
      <c r="E953">
        <v>-1.8544923449077558E-2</v>
      </c>
      <c r="F953">
        <v>951</v>
      </c>
      <c r="G953">
        <f t="shared" ca="1" si="31"/>
        <v>-0.10491731903647766</v>
      </c>
    </row>
    <row r="954" spans="2:7" x14ac:dyDescent="0.2">
      <c r="B954" s="153">
        <v>44026</v>
      </c>
      <c r="C954" s="61">
        <v>104.823296</v>
      </c>
      <c r="D954">
        <f t="shared" si="30"/>
        <v>-2.6388916288835374E-2</v>
      </c>
      <c r="E954">
        <v>-2.6388916288835374E-2</v>
      </c>
      <c r="F954">
        <v>952</v>
      </c>
      <c r="G954">
        <f t="shared" ca="1" si="31"/>
        <v>-5.9515324823548141E-2</v>
      </c>
    </row>
    <row r="955" spans="2:7" x14ac:dyDescent="0.2">
      <c r="B955" s="153">
        <v>44025</v>
      </c>
      <c r="C955" s="61">
        <v>107.664444</v>
      </c>
      <c r="D955">
        <f t="shared" si="30"/>
        <v>3.7174796048011181E-3</v>
      </c>
      <c r="E955">
        <v>3.7174796048011181E-3</v>
      </c>
      <c r="F955">
        <v>953</v>
      </c>
      <c r="G955">
        <f t="shared" ca="1" si="31"/>
        <v>-1.8357299833443929E-2</v>
      </c>
    </row>
    <row r="956" spans="2:7" x14ac:dyDescent="0.2">
      <c r="B956" s="153">
        <v>44022</v>
      </c>
      <c r="C956" s="61">
        <v>107.265686</v>
      </c>
      <c r="D956">
        <f t="shared" si="30"/>
        <v>6.0776682115415053E-3</v>
      </c>
      <c r="E956">
        <v>6.0776682115415053E-3</v>
      </c>
      <c r="F956">
        <v>954</v>
      </c>
      <c r="G956">
        <f t="shared" ca="1" si="31"/>
        <v>-1.4654947904968236E-2</v>
      </c>
    </row>
    <row r="957" spans="2:7" x14ac:dyDescent="0.2">
      <c r="B957" s="153">
        <v>44021</v>
      </c>
      <c r="C957" s="61">
        <v>106.617699</v>
      </c>
      <c r="D957">
        <f t="shared" si="30"/>
        <v>1.5187425001315145E-2</v>
      </c>
      <c r="E957">
        <v>1.5187425001315145E-2</v>
      </c>
      <c r="F957">
        <v>955</v>
      </c>
      <c r="G957">
        <f t="shared" ca="1" si="31"/>
        <v>1.653435428663199E-2</v>
      </c>
    </row>
    <row r="958" spans="2:7" x14ac:dyDescent="0.2">
      <c r="B958" s="153">
        <v>44020</v>
      </c>
      <c r="C958" s="61">
        <v>105.02267500000001</v>
      </c>
      <c r="D958">
        <f t="shared" si="30"/>
        <v>-3.3929416754938671E-2</v>
      </c>
      <c r="E958">
        <v>-3.3929416754938671E-2</v>
      </c>
      <c r="F958">
        <v>956</v>
      </c>
      <c r="G958">
        <f t="shared" ca="1" si="31"/>
        <v>-7.4921770990570083E-2</v>
      </c>
    </row>
    <row r="959" spans="2:7" x14ac:dyDescent="0.2">
      <c r="B959" s="153">
        <v>44019</v>
      </c>
      <c r="C959" s="61">
        <v>108.71118199999999</v>
      </c>
      <c r="D959">
        <f t="shared" si="30"/>
        <v>4.5870040309364899E-4</v>
      </c>
      <c r="E959">
        <v>4.5870040309364899E-4</v>
      </c>
      <c r="F959">
        <v>957</v>
      </c>
      <c r="G959">
        <f t="shared" ca="1" si="31"/>
        <v>8.1635378748349374E-3</v>
      </c>
    </row>
    <row r="960" spans="2:7" x14ac:dyDescent="0.2">
      <c r="B960" s="153">
        <v>44018</v>
      </c>
      <c r="C960" s="61">
        <v>108.661339</v>
      </c>
      <c r="D960">
        <f t="shared" si="30"/>
        <v>5.3649154359521889E-2</v>
      </c>
      <c r="E960">
        <v>5.3649154359521889E-2</v>
      </c>
      <c r="F960">
        <v>958</v>
      </c>
      <c r="G960">
        <f t="shared" ca="1" si="31"/>
        <v>4.1351721330954071E-2</v>
      </c>
    </row>
    <row r="961" spans="2:7" x14ac:dyDescent="0.2">
      <c r="B961" s="153">
        <v>44015</v>
      </c>
      <c r="C961" s="61">
        <v>103.128578</v>
      </c>
      <c r="D961">
        <f t="shared" si="30"/>
        <v>1.8709918118913094E-2</v>
      </c>
      <c r="E961">
        <v>1.8709918118913094E-2</v>
      </c>
      <c r="F961">
        <v>959</v>
      </c>
      <c r="G961">
        <f t="shared" ca="1" si="31"/>
        <v>0.13615703300057738</v>
      </c>
    </row>
    <row r="962" spans="2:7" x14ac:dyDescent="0.2">
      <c r="B962" s="153">
        <v>44014</v>
      </c>
      <c r="C962" s="61">
        <v>101.234489</v>
      </c>
      <c r="D962">
        <f t="shared" si="30"/>
        <v>7.940532572439497E-3</v>
      </c>
      <c r="E962">
        <v>7.940532572439497E-3</v>
      </c>
      <c r="F962">
        <v>960</v>
      </c>
      <c r="G962">
        <f t="shared" ca="1" si="31"/>
        <v>3.6103310300844786E-2</v>
      </c>
    </row>
    <row r="963" spans="2:7" x14ac:dyDescent="0.2">
      <c r="B963" s="153">
        <v>44013</v>
      </c>
      <c r="C963" s="61">
        <v>100.436966</v>
      </c>
      <c r="D963">
        <f t="shared" ref="D963:D1026" si="32">(C963-C964)/C964</f>
        <v>2.5445298829902357E-2</v>
      </c>
      <c r="E963">
        <v>2.5445298829902357E-2</v>
      </c>
      <c r="F963">
        <v>961</v>
      </c>
      <c r="G963">
        <f t="shared" ref="G963:G1026" ca="1" si="33">_xlfn.NORM.INV(RAND(),$N$5,$N$6)</f>
        <v>6.424593157282793E-2</v>
      </c>
    </row>
    <row r="964" spans="2:7" x14ac:dyDescent="0.2">
      <c r="B964" s="153">
        <v>44012</v>
      </c>
      <c r="C964" s="61">
        <v>97.944732999999999</v>
      </c>
      <c r="D964">
        <f t="shared" si="32"/>
        <v>-1.2066379475713662E-2</v>
      </c>
      <c r="E964">
        <v>-1.2066379475713662E-2</v>
      </c>
      <c r="F964">
        <v>962</v>
      </c>
      <c r="G964">
        <f t="shared" ca="1" si="33"/>
        <v>1.4651060152331336E-2</v>
      </c>
    </row>
    <row r="965" spans="2:7" x14ac:dyDescent="0.2">
      <c r="B965" s="153">
        <v>44011</v>
      </c>
      <c r="C965" s="61">
        <v>99.141006000000004</v>
      </c>
      <c r="D965">
        <f t="shared" si="32"/>
        <v>-1.9230824591667906E-2</v>
      </c>
      <c r="E965">
        <v>-1.9230824591667906E-2</v>
      </c>
      <c r="F965">
        <v>963</v>
      </c>
      <c r="G965">
        <f t="shared" ca="1" si="33"/>
        <v>1.6292779612751985E-2</v>
      </c>
    </row>
    <row r="966" spans="2:7" x14ac:dyDescent="0.2">
      <c r="B966" s="153">
        <v>44008</v>
      </c>
      <c r="C966" s="61">
        <v>101.084953</v>
      </c>
      <c r="D966">
        <f t="shared" si="32"/>
        <v>-2.3121356448015194E-2</v>
      </c>
      <c r="E966">
        <v>-2.3121356448015194E-2</v>
      </c>
      <c r="F966">
        <v>964</v>
      </c>
      <c r="G966">
        <f t="shared" ca="1" si="33"/>
        <v>-1.5878018812900092E-2</v>
      </c>
    </row>
    <row r="967" spans="2:7" x14ac:dyDescent="0.2">
      <c r="B967" s="153">
        <v>44007</v>
      </c>
      <c r="C967" s="61">
        <v>103.477493</v>
      </c>
      <c r="D967">
        <f t="shared" si="32"/>
        <v>-9.5420037301391907E-3</v>
      </c>
      <c r="E967">
        <v>-9.5420037301391907E-3</v>
      </c>
      <c r="F967">
        <v>965</v>
      </c>
      <c r="G967">
        <f t="shared" ca="1" si="33"/>
        <v>5.4746959895833704E-2</v>
      </c>
    </row>
    <row r="968" spans="2:7" x14ac:dyDescent="0.2">
      <c r="B968" s="153">
        <v>44006</v>
      </c>
      <c r="C968" s="61">
        <v>104.474388</v>
      </c>
      <c r="D968">
        <f t="shared" si="32"/>
        <v>3.8314252817878767E-3</v>
      </c>
      <c r="E968">
        <v>3.8314252817878767E-3</v>
      </c>
      <c r="F968">
        <v>966</v>
      </c>
      <c r="G968">
        <f t="shared" ca="1" si="33"/>
        <v>-4.4443801686075965E-2</v>
      </c>
    </row>
    <row r="969" spans="2:7" x14ac:dyDescent="0.2">
      <c r="B969" s="153">
        <v>44005</v>
      </c>
      <c r="C969" s="61">
        <v>104.07563</v>
      </c>
      <c r="D969">
        <f t="shared" si="32"/>
        <v>1.7048194648995724E-2</v>
      </c>
      <c r="E969">
        <v>1.7048194648995724E-2</v>
      </c>
      <c r="F969">
        <v>967</v>
      </c>
      <c r="G969">
        <f t="shared" ca="1" si="33"/>
        <v>-5.9120026856581846E-2</v>
      </c>
    </row>
    <row r="970" spans="2:7" x14ac:dyDescent="0.2">
      <c r="B970" s="153">
        <v>44004</v>
      </c>
      <c r="C970" s="61">
        <v>102.33107</v>
      </c>
      <c r="D970">
        <f t="shared" si="32"/>
        <v>1.463434674997125E-3</v>
      </c>
      <c r="E970">
        <v>1.463434674997125E-3</v>
      </c>
      <c r="F970">
        <v>968</v>
      </c>
      <c r="G970">
        <f t="shared" ca="1" si="33"/>
        <v>-4.0911531727686017E-2</v>
      </c>
    </row>
    <row r="971" spans="2:7" x14ac:dyDescent="0.2">
      <c r="B971" s="153">
        <v>44001</v>
      </c>
      <c r="C971" s="61">
        <v>102.181534</v>
      </c>
      <c r="D971">
        <f t="shared" si="32"/>
        <v>6.382985324532367E-2</v>
      </c>
      <c r="E971">
        <v>6.382985324532367E-2</v>
      </c>
      <c r="F971">
        <v>969</v>
      </c>
      <c r="G971">
        <f t="shared" ca="1" si="33"/>
        <v>-2.1322415268073925E-2</v>
      </c>
    </row>
    <row r="972" spans="2:7" x14ac:dyDescent="0.2">
      <c r="B972" s="153">
        <v>44000</v>
      </c>
      <c r="C972" s="61">
        <v>96.050635999999997</v>
      </c>
      <c r="D972">
        <f t="shared" si="32"/>
        <v>9.9580255601701261E-3</v>
      </c>
      <c r="E972">
        <v>9.9580255601701261E-3</v>
      </c>
      <c r="F972">
        <v>970</v>
      </c>
      <c r="G972">
        <f t="shared" ca="1" si="33"/>
        <v>5.0552572877425334E-4</v>
      </c>
    </row>
    <row r="973" spans="2:7" x14ac:dyDescent="0.2">
      <c r="B973" s="153">
        <v>43999</v>
      </c>
      <c r="C973" s="61">
        <v>95.103592000000006</v>
      </c>
      <c r="D973">
        <f t="shared" si="32"/>
        <v>6.8601535290460456E-3</v>
      </c>
      <c r="E973">
        <v>6.8601535290460456E-3</v>
      </c>
      <c r="F973">
        <v>971</v>
      </c>
      <c r="G973">
        <f t="shared" ca="1" si="33"/>
        <v>-8.1727226900055516E-2</v>
      </c>
    </row>
    <row r="974" spans="2:7" x14ac:dyDescent="0.2">
      <c r="B974" s="153">
        <v>43998</v>
      </c>
      <c r="C974" s="61">
        <v>94.455612000000002</v>
      </c>
      <c r="D974">
        <f t="shared" si="32"/>
        <v>-5.7213904327459389E-2</v>
      </c>
      <c r="E974">
        <v>-5.7213904327459389E-2</v>
      </c>
      <c r="F974">
        <v>972</v>
      </c>
      <c r="G974">
        <f t="shared" ca="1" si="33"/>
        <v>8.5873067251278582E-3</v>
      </c>
    </row>
    <row r="975" spans="2:7" x14ac:dyDescent="0.2">
      <c r="B975" s="153">
        <v>43997</v>
      </c>
      <c r="C975" s="61">
        <v>100.187744</v>
      </c>
      <c r="D975">
        <f t="shared" si="32"/>
        <v>-4.558406121690612E-2</v>
      </c>
      <c r="E975">
        <v>-4.558406121690612E-2</v>
      </c>
      <c r="F975">
        <v>973</v>
      </c>
      <c r="G975">
        <f t="shared" ca="1" si="33"/>
        <v>2.5564826323171318E-2</v>
      </c>
    </row>
    <row r="976" spans="2:7" x14ac:dyDescent="0.2">
      <c r="B976" s="153">
        <v>43994</v>
      </c>
      <c r="C976" s="61">
        <v>104.972832</v>
      </c>
      <c r="D976">
        <f t="shared" si="32"/>
        <v>-8.0075267300124854E-3</v>
      </c>
      <c r="E976">
        <v>-8.0075267300124854E-3</v>
      </c>
      <c r="F976">
        <v>974</v>
      </c>
      <c r="G976">
        <f t="shared" ca="1" si="33"/>
        <v>-3.1355399261807311E-2</v>
      </c>
    </row>
    <row r="977" spans="2:7" x14ac:dyDescent="0.2">
      <c r="B977" s="153">
        <v>43993</v>
      </c>
      <c r="C977" s="61">
        <v>105.82019</v>
      </c>
      <c r="D977">
        <f t="shared" si="32"/>
        <v>-4.7127475844405207E-2</v>
      </c>
      <c r="E977">
        <v>-4.7127475844405207E-2</v>
      </c>
      <c r="F977">
        <v>975</v>
      </c>
      <c r="G977">
        <f t="shared" ca="1" si="33"/>
        <v>-9.9216651393524147E-3</v>
      </c>
    </row>
    <row r="978" spans="2:7" x14ac:dyDescent="0.2">
      <c r="B978" s="153">
        <v>43992</v>
      </c>
      <c r="C978" s="61">
        <v>111.05387899999999</v>
      </c>
      <c r="D978">
        <f t="shared" si="32"/>
        <v>-4.486168339167778E-4</v>
      </c>
      <c r="E978">
        <v>-4.486168339167778E-4</v>
      </c>
      <c r="F978">
        <v>976</v>
      </c>
      <c r="G978">
        <f t="shared" ca="1" si="33"/>
        <v>6.8326153734770426E-2</v>
      </c>
    </row>
    <row r="979" spans="2:7" x14ac:dyDescent="0.2">
      <c r="B979" s="153">
        <v>43991</v>
      </c>
      <c r="C979" s="61">
        <v>111.103722</v>
      </c>
      <c r="D979">
        <f t="shared" si="32"/>
        <v>-3.4647025818017256E-2</v>
      </c>
      <c r="E979">
        <v>-3.4647025818017256E-2</v>
      </c>
      <c r="F979">
        <v>977</v>
      </c>
      <c r="G979">
        <f t="shared" ca="1" si="33"/>
        <v>-2.6178924505922581E-2</v>
      </c>
    </row>
    <row r="980" spans="2:7" x14ac:dyDescent="0.2">
      <c r="B980" s="153">
        <v>43990</v>
      </c>
      <c r="C980" s="61">
        <v>115.09129299999999</v>
      </c>
      <c r="D980">
        <f t="shared" si="32"/>
        <v>4.2437895460640085E-2</v>
      </c>
      <c r="E980">
        <v>4.2437895460640085E-2</v>
      </c>
      <c r="F980">
        <v>978</v>
      </c>
      <c r="G980">
        <f t="shared" ca="1" si="33"/>
        <v>-7.4440819410196498E-4</v>
      </c>
    </row>
    <row r="981" spans="2:7" x14ac:dyDescent="0.2">
      <c r="B981" s="153">
        <v>43987</v>
      </c>
      <c r="C981" s="61">
        <v>110.40589900000001</v>
      </c>
      <c r="D981">
        <f t="shared" si="32"/>
        <v>0.12436545741987685</v>
      </c>
      <c r="E981">
        <v>0.12436545741987685</v>
      </c>
      <c r="F981">
        <v>979</v>
      </c>
      <c r="G981">
        <f t="shared" ca="1" si="33"/>
        <v>-3.5876585677201138E-2</v>
      </c>
    </row>
    <row r="982" spans="2:7" x14ac:dyDescent="0.2">
      <c r="B982" s="153">
        <v>43986</v>
      </c>
      <c r="C982" s="61">
        <v>98.193961999999999</v>
      </c>
      <c r="D982">
        <f t="shared" si="32"/>
        <v>-2.5316328655115741E-3</v>
      </c>
      <c r="E982">
        <v>-2.5316328655115741E-3</v>
      </c>
      <c r="F982">
        <v>980</v>
      </c>
      <c r="G982">
        <f t="shared" ca="1" si="33"/>
        <v>1.2369936330993845E-2</v>
      </c>
    </row>
    <row r="983" spans="2:7" x14ac:dyDescent="0.2">
      <c r="B983" s="153">
        <v>43985</v>
      </c>
      <c r="C983" s="61">
        <v>98.443184000000002</v>
      </c>
      <c r="D983">
        <f t="shared" si="32"/>
        <v>2.3316091368319046E-2</v>
      </c>
      <c r="E983">
        <v>2.3316091368319046E-2</v>
      </c>
      <c r="F983">
        <v>981</v>
      </c>
      <c r="G983">
        <f t="shared" ca="1" si="33"/>
        <v>-7.3654467576386631E-3</v>
      </c>
    </row>
    <row r="984" spans="2:7" x14ac:dyDescent="0.2">
      <c r="B984" s="153">
        <v>43984</v>
      </c>
      <c r="C984" s="61">
        <v>96.200171999999995</v>
      </c>
      <c r="D984">
        <f t="shared" si="32"/>
        <v>7.7610259467587303E-2</v>
      </c>
      <c r="E984">
        <v>7.7610259467587303E-2</v>
      </c>
      <c r="F984">
        <v>982</v>
      </c>
      <c r="G984">
        <f t="shared" ca="1" si="33"/>
        <v>2.4028521051459389E-2</v>
      </c>
    </row>
    <row r="985" spans="2:7" x14ac:dyDescent="0.2">
      <c r="B985" s="153">
        <v>43983</v>
      </c>
      <c r="C985" s="61">
        <v>89.271766999999997</v>
      </c>
      <c r="D985">
        <f t="shared" si="32"/>
        <v>2.9310331567997797E-2</v>
      </c>
      <c r="E985">
        <v>2.9310331567997797E-2</v>
      </c>
      <c r="F985">
        <v>983</v>
      </c>
      <c r="G985">
        <f t="shared" ca="1" si="33"/>
        <v>0.10777479223187271</v>
      </c>
    </row>
    <row r="986" spans="2:7" x14ac:dyDescent="0.2">
      <c r="B986" s="153">
        <v>43980</v>
      </c>
      <c r="C986" s="61">
        <v>86.729691000000003</v>
      </c>
      <c r="D986">
        <f t="shared" si="32"/>
        <v>0</v>
      </c>
      <c r="E986">
        <v>0</v>
      </c>
      <c r="F986">
        <v>984</v>
      </c>
      <c r="G986">
        <f t="shared" ca="1" si="33"/>
        <v>4.6482419250884251E-3</v>
      </c>
    </row>
    <row r="987" spans="2:7" x14ac:dyDescent="0.2">
      <c r="B987" s="153">
        <v>43979</v>
      </c>
      <c r="C987" s="61">
        <v>86.729691000000003</v>
      </c>
      <c r="D987">
        <f t="shared" si="32"/>
        <v>2.8976877515177097E-2</v>
      </c>
      <c r="E987">
        <v>2.8976877515177097E-2</v>
      </c>
      <c r="F987">
        <v>985</v>
      </c>
      <c r="G987">
        <f t="shared" ca="1" si="33"/>
        <v>6.1524097940019597E-2</v>
      </c>
    </row>
    <row r="988" spans="2:7" x14ac:dyDescent="0.2">
      <c r="B988" s="153">
        <v>43978</v>
      </c>
      <c r="C988" s="61">
        <v>84.287307999999996</v>
      </c>
      <c r="D988">
        <f t="shared" si="32"/>
        <v>1.7448955874392189E-2</v>
      </c>
      <c r="E988">
        <v>1.7448955874392189E-2</v>
      </c>
      <c r="F988">
        <v>986</v>
      </c>
      <c r="G988">
        <f t="shared" ca="1" si="33"/>
        <v>-3.2921010742806948E-2</v>
      </c>
    </row>
    <row r="989" spans="2:7" x14ac:dyDescent="0.2">
      <c r="B989" s="153">
        <v>43977</v>
      </c>
      <c r="C989" s="61">
        <v>82.841804999999994</v>
      </c>
      <c r="D989">
        <f t="shared" si="32"/>
        <v>3.6231532900409995E-3</v>
      </c>
      <c r="E989">
        <v>3.6231532900409995E-3</v>
      </c>
      <c r="F989">
        <v>987</v>
      </c>
      <c r="G989">
        <f t="shared" ca="1" si="33"/>
        <v>-4.5052377811905304E-2</v>
      </c>
    </row>
    <row r="990" spans="2:7" x14ac:dyDescent="0.2">
      <c r="B990" s="153">
        <v>43973</v>
      </c>
      <c r="C990" s="61">
        <v>82.542739999999995</v>
      </c>
      <c r="D990">
        <f t="shared" si="32"/>
        <v>-1.5457766108703697E-2</v>
      </c>
      <c r="E990">
        <v>-1.5457766108703697E-2</v>
      </c>
      <c r="F990">
        <v>988</v>
      </c>
      <c r="G990">
        <f t="shared" ca="1" si="33"/>
        <v>-3.1451841525096461E-2</v>
      </c>
    </row>
    <row r="991" spans="2:7" x14ac:dyDescent="0.2">
      <c r="B991" s="153">
        <v>43972</v>
      </c>
      <c r="C991" s="61">
        <v>83.838699000000005</v>
      </c>
      <c r="D991">
        <f t="shared" si="32"/>
        <v>7.7890779163830599E-3</v>
      </c>
      <c r="E991">
        <v>7.7890779163830599E-3</v>
      </c>
      <c r="F991">
        <v>989</v>
      </c>
      <c r="G991">
        <f t="shared" ca="1" si="33"/>
        <v>5.9259213703541883E-2</v>
      </c>
    </row>
    <row r="992" spans="2:7" x14ac:dyDescent="0.2">
      <c r="B992" s="153">
        <v>43971</v>
      </c>
      <c r="C992" s="61">
        <v>83.190719999999999</v>
      </c>
      <c r="D992">
        <f t="shared" si="32"/>
        <v>2.0171068662437133E-2</v>
      </c>
      <c r="E992">
        <v>2.0171068662437133E-2</v>
      </c>
      <c r="F992">
        <v>990</v>
      </c>
      <c r="G992">
        <f t="shared" ca="1" si="33"/>
        <v>3.7707558794222572E-2</v>
      </c>
    </row>
    <row r="993" spans="2:7" x14ac:dyDescent="0.2">
      <c r="B993" s="153">
        <v>43970</v>
      </c>
      <c r="C993" s="61">
        <v>81.545852999999994</v>
      </c>
      <c r="D993">
        <f t="shared" si="32"/>
        <v>1.4259194549930876E-2</v>
      </c>
      <c r="E993">
        <v>1.4259194549930876E-2</v>
      </c>
      <c r="F993">
        <v>991</v>
      </c>
      <c r="G993">
        <f t="shared" ca="1" si="33"/>
        <v>8.1479358148461148E-2</v>
      </c>
    </row>
    <row r="994" spans="2:7" x14ac:dyDescent="0.2">
      <c r="B994" s="153">
        <v>43969</v>
      </c>
      <c r="C994" s="61">
        <v>80.399422000000001</v>
      </c>
      <c r="D994">
        <f t="shared" si="32"/>
        <v>-4.3864790045171805E-2</v>
      </c>
      <c r="E994">
        <v>-4.3864790045171805E-2</v>
      </c>
      <c r="F994">
        <v>992</v>
      </c>
      <c r="G994">
        <f t="shared" ca="1" si="33"/>
        <v>-2.8070899871321914E-2</v>
      </c>
    </row>
    <row r="995" spans="2:7" x14ac:dyDescent="0.2">
      <c r="B995" s="153">
        <v>43966</v>
      </c>
      <c r="C995" s="61">
        <v>84.087920999999994</v>
      </c>
      <c r="D995">
        <f t="shared" si="32"/>
        <v>6.5631840503012759E-3</v>
      </c>
      <c r="E995">
        <v>6.5631840503012759E-3</v>
      </c>
      <c r="F995">
        <v>993</v>
      </c>
      <c r="G995">
        <f t="shared" ca="1" si="33"/>
        <v>-8.3994186634133314E-2</v>
      </c>
    </row>
    <row r="996" spans="2:7" x14ac:dyDescent="0.2">
      <c r="B996" s="153">
        <v>43965</v>
      </c>
      <c r="C996" s="61">
        <v>83.539635000000004</v>
      </c>
      <c r="D996">
        <f t="shared" si="32"/>
        <v>-3.8990723263527191E-2</v>
      </c>
      <c r="E996">
        <v>-3.8990723263527191E-2</v>
      </c>
      <c r="F996">
        <v>994</v>
      </c>
      <c r="G996">
        <f t="shared" ca="1" si="33"/>
        <v>9.3450009875540654E-2</v>
      </c>
    </row>
    <row r="997" spans="2:7" x14ac:dyDescent="0.2">
      <c r="B997" s="153">
        <v>43964</v>
      </c>
      <c r="C997" s="61">
        <v>86.929062000000002</v>
      </c>
      <c r="D997">
        <f t="shared" si="32"/>
        <v>1.1600858467739249E-2</v>
      </c>
      <c r="E997">
        <v>1.1600858467739249E-2</v>
      </c>
      <c r="F997">
        <v>995</v>
      </c>
      <c r="G997">
        <f t="shared" ca="1" si="33"/>
        <v>-3.909788490726173E-2</v>
      </c>
    </row>
    <row r="998" spans="2:7" x14ac:dyDescent="0.2">
      <c r="B998" s="153">
        <v>43963</v>
      </c>
      <c r="C998" s="61">
        <v>85.932175000000001</v>
      </c>
      <c r="D998">
        <f t="shared" si="32"/>
        <v>1.1614950289040287E-3</v>
      </c>
      <c r="E998">
        <v>1.1614950289040287E-3</v>
      </c>
      <c r="F998">
        <v>996</v>
      </c>
      <c r="G998">
        <f t="shared" ca="1" si="33"/>
        <v>-1.7963619775653073E-2</v>
      </c>
    </row>
    <row r="999" spans="2:7" x14ac:dyDescent="0.2">
      <c r="B999" s="153">
        <v>43962</v>
      </c>
      <c r="C999" s="61">
        <v>85.832481000000001</v>
      </c>
      <c r="D999">
        <f t="shared" si="32"/>
        <v>6.2307108897749916E-2</v>
      </c>
      <c r="E999">
        <v>6.2307108897749916E-2</v>
      </c>
      <c r="F999">
        <v>997</v>
      </c>
      <c r="G999">
        <f t="shared" ca="1" si="33"/>
        <v>1.9565011943287764E-2</v>
      </c>
    </row>
    <row r="1000" spans="2:7" x14ac:dyDescent="0.2">
      <c r="B1000" s="153">
        <v>43959</v>
      </c>
      <c r="C1000" s="61">
        <v>80.798180000000002</v>
      </c>
      <c r="D1000">
        <f t="shared" si="32"/>
        <v>-1.7575758865347322E-2</v>
      </c>
      <c r="E1000">
        <v>-1.7575758865347322E-2</v>
      </c>
      <c r="F1000">
        <v>998</v>
      </c>
      <c r="G1000">
        <f t="shared" ca="1" si="33"/>
        <v>5.6228081495716349E-2</v>
      </c>
    </row>
    <row r="1001" spans="2:7" x14ac:dyDescent="0.2">
      <c r="B1001" s="153">
        <v>43958</v>
      </c>
      <c r="C1001" s="61">
        <v>82.243674999999996</v>
      </c>
      <c r="D1001">
        <f t="shared" si="32"/>
        <v>-8.4133405368049894E-3</v>
      </c>
      <c r="E1001">
        <v>-8.4133405368049894E-3</v>
      </c>
      <c r="F1001">
        <v>999</v>
      </c>
      <c r="G1001">
        <f t="shared" ca="1" si="33"/>
        <v>-8.7813174904564389E-2</v>
      </c>
    </row>
    <row r="1002" spans="2:7" x14ac:dyDescent="0.2">
      <c r="B1002" s="153">
        <v>43957</v>
      </c>
      <c r="C1002" s="61">
        <v>82.941490000000002</v>
      </c>
      <c r="D1002">
        <f t="shared" si="32"/>
        <v>2.8430075382669423E-2</v>
      </c>
      <c r="E1002">
        <v>2.8430075382669423E-2</v>
      </c>
      <c r="F1002">
        <v>1000</v>
      </c>
      <c r="G1002">
        <f t="shared" ca="1" si="33"/>
        <v>3.1600084805003099E-2</v>
      </c>
    </row>
    <row r="1003" spans="2:7" x14ac:dyDescent="0.2">
      <c r="B1003" s="153">
        <v>43956</v>
      </c>
      <c r="C1003" s="61">
        <v>80.648643000000007</v>
      </c>
      <c r="D1003">
        <f t="shared" si="32"/>
        <v>-3.5756830638986437E-2</v>
      </c>
      <c r="E1003">
        <v>-3.5756830638986437E-2</v>
      </c>
      <c r="F1003">
        <v>1001</v>
      </c>
      <c r="G1003">
        <f t="shared" ca="1" si="33"/>
        <v>5.3681839533493397E-2</v>
      </c>
    </row>
    <row r="1004" spans="2:7" x14ac:dyDescent="0.2">
      <c r="B1004" s="153">
        <v>43955</v>
      </c>
      <c r="C1004" s="61">
        <v>83.639319999999998</v>
      </c>
      <c r="D1004">
        <f t="shared" si="32"/>
        <v>-0.10026814249708429</v>
      </c>
      <c r="E1004">
        <v>-0.10026814249708429</v>
      </c>
      <c r="F1004">
        <v>1002</v>
      </c>
      <c r="G1004">
        <f t="shared" ca="1" si="33"/>
        <v>8.3271741816244249E-2</v>
      </c>
    </row>
    <row r="1005" spans="2:7" x14ac:dyDescent="0.2">
      <c r="B1005" s="153">
        <v>43951</v>
      </c>
      <c r="C1005" s="61">
        <v>92.960273999999998</v>
      </c>
      <c r="D1005">
        <f t="shared" si="32"/>
        <v>0.19321819188237152</v>
      </c>
      <c r="E1005">
        <v>0.19321819188237152</v>
      </c>
      <c r="F1005">
        <v>1003</v>
      </c>
      <c r="G1005">
        <f t="shared" ca="1" si="33"/>
        <v>3.7112839146608109E-2</v>
      </c>
    </row>
    <row r="1006" spans="2:7" x14ac:dyDescent="0.2">
      <c r="B1006" s="153">
        <v>43950</v>
      </c>
      <c r="C1006" s="61">
        <v>77.907188000000005</v>
      </c>
      <c r="D1006">
        <f t="shared" si="32"/>
        <v>1.5594560435108942E-2</v>
      </c>
      <c r="E1006">
        <v>1.5594560435108942E-2</v>
      </c>
      <c r="F1006">
        <v>1004</v>
      </c>
      <c r="G1006">
        <f t="shared" ca="1" si="33"/>
        <v>5.79279573330558E-2</v>
      </c>
    </row>
    <row r="1007" spans="2:7" x14ac:dyDescent="0.2">
      <c r="B1007" s="153">
        <v>43949</v>
      </c>
      <c r="C1007" s="61">
        <v>76.710915</v>
      </c>
      <c r="D1007">
        <f t="shared" si="32"/>
        <v>2.2591361169641732E-2</v>
      </c>
      <c r="E1007">
        <v>2.2591361169641732E-2</v>
      </c>
      <c r="F1007">
        <v>1005</v>
      </c>
      <c r="G1007">
        <f t="shared" ca="1" si="33"/>
        <v>3.8668131303693537E-2</v>
      </c>
    </row>
    <row r="1008" spans="2:7" x14ac:dyDescent="0.2">
      <c r="B1008" s="153">
        <v>43948</v>
      </c>
      <c r="C1008" s="61">
        <v>75.016197000000005</v>
      </c>
      <c r="D1008">
        <f t="shared" si="32"/>
        <v>1.4150934723600893E-2</v>
      </c>
      <c r="E1008">
        <v>1.4150934723600893E-2</v>
      </c>
      <c r="F1008">
        <v>1006</v>
      </c>
      <c r="G1008">
        <f t="shared" ca="1" si="33"/>
        <v>1.7557911354117068E-2</v>
      </c>
    </row>
    <row r="1009" spans="2:7" x14ac:dyDescent="0.2">
      <c r="B1009" s="153">
        <v>43945</v>
      </c>
      <c r="C1009" s="61">
        <v>73.969459999999998</v>
      </c>
      <c r="D1009">
        <f t="shared" si="32"/>
        <v>-1.9167219552143313E-2</v>
      </c>
      <c r="E1009">
        <v>-1.9167219552143313E-2</v>
      </c>
      <c r="F1009">
        <v>1007</v>
      </c>
      <c r="G1009">
        <f t="shared" ca="1" si="33"/>
        <v>1.9259128763572098E-2</v>
      </c>
    </row>
    <row r="1010" spans="2:7" x14ac:dyDescent="0.2">
      <c r="B1010" s="153">
        <v>43944</v>
      </c>
      <c r="C1010" s="61">
        <v>75.414955000000006</v>
      </c>
      <c r="D1010">
        <f t="shared" si="32"/>
        <v>-3.2937911952705037E-3</v>
      </c>
      <c r="E1010">
        <v>-3.2937911952705037E-3</v>
      </c>
      <c r="F1010">
        <v>1008</v>
      </c>
      <c r="G1010">
        <f t="shared" ca="1" si="33"/>
        <v>1.9264058350586963E-2</v>
      </c>
    </row>
    <row r="1011" spans="2:7" x14ac:dyDescent="0.2">
      <c r="B1011" s="153">
        <v>43943</v>
      </c>
      <c r="C1011" s="61">
        <v>75.664176999999995</v>
      </c>
      <c r="D1011">
        <f t="shared" si="32"/>
        <v>1.6744819738649438E-2</v>
      </c>
      <c r="E1011">
        <v>1.6744819738649438E-2</v>
      </c>
      <c r="F1011">
        <v>1009</v>
      </c>
      <c r="G1011">
        <f t="shared" ca="1" si="33"/>
        <v>4.2336596127135168E-2</v>
      </c>
    </row>
    <row r="1012" spans="2:7" x14ac:dyDescent="0.2">
      <c r="B1012" s="153">
        <v>43942</v>
      </c>
      <c r="C1012" s="61">
        <v>74.418059999999997</v>
      </c>
      <c r="D1012">
        <f t="shared" si="32"/>
        <v>-7.209441990891903E-2</v>
      </c>
      <c r="E1012">
        <v>-7.209441990891903E-2</v>
      </c>
      <c r="F1012">
        <v>1010</v>
      </c>
      <c r="G1012">
        <f t="shared" ca="1" si="33"/>
        <v>-5.0116184438361838E-3</v>
      </c>
    </row>
    <row r="1013" spans="2:7" x14ac:dyDescent="0.2">
      <c r="B1013" s="153">
        <v>43941</v>
      </c>
      <c r="C1013" s="61">
        <v>80.200035</v>
      </c>
      <c r="D1013">
        <f t="shared" si="32"/>
        <v>4.6844495534146352E-2</v>
      </c>
      <c r="E1013">
        <v>4.6844495534146352E-2</v>
      </c>
      <c r="F1013">
        <v>1011</v>
      </c>
      <c r="G1013">
        <f t="shared" ca="1" si="33"/>
        <v>1.492254254632922E-2</v>
      </c>
    </row>
    <row r="1014" spans="2:7" x14ac:dyDescent="0.2">
      <c r="B1014" s="153">
        <v>43938</v>
      </c>
      <c r="C1014" s="61">
        <v>76.611221</v>
      </c>
      <c r="D1014">
        <f t="shared" si="32"/>
        <v>2.9470816627039237E-2</v>
      </c>
      <c r="E1014">
        <v>2.9470816627039237E-2</v>
      </c>
      <c r="F1014">
        <v>1012</v>
      </c>
      <c r="G1014">
        <f t="shared" ca="1" si="33"/>
        <v>1.109175137640153E-2</v>
      </c>
    </row>
    <row r="1015" spans="2:7" x14ac:dyDescent="0.2">
      <c r="B1015" s="153">
        <v>43937</v>
      </c>
      <c r="C1015" s="61">
        <v>74.418059999999997</v>
      </c>
      <c r="D1015">
        <f t="shared" si="32"/>
        <v>2.4005449028875626E-2</v>
      </c>
      <c r="E1015">
        <v>2.4005449028875626E-2</v>
      </c>
      <c r="F1015">
        <v>1013</v>
      </c>
      <c r="G1015">
        <f t="shared" ca="1" si="33"/>
        <v>-2.264084814748853E-2</v>
      </c>
    </row>
    <row r="1016" spans="2:7" x14ac:dyDescent="0.2">
      <c r="B1016" s="153">
        <v>43936</v>
      </c>
      <c r="C1016" s="61">
        <v>72.673500000000004</v>
      </c>
      <c r="D1016">
        <f t="shared" si="32"/>
        <v>-1.8181771019672572E-2</v>
      </c>
      <c r="E1016">
        <v>-1.8181771019672572E-2</v>
      </c>
      <c r="F1016">
        <v>1014</v>
      </c>
      <c r="G1016">
        <f t="shared" ca="1" si="33"/>
        <v>-7.5758927447451607E-2</v>
      </c>
    </row>
    <row r="1017" spans="2:7" x14ac:dyDescent="0.2">
      <c r="B1017" s="153">
        <v>43934</v>
      </c>
      <c r="C1017" s="61">
        <v>74.019301999999996</v>
      </c>
      <c r="D1017">
        <f t="shared" si="32"/>
        <v>-4.6917220026937746E-3</v>
      </c>
      <c r="E1017">
        <v>-4.6917220026937746E-3</v>
      </c>
      <c r="F1017">
        <v>1015</v>
      </c>
      <c r="G1017">
        <f t="shared" ca="1" si="33"/>
        <v>-3.7425241055329163E-2</v>
      </c>
    </row>
    <row r="1018" spans="2:7" x14ac:dyDescent="0.2">
      <c r="B1018" s="153">
        <v>43930</v>
      </c>
      <c r="C1018" s="61">
        <v>74.368217000000001</v>
      </c>
      <c r="D1018">
        <f t="shared" si="32"/>
        <v>0.10355037896519931</v>
      </c>
      <c r="E1018">
        <v>0.10355037896519931</v>
      </c>
      <c r="F1018">
        <v>1016</v>
      </c>
      <c r="G1018">
        <f t="shared" ca="1" si="33"/>
        <v>4.6651263251003681E-2</v>
      </c>
    </row>
    <row r="1019" spans="2:7" x14ac:dyDescent="0.2">
      <c r="B1019" s="153">
        <v>43929</v>
      </c>
      <c r="C1019" s="61">
        <v>67.389961</v>
      </c>
      <c r="D1019">
        <f t="shared" si="32"/>
        <v>5.2043782008558059E-3</v>
      </c>
      <c r="E1019">
        <v>5.2043782008558059E-3</v>
      </c>
      <c r="F1019">
        <v>1017</v>
      </c>
      <c r="G1019">
        <f t="shared" ca="1" si="33"/>
        <v>-5.0344169260320329E-2</v>
      </c>
    </row>
    <row r="1020" spans="2:7" x14ac:dyDescent="0.2">
      <c r="B1020" s="153">
        <v>43928</v>
      </c>
      <c r="C1020" s="61">
        <v>67.041054000000003</v>
      </c>
      <c r="D1020">
        <f t="shared" si="32"/>
        <v>2.9862137515618014E-2</v>
      </c>
      <c r="E1020">
        <v>2.9862137515618014E-2</v>
      </c>
      <c r="F1020">
        <v>1018</v>
      </c>
      <c r="G1020">
        <f t="shared" ca="1" si="33"/>
        <v>-6.4312647074758478E-2</v>
      </c>
    </row>
    <row r="1021" spans="2:7" x14ac:dyDescent="0.2">
      <c r="B1021" s="153">
        <v>43924</v>
      </c>
      <c r="C1021" s="61">
        <v>65.097115000000002</v>
      </c>
      <c r="D1021">
        <f t="shared" si="32"/>
        <v>-3.8999185637506033E-2</v>
      </c>
      <c r="E1021">
        <v>-3.8999185637506033E-2</v>
      </c>
      <c r="F1021">
        <v>1019</v>
      </c>
      <c r="G1021">
        <f t="shared" ca="1" si="33"/>
        <v>4.5684631279175922E-2</v>
      </c>
    </row>
    <row r="1022" spans="2:7" x14ac:dyDescent="0.2">
      <c r="B1022" s="153">
        <v>43922</v>
      </c>
      <c r="C1022" s="61">
        <v>67.738876000000005</v>
      </c>
      <c r="D1022">
        <f t="shared" si="32"/>
        <v>-4.3631284121938931E-2</v>
      </c>
      <c r="E1022">
        <v>-4.3631284121938931E-2</v>
      </c>
      <c r="F1022">
        <v>1020</v>
      </c>
      <c r="G1022">
        <f t="shared" ca="1" si="33"/>
        <v>-4.7646303331618053E-2</v>
      </c>
    </row>
    <row r="1023" spans="2:7" x14ac:dyDescent="0.2">
      <c r="B1023" s="153">
        <v>43921</v>
      </c>
      <c r="C1023" s="61">
        <v>70.829246999999995</v>
      </c>
      <c r="D1023">
        <f t="shared" si="32"/>
        <v>4.2553227191366588E-2</v>
      </c>
      <c r="E1023">
        <v>4.2553227191366588E-2</v>
      </c>
      <c r="F1023">
        <v>1021</v>
      </c>
      <c r="G1023">
        <f t="shared" ca="1" si="33"/>
        <v>1.0043439375359411E-2</v>
      </c>
    </row>
    <row r="1024" spans="2:7" x14ac:dyDescent="0.2">
      <c r="B1024" s="153">
        <v>43920</v>
      </c>
      <c r="C1024" s="61">
        <v>67.938254999999998</v>
      </c>
      <c r="D1024">
        <f t="shared" si="32"/>
        <v>-3.606787828507798E-2</v>
      </c>
      <c r="E1024">
        <v>-3.606787828507798E-2</v>
      </c>
      <c r="F1024">
        <v>1022</v>
      </c>
      <c r="G1024">
        <f t="shared" ca="1" si="33"/>
        <v>6.5438373432746111E-2</v>
      </c>
    </row>
    <row r="1025" spans="2:7" x14ac:dyDescent="0.2">
      <c r="B1025" s="153">
        <v>43917</v>
      </c>
      <c r="C1025" s="61">
        <v>70.480331000000007</v>
      </c>
      <c r="D1025">
        <f t="shared" si="32"/>
        <v>-1.4124959576027282E-3</v>
      </c>
      <c r="E1025">
        <v>-1.4124959576027282E-3</v>
      </c>
      <c r="F1025">
        <v>1023</v>
      </c>
      <c r="G1025">
        <f t="shared" ca="1" si="33"/>
        <v>6.8379430722599444E-2</v>
      </c>
    </row>
    <row r="1026" spans="2:7" x14ac:dyDescent="0.2">
      <c r="B1026" s="153">
        <v>43916</v>
      </c>
      <c r="C1026" s="61">
        <v>70.580025000000006</v>
      </c>
      <c r="D1026">
        <f t="shared" si="32"/>
        <v>7.8292224420386351E-3</v>
      </c>
      <c r="E1026">
        <v>7.8292224420386351E-3</v>
      </c>
      <c r="F1026">
        <v>1024</v>
      </c>
      <c r="G1026">
        <f t="shared" ca="1" si="33"/>
        <v>2.7581932057191998E-2</v>
      </c>
    </row>
    <row r="1027" spans="2:7" x14ac:dyDescent="0.2">
      <c r="B1027" s="153">
        <v>43915</v>
      </c>
      <c r="C1027" s="61">
        <v>70.031730999999994</v>
      </c>
      <c r="D1027">
        <f t="shared" ref="D1027:D1090" si="34">(C1027-C1028)/C1028</f>
        <v>2.4799295831171814E-2</v>
      </c>
      <c r="E1027">
        <v>2.4799295831171814E-2</v>
      </c>
      <c r="F1027">
        <v>1025</v>
      </c>
      <c r="G1027">
        <f t="shared" ref="G1027:G1090" ca="1" si="35">_xlfn.NORM.INV(RAND(),$N$5,$N$6)</f>
        <v>-5.3331438563027286E-2</v>
      </c>
    </row>
    <row r="1028" spans="2:7" x14ac:dyDescent="0.2">
      <c r="B1028" s="153">
        <v>43914</v>
      </c>
      <c r="C1028" s="61">
        <v>68.337020999999993</v>
      </c>
      <c r="D1028">
        <f t="shared" si="34"/>
        <v>3.549858748441298E-2</v>
      </c>
      <c r="E1028">
        <v>3.549858748441298E-2</v>
      </c>
      <c r="F1028">
        <v>1026</v>
      </c>
      <c r="G1028">
        <f t="shared" ca="1" si="35"/>
        <v>-3.8700616197764597E-2</v>
      </c>
    </row>
    <row r="1029" spans="2:7" x14ac:dyDescent="0.2">
      <c r="B1029" s="153">
        <v>43913</v>
      </c>
      <c r="C1029" s="61">
        <v>65.994315999999998</v>
      </c>
      <c r="D1029">
        <f t="shared" si="34"/>
        <v>-0.14359639776002628</v>
      </c>
      <c r="E1029">
        <v>-0.14359639776002628</v>
      </c>
      <c r="F1029">
        <v>1027</v>
      </c>
      <c r="G1029">
        <f t="shared" ca="1" si="35"/>
        <v>1.6156121561880479E-2</v>
      </c>
    </row>
    <row r="1030" spans="2:7" x14ac:dyDescent="0.2">
      <c r="B1030" s="153">
        <v>43910</v>
      </c>
      <c r="C1030" s="61">
        <v>77.059830000000005</v>
      </c>
      <c r="D1030">
        <f t="shared" si="34"/>
        <v>5.9629918278096834E-2</v>
      </c>
      <c r="E1030">
        <v>5.9629918278096834E-2</v>
      </c>
      <c r="F1030">
        <v>1028</v>
      </c>
      <c r="G1030">
        <f t="shared" ca="1" si="35"/>
        <v>1.409202304382204E-2</v>
      </c>
    </row>
    <row r="1031" spans="2:7" x14ac:dyDescent="0.2">
      <c r="B1031" s="153">
        <v>43909</v>
      </c>
      <c r="C1031" s="61">
        <v>72.723343</v>
      </c>
      <c r="D1031">
        <f t="shared" si="34"/>
        <v>-3.377482027968242E-2</v>
      </c>
      <c r="E1031">
        <v>-3.377482027968242E-2</v>
      </c>
      <c r="F1031">
        <v>1029</v>
      </c>
      <c r="G1031">
        <f t="shared" ca="1" si="35"/>
        <v>7.9435077053011966E-3</v>
      </c>
    </row>
    <row r="1032" spans="2:7" x14ac:dyDescent="0.2">
      <c r="B1032" s="153">
        <v>43908</v>
      </c>
      <c r="C1032" s="61">
        <v>75.265418999999994</v>
      </c>
      <c r="D1032">
        <f t="shared" si="34"/>
        <v>-3.1430344664748165E-2</v>
      </c>
      <c r="E1032">
        <v>-3.1430344664748165E-2</v>
      </c>
      <c r="F1032">
        <v>1030</v>
      </c>
      <c r="G1032">
        <f t="shared" ca="1" si="35"/>
        <v>-1.7026547989715674E-2</v>
      </c>
    </row>
    <row r="1033" spans="2:7" x14ac:dyDescent="0.2">
      <c r="B1033" s="153">
        <v>43907</v>
      </c>
      <c r="C1033" s="61">
        <v>77.707802000000001</v>
      </c>
      <c r="D1033">
        <f t="shared" si="34"/>
        <v>-6.0277292188914179E-2</v>
      </c>
      <c r="E1033">
        <v>-6.0277292188914179E-2</v>
      </c>
      <c r="F1033">
        <v>1031</v>
      </c>
      <c r="G1033">
        <f t="shared" ca="1" si="35"/>
        <v>-3.8023729779195846E-2</v>
      </c>
    </row>
    <row r="1034" spans="2:7" x14ac:dyDescent="0.2">
      <c r="B1034" s="153">
        <v>43906</v>
      </c>
      <c r="C1034" s="61">
        <v>82.692267999999999</v>
      </c>
      <c r="D1034">
        <f t="shared" si="34"/>
        <v>-7.576607993821835E-2</v>
      </c>
      <c r="E1034">
        <v>-7.576607993821835E-2</v>
      </c>
      <c r="F1034">
        <v>1032</v>
      </c>
      <c r="G1034">
        <f t="shared" ca="1" si="35"/>
        <v>-2.1923136995537964E-2</v>
      </c>
    </row>
    <row r="1035" spans="2:7" x14ac:dyDescent="0.2">
      <c r="B1035" s="153">
        <v>43903</v>
      </c>
      <c r="C1035" s="61">
        <v>89.471146000000005</v>
      </c>
      <c r="D1035">
        <f t="shared" si="34"/>
        <v>1.9886343461335061E-2</v>
      </c>
      <c r="E1035">
        <v>1.9886343461335061E-2</v>
      </c>
      <c r="F1035">
        <v>1033</v>
      </c>
      <c r="G1035">
        <f t="shared" ca="1" si="35"/>
        <v>3.5784258463823548E-2</v>
      </c>
    </row>
    <row r="1036" spans="2:7" x14ac:dyDescent="0.2">
      <c r="B1036" s="153">
        <v>43902</v>
      </c>
      <c r="C1036" s="61">
        <v>87.726585</v>
      </c>
      <c r="D1036">
        <f t="shared" si="34"/>
        <v>-0.1102123463071107</v>
      </c>
      <c r="E1036">
        <v>-0.1102123463071107</v>
      </c>
      <c r="F1036">
        <v>1034</v>
      </c>
      <c r="G1036">
        <f t="shared" ca="1" si="35"/>
        <v>-6.9956683148974824E-2</v>
      </c>
    </row>
    <row r="1037" spans="2:7" x14ac:dyDescent="0.2">
      <c r="B1037" s="153">
        <v>43901</v>
      </c>
      <c r="C1037" s="61">
        <v>98.59272</v>
      </c>
      <c r="D1037">
        <f t="shared" si="34"/>
        <v>-6.4332995259917758E-2</v>
      </c>
      <c r="E1037">
        <v>-6.4332995259917758E-2</v>
      </c>
      <c r="F1037">
        <v>1035</v>
      </c>
      <c r="G1037">
        <f t="shared" ca="1" si="35"/>
        <v>-6.1385586508082721E-2</v>
      </c>
    </row>
    <row r="1038" spans="2:7" x14ac:dyDescent="0.2">
      <c r="B1038" s="153">
        <v>43899</v>
      </c>
      <c r="C1038" s="61">
        <v>105.37159</v>
      </c>
      <c r="D1038">
        <f t="shared" si="34"/>
        <v>-7.4430794727474561E-2</v>
      </c>
      <c r="E1038">
        <v>-7.4430794727474561E-2</v>
      </c>
      <c r="F1038">
        <v>1036</v>
      </c>
      <c r="G1038">
        <f t="shared" ca="1" si="35"/>
        <v>4.2746315803142546E-2</v>
      </c>
    </row>
    <row r="1039" spans="2:7" x14ac:dyDescent="0.2">
      <c r="B1039" s="153">
        <v>43896</v>
      </c>
      <c r="C1039" s="61">
        <v>113.84517700000001</v>
      </c>
      <c r="D1039">
        <f t="shared" si="34"/>
        <v>-9.1848908111645214E-2</v>
      </c>
      <c r="E1039">
        <v>-9.1848908111645214E-2</v>
      </c>
      <c r="F1039">
        <v>1037</v>
      </c>
      <c r="G1039">
        <f t="shared" ca="1" si="35"/>
        <v>3.4349626572715126E-2</v>
      </c>
    </row>
    <row r="1040" spans="2:7" x14ac:dyDescent="0.2">
      <c r="B1040" s="153">
        <v>43895</v>
      </c>
      <c r="C1040" s="61">
        <v>125.359291</v>
      </c>
      <c r="D1040">
        <f t="shared" si="34"/>
        <v>-3.5657619952808406E-3</v>
      </c>
      <c r="E1040">
        <v>-3.5657619952808406E-3</v>
      </c>
      <c r="F1040">
        <v>1038</v>
      </c>
      <c r="G1040">
        <f t="shared" ca="1" si="35"/>
        <v>6.3016796664023891E-2</v>
      </c>
    </row>
    <row r="1041" spans="2:7" x14ac:dyDescent="0.2">
      <c r="B1041" s="153">
        <v>43894</v>
      </c>
      <c r="C1041" s="61">
        <v>125.807892</v>
      </c>
      <c r="D1041">
        <f t="shared" si="34"/>
        <v>-3.1837429505852492E-2</v>
      </c>
      <c r="E1041">
        <v>-3.1837429505852492E-2</v>
      </c>
      <c r="F1041">
        <v>1039</v>
      </c>
      <c r="G1041">
        <f t="shared" ca="1" si="35"/>
        <v>-1.4424429981141122E-2</v>
      </c>
    </row>
    <row r="1042" spans="2:7" x14ac:dyDescent="0.2">
      <c r="B1042" s="153">
        <v>43893</v>
      </c>
      <c r="C1042" s="61">
        <v>129.945007</v>
      </c>
      <c r="D1042">
        <f t="shared" si="34"/>
        <v>3.9473704840391512E-2</v>
      </c>
      <c r="E1042">
        <v>3.9473704840391512E-2</v>
      </c>
      <c r="F1042">
        <v>1040</v>
      </c>
      <c r="G1042">
        <f t="shared" ca="1" si="35"/>
        <v>-6.6107368479939227E-2</v>
      </c>
    </row>
    <row r="1043" spans="2:7" x14ac:dyDescent="0.2">
      <c r="B1043" s="153">
        <v>43892</v>
      </c>
      <c r="C1043" s="61">
        <v>125.010384</v>
      </c>
      <c r="D1043">
        <f t="shared" si="34"/>
        <v>-2.7529995932223671E-2</v>
      </c>
      <c r="E1043">
        <v>-2.7529995932223671E-2</v>
      </c>
      <c r="F1043">
        <v>1041</v>
      </c>
      <c r="G1043">
        <f t="shared" ca="1" si="35"/>
        <v>-5.0902914459663101E-3</v>
      </c>
    </row>
    <row r="1044" spans="2:7" x14ac:dyDescent="0.2">
      <c r="B1044" s="153">
        <v>43889</v>
      </c>
      <c r="C1044" s="61">
        <v>128.54934700000001</v>
      </c>
      <c r="D1044">
        <f t="shared" si="34"/>
        <v>-0.11222033296347274</v>
      </c>
      <c r="E1044">
        <v>-0.11222033296347274</v>
      </c>
      <c r="F1044">
        <v>1042</v>
      </c>
      <c r="G1044">
        <f t="shared" ca="1" si="35"/>
        <v>1.7380223974576631E-2</v>
      </c>
    </row>
    <row r="1045" spans="2:7" x14ac:dyDescent="0.2">
      <c r="B1045" s="153">
        <v>43888</v>
      </c>
      <c r="C1045" s="61">
        <v>144.79870600000001</v>
      </c>
      <c r="D1045">
        <f t="shared" si="34"/>
        <v>4.8425446585199806E-3</v>
      </c>
      <c r="E1045">
        <v>4.8425446585199806E-3</v>
      </c>
      <c r="F1045">
        <v>1043</v>
      </c>
      <c r="G1045">
        <f t="shared" ca="1" si="35"/>
        <v>-4.2192729829571007E-2</v>
      </c>
    </row>
    <row r="1046" spans="2:7" x14ac:dyDescent="0.2">
      <c r="B1046" s="153">
        <v>43887</v>
      </c>
      <c r="C1046" s="61">
        <v>144.10089099999999</v>
      </c>
      <c r="D1046">
        <f t="shared" si="34"/>
        <v>-3.5690338727567487E-2</v>
      </c>
      <c r="E1046">
        <v>-3.5690338727567487E-2</v>
      </c>
      <c r="F1046">
        <v>1044</v>
      </c>
      <c r="G1046">
        <f t="shared" ca="1" si="35"/>
        <v>3.1697484357005888E-2</v>
      </c>
    </row>
    <row r="1047" spans="2:7" x14ac:dyDescent="0.2">
      <c r="B1047" s="153">
        <v>43886</v>
      </c>
      <c r="C1047" s="61">
        <v>149.43424999999999</v>
      </c>
      <c r="D1047">
        <f t="shared" si="34"/>
        <v>-4.9783957009737955E-3</v>
      </c>
      <c r="E1047">
        <v>-4.9783957009737955E-3</v>
      </c>
      <c r="F1047">
        <v>1045</v>
      </c>
      <c r="G1047">
        <f t="shared" ca="1" si="35"/>
        <v>6.7801551260253959E-2</v>
      </c>
    </row>
    <row r="1048" spans="2:7" x14ac:dyDescent="0.2">
      <c r="B1048" s="153">
        <v>43885</v>
      </c>
      <c r="C1048" s="61">
        <v>150.181915</v>
      </c>
      <c r="D1048">
        <f t="shared" si="34"/>
        <v>-4.9526896621856144E-2</v>
      </c>
      <c r="E1048">
        <v>-4.9526896621856144E-2</v>
      </c>
      <c r="F1048">
        <v>1046</v>
      </c>
      <c r="G1048">
        <f t="shared" ca="1" si="35"/>
        <v>-0.12682483615935594</v>
      </c>
    </row>
    <row r="1049" spans="2:7" x14ac:dyDescent="0.2">
      <c r="B1049" s="153">
        <v>43881</v>
      </c>
      <c r="C1049" s="61">
        <v>158.00753800000001</v>
      </c>
      <c r="D1049">
        <f t="shared" si="34"/>
        <v>2.8471439688810855E-3</v>
      </c>
      <c r="E1049">
        <v>2.8471439688810855E-3</v>
      </c>
      <c r="F1049">
        <v>1047</v>
      </c>
      <c r="G1049">
        <f t="shared" ca="1" si="35"/>
        <v>-1.6188757783044079E-2</v>
      </c>
    </row>
    <row r="1050" spans="2:7" x14ac:dyDescent="0.2">
      <c r="B1050" s="153">
        <v>43880</v>
      </c>
      <c r="C1050" s="61">
        <v>157.55894499999999</v>
      </c>
      <c r="D1050">
        <f t="shared" si="34"/>
        <v>-2.1967826076657652E-2</v>
      </c>
      <c r="E1050">
        <v>-2.1967826076657652E-2</v>
      </c>
      <c r="F1050">
        <v>1048</v>
      </c>
      <c r="G1050">
        <f t="shared" ca="1" si="35"/>
        <v>3.4114065667984188E-2</v>
      </c>
    </row>
    <row r="1051" spans="2:7" x14ac:dyDescent="0.2">
      <c r="B1051" s="153">
        <v>43879</v>
      </c>
      <c r="C1051" s="61">
        <v>161.097916</v>
      </c>
      <c r="D1051">
        <f t="shared" si="34"/>
        <v>-4.4352460778273151E-2</v>
      </c>
      <c r="E1051">
        <v>-4.4352460778273151E-2</v>
      </c>
      <c r="F1051">
        <v>1049</v>
      </c>
      <c r="G1051">
        <f t="shared" ca="1" si="35"/>
        <v>-1.807588524336964E-2</v>
      </c>
    </row>
    <row r="1052" spans="2:7" x14ac:dyDescent="0.2">
      <c r="B1052" s="153">
        <v>43878</v>
      </c>
      <c r="C1052" s="61">
        <v>168.57461499999999</v>
      </c>
      <c r="D1052">
        <f t="shared" si="34"/>
        <v>0</v>
      </c>
      <c r="E1052">
        <v>0</v>
      </c>
      <c r="F1052">
        <v>1050</v>
      </c>
      <c r="G1052">
        <f t="shared" ca="1" si="35"/>
        <v>1.0990925562377038E-3</v>
      </c>
    </row>
    <row r="1053" spans="2:7" x14ac:dyDescent="0.2">
      <c r="B1053" s="153">
        <v>43875</v>
      </c>
      <c r="C1053" s="61">
        <v>168.57461499999999</v>
      </c>
      <c r="D1053">
        <f t="shared" si="34"/>
        <v>-2.3597980457960486E-3</v>
      </c>
      <c r="E1053">
        <v>-2.3597980457960486E-3</v>
      </c>
      <c r="F1053">
        <v>1051</v>
      </c>
      <c r="G1053">
        <f t="shared" ca="1" si="35"/>
        <v>-2.9040945550214532E-2</v>
      </c>
    </row>
    <row r="1054" spans="2:7" x14ac:dyDescent="0.2">
      <c r="B1054" s="153">
        <v>43874</v>
      </c>
      <c r="C1054" s="61">
        <v>168.97335799999999</v>
      </c>
      <c r="D1054">
        <f t="shared" si="34"/>
        <v>-8.4820192488797037E-3</v>
      </c>
      <c r="E1054">
        <v>-8.4820192488797037E-3</v>
      </c>
      <c r="F1054">
        <v>1052</v>
      </c>
      <c r="G1054">
        <f t="shared" ca="1" si="35"/>
        <v>3.6267433256047088E-2</v>
      </c>
    </row>
    <row r="1055" spans="2:7" x14ac:dyDescent="0.2">
      <c r="B1055" s="153">
        <v>43873</v>
      </c>
      <c r="C1055" s="61">
        <v>170.41885400000001</v>
      </c>
      <c r="D1055">
        <f t="shared" si="34"/>
        <v>7.0692339048371482E-3</v>
      </c>
      <c r="E1055">
        <v>7.0692339048371482E-3</v>
      </c>
      <c r="F1055">
        <v>1053</v>
      </c>
      <c r="G1055">
        <f t="shared" ca="1" si="35"/>
        <v>-3.3007693192854216E-2</v>
      </c>
    </row>
    <row r="1056" spans="2:7" x14ac:dyDescent="0.2">
      <c r="B1056" s="153">
        <v>43872</v>
      </c>
      <c r="C1056" s="61">
        <v>169.22257999999999</v>
      </c>
      <c r="D1056">
        <f t="shared" si="34"/>
        <v>5.0326053334666812E-3</v>
      </c>
      <c r="E1056">
        <v>5.0326053334666812E-3</v>
      </c>
      <c r="F1056">
        <v>1054</v>
      </c>
      <c r="G1056">
        <f t="shared" ca="1" si="35"/>
        <v>-1.5326548252845887E-2</v>
      </c>
    </row>
    <row r="1057" spans="2:7" x14ac:dyDescent="0.2">
      <c r="B1057" s="153">
        <v>43871</v>
      </c>
      <c r="C1057" s="61">
        <v>168.375214</v>
      </c>
      <c r="D1057">
        <f t="shared" si="34"/>
        <v>-2.7073801762518751E-2</v>
      </c>
      <c r="E1057">
        <v>-2.7073801762518751E-2</v>
      </c>
      <c r="F1057">
        <v>1055</v>
      </c>
      <c r="G1057">
        <f t="shared" ca="1" si="35"/>
        <v>-9.5408537316054892E-2</v>
      </c>
    </row>
    <row r="1058" spans="2:7" x14ac:dyDescent="0.2">
      <c r="B1058" s="153">
        <v>43868</v>
      </c>
      <c r="C1058" s="61">
        <v>173.06062299999999</v>
      </c>
      <c r="D1058">
        <f t="shared" si="34"/>
        <v>-2.9354211815798132E-2</v>
      </c>
      <c r="E1058">
        <v>-2.9354211815798132E-2</v>
      </c>
      <c r="F1058">
        <v>1056</v>
      </c>
      <c r="G1058">
        <f t="shared" ca="1" si="35"/>
        <v>-2.6749789420320785E-2</v>
      </c>
    </row>
    <row r="1059" spans="2:7" x14ac:dyDescent="0.2">
      <c r="B1059" s="153">
        <v>43867</v>
      </c>
      <c r="C1059" s="61">
        <v>178.29431199999999</v>
      </c>
      <c r="D1059">
        <f t="shared" si="34"/>
        <v>-2.6666689667836144E-2</v>
      </c>
      <c r="E1059">
        <v>-2.6666689667836144E-2</v>
      </c>
      <c r="F1059">
        <v>1057</v>
      </c>
      <c r="G1059">
        <f t="shared" ca="1" si="35"/>
        <v>4.8107416404266252E-3</v>
      </c>
    </row>
    <row r="1060" spans="2:7" x14ac:dyDescent="0.2">
      <c r="B1060" s="153">
        <v>43866</v>
      </c>
      <c r="C1060" s="61">
        <v>183.179092</v>
      </c>
      <c r="D1060">
        <f t="shared" si="34"/>
        <v>0.10893185837844448</v>
      </c>
      <c r="E1060">
        <v>0.10893185837844448</v>
      </c>
      <c r="F1060">
        <v>1058</v>
      </c>
      <c r="G1060">
        <f t="shared" ca="1" si="35"/>
        <v>-7.3243791828223933E-3</v>
      </c>
    </row>
    <row r="1061" spans="2:7" x14ac:dyDescent="0.2">
      <c r="B1061" s="153">
        <v>43865</v>
      </c>
      <c r="C1061" s="61">
        <v>165.18516500000001</v>
      </c>
      <c r="D1061">
        <f t="shared" si="34"/>
        <v>1.1290728134535556E-2</v>
      </c>
      <c r="E1061">
        <v>1.1290728134535556E-2</v>
      </c>
      <c r="F1061">
        <v>1059</v>
      </c>
      <c r="G1061">
        <f t="shared" ca="1" si="35"/>
        <v>1.0390293389192701E-2</v>
      </c>
    </row>
    <row r="1062" spans="2:7" x14ac:dyDescent="0.2">
      <c r="B1062" s="153">
        <v>43864</v>
      </c>
      <c r="C1062" s="61">
        <v>163.34092699999999</v>
      </c>
      <c r="D1062">
        <f t="shared" si="34"/>
        <v>-7.2197063679984422E-2</v>
      </c>
      <c r="E1062">
        <v>-7.2197063679984422E-2</v>
      </c>
      <c r="F1062">
        <v>1060</v>
      </c>
      <c r="G1062">
        <f t="shared" ca="1" si="35"/>
        <v>-5.6583743495502688E-3</v>
      </c>
    </row>
    <row r="1063" spans="2:7" x14ac:dyDescent="0.2">
      <c r="B1063" s="153">
        <v>43861</v>
      </c>
      <c r="C1063" s="61">
        <v>176.05131499999999</v>
      </c>
      <c r="D1063">
        <f t="shared" si="34"/>
        <v>-5.1557396578170794E-2</v>
      </c>
      <c r="E1063">
        <v>-5.1557396578170794E-2</v>
      </c>
      <c r="F1063">
        <v>1061</v>
      </c>
      <c r="G1063">
        <f t="shared" ca="1" si="35"/>
        <v>-5.7677320506993895E-2</v>
      </c>
    </row>
    <row r="1064" spans="2:7" x14ac:dyDescent="0.2">
      <c r="B1064" s="153">
        <v>43860</v>
      </c>
      <c r="C1064" s="61">
        <v>185.621475</v>
      </c>
      <c r="D1064">
        <f t="shared" si="34"/>
        <v>-9.8378194768602555E-3</v>
      </c>
      <c r="E1064">
        <v>-9.8378194768602555E-3</v>
      </c>
      <c r="F1064">
        <v>1062</v>
      </c>
      <c r="G1064">
        <f t="shared" ca="1" si="35"/>
        <v>-6.4273049876377608E-2</v>
      </c>
    </row>
    <row r="1065" spans="2:7" x14ac:dyDescent="0.2">
      <c r="B1065" s="153">
        <v>43859</v>
      </c>
      <c r="C1065" s="61">
        <v>187.46572900000001</v>
      </c>
      <c r="D1065">
        <f t="shared" si="34"/>
        <v>6.7859180826998447E-2</v>
      </c>
      <c r="E1065">
        <v>6.7859180826998447E-2</v>
      </c>
      <c r="F1065">
        <v>1063</v>
      </c>
      <c r="G1065">
        <f t="shared" ca="1" si="35"/>
        <v>-1.93546322050747E-2</v>
      </c>
    </row>
    <row r="1066" spans="2:7" x14ac:dyDescent="0.2">
      <c r="B1066" s="153">
        <v>43858</v>
      </c>
      <c r="C1066" s="61">
        <v>175.55285599999999</v>
      </c>
      <c r="D1066">
        <f t="shared" si="34"/>
        <v>-3.3479654039904543E-2</v>
      </c>
      <c r="E1066">
        <v>-3.3479654039904543E-2</v>
      </c>
      <c r="F1066">
        <v>1064</v>
      </c>
      <c r="G1066">
        <f t="shared" ca="1" si="35"/>
        <v>6.6510505308357018E-2</v>
      </c>
    </row>
    <row r="1067" spans="2:7" x14ac:dyDescent="0.2">
      <c r="B1067" s="153">
        <v>43857</v>
      </c>
      <c r="C1067" s="61">
        <v>181.63389599999999</v>
      </c>
      <c r="D1067">
        <f t="shared" si="34"/>
        <v>-2.305635966099006E-2</v>
      </c>
      <c r="E1067">
        <v>-2.305635966099006E-2</v>
      </c>
      <c r="F1067">
        <v>1065</v>
      </c>
      <c r="G1067">
        <f t="shared" ca="1" si="35"/>
        <v>0.12003611991780397</v>
      </c>
    </row>
    <row r="1068" spans="2:7" x14ac:dyDescent="0.2">
      <c r="B1068" s="153">
        <v>43854</v>
      </c>
      <c r="C1068" s="61">
        <v>185.920547</v>
      </c>
      <c r="D1068">
        <f t="shared" si="34"/>
        <v>-1.0084884971371496E-2</v>
      </c>
      <c r="E1068">
        <v>-1.0084884971371496E-2</v>
      </c>
      <c r="F1068">
        <v>1066</v>
      </c>
      <c r="G1068">
        <f t="shared" ca="1" si="35"/>
        <v>-3.0903328159736319E-2</v>
      </c>
    </row>
    <row r="1069" spans="2:7" x14ac:dyDescent="0.2">
      <c r="B1069" s="153">
        <v>43853</v>
      </c>
      <c r="C1069" s="61">
        <v>187.81463600000001</v>
      </c>
      <c r="D1069">
        <f t="shared" si="34"/>
        <v>1.5086150263437586E-2</v>
      </c>
      <c r="E1069">
        <v>1.5086150263437586E-2</v>
      </c>
      <c r="F1069">
        <v>1067</v>
      </c>
      <c r="G1069">
        <f t="shared" ca="1" si="35"/>
        <v>2.2884351479887113E-2</v>
      </c>
    </row>
    <row r="1070" spans="2:7" x14ac:dyDescent="0.2">
      <c r="B1070" s="153">
        <v>43852</v>
      </c>
      <c r="C1070" s="61">
        <v>185.023346</v>
      </c>
      <c r="D1070">
        <f t="shared" si="34"/>
        <v>-3.0302966458800904E-2</v>
      </c>
      <c r="E1070">
        <v>-3.0302966458800904E-2</v>
      </c>
      <c r="F1070">
        <v>1068</v>
      </c>
      <c r="G1070">
        <f t="shared" ca="1" si="35"/>
        <v>-2.6909463097330267E-2</v>
      </c>
    </row>
    <row r="1071" spans="2:7" x14ac:dyDescent="0.2">
      <c r="B1071" s="153">
        <v>43851</v>
      </c>
      <c r="C1071" s="61">
        <v>190.80531300000001</v>
      </c>
      <c r="D1071">
        <f t="shared" si="34"/>
        <v>-1.8461575499692896E-2</v>
      </c>
      <c r="E1071">
        <v>-1.8461575499692896E-2</v>
      </c>
      <c r="F1071">
        <v>1069</v>
      </c>
      <c r="G1071">
        <f t="shared" ca="1" si="35"/>
        <v>-1.0862720826095996E-2</v>
      </c>
    </row>
    <row r="1072" spans="2:7" x14ac:dyDescent="0.2">
      <c r="B1072" s="153">
        <v>43850</v>
      </c>
      <c r="C1072" s="61">
        <v>194.39413500000001</v>
      </c>
      <c r="D1072">
        <f t="shared" si="34"/>
        <v>-1.1657410233668869E-2</v>
      </c>
      <c r="E1072">
        <v>-1.1657410233668869E-2</v>
      </c>
      <c r="F1072">
        <v>1070</v>
      </c>
      <c r="G1072">
        <f t="shared" ca="1" si="35"/>
        <v>-1.6929789366693277E-2</v>
      </c>
    </row>
    <row r="1073" spans="2:7" x14ac:dyDescent="0.2">
      <c r="B1073" s="153">
        <v>43847</v>
      </c>
      <c r="C1073" s="61">
        <v>196.68699599999999</v>
      </c>
      <c r="D1073">
        <f t="shared" si="34"/>
        <v>-1.2654960196300873E-3</v>
      </c>
      <c r="E1073">
        <v>-1.2654960196300873E-3</v>
      </c>
      <c r="F1073">
        <v>1071</v>
      </c>
      <c r="G1073">
        <f t="shared" ca="1" si="35"/>
        <v>7.3324159816630707E-2</v>
      </c>
    </row>
    <row r="1074" spans="2:7" x14ac:dyDescent="0.2">
      <c r="B1074" s="153">
        <v>43846</v>
      </c>
      <c r="C1074" s="61">
        <v>196.936218</v>
      </c>
      <c r="D1074">
        <f t="shared" si="34"/>
        <v>-1.3975570037107112E-2</v>
      </c>
      <c r="E1074">
        <v>-1.3975570037107112E-2</v>
      </c>
      <c r="F1074">
        <v>1072</v>
      </c>
      <c r="G1074">
        <f t="shared" ca="1" si="35"/>
        <v>-4.5749979221625138E-3</v>
      </c>
    </row>
    <row r="1075" spans="2:7" x14ac:dyDescent="0.2">
      <c r="B1075" s="153">
        <v>43845</v>
      </c>
      <c r="C1075" s="61">
        <v>199.72752399999999</v>
      </c>
      <c r="D1075">
        <f t="shared" si="34"/>
        <v>2.2976790165119602E-2</v>
      </c>
      <c r="E1075">
        <v>2.2976790165119602E-2</v>
      </c>
      <c r="F1075">
        <v>1073</v>
      </c>
      <c r="G1075">
        <f t="shared" ca="1" si="35"/>
        <v>-4.2334960814189498E-2</v>
      </c>
    </row>
    <row r="1076" spans="2:7" x14ac:dyDescent="0.2">
      <c r="B1076" s="153">
        <v>43844</v>
      </c>
      <c r="C1076" s="61">
        <v>195.241501</v>
      </c>
      <c r="D1076">
        <f t="shared" si="34"/>
        <v>-2.0381440538379011E-3</v>
      </c>
      <c r="E1076">
        <v>-2.0381440538379011E-3</v>
      </c>
      <c r="F1076">
        <v>1074</v>
      </c>
      <c r="G1076">
        <f t="shared" ca="1" si="35"/>
        <v>-1.5374206838385378E-2</v>
      </c>
    </row>
    <row r="1077" spans="2:7" x14ac:dyDescent="0.2">
      <c r="B1077" s="153">
        <v>43843</v>
      </c>
      <c r="C1077" s="61">
        <v>195.640244</v>
      </c>
      <c r="D1077">
        <f t="shared" si="34"/>
        <v>-5.0934928233152435E-4</v>
      </c>
      <c r="E1077">
        <v>-5.0934928233152435E-4</v>
      </c>
      <c r="F1077">
        <v>1075</v>
      </c>
      <c r="G1077">
        <f t="shared" ca="1" si="35"/>
        <v>-1.9737895473368742E-2</v>
      </c>
    </row>
    <row r="1078" spans="2:7" x14ac:dyDescent="0.2">
      <c r="B1078" s="153">
        <v>43840</v>
      </c>
      <c r="C1078" s="61">
        <v>195.73994400000001</v>
      </c>
      <c r="D1078">
        <f t="shared" si="34"/>
        <v>2.2656257338882602E-2</v>
      </c>
      <c r="E1078">
        <v>2.2656257338882602E-2</v>
      </c>
      <c r="F1078">
        <v>1076</v>
      </c>
      <c r="G1078">
        <f t="shared" ca="1" si="35"/>
        <v>3.568161754938539E-2</v>
      </c>
    </row>
    <row r="1079" spans="2:7" x14ac:dyDescent="0.2">
      <c r="B1079" s="153">
        <v>43839</v>
      </c>
      <c r="C1079" s="61">
        <v>191.403458</v>
      </c>
      <c r="D1079">
        <f t="shared" si="34"/>
        <v>5.1766639574915001E-2</v>
      </c>
      <c r="E1079">
        <v>5.1766639574915001E-2</v>
      </c>
      <c r="F1079">
        <v>1077</v>
      </c>
      <c r="G1079">
        <f t="shared" ca="1" si="35"/>
        <v>6.3654336125563413E-2</v>
      </c>
    </row>
    <row r="1080" spans="2:7" x14ac:dyDescent="0.2">
      <c r="B1080" s="153">
        <v>43838</v>
      </c>
      <c r="C1080" s="61">
        <v>181.98281900000001</v>
      </c>
      <c r="D1080">
        <f t="shared" si="34"/>
        <v>-1.1640444578074987E-2</v>
      </c>
      <c r="E1080">
        <v>-1.1640444578074987E-2</v>
      </c>
      <c r="F1080">
        <v>1078</v>
      </c>
      <c r="G1080">
        <f t="shared" ca="1" si="35"/>
        <v>1.7034027123332532E-2</v>
      </c>
    </row>
    <row r="1081" spans="2:7" x14ac:dyDescent="0.2">
      <c r="B1081" s="153">
        <v>43837</v>
      </c>
      <c r="C1081" s="61">
        <v>184.12612899999999</v>
      </c>
      <c r="D1081">
        <f t="shared" si="34"/>
        <v>-5.1171757835621438E-3</v>
      </c>
      <c r="E1081">
        <v>-5.1171757835621438E-3</v>
      </c>
      <c r="F1081">
        <v>1079</v>
      </c>
      <c r="G1081">
        <f t="shared" ca="1" si="35"/>
        <v>-2.2511140205350721E-2</v>
      </c>
    </row>
    <row r="1082" spans="2:7" x14ac:dyDescent="0.2">
      <c r="B1082" s="153">
        <v>43836</v>
      </c>
      <c r="C1082" s="61">
        <v>185.07318100000001</v>
      </c>
      <c r="D1082">
        <f t="shared" si="34"/>
        <v>-2.8519142174522616E-2</v>
      </c>
      <c r="E1082">
        <v>-2.8519142174522616E-2</v>
      </c>
      <c r="F1082">
        <v>1080</v>
      </c>
      <c r="G1082">
        <f t="shared" ca="1" si="35"/>
        <v>-3.1766870395922013E-2</v>
      </c>
    </row>
    <row r="1083" spans="2:7" x14ac:dyDescent="0.2">
      <c r="B1083" s="153">
        <v>43833</v>
      </c>
      <c r="C1083" s="61">
        <v>190.50625600000001</v>
      </c>
      <c r="D1083">
        <f t="shared" si="34"/>
        <v>-1.3677355516114258E-2</v>
      </c>
      <c r="E1083">
        <v>-1.3677355516114258E-2</v>
      </c>
      <c r="F1083">
        <v>1081</v>
      </c>
      <c r="G1083">
        <f t="shared" ca="1" si="35"/>
        <v>3.9017769031007614E-2</v>
      </c>
    </row>
    <row r="1084" spans="2:7" x14ac:dyDescent="0.2">
      <c r="B1084" s="153">
        <v>43832</v>
      </c>
      <c r="C1084" s="61">
        <v>193.14801</v>
      </c>
      <c r="D1084">
        <f t="shared" si="34"/>
        <v>5.0420159612539116E-2</v>
      </c>
      <c r="E1084">
        <v>5.0420159612539116E-2</v>
      </c>
      <c r="F1084">
        <v>1082</v>
      </c>
      <c r="G1084">
        <f t="shared" ca="1" si="35"/>
        <v>-2.0333003844023024E-2</v>
      </c>
    </row>
    <row r="1085" spans="2:7" x14ac:dyDescent="0.2">
      <c r="B1085" s="153">
        <v>43831</v>
      </c>
      <c r="C1085" s="61">
        <v>183.87690699999999</v>
      </c>
      <c r="D1085">
        <f t="shared" si="34"/>
        <v>-3.7807503213143278E-3</v>
      </c>
      <c r="E1085">
        <v>-3.7807503213143278E-3</v>
      </c>
      <c r="F1085">
        <v>1083</v>
      </c>
      <c r="G1085">
        <f t="shared" ca="1" si="35"/>
        <v>5.6109348676364459E-3</v>
      </c>
    </row>
    <row r="1086" spans="2:7" x14ac:dyDescent="0.2">
      <c r="B1086" s="153">
        <v>43830</v>
      </c>
      <c r="C1086" s="61">
        <v>184.574738</v>
      </c>
      <c r="D1086">
        <f t="shared" si="34"/>
        <v>7.8933106707228737E-3</v>
      </c>
      <c r="E1086">
        <v>7.8933106707228737E-3</v>
      </c>
      <c r="F1086">
        <v>1084</v>
      </c>
      <c r="G1086">
        <f t="shared" ca="1" si="35"/>
        <v>-2.6176215063375859E-2</v>
      </c>
    </row>
    <row r="1087" spans="2:7" x14ac:dyDescent="0.2">
      <c r="B1087" s="153">
        <v>43829</v>
      </c>
      <c r="C1087" s="61">
        <v>183.129242</v>
      </c>
      <c r="D1087">
        <f t="shared" si="34"/>
        <v>4.2861244974536125E-2</v>
      </c>
      <c r="E1087">
        <v>4.2861244974536125E-2</v>
      </c>
      <c r="F1087">
        <v>1085</v>
      </c>
      <c r="G1087">
        <f t="shared" ca="1" si="35"/>
        <v>-4.3087757602300915E-2</v>
      </c>
    </row>
    <row r="1088" spans="2:7" x14ac:dyDescent="0.2">
      <c r="B1088" s="153">
        <v>43826</v>
      </c>
      <c r="C1088" s="61">
        <v>175.60269199999999</v>
      </c>
      <c r="D1088">
        <f t="shared" si="34"/>
        <v>8.8773294410722271E-3</v>
      </c>
      <c r="E1088">
        <v>8.8773294410722271E-3</v>
      </c>
      <c r="F1088">
        <v>1086</v>
      </c>
      <c r="G1088">
        <f t="shared" ca="1" si="35"/>
        <v>7.2138296229135909E-2</v>
      </c>
    </row>
    <row r="1089" spans="2:7" x14ac:dyDescent="0.2">
      <c r="B1089" s="153">
        <v>43825</v>
      </c>
      <c r="C1089" s="61">
        <v>174.057526</v>
      </c>
      <c r="D1089">
        <f t="shared" si="34"/>
        <v>-5.1281042376269629E-3</v>
      </c>
      <c r="E1089">
        <v>-5.1281042376269629E-3</v>
      </c>
      <c r="F1089">
        <v>1087</v>
      </c>
      <c r="G1089">
        <f t="shared" ca="1" si="35"/>
        <v>2.9619703139149616E-2</v>
      </c>
    </row>
    <row r="1090" spans="2:7" x14ac:dyDescent="0.2">
      <c r="B1090" s="153">
        <v>43823</v>
      </c>
      <c r="C1090" s="61">
        <v>174.954712</v>
      </c>
      <c r="D1090">
        <f t="shared" si="34"/>
        <v>-3.1242140270621842E-3</v>
      </c>
      <c r="E1090">
        <v>-3.1242140270621842E-3</v>
      </c>
      <c r="F1090">
        <v>1088</v>
      </c>
      <c r="G1090">
        <f t="shared" ca="1" si="35"/>
        <v>7.5720290825275136E-2</v>
      </c>
    </row>
    <row r="1091" spans="2:7" x14ac:dyDescent="0.2">
      <c r="B1091" s="153">
        <v>43822</v>
      </c>
      <c r="C1091" s="61">
        <v>175.50302099999999</v>
      </c>
      <c r="D1091">
        <f t="shared" ref="D1091:D1154" si="36">(C1091-C1092)/C1092</f>
        <v>5.6840999360777112E-4</v>
      </c>
      <c r="E1091">
        <v>5.6840999360777112E-4</v>
      </c>
      <c r="F1091">
        <v>1089</v>
      </c>
      <c r="G1091">
        <f t="shared" ref="G1091:G1154" ca="1" si="37">_xlfn.NORM.INV(RAND(),$N$5,$N$6)</f>
        <v>-7.0674402588500343E-2</v>
      </c>
    </row>
    <row r="1092" spans="2:7" x14ac:dyDescent="0.2">
      <c r="B1092" s="153">
        <v>43819</v>
      </c>
      <c r="C1092" s="61">
        <v>175.40332000000001</v>
      </c>
      <c r="D1092">
        <f t="shared" si="36"/>
        <v>-1.7862079750564468E-2</v>
      </c>
      <c r="E1092">
        <v>-1.7862079750564468E-2</v>
      </c>
      <c r="F1092">
        <v>1090</v>
      </c>
      <c r="G1092">
        <f t="shared" ca="1" si="37"/>
        <v>-8.7555446616796026E-2</v>
      </c>
    </row>
    <row r="1093" spans="2:7" x14ac:dyDescent="0.2">
      <c r="B1093" s="153">
        <v>43818</v>
      </c>
      <c r="C1093" s="61">
        <v>178.593369</v>
      </c>
      <c r="D1093">
        <f t="shared" si="36"/>
        <v>2.4885511418236639E-2</v>
      </c>
      <c r="E1093">
        <v>2.4885511418236639E-2</v>
      </c>
      <c r="F1093">
        <v>1091</v>
      </c>
      <c r="G1093">
        <f t="shared" ca="1" si="37"/>
        <v>-5.4682653738188369E-2</v>
      </c>
    </row>
    <row r="1094" spans="2:7" x14ac:dyDescent="0.2">
      <c r="B1094" s="153">
        <v>43817</v>
      </c>
      <c r="C1094" s="61">
        <v>174.25689700000001</v>
      </c>
      <c r="D1094">
        <f t="shared" si="36"/>
        <v>-2.9966632284218277E-2</v>
      </c>
      <c r="E1094">
        <v>-2.9966632284218277E-2</v>
      </c>
      <c r="F1094">
        <v>1092</v>
      </c>
      <c r="G1094">
        <f t="shared" ca="1" si="37"/>
        <v>4.4152438184051672E-2</v>
      </c>
    </row>
    <row r="1095" spans="2:7" x14ac:dyDescent="0.2">
      <c r="B1095" s="153">
        <v>43816</v>
      </c>
      <c r="C1095" s="61">
        <v>179.640106</v>
      </c>
      <c r="D1095">
        <f t="shared" si="36"/>
        <v>3.0008574569773003E-2</v>
      </c>
      <c r="E1095">
        <v>3.0008574569773003E-2</v>
      </c>
      <c r="F1095">
        <v>1093</v>
      </c>
      <c r="G1095">
        <f t="shared" ca="1" si="37"/>
        <v>-3.8037012029297178E-2</v>
      </c>
    </row>
    <row r="1096" spans="2:7" x14ac:dyDescent="0.2">
      <c r="B1096" s="153">
        <v>43815</v>
      </c>
      <c r="C1096" s="61">
        <v>174.406418</v>
      </c>
      <c r="D1096">
        <f t="shared" si="36"/>
        <v>-9.9038219405708401E-3</v>
      </c>
      <c r="E1096">
        <v>-9.9038219405708401E-3</v>
      </c>
      <c r="F1096">
        <v>1094</v>
      </c>
      <c r="G1096">
        <f t="shared" ca="1" si="37"/>
        <v>-0.12116814996736049</v>
      </c>
    </row>
    <row r="1097" spans="2:7" x14ac:dyDescent="0.2">
      <c r="B1097" s="153">
        <v>43812</v>
      </c>
      <c r="C1097" s="61">
        <v>176.15098599999999</v>
      </c>
      <c r="D1097">
        <f t="shared" si="36"/>
        <v>1.9325027056519263E-2</v>
      </c>
      <c r="E1097">
        <v>1.9325027056519263E-2</v>
      </c>
      <c r="F1097">
        <v>1095</v>
      </c>
      <c r="G1097">
        <f t="shared" ca="1" si="37"/>
        <v>-2.9361221755207948E-2</v>
      </c>
    </row>
    <row r="1098" spans="2:7" x14ac:dyDescent="0.2">
      <c r="B1098" s="153">
        <v>43811</v>
      </c>
      <c r="C1098" s="61">
        <v>172.81140099999999</v>
      </c>
      <c r="D1098">
        <f t="shared" si="36"/>
        <v>7.1384424463382182E-2</v>
      </c>
      <c r="E1098">
        <v>7.1384424463382182E-2</v>
      </c>
      <c r="F1098">
        <v>1096</v>
      </c>
      <c r="G1098">
        <f t="shared" ca="1" si="37"/>
        <v>-2.2955207205301364E-2</v>
      </c>
    </row>
    <row r="1099" spans="2:7" x14ac:dyDescent="0.2">
      <c r="B1099" s="153">
        <v>43810</v>
      </c>
      <c r="C1099" s="61">
        <v>161.29728700000001</v>
      </c>
      <c r="D1099">
        <f t="shared" si="36"/>
        <v>1.3149653728140706E-2</v>
      </c>
      <c r="E1099">
        <v>1.3149653728140706E-2</v>
      </c>
      <c r="F1099">
        <v>1097</v>
      </c>
      <c r="G1099">
        <f t="shared" ca="1" si="37"/>
        <v>3.3794535733281353E-2</v>
      </c>
    </row>
    <row r="1100" spans="2:7" x14ac:dyDescent="0.2">
      <c r="B1100" s="153">
        <v>43809</v>
      </c>
      <c r="C1100" s="61">
        <v>159.203812</v>
      </c>
      <c r="D1100">
        <f t="shared" si="36"/>
        <v>-4.9844336292008884E-3</v>
      </c>
      <c r="E1100">
        <v>-4.9844336292008884E-3</v>
      </c>
      <c r="F1100">
        <v>1098</v>
      </c>
      <c r="G1100">
        <f t="shared" ca="1" si="37"/>
        <v>3.3356663757866417E-2</v>
      </c>
    </row>
    <row r="1101" spans="2:7" x14ac:dyDescent="0.2">
      <c r="B1101" s="153">
        <v>43808</v>
      </c>
      <c r="C1101" s="61">
        <v>160.001328</v>
      </c>
      <c r="D1101">
        <f t="shared" si="36"/>
        <v>-6.1919133699711321E-3</v>
      </c>
      <c r="E1101">
        <v>-6.1919133699711321E-3</v>
      </c>
      <c r="F1101">
        <v>1099</v>
      </c>
      <c r="G1101">
        <f t="shared" ca="1" si="37"/>
        <v>5.5570825681506508E-2</v>
      </c>
    </row>
    <row r="1102" spans="2:7" x14ac:dyDescent="0.2">
      <c r="B1102" s="153">
        <v>43805</v>
      </c>
      <c r="C1102" s="61">
        <v>160.99821499999999</v>
      </c>
      <c r="D1102">
        <f t="shared" si="36"/>
        <v>-2.7694256023224569E-2</v>
      </c>
      <c r="E1102">
        <v>-2.7694256023224569E-2</v>
      </c>
      <c r="F1102">
        <v>1100</v>
      </c>
      <c r="G1102">
        <f t="shared" ca="1" si="37"/>
        <v>4.0463385177652911E-2</v>
      </c>
    </row>
    <row r="1103" spans="2:7" x14ac:dyDescent="0.2">
      <c r="B1103" s="153">
        <v>43804</v>
      </c>
      <c r="C1103" s="61">
        <v>165.58393899999999</v>
      </c>
      <c r="D1103">
        <f t="shared" si="36"/>
        <v>-1.9480437424254104E-2</v>
      </c>
      <c r="E1103">
        <v>-1.9480437424254104E-2</v>
      </c>
      <c r="F1103">
        <v>1101</v>
      </c>
      <c r="G1103">
        <f t="shared" ca="1" si="37"/>
        <v>-6.1754724603465913E-2</v>
      </c>
    </row>
    <row r="1104" spans="2:7" x14ac:dyDescent="0.2">
      <c r="B1104" s="153">
        <v>43803</v>
      </c>
      <c r="C1104" s="61">
        <v>168.873672</v>
      </c>
      <c r="D1104">
        <f t="shared" si="36"/>
        <v>7.0796491039358742E-2</v>
      </c>
      <c r="E1104">
        <v>7.0796491039358742E-2</v>
      </c>
      <c r="F1104">
        <v>1102</v>
      </c>
      <c r="G1104">
        <f t="shared" ca="1" si="37"/>
        <v>0.12267438664543369</v>
      </c>
    </row>
    <row r="1105" spans="2:7" x14ac:dyDescent="0.2">
      <c r="B1105" s="153">
        <v>43802</v>
      </c>
      <c r="C1105" s="61">
        <v>157.70846599999999</v>
      </c>
      <c r="D1105">
        <f t="shared" si="36"/>
        <v>-1.7696435311445408E-2</v>
      </c>
      <c r="E1105">
        <v>-1.7696435311445408E-2</v>
      </c>
      <c r="F1105">
        <v>1103</v>
      </c>
      <c r="G1105">
        <f t="shared" ca="1" si="37"/>
        <v>5.7842121166366112E-2</v>
      </c>
    </row>
    <row r="1106" spans="2:7" x14ac:dyDescent="0.2">
      <c r="B1106" s="153">
        <v>43801</v>
      </c>
      <c r="C1106" s="61">
        <v>160.549622</v>
      </c>
      <c r="D1106">
        <f t="shared" si="36"/>
        <v>-2.7863228173056966E-3</v>
      </c>
      <c r="E1106">
        <v>-2.7863228173056966E-3</v>
      </c>
      <c r="F1106">
        <v>1104</v>
      </c>
      <c r="G1106">
        <f t="shared" ca="1" si="37"/>
        <v>-0.11804150005825309</v>
      </c>
    </row>
    <row r="1107" spans="2:7" x14ac:dyDescent="0.2">
      <c r="B1107" s="153">
        <v>43798</v>
      </c>
      <c r="C1107" s="61">
        <v>160.99821499999999</v>
      </c>
      <c r="D1107">
        <f t="shared" si="36"/>
        <v>-2.002428491961834E-2</v>
      </c>
      <c r="E1107">
        <v>-2.002428491961834E-2</v>
      </c>
      <c r="F1107">
        <v>1105</v>
      </c>
      <c r="G1107">
        <f t="shared" ca="1" si="37"/>
        <v>-3.2371918018989726E-2</v>
      </c>
    </row>
    <row r="1108" spans="2:7" x14ac:dyDescent="0.2">
      <c r="B1108" s="153">
        <v>43797</v>
      </c>
      <c r="C1108" s="61">
        <v>164.28796399999999</v>
      </c>
      <c r="D1108">
        <f t="shared" si="36"/>
        <v>-6.6304445378711947E-3</v>
      </c>
      <c r="E1108">
        <v>-6.6304445378711947E-3</v>
      </c>
      <c r="F1108">
        <v>1106</v>
      </c>
      <c r="G1108">
        <f t="shared" ca="1" si="37"/>
        <v>-1.9962720563752631E-2</v>
      </c>
    </row>
    <row r="1109" spans="2:7" x14ac:dyDescent="0.2">
      <c r="B1109" s="153">
        <v>43796</v>
      </c>
      <c r="C1109" s="61">
        <v>165.38453699999999</v>
      </c>
      <c r="D1109">
        <f t="shared" si="36"/>
        <v>1.5299888049345071E-2</v>
      </c>
      <c r="E1109">
        <v>1.5299888049345071E-2</v>
      </c>
      <c r="F1109">
        <v>1107</v>
      </c>
      <c r="G1109">
        <f t="shared" ca="1" si="37"/>
        <v>3.1722411869798276E-3</v>
      </c>
    </row>
    <row r="1110" spans="2:7" x14ac:dyDescent="0.2">
      <c r="B1110" s="153">
        <v>43795</v>
      </c>
      <c r="C1110" s="61">
        <v>162.892303</v>
      </c>
      <c r="D1110">
        <f t="shared" si="36"/>
        <v>-1.6255417139218971E-2</v>
      </c>
      <c r="E1110">
        <v>-1.6255417139218971E-2</v>
      </c>
      <c r="F1110">
        <v>1108</v>
      </c>
      <c r="G1110">
        <f t="shared" ca="1" si="37"/>
        <v>-4.8539520364251722E-2</v>
      </c>
    </row>
    <row r="1111" spans="2:7" x14ac:dyDescent="0.2">
      <c r="B1111" s="153">
        <v>43794</v>
      </c>
      <c r="C1111" s="61">
        <v>165.58393899999999</v>
      </c>
      <c r="D1111">
        <f t="shared" si="36"/>
        <v>2.3098301337000832E-2</v>
      </c>
      <c r="E1111">
        <v>2.3098301337000832E-2</v>
      </c>
      <c r="F1111">
        <v>1109</v>
      </c>
      <c r="G1111">
        <f t="shared" ca="1" si="37"/>
        <v>4.0865662080710142E-3</v>
      </c>
    </row>
    <row r="1112" spans="2:7" x14ac:dyDescent="0.2">
      <c r="B1112" s="153">
        <v>43791</v>
      </c>
      <c r="C1112" s="61">
        <v>161.84558100000001</v>
      </c>
      <c r="D1112">
        <f t="shared" si="36"/>
        <v>-1.0965553504331732E-2</v>
      </c>
      <c r="E1112">
        <v>-1.0965553504331732E-2</v>
      </c>
      <c r="F1112">
        <v>1110</v>
      </c>
      <c r="G1112">
        <f t="shared" ca="1" si="37"/>
        <v>-9.168643761617612E-2</v>
      </c>
    </row>
    <row r="1113" spans="2:7" x14ac:dyDescent="0.2">
      <c r="B1113" s="153">
        <v>43790</v>
      </c>
      <c r="C1113" s="61">
        <v>163.639984</v>
      </c>
      <c r="D1113">
        <f t="shared" si="36"/>
        <v>-1.9414556996064099E-2</v>
      </c>
      <c r="E1113">
        <v>-1.9414556996064099E-2</v>
      </c>
      <c r="F1113">
        <v>1111</v>
      </c>
      <c r="G1113">
        <f t="shared" ca="1" si="37"/>
        <v>-5.5904575811209944E-2</v>
      </c>
    </row>
    <row r="1114" spans="2:7" x14ac:dyDescent="0.2">
      <c r="B1114" s="153">
        <v>43789</v>
      </c>
      <c r="C1114" s="61">
        <v>166.87988300000001</v>
      </c>
      <c r="D1114">
        <f t="shared" si="36"/>
        <v>-2.08650057574402E-3</v>
      </c>
      <c r="E1114">
        <v>-2.08650057574402E-3</v>
      </c>
      <c r="F1114">
        <v>1112</v>
      </c>
      <c r="G1114">
        <f t="shared" ca="1" si="37"/>
        <v>-2.0707705628668666E-2</v>
      </c>
    </row>
    <row r="1115" spans="2:7" x14ac:dyDescent="0.2">
      <c r="B1115" s="153">
        <v>43788</v>
      </c>
      <c r="C1115" s="61">
        <v>167.22880599999999</v>
      </c>
      <c r="D1115">
        <f t="shared" si="36"/>
        <v>-1.381539326215688E-2</v>
      </c>
      <c r="E1115">
        <v>-1.381539326215688E-2</v>
      </c>
      <c r="F1115">
        <v>1113</v>
      </c>
      <c r="G1115">
        <f t="shared" ca="1" si="37"/>
        <v>3.6063149984556465E-3</v>
      </c>
    </row>
    <row r="1116" spans="2:7" x14ac:dyDescent="0.2">
      <c r="B1116" s="153">
        <v>43787</v>
      </c>
      <c r="C1116" s="61">
        <v>169.57150300000001</v>
      </c>
      <c r="D1116">
        <f t="shared" si="36"/>
        <v>9.1960711322127391E-3</v>
      </c>
      <c r="E1116">
        <v>9.1960711322127391E-3</v>
      </c>
      <c r="F1116">
        <v>1114</v>
      </c>
      <c r="G1116">
        <f t="shared" ca="1" si="37"/>
        <v>-2.3307335857341332E-2</v>
      </c>
    </row>
    <row r="1117" spans="2:7" x14ac:dyDescent="0.2">
      <c r="B1117" s="153">
        <v>43784</v>
      </c>
      <c r="C1117" s="61">
        <v>168.026321</v>
      </c>
      <c r="D1117">
        <f t="shared" si="36"/>
        <v>8.9793865675738913E-3</v>
      </c>
      <c r="E1117">
        <v>8.9793865675738913E-3</v>
      </c>
      <c r="F1117">
        <v>1115</v>
      </c>
      <c r="G1117">
        <f t="shared" ca="1" si="37"/>
        <v>0.1342012990073754</v>
      </c>
    </row>
    <row r="1118" spans="2:7" x14ac:dyDescent="0.2">
      <c r="B1118" s="153">
        <v>43783</v>
      </c>
      <c r="C1118" s="61">
        <v>166.53097500000001</v>
      </c>
      <c r="D1118">
        <f t="shared" si="36"/>
        <v>-2.0808914703835887E-2</v>
      </c>
      <c r="E1118">
        <v>-2.0808914703835887E-2</v>
      </c>
      <c r="F1118">
        <v>1116</v>
      </c>
      <c r="G1118">
        <f t="shared" ca="1" si="37"/>
        <v>-3.4209808965942633E-2</v>
      </c>
    </row>
    <row r="1119" spans="2:7" x14ac:dyDescent="0.2">
      <c r="B1119" s="153">
        <v>43782</v>
      </c>
      <c r="C1119" s="61">
        <v>170.06994599999999</v>
      </c>
      <c r="D1119">
        <f t="shared" si="36"/>
        <v>-8.1395047942884463E-3</v>
      </c>
      <c r="E1119">
        <v>-8.1395047942884463E-3</v>
      </c>
      <c r="F1119">
        <v>1117</v>
      </c>
      <c r="G1119">
        <f t="shared" ca="1" si="37"/>
        <v>1.1360542051183264E-2</v>
      </c>
    </row>
    <row r="1120" spans="2:7" x14ac:dyDescent="0.2">
      <c r="B1120" s="153">
        <v>43780</v>
      </c>
      <c r="C1120" s="61">
        <v>171.46559099999999</v>
      </c>
      <c r="D1120">
        <f t="shared" si="36"/>
        <v>1.7450408549746305E-2</v>
      </c>
      <c r="E1120">
        <v>1.7450408549746305E-2</v>
      </c>
      <c r="F1120">
        <v>1118</v>
      </c>
      <c r="G1120">
        <f t="shared" ca="1" si="37"/>
        <v>9.8298792001134769E-2</v>
      </c>
    </row>
    <row r="1121" spans="2:7" x14ac:dyDescent="0.2">
      <c r="B1121" s="153">
        <v>43777</v>
      </c>
      <c r="C1121" s="61">
        <v>168.524765</v>
      </c>
      <c r="D1121">
        <f t="shared" si="36"/>
        <v>-1.4285686043028609E-2</v>
      </c>
      <c r="E1121">
        <v>-1.4285686043028609E-2</v>
      </c>
      <c r="F1121">
        <v>1119</v>
      </c>
      <c r="G1121">
        <f t="shared" ca="1" si="37"/>
        <v>-3.6317590871103499E-2</v>
      </c>
    </row>
    <row r="1122" spans="2:7" x14ac:dyDescent="0.2">
      <c r="B1122" s="153">
        <v>43776</v>
      </c>
      <c r="C1122" s="61">
        <v>170.96714800000001</v>
      </c>
      <c r="D1122">
        <f t="shared" si="36"/>
        <v>-1.7191965926223813E-2</v>
      </c>
      <c r="E1122">
        <v>-1.7191965926223813E-2</v>
      </c>
      <c r="F1122">
        <v>1120</v>
      </c>
      <c r="G1122">
        <f t="shared" ca="1" si="37"/>
        <v>-3.1434431037911742E-2</v>
      </c>
    </row>
    <row r="1123" spans="2:7" x14ac:dyDescent="0.2">
      <c r="B1123" s="153">
        <v>43775</v>
      </c>
      <c r="C1123" s="61">
        <v>173.95782500000001</v>
      </c>
      <c r="D1123">
        <f t="shared" si="36"/>
        <v>1.4534892892883825E-2</v>
      </c>
      <c r="E1123">
        <v>1.4534892892883825E-2</v>
      </c>
      <c r="F1123">
        <v>1121</v>
      </c>
      <c r="G1123">
        <f t="shared" ca="1" si="37"/>
        <v>0.1613061350440802</v>
      </c>
    </row>
    <row r="1124" spans="2:7" x14ac:dyDescent="0.2">
      <c r="B1124" s="153">
        <v>43774</v>
      </c>
      <c r="C1124" s="61">
        <v>171.46559099999999</v>
      </c>
      <c r="D1124">
        <f t="shared" si="36"/>
        <v>-1.1614018173295559E-3</v>
      </c>
      <c r="E1124">
        <v>-1.1614018173295559E-3</v>
      </c>
      <c r="F1124">
        <v>1122</v>
      </c>
      <c r="G1124">
        <f t="shared" ca="1" si="37"/>
        <v>2.0888149817072335E-2</v>
      </c>
    </row>
    <row r="1125" spans="2:7" x14ac:dyDescent="0.2">
      <c r="B1125" s="153">
        <v>43773</v>
      </c>
      <c r="C1125" s="61">
        <v>171.664963</v>
      </c>
      <c r="D1125">
        <f t="shared" si="36"/>
        <v>-1.6281125362715861E-2</v>
      </c>
      <c r="E1125">
        <v>-1.6281125362715861E-2</v>
      </c>
      <c r="F1125">
        <v>1123</v>
      </c>
      <c r="G1125">
        <f t="shared" ca="1" si="37"/>
        <v>0.18232082831561669</v>
      </c>
    </row>
    <row r="1126" spans="2:7" x14ac:dyDescent="0.2">
      <c r="B1126" s="153">
        <v>43770</v>
      </c>
      <c r="C1126" s="61">
        <v>174.50611900000001</v>
      </c>
      <c r="D1126">
        <f t="shared" si="36"/>
        <v>-1.4912788573578604E-2</v>
      </c>
      <c r="E1126">
        <v>-1.4912788573578604E-2</v>
      </c>
      <c r="F1126">
        <v>1124</v>
      </c>
      <c r="G1126">
        <f t="shared" ca="1" si="37"/>
        <v>-2.1080004847077772E-2</v>
      </c>
    </row>
    <row r="1127" spans="2:7" x14ac:dyDescent="0.2">
      <c r="B1127" s="153">
        <v>43769</v>
      </c>
      <c r="C1127" s="61">
        <v>177.14788799999999</v>
      </c>
      <c r="D1127">
        <f t="shared" si="36"/>
        <v>3.3740562139589189E-2</v>
      </c>
      <c r="E1127">
        <v>3.3740562139589189E-2</v>
      </c>
      <c r="F1127">
        <v>1125</v>
      </c>
      <c r="G1127">
        <f t="shared" ca="1" si="37"/>
        <v>-3.3020943043325091E-2</v>
      </c>
    </row>
    <row r="1128" spans="2:7" x14ac:dyDescent="0.2">
      <c r="B1128" s="153">
        <v>43768</v>
      </c>
      <c r="C1128" s="61">
        <v>171.365906</v>
      </c>
      <c r="D1128">
        <f t="shared" si="36"/>
        <v>-3.1893467788001138E-3</v>
      </c>
      <c r="E1128">
        <v>-3.1893467788001138E-3</v>
      </c>
      <c r="F1128">
        <v>1126</v>
      </c>
      <c r="G1128">
        <f t="shared" ca="1" si="37"/>
        <v>-1.047737792730415E-2</v>
      </c>
    </row>
    <row r="1129" spans="2:7" x14ac:dyDescent="0.2">
      <c r="B1129" s="153">
        <v>43767</v>
      </c>
      <c r="C1129" s="61">
        <v>171.91419999999999</v>
      </c>
      <c r="D1129">
        <f t="shared" si="36"/>
        <v>0.16756946832959113</v>
      </c>
      <c r="E1129">
        <v>0.16756946832959113</v>
      </c>
      <c r="F1129">
        <v>1127</v>
      </c>
      <c r="G1129">
        <f t="shared" ca="1" si="37"/>
        <v>-2.9905739203025972E-2</v>
      </c>
    </row>
    <row r="1130" spans="2:7" x14ac:dyDescent="0.2">
      <c r="B1130" s="153">
        <v>43765</v>
      </c>
      <c r="C1130" s="61">
        <v>147.24108899999999</v>
      </c>
      <c r="D1130">
        <f t="shared" si="36"/>
        <v>0.16436735337999953</v>
      </c>
      <c r="E1130">
        <v>0.16436735337999953</v>
      </c>
      <c r="F1130">
        <v>1128</v>
      </c>
      <c r="G1130">
        <f t="shared" ca="1" si="37"/>
        <v>2.5108706897670821E-2</v>
      </c>
    </row>
    <row r="1131" spans="2:7" x14ac:dyDescent="0.2">
      <c r="B1131" s="153">
        <v>43763</v>
      </c>
      <c r="C1131" s="61">
        <v>126.455872</v>
      </c>
      <c r="D1131">
        <f t="shared" si="36"/>
        <v>-4.9812804156614786E-2</v>
      </c>
      <c r="E1131">
        <v>-4.9812804156614786E-2</v>
      </c>
      <c r="F1131">
        <v>1129</v>
      </c>
      <c r="G1131">
        <f t="shared" ca="1" si="37"/>
        <v>8.5896449025066341E-3</v>
      </c>
    </row>
    <row r="1132" spans="2:7" x14ac:dyDescent="0.2">
      <c r="B1132" s="153">
        <v>43762</v>
      </c>
      <c r="C1132" s="61">
        <v>133.08521999999999</v>
      </c>
      <c r="D1132">
        <f t="shared" si="36"/>
        <v>6.4078928564584381E-3</v>
      </c>
      <c r="E1132">
        <v>6.4078928564584381E-3</v>
      </c>
      <c r="F1132">
        <v>1130</v>
      </c>
      <c r="G1132">
        <f t="shared" ca="1" si="37"/>
        <v>2.2252662096973116E-2</v>
      </c>
    </row>
    <row r="1133" spans="2:7" x14ac:dyDescent="0.2">
      <c r="B1133" s="153">
        <v>43761</v>
      </c>
      <c r="C1133" s="61">
        <v>132.237854</v>
      </c>
      <c r="D1133">
        <f t="shared" si="36"/>
        <v>6.8311066401588513E-3</v>
      </c>
      <c r="E1133">
        <v>6.8311066401588513E-3</v>
      </c>
      <c r="F1133">
        <v>1131</v>
      </c>
      <c r="G1133">
        <f t="shared" ca="1" si="37"/>
        <v>3.8588016907633693E-2</v>
      </c>
    </row>
    <row r="1134" spans="2:7" x14ac:dyDescent="0.2">
      <c r="B1134" s="153">
        <v>43760</v>
      </c>
      <c r="C1134" s="61">
        <v>131.34065200000001</v>
      </c>
      <c r="D1134">
        <f t="shared" si="36"/>
        <v>-3.7267071776279886E-2</v>
      </c>
      <c r="E1134">
        <v>-3.7267071776279886E-2</v>
      </c>
      <c r="F1134">
        <v>1132</v>
      </c>
      <c r="G1134">
        <f t="shared" ca="1" si="37"/>
        <v>5.9033716077636363E-2</v>
      </c>
    </row>
    <row r="1135" spans="2:7" x14ac:dyDescent="0.2">
      <c r="B1135" s="153">
        <v>43756</v>
      </c>
      <c r="C1135" s="61">
        <v>136.42480499999999</v>
      </c>
      <c r="D1135">
        <f t="shared" si="36"/>
        <v>-1.8996434038851137E-2</v>
      </c>
      <c r="E1135">
        <v>-1.8996434038851137E-2</v>
      </c>
      <c r="F1135">
        <v>1133</v>
      </c>
      <c r="G1135">
        <f t="shared" ca="1" si="37"/>
        <v>-3.7208400853278284E-2</v>
      </c>
    </row>
    <row r="1136" spans="2:7" x14ac:dyDescent="0.2">
      <c r="B1136" s="153">
        <v>43755</v>
      </c>
      <c r="C1136" s="61">
        <v>139.066574</v>
      </c>
      <c r="D1136">
        <f t="shared" si="36"/>
        <v>0.1084624597310624</v>
      </c>
      <c r="E1136">
        <v>0.1084624597310624</v>
      </c>
      <c r="F1136">
        <v>1134</v>
      </c>
      <c r="G1136">
        <f t="shared" ca="1" si="37"/>
        <v>-2.1597524617907073E-2</v>
      </c>
    </row>
    <row r="1137" spans="2:7" x14ac:dyDescent="0.2">
      <c r="B1137" s="153">
        <v>43754</v>
      </c>
      <c r="C1137" s="61">
        <v>125.458984</v>
      </c>
      <c r="D1137">
        <f t="shared" si="36"/>
        <v>-8.6648184929678951E-3</v>
      </c>
      <c r="E1137">
        <v>-8.6648184929678951E-3</v>
      </c>
      <c r="F1137">
        <v>1135</v>
      </c>
      <c r="G1137">
        <f t="shared" ca="1" si="37"/>
        <v>1.6324911549155902E-2</v>
      </c>
    </row>
    <row r="1138" spans="2:7" x14ac:dyDescent="0.2">
      <c r="B1138" s="153">
        <v>43753</v>
      </c>
      <c r="C1138" s="61">
        <v>126.555565</v>
      </c>
      <c r="D1138">
        <f t="shared" si="36"/>
        <v>-7.0394784527469216E-3</v>
      </c>
      <c r="E1138">
        <v>-7.0394784527469216E-3</v>
      </c>
      <c r="F1138">
        <v>1136</v>
      </c>
      <c r="G1138">
        <f t="shared" ca="1" si="37"/>
        <v>2.2523000629333274E-3</v>
      </c>
    </row>
    <row r="1139" spans="2:7" x14ac:dyDescent="0.2">
      <c r="B1139" s="153">
        <v>43752</v>
      </c>
      <c r="C1139" s="61">
        <v>127.452766</v>
      </c>
      <c r="D1139">
        <f t="shared" si="36"/>
        <v>5.3998273250064677E-2</v>
      </c>
      <c r="E1139">
        <v>5.3998273250064677E-2</v>
      </c>
      <c r="F1139">
        <v>1137</v>
      </c>
      <c r="G1139">
        <f t="shared" ca="1" si="37"/>
        <v>8.0027382554869492E-2</v>
      </c>
    </row>
    <row r="1140" spans="2:7" x14ac:dyDescent="0.2">
      <c r="B1140" s="153">
        <v>43749</v>
      </c>
      <c r="C1140" s="61">
        <v>120.923126</v>
      </c>
      <c r="D1140">
        <f t="shared" si="36"/>
        <v>3.8527435709217218E-2</v>
      </c>
      <c r="E1140">
        <v>3.8527435709217218E-2</v>
      </c>
      <c r="F1140">
        <v>1138</v>
      </c>
      <c r="G1140">
        <f t="shared" ca="1" si="37"/>
        <v>-5.296933084275763E-2</v>
      </c>
    </row>
    <row r="1141" spans="2:7" x14ac:dyDescent="0.2">
      <c r="B1141" s="153">
        <v>43748</v>
      </c>
      <c r="C1141" s="61">
        <v>116.43710299999999</v>
      </c>
      <c r="D1141">
        <f t="shared" si="36"/>
        <v>-3.3912297614255807E-2</v>
      </c>
      <c r="E1141">
        <v>-3.3912297614255807E-2</v>
      </c>
      <c r="F1141">
        <v>1139</v>
      </c>
      <c r="G1141">
        <f t="shared" ca="1" si="37"/>
        <v>7.2193466114696209E-2</v>
      </c>
    </row>
    <row r="1142" spans="2:7" x14ac:dyDescent="0.2">
      <c r="B1142" s="153">
        <v>43747</v>
      </c>
      <c r="C1142" s="61">
        <v>120.524361</v>
      </c>
      <c r="D1142">
        <f t="shared" si="36"/>
        <v>2.893616033871918E-2</v>
      </c>
      <c r="E1142">
        <v>2.893616033871918E-2</v>
      </c>
      <c r="F1142">
        <v>1140</v>
      </c>
      <c r="G1142">
        <f t="shared" ca="1" si="37"/>
        <v>-8.8915899292233549E-2</v>
      </c>
    </row>
    <row r="1143" spans="2:7" x14ac:dyDescent="0.2">
      <c r="B1143" s="153">
        <v>43745</v>
      </c>
      <c r="C1143" s="61">
        <v>117.13492599999999</v>
      </c>
      <c r="D1143">
        <f t="shared" si="36"/>
        <v>-1.7969060644454221E-2</v>
      </c>
      <c r="E1143">
        <v>-1.7969060644454221E-2</v>
      </c>
      <c r="F1143">
        <v>1141</v>
      </c>
      <c r="G1143">
        <f t="shared" ca="1" si="37"/>
        <v>8.2062345524029218E-2</v>
      </c>
    </row>
    <row r="1144" spans="2:7" x14ac:dyDescent="0.2">
      <c r="B1144" s="153">
        <v>43742</v>
      </c>
      <c r="C1144" s="61">
        <v>119.278244</v>
      </c>
      <c r="D1144">
        <f t="shared" si="36"/>
        <v>-2.2467378978380893E-2</v>
      </c>
      <c r="E1144">
        <v>-2.2467378978380893E-2</v>
      </c>
      <c r="F1144">
        <v>1142</v>
      </c>
      <c r="G1144">
        <f t="shared" ca="1" si="37"/>
        <v>5.8284840932133646E-2</v>
      </c>
    </row>
    <row r="1145" spans="2:7" x14ac:dyDescent="0.2">
      <c r="B1145" s="153">
        <v>43741</v>
      </c>
      <c r="C1145" s="61">
        <v>122.019707</v>
      </c>
      <c r="D1145">
        <f t="shared" si="36"/>
        <v>6.1578504558373479E-2</v>
      </c>
      <c r="E1145">
        <v>6.1578504558373479E-2</v>
      </c>
      <c r="F1145">
        <v>1143</v>
      </c>
      <c r="G1145">
        <f t="shared" ca="1" si="37"/>
        <v>7.5467735718412934E-2</v>
      </c>
    </row>
    <row r="1146" spans="2:7" x14ac:dyDescent="0.2">
      <c r="B1146" s="153">
        <v>43739</v>
      </c>
      <c r="C1146" s="61">
        <v>114.941765</v>
      </c>
      <c r="D1146">
        <f t="shared" si="36"/>
        <v>-1.83055782301886E-2</v>
      </c>
      <c r="E1146">
        <v>-1.83055782301886E-2</v>
      </c>
      <c r="F1146">
        <v>1144</v>
      </c>
      <c r="G1146">
        <f t="shared" ca="1" si="37"/>
        <v>7.5236583724174577E-2</v>
      </c>
    </row>
    <row r="1147" spans="2:7" x14ac:dyDescent="0.2">
      <c r="B1147" s="153">
        <v>43738</v>
      </c>
      <c r="C1147" s="61">
        <v>117.085075</v>
      </c>
      <c r="D1147">
        <f t="shared" si="36"/>
        <v>-2.0433779270143167E-2</v>
      </c>
      <c r="E1147">
        <v>-2.0433779270143167E-2</v>
      </c>
      <c r="F1147">
        <v>1145</v>
      </c>
      <c r="G1147">
        <f t="shared" ca="1" si="37"/>
        <v>-6.2825810289700067E-3</v>
      </c>
    </row>
    <row r="1148" spans="2:7" x14ac:dyDescent="0.2">
      <c r="B1148" s="153">
        <v>43735</v>
      </c>
      <c r="C1148" s="61">
        <v>119.527473</v>
      </c>
      <c r="D1148">
        <f t="shared" si="36"/>
        <v>-3.6947737715578848E-2</v>
      </c>
      <c r="E1148">
        <v>-3.6947737715578848E-2</v>
      </c>
      <c r="F1148">
        <v>1146</v>
      </c>
      <c r="G1148">
        <f t="shared" ca="1" si="37"/>
        <v>8.191073738390306E-4</v>
      </c>
    </row>
    <row r="1149" spans="2:7" x14ac:dyDescent="0.2">
      <c r="B1149" s="153">
        <v>43734</v>
      </c>
      <c r="C1149" s="61">
        <v>124.113174</v>
      </c>
      <c r="D1149">
        <f t="shared" si="36"/>
        <v>1.1783771644636693E-2</v>
      </c>
      <c r="E1149">
        <v>1.1783771644636693E-2</v>
      </c>
      <c r="F1149">
        <v>1147</v>
      </c>
      <c r="G1149">
        <f t="shared" ca="1" si="37"/>
        <v>-1.2814366493454756E-3</v>
      </c>
    </row>
    <row r="1150" spans="2:7" x14ac:dyDescent="0.2">
      <c r="B1150" s="153">
        <v>43733</v>
      </c>
      <c r="C1150" s="61">
        <v>122.667686</v>
      </c>
      <c r="D1150">
        <f t="shared" si="36"/>
        <v>-5.9969368845535914E-2</v>
      </c>
      <c r="E1150">
        <v>-5.9969368845535914E-2</v>
      </c>
      <c r="F1150">
        <v>1148</v>
      </c>
      <c r="G1150">
        <f t="shared" ca="1" si="37"/>
        <v>5.7076651978195661E-3</v>
      </c>
    </row>
    <row r="1151" spans="2:7" x14ac:dyDescent="0.2">
      <c r="B1151" s="153">
        <v>43732</v>
      </c>
      <c r="C1151" s="61">
        <v>130.49328600000001</v>
      </c>
      <c r="D1151">
        <f t="shared" si="36"/>
        <v>2.3455746010295705E-2</v>
      </c>
      <c r="E1151">
        <v>2.3455746010295705E-2</v>
      </c>
      <c r="F1151">
        <v>1149</v>
      </c>
      <c r="G1151">
        <f t="shared" ca="1" si="37"/>
        <v>-4.4838712712228612E-2</v>
      </c>
    </row>
    <row r="1152" spans="2:7" x14ac:dyDescent="0.2">
      <c r="B1152" s="153">
        <v>43731</v>
      </c>
      <c r="C1152" s="61">
        <v>127.502617</v>
      </c>
      <c r="D1152">
        <f t="shared" si="36"/>
        <v>-4.0150009655139887E-2</v>
      </c>
      <c r="E1152">
        <v>-4.0150009655139887E-2</v>
      </c>
      <c r="F1152">
        <v>1150</v>
      </c>
      <c r="G1152">
        <f t="shared" ca="1" si="37"/>
        <v>-6.0364908743960584E-3</v>
      </c>
    </row>
    <row r="1153" spans="2:7" x14ac:dyDescent="0.2">
      <c r="B1153" s="153">
        <v>43728</v>
      </c>
      <c r="C1153" s="61">
        <v>132.835983</v>
      </c>
      <c r="D1153">
        <f t="shared" si="36"/>
        <v>7.2866275095786734E-2</v>
      </c>
      <c r="E1153">
        <v>7.2866275095786734E-2</v>
      </c>
      <c r="F1153">
        <v>1151</v>
      </c>
      <c r="G1153">
        <f t="shared" ca="1" si="37"/>
        <v>-7.909612082189478E-2</v>
      </c>
    </row>
    <row r="1154" spans="2:7" x14ac:dyDescent="0.2">
      <c r="B1154" s="153">
        <v>43727</v>
      </c>
      <c r="C1154" s="61">
        <v>123.81411</v>
      </c>
      <c r="D1154">
        <f t="shared" si="36"/>
        <v>2.0123229860491643E-2</v>
      </c>
      <c r="E1154">
        <v>2.0123229860491643E-2</v>
      </c>
      <c r="F1154">
        <v>1152</v>
      </c>
      <c r="G1154">
        <f t="shared" ca="1" si="37"/>
        <v>-4.1439195650187194E-2</v>
      </c>
    </row>
    <row r="1155" spans="2:7" x14ac:dyDescent="0.2">
      <c r="B1155" s="153">
        <v>43726</v>
      </c>
      <c r="C1155" s="61">
        <v>121.371719</v>
      </c>
      <c r="D1155">
        <f t="shared" ref="D1155:D1218" si="38">(C1155-C1156)/C1156</f>
        <v>-2.0491701342781354E-3</v>
      </c>
      <c r="E1155">
        <v>-2.0491701342781354E-3</v>
      </c>
      <c r="F1155">
        <v>1153</v>
      </c>
      <c r="G1155">
        <f t="shared" ref="G1155:G1218" ca="1" si="39">_xlfn.NORM.INV(RAND(),$N$5,$N$6)</f>
        <v>0.10014582304922708</v>
      </c>
    </row>
    <row r="1156" spans="2:7" x14ac:dyDescent="0.2">
      <c r="B1156" s="153">
        <v>43725</v>
      </c>
      <c r="C1156" s="61">
        <v>121.620941</v>
      </c>
      <c r="D1156">
        <f t="shared" si="38"/>
        <v>-5.132196154180086E-2</v>
      </c>
      <c r="E1156">
        <v>-5.132196154180086E-2</v>
      </c>
      <c r="F1156">
        <v>1154</v>
      </c>
      <c r="G1156">
        <f t="shared" ca="1" si="39"/>
        <v>3.0747511327752906E-2</v>
      </c>
    </row>
    <row r="1157" spans="2:7" x14ac:dyDescent="0.2">
      <c r="B1157" s="153">
        <v>43724</v>
      </c>
      <c r="C1157" s="61">
        <v>128.20043899999999</v>
      </c>
      <c r="D1157">
        <f t="shared" si="38"/>
        <v>-7.3331041328554619E-3</v>
      </c>
      <c r="E1157">
        <v>-7.3331041328554619E-3</v>
      </c>
      <c r="F1157">
        <v>1155</v>
      </c>
      <c r="G1157">
        <f t="shared" ca="1" si="39"/>
        <v>-2.3742752690442532E-2</v>
      </c>
    </row>
    <row r="1158" spans="2:7" x14ac:dyDescent="0.2">
      <c r="B1158" s="153">
        <v>43721</v>
      </c>
      <c r="C1158" s="61">
        <v>129.147491</v>
      </c>
      <c r="D1158">
        <f t="shared" si="38"/>
        <v>1.2504965408269845E-2</v>
      </c>
      <c r="E1158">
        <v>1.2504965408269845E-2</v>
      </c>
      <c r="F1158">
        <v>1156</v>
      </c>
      <c r="G1158">
        <f t="shared" ca="1" si="39"/>
        <v>5.5579754510584674E-2</v>
      </c>
    </row>
    <row r="1159" spans="2:7" x14ac:dyDescent="0.2">
      <c r="B1159" s="153">
        <v>43720</v>
      </c>
      <c r="C1159" s="61">
        <v>127.552452</v>
      </c>
      <c r="D1159">
        <f t="shared" si="38"/>
        <v>-4.7636913038945551E-2</v>
      </c>
      <c r="E1159">
        <v>-4.7636913038945551E-2</v>
      </c>
      <c r="F1159">
        <v>1157</v>
      </c>
      <c r="G1159">
        <f t="shared" ca="1" si="39"/>
        <v>9.1029939155194819E-2</v>
      </c>
    </row>
    <row r="1160" spans="2:7" x14ac:dyDescent="0.2">
      <c r="B1160" s="153">
        <v>43719</v>
      </c>
      <c r="C1160" s="61">
        <v>133.93258700000001</v>
      </c>
      <c r="D1160">
        <f t="shared" si="38"/>
        <v>0.10213301368554839</v>
      </c>
      <c r="E1160">
        <v>0.10213301368554839</v>
      </c>
      <c r="F1160">
        <v>1158</v>
      </c>
      <c r="G1160">
        <f t="shared" ca="1" si="39"/>
        <v>-4.0820827404645939E-2</v>
      </c>
    </row>
    <row r="1161" spans="2:7" x14ac:dyDescent="0.2">
      <c r="B1161" s="153">
        <v>43717</v>
      </c>
      <c r="C1161" s="61">
        <v>121.521255</v>
      </c>
      <c r="D1161">
        <f t="shared" si="38"/>
        <v>5.360812757321083E-3</v>
      </c>
      <c r="E1161">
        <v>5.360812757321083E-3</v>
      </c>
      <c r="F1161">
        <v>1159</v>
      </c>
      <c r="G1161">
        <f t="shared" ca="1" si="39"/>
        <v>9.198495252902868E-3</v>
      </c>
    </row>
    <row r="1162" spans="2:7" x14ac:dyDescent="0.2">
      <c r="B1162" s="153">
        <v>43714</v>
      </c>
      <c r="C1162" s="61">
        <v>120.873276</v>
      </c>
      <c r="D1162">
        <f t="shared" si="38"/>
        <v>2.7107144077125001E-2</v>
      </c>
      <c r="E1162">
        <v>2.7107144077125001E-2</v>
      </c>
      <c r="F1162">
        <v>1160</v>
      </c>
      <c r="G1162">
        <f t="shared" ca="1" si="39"/>
        <v>-8.0906752150706418E-2</v>
      </c>
    </row>
    <row r="1163" spans="2:7" x14ac:dyDescent="0.2">
      <c r="B1163" s="153">
        <v>43713</v>
      </c>
      <c r="C1163" s="61">
        <v>117.68322000000001</v>
      </c>
      <c r="D1163">
        <f t="shared" si="38"/>
        <v>7.8082218962291422E-2</v>
      </c>
      <c r="E1163">
        <v>7.8082218962291422E-2</v>
      </c>
      <c r="F1163">
        <v>1161</v>
      </c>
      <c r="G1163">
        <f t="shared" ca="1" si="39"/>
        <v>4.0957938262565358E-2</v>
      </c>
    </row>
    <row r="1164" spans="2:7" x14ac:dyDescent="0.2">
      <c r="B1164" s="153">
        <v>43712</v>
      </c>
      <c r="C1164" s="61">
        <v>109.15978200000001</v>
      </c>
      <c r="D1164">
        <f t="shared" si="38"/>
        <v>-2.7962717184448573E-2</v>
      </c>
      <c r="E1164">
        <v>-2.7962717184448573E-2</v>
      </c>
      <c r="F1164">
        <v>1162</v>
      </c>
      <c r="G1164">
        <f t="shared" ca="1" si="39"/>
        <v>-9.129998084743797E-2</v>
      </c>
    </row>
    <row r="1165" spans="2:7" x14ac:dyDescent="0.2">
      <c r="B1165" s="153">
        <v>43711</v>
      </c>
      <c r="C1165" s="61">
        <v>112.299995</v>
      </c>
      <c r="D1165">
        <f t="shared" si="38"/>
        <v>-3.4704356921819127E-2</v>
      </c>
      <c r="E1165">
        <v>-3.4704356921819127E-2</v>
      </c>
      <c r="F1165">
        <v>1163</v>
      </c>
      <c r="G1165">
        <f t="shared" ca="1" si="39"/>
        <v>4.6271934747129248E-2</v>
      </c>
    </row>
    <row r="1166" spans="2:7" x14ac:dyDescent="0.2">
      <c r="B1166" s="153">
        <v>43707</v>
      </c>
      <c r="C1166" s="61">
        <v>116.33741000000001</v>
      </c>
      <c r="D1166">
        <f t="shared" si="38"/>
        <v>2.0997347225899781E-2</v>
      </c>
      <c r="E1166">
        <v>2.0997347225899781E-2</v>
      </c>
      <c r="F1166">
        <v>1164</v>
      </c>
      <c r="G1166">
        <f t="shared" ca="1" si="39"/>
        <v>3.8470958408332284E-2</v>
      </c>
    </row>
    <row r="1167" spans="2:7" x14ac:dyDescent="0.2">
      <c r="B1167" s="153">
        <v>43706</v>
      </c>
      <c r="C1167" s="61">
        <v>113.94486999999999</v>
      </c>
      <c r="D1167">
        <f t="shared" si="38"/>
        <v>-1.7619204387469688E-2</v>
      </c>
      <c r="E1167">
        <v>-1.7619204387469688E-2</v>
      </c>
      <c r="F1167">
        <v>1165</v>
      </c>
      <c r="G1167">
        <f t="shared" ca="1" si="39"/>
        <v>8.9114477214308858E-4</v>
      </c>
    </row>
    <row r="1168" spans="2:7" x14ac:dyDescent="0.2">
      <c r="B1168" s="153">
        <v>43705</v>
      </c>
      <c r="C1168" s="61">
        <v>115.988495</v>
      </c>
      <c r="D1168">
        <f t="shared" si="38"/>
        <v>-3.3236395388756994E-2</v>
      </c>
      <c r="E1168">
        <v>-3.3236395388756994E-2</v>
      </c>
      <c r="F1168">
        <v>1166</v>
      </c>
      <c r="G1168">
        <f t="shared" ca="1" si="39"/>
        <v>-4.2592998107177787E-2</v>
      </c>
    </row>
    <row r="1169" spans="2:7" x14ac:dyDescent="0.2">
      <c r="B1169" s="153">
        <v>43704</v>
      </c>
      <c r="C1169" s="61">
        <v>119.976067</v>
      </c>
      <c r="D1169">
        <f t="shared" si="38"/>
        <v>8.8647631737214849E-2</v>
      </c>
      <c r="E1169">
        <v>8.8647631737214849E-2</v>
      </c>
      <c r="F1169">
        <v>1167</v>
      </c>
      <c r="G1169">
        <f t="shared" ca="1" si="39"/>
        <v>2.8735191592071212E-2</v>
      </c>
    </row>
    <row r="1170" spans="2:7" x14ac:dyDescent="0.2">
      <c r="B1170" s="153">
        <v>43703</v>
      </c>
      <c r="C1170" s="61">
        <v>110.20652</v>
      </c>
      <c r="D1170">
        <f t="shared" si="38"/>
        <v>-4.5025168743326157E-3</v>
      </c>
      <c r="E1170">
        <v>-4.5025168743326157E-3</v>
      </c>
      <c r="F1170">
        <v>1168</v>
      </c>
      <c r="G1170">
        <f t="shared" ca="1" si="39"/>
        <v>0.10334617060486419</v>
      </c>
    </row>
    <row r="1171" spans="2:7" x14ac:dyDescent="0.2">
      <c r="B1171" s="153">
        <v>43700</v>
      </c>
      <c r="C1171" s="61">
        <v>110.704971</v>
      </c>
      <c r="D1171">
        <f t="shared" si="38"/>
        <v>3.1104991654106195E-2</v>
      </c>
      <c r="E1171">
        <v>3.1104991654106195E-2</v>
      </c>
      <c r="F1171">
        <v>1169</v>
      </c>
      <c r="G1171">
        <f t="shared" ca="1" si="39"/>
        <v>-1.7585122843100234E-2</v>
      </c>
    </row>
    <row r="1172" spans="2:7" x14ac:dyDescent="0.2">
      <c r="B1172" s="153">
        <v>43699</v>
      </c>
      <c r="C1172" s="61">
        <v>107.36537199999999</v>
      </c>
      <c r="D1172">
        <f t="shared" si="38"/>
        <v>-4.1814990050849717E-2</v>
      </c>
      <c r="E1172">
        <v>-4.1814990050849717E-2</v>
      </c>
      <c r="F1172">
        <v>1170</v>
      </c>
      <c r="G1172">
        <f t="shared" ca="1" si="39"/>
        <v>4.1955508249417191E-2</v>
      </c>
    </row>
    <row r="1173" spans="2:7" x14ac:dyDescent="0.2">
      <c r="B1173" s="153">
        <v>43698</v>
      </c>
      <c r="C1173" s="61">
        <v>112.050774</v>
      </c>
      <c r="D1173">
        <f t="shared" si="38"/>
        <v>-9.2450516115088061E-2</v>
      </c>
      <c r="E1173">
        <v>-9.2450516115088061E-2</v>
      </c>
      <c r="F1173">
        <v>1171</v>
      </c>
      <c r="G1173">
        <f t="shared" ca="1" si="39"/>
        <v>-4.8353414231137502E-2</v>
      </c>
    </row>
    <row r="1174" spans="2:7" x14ac:dyDescent="0.2">
      <c r="B1174" s="153">
        <v>43697</v>
      </c>
      <c r="C1174" s="61">
        <v>123.46519499999999</v>
      </c>
      <c r="D1174">
        <f t="shared" si="38"/>
        <v>2.5248313935661449E-2</v>
      </c>
      <c r="E1174">
        <v>2.5248313935661449E-2</v>
      </c>
      <c r="F1174">
        <v>1172</v>
      </c>
      <c r="G1174">
        <f t="shared" ca="1" si="39"/>
        <v>2.7951395658145643E-2</v>
      </c>
    </row>
    <row r="1175" spans="2:7" x14ac:dyDescent="0.2">
      <c r="B1175" s="153">
        <v>43696</v>
      </c>
      <c r="C1175" s="61">
        <v>120.42467499999999</v>
      </c>
      <c r="D1175">
        <f t="shared" si="38"/>
        <v>-4.5323020571514695E-3</v>
      </c>
      <c r="E1175">
        <v>-4.5323020571514695E-3</v>
      </c>
      <c r="F1175">
        <v>1173</v>
      </c>
      <c r="G1175">
        <f t="shared" ca="1" si="39"/>
        <v>4.4785012497557487E-2</v>
      </c>
    </row>
    <row r="1176" spans="2:7" x14ac:dyDescent="0.2">
      <c r="B1176" s="153">
        <v>43693</v>
      </c>
      <c r="C1176" s="61">
        <v>120.972961</v>
      </c>
      <c r="D1176">
        <f t="shared" si="38"/>
        <v>3.7220691010342631E-3</v>
      </c>
      <c r="E1176">
        <v>3.7220691010342631E-3</v>
      </c>
      <c r="F1176">
        <v>1174</v>
      </c>
      <c r="G1176">
        <f t="shared" ca="1" si="39"/>
        <v>2.5612777363807914E-2</v>
      </c>
    </row>
    <row r="1177" spans="2:7" x14ac:dyDescent="0.2">
      <c r="B1177" s="153">
        <v>43691</v>
      </c>
      <c r="C1177" s="61">
        <v>120.524361</v>
      </c>
      <c r="D1177">
        <f t="shared" si="38"/>
        <v>-8.6100809914541315E-3</v>
      </c>
      <c r="E1177">
        <v>-8.6100809914541315E-3</v>
      </c>
      <c r="F1177">
        <v>1175</v>
      </c>
      <c r="G1177">
        <f t="shared" ca="1" si="39"/>
        <v>-3.4342928271376645E-2</v>
      </c>
    </row>
    <row r="1178" spans="2:7" x14ac:dyDescent="0.2">
      <c r="B1178" s="153">
        <v>43690</v>
      </c>
      <c r="C1178" s="61">
        <v>121.57109800000001</v>
      </c>
      <c r="D1178">
        <f t="shared" si="38"/>
        <v>-8.1937495730281351E-4</v>
      </c>
      <c r="E1178">
        <v>-8.1937495730281351E-4</v>
      </c>
      <c r="F1178">
        <v>1176</v>
      </c>
      <c r="G1178">
        <f t="shared" ca="1" si="39"/>
        <v>-6.67152580434828E-3</v>
      </c>
    </row>
    <row r="1179" spans="2:7" x14ac:dyDescent="0.2">
      <c r="B1179" s="153">
        <v>43686</v>
      </c>
      <c r="C1179" s="61">
        <v>121.67079200000001</v>
      </c>
      <c r="D1179">
        <f t="shared" si="38"/>
        <v>-1.6122554929450597E-2</v>
      </c>
      <c r="E1179">
        <v>-1.6122554929450597E-2</v>
      </c>
      <c r="F1179">
        <v>1177</v>
      </c>
      <c r="G1179">
        <f t="shared" ca="1" si="39"/>
        <v>2.663039417345716E-2</v>
      </c>
    </row>
    <row r="1180" spans="2:7" x14ac:dyDescent="0.2">
      <c r="B1180" s="153">
        <v>43685</v>
      </c>
      <c r="C1180" s="61">
        <v>123.664581</v>
      </c>
      <c r="D1180">
        <f t="shared" si="38"/>
        <v>5.6643973216955822E-2</v>
      </c>
      <c r="E1180">
        <v>5.6643973216955822E-2</v>
      </c>
      <c r="F1180">
        <v>1178</v>
      </c>
      <c r="G1180">
        <f t="shared" ca="1" si="39"/>
        <v>5.18034305724306E-2</v>
      </c>
    </row>
    <row r="1181" spans="2:7" x14ac:dyDescent="0.2">
      <c r="B1181" s="153">
        <v>43684</v>
      </c>
      <c r="C1181" s="61">
        <v>117.03524</v>
      </c>
      <c r="D1181">
        <f t="shared" si="38"/>
        <v>-4.1632634397655723E-2</v>
      </c>
      <c r="E1181">
        <v>-4.1632634397655723E-2</v>
      </c>
      <c r="F1181">
        <v>1179</v>
      </c>
      <c r="G1181">
        <f t="shared" ca="1" si="39"/>
        <v>-2.7026757789219681E-2</v>
      </c>
    </row>
    <row r="1182" spans="2:7" x14ac:dyDescent="0.2">
      <c r="B1182" s="153">
        <v>43683</v>
      </c>
      <c r="C1182" s="61">
        <v>122.119392</v>
      </c>
      <c r="D1182">
        <f t="shared" si="38"/>
        <v>-1.0101016160035444E-2</v>
      </c>
      <c r="E1182">
        <v>-1.0101016160035444E-2</v>
      </c>
      <c r="F1182">
        <v>1180</v>
      </c>
      <c r="G1182">
        <f t="shared" ca="1" si="39"/>
        <v>-9.5698797290693829E-3</v>
      </c>
    </row>
    <row r="1183" spans="2:7" x14ac:dyDescent="0.2">
      <c r="B1183" s="153">
        <v>43682</v>
      </c>
      <c r="C1183" s="61">
        <v>123.365509</v>
      </c>
      <c r="D1183">
        <f t="shared" si="38"/>
        <v>-5.3175207760086073E-2</v>
      </c>
      <c r="E1183">
        <v>-5.3175207760086073E-2</v>
      </c>
      <c r="F1183">
        <v>1181</v>
      </c>
      <c r="G1183">
        <f t="shared" ca="1" si="39"/>
        <v>2.4705429651198527E-2</v>
      </c>
    </row>
    <row r="1184" spans="2:7" x14ac:dyDescent="0.2">
      <c r="B1184" s="153">
        <v>43679</v>
      </c>
      <c r="C1184" s="61">
        <v>130.293915</v>
      </c>
      <c r="D1184">
        <f t="shared" si="38"/>
        <v>8.8768584749354222E-3</v>
      </c>
      <c r="E1184">
        <v>8.8768584749354222E-3</v>
      </c>
      <c r="F1184">
        <v>1182</v>
      </c>
      <c r="G1184">
        <f t="shared" ca="1" si="39"/>
        <v>-7.6440000303915012E-2</v>
      </c>
    </row>
    <row r="1185" spans="2:7" x14ac:dyDescent="0.2">
      <c r="B1185" s="153">
        <v>43678</v>
      </c>
      <c r="C1185" s="61">
        <v>129.147491</v>
      </c>
      <c r="D1185">
        <f t="shared" si="38"/>
        <v>-4.4616534842147018E-2</v>
      </c>
      <c r="E1185">
        <v>-4.4616534842147018E-2</v>
      </c>
      <c r="F1185">
        <v>1183</v>
      </c>
      <c r="G1185">
        <f t="shared" ca="1" si="39"/>
        <v>2.4506879427862064E-2</v>
      </c>
    </row>
    <row r="1186" spans="2:7" x14ac:dyDescent="0.2">
      <c r="B1186" s="153">
        <v>43677</v>
      </c>
      <c r="C1186" s="61">
        <v>135.178696</v>
      </c>
      <c r="D1186">
        <f t="shared" si="38"/>
        <v>1.6110948539474892E-2</v>
      </c>
      <c r="E1186">
        <v>1.6110948539474892E-2</v>
      </c>
      <c r="F1186">
        <v>1184</v>
      </c>
      <c r="G1186">
        <f t="shared" ca="1" si="39"/>
        <v>-1.2891492765287856E-3</v>
      </c>
    </row>
    <row r="1187" spans="2:7" x14ac:dyDescent="0.2">
      <c r="B1187" s="153">
        <v>43676</v>
      </c>
      <c r="C1187" s="61">
        <v>133.03537</v>
      </c>
      <c r="D1187">
        <f t="shared" si="38"/>
        <v>-2.9807369148062257E-2</v>
      </c>
      <c r="E1187">
        <v>-2.9807369148062257E-2</v>
      </c>
      <c r="F1187">
        <v>1185</v>
      </c>
      <c r="G1187">
        <f t="shared" ca="1" si="39"/>
        <v>5.087767630050935E-2</v>
      </c>
    </row>
    <row r="1188" spans="2:7" x14ac:dyDescent="0.2">
      <c r="B1188" s="153">
        <v>43675</v>
      </c>
      <c r="C1188" s="61">
        <v>137.122635</v>
      </c>
      <c r="D1188">
        <f t="shared" si="38"/>
        <v>-6.5239468646023063E-2</v>
      </c>
      <c r="E1188">
        <v>-6.5239468646023063E-2</v>
      </c>
      <c r="F1188">
        <v>1186</v>
      </c>
      <c r="G1188">
        <f t="shared" ca="1" si="39"/>
        <v>-3.9874951852237939E-2</v>
      </c>
    </row>
    <row r="1189" spans="2:7" x14ac:dyDescent="0.2">
      <c r="B1189" s="153">
        <v>43672</v>
      </c>
      <c r="C1189" s="61">
        <v>146.69279499999999</v>
      </c>
      <c r="D1189">
        <f t="shared" si="38"/>
        <v>1.9750492406573186E-2</v>
      </c>
      <c r="E1189">
        <v>1.9750492406573186E-2</v>
      </c>
      <c r="F1189">
        <v>1187</v>
      </c>
      <c r="G1189">
        <f t="shared" ca="1" si="39"/>
        <v>6.6282868717379248E-2</v>
      </c>
    </row>
    <row r="1190" spans="2:7" x14ac:dyDescent="0.2">
      <c r="B1190" s="153">
        <v>43671</v>
      </c>
      <c r="C1190" s="61">
        <v>143.851654</v>
      </c>
      <c r="D1190">
        <f t="shared" si="38"/>
        <v>-4.5950412806573998E-2</v>
      </c>
      <c r="E1190">
        <v>-4.5950412806573998E-2</v>
      </c>
      <c r="F1190">
        <v>1188</v>
      </c>
      <c r="G1190">
        <f t="shared" ca="1" si="39"/>
        <v>4.8332798901802266E-3</v>
      </c>
    </row>
    <row r="1191" spans="2:7" x14ac:dyDescent="0.2">
      <c r="B1191" s="153">
        <v>43670</v>
      </c>
      <c r="C1191" s="61">
        <v>150.78005999999999</v>
      </c>
      <c r="D1191">
        <f t="shared" si="38"/>
        <v>-3.1690115066610715E-2</v>
      </c>
      <c r="E1191">
        <v>-3.1690115066610715E-2</v>
      </c>
      <c r="F1191">
        <v>1189</v>
      </c>
      <c r="G1191">
        <f t="shared" ca="1" si="39"/>
        <v>3.1195052337182263E-4</v>
      </c>
    </row>
    <row r="1192" spans="2:7" x14ac:dyDescent="0.2">
      <c r="B1192" s="153">
        <v>43669</v>
      </c>
      <c r="C1192" s="61">
        <v>155.714676</v>
      </c>
      <c r="D1192">
        <f t="shared" si="38"/>
        <v>-3.5087903423312544E-3</v>
      </c>
      <c r="E1192">
        <v>-3.5087903423312544E-3</v>
      </c>
      <c r="F1192">
        <v>1190</v>
      </c>
      <c r="G1192">
        <f t="shared" ca="1" si="39"/>
        <v>-6.9277881936698343E-2</v>
      </c>
    </row>
    <row r="1193" spans="2:7" x14ac:dyDescent="0.2">
      <c r="B1193" s="153">
        <v>43668</v>
      </c>
      <c r="C1193" s="61">
        <v>156.26297</v>
      </c>
      <c r="D1193">
        <f t="shared" si="38"/>
        <v>1.2269888773761391E-2</v>
      </c>
      <c r="E1193">
        <v>1.2269888773761391E-2</v>
      </c>
      <c r="F1193">
        <v>1191</v>
      </c>
      <c r="G1193">
        <f t="shared" ca="1" si="39"/>
        <v>4.9774609493919431E-2</v>
      </c>
    </row>
    <row r="1194" spans="2:7" x14ac:dyDescent="0.2">
      <c r="B1194" s="153">
        <v>43665</v>
      </c>
      <c r="C1194" s="61">
        <v>154.36888099999999</v>
      </c>
      <c r="D1194">
        <f t="shared" si="38"/>
        <v>-3.6702950702527819E-2</v>
      </c>
      <c r="E1194">
        <v>-3.6702950702527819E-2</v>
      </c>
      <c r="F1194">
        <v>1192</v>
      </c>
      <c r="G1194">
        <f t="shared" ca="1" si="39"/>
        <v>-8.0485206626955616E-2</v>
      </c>
    </row>
    <row r="1195" spans="2:7" x14ac:dyDescent="0.2">
      <c r="B1195" s="153">
        <v>43664</v>
      </c>
      <c r="C1195" s="61">
        <v>160.25054900000001</v>
      </c>
      <c r="D1195">
        <f t="shared" si="38"/>
        <v>-4.2584826663877501E-2</v>
      </c>
      <c r="E1195">
        <v>-4.2584826663877501E-2</v>
      </c>
      <c r="F1195">
        <v>1193</v>
      </c>
      <c r="G1195">
        <f t="shared" ca="1" si="39"/>
        <v>-4.2125589999987938E-2</v>
      </c>
    </row>
    <row r="1196" spans="2:7" x14ac:dyDescent="0.2">
      <c r="B1196" s="153">
        <v>43663</v>
      </c>
      <c r="C1196" s="61">
        <v>167.37832599999999</v>
      </c>
      <c r="D1196">
        <f t="shared" si="38"/>
        <v>-1.2352945890077982E-2</v>
      </c>
      <c r="E1196">
        <v>-1.2352945890077982E-2</v>
      </c>
      <c r="F1196">
        <v>1194</v>
      </c>
      <c r="G1196">
        <f t="shared" ca="1" si="39"/>
        <v>-8.5531093111758938E-2</v>
      </c>
    </row>
    <row r="1197" spans="2:7" x14ac:dyDescent="0.2">
      <c r="B1197" s="153">
        <v>43662</v>
      </c>
      <c r="C1197" s="61">
        <v>169.471802</v>
      </c>
      <c r="D1197">
        <f t="shared" si="38"/>
        <v>5.6228640960190986E-2</v>
      </c>
      <c r="E1197">
        <v>5.6228640960190986E-2</v>
      </c>
      <c r="F1197">
        <v>1195</v>
      </c>
      <c r="G1197">
        <f t="shared" ca="1" si="39"/>
        <v>6.6384944967164843E-4</v>
      </c>
    </row>
    <row r="1198" spans="2:7" x14ac:dyDescent="0.2">
      <c r="B1198" s="153">
        <v>43661</v>
      </c>
      <c r="C1198" s="61">
        <v>160.44992099999999</v>
      </c>
      <c r="D1198">
        <f t="shared" si="38"/>
        <v>1.0357774885426357E-2</v>
      </c>
      <c r="E1198">
        <v>1.0357774885426357E-2</v>
      </c>
      <c r="F1198">
        <v>1196</v>
      </c>
      <c r="G1198">
        <f t="shared" ca="1" si="39"/>
        <v>5.8708583868562238E-2</v>
      </c>
    </row>
    <row r="1199" spans="2:7" x14ac:dyDescent="0.2">
      <c r="B1199" s="153">
        <v>43658</v>
      </c>
      <c r="C1199" s="61">
        <v>158.80505400000001</v>
      </c>
      <c r="D1199">
        <f t="shared" si="38"/>
        <v>1.5943887391961994E-2</v>
      </c>
      <c r="E1199">
        <v>1.5943887391961994E-2</v>
      </c>
      <c r="F1199">
        <v>1197</v>
      </c>
      <c r="G1199">
        <f t="shared" ca="1" si="39"/>
        <v>0.13539547422099146</v>
      </c>
    </row>
    <row r="1200" spans="2:7" x14ac:dyDescent="0.2">
      <c r="B1200" s="153">
        <v>43657</v>
      </c>
      <c r="C1200" s="61">
        <v>156.31281999999999</v>
      </c>
      <c r="D1200">
        <f t="shared" si="38"/>
        <v>3.3959797198573026E-2</v>
      </c>
      <c r="E1200">
        <v>3.3959797198573026E-2</v>
      </c>
      <c r="F1200">
        <v>1198</v>
      </c>
      <c r="G1200">
        <f t="shared" ca="1" si="39"/>
        <v>1.0456173944646383E-2</v>
      </c>
    </row>
    <row r="1201" spans="2:7" x14ac:dyDescent="0.2">
      <c r="B1201" s="153">
        <v>43656</v>
      </c>
      <c r="C1201" s="61">
        <v>151.17881800000001</v>
      </c>
      <c r="D1201">
        <f t="shared" si="38"/>
        <v>-2.6636771386487401E-2</v>
      </c>
      <c r="E1201">
        <v>-2.6636771386487401E-2</v>
      </c>
      <c r="F1201">
        <v>1199</v>
      </c>
      <c r="G1201">
        <f t="shared" ca="1" si="39"/>
        <v>0.10391430622043003</v>
      </c>
    </row>
    <row r="1202" spans="2:7" x14ac:dyDescent="0.2">
      <c r="B1202" s="153">
        <v>43655</v>
      </c>
      <c r="C1202" s="61">
        <v>155.315933</v>
      </c>
      <c r="D1202">
        <f t="shared" si="38"/>
        <v>8.0880479315711285E-3</v>
      </c>
      <c r="E1202">
        <v>8.0880479315711285E-3</v>
      </c>
      <c r="F1202">
        <v>1200</v>
      </c>
      <c r="G1202">
        <f t="shared" ca="1" si="39"/>
        <v>4.1583103167950539E-2</v>
      </c>
    </row>
    <row r="1203" spans="2:7" x14ac:dyDescent="0.2">
      <c r="B1203" s="153">
        <v>43654</v>
      </c>
      <c r="C1203" s="61">
        <v>154.06980899999999</v>
      </c>
      <c r="D1203">
        <f t="shared" si="38"/>
        <v>-3.5268418720825298E-2</v>
      </c>
      <c r="E1203">
        <v>-3.5268418720825298E-2</v>
      </c>
      <c r="F1203">
        <v>1201</v>
      </c>
      <c r="G1203">
        <f t="shared" ca="1" si="39"/>
        <v>-3.4612955031646443E-2</v>
      </c>
    </row>
    <row r="1204" spans="2:7" x14ac:dyDescent="0.2">
      <c r="B1204" s="153">
        <v>43651</v>
      </c>
      <c r="C1204" s="61">
        <v>159.70225500000001</v>
      </c>
      <c r="D1204">
        <f t="shared" si="38"/>
        <v>-3.0266356263985841E-2</v>
      </c>
      <c r="E1204">
        <v>-3.0266356263985841E-2</v>
      </c>
      <c r="F1204">
        <v>1202</v>
      </c>
      <c r="G1204">
        <f t="shared" ca="1" si="39"/>
        <v>-1.1645174136462176E-2</v>
      </c>
    </row>
    <row r="1205" spans="2:7" x14ac:dyDescent="0.2">
      <c r="B1205" s="153">
        <v>43650</v>
      </c>
      <c r="C1205" s="61">
        <v>164.686722</v>
      </c>
      <c r="D1205">
        <f t="shared" si="38"/>
        <v>1.7868153764823463E-2</v>
      </c>
      <c r="E1205">
        <v>1.7868153764823463E-2</v>
      </c>
      <c r="F1205">
        <v>1203</v>
      </c>
      <c r="G1205">
        <f t="shared" ca="1" si="39"/>
        <v>4.0623682249508221E-2</v>
      </c>
    </row>
    <row r="1206" spans="2:7" x14ac:dyDescent="0.2">
      <c r="B1206" s="153">
        <v>43649</v>
      </c>
      <c r="C1206" s="61">
        <v>161.79573099999999</v>
      </c>
      <c r="D1206">
        <f t="shared" si="38"/>
        <v>-8.8549629001194972E-3</v>
      </c>
      <c r="E1206">
        <v>-8.8549629001194972E-3</v>
      </c>
      <c r="F1206">
        <v>1204</v>
      </c>
      <c r="G1206">
        <f t="shared" ca="1" si="39"/>
        <v>-4.7729667184064344E-2</v>
      </c>
    </row>
    <row r="1207" spans="2:7" x14ac:dyDescent="0.2">
      <c r="B1207" s="153">
        <v>43648</v>
      </c>
      <c r="C1207" s="61">
        <v>163.24122600000001</v>
      </c>
      <c r="D1207">
        <f t="shared" si="38"/>
        <v>-2.5297652927329897E-2</v>
      </c>
      <c r="E1207">
        <v>-2.5297652927329897E-2</v>
      </c>
      <c r="F1207">
        <v>1205</v>
      </c>
      <c r="G1207">
        <f t="shared" ca="1" si="39"/>
        <v>-6.0627517149524343E-2</v>
      </c>
    </row>
    <row r="1208" spans="2:7" x14ac:dyDescent="0.2">
      <c r="B1208" s="153">
        <v>43647</v>
      </c>
      <c r="C1208" s="61">
        <v>167.478027</v>
      </c>
      <c r="D1208">
        <f t="shared" si="38"/>
        <v>3.3528196546350933E-2</v>
      </c>
      <c r="E1208">
        <v>3.3528196546350933E-2</v>
      </c>
      <c r="F1208">
        <v>1206</v>
      </c>
      <c r="G1208">
        <f t="shared" ca="1" si="39"/>
        <v>-5.3269651835112064E-2</v>
      </c>
    </row>
    <row r="1209" spans="2:7" x14ac:dyDescent="0.2">
      <c r="B1209" s="153">
        <v>43644</v>
      </c>
      <c r="C1209" s="61">
        <v>162.04495199999999</v>
      </c>
      <c r="D1209">
        <f t="shared" si="38"/>
        <v>-1.9897516735476368E-2</v>
      </c>
      <c r="E1209">
        <v>-1.9897516735476368E-2</v>
      </c>
      <c r="F1209">
        <v>1207</v>
      </c>
      <c r="G1209">
        <f t="shared" ca="1" si="39"/>
        <v>1.0466544883547849E-2</v>
      </c>
    </row>
    <row r="1210" spans="2:7" x14ac:dyDescent="0.2">
      <c r="B1210" s="153">
        <v>43643</v>
      </c>
      <c r="C1210" s="61">
        <v>165.33470199999999</v>
      </c>
      <c r="D1210">
        <f t="shared" si="38"/>
        <v>2.9484717110402466E-2</v>
      </c>
      <c r="E1210">
        <v>2.9484717110402466E-2</v>
      </c>
      <c r="F1210">
        <v>1208</v>
      </c>
      <c r="G1210">
        <f t="shared" ca="1" si="39"/>
        <v>1.9676053320568057E-2</v>
      </c>
    </row>
    <row r="1211" spans="2:7" x14ac:dyDescent="0.2">
      <c r="B1211" s="153">
        <v>43642</v>
      </c>
      <c r="C1211" s="61">
        <v>160.59947199999999</v>
      </c>
      <c r="D1211">
        <f t="shared" si="38"/>
        <v>4.0511973515566868E-3</v>
      </c>
      <c r="E1211">
        <v>4.0511973515566868E-3</v>
      </c>
      <c r="F1211">
        <v>1209</v>
      </c>
      <c r="G1211">
        <f t="shared" ca="1" si="39"/>
        <v>6.5500646068792065E-2</v>
      </c>
    </row>
    <row r="1212" spans="2:7" x14ac:dyDescent="0.2">
      <c r="B1212" s="153">
        <v>43641</v>
      </c>
      <c r="C1212" s="61">
        <v>159.95147700000001</v>
      </c>
      <c r="D1212">
        <f t="shared" si="38"/>
        <v>7.219058657919027E-3</v>
      </c>
      <c r="E1212">
        <v>7.219058657919027E-3</v>
      </c>
      <c r="F1212">
        <v>1210</v>
      </c>
      <c r="G1212">
        <f t="shared" ca="1" si="39"/>
        <v>7.0953721251033205E-2</v>
      </c>
    </row>
    <row r="1213" spans="2:7" x14ac:dyDescent="0.2">
      <c r="B1213" s="153">
        <v>43640</v>
      </c>
      <c r="C1213" s="61">
        <v>158.80505400000001</v>
      </c>
      <c r="D1213">
        <f t="shared" si="38"/>
        <v>2.5173115593840729E-3</v>
      </c>
      <c r="E1213">
        <v>2.5173115593840729E-3</v>
      </c>
      <c r="F1213">
        <v>1211</v>
      </c>
      <c r="G1213">
        <f t="shared" ca="1" si="39"/>
        <v>-2.5321760888070446E-2</v>
      </c>
    </row>
    <row r="1214" spans="2:7" x14ac:dyDescent="0.2">
      <c r="B1214" s="153">
        <v>43637</v>
      </c>
      <c r="C1214" s="61">
        <v>158.406296</v>
      </c>
      <c r="D1214">
        <f t="shared" si="38"/>
        <v>-2.1977673386868271E-3</v>
      </c>
      <c r="E1214">
        <v>-2.1977673386868271E-3</v>
      </c>
      <c r="F1214">
        <v>1212</v>
      </c>
      <c r="G1214">
        <f t="shared" ca="1" si="39"/>
        <v>4.0766339677479925E-3</v>
      </c>
    </row>
    <row r="1215" spans="2:7" x14ac:dyDescent="0.2">
      <c r="B1215" s="153">
        <v>43636</v>
      </c>
      <c r="C1215" s="61">
        <v>158.75520299999999</v>
      </c>
      <c r="D1215">
        <f t="shared" si="38"/>
        <v>2.9744587280382428E-2</v>
      </c>
      <c r="E1215">
        <v>2.9744587280382428E-2</v>
      </c>
      <c r="F1215">
        <v>1213</v>
      </c>
      <c r="G1215">
        <f t="shared" ca="1" si="39"/>
        <v>2.988650256398229E-2</v>
      </c>
    </row>
    <row r="1216" spans="2:7" x14ac:dyDescent="0.2">
      <c r="B1216" s="153">
        <v>43635</v>
      </c>
      <c r="C1216" s="61">
        <v>154.16949500000001</v>
      </c>
      <c r="D1216">
        <f t="shared" si="38"/>
        <v>-2.3057564568251945E-2</v>
      </c>
      <c r="E1216">
        <v>-2.3057564568251945E-2</v>
      </c>
      <c r="F1216">
        <v>1214</v>
      </c>
      <c r="G1216">
        <f t="shared" ca="1" si="39"/>
        <v>-4.5617573252825757E-3</v>
      </c>
    </row>
    <row r="1217" spans="2:7" x14ac:dyDescent="0.2">
      <c r="B1217" s="153">
        <v>43634</v>
      </c>
      <c r="C1217" s="61">
        <v>157.808167</v>
      </c>
      <c r="D1217">
        <f t="shared" si="38"/>
        <v>-2.8345898146784798E-3</v>
      </c>
      <c r="E1217">
        <v>-2.8345898146784798E-3</v>
      </c>
      <c r="F1217">
        <v>1215</v>
      </c>
      <c r="G1217">
        <f t="shared" ca="1" si="39"/>
        <v>1.0471952152891191E-2</v>
      </c>
    </row>
    <row r="1218" spans="2:7" x14ac:dyDescent="0.2">
      <c r="B1218" s="153">
        <v>43633</v>
      </c>
      <c r="C1218" s="61">
        <v>158.25676000000001</v>
      </c>
      <c r="D1218">
        <f t="shared" si="38"/>
        <v>-3.3191184602629355E-2</v>
      </c>
      <c r="E1218">
        <v>-3.3191184602629355E-2</v>
      </c>
      <c r="F1218">
        <v>1216</v>
      </c>
      <c r="G1218">
        <f t="shared" ca="1" si="39"/>
        <v>4.0858551201352192E-2</v>
      </c>
    </row>
    <row r="1219" spans="2:7" x14ac:dyDescent="0.2">
      <c r="B1219" s="153">
        <v>43630</v>
      </c>
      <c r="C1219" s="61">
        <v>163.689819</v>
      </c>
      <c r="D1219">
        <f t="shared" ref="D1219:D1282" si="40">(C1219-C1220)/C1220</f>
        <v>-1.9115929030223532E-2</v>
      </c>
      <c r="E1219">
        <v>-1.9115929030223532E-2</v>
      </c>
      <c r="F1219">
        <v>1217</v>
      </c>
      <c r="G1219">
        <f t="shared" ref="G1219:G1282" ca="1" si="41">_xlfn.NORM.INV(RAND(),$N$5,$N$6)</f>
        <v>4.5089737709234648E-2</v>
      </c>
    </row>
    <row r="1220" spans="2:7" x14ac:dyDescent="0.2">
      <c r="B1220" s="153">
        <v>43629</v>
      </c>
      <c r="C1220" s="61">
        <v>166.87988300000001</v>
      </c>
      <c r="D1220">
        <f t="shared" si="40"/>
        <v>-9.7604764498558736E-3</v>
      </c>
      <c r="E1220">
        <v>-9.7604764498558736E-3</v>
      </c>
      <c r="F1220">
        <v>1218</v>
      </c>
      <c r="G1220">
        <f t="shared" ca="1" si="41"/>
        <v>-7.907841557965381E-2</v>
      </c>
    </row>
    <row r="1221" spans="2:7" x14ac:dyDescent="0.2">
      <c r="B1221" s="153">
        <v>43628</v>
      </c>
      <c r="C1221" s="61">
        <v>168.524765</v>
      </c>
      <c r="D1221">
        <f t="shared" si="40"/>
        <v>-9.9560695408531276E-3</v>
      </c>
      <c r="E1221">
        <v>-9.9560695408531276E-3</v>
      </c>
      <c r="F1221">
        <v>1219</v>
      </c>
      <c r="G1221">
        <f t="shared" ca="1" si="41"/>
        <v>-1.4763147378801108E-2</v>
      </c>
    </row>
    <row r="1222" spans="2:7" x14ac:dyDescent="0.2">
      <c r="B1222" s="153">
        <v>43627</v>
      </c>
      <c r="C1222" s="61">
        <v>170.219482</v>
      </c>
      <c r="D1222">
        <f t="shared" si="40"/>
        <v>2.7376715339415436E-2</v>
      </c>
      <c r="E1222">
        <v>2.7376715339415436E-2</v>
      </c>
      <c r="F1222">
        <v>1220</v>
      </c>
      <c r="G1222">
        <f t="shared" ca="1" si="41"/>
        <v>1.4026946324318822E-2</v>
      </c>
    </row>
    <row r="1223" spans="2:7" x14ac:dyDescent="0.2">
      <c r="B1223" s="153">
        <v>43626</v>
      </c>
      <c r="C1223" s="61">
        <v>165.68360899999999</v>
      </c>
      <c r="D1223">
        <f t="shared" si="40"/>
        <v>-1.9469039610374557E-2</v>
      </c>
      <c r="E1223">
        <v>-1.9469039610374557E-2</v>
      </c>
      <c r="F1223">
        <v>1221</v>
      </c>
      <c r="G1223">
        <f t="shared" ca="1" si="41"/>
        <v>6.8228192981358736E-3</v>
      </c>
    </row>
    <row r="1224" spans="2:7" x14ac:dyDescent="0.2">
      <c r="B1224" s="153">
        <v>43623</v>
      </c>
      <c r="C1224" s="61">
        <v>168.97335799999999</v>
      </c>
      <c r="D1224">
        <f t="shared" si="40"/>
        <v>-1.1786000162142048E-3</v>
      </c>
      <c r="E1224">
        <v>-1.1786000162142048E-3</v>
      </c>
      <c r="F1224">
        <v>1222</v>
      </c>
      <c r="G1224">
        <f t="shared" ca="1" si="41"/>
        <v>-2.9111813585968562E-2</v>
      </c>
    </row>
    <row r="1225" spans="2:7" x14ac:dyDescent="0.2">
      <c r="B1225" s="153">
        <v>43622</v>
      </c>
      <c r="C1225" s="61">
        <v>169.17274499999999</v>
      </c>
      <c r="D1225">
        <f t="shared" si="40"/>
        <v>-2.0490624967214172E-2</v>
      </c>
      <c r="E1225">
        <v>-2.0490624967214172E-2</v>
      </c>
      <c r="F1225">
        <v>1223</v>
      </c>
      <c r="G1225">
        <f t="shared" ca="1" si="41"/>
        <v>5.76940356906923E-2</v>
      </c>
    </row>
    <row r="1226" spans="2:7" x14ac:dyDescent="0.2">
      <c r="B1226" s="153">
        <v>43620</v>
      </c>
      <c r="C1226" s="61">
        <v>172.711716</v>
      </c>
      <c r="D1226">
        <f t="shared" si="40"/>
        <v>-7.1632822495913493E-3</v>
      </c>
      <c r="E1226">
        <v>-7.1632822495913493E-3</v>
      </c>
      <c r="F1226">
        <v>1224</v>
      </c>
      <c r="G1226">
        <f t="shared" ca="1" si="41"/>
        <v>2.7659805548379254E-2</v>
      </c>
    </row>
    <row r="1227" spans="2:7" x14ac:dyDescent="0.2">
      <c r="B1227" s="153">
        <v>43619</v>
      </c>
      <c r="C1227" s="61">
        <v>173.95782500000001</v>
      </c>
      <c r="D1227">
        <f t="shared" si="40"/>
        <v>1.1008066220298785E-2</v>
      </c>
      <c r="E1227">
        <v>1.1008066220298785E-2</v>
      </c>
      <c r="F1227">
        <v>1225</v>
      </c>
      <c r="G1227">
        <f t="shared" ca="1" si="41"/>
        <v>-2.3724056995831341E-2</v>
      </c>
    </row>
    <row r="1228" spans="2:7" x14ac:dyDescent="0.2">
      <c r="B1228" s="153">
        <v>43616</v>
      </c>
      <c r="C1228" s="61">
        <v>172.06373600000001</v>
      </c>
      <c r="D1228">
        <f t="shared" si="40"/>
        <v>-1.4558897480864957E-2</v>
      </c>
      <c r="E1228">
        <v>-1.4558897480864957E-2</v>
      </c>
      <c r="F1228">
        <v>1226</v>
      </c>
      <c r="G1228">
        <f t="shared" ca="1" si="41"/>
        <v>-8.4906826671252544E-2</v>
      </c>
    </row>
    <row r="1229" spans="2:7" x14ac:dyDescent="0.2">
      <c r="B1229" s="153">
        <v>43615</v>
      </c>
      <c r="C1229" s="61">
        <v>174.60580400000001</v>
      </c>
      <c r="D1229">
        <f t="shared" si="40"/>
        <v>-6.8046635944768999E-3</v>
      </c>
      <c r="E1229">
        <v>-6.8046635944768999E-3</v>
      </c>
      <c r="F1229">
        <v>1227</v>
      </c>
      <c r="G1229">
        <f t="shared" ca="1" si="41"/>
        <v>-2.4071072276837597E-2</v>
      </c>
    </row>
    <row r="1230" spans="2:7" x14ac:dyDescent="0.2">
      <c r="B1230" s="153">
        <v>43614</v>
      </c>
      <c r="C1230" s="61">
        <v>175.80207799999999</v>
      </c>
      <c r="D1230">
        <f t="shared" si="40"/>
        <v>-2.1636595972917942E-2</v>
      </c>
      <c r="E1230">
        <v>-2.1636595972917942E-2</v>
      </c>
      <c r="F1230">
        <v>1228</v>
      </c>
      <c r="G1230">
        <f t="shared" ca="1" si="41"/>
        <v>1.8408858492435291E-2</v>
      </c>
    </row>
    <row r="1231" spans="2:7" x14ac:dyDescent="0.2">
      <c r="B1231" s="153">
        <v>43613</v>
      </c>
      <c r="C1231" s="61">
        <v>179.68995699999999</v>
      </c>
      <c r="D1231">
        <f t="shared" si="40"/>
        <v>-6.0656505161929891E-3</v>
      </c>
      <c r="E1231">
        <v>-6.0656505161929891E-3</v>
      </c>
      <c r="F1231">
        <v>1229</v>
      </c>
      <c r="G1231">
        <f t="shared" ca="1" si="41"/>
        <v>4.2505097517535777E-2</v>
      </c>
    </row>
    <row r="1232" spans="2:7" x14ac:dyDescent="0.2">
      <c r="B1232" s="153">
        <v>43612</v>
      </c>
      <c r="C1232" s="61">
        <v>180.78654499999999</v>
      </c>
      <c r="D1232">
        <f t="shared" si="40"/>
        <v>-5.2112103410356945E-3</v>
      </c>
      <c r="E1232">
        <v>-5.2112103410356945E-3</v>
      </c>
      <c r="F1232">
        <v>1230</v>
      </c>
      <c r="G1232">
        <f t="shared" ca="1" si="41"/>
        <v>-3.3723662814838335E-3</v>
      </c>
    </row>
    <row r="1233" spans="2:7" x14ac:dyDescent="0.2">
      <c r="B1233" s="153">
        <v>43609</v>
      </c>
      <c r="C1233" s="61">
        <v>181.733597</v>
      </c>
      <c r="D1233">
        <f t="shared" si="40"/>
        <v>4.08221997019068E-2</v>
      </c>
      <c r="E1233">
        <v>4.08221997019068E-2</v>
      </c>
      <c r="F1233">
        <v>1231</v>
      </c>
      <c r="G1233">
        <f t="shared" ca="1" si="41"/>
        <v>-8.6351805650338072E-3</v>
      </c>
    </row>
    <row r="1234" spans="2:7" x14ac:dyDescent="0.2">
      <c r="B1234" s="153">
        <v>43608</v>
      </c>
      <c r="C1234" s="61">
        <v>174.60580400000001</v>
      </c>
      <c r="D1234">
        <f t="shared" si="40"/>
        <v>-2.2054727683695999E-2</v>
      </c>
      <c r="E1234">
        <v>-2.2054727683695999E-2</v>
      </c>
      <c r="F1234">
        <v>1232</v>
      </c>
      <c r="G1234">
        <f t="shared" ca="1" si="41"/>
        <v>6.9207649444931012E-3</v>
      </c>
    </row>
    <row r="1235" spans="2:7" x14ac:dyDescent="0.2">
      <c r="B1235" s="153">
        <v>43607</v>
      </c>
      <c r="C1235" s="61">
        <v>178.543533</v>
      </c>
      <c r="D1235">
        <f t="shared" si="40"/>
        <v>1.3009004611709668E-2</v>
      </c>
      <c r="E1235">
        <v>1.3009004611709668E-2</v>
      </c>
      <c r="F1235">
        <v>1233</v>
      </c>
      <c r="G1235">
        <f t="shared" ca="1" si="41"/>
        <v>-8.6234611702173974E-2</v>
      </c>
    </row>
    <row r="1236" spans="2:7" x14ac:dyDescent="0.2">
      <c r="B1236" s="153">
        <v>43606</v>
      </c>
      <c r="C1236" s="61">
        <v>176.250687</v>
      </c>
      <c r="D1236">
        <f t="shared" si="40"/>
        <v>-7.0207633141962877E-2</v>
      </c>
      <c r="E1236">
        <v>-7.0207633141962877E-2</v>
      </c>
      <c r="F1236">
        <v>1234</v>
      </c>
      <c r="G1236">
        <f t="shared" ca="1" si="41"/>
        <v>-1.3700975277106543E-2</v>
      </c>
    </row>
    <row r="1237" spans="2:7" x14ac:dyDescent="0.2">
      <c r="B1237" s="153">
        <v>43605</v>
      </c>
      <c r="C1237" s="61">
        <v>189.559189</v>
      </c>
      <c r="D1237">
        <f t="shared" si="40"/>
        <v>7.5204830487839144E-2</v>
      </c>
      <c r="E1237">
        <v>7.5204830487839144E-2</v>
      </c>
      <c r="F1237">
        <v>1235</v>
      </c>
      <c r="G1237">
        <f t="shared" ca="1" si="41"/>
        <v>1.828411901184205E-2</v>
      </c>
    </row>
    <row r="1238" spans="2:7" x14ac:dyDescent="0.2">
      <c r="B1238" s="153">
        <v>43602</v>
      </c>
      <c r="C1238" s="61">
        <v>176.30053699999999</v>
      </c>
      <c r="D1238">
        <f t="shared" si="40"/>
        <v>8.2669113554675964E-3</v>
      </c>
      <c r="E1238">
        <v>8.2669113554675964E-3</v>
      </c>
      <c r="F1238">
        <v>1236</v>
      </c>
      <c r="G1238">
        <f t="shared" ca="1" si="41"/>
        <v>7.2200032363979413E-2</v>
      </c>
    </row>
    <row r="1239" spans="2:7" x14ac:dyDescent="0.2">
      <c r="B1239" s="153">
        <v>43601</v>
      </c>
      <c r="C1239" s="61">
        <v>174.85502600000001</v>
      </c>
      <c r="D1239">
        <f t="shared" si="40"/>
        <v>3.5113632615301898E-2</v>
      </c>
      <c r="E1239">
        <v>3.5113632615301898E-2</v>
      </c>
      <c r="F1239">
        <v>1237</v>
      </c>
      <c r="G1239">
        <f t="shared" ca="1" si="41"/>
        <v>-0.11062767527589699</v>
      </c>
    </row>
    <row r="1240" spans="2:7" x14ac:dyDescent="0.2">
      <c r="B1240" s="153">
        <v>43600</v>
      </c>
      <c r="C1240" s="61">
        <v>168.923508</v>
      </c>
      <c r="D1240">
        <f t="shared" si="40"/>
        <v>-8.1571872212307509E-2</v>
      </c>
      <c r="E1240">
        <v>-8.1571872212307509E-2</v>
      </c>
      <c r="F1240">
        <v>1238</v>
      </c>
      <c r="G1240">
        <f t="shared" ca="1" si="41"/>
        <v>-5.8889016488549231E-2</v>
      </c>
    </row>
    <row r="1241" spans="2:7" x14ac:dyDescent="0.2">
      <c r="B1241" s="153">
        <v>43599</v>
      </c>
      <c r="C1241" s="61">
        <v>183.92675800000001</v>
      </c>
      <c r="D1241">
        <f t="shared" si="40"/>
        <v>2.0746940424577861E-2</v>
      </c>
      <c r="E1241">
        <v>2.0746940424577861E-2</v>
      </c>
      <c r="F1241">
        <v>1239</v>
      </c>
      <c r="G1241">
        <f t="shared" ca="1" si="41"/>
        <v>4.4711065020640074E-2</v>
      </c>
    </row>
    <row r="1242" spans="2:7" x14ac:dyDescent="0.2">
      <c r="B1242" s="153">
        <v>43598</v>
      </c>
      <c r="C1242" s="61">
        <v>180.1884</v>
      </c>
      <c r="D1242">
        <f t="shared" si="40"/>
        <v>-2.7703088870480525E-2</v>
      </c>
      <c r="E1242">
        <v>-2.7703088870480525E-2</v>
      </c>
      <c r="F1242">
        <v>1240</v>
      </c>
      <c r="G1242">
        <f t="shared" ca="1" si="41"/>
        <v>2.3240854772337841E-2</v>
      </c>
    </row>
    <row r="1243" spans="2:7" x14ac:dyDescent="0.2">
      <c r="B1243" s="153">
        <v>43595</v>
      </c>
      <c r="C1243" s="61">
        <v>185.32240300000001</v>
      </c>
      <c r="D1243">
        <f t="shared" si="40"/>
        <v>-2.4148439392407614E-3</v>
      </c>
      <c r="E1243">
        <v>-2.4148439392407614E-3</v>
      </c>
      <c r="F1243">
        <v>1241</v>
      </c>
      <c r="G1243">
        <f t="shared" ca="1" si="41"/>
        <v>8.7400530883179738E-3</v>
      </c>
    </row>
    <row r="1244" spans="2:7" x14ac:dyDescent="0.2">
      <c r="B1244" s="153">
        <v>43594</v>
      </c>
      <c r="C1244" s="61">
        <v>185.77101099999999</v>
      </c>
      <c r="D1244">
        <f t="shared" si="40"/>
        <v>6.7530668570683749E-3</v>
      </c>
      <c r="E1244">
        <v>6.7530668570683749E-3</v>
      </c>
      <c r="F1244">
        <v>1242</v>
      </c>
      <c r="G1244">
        <f t="shared" ca="1" si="41"/>
        <v>6.9077774194576724E-2</v>
      </c>
    </row>
    <row r="1245" spans="2:7" x14ac:dyDescent="0.2">
      <c r="B1245" s="153">
        <v>43593</v>
      </c>
      <c r="C1245" s="61">
        <v>184.524902</v>
      </c>
      <c r="D1245">
        <f t="shared" si="40"/>
        <v>-3.0636260175107025E-2</v>
      </c>
      <c r="E1245">
        <v>-3.0636260175107025E-2</v>
      </c>
      <c r="F1245">
        <v>1243</v>
      </c>
      <c r="G1245">
        <f t="shared" ca="1" si="41"/>
        <v>-3.9846760626635162E-2</v>
      </c>
    </row>
    <row r="1246" spans="2:7" x14ac:dyDescent="0.2">
      <c r="B1246" s="153">
        <v>43592</v>
      </c>
      <c r="C1246" s="61">
        <v>190.35672</v>
      </c>
      <c r="D1246">
        <f t="shared" si="40"/>
        <v>-4.429432727498743E-2</v>
      </c>
      <c r="E1246">
        <v>-4.429432727498743E-2</v>
      </c>
      <c r="F1246">
        <v>1244</v>
      </c>
      <c r="G1246">
        <f t="shared" ca="1" si="41"/>
        <v>-5.8816098747244756E-2</v>
      </c>
    </row>
    <row r="1247" spans="2:7" x14ac:dyDescent="0.2">
      <c r="B1247" s="153">
        <v>43591</v>
      </c>
      <c r="C1247" s="61">
        <v>199.17922999999999</v>
      </c>
      <c r="D1247">
        <f t="shared" si="40"/>
        <v>-4.6073012526290841E-2</v>
      </c>
      <c r="E1247">
        <v>-4.6073012526290841E-2</v>
      </c>
      <c r="F1247">
        <v>1245</v>
      </c>
      <c r="G1247">
        <f t="shared" ca="1" si="41"/>
        <v>-1.5669978898560137E-2</v>
      </c>
    </row>
    <row r="1248" spans="2:7" x14ac:dyDescent="0.2">
      <c r="B1248" s="153">
        <v>43588</v>
      </c>
      <c r="C1248" s="61">
        <v>208.79924</v>
      </c>
      <c r="D1248">
        <f t="shared" si="40"/>
        <v>1.0371471875709311E-2</v>
      </c>
      <c r="E1248">
        <v>1.0371471875709311E-2</v>
      </c>
      <c r="F1248">
        <v>1246</v>
      </c>
      <c r="G1248">
        <f t="shared" ca="1" si="41"/>
        <v>2.6869915504653421E-2</v>
      </c>
    </row>
    <row r="1249" spans="2:7" x14ac:dyDescent="0.2">
      <c r="B1249" s="153">
        <v>43587</v>
      </c>
      <c r="C1249" s="61">
        <v>206.655914</v>
      </c>
      <c r="D1249">
        <f t="shared" si="40"/>
        <v>-3.2664516951269998E-2</v>
      </c>
      <c r="E1249">
        <v>-3.2664516951269998E-2</v>
      </c>
      <c r="F1249">
        <v>1247</v>
      </c>
      <c r="G1249">
        <f t="shared" ca="1" si="41"/>
        <v>1.4753581211314313E-2</v>
      </c>
    </row>
    <row r="1250" spans="2:7" x14ac:dyDescent="0.2">
      <c r="B1250" s="153">
        <v>43585</v>
      </c>
      <c r="C1250" s="61">
        <v>213.63417100000001</v>
      </c>
      <c r="D1250">
        <f t="shared" si="40"/>
        <v>-6.029675783474295E-3</v>
      </c>
      <c r="E1250">
        <v>-6.029675783474295E-3</v>
      </c>
      <c r="F1250">
        <v>1248</v>
      </c>
      <c r="G1250">
        <f t="shared" ca="1" si="41"/>
        <v>-0.18061665779960201</v>
      </c>
    </row>
    <row r="1251" spans="2:7" x14ac:dyDescent="0.2">
      <c r="B1251" s="153">
        <v>43581</v>
      </c>
      <c r="C1251" s="61">
        <v>214.93012999999999</v>
      </c>
      <c r="D1251">
        <f t="shared" si="40"/>
        <v>-2.8172231361101432E-2</v>
      </c>
      <c r="E1251">
        <v>-2.8172231361101432E-2</v>
      </c>
      <c r="F1251">
        <v>1249</v>
      </c>
      <c r="G1251">
        <f t="shared" ca="1" si="41"/>
        <v>-1.1031232098252398E-2</v>
      </c>
    </row>
    <row r="1252" spans="2:7" x14ac:dyDescent="0.2">
      <c r="B1252" s="153">
        <v>43580</v>
      </c>
      <c r="C1252" s="61">
        <v>221.160721</v>
      </c>
      <c r="D1252">
        <f t="shared" si="40"/>
        <v>-7.8264276861678313E-3</v>
      </c>
      <c r="E1252">
        <v>-7.8264276861678313E-3</v>
      </c>
      <c r="F1252">
        <v>1250</v>
      </c>
      <c r="G1252">
        <f t="shared" ca="1" si="41"/>
        <v>6.3081242808919616E-3</v>
      </c>
    </row>
    <row r="1253" spans="2:7" x14ac:dyDescent="0.2">
      <c r="B1253" s="153">
        <v>43579</v>
      </c>
      <c r="C1253" s="61">
        <v>222.90527299999999</v>
      </c>
      <c r="D1253">
        <f t="shared" si="40"/>
        <v>-3.475066142481844E-2</v>
      </c>
      <c r="E1253">
        <v>-3.475066142481844E-2</v>
      </c>
      <c r="F1253">
        <v>1251</v>
      </c>
      <c r="G1253">
        <f t="shared" ca="1" si="41"/>
        <v>3.1934570652702506E-2</v>
      </c>
    </row>
    <row r="1254" spans="2:7" x14ac:dyDescent="0.2">
      <c r="B1254" s="153">
        <v>43578</v>
      </c>
      <c r="C1254" s="61">
        <v>230.930252</v>
      </c>
      <c r="D1254">
        <f t="shared" si="40"/>
        <v>-1.3625809370652211E-2</v>
      </c>
      <c r="E1254">
        <v>-1.3625809370652211E-2</v>
      </c>
      <c r="F1254">
        <v>1252</v>
      </c>
      <c r="G1254">
        <f t="shared" ca="1" si="41"/>
        <v>7.9608303979186792E-2</v>
      </c>
    </row>
    <row r="1255" spans="2:7" x14ac:dyDescent="0.2">
      <c r="B1255" s="153">
        <v>43577</v>
      </c>
      <c r="C1255" s="61">
        <v>234.12033099999999</v>
      </c>
      <c r="D1255">
        <f t="shared" si="40"/>
        <v>-5.9259037272274126E-3</v>
      </c>
      <c r="E1255">
        <v>-5.9259037272274126E-3</v>
      </c>
      <c r="F1255">
        <v>1253</v>
      </c>
      <c r="G1255">
        <f t="shared" ca="1" si="41"/>
        <v>-5.9731567125669571E-2</v>
      </c>
    </row>
    <row r="1256" spans="2:7" x14ac:dyDescent="0.2">
      <c r="B1256" s="153">
        <v>43573</v>
      </c>
      <c r="C1256" s="61">
        <v>235.51597599999999</v>
      </c>
      <c r="D1256">
        <f t="shared" si="40"/>
        <v>2.4945824190265354E-2</v>
      </c>
      <c r="E1256">
        <v>2.4945824190265354E-2</v>
      </c>
      <c r="F1256">
        <v>1254</v>
      </c>
      <c r="G1256">
        <f t="shared" ca="1" si="41"/>
        <v>-4.1977542840589785E-2</v>
      </c>
    </row>
    <row r="1257" spans="2:7" x14ac:dyDescent="0.2">
      <c r="B1257" s="153">
        <v>43571</v>
      </c>
      <c r="C1257" s="61">
        <v>229.783829</v>
      </c>
      <c r="D1257">
        <f t="shared" si="40"/>
        <v>-5.3937767974181639E-3</v>
      </c>
      <c r="E1257">
        <v>-5.3937767974181639E-3</v>
      </c>
      <c r="F1257">
        <v>1255</v>
      </c>
      <c r="G1257">
        <f t="shared" ca="1" si="41"/>
        <v>-1.975906073447127E-2</v>
      </c>
    </row>
    <row r="1258" spans="2:7" x14ac:dyDescent="0.2">
      <c r="B1258" s="153">
        <v>43570</v>
      </c>
      <c r="C1258" s="61">
        <v>231.02995300000001</v>
      </c>
      <c r="D1258">
        <f t="shared" si="40"/>
        <v>7.3165117326309939E-2</v>
      </c>
      <c r="E1258">
        <v>7.3165117326309939E-2</v>
      </c>
      <c r="F1258">
        <v>1256</v>
      </c>
      <c r="G1258">
        <f t="shared" ca="1" si="41"/>
        <v>5.2893641801481706E-2</v>
      </c>
    </row>
    <row r="1259" spans="2:7" x14ac:dyDescent="0.2">
      <c r="B1259" s="153">
        <v>43567</v>
      </c>
      <c r="C1259" s="61">
        <v>215.27903699999999</v>
      </c>
      <c r="D1259">
        <f t="shared" si="40"/>
        <v>-1.0311653509663388E-2</v>
      </c>
      <c r="E1259">
        <v>-1.0311653509663388E-2</v>
      </c>
      <c r="F1259">
        <v>1257</v>
      </c>
      <c r="G1259">
        <f t="shared" ca="1" si="41"/>
        <v>-6.1528499626128427E-2</v>
      </c>
    </row>
    <row r="1260" spans="2:7" x14ac:dyDescent="0.2">
      <c r="B1260" s="153">
        <v>43566</v>
      </c>
      <c r="C1260" s="61">
        <v>217.52204900000001</v>
      </c>
      <c r="D1260">
        <f t="shared" si="40"/>
        <v>9.9513583369590149E-3</v>
      </c>
      <c r="E1260">
        <v>9.9513583369590149E-3</v>
      </c>
      <c r="F1260">
        <v>1258</v>
      </c>
      <c r="G1260">
        <f t="shared" ca="1" si="41"/>
        <v>1.4381530074789692E-2</v>
      </c>
    </row>
    <row r="1261" spans="2:7" x14ac:dyDescent="0.2">
      <c r="B1261" s="153">
        <v>43565</v>
      </c>
      <c r="C1261" s="61">
        <v>215.378738</v>
      </c>
      <c r="D1261">
        <f t="shared" si="40"/>
        <v>4.9295875859142191E-2</v>
      </c>
      <c r="E1261">
        <v>4.9295875859142191E-2</v>
      </c>
      <c r="F1261">
        <v>1259</v>
      </c>
      <c r="G1261">
        <f t="shared" ca="1" si="41"/>
        <v>-6.9946060352136213E-2</v>
      </c>
    </row>
    <row r="1262" spans="2:7" x14ac:dyDescent="0.2">
      <c r="B1262" s="153">
        <v>43564</v>
      </c>
      <c r="C1262" s="61">
        <v>205.260254</v>
      </c>
      <c r="D1262">
        <f t="shared" si="40"/>
        <v>2.6676545944456356E-2</v>
      </c>
      <c r="E1262">
        <v>2.6676545944456356E-2</v>
      </c>
      <c r="F1262">
        <v>1260</v>
      </c>
      <c r="G1262">
        <f t="shared" ca="1" si="41"/>
        <v>5.9697498799646941E-2</v>
      </c>
    </row>
    <row r="1263" spans="2:7" x14ac:dyDescent="0.2">
      <c r="B1263" s="153">
        <v>43563</v>
      </c>
      <c r="C1263" s="61">
        <v>199.926895</v>
      </c>
      <c r="D1263">
        <f t="shared" si="40"/>
        <v>-2.2422551210282658E-2</v>
      </c>
      <c r="E1263">
        <v>-2.2422551210282658E-2</v>
      </c>
      <c r="F1263">
        <v>1261</v>
      </c>
      <c r="G1263">
        <f t="shared" ca="1" si="41"/>
        <v>-9.5365224617138644E-2</v>
      </c>
    </row>
    <row r="1264" spans="2:7" x14ac:dyDescent="0.2">
      <c r="B1264" s="153">
        <v>43560</v>
      </c>
      <c r="C1264" s="61">
        <v>204.51258899999999</v>
      </c>
      <c r="D1264">
        <f t="shared" si="40"/>
        <v>-4.8508805853643309E-3</v>
      </c>
      <c r="E1264">
        <v>-4.8508805853643309E-3</v>
      </c>
      <c r="F1264">
        <v>1262</v>
      </c>
      <c r="G1264">
        <f t="shared" ca="1" si="41"/>
        <v>2.113848979114865E-2</v>
      </c>
    </row>
    <row r="1265" spans="2:7" x14ac:dyDescent="0.2">
      <c r="B1265" s="153">
        <v>43559</v>
      </c>
      <c r="C1265" s="61">
        <v>205.509491</v>
      </c>
      <c r="D1265">
        <f t="shared" si="40"/>
        <v>2.3839053636580322E-2</v>
      </c>
      <c r="E1265">
        <v>2.3839053636580322E-2</v>
      </c>
      <c r="F1265">
        <v>1263</v>
      </c>
      <c r="G1265">
        <f t="shared" ca="1" si="41"/>
        <v>3.1224234526832902E-3</v>
      </c>
    </row>
    <row r="1266" spans="2:7" x14ac:dyDescent="0.2">
      <c r="B1266" s="153">
        <v>43558</v>
      </c>
      <c r="C1266" s="61">
        <v>200.724411</v>
      </c>
      <c r="D1266">
        <f t="shared" si="40"/>
        <v>-7.8836522209010957E-3</v>
      </c>
      <c r="E1266">
        <v>-7.8836522209010957E-3</v>
      </c>
      <c r="F1266">
        <v>1264</v>
      </c>
      <c r="G1266">
        <f t="shared" ca="1" si="41"/>
        <v>8.9629625188415597E-3</v>
      </c>
    </row>
    <row r="1267" spans="2:7" x14ac:dyDescent="0.2">
      <c r="B1267" s="153">
        <v>43557</v>
      </c>
      <c r="C1267" s="61">
        <v>202.31942699999999</v>
      </c>
      <c r="D1267">
        <f t="shared" si="40"/>
        <v>8.3266513326266528E-2</v>
      </c>
      <c r="E1267">
        <v>8.3266513326266528E-2</v>
      </c>
      <c r="F1267">
        <v>1265</v>
      </c>
      <c r="G1267">
        <f t="shared" ca="1" si="41"/>
        <v>-3.8894629446489422E-3</v>
      </c>
    </row>
    <row r="1268" spans="2:7" x14ac:dyDescent="0.2">
      <c r="B1268" s="153">
        <v>43556</v>
      </c>
      <c r="C1268" s="61">
        <v>186.76791399999999</v>
      </c>
      <c r="D1268">
        <f t="shared" si="40"/>
        <v>9.850493202874086E-2</v>
      </c>
      <c r="E1268">
        <v>9.850493202874086E-2</v>
      </c>
      <c r="F1268">
        <v>1266</v>
      </c>
      <c r="G1268">
        <f t="shared" ca="1" si="41"/>
        <v>-4.9159060466897012E-2</v>
      </c>
    </row>
    <row r="1269" spans="2:7" x14ac:dyDescent="0.2">
      <c r="B1269" s="153">
        <v>43552</v>
      </c>
      <c r="C1269" s="61">
        <v>170.020096</v>
      </c>
      <c r="D1269">
        <f t="shared" si="40"/>
        <v>4.121223715383278E-3</v>
      </c>
      <c r="E1269">
        <v>4.121223715383278E-3</v>
      </c>
      <c r="F1269">
        <v>1267</v>
      </c>
      <c r="G1269">
        <f t="shared" ca="1" si="41"/>
        <v>-3.1243819423289635E-2</v>
      </c>
    </row>
    <row r="1270" spans="2:7" x14ac:dyDescent="0.2">
      <c r="B1270" s="153">
        <v>43551</v>
      </c>
      <c r="C1270" s="61">
        <v>169.322281</v>
      </c>
      <c r="D1270">
        <f t="shared" si="40"/>
        <v>-1.877525538910095E-2</v>
      </c>
      <c r="E1270">
        <v>-1.877525538910095E-2</v>
      </c>
      <c r="F1270">
        <v>1268</v>
      </c>
      <c r="G1270">
        <f t="shared" ca="1" si="41"/>
        <v>-4.1044447143547838E-2</v>
      </c>
    </row>
    <row r="1271" spans="2:7" x14ac:dyDescent="0.2">
      <c r="B1271" s="153">
        <v>43550</v>
      </c>
      <c r="C1271" s="61">
        <v>172.56218000000001</v>
      </c>
      <c r="D1271">
        <f t="shared" si="40"/>
        <v>1.0507860686784457E-2</v>
      </c>
      <c r="E1271">
        <v>1.0507860686784457E-2</v>
      </c>
      <c r="F1271">
        <v>1269</v>
      </c>
      <c r="G1271">
        <f t="shared" ca="1" si="41"/>
        <v>-9.2987521441059276E-2</v>
      </c>
    </row>
    <row r="1272" spans="2:7" x14ac:dyDescent="0.2">
      <c r="B1272" s="153">
        <v>43549</v>
      </c>
      <c r="C1272" s="61">
        <v>170.767776</v>
      </c>
      <c r="D1272">
        <f t="shared" si="40"/>
        <v>-2.3375078735226127E-2</v>
      </c>
      <c r="E1272">
        <v>-2.3375078735226127E-2</v>
      </c>
      <c r="F1272">
        <v>1270</v>
      </c>
      <c r="G1272">
        <f t="shared" ca="1" si="41"/>
        <v>-6.7834947147458746E-2</v>
      </c>
    </row>
    <row r="1273" spans="2:7" x14ac:dyDescent="0.2">
      <c r="B1273" s="153">
        <v>43546</v>
      </c>
      <c r="C1273" s="61">
        <v>174.85502600000001</v>
      </c>
      <c r="D1273">
        <f t="shared" si="40"/>
        <v>-2.6637036163850814E-2</v>
      </c>
      <c r="E1273">
        <v>-2.6637036163850814E-2</v>
      </c>
      <c r="F1273">
        <v>1271</v>
      </c>
      <c r="G1273">
        <f t="shared" ca="1" si="41"/>
        <v>-4.5502295821452148E-2</v>
      </c>
    </row>
    <row r="1274" spans="2:7" x14ac:dyDescent="0.2">
      <c r="B1274" s="153">
        <v>43544</v>
      </c>
      <c r="C1274" s="61">
        <v>179.640106</v>
      </c>
      <c r="D1274">
        <f t="shared" si="40"/>
        <v>-1.4492854915576878E-2</v>
      </c>
      <c r="E1274">
        <v>-1.4492854915576878E-2</v>
      </c>
      <c r="F1274">
        <v>1272</v>
      </c>
      <c r="G1274">
        <f t="shared" ca="1" si="41"/>
        <v>-7.2665568037329608E-3</v>
      </c>
    </row>
    <row r="1275" spans="2:7" x14ac:dyDescent="0.2">
      <c r="B1275" s="153">
        <v>43543</v>
      </c>
      <c r="C1275" s="61">
        <v>182.281891</v>
      </c>
      <c r="D1275">
        <f t="shared" si="40"/>
        <v>3.292231766291235E-3</v>
      </c>
      <c r="E1275">
        <v>3.292231766291235E-3</v>
      </c>
      <c r="F1275">
        <v>1273</v>
      </c>
      <c r="G1275">
        <f t="shared" ca="1" si="41"/>
        <v>1.6690794420591539E-2</v>
      </c>
    </row>
    <row r="1276" spans="2:7" x14ac:dyDescent="0.2">
      <c r="B1276" s="153">
        <v>43542</v>
      </c>
      <c r="C1276" s="61">
        <v>181.68374600000001</v>
      </c>
      <c r="D1276">
        <f t="shared" si="40"/>
        <v>1.2500010100828133E-2</v>
      </c>
      <c r="E1276">
        <v>1.2500010100828133E-2</v>
      </c>
      <c r="F1276">
        <v>1274</v>
      </c>
      <c r="G1276">
        <f t="shared" ca="1" si="41"/>
        <v>-1.1988495926630179E-3</v>
      </c>
    </row>
    <row r="1277" spans="2:7" x14ac:dyDescent="0.2">
      <c r="B1277" s="153">
        <v>43539</v>
      </c>
      <c r="C1277" s="61">
        <v>179.44073499999999</v>
      </c>
      <c r="D1277">
        <f t="shared" si="40"/>
        <v>2.50621616674093E-3</v>
      </c>
      <c r="E1277">
        <v>2.50621616674093E-3</v>
      </c>
      <c r="F1277">
        <v>1275</v>
      </c>
      <c r="G1277">
        <f t="shared" ca="1" si="41"/>
        <v>-3.9549485589085782E-2</v>
      </c>
    </row>
    <row r="1278" spans="2:7" x14ac:dyDescent="0.2">
      <c r="B1278" s="153">
        <v>43538</v>
      </c>
      <c r="C1278" s="61">
        <v>178.992142</v>
      </c>
      <c r="D1278">
        <f t="shared" si="40"/>
        <v>-1.1832636716527395E-2</v>
      </c>
      <c r="E1278">
        <v>-1.1832636716527395E-2</v>
      </c>
      <c r="F1278">
        <v>1276</v>
      </c>
      <c r="G1278">
        <f t="shared" ca="1" si="41"/>
        <v>2.9047240355841792E-2</v>
      </c>
    </row>
    <row r="1279" spans="2:7" x14ac:dyDescent="0.2">
      <c r="B1279" s="153">
        <v>43537</v>
      </c>
      <c r="C1279" s="61">
        <v>181.13545199999999</v>
      </c>
      <c r="D1279">
        <f t="shared" si="40"/>
        <v>-1.6774944099858392E-2</v>
      </c>
      <c r="E1279">
        <v>-1.6774944099858392E-2</v>
      </c>
      <c r="F1279">
        <v>1277</v>
      </c>
      <c r="G1279">
        <f t="shared" ca="1" si="41"/>
        <v>1.8361760842105332E-3</v>
      </c>
    </row>
    <row r="1280" spans="2:7" x14ac:dyDescent="0.2">
      <c r="B1280" s="153">
        <v>43536</v>
      </c>
      <c r="C1280" s="61">
        <v>184.22583</v>
      </c>
      <c r="D1280">
        <f t="shared" si="40"/>
        <v>1.622211399239628E-2</v>
      </c>
      <c r="E1280">
        <v>1.622211399239628E-2</v>
      </c>
      <c r="F1280">
        <v>1278</v>
      </c>
      <c r="G1280">
        <f t="shared" ca="1" si="41"/>
        <v>-6.7049057500267031E-2</v>
      </c>
    </row>
    <row r="1281" spans="2:7" x14ac:dyDescent="0.2">
      <c r="B1281" s="153">
        <v>43535</v>
      </c>
      <c r="C1281" s="61">
        <v>181.28500399999999</v>
      </c>
      <c r="D1281">
        <f t="shared" si="40"/>
        <v>3.5872770679012977E-3</v>
      </c>
      <c r="E1281">
        <v>3.5872770679012977E-3</v>
      </c>
      <c r="F1281">
        <v>1279</v>
      </c>
      <c r="G1281">
        <f t="shared" ca="1" si="41"/>
        <v>5.4267971570463147E-2</v>
      </c>
    </row>
    <row r="1282" spans="2:7" x14ac:dyDescent="0.2">
      <c r="B1282" s="153">
        <v>43532</v>
      </c>
      <c r="C1282" s="61">
        <v>180.63700900000001</v>
      </c>
      <c r="D1282">
        <f t="shared" si="40"/>
        <v>-4.2789278318410583E-2</v>
      </c>
      <c r="E1282">
        <v>-4.2789278318410583E-2</v>
      </c>
      <c r="F1282">
        <v>1280</v>
      </c>
      <c r="G1282">
        <f t="shared" ca="1" si="41"/>
        <v>3.4008244766188397E-2</v>
      </c>
    </row>
    <row r="1283" spans="2:7" x14ac:dyDescent="0.2">
      <c r="B1283" s="153">
        <v>43531</v>
      </c>
      <c r="C1283" s="61">
        <v>188.71185299999999</v>
      </c>
      <c r="D1283">
        <f t="shared" ref="D1283:D1346" si="42">(C1283-C1284)/C1284</f>
        <v>2.6483715606339733E-3</v>
      </c>
      <c r="E1283">
        <v>2.6483715606339733E-3</v>
      </c>
      <c r="F1283">
        <v>1281</v>
      </c>
      <c r="G1283">
        <f t="shared" ref="G1283:G1346" ca="1" si="43">_xlfn.NORM.INV(RAND(),$N$5,$N$6)</f>
        <v>3.6967097989103574E-3</v>
      </c>
    </row>
    <row r="1284" spans="2:7" x14ac:dyDescent="0.2">
      <c r="B1284" s="153">
        <v>43530</v>
      </c>
      <c r="C1284" s="61">
        <v>188.21339399999999</v>
      </c>
      <c r="D1284">
        <f t="shared" si="42"/>
        <v>-2.7054887149681128E-2</v>
      </c>
      <c r="E1284">
        <v>-2.7054887149681128E-2</v>
      </c>
      <c r="F1284">
        <v>1282</v>
      </c>
      <c r="G1284">
        <f t="shared" ca="1" si="43"/>
        <v>3.1829859164370256E-2</v>
      </c>
    </row>
    <row r="1285" spans="2:7" x14ac:dyDescent="0.2">
      <c r="B1285" s="153">
        <v>43529</v>
      </c>
      <c r="C1285" s="61">
        <v>193.44708299999999</v>
      </c>
      <c r="D1285">
        <f t="shared" si="42"/>
        <v>7.6261770994335037E-2</v>
      </c>
      <c r="E1285">
        <v>7.6261770994335037E-2</v>
      </c>
      <c r="F1285">
        <v>1283</v>
      </c>
      <c r="G1285">
        <f t="shared" ca="1" si="43"/>
        <v>-1.4783928908862118E-2</v>
      </c>
    </row>
    <row r="1286" spans="2:7" x14ac:dyDescent="0.2">
      <c r="B1286" s="153">
        <v>43525</v>
      </c>
      <c r="C1286" s="61">
        <v>179.73980700000001</v>
      </c>
      <c r="D1286">
        <f t="shared" si="42"/>
        <v>1.6060925190435806E-2</v>
      </c>
      <c r="E1286">
        <v>1.6060925190435806E-2</v>
      </c>
      <c r="F1286">
        <v>1284</v>
      </c>
      <c r="G1286">
        <f t="shared" ca="1" si="43"/>
        <v>-3.0285563923550671E-2</v>
      </c>
    </row>
    <row r="1287" spans="2:7" x14ac:dyDescent="0.2">
      <c r="B1287" s="153">
        <v>43524</v>
      </c>
      <c r="C1287" s="61">
        <v>176.898651</v>
      </c>
      <c r="D1287">
        <f t="shared" si="42"/>
        <v>5.6374759309276367E-4</v>
      </c>
      <c r="E1287">
        <v>5.6374759309276367E-4</v>
      </c>
      <c r="F1287">
        <v>1285</v>
      </c>
      <c r="G1287">
        <f t="shared" ca="1" si="43"/>
        <v>9.8159255860872208E-2</v>
      </c>
    </row>
    <row r="1288" spans="2:7" x14ac:dyDescent="0.2">
      <c r="B1288" s="153">
        <v>43523</v>
      </c>
      <c r="C1288" s="61">
        <v>176.798981</v>
      </c>
      <c r="D1288">
        <f t="shared" si="42"/>
        <v>-2.90171921185794E-2</v>
      </c>
      <c r="E1288">
        <v>-2.90171921185794E-2</v>
      </c>
      <c r="F1288">
        <v>1286</v>
      </c>
      <c r="G1288">
        <f t="shared" ca="1" si="43"/>
        <v>-4.2302902011551673E-2</v>
      </c>
    </row>
    <row r="1289" spans="2:7" x14ac:dyDescent="0.2">
      <c r="B1289" s="153">
        <v>43522</v>
      </c>
      <c r="C1289" s="61">
        <v>182.082504</v>
      </c>
      <c r="D1289">
        <f t="shared" si="42"/>
        <v>3.9260273751021479E-2</v>
      </c>
      <c r="E1289">
        <v>3.9260273751021479E-2</v>
      </c>
      <c r="F1289">
        <v>1287</v>
      </c>
      <c r="G1289">
        <f t="shared" ca="1" si="43"/>
        <v>2.881516770774108E-2</v>
      </c>
    </row>
    <row r="1290" spans="2:7" x14ac:dyDescent="0.2">
      <c r="B1290" s="153">
        <v>43521</v>
      </c>
      <c r="C1290" s="61">
        <v>175.20394899999999</v>
      </c>
      <c r="D1290">
        <f t="shared" si="42"/>
        <v>8.3189967166661608E-3</v>
      </c>
      <c r="E1290">
        <v>8.3189967166661608E-3</v>
      </c>
      <c r="F1290">
        <v>1288</v>
      </c>
      <c r="G1290">
        <f t="shared" ca="1" si="43"/>
        <v>6.0021545860317868E-2</v>
      </c>
    </row>
    <row r="1291" spans="2:7" x14ac:dyDescent="0.2">
      <c r="B1291" s="153">
        <v>43518</v>
      </c>
      <c r="C1291" s="61">
        <v>173.758453</v>
      </c>
      <c r="D1291">
        <f t="shared" si="42"/>
        <v>2.7106659527218826E-2</v>
      </c>
      <c r="E1291">
        <v>2.7106659527218826E-2</v>
      </c>
      <c r="F1291">
        <v>1289</v>
      </c>
      <c r="G1291">
        <f t="shared" ca="1" si="43"/>
        <v>8.2457782308269612E-2</v>
      </c>
    </row>
    <row r="1292" spans="2:7" x14ac:dyDescent="0.2">
      <c r="B1292" s="153">
        <v>43517</v>
      </c>
      <c r="C1292" s="61">
        <v>169.17274499999999</v>
      </c>
      <c r="D1292">
        <f t="shared" si="42"/>
        <v>2.9733042403520225E-2</v>
      </c>
      <c r="E1292">
        <v>2.9733042403520225E-2</v>
      </c>
      <c r="F1292">
        <v>1290</v>
      </c>
      <c r="G1292">
        <f t="shared" ca="1" si="43"/>
        <v>8.4533578064143258E-2</v>
      </c>
    </row>
    <row r="1293" spans="2:7" x14ac:dyDescent="0.2">
      <c r="B1293" s="153">
        <v>43516</v>
      </c>
      <c r="C1293" s="61">
        <v>164.28796399999999</v>
      </c>
      <c r="D1293">
        <f t="shared" si="42"/>
        <v>6.412215992545758E-3</v>
      </c>
      <c r="E1293">
        <v>6.412215992545758E-3</v>
      </c>
      <c r="F1293">
        <v>1291</v>
      </c>
      <c r="G1293">
        <f t="shared" ca="1" si="43"/>
        <v>2.2444906567050862E-2</v>
      </c>
    </row>
    <row r="1294" spans="2:7" x14ac:dyDescent="0.2">
      <c r="B1294" s="153">
        <v>43515</v>
      </c>
      <c r="C1294" s="61">
        <v>163.24122600000001</v>
      </c>
      <c r="D1294">
        <f t="shared" si="42"/>
        <v>5.2179682162861469E-3</v>
      </c>
      <c r="E1294">
        <v>5.2179682162861469E-3</v>
      </c>
      <c r="F1294">
        <v>1292</v>
      </c>
      <c r="G1294">
        <f t="shared" ca="1" si="43"/>
        <v>2.5188288482838942E-2</v>
      </c>
    </row>
    <row r="1295" spans="2:7" x14ac:dyDescent="0.2">
      <c r="B1295" s="153">
        <v>43514</v>
      </c>
      <c r="C1295" s="61">
        <v>162.39385999999999</v>
      </c>
      <c r="D1295">
        <f t="shared" si="42"/>
        <v>7.7327110820180787E-3</v>
      </c>
      <c r="E1295">
        <v>7.7327110820180787E-3</v>
      </c>
      <c r="F1295">
        <v>1293</v>
      </c>
      <c r="G1295">
        <f t="shared" ca="1" si="43"/>
        <v>5.4647941314472648E-2</v>
      </c>
    </row>
    <row r="1296" spans="2:7" x14ac:dyDescent="0.2">
      <c r="B1296" s="153">
        <v>43511</v>
      </c>
      <c r="C1296" s="61">
        <v>161.147751</v>
      </c>
      <c r="D1296">
        <f t="shared" si="42"/>
        <v>1.1260529022584379E-2</v>
      </c>
      <c r="E1296">
        <v>1.1260529022584379E-2</v>
      </c>
      <c r="F1296">
        <v>1294</v>
      </c>
      <c r="G1296">
        <f t="shared" ca="1" si="43"/>
        <v>8.030104237282587E-2</v>
      </c>
    </row>
    <row r="1297" spans="2:7" x14ac:dyDescent="0.2">
      <c r="B1297" s="153">
        <v>43510</v>
      </c>
      <c r="C1297" s="61">
        <v>159.35334800000001</v>
      </c>
      <c r="D1297">
        <f t="shared" si="42"/>
        <v>5.3030339575358243E-2</v>
      </c>
      <c r="E1297">
        <v>5.3030339575358243E-2</v>
      </c>
      <c r="F1297">
        <v>1295</v>
      </c>
      <c r="G1297">
        <f t="shared" ca="1" si="43"/>
        <v>-1.646706506767864E-2</v>
      </c>
    </row>
    <row r="1298" spans="2:7" x14ac:dyDescent="0.2">
      <c r="B1298" s="153">
        <v>43508</v>
      </c>
      <c r="C1298" s="61">
        <v>151.32835399999999</v>
      </c>
      <c r="D1298">
        <f t="shared" si="42"/>
        <v>-5.5682410014134863E-3</v>
      </c>
      <c r="E1298">
        <v>-5.5682410014134863E-3</v>
      </c>
      <c r="F1298">
        <v>1296</v>
      </c>
      <c r="G1298">
        <f t="shared" ca="1" si="43"/>
        <v>1.3744755265766077E-2</v>
      </c>
    </row>
    <row r="1299" spans="2:7" x14ac:dyDescent="0.2">
      <c r="B1299" s="153">
        <v>43507</v>
      </c>
      <c r="C1299" s="61">
        <v>152.17570499999999</v>
      </c>
      <c r="D1299">
        <f t="shared" si="42"/>
        <v>1.293960027069109E-2</v>
      </c>
      <c r="E1299">
        <v>1.293960027069109E-2</v>
      </c>
      <c r="F1299">
        <v>1297</v>
      </c>
      <c r="G1299">
        <f t="shared" ca="1" si="43"/>
        <v>-4.3625762274388649E-2</v>
      </c>
    </row>
    <row r="1300" spans="2:7" x14ac:dyDescent="0.2">
      <c r="B1300" s="153">
        <v>43504</v>
      </c>
      <c r="C1300" s="61">
        <v>150.23176599999999</v>
      </c>
      <c r="D1300">
        <f t="shared" si="42"/>
        <v>-0.17582725757436873</v>
      </c>
      <c r="E1300">
        <v>-0.17582725757436873</v>
      </c>
      <c r="F1300">
        <v>1298</v>
      </c>
      <c r="G1300">
        <f t="shared" ca="1" si="43"/>
        <v>-5.2734028795656328E-2</v>
      </c>
    </row>
    <row r="1301" spans="2:7" x14ac:dyDescent="0.2">
      <c r="B1301" s="153">
        <v>43503</v>
      </c>
      <c r="C1301" s="61">
        <v>182.281891</v>
      </c>
      <c r="D1301">
        <f t="shared" si="42"/>
        <v>2.4369761188100175E-2</v>
      </c>
      <c r="E1301">
        <v>2.4369761188100175E-2</v>
      </c>
      <c r="F1301">
        <v>1299</v>
      </c>
      <c r="G1301">
        <f t="shared" ca="1" si="43"/>
        <v>-3.6151392917248212E-2</v>
      </c>
    </row>
    <row r="1302" spans="2:7" x14ac:dyDescent="0.2">
      <c r="B1302" s="153">
        <v>43502</v>
      </c>
      <c r="C1302" s="61">
        <v>177.945404</v>
      </c>
      <c r="D1302">
        <f t="shared" si="42"/>
        <v>1.5358413031469838E-2</v>
      </c>
      <c r="E1302">
        <v>1.5358413031469838E-2</v>
      </c>
      <c r="F1302">
        <v>1300</v>
      </c>
      <c r="G1302">
        <f t="shared" ca="1" si="43"/>
        <v>4.8088268357648033E-2</v>
      </c>
    </row>
    <row r="1303" spans="2:7" x14ac:dyDescent="0.2">
      <c r="B1303" s="153">
        <v>43501</v>
      </c>
      <c r="C1303" s="61">
        <v>175.253784</v>
      </c>
      <c r="D1303">
        <f t="shared" si="42"/>
        <v>-2.4687929554126371E-2</v>
      </c>
      <c r="E1303">
        <v>-2.4687929554126371E-2</v>
      </c>
      <c r="F1303">
        <v>1301</v>
      </c>
      <c r="G1303">
        <f t="shared" ca="1" si="43"/>
        <v>-4.2582760471813905E-2</v>
      </c>
    </row>
    <row r="1304" spans="2:7" x14ac:dyDescent="0.2">
      <c r="B1304" s="153">
        <v>43500</v>
      </c>
      <c r="C1304" s="61">
        <v>179.68995699999999</v>
      </c>
      <c r="D1304">
        <f t="shared" si="42"/>
        <v>-7.7071008660313141E-3</v>
      </c>
      <c r="E1304">
        <v>-7.7071008660313141E-3</v>
      </c>
      <c r="F1304">
        <v>1302</v>
      </c>
      <c r="G1304">
        <f t="shared" ca="1" si="43"/>
        <v>2.752908786044183E-2</v>
      </c>
    </row>
    <row r="1305" spans="2:7" x14ac:dyDescent="0.2">
      <c r="B1305" s="153">
        <v>43497</v>
      </c>
      <c r="C1305" s="61">
        <v>181.08560199999999</v>
      </c>
      <c r="D1305">
        <f t="shared" si="42"/>
        <v>2.483394751072236E-3</v>
      </c>
      <c r="E1305">
        <v>2.483394751072236E-3</v>
      </c>
      <c r="F1305">
        <v>1303</v>
      </c>
      <c r="G1305">
        <f t="shared" ca="1" si="43"/>
        <v>3.458842191833629E-2</v>
      </c>
    </row>
    <row r="1306" spans="2:7" x14ac:dyDescent="0.2">
      <c r="B1306" s="153">
        <v>43496</v>
      </c>
      <c r="C1306" s="61">
        <v>180.63700900000001</v>
      </c>
      <c r="D1306">
        <f t="shared" si="42"/>
        <v>3.7800623455948756E-2</v>
      </c>
      <c r="E1306">
        <v>3.7800623455948756E-2</v>
      </c>
      <c r="F1306">
        <v>1304</v>
      </c>
      <c r="G1306">
        <f t="shared" ca="1" si="43"/>
        <v>4.3586501011819774E-2</v>
      </c>
    </row>
    <row r="1307" spans="2:7" x14ac:dyDescent="0.2">
      <c r="B1307" s="153">
        <v>43495</v>
      </c>
      <c r="C1307" s="61">
        <v>174.057526</v>
      </c>
      <c r="D1307">
        <f t="shared" si="42"/>
        <v>5.7604265067276641E-3</v>
      </c>
      <c r="E1307">
        <v>5.7604265067276641E-3</v>
      </c>
      <c r="F1307">
        <v>1305</v>
      </c>
      <c r="G1307">
        <f t="shared" ca="1" si="43"/>
        <v>5.1336579709547227E-2</v>
      </c>
    </row>
    <row r="1308" spans="2:7" x14ac:dyDescent="0.2">
      <c r="B1308" s="153">
        <v>43494</v>
      </c>
      <c r="C1308" s="61">
        <v>173.06062299999999</v>
      </c>
      <c r="D1308">
        <f t="shared" si="42"/>
        <v>7.5449686205538878E-3</v>
      </c>
      <c r="E1308">
        <v>7.5449686205538878E-3</v>
      </c>
      <c r="F1308">
        <v>1306</v>
      </c>
      <c r="G1308">
        <f t="shared" ca="1" si="43"/>
        <v>2.4198487744949902E-2</v>
      </c>
    </row>
    <row r="1309" spans="2:7" x14ac:dyDescent="0.2">
      <c r="B1309" s="153">
        <v>43493</v>
      </c>
      <c r="C1309" s="61">
        <v>171.76466400000001</v>
      </c>
      <c r="D1309">
        <f t="shared" si="42"/>
        <v>-5.4834264978293953E-3</v>
      </c>
      <c r="E1309">
        <v>-5.4834264978293953E-3</v>
      </c>
      <c r="F1309">
        <v>1307</v>
      </c>
      <c r="G1309">
        <f t="shared" ca="1" si="43"/>
        <v>5.8610036929566248E-2</v>
      </c>
    </row>
    <row r="1310" spans="2:7" x14ac:dyDescent="0.2">
      <c r="B1310" s="153">
        <v>43490</v>
      </c>
      <c r="C1310" s="61">
        <v>172.711716</v>
      </c>
      <c r="D1310">
        <f t="shared" si="42"/>
        <v>-1.2257640223621675E-2</v>
      </c>
      <c r="E1310">
        <v>-1.2257640223621675E-2</v>
      </c>
      <c r="F1310">
        <v>1308</v>
      </c>
      <c r="G1310">
        <f t="shared" ca="1" si="43"/>
        <v>-3.745294685895971E-2</v>
      </c>
    </row>
    <row r="1311" spans="2:7" x14ac:dyDescent="0.2">
      <c r="B1311" s="153">
        <v>43489</v>
      </c>
      <c r="C1311" s="61">
        <v>174.85502600000001</v>
      </c>
      <c r="D1311">
        <f t="shared" si="42"/>
        <v>-2.6907074166643511E-2</v>
      </c>
      <c r="E1311">
        <v>-2.6907074166643511E-2</v>
      </c>
      <c r="F1311">
        <v>1309</v>
      </c>
      <c r="G1311">
        <f t="shared" ca="1" si="43"/>
        <v>-5.8710512466854631E-2</v>
      </c>
    </row>
    <row r="1312" spans="2:7" x14ac:dyDescent="0.2">
      <c r="B1312" s="153">
        <v>43488</v>
      </c>
      <c r="C1312" s="61">
        <v>179.68995699999999</v>
      </c>
      <c r="D1312">
        <f t="shared" si="42"/>
        <v>-3.3177120213830364E-3</v>
      </c>
      <c r="E1312">
        <v>-3.3177120213830364E-3</v>
      </c>
      <c r="F1312">
        <v>1310</v>
      </c>
      <c r="G1312">
        <f t="shared" ca="1" si="43"/>
        <v>1.2216808717137035E-2</v>
      </c>
    </row>
    <row r="1313" spans="2:7" x14ac:dyDescent="0.2">
      <c r="B1313" s="153">
        <v>43487</v>
      </c>
      <c r="C1313" s="61">
        <v>180.28810100000001</v>
      </c>
      <c r="D1313">
        <f t="shared" si="42"/>
        <v>-3.5812647008751659E-3</v>
      </c>
      <c r="E1313">
        <v>-3.5812647008751659E-3</v>
      </c>
      <c r="F1313">
        <v>1311</v>
      </c>
      <c r="G1313">
        <f t="shared" ca="1" si="43"/>
        <v>-0.14856381093311111</v>
      </c>
    </row>
    <row r="1314" spans="2:7" x14ac:dyDescent="0.2">
      <c r="B1314" s="153">
        <v>43486</v>
      </c>
      <c r="C1314" s="61">
        <v>180.936081</v>
      </c>
      <c r="D1314">
        <f t="shared" si="42"/>
        <v>-9.8199433434433877E-3</v>
      </c>
      <c r="E1314">
        <v>-9.8199433434433877E-3</v>
      </c>
      <c r="F1314">
        <v>1312</v>
      </c>
      <c r="G1314">
        <f t="shared" ca="1" si="43"/>
        <v>8.4648862718801871E-2</v>
      </c>
    </row>
    <row r="1315" spans="2:7" x14ac:dyDescent="0.2">
      <c r="B1315" s="153">
        <v>43483</v>
      </c>
      <c r="C1315" s="61">
        <v>182.73048399999999</v>
      </c>
      <c r="D1315">
        <f t="shared" si="42"/>
        <v>-8.6532574169065884E-3</v>
      </c>
      <c r="E1315">
        <v>-8.6532574169065884E-3</v>
      </c>
      <c r="F1315">
        <v>1313</v>
      </c>
      <c r="G1315">
        <f t="shared" ca="1" si="43"/>
        <v>0.1046582193423083</v>
      </c>
    </row>
    <row r="1316" spans="2:7" x14ac:dyDescent="0.2">
      <c r="B1316" s="153">
        <v>43482</v>
      </c>
      <c r="C1316" s="61">
        <v>184.32550000000001</v>
      </c>
      <c r="D1316">
        <f t="shared" si="42"/>
        <v>-2.9657799797964657E-3</v>
      </c>
      <c r="E1316">
        <v>-2.9657799797964657E-3</v>
      </c>
      <c r="F1316">
        <v>1314</v>
      </c>
      <c r="G1316">
        <f t="shared" ca="1" si="43"/>
        <v>-0.12885650917605584</v>
      </c>
    </row>
    <row r="1317" spans="2:7" x14ac:dyDescent="0.2">
      <c r="B1317" s="153">
        <v>43481</v>
      </c>
      <c r="C1317" s="61">
        <v>184.873795</v>
      </c>
      <c r="D1317">
        <f t="shared" si="42"/>
        <v>5.3942076867863125E-4</v>
      </c>
      <c r="E1317">
        <v>5.3942076867863125E-4</v>
      </c>
      <c r="F1317">
        <v>1315</v>
      </c>
      <c r="G1317">
        <f t="shared" ca="1" si="43"/>
        <v>5.0253654715706225E-2</v>
      </c>
    </row>
    <row r="1318" spans="2:7" x14ac:dyDescent="0.2">
      <c r="B1318" s="153">
        <v>43480</v>
      </c>
      <c r="C1318" s="61">
        <v>184.774124</v>
      </c>
      <c r="D1318">
        <f t="shared" si="42"/>
        <v>1.6173287792275583E-2</v>
      </c>
      <c r="E1318">
        <v>1.6173287792275583E-2</v>
      </c>
      <c r="F1318">
        <v>1316</v>
      </c>
      <c r="G1318">
        <f t="shared" ca="1" si="43"/>
        <v>4.3647532849182762E-2</v>
      </c>
    </row>
    <row r="1319" spans="2:7" x14ac:dyDescent="0.2">
      <c r="B1319" s="153">
        <v>43479</v>
      </c>
      <c r="C1319" s="61">
        <v>181.833282</v>
      </c>
      <c r="D1319">
        <f t="shared" si="42"/>
        <v>1.1647252964948292E-2</v>
      </c>
      <c r="E1319">
        <v>1.1647252964948292E-2</v>
      </c>
      <c r="F1319">
        <v>1317</v>
      </c>
      <c r="G1319">
        <f t="shared" ca="1" si="43"/>
        <v>-1.5227037965418194E-2</v>
      </c>
    </row>
    <row r="1320" spans="2:7" x14ac:dyDescent="0.2">
      <c r="B1320" s="153">
        <v>43476</v>
      </c>
      <c r="C1320" s="61">
        <v>179.73980700000001</v>
      </c>
      <c r="D1320">
        <f t="shared" si="42"/>
        <v>-2.9340475675628998E-2</v>
      </c>
      <c r="E1320">
        <v>-2.9340475675628998E-2</v>
      </c>
      <c r="F1320">
        <v>1318</v>
      </c>
      <c r="G1320">
        <f t="shared" ca="1" si="43"/>
        <v>-8.9446095169974135E-2</v>
      </c>
    </row>
    <row r="1321" spans="2:7" x14ac:dyDescent="0.2">
      <c r="B1321" s="153">
        <v>43475</v>
      </c>
      <c r="C1321" s="61">
        <v>185.172867</v>
      </c>
      <c r="D1321">
        <f t="shared" si="42"/>
        <v>1.4750034992633984E-2</v>
      </c>
      <c r="E1321">
        <v>1.4750034992633984E-2</v>
      </c>
      <c r="F1321">
        <v>1319</v>
      </c>
      <c r="G1321">
        <f t="shared" ca="1" si="43"/>
        <v>2.373558624887788E-2</v>
      </c>
    </row>
    <row r="1322" spans="2:7" x14ac:dyDescent="0.2">
      <c r="B1322" s="153">
        <v>43474</v>
      </c>
      <c r="C1322" s="61">
        <v>182.48126199999999</v>
      </c>
      <c r="D1322">
        <f t="shared" si="42"/>
        <v>1.7227062663897608E-2</v>
      </c>
      <c r="E1322">
        <v>1.7227062663897608E-2</v>
      </c>
      <c r="F1322">
        <v>1320</v>
      </c>
      <c r="G1322">
        <f t="shared" ca="1" si="43"/>
        <v>1.7031108442667905E-2</v>
      </c>
    </row>
    <row r="1323" spans="2:7" x14ac:dyDescent="0.2">
      <c r="B1323" s="153">
        <v>43473</v>
      </c>
      <c r="C1323" s="61">
        <v>179.390884</v>
      </c>
      <c r="D1323">
        <f t="shared" si="42"/>
        <v>2.6233162606709957E-2</v>
      </c>
      <c r="E1323">
        <v>2.6233162606709957E-2</v>
      </c>
      <c r="F1323">
        <v>1321</v>
      </c>
      <c r="G1323">
        <f t="shared" ca="1" si="43"/>
        <v>-1.5898074631687936E-2</v>
      </c>
    </row>
    <row r="1324" spans="2:7" x14ac:dyDescent="0.2">
      <c r="B1324" s="153">
        <v>43472</v>
      </c>
      <c r="C1324" s="61">
        <v>174.80519100000001</v>
      </c>
      <c r="D1324">
        <f t="shared" si="42"/>
        <v>2.5738566461666251E-2</v>
      </c>
      <c r="E1324">
        <v>2.5738566461666251E-2</v>
      </c>
      <c r="F1324">
        <v>1322</v>
      </c>
      <c r="G1324">
        <f t="shared" ca="1" si="43"/>
        <v>-3.2828192940909266E-2</v>
      </c>
    </row>
    <row r="1325" spans="2:7" x14ac:dyDescent="0.2">
      <c r="B1325" s="153">
        <v>43469</v>
      </c>
      <c r="C1325" s="61">
        <v>170.41885400000001</v>
      </c>
      <c r="D1325">
        <f t="shared" si="42"/>
        <v>2.950912442880051E-2</v>
      </c>
      <c r="E1325">
        <v>2.950912442880051E-2</v>
      </c>
      <c r="F1325">
        <v>1323</v>
      </c>
      <c r="G1325">
        <f t="shared" ca="1" si="43"/>
        <v>-2.5380666894990415E-2</v>
      </c>
    </row>
    <row r="1326" spans="2:7" x14ac:dyDescent="0.2">
      <c r="B1326" s="153">
        <v>43468</v>
      </c>
      <c r="C1326" s="61">
        <v>165.534088</v>
      </c>
      <c r="D1326">
        <f t="shared" si="42"/>
        <v>-1.4832396407703284E-2</v>
      </c>
      <c r="E1326">
        <v>-1.4832396407703284E-2</v>
      </c>
      <c r="F1326">
        <v>1324</v>
      </c>
      <c r="G1326">
        <f t="shared" ca="1" si="43"/>
        <v>-2.2891240015048091E-2</v>
      </c>
    </row>
    <row r="1327" spans="2:7" x14ac:dyDescent="0.2">
      <c r="B1327" s="153">
        <v>43467</v>
      </c>
      <c r="C1327" s="61">
        <v>168.026321</v>
      </c>
      <c r="D1327">
        <f t="shared" si="42"/>
        <v>-2.8250160731451611E-2</v>
      </c>
      <c r="E1327">
        <v>-2.8250160731451611E-2</v>
      </c>
      <c r="F1327">
        <v>1325</v>
      </c>
      <c r="G1327">
        <f t="shared" ca="1" si="43"/>
        <v>9.6880999878215232E-2</v>
      </c>
    </row>
    <row r="1328" spans="2:7" x14ac:dyDescent="0.2">
      <c r="B1328" s="153">
        <v>43466</v>
      </c>
      <c r="C1328" s="61">
        <v>172.91108700000001</v>
      </c>
      <c r="D1328">
        <f t="shared" si="42"/>
        <v>4.3427633542275435E-3</v>
      </c>
      <c r="E1328">
        <v>4.3427633542275435E-3</v>
      </c>
      <c r="F1328">
        <v>1326</v>
      </c>
      <c r="G1328">
        <f t="shared" ca="1" si="43"/>
        <v>4.4208973003343678E-2</v>
      </c>
    </row>
    <row r="1329" spans="2:7" x14ac:dyDescent="0.2">
      <c r="B1329" s="153">
        <v>43465</v>
      </c>
      <c r="C1329" s="61">
        <v>172.163422</v>
      </c>
      <c r="D1329">
        <f t="shared" si="42"/>
        <v>1.0828223397615508E-2</v>
      </c>
      <c r="E1329">
        <v>1.0828223397615508E-2</v>
      </c>
      <c r="F1329">
        <v>1327</v>
      </c>
      <c r="G1329">
        <f t="shared" ca="1" si="43"/>
        <v>8.4423694832873722E-2</v>
      </c>
    </row>
    <row r="1330" spans="2:7" x14ac:dyDescent="0.2">
      <c r="B1330" s="153">
        <v>43462</v>
      </c>
      <c r="C1330" s="61">
        <v>170.31916799999999</v>
      </c>
      <c r="D1330">
        <f t="shared" si="42"/>
        <v>1.5453177795815336E-2</v>
      </c>
      <c r="E1330">
        <v>1.5453177795815336E-2</v>
      </c>
      <c r="F1330">
        <v>1328</v>
      </c>
      <c r="G1330">
        <f t="shared" ca="1" si="43"/>
        <v>-7.8166034205161231E-2</v>
      </c>
    </row>
    <row r="1331" spans="2:7" x14ac:dyDescent="0.2">
      <c r="B1331" s="153">
        <v>43461</v>
      </c>
      <c r="C1331" s="61">
        <v>167.727249</v>
      </c>
      <c r="D1331">
        <f t="shared" si="42"/>
        <v>-1.5506071841014366E-2</v>
      </c>
      <c r="E1331">
        <v>-1.5506071841014366E-2</v>
      </c>
      <c r="F1331">
        <v>1329</v>
      </c>
      <c r="G1331">
        <f t="shared" ca="1" si="43"/>
        <v>-2.9961345629324156E-2</v>
      </c>
    </row>
    <row r="1332" spans="2:7" x14ac:dyDescent="0.2">
      <c r="B1332" s="153">
        <v>43460</v>
      </c>
      <c r="C1332" s="61">
        <v>170.36900299999999</v>
      </c>
      <c r="D1332">
        <f t="shared" si="42"/>
        <v>-9.2753813319163131E-3</v>
      </c>
      <c r="E1332">
        <v>-9.2753813319163131E-3</v>
      </c>
      <c r="F1332">
        <v>1330</v>
      </c>
      <c r="G1332">
        <f t="shared" ca="1" si="43"/>
        <v>-8.1061543950464152E-2</v>
      </c>
    </row>
    <row r="1333" spans="2:7" x14ac:dyDescent="0.2">
      <c r="B1333" s="153">
        <v>43458</v>
      </c>
      <c r="C1333" s="61">
        <v>171.964035</v>
      </c>
      <c r="D1333">
        <f t="shared" si="42"/>
        <v>-2.1276648178605088E-2</v>
      </c>
      <c r="E1333">
        <v>-2.1276648178605088E-2</v>
      </c>
      <c r="F1333">
        <v>1331</v>
      </c>
      <c r="G1333">
        <f t="shared" ca="1" si="43"/>
        <v>-6.5955110022553687E-3</v>
      </c>
    </row>
    <row r="1334" spans="2:7" x14ac:dyDescent="0.2">
      <c r="B1334" s="153">
        <v>43455</v>
      </c>
      <c r="C1334" s="61">
        <v>175.702393</v>
      </c>
      <c r="D1334">
        <f t="shared" si="42"/>
        <v>-8.5026086693748646E-4</v>
      </c>
      <c r="E1334">
        <v>-8.5026086693748646E-4</v>
      </c>
      <c r="F1334">
        <v>1332</v>
      </c>
      <c r="G1334">
        <f t="shared" ca="1" si="43"/>
        <v>6.5717366628399207E-2</v>
      </c>
    </row>
    <row r="1335" spans="2:7" x14ac:dyDescent="0.2">
      <c r="B1335" s="153">
        <v>43454</v>
      </c>
      <c r="C1335" s="61">
        <v>175.851913</v>
      </c>
      <c r="D1335">
        <f t="shared" si="42"/>
        <v>1.4376082143206534E-2</v>
      </c>
      <c r="E1335">
        <v>1.4376082143206534E-2</v>
      </c>
      <c r="F1335">
        <v>1333</v>
      </c>
      <c r="G1335">
        <f t="shared" ca="1" si="43"/>
        <v>-4.7180717405945503E-2</v>
      </c>
    </row>
    <row r="1336" spans="2:7" x14ac:dyDescent="0.2">
      <c r="B1336" s="153">
        <v>43453</v>
      </c>
      <c r="C1336" s="61">
        <v>173.35968</v>
      </c>
      <c r="D1336">
        <f t="shared" si="42"/>
        <v>-4.8641373273492858E-3</v>
      </c>
      <c r="E1336">
        <v>-4.8641373273492858E-3</v>
      </c>
      <c r="F1336">
        <v>1334</v>
      </c>
      <c r="G1336">
        <f t="shared" ca="1" si="43"/>
        <v>-2.2286473044589319E-2</v>
      </c>
    </row>
    <row r="1337" spans="2:7" x14ac:dyDescent="0.2">
      <c r="B1337" s="153">
        <v>43452</v>
      </c>
      <c r="C1337" s="61">
        <v>174.20704699999999</v>
      </c>
      <c r="D1337">
        <f t="shared" si="42"/>
        <v>4.5990321027971738E-3</v>
      </c>
      <c r="E1337">
        <v>4.5990321027971738E-3</v>
      </c>
      <c r="F1337">
        <v>1335</v>
      </c>
      <c r="G1337">
        <f t="shared" ca="1" si="43"/>
        <v>3.6351681071601881E-2</v>
      </c>
    </row>
    <row r="1338" spans="2:7" x14ac:dyDescent="0.2">
      <c r="B1338" s="153">
        <v>43451</v>
      </c>
      <c r="C1338" s="61">
        <v>173.40953099999999</v>
      </c>
      <c r="D1338">
        <f t="shared" si="42"/>
        <v>4.1928760336233349E-2</v>
      </c>
      <c r="E1338">
        <v>4.1928760336233349E-2</v>
      </c>
      <c r="F1338">
        <v>1336</v>
      </c>
      <c r="G1338">
        <f t="shared" ca="1" si="43"/>
        <v>-5.8181653151467387E-2</v>
      </c>
    </row>
    <row r="1339" spans="2:7" x14ac:dyDescent="0.2">
      <c r="B1339" s="153">
        <v>43448</v>
      </c>
      <c r="C1339" s="61">
        <v>166.431274</v>
      </c>
      <c r="D1339">
        <f t="shared" si="42"/>
        <v>5.9922466688894108E-4</v>
      </c>
      <c r="E1339">
        <v>5.9922466688894108E-4</v>
      </c>
      <c r="F1339">
        <v>1337</v>
      </c>
      <c r="G1339">
        <f t="shared" ca="1" si="43"/>
        <v>1.0620739948150567E-2</v>
      </c>
    </row>
    <row r="1340" spans="2:7" x14ac:dyDescent="0.2">
      <c r="B1340" s="153">
        <v>43447</v>
      </c>
      <c r="C1340" s="61">
        <v>166.331604</v>
      </c>
      <c r="D1340">
        <f t="shared" si="42"/>
        <v>1.6758068971500246E-2</v>
      </c>
      <c r="E1340">
        <v>1.6758068971500246E-2</v>
      </c>
      <c r="F1340">
        <v>1338</v>
      </c>
      <c r="G1340">
        <f t="shared" ca="1" si="43"/>
        <v>-7.5086302310000838E-2</v>
      </c>
    </row>
    <row r="1341" spans="2:7" x14ac:dyDescent="0.2">
      <c r="B1341" s="153">
        <v>43446</v>
      </c>
      <c r="C1341" s="61">
        <v>163.590149</v>
      </c>
      <c r="D1341">
        <f t="shared" si="42"/>
        <v>3.7950635940081967E-2</v>
      </c>
      <c r="E1341">
        <v>3.7950635940081967E-2</v>
      </c>
      <c r="F1341">
        <v>1339</v>
      </c>
      <c r="G1341">
        <f t="shared" ca="1" si="43"/>
        <v>-4.0139771495463106E-2</v>
      </c>
    </row>
    <row r="1342" spans="2:7" x14ac:dyDescent="0.2">
      <c r="B1342" s="153">
        <v>43445</v>
      </c>
      <c r="C1342" s="61">
        <v>157.60879499999999</v>
      </c>
      <c r="D1342">
        <f t="shared" si="42"/>
        <v>6.3654297314443241E-3</v>
      </c>
      <c r="E1342">
        <v>6.3654297314443241E-3</v>
      </c>
      <c r="F1342">
        <v>1340</v>
      </c>
      <c r="G1342">
        <f t="shared" ca="1" si="43"/>
        <v>9.0631124574507518E-2</v>
      </c>
    </row>
    <row r="1343" spans="2:7" x14ac:dyDescent="0.2">
      <c r="B1343" s="153">
        <v>43444</v>
      </c>
      <c r="C1343" s="61">
        <v>156.61189300000001</v>
      </c>
      <c r="D1343">
        <f t="shared" si="42"/>
        <v>-3.2635408281109099E-2</v>
      </c>
      <c r="E1343">
        <v>-3.2635408281109099E-2</v>
      </c>
      <c r="F1343">
        <v>1341</v>
      </c>
      <c r="G1343">
        <f t="shared" ca="1" si="43"/>
        <v>1.8123435360219899E-3</v>
      </c>
    </row>
    <row r="1344" spans="2:7" x14ac:dyDescent="0.2">
      <c r="B1344" s="153">
        <v>43441</v>
      </c>
      <c r="C1344" s="61">
        <v>161.89541600000001</v>
      </c>
      <c r="D1344">
        <f t="shared" si="42"/>
        <v>-1.537035100722694E-3</v>
      </c>
      <c r="E1344">
        <v>-1.537035100722694E-3</v>
      </c>
      <c r="F1344">
        <v>1342</v>
      </c>
      <c r="G1344">
        <f t="shared" ca="1" si="43"/>
        <v>-1.5099891170459465E-2</v>
      </c>
    </row>
    <row r="1345" spans="2:7" x14ac:dyDescent="0.2">
      <c r="B1345" s="153">
        <v>43440</v>
      </c>
      <c r="C1345" s="61">
        <v>162.14463799999999</v>
      </c>
      <c r="D1345">
        <f t="shared" si="42"/>
        <v>-3.8711579309723645E-2</v>
      </c>
      <c r="E1345">
        <v>-3.8711579309723645E-2</v>
      </c>
      <c r="F1345">
        <v>1343</v>
      </c>
      <c r="G1345">
        <f t="shared" ca="1" si="43"/>
        <v>-4.074530437992608E-2</v>
      </c>
    </row>
    <row r="1346" spans="2:7" x14ac:dyDescent="0.2">
      <c r="B1346" s="153">
        <v>43439</v>
      </c>
      <c r="C1346" s="61">
        <v>168.674286</v>
      </c>
      <c r="D1346">
        <f t="shared" si="42"/>
        <v>-3.7268925941846207E-2</v>
      </c>
      <c r="E1346">
        <v>-3.7268925941846207E-2</v>
      </c>
      <c r="F1346">
        <v>1344</v>
      </c>
      <c r="G1346">
        <f t="shared" ca="1" si="43"/>
        <v>-4.615639422511806E-2</v>
      </c>
    </row>
    <row r="1347" spans="2:7" x14ac:dyDescent="0.2">
      <c r="B1347" s="153">
        <v>43438</v>
      </c>
      <c r="C1347" s="61">
        <v>175.20394899999999</v>
      </c>
      <c r="D1347">
        <f t="shared" ref="D1347:D1410" si="44">(C1347-C1348)/C1348</f>
        <v>1.7099122970710265E-3</v>
      </c>
      <c r="E1347">
        <v>1.7099122970710265E-3</v>
      </c>
      <c r="F1347">
        <v>1345</v>
      </c>
      <c r="G1347">
        <f t="shared" ref="G1347:G1410" ca="1" si="45">_xlfn.NORM.INV(RAND(),$N$5,$N$6)</f>
        <v>-5.1566906541006333E-2</v>
      </c>
    </row>
    <row r="1348" spans="2:7" x14ac:dyDescent="0.2">
      <c r="B1348" s="153">
        <v>43437</v>
      </c>
      <c r="C1348" s="61">
        <v>174.904877</v>
      </c>
      <c r="D1348">
        <f t="shared" si="44"/>
        <v>2.0354816772632345E-2</v>
      </c>
      <c r="E1348">
        <v>2.0354816772632345E-2</v>
      </c>
      <c r="F1348">
        <v>1346</v>
      </c>
      <c r="G1348">
        <f t="shared" ca="1" si="45"/>
        <v>1.9600370323610557E-2</v>
      </c>
    </row>
    <row r="1349" spans="2:7" x14ac:dyDescent="0.2">
      <c r="B1349" s="153">
        <v>43434</v>
      </c>
      <c r="C1349" s="61">
        <v>171.415741</v>
      </c>
      <c r="D1349">
        <f t="shared" si="44"/>
        <v>-2.9901304634631171E-2</v>
      </c>
      <c r="E1349">
        <v>-2.9901304634631171E-2</v>
      </c>
      <c r="F1349">
        <v>1347</v>
      </c>
      <c r="G1349">
        <f t="shared" ca="1" si="45"/>
        <v>-2.6015787984686366E-2</v>
      </c>
    </row>
    <row r="1350" spans="2:7" x14ac:dyDescent="0.2">
      <c r="B1350" s="153">
        <v>43433</v>
      </c>
      <c r="C1350" s="61">
        <v>176.69927999999999</v>
      </c>
      <c r="D1350">
        <f t="shared" si="44"/>
        <v>1.6050477363389857E-2</v>
      </c>
      <c r="E1350">
        <v>1.6050477363389857E-2</v>
      </c>
      <c r="F1350">
        <v>1348</v>
      </c>
      <c r="G1350">
        <f t="shared" ca="1" si="45"/>
        <v>9.9446075142357537E-2</v>
      </c>
    </row>
    <row r="1351" spans="2:7" x14ac:dyDescent="0.2">
      <c r="B1351" s="153">
        <v>43432</v>
      </c>
      <c r="C1351" s="61">
        <v>173.907974</v>
      </c>
      <c r="D1351">
        <f t="shared" si="44"/>
        <v>-3.1102528302529148E-2</v>
      </c>
      <c r="E1351">
        <v>-3.1102528302529148E-2</v>
      </c>
      <c r="F1351">
        <v>1349</v>
      </c>
      <c r="G1351">
        <f t="shared" ca="1" si="45"/>
        <v>4.5428274566737085E-2</v>
      </c>
    </row>
    <row r="1352" spans="2:7" x14ac:dyDescent="0.2">
      <c r="B1352" s="153">
        <v>43431</v>
      </c>
      <c r="C1352" s="61">
        <v>179.49058500000001</v>
      </c>
      <c r="D1352">
        <f t="shared" si="44"/>
        <v>-9.3535070005098288E-3</v>
      </c>
      <c r="E1352">
        <v>-9.3535070005098288E-3</v>
      </c>
      <c r="F1352">
        <v>1350</v>
      </c>
      <c r="G1352">
        <f t="shared" ca="1" si="45"/>
        <v>-5.6801797398334054E-2</v>
      </c>
    </row>
    <row r="1353" spans="2:7" x14ac:dyDescent="0.2">
      <c r="B1353" s="153">
        <v>43430</v>
      </c>
      <c r="C1353" s="61">
        <v>181.185303</v>
      </c>
      <c r="D1353">
        <f t="shared" si="44"/>
        <v>-4.3823697444757221E-3</v>
      </c>
      <c r="E1353">
        <v>-4.3823697444757221E-3</v>
      </c>
      <c r="F1353">
        <v>1351</v>
      </c>
      <c r="G1353">
        <f t="shared" ca="1" si="45"/>
        <v>4.6967059343090679E-2</v>
      </c>
    </row>
    <row r="1354" spans="2:7" x14ac:dyDescent="0.2">
      <c r="B1354" s="153">
        <v>43426</v>
      </c>
      <c r="C1354" s="61">
        <v>181.98281900000001</v>
      </c>
      <c r="D1354">
        <f t="shared" si="44"/>
        <v>-8.6884998943363018E-3</v>
      </c>
      <c r="E1354">
        <v>-8.6884998943363018E-3</v>
      </c>
      <c r="F1354">
        <v>1352</v>
      </c>
      <c r="G1354">
        <f t="shared" ca="1" si="45"/>
        <v>0.12425334313197675</v>
      </c>
    </row>
    <row r="1355" spans="2:7" x14ac:dyDescent="0.2">
      <c r="B1355" s="153">
        <v>43425</v>
      </c>
      <c r="C1355" s="61">
        <v>183.57783499999999</v>
      </c>
      <c r="D1355">
        <f t="shared" si="44"/>
        <v>2.1767931899127225E-3</v>
      </c>
      <c r="E1355">
        <v>2.1767931899127225E-3</v>
      </c>
      <c r="F1355">
        <v>1353</v>
      </c>
      <c r="G1355">
        <f t="shared" ca="1" si="45"/>
        <v>4.0807307589451102E-3</v>
      </c>
    </row>
    <row r="1356" spans="2:7" x14ac:dyDescent="0.2">
      <c r="B1356" s="153">
        <v>43424</v>
      </c>
      <c r="C1356" s="61">
        <v>183.179092</v>
      </c>
      <c r="D1356">
        <f t="shared" si="44"/>
        <v>-4.6045932992711197E-3</v>
      </c>
      <c r="E1356">
        <v>-4.6045932992711197E-3</v>
      </c>
      <c r="F1356">
        <v>1354</v>
      </c>
      <c r="G1356">
        <f t="shared" ca="1" si="45"/>
        <v>1.1855987841323717E-2</v>
      </c>
    </row>
    <row r="1357" spans="2:7" x14ac:dyDescent="0.2">
      <c r="B1357" s="153">
        <v>43423</v>
      </c>
      <c r="C1357" s="61">
        <v>184.02645899999999</v>
      </c>
      <c r="D1357">
        <f t="shared" si="44"/>
        <v>2.6125697525054569E-2</v>
      </c>
      <c r="E1357">
        <v>2.6125697525054569E-2</v>
      </c>
      <c r="F1357">
        <v>1355</v>
      </c>
      <c r="G1357">
        <f t="shared" ca="1" si="45"/>
        <v>0.11668998879591626</v>
      </c>
    </row>
    <row r="1358" spans="2:7" x14ac:dyDescent="0.2">
      <c r="B1358" s="153">
        <v>43420</v>
      </c>
      <c r="C1358" s="61">
        <v>179.341049</v>
      </c>
      <c r="D1358">
        <f t="shared" si="44"/>
        <v>-1.6647563100413935E-3</v>
      </c>
      <c r="E1358">
        <v>-1.6647563100413935E-3</v>
      </c>
      <c r="F1358">
        <v>1356</v>
      </c>
      <c r="G1358">
        <f t="shared" ca="1" si="45"/>
        <v>5.0716523284192294E-2</v>
      </c>
    </row>
    <row r="1359" spans="2:7" x14ac:dyDescent="0.2">
      <c r="B1359" s="153">
        <v>43419</v>
      </c>
      <c r="C1359" s="61">
        <v>179.640106</v>
      </c>
      <c r="D1359">
        <f t="shared" si="44"/>
        <v>1.9230671140589673E-2</v>
      </c>
      <c r="E1359">
        <v>1.9230671140589673E-2</v>
      </c>
      <c r="F1359">
        <v>1357</v>
      </c>
      <c r="G1359">
        <f t="shared" ca="1" si="45"/>
        <v>5.1694391941712527E-2</v>
      </c>
    </row>
    <row r="1360" spans="2:7" x14ac:dyDescent="0.2">
      <c r="B1360" s="153">
        <v>43418</v>
      </c>
      <c r="C1360" s="61">
        <v>176.250687</v>
      </c>
      <c r="D1360">
        <f t="shared" si="44"/>
        <v>-1.5041743262357203E-2</v>
      </c>
      <c r="E1360">
        <v>-1.5041743262357203E-2</v>
      </c>
      <c r="F1360">
        <v>1358</v>
      </c>
      <c r="G1360">
        <f t="shared" ca="1" si="45"/>
        <v>-3.109495084298208E-2</v>
      </c>
    </row>
    <row r="1361" spans="2:7" x14ac:dyDescent="0.2">
      <c r="B1361" s="153">
        <v>43417</v>
      </c>
      <c r="C1361" s="61">
        <v>178.94229100000001</v>
      </c>
      <c r="D1361">
        <f t="shared" si="44"/>
        <v>-3.5205584387619844E-2</v>
      </c>
      <c r="E1361">
        <v>-3.5205584387619844E-2</v>
      </c>
      <c r="F1361">
        <v>1359</v>
      </c>
      <c r="G1361">
        <f t="shared" ca="1" si="45"/>
        <v>-8.1972823822603069E-2</v>
      </c>
    </row>
    <row r="1362" spans="2:7" x14ac:dyDescent="0.2">
      <c r="B1362" s="153">
        <v>43416</v>
      </c>
      <c r="C1362" s="61">
        <v>185.47193899999999</v>
      </c>
      <c r="D1362">
        <f t="shared" si="44"/>
        <v>-4.7119085842313668E-2</v>
      </c>
      <c r="E1362">
        <v>-4.7119085842313668E-2</v>
      </c>
      <c r="F1362">
        <v>1360</v>
      </c>
      <c r="G1362">
        <f t="shared" ca="1" si="45"/>
        <v>6.2411843262620724E-3</v>
      </c>
    </row>
    <row r="1363" spans="2:7" x14ac:dyDescent="0.2">
      <c r="B1363" s="153">
        <v>43413</v>
      </c>
      <c r="C1363" s="61">
        <v>194.64335600000001</v>
      </c>
      <c r="D1363">
        <f t="shared" si="44"/>
        <v>2.052865326015476E-3</v>
      </c>
      <c r="E1363">
        <v>2.052865326015476E-3</v>
      </c>
      <c r="F1363">
        <v>1361</v>
      </c>
      <c r="G1363">
        <f t="shared" ca="1" si="45"/>
        <v>-5.4980296223122206E-2</v>
      </c>
    </row>
    <row r="1364" spans="2:7" x14ac:dyDescent="0.2">
      <c r="B1364" s="153">
        <v>43411</v>
      </c>
      <c r="C1364" s="61">
        <v>194.244598</v>
      </c>
      <c r="D1364">
        <f t="shared" si="44"/>
        <v>8.279442434459279E-3</v>
      </c>
      <c r="E1364">
        <v>8.279442434459279E-3</v>
      </c>
      <c r="F1364">
        <v>1362</v>
      </c>
      <c r="G1364">
        <f t="shared" ca="1" si="45"/>
        <v>-9.0886699574284677E-2</v>
      </c>
    </row>
    <row r="1365" spans="2:7" x14ac:dyDescent="0.2">
      <c r="B1365" s="153">
        <v>43410</v>
      </c>
      <c r="C1365" s="61">
        <v>192.64956699999999</v>
      </c>
      <c r="D1365">
        <f t="shared" si="44"/>
        <v>1.8176970569418818E-2</v>
      </c>
      <c r="E1365">
        <v>1.8176970569418818E-2</v>
      </c>
      <c r="F1365">
        <v>1363</v>
      </c>
      <c r="G1365">
        <f t="shared" ca="1" si="45"/>
        <v>-3.8166682464386412E-2</v>
      </c>
    </row>
    <row r="1366" spans="2:7" x14ac:dyDescent="0.2">
      <c r="B1366" s="153">
        <v>43409</v>
      </c>
      <c r="C1366" s="61">
        <v>189.210297</v>
      </c>
      <c r="D1366">
        <f t="shared" si="44"/>
        <v>-2.6274118946760642E-3</v>
      </c>
      <c r="E1366">
        <v>-2.6274118946760642E-3</v>
      </c>
      <c r="F1366">
        <v>1364</v>
      </c>
      <c r="G1366">
        <f t="shared" ca="1" si="45"/>
        <v>7.9796714912973257E-2</v>
      </c>
    </row>
    <row r="1367" spans="2:7" x14ac:dyDescent="0.2">
      <c r="B1367" s="153">
        <v>43406</v>
      </c>
      <c r="C1367" s="61">
        <v>189.70874000000001</v>
      </c>
      <c r="D1367">
        <f t="shared" si="44"/>
        <v>6.0462582653226897E-2</v>
      </c>
      <c r="E1367">
        <v>6.0462582653226897E-2</v>
      </c>
      <c r="F1367">
        <v>1365</v>
      </c>
      <c r="G1367">
        <f t="shared" ca="1" si="45"/>
        <v>-8.0020318135221057E-4</v>
      </c>
    </row>
    <row r="1368" spans="2:7" x14ac:dyDescent="0.2">
      <c r="B1368" s="153">
        <v>43405</v>
      </c>
      <c r="C1368" s="61">
        <v>178.89244099999999</v>
      </c>
      <c r="D1368">
        <f t="shared" si="44"/>
        <v>1.9541900741932472E-3</v>
      </c>
      <c r="E1368">
        <v>1.9541900741932472E-3</v>
      </c>
      <c r="F1368">
        <v>1366</v>
      </c>
      <c r="G1368">
        <f t="shared" ca="1" si="45"/>
        <v>6.1672163594559959E-2</v>
      </c>
    </row>
    <row r="1369" spans="2:7" x14ac:dyDescent="0.2">
      <c r="B1369" s="153">
        <v>43404</v>
      </c>
      <c r="C1369" s="61">
        <v>178.543533</v>
      </c>
      <c r="D1369">
        <f t="shared" si="44"/>
        <v>1.0437241170422478E-2</v>
      </c>
      <c r="E1369">
        <v>1.0437241170422478E-2</v>
      </c>
      <c r="F1369">
        <v>1367</v>
      </c>
      <c r="G1369">
        <f t="shared" ca="1" si="45"/>
        <v>-0.10347538096027675</v>
      </c>
    </row>
    <row r="1370" spans="2:7" x14ac:dyDescent="0.2">
      <c r="B1370" s="153">
        <v>43403</v>
      </c>
      <c r="C1370" s="61">
        <v>176.69927999999999</v>
      </c>
      <c r="D1370">
        <f t="shared" si="44"/>
        <v>1.0835427650429327E-2</v>
      </c>
      <c r="E1370">
        <v>1.0835427650429327E-2</v>
      </c>
      <c r="F1370">
        <v>1368</v>
      </c>
      <c r="G1370">
        <f t="shared" ca="1" si="45"/>
        <v>-8.6027605744963209E-2</v>
      </c>
    </row>
    <row r="1371" spans="2:7" x14ac:dyDescent="0.2">
      <c r="B1371" s="153">
        <v>43402</v>
      </c>
      <c r="C1371" s="61">
        <v>174.80519100000001</v>
      </c>
      <c r="D1371">
        <f t="shared" si="44"/>
        <v>4.0652836432073895E-2</v>
      </c>
      <c r="E1371">
        <v>4.0652836432073895E-2</v>
      </c>
      <c r="F1371">
        <v>1369</v>
      </c>
      <c r="G1371">
        <f t="shared" ca="1" si="45"/>
        <v>6.0140724941149691E-3</v>
      </c>
    </row>
    <row r="1372" spans="2:7" x14ac:dyDescent="0.2">
      <c r="B1372" s="153">
        <v>43399</v>
      </c>
      <c r="C1372" s="61">
        <v>167.976471</v>
      </c>
      <c r="D1372">
        <f t="shared" si="44"/>
        <v>1.9050499192962856E-2</v>
      </c>
      <c r="E1372">
        <v>1.9050499192962856E-2</v>
      </c>
      <c r="F1372">
        <v>1370</v>
      </c>
      <c r="G1372">
        <f t="shared" ca="1" si="45"/>
        <v>-7.9444144647071672E-3</v>
      </c>
    </row>
    <row r="1373" spans="2:7" x14ac:dyDescent="0.2">
      <c r="B1373" s="153">
        <v>43398</v>
      </c>
      <c r="C1373" s="61">
        <v>164.83625799999999</v>
      </c>
      <c r="D1373">
        <f t="shared" si="44"/>
        <v>-3.1057664011453216E-2</v>
      </c>
      <c r="E1373">
        <v>-3.1057664011453216E-2</v>
      </c>
      <c r="F1373">
        <v>1371</v>
      </c>
      <c r="G1373">
        <f t="shared" ca="1" si="45"/>
        <v>-6.9586108325011831E-2</v>
      </c>
    </row>
    <row r="1374" spans="2:7" x14ac:dyDescent="0.2">
      <c r="B1374" s="153">
        <v>43397</v>
      </c>
      <c r="C1374" s="61">
        <v>170.11978099999999</v>
      </c>
      <c r="D1374">
        <f t="shared" si="44"/>
        <v>0</v>
      </c>
      <c r="E1374">
        <v>0</v>
      </c>
      <c r="F1374">
        <v>1372</v>
      </c>
      <c r="G1374">
        <f t="shared" ca="1" si="45"/>
        <v>2.2814026115440526E-2</v>
      </c>
    </row>
    <row r="1375" spans="2:7" x14ac:dyDescent="0.2">
      <c r="B1375" s="153">
        <v>43396</v>
      </c>
      <c r="C1375" s="61">
        <v>170.11978099999999</v>
      </c>
      <c r="D1375">
        <f t="shared" si="44"/>
        <v>-5.8572026438201863E-4</v>
      </c>
      <c r="E1375">
        <v>-5.8572026438201863E-4</v>
      </c>
      <c r="F1375">
        <v>1373</v>
      </c>
      <c r="G1375">
        <f t="shared" ca="1" si="45"/>
        <v>-2.2698965472586072E-2</v>
      </c>
    </row>
    <row r="1376" spans="2:7" x14ac:dyDescent="0.2">
      <c r="B1376" s="153">
        <v>43395</v>
      </c>
      <c r="C1376" s="61">
        <v>170.219482</v>
      </c>
      <c r="D1376">
        <f t="shared" si="44"/>
        <v>-2.2610113681435246E-2</v>
      </c>
      <c r="E1376">
        <v>-2.2610113681435246E-2</v>
      </c>
      <c r="F1376">
        <v>1374</v>
      </c>
      <c r="G1376">
        <f t="shared" ca="1" si="45"/>
        <v>-8.4085603944991205E-2</v>
      </c>
    </row>
    <row r="1377" spans="2:7" x14ac:dyDescent="0.2">
      <c r="B1377" s="153">
        <v>43392</v>
      </c>
      <c r="C1377" s="61">
        <v>174.157196</v>
      </c>
      <c r="D1377">
        <f t="shared" si="44"/>
        <v>-2.9174771221931215E-2</v>
      </c>
      <c r="E1377">
        <v>-2.9174771221931215E-2</v>
      </c>
      <c r="F1377">
        <v>1375</v>
      </c>
      <c r="G1377">
        <f t="shared" ca="1" si="45"/>
        <v>8.0454984556454751E-2</v>
      </c>
    </row>
    <row r="1378" spans="2:7" x14ac:dyDescent="0.2">
      <c r="B1378" s="153">
        <v>43390</v>
      </c>
      <c r="C1378" s="61">
        <v>179.390884</v>
      </c>
      <c r="D1378">
        <f t="shared" si="44"/>
        <v>-3.1746113650241013E-2</v>
      </c>
      <c r="E1378">
        <v>-3.1746113650241013E-2</v>
      </c>
      <c r="F1378">
        <v>1376</v>
      </c>
      <c r="G1378">
        <f t="shared" ca="1" si="45"/>
        <v>6.0706483542189146E-2</v>
      </c>
    </row>
    <row r="1379" spans="2:7" x14ac:dyDescent="0.2">
      <c r="B1379" s="153">
        <v>43389</v>
      </c>
      <c r="C1379" s="61">
        <v>185.27256800000001</v>
      </c>
      <c r="D1379">
        <f t="shared" si="44"/>
        <v>8.1367319830311299E-3</v>
      </c>
      <c r="E1379">
        <v>8.1367319830311299E-3</v>
      </c>
      <c r="F1379">
        <v>1377</v>
      </c>
      <c r="G1379">
        <f t="shared" ca="1" si="45"/>
        <v>-1.3046277013506805E-2</v>
      </c>
    </row>
    <row r="1380" spans="2:7" x14ac:dyDescent="0.2">
      <c r="B1380" s="153">
        <v>43388</v>
      </c>
      <c r="C1380" s="61">
        <v>183.77722199999999</v>
      </c>
      <c r="D1380">
        <f t="shared" si="44"/>
        <v>3.2652744015130154E-3</v>
      </c>
      <c r="E1380">
        <v>3.2652744015130154E-3</v>
      </c>
      <c r="F1380">
        <v>1378</v>
      </c>
      <c r="G1380">
        <f t="shared" ca="1" si="45"/>
        <v>3.0813326272063443E-2</v>
      </c>
    </row>
    <row r="1381" spans="2:7" x14ac:dyDescent="0.2">
      <c r="B1381" s="153">
        <v>43385</v>
      </c>
      <c r="C1381" s="61">
        <v>183.179092</v>
      </c>
      <c r="D1381">
        <f t="shared" si="44"/>
        <v>4.3727826742062017E-3</v>
      </c>
      <c r="E1381">
        <v>4.3727826742062017E-3</v>
      </c>
      <c r="F1381">
        <v>1379</v>
      </c>
      <c r="G1381">
        <f t="shared" ca="1" si="45"/>
        <v>-1.324174251997411E-3</v>
      </c>
    </row>
    <row r="1382" spans="2:7" x14ac:dyDescent="0.2">
      <c r="B1382" s="153">
        <v>43384</v>
      </c>
      <c r="C1382" s="61">
        <v>182.38157699999999</v>
      </c>
      <c r="D1382">
        <f t="shared" si="44"/>
        <v>-3.0728489781594742E-2</v>
      </c>
      <c r="E1382">
        <v>-3.0728489781594742E-2</v>
      </c>
      <c r="F1382">
        <v>1380</v>
      </c>
      <c r="G1382">
        <f t="shared" ca="1" si="45"/>
        <v>-2.4515658575983465E-2</v>
      </c>
    </row>
    <row r="1383" spans="2:7" x14ac:dyDescent="0.2">
      <c r="B1383" s="153">
        <v>43383</v>
      </c>
      <c r="C1383" s="61">
        <v>188.16355899999999</v>
      </c>
      <c r="D1383">
        <f t="shared" si="44"/>
        <v>2.3867685844114007E-2</v>
      </c>
      <c r="E1383">
        <v>2.3867685844114007E-2</v>
      </c>
      <c r="F1383">
        <v>1381</v>
      </c>
      <c r="G1383">
        <f t="shared" ca="1" si="45"/>
        <v>1.2855334508690936E-2</v>
      </c>
    </row>
    <row r="1384" spans="2:7" x14ac:dyDescent="0.2">
      <c r="B1384" s="153">
        <v>43382</v>
      </c>
      <c r="C1384" s="61">
        <v>183.77722199999999</v>
      </c>
      <c r="D1384">
        <f t="shared" si="44"/>
        <v>-0.13185780405709896</v>
      </c>
      <c r="E1384">
        <v>-0.13185780405709896</v>
      </c>
      <c r="F1384">
        <v>1382</v>
      </c>
      <c r="G1384">
        <f t="shared" ca="1" si="45"/>
        <v>1.2661000031950052E-2</v>
      </c>
    </row>
    <row r="1385" spans="2:7" x14ac:dyDescent="0.2">
      <c r="B1385" s="153">
        <v>43381</v>
      </c>
      <c r="C1385" s="61">
        <v>211.69023100000001</v>
      </c>
      <c r="D1385">
        <f t="shared" si="44"/>
        <v>-1.8034665022343865E-2</v>
      </c>
      <c r="E1385">
        <v>-1.8034665022343865E-2</v>
      </c>
      <c r="F1385">
        <v>1383</v>
      </c>
      <c r="G1385">
        <f t="shared" ca="1" si="45"/>
        <v>-0.10566940245915837</v>
      </c>
    </row>
    <row r="1386" spans="2:7" x14ac:dyDescent="0.2">
      <c r="B1386" s="153">
        <v>43378</v>
      </c>
      <c r="C1386" s="61">
        <v>215.57811000000001</v>
      </c>
      <c r="D1386">
        <f t="shared" si="44"/>
        <v>-3.1355005140585319E-2</v>
      </c>
      <c r="E1386">
        <v>-3.1355005140585319E-2</v>
      </c>
      <c r="F1386">
        <v>1384</v>
      </c>
      <c r="G1386">
        <f t="shared" ca="1" si="45"/>
        <v>-3.2518615395683376E-2</v>
      </c>
    </row>
    <row r="1387" spans="2:7" x14ac:dyDescent="0.2">
      <c r="B1387" s="153">
        <v>43377</v>
      </c>
      <c r="C1387" s="61">
        <v>222.556366</v>
      </c>
      <c r="D1387">
        <f t="shared" si="44"/>
        <v>-1.9112488307421502E-2</v>
      </c>
      <c r="E1387">
        <v>-1.9112488307421502E-2</v>
      </c>
      <c r="F1387">
        <v>1385</v>
      </c>
      <c r="G1387">
        <f t="shared" ca="1" si="45"/>
        <v>4.6612354577621598E-2</v>
      </c>
    </row>
    <row r="1388" spans="2:7" x14ac:dyDescent="0.2">
      <c r="B1388" s="153">
        <v>43376</v>
      </c>
      <c r="C1388" s="61">
        <v>226.892853</v>
      </c>
      <c r="D1388">
        <f t="shared" si="44"/>
        <v>-7.6302820088229861E-3</v>
      </c>
      <c r="E1388">
        <v>-7.6302820088229861E-3</v>
      </c>
      <c r="F1388">
        <v>1386</v>
      </c>
      <c r="G1388">
        <f t="shared" ca="1" si="45"/>
        <v>6.9446203813229551E-2</v>
      </c>
    </row>
    <row r="1389" spans="2:7" x14ac:dyDescent="0.2">
      <c r="B1389" s="153">
        <v>43374</v>
      </c>
      <c r="C1389" s="61">
        <v>228.63742099999999</v>
      </c>
      <c r="D1389">
        <f t="shared" si="44"/>
        <v>2.525711547069218E-2</v>
      </c>
      <c r="E1389">
        <v>2.525711547069218E-2</v>
      </c>
      <c r="F1389">
        <v>1387</v>
      </c>
      <c r="G1389">
        <f t="shared" ca="1" si="45"/>
        <v>8.1420370932203209E-2</v>
      </c>
    </row>
    <row r="1390" spans="2:7" x14ac:dyDescent="0.2">
      <c r="B1390" s="153">
        <v>43371</v>
      </c>
      <c r="C1390" s="61">
        <v>223.00495900000001</v>
      </c>
      <c r="D1390">
        <f t="shared" si="44"/>
        <v>-6.8812292880333333E-3</v>
      </c>
      <c r="E1390">
        <v>-6.8812292880333333E-3</v>
      </c>
      <c r="F1390">
        <v>1388</v>
      </c>
      <c r="G1390">
        <f t="shared" ca="1" si="45"/>
        <v>-5.7429867605274756E-2</v>
      </c>
    </row>
    <row r="1391" spans="2:7" x14ac:dyDescent="0.2">
      <c r="B1391" s="153">
        <v>43370</v>
      </c>
      <c r="C1391" s="61">
        <v>224.55014</v>
      </c>
      <c r="D1391">
        <f t="shared" si="44"/>
        <v>-3.4711856080291675E-2</v>
      </c>
      <c r="E1391">
        <v>-3.4711856080291675E-2</v>
      </c>
      <c r="F1391">
        <v>1389</v>
      </c>
      <c r="G1391">
        <f t="shared" ca="1" si="45"/>
        <v>-3.373739680929129E-2</v>
      </c>
    </row>
    <row r="1392" spans="2:7" x14ac:dyDescent="0.2">
      <c r="B1392" s="153">
        <v>43369</v>
      </c>
      <c r="C1392" s="61">
        <v>232.62498500000001</v>
      </c>
      <c r="D1392">
        <f t="shared" si="44"/>
        <v>-3.0938522219330362E-2</v>
      </c>
      <c r="E1392">
        <v>-3.0938522219330362E-2</v>
      </c>
      <c r="F1392">
        <v>1390</v>
      </c>
      <c r="G1392">
        <f t="shared" ca="1" si="45"/>
        <v>9.7268483778569531E-2</v>
      </c>
    </row>
    <row r="1393" spans="2:7" x14ac:dyDescent="0.2">
      <c r="B1393" s="153">
        <v>43368</v>
      </c>
      <c r="C1393" s="61">
        <v>240.05183400000001</v>
      </c>
      <c r="D1393">
        <f t="shared" si="44"/>
        <v>2.4979527356626626E-3</v>
      </c>
      <c r="E1393">
        <v>2.4979527356626626E-3</v>
      </c>
      <c r="F1393">
        <v>1391</v>
      </c>
      <c r="G1393">
        <f t="shared" ca="1" si="45"/>
        <v>-4.0738711134403603E-2</v>
      </c>
    </row>
    <row r="1394" spans="2:7" x14ac:dyDescent="0.2">
      <c r="B1394" s="153">
        <v>43367</v>
      </c>
      <c r="C1394" s="61">
        <v>239.45368999999999</v>
      </c>
      <c r="D1394">
        <f t="shared" si="44"/>
        <v>-4.0543260276079129E-2</v>
      </c>
      <c r="E1394">
        <v>-4.0543260276079129E-2</v>
      </c>
      <c r="F1394">
        <v>1392</v>
      </c>
      <c r="G1394">
        <f t="shared" ca="1" si="45"/>
        <v>-2.9248286471041517E-2</v>
      </c>
    </row>
    <row r="1395" spans="2:7" x14ac:dyDescent="0.2">
      <c r="B1395" s="153">
        <v>43364</v>
      </c>
      <c r="C1395" s="61">
        <v>249.572159</v>
      </c>
      <c r="D1395">
        <f t="shared" si="44"/>
        <v>-8.9073704336398631E-3</v>
      </c>
      <c r="E1395">
        <v>-8.9073704336398631E-3</v>
      </c>
      <c r="F1395">
        <v>1393</v>
      </c>
      <c r="G1395">
        <f t="shared" ca="1" si="45"/>
        <v>9.4856248793435197E-2</v>
      </c>
    </row>
    <row r="1396" spans="2:7" x14ac:dyDescent="0.2">
      <c r="B1396" s="153">
        <v>43362</v>
      </c>
      <c r="C1396" s="61">
        <v>251.81516999999999</v>
      </c>
      <c r="D1396">
        <f t="shared" si="44"/>
        <v>4.3737803207581838E-3</v>
      </c>
      <c r="E1396">
        <v>4.3737803207581838E-3</v>
      </c>
      <c r="F1396">
        <v>1394</v>
      </c>
      <c r="G1396">
        <f t="shared" ca="1" si="45"/>
        <v>-3.6115424166090808E-2</v>
      </c>
    </row>
    <row r="1397" spans="2:7" x14ac:dyDescent="0.2">
      <c r="B1397" s="153">
        <v>43361</v>
      </c>
      <c r="C1397" s="61">
        <v>250.718582</v>
      </c>
      <c r="D1397">
        <f t="shared" si="44"/>
        <v>-3.3621556922953058E-2</v>
      </c>
      <c r="E1397">
        <v>-3.3621556922953058E-2</v>
      </c>
      <c r="F1397">
        <v>1395</v>
      </c>
      <c r="G1397">
        <f t="shared" ca="1" si="45"/>
        <v>9.124687395688301E-2</v>
      </c>
    </row>
    <row r="1398" spans="2:7" x14ac:dyDescent="0.2">
      <c r="B1398" s="153">
        <v>43360</v>
      </c>
      <c r="C1398" s="61">
        <v>259.44140599999997</v>
      </c>
      <c r="D1398">
        <f t="shared" si="44"/>
        <v>-2.3818419289968962E-2</v>
      </c>
      <c r="E1398">
        <v>-2.3818419289968962E-2</v>
      </c>
      <c r="F1398">
        <v>1396</v>
      </c>
      <c r="G1398">
        <f t="shared" ca="1" si="45"/>
        <v>-5.1556920336212255E-3</v>
      </c>
    </row>
    <row r="1399" spans="2:7" x14ac:dyDescent="0.2">
      <c r="B1399" s="153">
        <v>43357</v>
      </c>
      <c r="C1399" s="61">
        <v>265.77166699999998</v>
      </c>
      <c r="D1399">
        <f t="shared" si="44"/>
        <v>1.6006095646635073E-2</v>
      </c>
      <c r="E1399">
        <v>1.6006095646635073E-2</v>
      </c>
      <c r="F1399">
        <v>1397</v>
      </c>
      <c r="G1399">
        <f t="shared" ca="1" si="45"/>
        <v>-1.4151559987051624E-2</v>
      </c>
    </row>
    <row r="1400" spans="2:7" x14ac:dyDescent="0.2">
      <c r="B1400" s="153">
        <v>43355</v>
      </c>
      <c r="C1400" s="61">
        <v>261.58471700000001</v>
      </c>
      <c r="D1400">
        <f t="shared" si="44"/>
        <v>-1.8331423783831333E-2</v>
      </c>
      <c r="E1400">
        <v>-1.8331423783831333E-2</v>
      </c>
      <c r="F1400">
        <v>1398</v>
      </c>
      <c r="G1400">
        <f t="shared" ca="1" si="45"/>
        <v>2.8789852229620258E-2</v>
      </c>
    </row>
    <row r="1401" spans="2:7" x14ac:dyDescent="0.2">
      <c r="B1401" s="153">
        <v>43354</v>
      </c>
      <c r="C1401" s="61">
        <v>266.46948200000003</v>
      </c>
      <c r="D1401">
        <f t="shared" si="44"/>
        <v>-3.0468010414104258E-2</v>
      </c>
      <c r="E1401">
        <v>-3.0468010414104258E-2</v>
      </c>
      <c r="F1401">
        <v>1399</v>
      </c>
      <c r="G1401">
        <f t="shared" ca="1" si="45"/>
        <v>1.6671262837498067E-2</v>
      </c>
    </row>
    <row r="1402" spans="2:7" x14ac:dyDescent="0.2">
      <c r="B1402" s="153">
        <v>43353</v>
      </c>
      <c r="C1402" s="61">
        <v>274.843414</v>
      </c>
      <c r="D1402">
        <f t="shared" si="44"/>
        <v>-6.1282763638991688E-3</v>
      </c>
      <c r="E1402">
        <v>-6.1282763638991688E-3</v>
      </c>
      <c r="F1402">
        <v>1400</v>
      </c>
      <c r="G1402">
        <f t="shared" ca="1" si="45"/>
        <v>7.3680558689149531E-3</v>
      </c>
    </row>
    <row r="1403" spans="2:7" x14ac:dyDescent="0.2">
      <c r="B1403" s="153">
        <v>43350</v>
      </c>
      <c r="C1403" s="61">
        <v>276.538116</v>
      </c>
      <c r="D1403">
        <f t="shared" si="44"/>
        <v>2.7597688802825204E-2</v>
      </c>
      <c r="E1403">
        <v>2.7597688802825204E-2</v>
      </c>
      <c r="F1403">
        <v>1401</v>
      </c>
      <c r="G1403">
        <f t="shared" ca="1" si="45"/>
        <v>9.6383025572840661E-2</v>
      </c>
    </row>
    <row r="1404" spans="2:7" x14ac:dyDescent="0.2">
      <c r="B1404" s="153">
        <v>43349</v>
      </c>
      <c r="C1404" s="61">
        <v>269.111267</v>
      </c>
      <c r="D1404">
        <f t="shared" si="44"/>
        <v>1.2945663928479149E-2</v>
      </c>
      <c r="E1404">
        <v>1.2945663928479149E-2</v>
      </c>
      <c r="F1404">
        <v>1402</v>
      </c>
      <c r="G1404">
        <f t="shared" ca="1" si="45"/>
        <v>-3.3253664237165137E-2</v>
      </c>
    </row>
    <row r="1405" spans="2:7" x14ac:dyDescent="0.2">
      <c r="B1405" s="153">
        <v>43348</v>
      </c>
      <c r="C1405" s="61">
        <v>265.671967</v>
      </c>
      <c r="D1405">
        <f t="shared" si="44"/>
        <v>1.7369591269019952E-2</v>
      </c>
      <c r="E1405">
        <v>1.7369591269019952E-2</v>
      </c>
      <c r="F1405">
        <v>1403</v>
      </c>
      <c r="G1405">
        <f t="shared" ca="1" si="45"/>
        <v>1.2219401741332998E-2</v>
      </c>
    </row>
    <row r="1406" spans="2:7" x14ac:dyDescent="0.2">
      <c r="B1406" s="153">
        <v>43347</v>
      </c>
      <c r="C1406" s="61">
        <v>261.13613900000001</v>
      </c>
      <c r="D1406">
        <f t="shared" si="44"/>
        <v>-1.7441768915119029E-2</v>
      </c>
      <c r="E1406">
        <v>-1.7441768915119029E-2</v>
      </c>
      <c r="F1406">
        <v>1404</v>
      </c>
      <c r="G1406">
        <f t="shared" ca="1" si="45"/>
        <v>3.0439899281577407E-2</v>
      </c>
    </row>
    <row r="1407" spans="2:7" x14ac:dyDescent="0.2">
      <c r="B1407" s="153">
        <v>43346</v>
      </c>
      <c r="C1407" s="61">
        <v>265.77166699999998</v>
      </c>
      <c r="D1407">
        <f t="shared" si="44"/>
        <v>-3.364535773885085E-3</v>
      </c>
      <c r="E1407">
        <v>-3.364535773885085E-3</v>
      </c>
      <c r="F1407">
        <v>1405</v>
      </c>
      <c r="G1407">
        <f t="shared" ca="1" si="45"/>
        <v>2.8158334509213345E-2</v>
      </c>
    </row>
    <row r="1408" spans="2:7" x14ac:dyDescent="0.2">
      <c r="B1408" s="153">
        <v>43343</v>
      </c>
      <c r="C1408" s="61">
        <v>266.66888399999999</v>
      </c>
      <c r="D1408">
        <f t="shared" si="44"/>
        <v>3.1424782863713766E-2</v>
      </c>
      <c r="E1408">
        <v>3.1424782863713766E-2</v>
      </c>
      <c r="F1408">
        <v>1406</v>
      </c>
      <c r="G1408">
        <f t="shared" ca="1" si="45"/>
        <v>6.0618643722598819E-3</v>
      </c>
    </row>
    <row r="1409" spans="2:7" x14ac:dyDescent="0.2">
      <c r="B1409" s="153">
        <v>43342</v>
      </c>
      <c r="C1409" s="61">
        <v>258.54418900000002</v>
      </c>
      <c r="D1409">
        <f t="shared" si="44"/>
        <v>-8.9798030565750794E-3</v>
      </c>
      <c r="E1409">
        <v>-8.9798030565750794E-3</v>
      </c>
      <c r="F1409">
        <v>1407</v>
      </c>
      <c r="G1409">
        <f t="shared" ca="1" si="45"/>
        <v>-8.030170169462815E-3</v>
      </c>
    </row>
    <row r="1410" spans="2:7" x14ac:dyDescent="0.2">
      <c r="B1410" s="153">
        <v>43341</v>
      </c>
      <c r="C1410" s="61">
        <v>260.88690200000002</v>
      </c>
      <c r="D1410">
        <f t="shared" si="44"/>
        <v>6.5385193022557799E-3</v>
      </c>
      <c r="E1410">
        <v>6.5385193022557799E-3</v>
      </c>
      <c r="F1410">
        <v>1408</v>
      </c>
      <c r="G1410">
        <f t="shared" ca="1" si="45"/>
        <v>-5.3940736769034554E-2</v>
      </c>
    </row>
    <row r="1411" spans="2:7" x14ac:dyDescent="0.2">
      <c r="B1411" s="153">
        <v>43340</v>
      </c>
      <c r="C1411" s="61">
        <v>259.19216899999998</v>
      </c>
      <c r="D1411">
        <f t="shared" ref="D1411:D1474" si="46">(C1411-C1412)/C1412</f>
        <v>4.6368531156388186E-3</v>
      </c>
      <c r="E1411">
        <v>4.6368531156388186E-3</v>
      </c>
      <c r="F1411">
        <v>1409</v>
      </c>
      <c r="G1411">
        <f t="shared" ref="G1411:G1474" ca="1" si="47">_xlfn.NORM.INV(RAND(),$N$5,$N$6)</f>
        <v>-2.4221620816772031E-2</v>
      </c>
    </row>
    <row r="1412" spans="2:7" x14ac:dyDescent="0.2">
      <c r="B1412" s="153">
        <v>43339</v>
      </c>
      <c r="C1412" s="61">
        <v>257.99588</v>
      </c>
      <c r="D1412">
        <f t="shared" si="46"/>
        <v>1.2915741759383632E-2</v>
      </c>
      <c r="E1412">
        <v>1.2915741759383632E-2</v>
      </c>
      <c r="F1412">
        <v>1410</v>
      </c>
      <c r="G1412">
        <f t="shared" ca="1" si="47"/>
        <v>-4.9852031440693112E-2</v>
      </c>
    </row>
    <row r="1413" spans="2:7" x14ac:dyDescent="0.2">
      <c r="B1413" s="153">
        <v>43336</v>
      </c>
      <c r="C1413" s="61">
        <v>254.70616100000001</v>
      </c>
      <c r="D1413">
        <f t="shared" si="46"/>
        <v>-5.4495749809371679E-3</v>
      </c>
      <c r="E1413">
        <v>-5.4495749809371679E-3</v>
      </c>
      <c r="F1413">
        <v>1411</v>
      </c>
      <c r="G1413">
        <f t="shared" ca="1" si="47"/>
        <v>-4.6408739089694236E-2</v>
      </c>
    </row>
    <row r="1414" spans="2:7" x14ac:dyDescent="0.2">
      <c r="B1414" s="153">
        <v>43335</v>
      </c>
      <c r="C1414" s="61">
        <v>256.10180700000001</v>
      </c>
      <c r="D1414">
        <f t="shared" si="46"/>
        <v>-4.427076028075367E-2</v>
      </c>
      <c r="E1414">
        <v>-4.427076028075367E-2</v>
      </c>
      <c r="F1414">
        <v>1412</v>
      </c>
      <c r="G1414">
        <f t="shared" ca="1" si="47"/>
        <v>1.5474775062677694E-2</v>
      </c>
    </row>
    <row r="1415" spans="2:7" x14ac:dyDescent="0.2">
      <c r="B1415" s="153">
        <v>43333</v>
      </c>
      <c r="C1415" s="61">
        <v>267.96481299999999</v>
      </c>
      <c r="D1415">
        <f t="shared" si="46"/>
        <v>-4.8131402178133494E-3</v>
      </c>
      <c r="E1415">
        <v>-4.8131402178133494E-3</v>
      </c>
      <c r="F1415">
        <v>1413</v>
      </c>
      <c r="G1415">
        <f t="shared" ca="1" si="47"/>
        <v>-4.8900661498406189E-2</v>
      </c>
    </row>
    <row r="1416" spans="2:7" x14ac:dyDescent="0.2">
      <c r="B1416" s="153">
        <v>43332</v>
      </c>
      <c r="C1416" s="61">
        <v>269.26080300000001</v>
      </c>
      <c r="D1416">
        <f t="shared" si="46"/>
        <v>4.5885849990888003E-2</v>
      </c>
      <c r="E1416">
        <v>4.5885849990888003E-2</v>
      </c>
      <c r="F1416">
        <v>1414</v>
      </c>
      <c r="G1416">
        <f t="shared" ca="1" si="47"/>
        <v>-4.1048878911699234E-2</v>
      </c>
    </row>
    <row r="1417" spans="2:7" x14ac:dyDescent="0.2">
      <c r="B1417" s="153">
        <v>43329</v>
      </c>
      <c r="C1417" s="61">
        <v>257.44760100000002</v>
      </c>
      <c r="D1417">
        <f t="shared" si="46"/>
        <v>2.7656122547823316E-2</v>
      </c>
      <c r="E1417">
        <v>2.7656122547823316E-2</v>
      </c>
      <c r="F1417">
        <v>1415</v>
      </c>
      <c r="G1417">
        <f t="shared" ca="1" si="47"/>
        <v>-7.4667774031757124E-3</v>
      </c>
    </row>
    <row r="1418" spans="2:7" x14ac:dyDescent="0.2">
      <c r="B1418" s="153">
        <v>43328</v>
      </c>
      <c r="C1418" s="61">
        <v>250.51921100000001</v>
      </c>
      <c r="D1418">
        <f t="shared" si="46"/>
        <v>1.0048233543368814E-2</v>
      </c>
      <c r="E1418">
        <v>1.0048233543368814E-2</v>
      </c>
      <c r="F1418">
        <v>1416</v>
      </c>
      <c r="G1418">
        <f t="shared" ca="1" si="47"/>
        <v>-1.2583019001392847E-2</v>
      </c>
    </row>
    <row r="1419" spans="2:7" x14ac:dyDescent="0.2">
      <c r="B1419" s="153">
        <v>43326</v>
      </c>
      <c r="C1419" s="61">
        <v>248.02697800000001</v>
      </c>
      <c r="D1419">
        <f t="shared" si="46"/>
        <v>4.0213808341875288E-4</v>
      </c>
      <c r="E1419">
        <v>4.0213808341875288E-4</v>
      </c>
      <c r="F1419">
        <v>1417</v>
      </c>
      <c r="G1419">
        <f t="shared" ca="1" si="47"/>
        <v>3.2580232831204946E-2</v>
      </c>
    </row>
    <row r="1420" spans="2:7" x14ac:dyDescent="0.2">
      <c r="B1420" s="153">
        <v>43325</v>
      </c>
      <c r="C1420" s="61">
        <v>247.927277</v>
      </c>
      <c r="D1420">
        <f t="shared" si="46"/>
        <v>-5.5978002537327414E-3</v>
      </c>
      <c r="E1420">
        <v>-5.5978002537327414E-3</v>
      </c>
      <c r="F1420">
        <v>1418</v>
      </c>
      <c r="G1420">
        <f t="shared" ca="1" si="47"/>
        <v>3.2476318837281089E-2</v>
      </c>
    </row>
    <row r="1421" spans="2:7" x14ac:dyDescent="0.2">
      <c r="B1421" s="153">
        <v>43322</v>
      </c>
      <c r="C1421" s="61">
        <v>249.322937</v>
      </c>
      <c r="D1421">
        <f t="shared" si="46"/>
        <v>-3.0056239230379145E-2</v>
      </c>
      <c r="E1421">
        <v>-3.0056239230379145E-2</v>
      </c>
      <c r="F1421">
        <v>1419</v>
      </c>
      <c r="G1421">
        <f t="shared" ca="1" si="47"/>
        <v>8.5357067586492086E-2</v>
      </c>
    </row>
    <row r="1422" spans="2:7" x14ac:dyDescent="0.2">
      <c r="B1422" s="153">
        <v>43321</v>
      </c>
      <c r="C1422" s="61">
        <v>257.04885899999999</v>
      </c>
      <c r="D1422">
        <f t="shared" si="46"/>
        <v>1.0582045986117975E-2</v>
      </c>
      <c r="E1422">
        <v>1.0582045986117975E-2</v>
      </c>
      <c r="F1422">
        <v>1420</v>
      </c>
      <c r="G1422">
        <f t="shared" ca="1" si="47"/>
        <v>7.012047573165113E-2</v>
      </c>
    </row>
    <row r="1423" spans="2:7" x14ac:dyDescent="0.2">
      <c r="B1423" s="153">
        <v>43320</v>
      </c>
      <c r="C1423" s="61">
        <v>254.35723899999999</v>
      </c>
      <c r="D1423">
        <f t="shared" si="46"/>
        <v>1.4109641281612571E-2</v>
      </c>
      <c r="E1423">
        <v>1.4109641281612571E-2</v>
      </c>
      <c r="F1423">
        <v>1421</v>
      </c>
      <c r="G1423">
        <f t="shared" ca="1" si="47"/>
        <v>-7.9295443418254549E-2</v>
      </c>
    </row>
    <row r="1424" spans="2:7" x14ac:dyDescent="0.2">
      <c r="B1424" s="153">
        <v>43319</v>
      </c>
      <c r="C1424" s="61">
        <v>250.81828300000001</v>
      </c>
      <c r="D1424">
        <f t="shared" si="46"/>
        <v>-9.6437517857588598E-3</v>
      </c>
      <c r="E1424">
        <v>-9.6437517857588598E-3</v>
      </c>
      <c r="F1424">
        <v>1422</v>
      </c>
      <c r="G1424">
        <f t="shared" ca="1" si="47"/>
        <v>-2.8129445958209119E-2</v>
      </c>
    </row>
    <row r="1425" spans="2:7" x14ac:dyDescent="0.2">
      <c r="B1425" s="153">
        <v>43318</v>
      </c>
      <c r="C1425" s="61">
        <v>253.26066599999999</v>
      </c>
      <c r="D1425">
        <f t="shared" si="46"/>
        <v>-1.7024599350763642E-2</v>
      </c>
      <c r="E1425">
        <v>-1.7024599350763642E-2</v>
      </c>
      <c r="F1425">
        <v>1423</v>
      </c>
      <c r="G1425">
        <f t="shared" ca="1" si="47"/>
        <v>-5.8663675451289143E-2</v>
      </c>
    </row>
    <row r="1426" spans="2:7" x14ac:dyDescent="0.2">
      <c r="B1426" s="153">
        <v>43315</v>
      </c>
      <c r="C1426" s="61">
        <v>257.64700299999998</v>
      </c>
      <c r="D1426">
        <f t="shared" si="46"/>
        <v>-9.2007080876709921E-3</v>
      </c>
      <c r="E1426">
        <v>-9.2007080876709921E-3</v>
      </c>
      <c r="F1426">
        <v>1424</v>
      </c>
      <c r="G1426">
        <f t="shared" ca="1" si="47"/>
        <v>1.2122080958446938E-2</v>
      </c>
    </row>
    <row r="1427" spans="2:7" x14ac:dyDescent="0.2">
      <c r="B1427" s="153">
        <v>43314</v>
      </c>
      <c r="C1427" s="61">
        <v>260.03955100000002</v>
      </c>
      <c r="D1427">
        <f t="shared" si="46"/>
        <v>-1.584595208857778E-2</v>
      </c>
      <c r="E1427">
        <v>-1.584595208857778E-2</v>
      </c>
      <c r="F1427">
        <v>1425</v>
      </c>
      <c r="G1427">
        <f t="shared" ca="1" si="47"/>
        <v>-9.8178298614456302E-3</v>
      </c>
    </row>
    <row r="1428" spans="2:7" x14ac:dyDescent="0.2">
      <c r="B1428" s="153">
        <v>43313</v>
      </c>
      <c r="C1428" s="61">
        <v>264.226471</v>
      </c>
      <c r="D1428">
        <f t="shared" si="46"/>
        <v>3.5970221131843981E-3</v>
      </c>
      <c r="E1428">
        <v>3.5970221131843981E-3</v>
      </c>
      <c r="F1428">
        <v>1426</v>
      </c>
      <c r="G1428">
        <f t="shared" ca="1" si="47"/>
        <v>7.7035202699885424E-2</v>
      </c>
    </row>
    <row r="1429" spans="2:7" x14ac:dyDescent="0.2">
      <c r="B1429" s="153">
        <v>43312</v>
      </c>
      <c r="C1429" s="61">
        <v>263.279449</v>
      </c>
      <c r="D1429">
        <f t="shared" si="46"/>
        <v>-1.2710275564058654E-2</v>
      </c>
      <c r="E1429">
        <v>-1.2710275564058654E-2</v>
      </c>
      <c r="F1429">
        <v>1427</v>
      </c>
      <c r="G1429">
        <f t="shared" ca="1" si="47"/>
        <v>-5.2561553766339413E-2</v>
      </c>
    </row>
    <row r="1430" spans="2:7" x14ac:dyDescent="0.2">
      <c r="B1430" s="153">
        <v>43311</v>
      </c>
      <c r="C1430" s="61">
        <v>266.66888399999999</v>
      </c>
      <c r="D1430">
        <f t="shared" si="46"/>
        <v>-2.4240146704699417E-3</v>
      </c>
      <c r="E1430">
        <v>-2.4240146704699417E-3</v>
      </c>
      <c r="F1430">
        <v>1428</v>
      </c>
      <c r="G1430">
        <f t="shared" ca="1" si="47"/>
        <v>2.2394527707935492E-2</v>
      </c>
    </row>
    <row r="1431" spans="2:7" x14ac:dyDescent="0.2">
      <c r="B1431" s="153">
        <v>43308</v>
      </c>
      <c r="C1431" s="61">
        <v>267.31686400000001</v>
      </c>
      <c r="D1431">
        <f t="shared" si="46"/>
        <v>3.8335035796274473E-2</v>
      </c>
      <c r="E1431">
        <v>3.8335035796274473E-2</v>
      </c>
      <c r="F1431">
        <v>1429</v>
      </c>
      <c r="G1431">
        <f t="shared" ca="1" si="47"/>
        <v>-1.2762994601665975E-2</v>
      </c>
    </row>
    <row r="1432" spans="2:7" x14ac:dyDescent="0.2">
      <c r="B1432" s="153">
        <v>43307</v>
      </c>
      <c r="C1432" s="61">
        <v>257.44760100000002</v>
      </c>
      <c r="D1432">
        <f t="shared" si="46"/>
        <v>1.5512303830145654E-3</v>
      </c>
      <c r="E1432">
        <v>1.5512303830145654E-3</v>
      </c>
      <c r="F1432">
        <v>1430</v>
      </c>
      <c r="G1432">
        <f t="shared" ca="1" si="47"/>
        <v>-3.8485036084704702E-2</v>
      </c>
    </row>
    <row r="1433" spans="2:7" x14ac:dyDescent="0.2">
      <c r="B1433" s="153">
        <v>43306</v>
      </c>
      <c r="C1433" s="61">
        <v>257.04885899999999</v>
      </c>
      <c r="D1433">
        <f t="shared" si="46"/>
        <v>-3.6706826481105303E-3</v>
      </c>
      <c r="E1433">
        <v>-3.6706826481105303E-3</v>
      </c>
      <c r="F1433">
        <v>1431</v>
      </c>
      <c r="G1433">
        <f t="shared" ca="1" si="47"/>
        <v>-1.6059021284104854E-2</v>
      </c>
    </row>
    <row r="1434" spans="2:7" x14ac:dyDescent="0.2">
      <c r="B1434" s="153">
        <v>43305</v>
      </c>
      <c r="C1434" s="61">
        <v>257.99588</v>
      </c>
      <c r="D1434">
        <f t="shared" si="46"/>
        <v>1.9308299224941533E-4</v>
      </c>
      <c r="E1434">
        <v>1.9308299224941533E-4</v>
      </c>
      <c r="F1434">
        <v>1432</v>
      </c>
      <c r="G1434">
        <f t="shared" ca="1" si="47"/>
        <v>6.585319251217278E-3</v>
      </c>
    </row>
    <row r="1435" spans="2:7" x14ac:dyDescent="0.2">
      <c r="B1435" s="153">
        <v>43304</v>
      </c>
      <c r="C1435" s="61">
        <v>257.94607500000001</v>
      </c>
      <c r="D1435">
        <f t="shared" si="46"/>
        <v>2.1112971011656028E-2</v>
      </c>
      <c r="E1435">
        <v>2.1112971011656028E-2</v>
      </c>
      <c r="F1435">
        <v>1433</v>
      </c>
      <c r="G1435">
        <f t="shared" ca="1" si="47"/>
        <v>9.3388156914514034E-2</v>
      </c>
    </row>
    <row r="1436" spans="2:7" x14ac:dyDescent="0.2">
      <c r="B1436" s="153">
        <v>43301</v>
      </c>
      <c r="C1436" s="61">
        <v>252.61267100000001</v>
      </c>
      <c r="D1436">
        <f t="shared" si="46"/>
        <v>3.5642860827573039E-3</v>
      </c>
      <c r="E1436">
        <v>3.5642860827573039E-3</v>
      </c>
      <c r="F1436">
        <v>1434</v>
      </c>
      <c r="G1436">
        <f t="shared" ca="1" si="47"/>
        <v>-4.5956229916424667E-3</v>
      </c>
    </row>
    <row r="1437" spans="2:7" x14ac:dyDescent="0.2">
      <c r="B1437" s="153">
        <v>43300</v>
      </c>
      <c r="C1437" s="61">
        <v>251.715485</v>
      </c>
      <c r="D1437">
        <f t="shared" si="46"/>
        <v>2.5808995074850078E-3</v>
      </c>
      <c r="E1437">
        <v>2.5808995074850078E-3</v>
      </c>
      <c r="F1437">
        <v>1435</v>
      </c>
      <c r="G1437">
        <f t="shared" ca="1" si="47"/>
        <v>-1.5136041239918076E-2</v>
      </c>
    </row>
    <row r="1438" spans="2:7" x14ac:dyDescent="0.2">
      <c r="B1438" s="153">
        <v>43299</v>
      </c>
      <c r="C1438" s="61">
        <v>251.06750500000001</v>
      </c>
      <c r="D1438">
        <f t="shared" si="46"/>
        <v>-2.3648022761628393E-2</v>
      </c>
      <c r="E1438">
        <v>-2.3648022761628393E-2</v>
      </c>
      <c r="F1438">
        <v>1436</v>
      </c>
      <c r="G1438">
        <f t="shared" ca="1" si="47"/>
        <v>-4.2756517629658659E-2</v>
      </c>
    </row>
    <row r="1439" spans="2:7" x14ac:dyDescent="0.2">
      <c r="B1439" s="153">
        <v>43298</v>
      </c>
      <c r="C1439" s="61">
        <v>257.14855999999997</v>
      </c>
      <c r="D1439">
        <f t="shared" si="46"/>
        <v>2.3205112805722593E-2</v>
      </c>
      <c r="E1439">
        <v>2.3205112805722593E-2</v>
      </c>
      <c r="F1439">
        <v>1437</v>
      </c>
      <c r="G1439">
        <f t="shared" ca="1" si="47"/>
        <v>2.5213478239014431E-2</v>
      </c>
    </row>
    <row r="1440" spans="2:7" x14ac:dyDescent="0.2">
      <c r="B1440" s="153">
        <v>43297</v>
      </c>
      <c r="C1440" s="61">
        <v>251.31672699999999</v>
      </c>
      <c r="D1440">
        <f t="shared" si="46"/>
        <v>-4.3626741424378307E-2</v>
      </c>
      <c r="E1440">
        <v>-4.3626741424378307E-2</v>
      </c>
      <c r="F1440">
        <v>1438</v>
      </c>
      <c r="G1440">
        <f t="shared" ca="1" si="47"/>
        <v>-4.1561420748890531E-3</v>
      </c>
    </row>
    <row r="1441" spans="2:7" x14ac:dyDescent="0.2">
      <c r="B1441" s="153">
        <v>43294</v>
      </c>
      <c r="C1441" s="61">
        <v>262.78100599999999</v>
      </c>
      <c r="D1441">
        <f t="shared" si="46"/>
        <v>-9.3949097553850235E-3</v>
      </c>
      <c r="E1441">
        <v>-9.3949097553850235E-3</v>
      </c>
      <c r="F1441">
        <v>1439</v>
      </c>
      <c r="G1441">
        <f t="shared" ca="1" si="47"/>
        <v>4.5145447175975963E-4</v>
      </c>
    </row>
    <row r="1442" spans="2:7" x14ac:dyDescent="0.2">
      <c r="B1442" s="153">
        <v>43293</v>
      </c>
      <c r="C1442" s="61">
        <v>265.27322400000003</v>
      </c>
      <c r="D1442">
        <f t="shared" si="46"/>
        <v>-6.3479610655549305E-3</v>
      </c>
      <c r="E1442">
        <v>-6.3479610655549305E-3</v>
      </c>
      <c r="F1442">
        <v>1440</v>
      </c>
      <c r="G1442">
        <f t="shared" ca="1" si="47"/>
        <v>-9.8100633416582803E-2</v>
      </c>
    </row>
    <row r="1443" spans="2:7" x14ac:dyDescent="0.2">
      <c r="B1443" s="153">
        <v>43292</v>
      </c>
      <c r="C1443" s="61">
        <v>266.96792599999998</v>
      </c>
      <c r="D1443">
        <f t="shared" si="46"/>
        <v>-2.7772806704491861E-2</v>
      </c>
      <c r="E1443">
        <v>-2.7772806704491861E-2</v>
      </c>
      <c r="F1443">
        <v>1441</v>
      </c>
      <c r="G1443">
        <f t="shared" ca="1" si="47"/>
        <v>2.9001784422918236E-3</v>
      </c>
    </row>
    <row r="1444" spans="2:7" x14ac:dyDescent="0.2">
      <c r="B1444" s="153">
        <v>43291</v>
      </c>
      <c r="C1444" s="61">
        <v>274.594177</v>
      </c>
      <c r="D1444">
        <f t="shared" si="46"/>
        <v>7.1297902186316826E-3</v>
      </c>
      <c r="E1444">
        <v>7.1297902186316826E-3</v>
      </c>
      <c r="F1444">
        <v>1442</v>
      </c>
      <c r="G1444">
        <f t="shared" ca="1" si="47"/>
        <v>-5.3653438394646535E-2</v>
      </c>
    </row>
    <row r="1445" spans="2:7" x14ac:dyDescent="0.2">
      <c r="B1445" s="153">
        <v>43290</v>
      </c>
      <c r="C1445" s="61">
        <v>272.650238</v>
      </c>
      <c r="D1445">
        <f t="shared" si="46"/>
        <v>9.7839666401000631E-3</v>
      </c>
      <c r="E1445">
        <v>9.7839666401000631E-3</v>
      </c>
      <c r="F1445">
        <v>1443</v>
      </c>
      <c r="G1445">
        <f t="shared" ca="1" si="47"/>
        <v>-1.6000493443105192E-2</v>
      </c>
    </row>
    <row r="1446" spans="2:7" x14ac:dyDescent="0.2">
      <c r="B1446" s="153">
        <v>43287</v>
      </c>
      <c r="C1446" s="61">
        <v>270.00848400000001</v>
      </c>
      <c r="D1446">
        <f t="shared" si="46"/>
        <v>3.5557427937966908E-2</v>
      </c>
      <c r="E1446">
        <v>3.5557427937966908E-2</v>
      </c>
      <c r="F1446">
        <v>1444</v>
      </c>
      <c r="G1446">
        <f t="shared" ca="1" si="47"/>
        <v>-1.7256447486211166E-2</v>
      </c>
    </row>
    <row r="1447" spans="2:7" x14ac:dyDescent="0.2">
      <c r="B1447" s="153">
        <v>43286</v>
      </c>
      <c r="C1447" s="61">
        <v>260.73733499999997</v>
      </c>
      <c r="D1447">
        <f t="shared" si="46"/>
        <v>-2.0595390857671265E-2</v>
      </c>
      <c r="E1447">
        <v>-2.0595390857671265E-2</v>
      </c>
      <c r="F1447">
        <v>1445</v>
      </c>
      <c r="G1447">
        <f t="shared" ca="1" si="47"/>
        <v>-7.9884913454303739E-3</v>
      </c>
    </row>
    <row r="1448" spans="2:7" x14ac:dyDescent="0.2">
      <c r="B1448" s="153">
        <v>43285</v>
      </c>
      <c r="C1448" s="61">
        <v>266.22024499999998</v>
      </c>
      <c r="D1448">
        <f t="shared" si="46"/>
        <v>-8.9071622615723555E-3</v>
      </c>
      <c r="E1448">
        <v>-8.9071622615723555E-3</v>
      </c>
      <c r="F1448">
        <v>1446</v>
      </c>
      <c r="G1448">
        <f t="shared" ca="1" si="47"/>
        <v>6.8503551962267151E-2</v>
      </c>
    </row>
    <row r="1449" spans="2:7" x14ac:dyDescent="0.2">
      <c r="B1449" s="153">
        <v>43284</v>
      </c>
      <c r="C1449" s="61">
        <v>268.61282299999999</v>
      </c>
      <c r="D1449">
        <f t="shared" si="46"/>
        <v>1.0311208087664307E-2</v>
      </c>
      <c r="E1449">
        <v>1.0311208087664307E-2</v>
      </c>
      <c r="F1449">
        <v>1447</v>
      </c>
      <c r="G1449">
        <f t="shared" ca="1" si="47"/>
        <v>-5.415878413233257E-2</v>
      </c>
    </row>
    <row r="1450" spans="2:7" x14ac:dyDescent="0.2">
      <c r="B1450" s="153">
        <v>43283</v>
      </c>
      <c r="C1450" s="61">
        <v>265.87136800000002</v>
      </c>
      <c r="D1450">
        <f t="shared" si="46"/>
        <v>-9.6545390567170999E-3</v>
      </c>
      <c r="E1450">
        <v>-9.6545390567170999E-3</v>
      </c>
      <c r="F1450">
        <v>1448</v>
      </c>
      <c r="G1450">
        <f t="shared" ca="1" si="47"/>
        <v>5.7116208298390675E-2</v>
      </c>
    </row>
    <row r="1451" spans="2:7" x14ac:dyDescent="0.2">
      <c r="B1451" s="153">
        <v>43280</v>
      </c>
      <c r="C1451" s="61">
        <v>268.463257</v>
      </c>
      <c r="D1451">
        <f t="shared" si="46"/>
        <v>2.2593410399790518E-2</v>
      </c>
      <c r="E1451">
        <v>2.2593410399790518E-2</v>
      </c>
      <c r="F1451">
        <v>1449</v>
      </c>
      <c r="G1451">
        <f t="shared" ca="1" si="47"/>
        <v>1.2346301147063549E-2</v>
      </c>
    </row>
    <row r="1452" spans="2:7" x14ac:dyDescent="0.2">
      <c r="B1452" s="153">
        <v>43279</v>
      </c>
      <c r="C1452" s="61">
        <v>262.531769</v>
      </c>
      <c r="D1452">
        <f t="shared" si="46"/>
        <v>-2.8407970790631308E-2</v>
      </c>
      <c r="E1452">
        <v>-2.8407970790631308E-2</v>
      </c>
      <c r="F1452">
        <v>1450</v>
      </c>
      <c r="G1452">
        <f t="shared" ca="1" si="47"/>
        <v>2.2460768239650267E-2</v>
      </c>
    </row>
    <row r="1453" spans="2:7" x14ac:dyDescent="0.2">
      <c r="B1453" s="153">
        <v>43278</v>
      </c>
      <c r="C1453" s="61">
        <v>270.20782500000001</v>
      </c>
      <c r="D1453">
        <f t="shared" si="46"/>
        <v>-2.0950093821932698E-2</v>
      </c>
      <c r="E1453">
        <v>-2.0950093821932698E-2</v>
      </c>
      <c r="F1453">
        <v>1451</v>
      </c>
      <c r="G1453">
        <f t="shared" ca="1" si="47"/>
        <v>5.4891375344847483E-2</v>
      </c>
    </row>
    <row r="1454" spans="2:7" x14ac:dyDescent="0.2">
      <c r="B1454" s="153">
        <v>43277</v>
      </c>
      <c r="C1454" s="61">
        <v>275.98983800000002</v>
      </c>
      <c r="D1454">
        <f t="shared" si="46"/>
        <v>-4.3365512190010252E-2</v>
      </c>
      <c r="E1454">
        <v>-4.3365512190010252E-2</v>
      </c>
      <c r="F1454">
        <v>1452</v>
      </c>
      <c r="G1454">
        <f t="shared" ca="1" si="47"/>
        <v>-1.3115077009822642E-2</v>
      </c>
    </row>
    <row r="1455" spans="2:7" x14ac:dyDescent="0.2">
      <c r="B1455" s="153">
        <v>43276</v>
      </c>
      <c r="C1455" s="61">
        <v>288.50082400000002</v>
      </c>
      <c r="D1455">
        <f t="shared" si="46"/>
        <v>-6.0389600767032446E-2</v>
      </c>
      <c r="E1455">
        <v>-6.0389600767032446E-2</v>
      </c>
      <c r="F1455">
        <v>1453</v>
      </c>
      <c r="G1455">
        <f t="shared" ca="1" si="47"/>
        <v>5.1564156895897911E-2</v>
      </c>
    </row>
    <row r="1456" spans="2:7" x14ac:dyDescent="0.2">
      <c r="B1456" s="153">
        <v>43273</v>
      </c>
      <c r="C1456" s="61">
        <v>307.04302999999999</v>
      </c>
      <c r="D1456">
        <f t="shared" si="46"/>
        <v>3.2573094704873157E-3</v>
      </c>
      <c r="E1456">
        <v>3.2573094704873157E-3</v>
      </c>
      <c r="F1456">
        <v>1454</v>
      </c>
      <c r="G1456">
        <f t="shared" ca="1" si="47"/>
        <v>4.7865763929618044E-3</v>
      </c>
    </row>
    <row r="1457" spans="2:7" x14ac:dyDescent="0.2">
      <c r="B1457" s="153">
        <v>43272</v>
      </c>
      <c r="C1457" s="61">
        <v>306.04614299999997</v>
      </c>
      <c r="D1457">
        <f t="shared" si="46"/>
        <v>4.5810853435194537E-3</v>
      </c>
      <c r="E1457">
        <v>4.5810853435194537E-3</v>
      </c>
      <c r="F1457">
        <v>1455</v>
      </c>
      <c r="G1457">
        <f t="shared" ca="1" si="47"/>
        <v>-8.626561152551307E-2</v>
      </c>
    </row>
    <row r="1458" spans="2:7" x14ac:dyDescent="0.2">
      <c r="B1458" s="153">
        <v>43271</v>
      </c>
      <c r="C1458" s="61">
        <v>304.65051299999999</v>
      </c>
      <c r="D1458">
        <f t="shared" si="46"/>
        <v>1.8030451426884764E-3</v>
      </c>
      <c r="E1458">
        <v>1.8030451426884764E-3</v>
      </c>
      <c r="F1458">
        <v>1456</v>
      </c>
      <c r="G1458">
        <f t="shared" ca="1" si="47"/>
        <v>3.8920488893011286E-2</v>
      </c>
    </row>
    <row r="1459" spans="2:7" x14ac:dyDescent="0.2">
      <c r="B1459" s="153">
        <v>43270</v>
      </c>
      <c r="C1459" s="61">
        <v>304.10220299999997</v>
      </c>
      <c r="D1459">
        <f t="shared" si="46"/>
        <v>-1.214376419407742E-2</v>
      </c>
      <c r="E1459">
        <v>-1.214376419407742E-2</v>
      </c>
      <c r="F1459">
        <v>1457</v>
      </c>
      <c r="G1459">
        <f t="shared" ca="1" si="47"/>
        <v>-6.9148140373688785E-2</v>
      </c>
    </row>
    <row r="1460" spans="2:7" x14ac:dyDescent="0.2">
      <c r="B1460" s="153">
        <v>43269</v>
      </c>
      <c r="C1460" s="61">
        <v>307.84054600000002</v>
      </c>
      <c r="D1460">
        <f t="shared" si="46"/>
        <v>1.9310097554531596E-2</v>
      </c>
      <c r="E1460">
        <v>1.9310097554531596E-2</v>
      </c>
      <c r="F1460">
        <v>1458</v>
      </c>
      <c r="G1460">
        <f t="shared" ca="1" si="47"/>
        <v>8.5754517654605331E-2</v>
      </c>
    </row>
    <row r="1461" spans="2:7" x14ac:dyDescent="0.2">
      <c r="B1461" s="153">
        <v>43266</v>
      </c>
      <c r="C1461" s="61">
        <v>302.00872800000002</v>
      </c>
      <c r="D1461">
        <f t="shared" si="46"/>
        <v>-9.6436474866920408E-3</v>
      </c>
      <c r="E1461">
        <v>-9.6436474866920408E-3</v>
      </c>
      <c r="F1461">
        <v>1459</v>
      </c>
      <c r="G1461">
        <f t="shared" ca="1" si="47"/>
        <v>-3.9287814909242567E-2</v>
      </c>
    </row>
    <row r="1462" spans="2:7" x14ac:dyDescent="0.2">
      <c r="B1462" s="153">
        <v>43265</v>
      </c>
      <c r="C1462" s="61">
        <v>304.94955399999998</v>
      </c>
      <c r="D1462">
        <f t="shared" si="46"/>
        <v>-8.1064090038530483E-3</v>
      </c>
      <c r="E1462">
        <v>-8.1064090038530483E-3</v>
      </c>
      <c r="F1462">
        <v>1460</v>
      </c>
      <c r="G1462">
        <f t="shared" ca="1" si="47"/>
        <v>-1.5656817500833517E-3</v>
      </c>
    </row>
    <row r="1463" spans="2:7" x14ac:dyDescent="0.2">
      <c r="B1463" s="153">
        <v>43264</v>
      </c>
      <c r="C1463" s="61">
        <v>307.44180299999999</v>
      </c>
      <c r="D1463">
        <f t="shared" si="46"/>
        <v>1.9493477684977545E-3</v>
      </c>
      <c r="E1463">
        <v>1.9493477684977545E-3</v>
      </c>
      <c r="F1463">
        <v>1461</v>
      </c>
      <c r="G1463">
        <f t="shared" ca="1" si="47"/>
        <v>3.3312545345766054E-2</v>
      </c>
    </row>
    <row r="1464" spans="2:7" x14ac:dyDescent="0.2">
      <c r="B1464" s="153">
        <v>43263</v>
      </c>
      <c r="C1464" s="61">
        <v>306.843658</v>
      </c>
      <c r="D1464">
        <f t="shared" si="46"/>
        <v>-6.2953953221916567E-3</v>
      </c>
      <c r="E1464">
        <v>-6.2953953221916567E-3</v>
      </c>
      <c r="F1464">
        <v>1462</v>
      </c>
      <c r="G1464">
        <f t="shared" ca="1" si="47"/>
        <v>-9.1383941907934689E-3</v>
      </c>
    </row>
    <row r="1465" spans="2:7" x14ac:dyDescent="0.2">
      <c r="B1465" s="153">
        <v>43262</v>
      </c>
      <c r="C1465" s="61">
        <v>308.787598</v>
      </c>
      <c r="D1465">
        <f t="shared" si="46"/>
        <v>-6.4534106612906209E-4</v>
      </c>
      <c r="E1465">
        <v>-6.4534106612906209E-4</v>
      </c>
      <c r="F1465">
        <v>1463</v>
      </c>
      <c r="G1465">
        <f t="shared" ca="1" si="47"/>
        <v>-2.3939620637131825E-2</v>
      </c>
    </row>
    <row r="1466" spans="2:7" x14ac:dyDescent="0.2">
      <c r="B1466" s="153">
        <v>43259</v>
      </c>
      <c r="C1466" s="61">
        <v>308.98700000000002</v>
      </c>
      <c r="D1466">
        <f t="shared" si="46"/>
        <v>1.4898579233629392E-2</v>
      </c>
      <c r="E1466">
        <v>1.4898579233629392E-2</v>
      </c>
      <c r="F1466">
        <v>1464</v>
      </c>
      <c r="G1466">
        <f t="shared" ca="1" si="47"/>
        <v>-3.7084751526500162E-2</v>
      </c>
    </row>
    <row r="1467" spans="2:7" x14ac:dyDescent="0.2">
      <c r="B1467" s="153">
        <v>43258</v>
      </c>
      <c r="C1467" s="61">
        <v>304.45111100000003</v>
      </c>
      <c r="D1467">
        <f t="shared" si="46"/>
        <v>3.297814723958082E-2</v>
      </c>
      <c r="E1467">
        <v>3.297814723958082E-2</v>
      </c>
      <c r="F1467">
        <v>1465</v>
      </c>
      <c r="G1467">
        <f t="shared" ca="1" si="47"/>
        <v>6.8064195585135365E-2</v>
      </c>
    </row>
    <row r="1468" spans="2:7" x14ac:dyDescent="0.2">
      <c r="B1468" s="153">
        <v>43257</v>
      </c>
      <c r="C1468" s="61">
        <v>294.73141500000003</v>
      </c>
      <c r="D1468">
        <f t="shared" si="46"/>
        <v>3.7550421573549805E-2</v>
      </c>
      <c r="E1468">
        <v>3.7550421573549805E-2</v>
      </c>
      <c r="F1468">
        <v>1466</v>
      </c>
      <c r="G1468">
        <f t="shared" ca="1" si="47"/>
        <v>2.692044982367699E-2</v>
      </c>
    </row>
    <row r="1469" spans="2:7" x14ac:dyDescent="0.2">
      <c r="B1469" s="153">
        <v>43256</v>
      </c>
      <c r="C1469" s="61">
        <v>284.06466699999999</v>
      </c>
      <c r="D1469">
        <f t="shared" si="46"/>
        <v>-5.9305212141618586E-3</v>
      </c>
      <c r="E1469">
        <v>-5.9305212141618586E-3</v>
      </c>
      <c r="F1469">
        <v>1467</v>
      </c>
      <c r="G1469">
        <f t="shared" ca="1" si="47"/>
        <v>-4.4206960292548954E-2</v>
      </c>
    </row>
    <row r="1470" spans="2:7" x14ac:dyDescent="0.2">
      <c r="B1470" s="153">
        <v>43255</v>
      </c>
      <c r="C1470" s="61">
        <v>285.75936899999999</v>
      </c>
      <c r="D1470">
        <f t="shared" si="46"/>
        <v>-1.9151040720606083E-3</v>
      </c>
      <c r="E1470">
        <v>-1.9151040720606083E-3</v>
      </c>
      <c r="F1470">
        <v>1468</v>
      </c>
      <c r="G1470">
        <f t="shared" ca="1" si="47"/>
        <v>2.8998690564984018E-2</v>
      </c>
    </row>
    <row r="1471" spans="2:7" x14ac:dyDescent="0.2">
      <c r="B1471" s="153">
        <v>43252</v>
      </c>
      <c r="C1471" s="61">
        <v>286.30767800000001</v>
      </c>
      <c r="D1471">
        <f t="shared" si="46"/>
        <v>1.6637156454565333E-2</v>
      </c>
      <c r="E1471">
        <v>1.6637156454565333E-2</v>
      </c>
      <c r="F1471">
        <v>1469</v>
      </c>
      <c r="G1471">
        <f t="shared" ca="1" si="47"/>
        <v>1.3569641132465227E-2</v>
      </c>
    </row>
    <row r="1472" spans="2:7" x14ac:dyDescent="0.2">
      <c r="B1472" s="153">
        <v>43251</v>
      </c>
      <c r="C1472" s="61">
        <v>281.62228399999998</v>
      </c>
      <c r="D1472">
        <f t="shared" si="46"/>
        <v>-2.2152928041775339E-2</v>
      </c>
      <c r="E1472">
        <v>-2.2152928041775339E-2</v>
      </c>
      <c r="F1472">
        <v>1470</v>
      </c>
      <c r="G1472">
        <f t="shared" ca="1" si="47"/>
        <v>-5.7498276890235421E-2</v>
      </c>
    </row>
    <row r="1473" spans="2:7" x14ac:dyDescent="0.2">
      <c r="B1473" s="153">
        <v>43250</v>
      </c>
      <c r="C1473" s="61">
        <v>288.00238000000002</v>
      </c>
      <c r="D1473">
        <f t="shared" si="46"/>
        <v>-1.9514723172074599E-2</v>
      </c>
      <c r="E1473">
        <v>-1.9514723172074599E-2</v>
      </c>
      <c r="F1473">
        <v>1471</v>
      </c>
      <c r="G1473">
        <f t="shared" ca="1" si="47"/>
        <v>1.7213410979129779E-2</v>
      </c>
    </row>
    <row r="1474" spans="2:7" x14ac:dyDescent="0.2">
      <c r="B1474" s="153">
        <v>43249</v>
      </c>
      <c r="C1474" s="61">
        <v>293.73452800000001</v>
      </c>
      <c r="D1474">
        <f t="shared" si="46"/>
        <v>-5.5686585721389827E-3</v>
      </c>
      <c r="E1474">
        <v>-5.5686585721389827E-3</v>
      </c>
      <c r="F1474">
        <v>1472</v>
      </c>
      <c r="G1474">
        <f t="shared" ca="1" si="47"/>
        <v>4.3331114442605408E-2</v>
      </c>
    </row>
    <row r="1475" spans="2:7" x14ac:dyDescent="0.2">
      <c r="B1475" s="153">
        <v>43248</v>
      </c>
      <c r="C1475" s="61">
        <v>295.37939499999999</v>
      </c>
      <c r="D1475">
        <f t="shared" ref="D1475:D1538" si="48">(C1475-C1476)/C1476</f>
        <v>7.3092717558845373E-3</v>
      </c>
      <c r="E1475">
        <v>7.3092717558845373E-3</v>
      </c>
      <c r="F1475">
        <v>1473</v>
      </c>
      <c r="G1475">
        <f t="shared" ref="G1475:G1538" ca="1" si="49">_xlfn.NORM.INV(RAND(),$N$5,$N$6)</f>
        <v>-4.4951753434009617E-2</v>
      </c>
    </row>
    <row r="1476" spans="2:7" x14ac:dyDescent="0.2">
      <c r="B1476" s="153">
        <v>43245</v>
      </c>
      <c r="C1476" s="61">
        <v>293.23605300000003</v>
      </c>
      <c r="D1476">
        <f t="shared" si="48"/>
        <v>1.9054214118523125E-2</v>
      </c>
      <c r="E1476">
        <v>1.9054214118523125E-2</v>
      </c>
      <c r="F1476">
        <v>1474</v>
      </c>
      <c r="G1476">
        <f t="shared" ca="1" si="49"/>
        <v>4.0729430999396604E-2</v>
      </c>
    </row>
    <row r="1477" spans="2:7" x14ac:dyDescent="0.2">
      <c r="B1477" s="153">
        <v>43244</v>
      </c>
      <c r="C1477" s="61">
        <v>287.75314300000002</v>
      </c>
      <c r="D1477">
        <f t="shared" si="48"/>
        <v>-6.7216149826964708E-2</v>
      </c>
      <c r="E1477">
        <v>-6.7216149826964708E-2</v>
      </c>
      <c r="F1477">
        <v>1475</v>
      </c>
      <c r="G1477">
        <f t="shared" ca="1" si="49"/>
        <v>5.7117614064835856E-2</v>
      </c>
    </row>
    <row r="1478" spans="2:7" x14ac:dyDescent="0.2">
      <c r="B1478" s="153">
        <v>43243</v>
      </c>
      <c r="C1478" s="61">
        <v>308.48855600000002</v>
      </c>
      <c r="D1478">
        <f t="shared" si="48"/>
        <v>5.6873747106659352E-3</v>
      </c>
      <c r="E1478">
        <v>5.6873747106659352E-3</v>
      </c>
      <c r="F1478">
        <v>1476</v>
      </c>
      <c r="G1478">
        <f t="shared" ca="1" si="49"/>
        <v>3.1857790899541112E-2</v>
      </c>
    </row>
    <row r="1479" spans="2:7" x14ac:dyDescent="0.2">
      <c r="B1479" s="153">
        <v>43242</v>
      </c>
      <c r="C1479" s="61">
        <v>306.743988</v>
      </c>
      <c r="D1479">
        <f t="shared" si="48"/>
        <v>3.9878440014539183E-2</v>
      </c>
      <c r="E1479">
        <v>3.9878440014539183E-2</v>
      </c>
      <c r="F1479">
        <v>1477</v>
      </c>
      <c r="G1479">
        <f t="shared" ca="1" si="49"/>
        <v>-3.789999531982146E-2</v>
      </c>
    </row>
    <row r="1480" spans="2:7" x14ac:dyDescent="0.2">
      <c r="B1480" s="153">
        <v>43241</v>
      </c>
      <c r="C1480" s="61">
        <v>294.98062099999999</v>
      </c>
      <c r="D1480">
        <f t="shared" si="48"/>
        <v>-2.8562161904044425E-2</v>
      </c>
      <c r="E1480">
        <v>-2.8562161904044425E-2</v>
      </c>
      <c r="F1480">
        <v>1478</v>
      </c>
      <c r="G1480">
        <f t="shared" ca="1" si="49"/>
        <v>-7.3865213741447236E-2</v>
      </c>
    </row>
    <row r="1481" spans="2:7" x14ac:dyDescent="0.2">
      <c r="B1481" s="153">
        <v>43238</v>
      </c>
      <c r="C1481" s="61">
        <v>303.65362499999998</v>
      </c>
      <c r="D1481">
        <f t="shared" si="48"/>
        <v>-3.2708724089072036E-2</v>
      </c>
      <c r="E1481">
        <v>-3.2708724089072036E-2</v>
      </c>
      <c r="F1481">
        <v>1479</v>
      </c>
      <c r="G1481">
        <f t="shared" ca="1" si="49"/>
        <v>2.5592820618371378E-3</v>
      </c>
    </row>
    <row r="1482" spans="2:7" x14ac:dyDescent="0.2">
      <c r="B1482" s="153">
        <v>43237</v>
      </c>
      <c r="C1482" s="61">
        <v>313.92160000000001</v>
      </c>
      <c r="D1482">
        <f t="shared" si="48"/>
        <v>1.4987934744846764E-2</v>
      </c>
      <c r="E1482">
        <v>1.4987934744846764E-2</v>
      </c>
      <c r="F1482">
        <v>1480</v>
      </c>
      <c r="G1482">
        <f t="shared" ca="1" si="49"/>
        <v>-1.2685508115851134E-3</v>
      </c>
    </row>
    <row r="1483" spans="2:7" x14ac:dyDescent="0.2">
      <c r="B1483" s="153">
        <v>43236</v>
      </c>
      <c r="C1483" s="61">
        <v>309.28604100000001</v>
      </c>
      <c r="D1483">
        <f t="shared" si="48"/>
        <v>4.8362125659593119E-4</v>
      </c>
      <c r="E1483">
        <v>4.8362125659593119E-4</v>
      </c>
      <c r="F1483">
        <v>1481</v>
      </c>
      <c r="G1483">
        <f t="shared" ca="1" si="49"/>
        <v>-8.4602503403179305E-2</v>
      </c>
    </row>
    <row r="1484" spans="2:7" x14ac:dyDescent="0.2">
      <c r="B1484" s="153">
        <v>43235</v>
      </c>
      <c r="C1484" s="61">
        <v>309.13653599999998</v>
      </c>
      <c r="D1484">
        <f t="shared" si="48"/>
        <v>-4.1718116436763264E-2</v>
      </c>
      <c r="E1484">
        <v>-4.1718116436763264E-2</v>
      </c>
      <c r="F1484">
        <v>1482</v>
      </c>
      <c r="G1484">
        <f t="shared" ca="1" si="49"/>
        <v>-3.5611659113613248E-2</v>
      </c>
    </row>
    <row r="1485" spans="2:7" x14ac:dyDescent="0.2">
      <c r="B1485" s="153">
        <v>43234</v>
      </c>
      <c r="C1485" s="61">
        <v>322.59457400000002</v>
      </c>
      <c r="D1485">
        <f t="shared" si="48"/>
        <v>-2.1765365014743705E-2</v>
      </c>
      <c r="E1485">
        <v>-2.1765365014743705E-2</v>
      </c>
      <c r="F1485">
        <v>1483</v>
      </c>
      <c r="G1485">
        <f t="shared" ca="1" si="49"/>
        <v>-4.6554827215542841E-2</v>
      </c>
    </row>
    <row r="1486" spans="2:7" x14ac:dyDescent="0.2">
      <c r="B1486" s="153">
        <v>43231</v>
      </c>
      <c r="C1486" s="61">
        <v>329.77218599999998</v>
      </c>
      <c r="D1486">
        <f t="shared" si="48"/>
        <v>-8.3933472592350282E-3</v>
      </c>
      <c r="E1486">
        <v>-8.3933472592350282E-3</v>
      </c>
      <c r="F1486">
        <v>1484</v>
      </c>
      <c r="G1486">
        <f t="shared" ca="1" si="49"/>
        <v>3.7838104079969244E-2</v>
      </c>
    </row>
    <row r="1487" spans="2:7" x14ac:dyDescent="0.2">
      <c r="B1487" s="153">
        <v>43230</v>
      </c>
      <c r="C1487" s="61">
        <v>332.56350700000002</v>
      </c>
      <c r="D1487">
        <f t="shared" si="48"/>
        <v>-2.4418801561886094E-2</v>
      </c>
      <c r="E1487">
        <v>-2.4418801561886094E-2</v>
      </c>
      <c r="F1487">
        <v>1485</v>
      </c>
      <c r="G1487">
        <f t="shared" ca="1" si="49"/>
        <v>1.7842453589244633E-3</v>
      </c>
    </row>
    <row r="1488" spans="2:7" x14ac:dyDescent="0.2">
      <c r="B1488" s="153">
        <v>43229</v>
      </c>
      <c r="C1488" s="61">
        <v>340.88757299999997</v>
      </c>
      <c r="D1488">
        <f t="shared" si="48"/>
        <v>2.950477375270278E-2</v>
      </c>
      <c r="E1488">
        <v>2.950477375270278E-2</v>
      </c>
      <c r="F1488">
        <v>1486</v>
      </c>
      <c r="G1488">
        <f t="shared" ca="1" si="49"/>
        <v>-9.4951880009988728E-3</v>
      </c>
    </row>
    <row r="1489" spans="2:7" x14ac:dyDescent="0.2">
      <c r="B1489" s="153">
        <v>43228</v>
      </c>
      <c r="C1489" s="61">
        <v>331.11801100000002</v>
      </c>
      <c r="D1489">
        <f t="shared" si="48"/>
        <v>-8.9511654191628421E-3</v>
      </c>
      <c r="E1489">
        <v>-8.9511654191628421E-3</v>
      </c>
      <c r="F1489">
        <v>1487</v>
      </c>
      <c r="G1489">
        <f t="shared" ca="1" si="49"/>
        <v>-5.5495944556210104E-2</v>
      </c>
    </row>
    <row r="1490" spans="2:7" x14ac:dyDescent="0.2">
      <c r="B1490" s="153">
        <v>43227</v>
      </c>
      <c r="C1490" s="61">
        <v>334.10867300000001</v>
      </c>
      <c r="D1490">
        <f t="shared" si="48"/>
        <v>2.2427636958626128E-3</v>
      </c>
      <c r="E1490">
        <v>2.2427636958626128E-3</v>
      </c>
      <c r="F1490">
        <v>1488</v>
      </c>
      <c r="G1490">
        <f t="shared" ca="1" si="49"/>
        <v>1.3147019432836008E-2</v>
      </c>
    </row>
    <row r="1491" spans="2:7" x14ac:dyDescent="0.2">
      <c r="B1491" s="153">
        <v>43224</v>
      </c>
      <c r="C1491" s="61">
        <v>333.36102299999999</v>
      </c>
      <c r="D1491">
        <f t="shared" si="48"/>
        <v>2.6986907561300432E-3</v>
      </c>
      <c r="E1491">
        <v>2.6986907561300432E-3</v>
      </c>
      <c r="F1491">
        <v>1489</v>
      </c>
      <c r="G1491">
        <f t="shared" ca="1" si="49"/>
        <v>-0.10480132661567122</v>
      </c>
    </row>
    <row r="1492" spans="2:7" x14ac:dyDescent="0.2">
      <c r="B1492" s="153">
        <v>43223</v>
      </c>
      <c r="C1492" s="61">
        <v>332.46380599999998</v>
      </c>
      <c r="D1492">
        <f t="shared" si="48"/>
        <v>-7.5881770317532179E-3</v>
      </c>
      <c r="E1492">
        <v>-7.5881770317532179E-3</v>
      </c>
      <c r="F1492">
        <v>1490</v>
      </c>
      <c r="G1492">
        <f t="shared" ca="1" si="49"/>
        <v>2.3111739992183872E-2</v>
      </c>
    </row>
    <row r="1493" spans="2:7" x14ac:dyDescent="0.2">
      <c r="B1493" s="153">
        <v>43222</v>
      </c>
      <c r="C1493" s="61">
        <v>335.00589000000002</v>
      </c>
      <c r="D1493">
        <f t="shared" si="48"/>
        <v>-1.2779090658635826E-2</v>
      </c>
      <c r="E1493">
        <v>-1.2779090658635826E-2</v>
      </c>
      <c r="F1493">
        <v>1491</v>
      </c>
      <c r="G1493">
        <f t="shared" ca="1" si="49"/>
        <v>-1.1207677642793432E-2</v>
      </c>
    </row>
    <row r="1494" spans="2:7" x14ac:dyDescent="0.2">
      <c r="B1494" s="153">
        <v>43220</v>
      </c>
      <c r="C1494" s="61">
        <v>339.342377</v>
      </c>
      <c r="D1494">
        <f t="shared" si="48"/>
        <v>1.0388871012859969E-2</v>
      </c>
      <c r="E1494">
        <v>1.0388871012859969E-2</v>
      </c>
      <c r="F1494">
        <v>1492</v>
      </c>
      <c r="G1494">
        <f t="shared" ca="1" si="49"/>
        <v>1.1707353672139631E-2</v>
      </c>
    </row>
    <row r="1495" spans="2:7" x14ac:dyDescent="0.2">
      <c r="B1495" s="153">
        <v>43217</v>
      </c>
      <c r="C1495" s="61">
        <v>335.85324100000003</v>
      </c>
      <c r="D1495">
        <f t="shared" si="48"/>
        <v>2.0136247274412027E-2</v>
      </c>
      <c r="E1495">
        <v>2.0136247274412027E-2</v>
      </c>
      <c r="F1495">
        <v>1493</v>
      </c>
      <c r="G1495">
        <f t="shared" ca="1" si="49"/>
        <v>-7.2941778370551897E-3</v>
      </c>
    </row>
    <row r="1496" spans="2:7" x14ac:dyDescent="0.2">
      <c r="B1496" s="153">
        <v>43216</v>
      </c>
      <c r="C1496" s="61">
        <v>329.223907</v>
      </c>
      <c r="D1496">
        <f t="shared" si="48"/>
        <v>5.0212797344381353E-3</v>
      </c>
      <c r="E1496">
        <v>5.0212797344381353E-3</v>
      </c>
      <c r="F1496">
        <v>1494</v>
      </c>
      <c r="G1496">
        <f t="shared" ca="1" si="49"/>
        <v>2.0592658721214373E-2</v>
      </c>
    </row>
    <row r="1497" spans="2:7" x14ac:dyDescent="0.2">
      <c r="B1497" s="153">
        <v>43215</v>
      </c>
      <c r="C1497" s="61">
        <v>327.57904100000002</v>
      </c>
      <c r="D1497">
        <f t="shared" si="48"/>
        <v>-8.8975771008644351E-3</v>
      </c>
      <c r="E1497">
        <v>-8.8975771008644351E-3</v>
      </c>
      <c r="F1497">
        <v>1495</v>
      </c>
      <c r="G1497">
        <f t="shared" ca="1" si="49"/>
        <v>-5.4847907929090438E-2</v>
      </c>
    </row>
    <row r="1498" spans="2:7" x14ac:dyDescent="0.2">
      <c r="B1498" s="153">
        <v>43214</v>
      </c>
      <c r="C1498" s="61">
        <v>330.51986699999998</v>
      </c>
      <c r="D1498">
        <f t="shared" si="48"/>
        <v>-7.4838665389576975E-3</v>
      </c>
      <c r="E1498">
        <v>-7.4838665389576975E-3</v>
      </c>
      <c r="F1498">
        <v>1496</v>
      </c>
      <c r="G1498">
        <f t="shared" ca="1" si="49"/>
        <v>6.4353508285397029E-2</v>
      </c>
    </row>
    <row r="1499" spans="2:7" x14ac:dyDescent="0.2">
      <c r="B1499" s="153">
        <v>43213</v>
      </c>
      <c r="C1499" s="61">
        <v>333.01208500000001</v>
      </c>
      <c r="D1499">
        <f t="shared" si="48"/>
        <v>-5.8036568408950809E-3</v>
      </c>
      <c r="E1499">
        <v>-5.8036568408950809E-3</v>
      </c>
      <c r="F1499">
        <v>1497</v>
      </c>
      <c r="G1499">
        <f t="shared" ca="1" si="49"/>
        <v>-1.3089902334874021E-2</v>
      </c>
    </row>
    <row r="1500" spans="2:7" x14ac:dyDescent="0.2">
      <c r="B1500" s="153">
        <v>43210</v>
      </c>
      <c r="C1500" s="61">
        <v>334.95605499999999</v>
      </c>
      <c r="D1500">
        <f t="shared" si="48"/>
        <v>5.2356178225032657E-3</v>
      </c>
      <c r="E1500">
        <v>5.2356178225032657E-3</v>
      </c>
      <c r="F1500">
        <v>1498</v>
      </c>
      <c r="G1500">
        <f t="shared" ca="1" si="49"/>
        <v>-1.3852066413204977E-2</v>
      </c>
    </row>
    <row r="1501" spans="2:7" x14ac:dyDescent="0.2">
      <c r="B1501" s="153">
        <v>43209</v>
      </c>
      <c r="C1501" s="61">
        <v>333.21148699999998</v>
      </c>
      <c r="D1501">
        <f t="shared" si="48"/>
        <v>-1.6427354518220639E-3</v>
      </c>
      <c r="E1501">
        <v>-1.6427354518220639E-3</v>
      </c>
      <c r="F1501">
        <v>1499</v>
      </c>
      <c r="G1501">
        <f t="shared" ca="1" si="49"/>
        <v>-3.6395371065223552E-3</v>
      </c>
    </row>
    <row r="1502" spans="2:7" x14ac:dyDescent="0.2">
      <c r="B1502" s="153">
        <v>43208</v>
      </c>
      <c r="C1502" s="61">
        <v>333.75976600000001</v>
      </c>
      <c r="D1502">
        <f t="shared" si="48"/>
        <v>-4.9042162541431764E-3</v>
      </c>
      <c r="E1502">
        <v>-4.9042162541431764E-3</v>
      </c>
      <c r="F1502">
        <v>1500</v>
      </c>
      <c r="G1502">
        <f t="shared" ca="1" si="49"/>
        <v>5.2987833934986961E-2</v>
      </c>
    </row>
    <row r="1503" spans="2:7" x14ac:dyDescent="0.2">
      <c r="B1503" s="153">
        <v>43207</v>
      </c>
      <c r="C1503" s="61">
        <v>335.40466300000003</v>
      </c>
      <c r="D1503">
        <f t="shared" si="48"/>
        <v>-7.9610140132519575E-3</v>
      </c>
      <c r="E1503">
        <v>-7.9610140132519575E-3</v>
      </c>
      <c r="F1503">
        <v>1501</v>
      </c>
      <c r="G1503">
        <f t="shared" ca="1" si="49"/>
        <v>-2.7840979112102766E-2</v>
      </c>
    </row>
    <row r="1504" spans="2:7" x14ac:dyDescent="0.2">
      <c r="B1504" s="153">
        <v>43206</v>
      </c>
      <c r="C1504" s="61">
        <v>338.09625199999999</v>
      </c>
      <c r="D1504">
        <f t="shared" si="48"/>
        <v>-5.0133052661817071E-2</v>
      </c>
      <c r="E1504">
        <v>-5.0133052661817071E-2</v>
      </c>
      <c r="F1504">
        <v>1502</v>
      </c>
      <c r="G1504">
        <f t="shared" ca="1" si="49"/>
        <v>-1.3242629463847161E-2</v>
      </c>
    </row>
    <row r="1505" spans="2:7" x14ac:dyDescent="0.2">
      <c r="B1505" s="153">
        <v>43203</v>
      </c>
      <c r="C1505" s="61">
        <v>355.94064300000002</v>
      </c>
      <c r="D1505">
        <f t="shared" si="48"/>
        <v>-3.76671168246233E-3</v>
      </c>
      <c r="E1505">
        <v>-3.76671168246233E-3</v>
      </c>
      <c r="F1505">
        <v>1503</v>
      </c>
      <c r="G1505">
        <f t="shared" ca="1" si="49"/>
        <v>-2.6507969030259957E-2</v>
      </c>
    </row>
    <row r="1506" spans="2:7" x14ac:dyDescent="0.2">
      <c r="B1506" s="153">
        <v>43202</v>
      </c>
      <c r="C1506" s="61">
        <v>357.28643799999998</v>
      </c>
      <c r="D1506">
        <f t="shared" si="48"/>
        <v>7.307468430319786E-3</v>
      </c>
      <c r="E1506">
        <v>7.307468430319786E-3</v>
      </c>
      <c r="F1506">
        <v>1504</v>
      </c>
      <c r="G1506">
        <f t="shared" ca="1" si="49"/>
        <v>-6.5756872717012194E-2</v>
      </c>
    </row>
    <row r="1507" spans="2:7" x14ac:dyDescent="0.2">
      <c r="B1507" s="153">
        <v>43201</v>
      </c>
      <c r="C1507" s="61">
        <v>354.69451900000001</v>
      </c>
      <c r="D1507">
        <f t="shared" si="48"/>
        <v>7.218703457211614E-3</v>
      </c>
      <c r="E1507">
        <v>7.218703457211614E-3</v>
      </c>
      <c r="F1507">
        <v>1505</v>
      </c>
      <c r="G1507">
        <f t="shared" ca="1" si="49"/>
        <v>-5.4443210345816756E-2</v>
      </c>
    </row>
    <row r="1508" spans="2:7" x14ac:dyDescent="0.2">
      <c r="B1508" s="153">
        <v>43200</v>
      </c>
      <c r="C1508" s="61">
        <v>352.15243500000003</v>
      </c>
      <c r="D1508">
        <f t="shared" si="48"/>
        <v>-1.4094313921851943E-2</v>
      </c>
      <c r="E1508">
        <v>-1.4094313921851943E-2</v>
      </c>
      <c r="F1508">
        <v>1506</v>
      </c>
      <c r="G1508">
        <f t="shared" ca="1" si="49"/>
        <v>6.1092173268455924E-2</v>
      </c>
    </row>
    <row r="1509" spans="2:7" x14ac:dyDescent="0.2">
      <c r="B1509" s="153">
        <v>43199</v>
      </c>
      <c r="C1509" s="61">
        <v>357.18673699999999</v>
      </c>
      <c r="D1509">
        <f t="shared" si="48"/>
        <v>-1.5929781833835574E-2</v>
      </c>
      <c r="E1509">
        <v>-1.5929781833835574E-2</v>
      </c>
      <c r="F1509">
        <v>1507</v>
      </c>
      <c r="G1509">
        <f t="shared" ca="1" si="49"/>
        <v>7.1332551614109896E-2</v>
      </c>
    </row>
    <row r="1510" spans="2:7" x14ac:dyDescent="0.2">
      <c r="B1510" s="153">
        <v>43196</v>
      </c>
      <c r="C1510" s="61">
        <v>362.96875</v>
      </c>
      <c r="D1510">
        <f t="shared" si="48"/>
        <v>5.2457407934425482E-3</v>
      </c>
      <c r="E1510">
        <v>5.2457407934425482E-3</v>
      </c>
      <c r="F1510">
        <v>1508</v>
      </c>
      <c r="G1510">
        <f t="shared" ca="1" si="49"/>
        <v>-4.5803900166835415E-2</v>
      </c>
    </row>
    <row r="1511" spans="2:7" x14ac:dyDescent="0.2">
      <c r="B1511" s="153">
        <v>43195</v>
      </c>
      <c r="C1511" s="61">
        <v>361.07464599999997</v>
      </c>
      <c r="D1511">
        <f t="shared" si="48"/>
        <v>1.8560191971936386E-2</v>
      </c>
      <c r="E1511">
        <v>1.8560191971936386E-2</v>
      </c>
      <c r="F1511">
        <v>1509</v>
      </c>
      <c r="G1511">
        <f t="shared" ca="1" si="49"/>
        <v>-0.10388425519340085</v>
      </c>
    </row>
    <row r="1512" spans="2:7" x14ac:dyDescent="0.2">
      <c r="B1512" s="153">
        <v>43194</v>
      </c>
      <c r="C1512" s="61">
        <v>354.49514799999997</v>
      </c>
      <c r="D1512">
        <f t="shared" si="48"/>
        <v>3.6432492410980927E-2</v>
      </c>
      <c r="E1512">
        <v>3.6432492410980927E-2</v>
      </c>
      <c r="F1512">
        <v>1510</v>
      </c>
      <c r="G1512">
        <f t="shared" ca="1" si="49"/>
        <v>-0.11768720539379314</v>
      </c>
    </row>
    <row r="1513" spans="2:7" x14ac:dyDescent="0.2">
      <c r="B1513" s="153">
        <v>43193</v>
      </c>
      <c r="C1513" s="61">
        <v>342.033997</v>
      </c>
      <c r="D1513">
        <f t="shared" si="48"/>
        <v>1.1646816481124455E-2</v>
      </c>
      <c r="E1513">
        <v>1.1646816481124455E-2</v>
      </c>
      <c r="F1513">
        <v>1511</v>
      </c>
      <c r="G1513">
        <f t="shared" ca="1" si="49"/>
        <v>5.553707331171942E-2</v>
      </c>
    </row>
    <row r="1514" spans="2:7" x14ac:dyDescent="0.2">
      <c r="B1514" s="153">
        <v>43192</v>
      </c>
      <c r="C1514" s="61">
        <v>338.09625199999999</v>
      </c>
      <c r="D1514">
        <f t="shared" si="48"/>
        <v>3.7631926686897826E-2</v>
      </c>
      <c r="E1514">
        <v>3.7631926686897826E-2</v>
      </c>
      <c r="F1514">
        <v>1512</v>
      </c>
      <c r="G1514">
        <f t="shared" ca="1" si="49"/>
        <v>3.3391918448825463E-2</v>
      </c>
    </row>
    <row r="1515" spans="2:7" x14ac:dyDescent="0.2">
      <c r="B1515" s="153">
        <v>43187</v>
      </c>
      <c r="C1515" s="61">
        <v>325.834473</v>
      </c>
      <c r="D1515">
        <f t="shared" si="48"/>
        <v>-1.2984995742198845E-2</v>
      </c>
      <c r="E1515">
        <v>-1.2984995742198845E-2</v>
      </c>
      <c r="F1515">
        <v>1513</v>
      </c>
      <c r="G1515">
        <f t="shared" ca="1" si="49"/>
        <v>-2.2925491820094363E-2</v>
      </c>
    </row>
    <row r="1516" spans="2:7" x14ac:dyDescent="0.2">
      <c r="B1516" s="153">
        <v>43186</v>
      </c>
      <c r="C1516" s="61">
        <v>330.12109400000003</v>
      </c>
      <c r="D1516">
        <f t="shared" si="48"/>
        <v>-3.6107039997958054E-3</v>
      </c>
      <c r="E1516">
        <v>-3.6107039997958054E-3</v>
      </c>
      <c r="F1516">
        <v>1514</v>
      </c>
      <c r="G1516">
        <f t="shared" ca="1" si="49"/>
        <v>6.9019632760703539E-2</v>
      </c>
    </row>
    <row r="1517" spans="2:7" x14ac:dyDescent="0.2">
      <c r="B1517" s="153">
        <v>43185</v>
      </c>
      <c r="C1517" s="61">
        <v>331.31738300000001</v>
      </c>
      <c r="D1517">
        <f t="shared" si="48"/>
        <v>4.5337508239140468E-3</v>
      </c>
      <c r="E1517">
        <v>4.5337508239140468E-3</v>
      </c>
      <c r="F1517">
        <v>1515</v>
      </c>
      <c r="G1517">
        <f t="shared" ca="1" si="49"/>
        <v>3.7816208507419034E-2</v>
      </c>
    </row>
    <row r="1518" spans="2:7" x14ac:dyDescent="0.2">
      <c r="B1518" s="153">
        <v>43182</v>
      </c>
      <c r="C1518" s="61">
        <v>329.82205199999999</v>
      </c>
      <c r="D1518">
        <f t="shared" si="48"/>
        <v>-2.1732747182211434E-2</v>
      </c>
      <c r="E1518">
        <v>-2.1732747182211434E-2</v>
      </c>
      <c r="F1518">
        <v>1516</v>
      </c>
      <c r="G1518">
        <f t="shared" ca="1" si="49"/>
        <v>-1.705871847226325E-2</v>
      </c>
    </row>
    <row r="1519" spans="2:7" x14ac:dyDescent="0.2">
      <c r="B1519" s="153">
        <v>43181</v>
      </c>
      <c r="C1519" s="61">
        <v>337.14923099999999</v>
      </c>
      <c r="D1519">
        <f t="shared" si="48"/>
        <v>1.302981054114916E-2</v>
      </c>
      <c r="E1519">
        <v>1.302981054114916E-2</v>
      </c>
      <c r="F1519">
        <v>1517</v>
      </c>
      <c r="G1519">
        <f t="shared" ca="1" si="49"/>
        <v>2.3891089749755852E-2</v>
      </c>
    </row>
    <row r="1520" spans="2:7" x14ac:dyDescent="0.2">
      <c r="B1520" s="153">
        <v>43180</v>
      </c>
      <c r="C1520" s="61">
        <v>332.81274400000001</v>
      </c>
      <c r="D1520">
        <f t="shared" si="48"/>
        <v>-1.4610332466121936E-2</v>
      </c>
      <c r="E1520">
        <v>-1.4610332466121936E-2</v>
      </c>
      <c r="F1520">
        <v>1518</v>
      </c>
      <c r="G1520">
        <f t="shared" ca="1" si="49"/>
        <v>5.5493205892246933E-2</v>
      </c>
    </row>
    <row r="1521" spans="2:7" x14ac:dyDescent="0.2">
      <c r="B1521" s="153">
        <v>43179</v>
      </c>
      <c r="C1521" s="61">
        <v>337.747345</v>
      </c>
      <c r="D1521">
        <f t="shared" si="48"/>
        <v>9.2344196183540787E-3</v>
      </c>
      <c r="E1521">
        <v>9.2344196183540787E-3</v>
      </c>
      <c r="F1521">
        <v>1519</v>
      </c>
      <c r="G1521">
        <f t="shared" ca="1" si="49"/>
        <v>-9.3120829620954647E-4</v>
      </c>
    </row>
    <row r="1522" spans="2:7" x14ac:dyDescent="0.2">
      <c r="B1522" s="153">
        <v>43178</v>
      </c>
      <c r="C1522" s="61">
        <v>334.65698200000003</v>
      </c>
      <c r="D1522">
        <f t="shared" si="48"/>
        <v>-1.1920524920877133E-2</v>
      </c>
      <c r="E1522">
        <v>-1.1920524920877133E-2</v>
      </c>
      <c r="F1522">
        <v>1520</v>
      </c>
      <c r="G1522">
        <f t="shared" ca="1" si="49"/>
        <v>-9.4135394764555028E-2</v>
      </c>
    </row>
    <row r="1523" spans="2:7" x14ac:dyDescent="0.2">
      <c r="B1523" s="153">
        <v>43175</v>
      </c>
      <c r="C1523" s="61">
        <v>338.69439699999998</v>
      </c>
      <c r="D1523">
        <f t="shared" si="48"/>
        <v>-3.7808017677580158E-2</v>
      </c>
      <c r="E1523">
        <v>-3.7808017677580158E-2</v>
      </c>
      <c r="F1523">
        <v>1521</v>
      </c>
      <c r="G1523">
        <f t="shared" ca="1" si="49"/>
        <v>-2.9613795565922814E-2</v>
      </c>
    </row>
    <row r="1524" spans="2:7" x14ac:dyDescent="0.2">
      <c r="B1524" s="153">
        <v>43174</v>
      </c>
      <c r="C1524" s="61">
        <v>352.00292999999999</v>
      </c>
      <c r="D1524">
        <f t="shared" si="48"/>
        <v>-2.6831594601921522E-3</v>
      </c>
      <c r="E1524">
        <v>-2.6831594601921522E-3</v>
      </c>
      <c r="F1524">
        <v>1522</v>
      </c>
      <c r="G1524">
        <f t="shared" ca="1" si="49"/>
        <v>3.5935344870230451E-2</v>
      </c>
    </row>
    <row r="1525" spans="2:7" x14ac:dyDescent="0.2">
      <c r="B1525" s="153">
        <v>43173</v>
      </c>
      <c r="C1525" s="61">
        <v>352.949951</v>
      </c>
      <c r="D1525">
        <f t="shared" si="48"/>
        <v>2.5484418507548904E-3</v>
      </c>
      <c r="E1525">
        <v>2.5484418507548904E-3</v>
      </c>
      <c r="F1525">
        <v>1523</v>
      </c>
      <c r="G1525">
        <f t="shared" ca="1" si="49"/>
        <v>1.4773046478377414E-2</v>
      </c>
    </row>
    <row r="1526" spans="2:7" x14ac:dyDescent="0.2">
      <c r="B1526" s="153">
        <v>43172</v>
      </c>
      <c r="C1526" s="61">
        <v>352.05276500000002</v>
      </c>
      <c r="D1526">
        <f t="shared" si="48"/>
        <v>1.559806551089184E-3</v>
      </c>
      <c r="E1526">
        <v>1.559806551089184E-3</v>
      </c>
      <c r="F1526">
        <v>1524</v>
      </c>
      <c r="G1526">
        <f t="shared" ca="1" si="49"/>
        <v>-7.4888920135841933E-2</v>
      </c>
    </row>
    <row r="1527" spans="2:7" x14ac:dyDescent="0.2">
      <c r="B1527" s="153">
        <v>43171</v>
      </c>
      <c r="C1527" s="61">
        <v>351.50448599999999</v>
      </c>
      <c r="D1527">
        <f t="shared" si="48"/>
        <v>3.2503685352233372E-2</v>
      </c>
      <c r="E1527">
        <v>3.2503685352233372E-2</v>
      </c>
      <c r="F1527">
        <v>1525</v>
      </c>
      <c r="G1527">
        <f t="shared" ca="1" si="49"/>
        <v>8.1137033836236674E-3</v>
      </c>
    </row>
    <row r="1528" spans="2:7" x14ac:dyDescent="0.2">
      <c r="B1528" s="153">
        <v>43168</v>
      </c>
      <c r="C1528" s="61">
        <v>340.438965</v>
      </c>
      <c r="D1528">
        <f t="shared" si="48"/>
        <v>-1.057505904641759E-2</v>
      </c>
      <c r="E1528">
        <v>-1.057505904641759E-2</v>
      </c>
      <c r="F1528">
        <v>1526</v>
      </c>
      <c r="G1528">
        <f t="shared" ca="1" si="49"/>
        <v>8.8412349559292849E-2</v>
      </c>
    </row>
    <row r="1529" spans="2:7" x14ac:dyDescent="0.2">
      <c r="B1529" s="153">
        <v>43167</v>
      </c>
      <c r="C1529" s="61">
        <v>344.077606</v>
      </c>
      <c r="D1529">
        <f t="shared" si="48"/>
        <v>-7.6192860992821158E-3</v>
      </c>
      <c r="E1529">
        <v>-7.6192860992821158E-3</v>
      </c>
      <c r="F1529">
        <v>1527</v>
      </c>
      <c r="G1529">
        <f t="shared" ca="1" si="49"/>
        <v>7.5456163208141067E-2</v>
      </c>
    </row>
    <row r="1530" spans="2:7" x14ac:dyDescent="0.2">
      <c r="B1530" s="153">
        <v>43166</v>
      </c>
      <c r="C1530" s="61">
        <v>346.71935999999999</v>
      </c>
      <c r="D1530">
        <f t="shared" si="48"/>
        <v>3.7517113307811508E-3</v>
      </c>
      <c r="E1530">
        <v>3.7517113307811508E-3</v>
      </c>
      <c r="F1530">
        <v>1528</v>
      </c>
      <c r="G1530">
        <f t="shared" ca="1" si="49"/>
        <v>-8.4797673416667663E-2</v>
      </c>
    </row>
    <row r="1531" spans="2:7" x14ac:dyDescent="0.2">
      <c r="B1531" s="153">
        <v>43165</v>
      </c>
      <c r="C1531" s="61">
        <v>345.42343099999999</v>
      </c>
      <c r="D1531">
        <f t="shared" si="48"/>
        <v>-1.5764777378458938E-2</v>
      </c>
      <c r="E1531">
        <v>-1.5764777378458938E-2</v>
      </c>
      <c r="F1531">
        <v>1529</v>
      </c>
      <c r="G1531">
        <f t="shared" ca="1" si="49"/>
        <v>-2.4333266951251032E-2</v>
      </c>
    </row>
    <row r="1532" spans="2:7" x14ac:dyDescent="0.2">
      <c r="B1532" s="153">
        <v>43164</v>
      </c>
      <c r="C1532" s="61">
        <v>350.95617700000003</v>
      </c>
      <c r="D1532">
        <f t="shared" si="48"/>
        <v>-5.0438318967146671E-2</v>
      </c>
      <c r="E1532">
        <v>-5.0438318967146671E-2</v>
      </c>
      <c r="F1532">
        <v>1530</v>
      </c>
      <c r="G1532">
        <f t="shared" ca="1" si="49"/>
        <v>-5.9802798402765436E-2</v>
      </c>
    </row>
    <row r="1533" spans="2:7" x14ac:dyDescent="0.2">
      <c r="B1533" s="153">
        <v>43160</v>
      </c>
      <c r="C1533" s="61">
        <v>369.59808299999997</v>
      </c>
      <c r="D1533">
        <f t="shared" si="48"/>
        <v>2.2979779981543856E-3</v>
      </c>
      <c r="E1533">
        <v>2.2979779981543856E-3</v>
      </c>
      <c r="F1533">
        <v>1531</v>
      </c>
      <c r="G1533">
        <f t="shared" ca="1" si="49"/>
        <v>4.7862465069178101E-2</v>
      </c>
    </row>
    <row r="1534" spans="2:7" x14ac:dyDescent="0.2">
      <c r="B1534" s="153">
        <v>43159</v>
      </c>
      <c r="C1534" s="61">
        <v>368.75070199999999</v>
      </c>
      <c r="D1534">
        <f t="shared" si="48"/>
        <v>-7.1131062500633876E-3</v>
      </c>
      <c r="E1534">
        <v>-7.1131062500633876E-3</v>
      </c>
      <c r="F1534">
        <v>1532</v>
      </c>
      <c r="G1534">
        <f t="shared" ca="1" si="49"/>
        <v>7.950617682847419E-2</v>
      </c>
    </row>
    <row r="1535" spans="2:7" x14ac:dyDescent="0.2">
      <c r="B1535" s="153">
        <v>43158</v>
      </c>
      <c r="C1535" s="61">
        <v>371.39245599999998</v>
      </c>
      <c r="D1535">
        <f t="shared" si="48"/>
        <v>1.3438987524015524E-3</v>
      </c>
      <c r="E1535">
        <v>1.3438987524015524E-3</v>
      </c>
      <c r="F1535">
        <v>1533</v>
      </c>
      <c r="G1535">
        <f t="shared" ca="1" si="49"/>
        <v>1.4461868525477395E-2</v>
      </c>
    </row>
    <row r="1536" spans="2:7" x14ac:dyDescent="0.2">
      <c r="B1536" s="153">
        <v>43157</v>
      </c>
      <c r="C1536" s="61">
        <v>370.89401199999998</v>
      </c>
      <c r="D1536">
        <f t="shared" si="48"/>
        <v>3.2898271451228894E-2</v>
      </c>
      <c r="E1536">
        <v>3.2898271451228894E-2</v>
      </c>
      <c r="F1536">
        <v>1534</v>
      </c>
      <c r="G1536">
        <f t="shared" ca="1" si="49"/>
        <v>5.2940728764637193E-2</v>
      </c>
    </row>
    <row r="1537" spans="2:7" x14ac:dyDescent="0.2">
      <c r="B1537" s="153">
        <v>43154</v>
      </c>
      <c r="C1537" s="61">
        <v>359.080872</v>
      </c>
      <c r="D1537">
        <f t="shared" si="48"/>
        <v>4.7420221857008985E-3</v>
      </c>
      <c r="E1537">
        <v>4.7420221857008985E-3</v>
      </c>
      <c r="F1537">
        <v>1535</v>
      </c>
      <c r="G1537">
        <f t="shared" ca="1" si="49"/>
        <v>5.9073860830555477E-2</v>
      </c>
    </row>
    <row r="1538" spans="2:7" x14ac:dyDescent="0.2">
      <c r="B1538" s="153">
        <v>43153</v>
      </c>
      <c r="C1538" s="61">
        <v>357.38613900000001</v>
      </c>
      <c r="D1538">
        <f t="shared" si="48"/>
        <v>-1.6325983297860974E-2</v>
      </c>
      <c r="E1538">
        <v>-1.6325983297860974E-2</v>
      </c>
      <c r="F1538">
        <v>1536</v>
      </c>
      <c r="G1538">
        <f t="shared" ca="1" si="49"/>
        <v>4.2068518931537638E-2</v>
      </c>
    </row>
    <row r="1539" spans="2:7" x14ac:dyDescent="0.2">
      <c r="B1539" s="153">
        <v>43152</v>
      </c>
      <c r="C1539" s="61">
        <v>363.317657</v>
      </c>
      <c r="D1539">
        <f t="shared" ref="D1539:D1602" si="50">(C1539-C1540)/C1540</f>
        <v>-1.3132870892976045E-2</v>
      </c>
      <c r="E1539">
        <v>-1.3132870892976045E-2</v>
      </c>
      <c r="F1539">
        <v>1537</v>
      </c>
      <c r="G1539">
        <f t="shared" ref="G1539:G1602" ca="1" si="51">_xlfn.NORM.INV(RAND(),$N$5,$N$6)</f>
        <v>-5.1935038329327263E-2</v>
      </c>
    </row>
    <row r="1540" spans="2:7" x14ac:dyDescent="0.2">
      <c r="B1540" s="153">
        <v>43151</v>
      </c>
      <c r="C1540" s="61">
        <v>368.152557</v>
      </c>
      <c r="D1540">
        <f t="shared" si="50"/>
        <v>1.4914897114132397E-3</v>
      </c>
      <c r="E1540">
        <v>1.4914897114132397E-3</v>
      </c>
      <c r="F1540">
        <v>1538</v>
      </c>
      <c r="G1540">
        <f t="shared" ca="1" si="51"/>
        <v>3.253800562341435E-2</v>
      </c>
    </row>
    <row r="1541" spans="2:7" x14ac:dyDescent="0.2">
      <c r="B1541" s="153">
        <v>43150</v>
      </c>
      <c r="C1541" s="61">
        <v>367.60427900000002</v>
      </c>
      <c r="D1541">
        <f t="shared" si="50"/>
        <v>-5.3945193216815325E-3</v>
      </c>
      <c r="E1541">
        <v>-5.3945193216815325E-3</v>
      </c>
      <c r="F1541">
        <v>1539</v>
      </c>
      <c r="G1541">
        <f t="shared" ca="1" si="51"/>
        <v>8.1997130961828854E-2</v>
      </c>
    </row>
    <row r="1542" spans="2:7" x14ac:dyDescent="0.2">
      <c r="B1542" s="153">
        <v>43147</v>
      </c>
      <c r="C1542" s="61">
        <v>369.59808299999997</v>
      </c>
      <c r="D1542">
        <f t="shared" si="50"/>
        <v>-1.3437978673413472E-2</v>
      </c>
      <c r="E1542">
        <v>-1.3437978673413472E-2</v>
      </c>
      <c r="F1542">
        <v>1540</v>
      </c>
      <c r="G1542">
        <f t="shared" ca="1" si="51"/>
        <v>-2.6740874921058512E-2</v>
      </c>
    </row>
    <row r="1543" spans="2:7" x14ac:dyDescent="0.2">
      <c r="B1543" s="153">
        <v>43146</v>
      </c>
      <c r="C1543" s="61">
        <v>374.632385</v>
      </c>
      <c r="D1543">
        <f t="shared" si="50"/>
        <v>-2.7862952560331515E-3</v>
      </c>
      <c r="E1543">
        <v>-2.7862952560331515E-3</v>
      </c>
      <c r="F1543">
        <v>1541</v>
      </c>
      <c r="G1543">
        <f t="shared" ca="1" si="51"/>
        <v>-5.0857463041154106E-2</v>
      </c>
    </row>
    <row r="1544" spans="2:7" x14ac:dyDescent="0.2">
      <c r="B1544" s="153">
        <v>43145</v>
      </c>
      <c r="C1544" s="61">
        <v>375.67913800000002</v>
      </c>
      <c r="D1544">
        <f t="shared" si="50"/>
        <v>1.3582631992959874E-2</v>
      </c>
      <c r="E1544">
        <v>1.3582631992959874E-2</v>
      </c>
      <c r="F1544">
        <v>1542</v>
      </c>
      <c r="G1544">
        <f t="shared" ca="1" si="51"/>
        <v>1.0424172751144592E-2</v>
      </c>
    </row>
    <row r="1545" spans="2:7" x14ac:dyDescent="0.2">
      <c r="B1545" s="153">
        <v>43143</v>
      </c>
      <c r="C1545" s="61">
        <v>370.64480600000002</v>
      </c>
      <c r="D1545">
        <f t="shared" si="50"/>
        <v>8.2711958856169828E-3</v>
      </c>
      <c r="E1545">
        <v>8.2711958856169828E-3</v>
      </c>
      <c r="F1545">
        <v>1543</v>
      </c>
      <c r="G1545">
        <f t="shared" ca="1" si="51"/>
        <v>-2.5120613631453393E-2</v>
      </c>
    </row>
    <row r="1546" spans="2:7" x14ac:dyDescent="0.2">
      <c r="B1546" s="153">
        <v>43140</v>
      </c>
      <c r="C1546" s="61">
        <v>367.60427900000002</v>
      </c>
      <c r="D1546">
        <f t="shared" si="50"/>
        <v>-1.6273194217124906E-2</v>
      </c>
      <c r="E1546">
        <v>-1.6273194217124906E-2</v>
      </c>
      <c r="F1546">
        <v>1544</v>
      </c>
      <c r="G1546">
        <f t="shared" ca="1" si="51"/>
        <v>4.7790137511838991E-2</v>
      </c>
    </row>
    <row r="1547" spans="2:7" x14ac:dyDescent="0.2">
      <c r="B1547" s="153">
        <v>43139</v>
      </c>
      <c r="C1547" s="61">
        <v>373.68533300000001</v>
      </c>
      <c r="D1547">
        <f t="shared" si="50"/>
        <v>-7.8083450177757509E-3</v>
      </c>
      <c r="E1547">
        <v>-7.8083450177757509E-3</v>
      </c>
      <c r="F1547">
        <v>1545</v>
      </c>
      <c r="G1547">
        <f t="shared" ca="1" si="51"/>
        <v>-9.7890927105510672E-2</v>
      </c>
    </row>
    <row r="1548" spans="2:7" x14ac:dyDescent="0.2">
      <c r="B1548" s="153">
        <v>43138</v>
      </c>
      <c r="C1548" s="61">
        <v>376.62616000000003</v>
      </c>
      <c r="D1548">
        <f t="shared" si="50"/>
        <v>6.2591114427979766E-3</v>
      </c>
      <c r="E1548">
        <v>6.2591114427979766E-3</v>
      </c>
      <c r="F1548">
        <v>1546</v>
      </c>
      <c r="G1548">
        <f t="shared" ca="1" si="51"/>
        <v>7.5854798726698508E-2</v>
      </c>
    </row>
    <row r="1549" spans="2:7" x14ac:dyDescent="0.2">
      <c r="B1549" s="153">
        <v>43137</v>
      </c>
      <c r="C1549" s="61">
        <v>374.283478</v>
      </c>
      <c r="D1549">
        <f t="shared" si="50"/>
        <v>-5.1414784796949997E-2</v>
      </c>
      <c r="E1549">
        <v>-5.1414784796949997E-2</v>
      </c>
      <c r="F1549">
        <v>1547</v>
      </c>
      <c r="G1549">
        <f t="shared" ca="1" si="51"/>
        <v>-3.6097050902489998E-2</v>
      </c>
    </row>
    <row r="1550" spans="2:7" x14ac:dyDescent="0.2">
      <c r="B1550" s="153">
        <v>43136</v>
      </c>
      <c r="C1550" s="61">
        <v>394.570221</v>
      </c>
      <c r="D1550">
        <f t="shared" si="50"/>
        <v>3.1400606211333164E-2</v>
      </c>
      <c r="E1550">
        <v>3.1400606211333164E-2</v>
      </c>
      <c r="F1550">
        <v>1548</v>
      </c>
      <c r="G1550">
        <f t="shared" ca="1" si="51"/>
        <v>-3.7067700661385421E-2</v>
      </c>
    </row>
    <row r="1551" spans="2:7" x14ac:dyDescent="0.2">
      <c r="B1551" s="153">
        <v>43133</v>
      </c>
      <c r="C1551" s="61">
        <v>382.55767800000001</v>
      </c>
      <c r="D1551">
        <f t="shared" si="50"/>
        <v>-2.5149223329256423E-2</v>
      </c>
      <c r="E1551">
        <v>-2.5149223329256423E-2</v>
      </c>
      <c r="F1551">
        <v>1549</v>
      </c>
      <c r="G1551">
        <f t="shared" ca="1" si="51"/>
        <v>1.133474465002903E-2</v>
      </c>
    </row>
    <row r="1552" spans="2:7" x14ac:dyDescent="0.2">
      <c r="B1552" s="153">
        <v>43132</v>
      </c>
      <c r="C1552" s="61">
        <v>392.42691000000002</v>
      </c>
      <c r="D1552">
        <f t="shared" si="50"/>
        <v>-1.4643366575648816E-2</v>
      </c>
      <c r="E1552">
        <v>-1.4643366575648816E-2</v>
      </c>
      <c r="F1552">
        <v>1550</v>
      </c>
      <c r="G1552">
        <f t="shared" ca="1" si="51"/>
        <v>-5.6262669337912483E-4</v>
      </c>
    </row>
    <row r="1553" spans="2:7" x14ac:dyDescent="0.2">
      <c r="B1553" s="153">
        <v>43131</v>
      </c>
      <c r="C1553" s="61">
        <v>398.258759</v>
      </c>
      <c r="D1553">
        <f t="shared" si="50"/>
        <v>9.2206963605478733E-3</v>
      </c>
      <c r="E1553">
        <v>9.2206963605478733E-3</v>
      </c>
      <c r="F1553">
        <v>1551</v>
      </c>
      <c r="G1553">
        <f t="shared" ca="1" si="51"/>
        <v>-6.042449760676883E-2</v>
      </c>
    </row>
    <row r="1554" spans="2:7" x14ac:dyDescent="0.2">
      <c r="B1554" s="153">
        <v>43130</v>
      </c>
      <c r="C1554" s="61">
        <v>394.62008700000001</v>
      </c>
      <c r="D1554">
        <f t="shared" si="50"/>
        <v>-8.5159621093586716E-3</v>
      </c>
      <c r="E1554">
        <v>-8.5159621093586716E-3</v>
      </c>
      <c r="F1554">
        <v>1552</v>
      </c>
      <c r="G1554">
        <f t="shared" ca="1" si="51"/>
        <v>2.8886111848584403E-2</v>
      </c>
    </row>
    <row r="1555" spans="2:7" x14ac:dyDescent="0.2">
      <c r="B1555" s="153">
        <v>43129</v>
      </c>
      <c r="C1555" s="61">
        <v>398.00952100000001</v>
      </c>
      <c r="D1555">
        <f t="shared" si="50"/>
        <v>-2.6229961709357086E-3</v>
      </c>
      <c r="E1555">
        <v>-2.6229961709357086E-3</v>
      </c>
      <c r="F1555">
        <v>1553</v>
      </c>
      <c r="G1555">
        <f t="shared" ca="1" si="51"/>
        <v>5.7775150193148286E-2</v>
      </c>
    </row>
    <row r="1556" spans="2:7" x14ac:dyDescent="0.2">
      <c r="B1556" s="153">
        <v>43125</v>
      </c>
      <c r="C1556" s="61">
        <v>399.05624399999999</v>
      </c>
      <c r="D1556">
        <f t="shared" si="50"/>
        <v>-8.1764549283163037E-3</v>
      </c>
      <c r="E1556">
        <v>-8.1764549283163037E-3</v>
      </c>
      <c r="F1556">
        <v>1554</v>
      </c>
      <c r="G1556">
        <f t="shared" ca="1" si="51"/>
        <v>7.0097061872994165E-2</v>
      </c>
    </row>
    <row r="1557" spans="2:7" x14ac:dyDescent="0.2">
      <c r="B1557" s="153">
        <v>43124</v>
      </c>
      <c r="C1557" s="61">
        <v>402.34600799999998</v>
      </c>
      <c r="D1557">
        <f t="shared" si="50"/>
        <v>-3.4449751595785304E-2</v>
      </c>
      <c r="E1557">
        <v>-3.4449751595785304E-2</v>
      </c>
      <c r="F1557">
        <v>1555</v>
      </c>
      <c r="G1557">
        <f t="shared" ca="1" si="51"/>
        <v>-3.8386250368728093E-2</v>
      </c>
    </row>
    <row r="1558" spans="2:7" x14ac:dyDescent="0.2">
      <c r="B1558" s="153">
        <v>43123</v>
      </c>
      <c r="C1558" s="61">
        <v>416.70126299999998</v>
      </c>
      <c r="D1558">
        <f t="shared" si="50"/>
        <v>-9.243888183875176E-3</v>
      </c>
      <c r="E1558">
        <v>-9.243888183875176E-3</v>
      </c>
      <c r="F1558">
        <v>1556</v>
      </c>
      <c r="G1558">
        <f t="shared" ca="1" si="51"/>
        <v>0.1114002542130953</v>
      </c>
    </row>
    <row r="1559" spans="2:7" x14ac:dyDescent="0.2">
      <c r="B1559" s="153">
        <v>43122</v>
      </c>
      <c r="C1559" s="61">
        <v>420.58914199999998</v>
      </c>
      <c r="D1559">
        <f t="shared" si="50"/>
        <v>9.2094370217844831E-3</v>
      </c>
      <c r="E1559">
        <v>9.2094370217844831E-3</v>
      </c>
      <c r="F1559">
        <v>1557</v>
      </c>
      <c r="G1559">
        <f t="shared" ca="1" si="51"/>
        <v>-3.3420689548833746E-2</v>
      </c>
    </row>
    <row r="1560" spans="2:7" x14ac:dyDescent="0.2">
      <c r="B1560" s="153">
        <v>43119</v>
      </c>
      <c r="C1560" s="61">
        <v>416.75109900000001</v>
      </c>
      <c r="D1560">
        <f t="shared" si="50"/>
        <v>-2.1482572005588349E-3</v>
      </c>
      <c r="E1560">
        <v>-2.1482572005588349E-3</v>
      </c>
      <c r="F1560">
        <v>1558</v>
      </c>
      <c r="G1560">
        <f t="shared" ca="1" si="51"/>
        <v>3.0686944594833242E-2</v>
      </c>
    </row>
    <row r="1561" spans="2:7" x14ac:dyDescent="0.2">
      <c r="B1561" s="153">
        <v>43118</v>
      </c>
      <c r="C1561" s="61">
        <v>417.64831500000003</v>
      </c>
      <c r="D1561">
        <f t="shared" si="50"/>
        <v>-9.4574016284832193E-3</v>
      </c>
      <c r="E1561">
        <v>-9.4574016284832193E-3</v>
      </c>
      <c r="F1561">
        <v>1559</v>
      </c>
      <c r="G1561">
        <f t="shared" ca="1" si="51"/>
        <v>4.7004281000916658E-2</v>
      </c>
    </row>
    <row r="1562" spans="2:7" x14ac:dyDescent="0.2">
      <c r="B1562" s="153">
        <v>43117</v>
      </c>
      <c r="C1562" s="61">
        <v>421.635895</v>
      </c>
      <c r="D1562">
        <f t="shared" si="50"/>
        <v>2.4887779913253774E-3</v>
      </c>
      <c r="E1562">
        <v>2.4887779913253774E-3</v>
      </c>
      <c r="F1562">
        <v>1560</v>
      </c>
      <c r="G1562">
        <f t="shared" ca="1" si="51"/>
        <v>3.2394873297556914E-2</v>
      </c>
    </row>
    <row r="1563" spans="2:7" x14ac:dyDescent="0.2">
      <c r="B1563" s="153">
        <v>43116</v>
      </c>
      <c r="C1563" s="61">
        <v>420.58914199999998</v>
      </c>
      <c r="D1563">
        <f t="shared" si="50"/>
        <v>-2.4170253991166138E-2</v>
      </c>
      <c r="E1563">
        <v>-2.4170253991166138E-2</v>
      </c>
      <c r="F1563">
        <v>1561</v>
      </c>
      <c r="G1563">
        <f t="shared" ca="1" si="51"/>
        <v>7.9986016442780569E-2</v>
      </c>
    </row>
    <row r="1564" spans="2:7" x14ac:dyDescent="0.2">
      <c r="B1564" s="153">
        <v>43115</v>
      </c>
      <c r="C1564" s="61">
        <v>431.00668300000001</v>
      </c>
      <c r="D1564">
        <f t="shared" si="50"/>
        <v>-1.0867120037604419E-2</v>
      </c>
      <c r="E1564">
        <v>-1.0867120037604419E-2</v>
      </c>
      <c r="F1564">
        <v>1562</v>
      </c>
      <c r="G1564">
        <f t="shared" ca="1" si="51"/>
        <v>1.9256171448518048E-2</v>
      </c>
    </row>
    <row r="1565" spans="2:7" x14ac:dyDescent="0.2">
      <c r="B1565" s="153">
        <v>43112</v>
      </c>
      <c r="C1565" s="61">
        <v>435.74194299999999</v>
      </c>
      <c r="D1565">
        <f t="shared" si="50"/>
        <v>5.4054364485016954E-3</v>
      </c>
      <c r="E1565">
        <v>5.4054364485016954E-3</v>
      </c>
      <c r="F1565">
        <v>1563</v>
      </c>
      <c r="G1565">
        <f t="shared" ca="1" si="51"/>
        <v>-1.5090404151406491E-2</v>
      </c>
    </row>
    <row r="1566" spans="2:7" x14ac:dyDescent="0.2">
      <c r="B1566" s="153">
        <v>43111</v>
      </c>
      <c r="C1566" s="61">
        <v>433.39923099999999</v>
      </c>
      <c r="D1566">
        <f t="shared" si="50"/>
        <v>3.3464836237484582E-3</v>
      </c>
      <c r="E1566">
        <v>3.3464836237484582E-3</v>
      </c>
      <c r="F1566">
        <v>1564</v>
      </c>
      <c r="G1566">
        <f t="shared" ca="1" si="51"/>
        <v>8.8330973904359358E-2</v>
      </c>
    </row>
    <row r="1567" spans="2:7" x14ac:dyDescent="0.2">
      <c r="B1567" s="153">
        <v>43110</v>
      </c>
      <c r="C1567" s="61">
        <v>431.95370500000001</v>
      </c>
      <c r="D1567">
        <f t="shared" si="50"/>
        <v>-9.7132234563161828E-3</v>
      </c>
      <c r="E1567">
        <v>-9.7132234563161828E-3</v>
      </c>
      <c r="F1567">
        <v>1565</v>
      </c>
      <c r="G1567">
        <f t="shared" ca="1" si="51"/>
        <v>1.6655443309436132E-2</v>
      </c>
    </row>
    <row r="1568" spans="2:7" x14ac:dyDescent="0.2">
      <c r="B1568" s="153">
        <v>43109</v>
      </c>
      <c r="C1568" s="61">
        <v>436.19052099999999</v>
      </c>
      <c r="D1568">
        <f t="shared" si="50"/>
        <v>9.2261727362327444E-3</v>
      </c>
      <c r="E1568">
        <v>9.2261727362327444E-3</v>
      </c>
      <c r="F1568">
        <v>1566</v>
      </c>
      <c r="G1568">
        <f t="shared" ca="1" si="51"/>
        <v>8.4007518464528821E-2</v>
      </c>
    </row>
    <row r="1569" spans="2:7" x14ac:dyDescent="0.2">
      <c r="B1569" s="153">
        <v>43108</v>
      </c>
      <c r="C1569" s="61">
        <v>432.20294200000001</v>
      </c>
      <c r="D1569">
        <f t="shared" si="50"/>
        <v>4.5179969527798835E-3</v>
      </c>
      <c r="E1569">
        <v>4.5179969527798835E-3</v>
      </c>
      <c r="F1569">
        <v>1567</v>
      </c>
      <c r="G1569">
        <f t="shared" ca="1" si="51"/>
        <v>-6.1448170368672256E-2</v>
      </c>
    </row>
    <row r="1570" spans="2:7" x14ac:dyDescent="0.2">
      <c r="B1570" s="153">
        <v>43105</v>
      </c>
      <c r="C1570" s="61">
        <v>430.25903299999999</v>
      </c>
      <c r="D1570">
        <f t="shared" si="50"/>
        <v>3.8376403079500095E-3</v>
      </c>
      <c r="E1570">
        <v>3.8376403079500095E-3</v>
      </c>
      <c r="F1570">
        <v>1568</v>
      </c>
      <c r="G1570">
        <f t="shared" ca="1" si="51"/>
        <v>-4.082490042169884E-2</v>
      </c>
    </row>
    <row r="1571" spans="2:7" x14ac:dyDescent="0.2">
      <c r="B1571" s="153">
        <v>43104</v>
      </c>
      <c r="C1571" s="61">
        <v>428.61416600000001</v>
      </c>
      <c r="D1571">
        <f t="shared" si="50"/>
        <v>-9.1033780322598793E-3</v>
      </c>
      <c r="E1571">
        <v>-9.1033780322598793E-3</v>
      </c>
      <c r="F1571">
        <v>1569</v>
      </c>
      <c r="G1571">
        <f t="shared" ca="1" si="51"/>
        <v>-1.9410690663510869E-2</v>
      </c>
    </row>
    <row r="1572" spans="2:7" x14ac:dyDescent="0.2">
      <c r="B1572" s="153">
        <v>43103</v>
      </c>
      <c r="C1572" s="61">
        <v>432.551849</v>
      </c>
      <c r="D1572">
        <f t="shared" si="50"/>
        <v>-1.2292323988681348E-2</v>
      </c>
      <c r="E1572">
        <v>-1.2292323988681348E-2</v>
      </c>
      <c r="F1572">
        <v>1570</v>
      </c>
      <c r="G1572">
        <f t="shared" ca="1" si="51"/>
        <v>6.6097088347983612E-2</v>
      </c>
    </row>
    <row r="1573" spans="2:7" x14ac:dyDescent="0.2">
      <c r="B1573" s="153">
        <v>43102</v>
      </c>
      <c r="C1573" s="61">
        <v>437.935089</v>
      </c>
      <c r="D1573">
        <f t="shared" si="50"/>
        <v>3.4986384933945881E-2</v>
      </c>
      <c r="E1573">
        <v>3.4986384933945881E-2</v>
      </c>
      <c r="F1573">
        <v>1571</v>
      </c>
      <c r="G1573">
        <f t="shared" ca="1" si="51"/>
        <v>3.115186869337188E-2</v>
      </c>
    </row>
    <row r="1574" spans="2:7" x14ac:dyDescent="0.2">
      <c r="B1574" s="153">
        <v>43101</v>
      </c>
      <c r="C1574" s="61">
        <v>423.13125600000001</v>
      </c>
      <c r="D1574">
        <f t="shared" si="50"/>
        <v>-1.7135523352584361E-2</v>
      </c>
      <c r="E1574">
        <v>-1.7135523352584361E-2</v>
      </c>
      <c r="F1574">
        <v>1572</v>
      </c>
      <c r="G1574">
        <f t="shared" ca="1" si="51"/>
        <v>-9.9185078383214248E-2</v>
      </c>
    </row>
    <row r="1575" spans="2:7" x14ac:dyDescent="0.2">
      <c r="B1575" s="153">
        <v>43098</v>
      </c>
      <c r="C1575" s="61">
        <v>430.50824</v>
      </c>
      <c r="D1575">
        <f t="shared" si="50"/>
        <v>3.1653129016660314E-2</v>
      </c>
      <c r="E1575">
        <v>3.1653129016660314E-2</v>
      </c>
      <c r="F1575">
        <v>1573</v>
      </c>
      <c r="G1575">
        <f t="shared" ca="1" si="51"/>
        <v>6.2084711666783698E-2</v>
      </c>
    </row>
    <row r="1576" spans="2:7" x14ac:dyDescent="0.2">
      <c r="B1576" s="153">
        <v>43097</v>
      </c>
      <c r="C1576" s="61">
        <v>417.29940800000003</v>
      </c>
      <c r="D1576">
        <f t="shared" si="50"/>
        <v>-9.1135162424677597E-3</v>
      </c>
      <c r="E1576">
        <v>-9.1135162424677597E-3</v>
      </c>
      <c r="F1576">
        <v>1574</v>
      </c>
      <c r="G1576">
        <f t="shared" ca="1" si="51"/>
        <v>-1.5122326656399397E-3</v>
      </c>
    </row>
    <row r="1577" spans="2:7" x14ac:dyDescent="0.2">
      <c r="B1577" s="153">
        <v>43096</v>
      </c>
      <c r="C1577" s="61">
        <v>421.137451</v>
      </c>
      <c r="D1577">
        <f t="shared" si="50"/>
        <v>-4.125424874118413E-3</v>
      </c>
      <c r="E1577">
        <v>-4.125424874118413E-3</v>
      </c>
      <c r="F1577">
        <v>1575</v>
      </c>
      <c r="G1577">
        <f t="shared" ca="1" si="51"/>
        <v>3.3864462681901013E-2</v>
      </c>
    </row>
    <row r="1578" spans="2:7" x14ac:dyDescent="0.2">
      <c r="B1578" s="153">
        <v>43095</v>
      </c>
      <c r="C1578" s="61">
        <v>422.88201900000001</v>
      </c>
      <c r="D1578">
        <f t="shared" si="50"/>
        <v>5.2132972777697217E-3</v>
      </c>
      <c r="E1578">
        <v>5.2132972777697217E-3</v>
      </c>
      <c r="F1578">
        <v>1576</v>
      </c>
      <c r="G1578">
        <f t="shared" ca="1" si="51"/>
        <v>3.0142787928032516E-2</v>
      </c>
    </row>
    <row r="1579" spans="2:7" x14ac:dyDescent="0.2">
      <c r="B1579" s="153">
        <v>43091</v>
      </c>
      <c r="C1579" s="61">
        <v>420.68884300000002</v>
      </c>
      <c r="D1579">
        <f t="shared" si="50"/>
        <v>2.851752643981461E-3</v>
      </c>
      <c r="E1579">
        <v>2.851752643981461E-3</v>
      </c>
      <c r="F1579">
        <v>1577</v>
      </c>
      <c r="G1579">
        <f t="shared" ca="1" si="51"/>
        <v>0.10917636242086448</v>
      </c>
    </row>
    <row r="1580" spans="2:7" x14ac:dyDescent="0.2">
      <c r="B1580" s="153">
        <v>43090</v>
      </c>
      <c r="C1580" s="61">
        <v>419.49255399999998</v>
      </c>
      <c r="D1580">
        <f t="shared" si="50"/>
        <v>-4.2594076137462715E-3</v>
      </c>
      <c r="E1580">
        <v>-4.2594076137462715E-3</v>
      </c>
      <c r="F1580">
        <v>1578</v>
      </c>
      <c r="G1580">
        <f t="shared" ca="1" si="51"/>
        <v>-1.1736741002769856E-2</v>
      </c>
    </row>
    <row r="1581" spans="2:7" x14ac:dyDescent="0.2">
      <c r="B1581" s="153">
        <v>43089</v>
      </c>
      <c r="C1581" s="61">
        <v>421.28698700000001</v>
      </c>
      <c r="D1581">
        <f t="shared" si="50"/>
        <v>5.9510012135086006E-3</v>
      </c>
      <c r="E1581">
        <v>5.9510012135086006E-3</v>
      </c>
      <c r="F1581">
        <v>1579</v>
      </c>
      <c r="G1581">
        <f t="shared" ca="1" si="51"/>
        <v>3.6278978392067417E-2</v>
      </c>
    </row>
    <row r="1582" spans="2:7" x14ac:dyDescent="0.2">
      <c r="B1582" s="153">
        <v>43088</v>
      </c>
      <c r="C1582" s="61">
        <v>418.79473899999999</v>
      </c>
      <c r="D1582">
        <f t="shared" si="50"/>
        <v>3.5239073545894638E-2</v>
      </c>
      <c r="E1582">
        <v>3.5239073545894638E-2</v>
      </c>
      <c r="F1582">
        <v>1580</v>
      </c>
      <c r="G1582">
        <f t="shared" ca="1" si="51"/>
        <v>-2.1954098954022189E-2</v>
      </c>
    </row>
    <row r="1583" spans="2:7" x14ac:dyDescent="0.2">
      <c r="B1583" s="153">
        <v>43087</v>
      </c>
      <c r="C1583" s="61">
        <v>404.539154</v>
      </c>
      <c r="D1583">
        <f t="shared" si="50"/>
        <v>1.7278665630517569E-3</v>
      </c>
      <c r="E1583">
        <v>1.7278665630517569E-3</v>
      </c>
      <c r="F1583">
        <v>1581</v>
      </c>
      <c r="G1583">
        <f t="shared" ca="1" si="51"/>
        <v>2.5552705282180808E-2</v>
      </c>
    </row>
    <row r="1584" spans="2:7" x14ac:dyDescent="0.2">
      <c r="B1584" s="153">
        <v>43084</v>
      </c>
      <c r="C1584" s="61">
        <v>403.84136999999998</v>
      </c>
      <c r="D1584">
        <f t="shared" si="50"/>
        <v>6.7098414195822459E-3</v>
      </c>
      <c r="E1584">
        <v>6.7098414195822459E-3</v>
      </c>
      <c r="F1584">
        <v>1582</v>
      </c>
      <c r="G1584">
        <f t="shared" ca="1" si="51"/>
        <v>1.6764638619267531E-2</v>
      </c>
    </row>
    <row r="1585" spans="2:7" x14ac:dyDescent="0.2">
      <c r="B1585" s="153">
        <v>43083</v>
      </c>
      <c r="C1585" s="61">
        <v>401.149719</v>
      </c>
      <c r="D1585">
        <f t="shared" si="50"/>
        <v>1.1194827119296814E-3</v>
      </c>
      <c r="E1585">
        <v>1.1194827119296814E-3</v>
      </c>
      <c r="F1585">
        <v>1583</v>
      </c>
      <c r="G1585">
        <f t="shared" ca="1" si="51"/>
        <v>7.3586529003771217E-2</v>
      </c>
    </row>
    <row r="1586" spans="2:7" x14ac:dyDescent="0.2">
      <c r="B1586" s="153">
        <v>43082</v>
      </c>
      <c r="C1586" s="61">
        <v>400.70114100000001</v>
      </c>
      <c r="D1586">
        <f t="shared" si="50"/>
        <v>-1.2043727150509727E-2</v>
      </c>
      <c r="E1586">
        <v>-1.2043727150509727E-2</v>
      </c>
      <c r="F1586">
        <v>1584</v>
      </c>
      <c r="G1586">
        <f t="shared" ca="1" si="51"/>
        <v>9.0479950137118906E-3</v>
      </c>
    </row>
    <row r="1587" spans="2:7" x14ac:dyDescent="0.2">
      <c r="B1587" s="153">
        <v>43081</v>
      </c>
      <c r="C1587" s="61">
        <v>405.58590700000002</v>
      </c>
      <c r="D1587">
        <f t="shared" si="50"/>
        <v>-8.0458057906167939E-3</v>
      </c>
      <c r="E1587">
        <v>-8.0458057906167939E-3</v>
      </c>
      <c r="F1587">
        <v>1585</v>
      </c>
      <c r="G1587">
        <f t="shared" ca="1" si="51"/>
        <v>3.0122126420304266E-2</v>
      </c>
    </row>
    <row r="1588" spans="2:7" x14ac:dyDescent="0.2">
      <c r="B1588" s="153">
        <v>43080</v>
      </c>
      <c r="C1588" s="61">
        <v>408.87564099999997</v>
      </c>
      <c r="D1588">
        <f t="shared" si="50"/>
        <v>-2.4322633416404209E-3</v>
      </c>
      <c r="E1588">
        <v>-2.4322633416404209E-3</v>
      </c>
      <c r="F1588">
        <v>1586</v>
      </c>
      <c r="G1588">
        <f t="shared" ca="1" si="51"/>
        <v>-4.0188695693456469E-2</v>
      </c>
    </row>
    <row r="1589" spans="2:7" x14ac:dyDescent="0.2">
      <c r="B1589" s="153">
        <v>43077</v>
      </c>
      <c r="C1589" s="61">
        <v>409.87255900000002</v>
      </c>
      <c r="D1589">
        <f t="shared" si="50"/>
        <v>2.2761222114250884E-2</v>
      </c>
      <c r="E1589">
        <v>2.2761222114250884E-2</v>
      </c>
      <c r="F1589">
        <v>1587</v>
      </c>
      <c r="G1589">
        <f t="shared" ca="1" si="51"/>
        <v>-4.8125007998288935E-2</v>
      </c>
    </row>
    <row r="1590" spans="2:7" x14ac:dyDescent="0.2">
      <c r="B1590" s="153">
        <v>43076</v>
      </c>
      <c r="C1590" s="61">
        <v>400.75097699999998</v>
      </c>
      <c r="D1590">
        <f t="shared" si="50"/>
        <v>1.2466973793110956E-2</v>
      </c>
      <c r="E1590">
        <v>1.2466973793110956E-2</v>
      </c>
      <c r="F1590">
        <v>1588</v>
      </c>
      <c r="G1590">
        <f t="shared" ca="1" si="51"/>
        <v>-5.0834224354200964E-2</v>
      </c>
    </row>
    <row r="1591" spans="2:7" x14ac:dyDescent="0.2">
      <c r="B1591" s="153">
        <v>43075</v>
      </c>
      <c r="C1591" s="61">
        <v>395.81634500000001</v>
      </c>
      <c r="D1591">
        <f t="shared" si="50"/>
        <v>-1.2927347215829704E-2</v>
      </c>
      <c r="E1591">
        <v>-1.2927347215829704E-2</v>
      </c>
      <c r="F1591">
        <v>1589</v>
      </c>
      <c r="G1591">
        <f t="shared" ca="1" si="51"/>
        <v>1.1112744810292299E-3</v>
      </c>
    </row>
    <row r="1592" spans="2:7" x14ac:dyDescent="0.2">
      <c r="B1592" s="153">
        <v>43074</v>
      </c>
      <c r="C1592" s="61">
        <v>401.00021400000003</v>
      </c>
      <c r="D1592">
        <f t="shared" si="50"/>
        <v>-3.4683012282800386E-3</v>
      </c>
      <c r="E1592">
        <v>-3.4683012282800386E-3</v>
      </c>
      <c r="F1592">
        <v>1590</v>
      </c>
      <c r="G1592">
        <f t="shared" ca="1" si="51"/>
        <v>-2.0252226900922887E-2</v>
      </c>
    </row>
    <row r="1593" spans="2:7" x14ac:dyDescent="0.2">
      <c r="B1593" s="153">
        <v>43073</v>
      </c>
      <c r="C1593" s="61">
        <v>402.39584400000001</v>
      </c>
      <c r="D1593">
        <f t="shared" si="50"/>
        <v>1.1907716865316718E-2</v>
      </c>
      <c r="E1593">
        <v>1.1907716865316718E-2</v>
      </c>
      <c r="F1593">
        <v>1591</v>
      </c>
      <c r="G1593">
        <f t="shared" ca="1" si="51"/>
        <v>-0.12170722164175668</v>
      </c>
    </row>
    <row r="1594" spans="2:7" x14ac:dyDescent="0.2">
      <c r="B1594" s="153">
        <v>43070</v>
      </c>
      <c r="C1594" s="61">
        <v>397.66061400000001</v>
      </c>
      <c r="D1594">
        <f t="shared" si="50"/>
        <v>-1.2990189160959759E-2</v>
      </c>
      <c r="E1594">
        <v>-1.2990189160959759E-2</v>
      </c>
      <c r="F1594">
        <v>1592</v>
      </c>
      <c r="G1594">
        <f t="shared" ca="1" si="51"/>
        <v>9.9534423183552153E-3</v>
      </c>
    </row>
    <row r="1595" spans="2:7" x14ac:dyDescent="0.2">
      <c r="B1595" s="153">
        <v>43069</v>
      </c>
      <c r="C1595" s="61">
        <v>402.89428700000002</v>
      </c>
      <c r="D1595">
        <f t="shared" si="50"/>
        <v>-2.36744539494817E-2</v>
      </c>
      <c r="E1595">
        <v>-2.36744539494817E-2</v>
      </c>
      <c r="F1595">
        <v>1593</v>
      </c>
      <c r="G1595">
        <f t="shared" ca="1" si="51"/>
        <v>-9.123669345152613E-2</v>
      </c>
    </row>
    <row r="1596" spans="2:7" x14ac:dyDescent="0.2">
      <c r="B1596" s="153">
        <v>43068</v>
      </c>
      <c r="C1596" s="61">
        <v>412.66387900000001</v>
      </c>
      <c r="D1596">
        <f t="shared" si="50"/>
        <v>-4.8082435733839629E-3</v>
      </c>
      <c r="E1596">
        <v>-4.8082435733839629E-3</v>
      </c>
      <c r="F1596">
        <v>1594</v>
      </c>
      <c r="G1596">
        <f t="shared" ca="1" si="51"/>
        <v>7.4344431691899275E-3</v>
      </c>
    </row>
    <row r="1597" spans="2:7" x14ac:dyDescent="0.2">
      <c r="B1597" s="153">
        <v>43067</v>
      </c>
      <c r="C1597" s="61">
        <v>414.65765399999998</v>
      </c>
      <c r="D1597">
        <f t="shared" si="50"/>
        <v>-1.2933026191405923E-2</v>
      </c>
      <c r="E1597">
        <v>-1.2933026191405923E-2</v>
      </c>
      <c r="F1597">
        <v>1595</v>
      </c>
      <c r="G1597">
        <f t="shared" ca="1" si="51"/>
        <v>3.2143426507315748E-2</v>
      </c>
    </row>
    <row r="1598" spans="2:7" x14ac:dyDescent="0.2">
      <c r="B1598" s="153">
        <v>43066</v>
      </c>
      <c r="C1598" s="61">
        <v>420.09069799999997</v>
      </c>
      <c r="D1598">
        <f t="shared" si="50"/>
        <v>-9.6357689515985424E-3</v>
      </c>
      <c r="E1598">
        <v>-9.6357689515985424E-3</v>
      </c>
      <c r="F1598">
        <v>1596</v>
      </c>
      <c r="G1598">
        <f t="shared" ca="1" si="51"/>
        <v>6.9705576599816688E-2</v>
      </c>
    </row>
    <row r="1599" spans="2:7" x14ac:dyDescent="0.2">
      <c r="B1599" s="153">
        <v>43063</v>
      </c>
      <c r="C1599" s="61">
        <v>424.17797899999999</v>
      </c>
      <c r="D1599">
        <f t="shared" si="50"/>
        <v>-1.7594843637920965E-3</v>
      </c>
      <c r="E1599">
        <v>-1.7594843637920965E-3</v>
      </c>
      <c r="F1599">
        <v>1597</v>
      </c>
      <c r="G1599">
        <f t="shared" ca="1" si="51"/>
        <v>9.8426568000622355E-2</v>
      </c>
    </row>
    <row r="1600" spans="2:7" x14ac:dyDescent="0.2">
      <c r="B1600" s="153">
        <v>43062</v>
      </c>
      <c r="C1600" s="61">
        <v>424.92562900000001</v>
      </c>
      <c r="D1600">
        <f t="shared" si="50"/>
        <v>-5.4829992657939655E-3</v>
      </c>
      <c r="E1600">
        <v>-5.4829992657939655E-3</v>
      </c>
      <c r="F1600">
        <v>1598</v>
      </c>
      <c r="G1600">
        <f t="shared" ca="1" si="51"/>
        <v>3.4108421342184218E-2</v>
      </c>
    </row>
    <row r="1601" spans="2:7" x14ac:dyDescent="0.2">
      <c r="B1601" s="153">
        <v>43061</v>
      </c>
      <c r="C1601" s="61">
        <v>427.26834100000002</v>
      </c>
      <c r="D1601">
        <f t="shared" si="50"/>
        <v>1.0253394155551201E-2</v>
      </c>
      <c r="E1601">
        <v>1.0253394155551201E-2</v>
      </c>
      <c r="F1601">
        <v>1599</v>
      </c>
      <c r="G1601">
        <f t="shared" ca="1" si="51"/>
        <v>2.2506666509917683E-2</v>
      </c>
    </row>
    <row r="1602" spans="2:7" x14ac:dyDescent="0.2">
      <c r="B1602" s="153">
        <v>43060</v>
      </c>
      <c r="C1602" s="61">
        <v>422.93185399999999</v>
      </c>
      <c r="D1602">
        <f t="shared" si="50"/>
        <v>2.9551011840026195E-3</v>
      </c>
      <c r="E1602">
        <v>2.9551011840026195E-3</v>
      </c>
      <c r="F1602">
        <v>1600</v>
      </c>
      <c r="G1602">
        <f t="shared" ca="1" si="51"/>
        <v>-1.4594212234799108E-2</v>
      </c>
    </row>
    <row r="1603" spans="2:7" x14ac:dyDescent="0.2">
      <c r="B1603" s="153">
        <v>43059</v>
      </c>
      <c r="C1603" s="61">
        <v>421.68572999999998</v>
      </c>
      <c r="D1603">
        <f t="shared" ref="D1603:D1666" si="52">(C1603-C1604)/C1604</f>
        <v>2.8449917723379382E-3</v>
      </c>
      <c r="E1603">
        <v>2.8449917723379382E-3</v>
      </c>
      <c r="F1603">
        <v>1601</v>
      </c>
      <c r="G1603">
        <f t="shared" ref="G1603:G1666" ca="1" si="53">_xlfn.NORM.INV(RAND(),$N$5,$N$6)</f>
        <v>4.681972838366618E-2</v>
      </c>
    </row>
    <row r="1604" spans="2:7" x14ac:dyDescent="0.2">
      <c r="B1604" s="153">
        <v>43056</v>
      </c>
      <c r="C1604" s="61">
        <v>420.489441</v>
      </c>
      <c r="D1604">
        <f t="shared" si="52"/>
        <v>2.0195862872091311E-2</v>
      </c>
      <c r="E1604">
        <v>2.0195862872091311E-2</v>
      </c>
      <c r="F1604">
        <v>1602</v>
      </c>
      <c r="G1604">
        <f t="shared" ca="1" si="53"/>
        <v>-5.4745333885574961E-2</v>
      </c>
    </row>
    <row r="1605" spans="2:7" x14ac:dyDescent="0.2">
      <c r="B1605" s="153">
        <v>43055</v>
      </c>
      <c r="C1605" s="61">
        <v>412.16540500000002</v>
      </c>
      <c r="D1605">
        <f t="shared" si="52"/>
        <v>1.174601443059438E-2</v>
      </c>
      <c r="E1605">
        <v>1.174601443059438E-2</v>
      </c>
      <c r="F1605">
        <v>1603</v>
      </c>
      <c r="G1605">
        <f t="shared" ca="1" si="53"/>
        <v>9.424167372554618E-3</v>
      </c>
    </row>
    <row r="1606" spans="2:7" x14ac:dyDescent="0.2">
      <c r="B1606" s="153">
        <v>43054</v>
      </c>
      <c r="C1606" s="61">
        <v>407.38031000000001</v>
      </c>
      <c r="D1606">
        <f t="shared" si="52"/>
        <v>-1.3637462567863195E-2</v>
      </c>
      <c r="E1606">
        <v>-1.3637462567863195E-2</v>
      </c>
      <c r="F1606">
        <v>1604</v>
      </c>
      <c r="G1606">
        <f t="shared" ca="1" si="53"/>
        <v>-0.10534001321872487</v>
      </c>
    </row>
    <row r="1607" spans="2:7" x14ac:dyDescent="0.2">
      <c r="B1607" s="153">
        <v>43053</v>
      </c>
      <c r="C1607" s="61">
        <v>413.01275600000002</v>
      </c>
      <c r="D1607">
        <f t="shared" si="52"/>
        <v>-9.0887697658971756E-3</v>
      </c>
      <c r="E1607">
        <v>-9.0887697658971756E-3</v>
      </c>
      <c r="F1607">
        <v>1605</v>
      </c>
      <c r="G1607">
        <f t="shared" ca="1" si="53"/>
        <v>-1.9934911297526635E-2</v>
      </c>
    </row>
    <row r="1608" spans="2:7" x14ac:dyDescent="0.2">
      <c r="B1608" s="153">
        <v>43052</v>
      </c>
      <c r="C1608" s="61">
        <v>416.80096400000002</v>
      </c>
      <c r="D1608">
        <f t="shared" si="52"/>
        <v>-1.0531260822734369E-2</v>
      </c>
      <c r="E1608">
        <v>-1.0531260822734369E-2</v>
      </c>
      <c r="F1608">
        <v>1606</v>
      </c>
      <c r="G1608">
        <f t="shared" ca="1" si="53"/>
        <v>-1.141708094604027E-2</v>
      </c>
    </row>
    <row r="1609" spans="2:7" x14ac:dyDescent="0.2">
      <c r="B1609" s="153">
        <v>43049</v>
      </c>
      <c r="C1609" s="61">
        <v>421.237122</v>
      </c>
      <c r="D1609">
        <f t="shared" si="52"/>
        <v>-3.9986372289647708E-2</v>
      </c>
      <c r="E1609">
        <v>-3.9986372289647708E-2</v>
      </c>
      <c r="F1609">
        <v>1607</v>
      </c>
      <c r="G1609">
        <f t="shared" ca="1" si="53"/>
        <v>3.9931154458389476E-3</v>
      </c>
    </row>
    <row r="1610" spans="2:7" x14ac:dyDescent="0.2">
      <c r="B1610" s="153">
        <v>43048</v>
      </c>
      <c r="C1610" s="61">
        <v>438.78244000000001</v>
      </c>
      <c r="D1610">
        <f t="shared" si="52"/>
        <v>4.4499485783684664E-3</v>
      </c>
      <c r="E1610">
        <v>4.4499485783684664E-3</v>
      </c>
      <c r="F1610">
        <v>1608</v>
      </c>
      <c r="G1610">
        <f t="shared" ca="1" si="53"/>
        <v>6.6476601617655645E-2</v>
      </c>
    </row>
    <row r="1611" spans="2:7" x14ac:dyDescent="0.2">
      <c r="B1611" s="153">
        <v>43047</v>
      </c>
      <c r="C1611" s="61">
        <v>436.83853099999999</v>
      </c>
      <c r="D1611">
        <f t="shared" si="52"/>
        <v>-3.0209107857178362E-2</v>
      </c>
      <c r="E1611">
        <v>-3.0209107857178362E-2</v>
      </c>
      <c r="F1611">
        <v>1609</v>
      </c>
      <c r="G1611">
        <f t="shared" ca="1" si="53"/>
        <v>5.1324734105299669E-2</v>
      </c>
    </row>
    <row r="1612" spans="2:7" x14ac:dyDescent="0.2">
      <c r="B1612" s="153">
        <v>43046</v>
      </c>
      <c r="C1612" s="61">
        <v>450.44610599999999</v>
      </c>
      <c r="D1612">
        <f t="shared" si="52"/>
        <v>-2.3871219526681513E-2</v>
      </c>
      <c r="E1612">
        <v>-2.3871219526681513E-2</v>
      </c>
      <c r="F1612">
        <v>1610</v>
      </c>
      <c r="G1612">
        <f t="shared" ca="1" si="53"/>
        <v>-1.2020774269526566E-2</v>
      </c>
    </row>
    <row r="1613" spans="2:7" x14ac:dyDescent="0.2">
      <c r="B1613" s="153">
        <v>43045</v>
      </c>
      <c r="C1613" s="61">
        <v>461.46176100000002</v>
      </c>
      <c r="D1613">
        <f t="shared" si="52"/>
        <v>3.3951301317053977E-2</v>
      </c>
      <c r="E1613">
        <v>3.3951301317053977E-2</v>
      </c>
      <c r="F1613">
        <v>1611</v>
      </c>
      <c r="G1613">
        <f t="shared" ca="1" si="53"/>
        <v>4.3199156763836906E-2</v>
      </c>
    </row>
    <row r="1614" spans="2:7" x14ac:dyDescent="0.2">
      <c r="B1614" s="153">
        <v>43042</v>
      </c>
      <c r="C1614" s="61">
        <v>446.30898999999999</v>
      </c>
      <c r="D1614">
        <f t="shared" si="52"/>
        <v>2.9432036188906972E-2</v>
      </c>
      <c r="E1614">
        <v>2.9432036188906972E-2</v>
      </c>
      <c r="F1614">
        <v>1612</v>
      </c>
      <c r="G1614">
        <f t="shared" ca="1" si="53"/>
        <v>6.5974253059683602E-2</v>
      </c>
    </row>
    <row r="1615" spans="2:7" x14ac:dyDescent="0.2">
      <c r="B1615" s="153">
        <v>43041</v>
      </c>
      <c r="C1615" s="61">
        <v>433.548767</v>
      </c>
      <c r="D1615">
        <f t="shared" si="52"/>
        <v>-6.510522002396546E-3</v>
      </c>
      <c r="E1615">
        <v>-6.510522002396546E-3</v>
      </c>
      <c r="F1615">
        <v>1613</v>
      </c>
      <c r="G1615">
        <f t="shared" ca="1" si="53"/>
        <v>-3.9412505768287247E-2</v>
      </c>
    </row>
    <row r="1616" spans="2:7" x14ac:dyDescent="0.2">
      <c r="B1616" s="153">
        <v>43040</v>
      </c>
      <c r="C1616" s="61">
        <v>436.38989299999997</v>
      </c>
      <c r="D1616">
        <f t="shared" si="52"/>
        <v>2.1825408379793156E-2</v>
      </c>
      <c r="E1616">
        <v>2.1825408379793156E-2</v>
      </c>
      <c r="F1616">
        <v>1614</v>
      </c>
      <c r="G1616">
        <f t="shared" ca="1" si="53"/>
        <v>8.430635553697656E-3</v>
      </c>
    </row>
    <row r="1617" spans="2:7" x14ac:dyDescent="0.2">
      <c r="B1617" s="153">
        <v>43039</v>
      </c>
      <c r="C1617" s="61">
        <v>427.068939</v>
      </c>
      <c r="D1617">
        <f t="shared" si="52"/>
        <v>-1.8669149466464793E-2</v>
      </c>
      <c r="E1617">
        <v>-1.8669149466464793E-2</v>
      </c>
      <c r="F1617">
        <v>1615</v>
      </c>
      <c r="G1617">
        <f t="shared" ca="1" si="53"/>
        <v>0.14159944569868543</v>
      </c>
    </row>
    <row r="1618" spans="2:7" x14ac:dyDescent="0.2">
      <c r="B1618" s="153">
        <v>43038</v>
      </c>
      <c r="C1618" s="61">
        <v>435.19363399999997</v>
      </c>
      <c r="D1618">
        <f t="shared" si="52"/>
        <v>1.5468700926631718E-2</v>
      </c>
      <c r="E1618">
        <v>1.5468700926631718E-2</v>
      </c>
      <c r="F1618">
        <v>1616</v>
      </c>
      <c r="G1618">
        <f t="shared" ca="1" si="53"/>
        <v>4.3528190746983199E-2</v>
      </c>
    </row>
    <row r="1619" spans="2:7" x14ac:dyDescent="0.2">
      <c r="B1619" s="153">
        <v>43035</v>
      </c>
      <c r="C1619" s="61">
        <v>428.564301</v>
      </c>
      <c r="D1619">
        <f t="shared" si="52"/>
        <v>2.5035766586984025E-2</v>
      </c>
      <c r="E1619">
        <v>2.5035766586984025E-2</v>
      </c>
      <c r="F1619">
        <v>1617</v>
      </c>
      <c r="G1619">
        <f t="shared" ca="1" si="53"/>
        <v>-1.2612862759186027E-2</v>
      </c>
    </row>
    <row r="1620" spans="2:7" x14ac:dyDescent="0.2">
      <c r="B1620" s="153">
        <v>43034</v>
      </c>
      <c r="C1620" s="61">
        <v>418.096924</v>
      </c>
      <c r="D1620">
        <f t="shared" si="52"/>
        <v>-6.0433862567496081E-3</v>
      </c>
      <c r="E1620">
        <v>-6.0433862567496081E-3</v>
      </c>
      <c r="F1620">
        <v>1618</v>
      </c>
      <c r="G1620">
        <f t="shared" ca="1" si="53"/>
        <v>-2.2777055854807767E-2</v>
      </c>
    </row>
    <row r="1621" spans="2:7" x14ac:dyDescent="0.2">
      <c r="B1621" s="153">
        <v>43033</v>
      </c>
      <c r="C1621" s="61">
        <v>420.63900799999999</v>
      </c>
      <c r="D1621">
        <f t="shared" si="52"/>
        <v>1.418102504682957E-2</v>
      </c>
      <c r="E1621">
        <v>1.418102504682957E-2</v>
      </c>
      <c r="F1621">
        <v>1619</v>
      </c>
      <c r="G1621">
        <f t="shared" ca="1" si="53"/>
        <v>-5.3706421613846526E-2</v>
      </c>
    </row>
    <row r="1622" spans="2:7" x14ac:dyDescent="0.2">
      <c r="B1622" s="153">
        <v>43032</v>
      </c>
      <c r="C1622" s="61">
        <v>414.75732399999998</v>
      </c>
      <c r="D1622">
        <f t="shared" si="52"/>
        <v>-1.5848647745226485E-2</v>
      </c>
      <c r="E1622">
        <v>-1.5848647745226485E-2</v>
      </c>
      <c r="F1622">
        <v>1620</v>
      </c>
      <c r="G1622">
        <f t="shared" ca="1" si="53"/>
        <v>1.7214979378944898E-2</v>
      </c>
    </row>
    <row r="1623" spans="2:7" x14ac:dyDescent="0.2">
      <c r="B1623" s="153">
        <v>43031</v>
      </c>
      <c r="C1623" s="61">
        <v>421.43652300000002</v>
      </c>
      <c r="D1623">
        <f t="shared" si="52"/>
        <v>-9.8372182357591605E-3</v>
      </c>
      <c r="E1623">
        <v>-9.8372182357591605E-3</v>
      </c>
      <c r="F1623">
        <v>1621</v>
      </c>
      <c r="G1623">
        <f t="shared" ca="1" si="53"/>
        <v>7.9618299775677137E-2</v>
      </c>
    </row>
    <row r="1624" spans="2:7" x14ac:dyDescent="0.2">
      <c r="B1624" s="153">
        <v>43027</v>
      </c>
      <c r="C1624" s="61">
        <v>425.62347399999999</v>
      </c>
      <c r="D1624">
        <f t="shared" si="52"/>
        <v>-1.4427538154584706E-2</v>
      </c>
      <c r="E1624">
        <v>-1.4427538154584706E-2</v>
      </c>
      <c r="F1624">
        <v>1622</v>
      </c>
      <c r="G1624">
        <f t="shared" ca="1" si="53"/>
        <v>3.889481825729782E-2</v>
      </c>
    </row>
    <row r="1625" spans="2:7" x14ac:dyDescent="0.2">
      <c r="B1625" s="153">
        <v>43026</v>
      </c>
      <c r="C1625" s="61">
        <v>431.85406499999999</v>
      </c>
      <c r="D1625">
        <f t="shared" si="52"/>
        <v>2.081988177293422E-3</v>
      </c>
      <c r="E1625">
        <v>2.081988177293422E-3</v>
      </c>
      <c r="F1625">
        <v>1623</v>
      </c>
      <c r="G1625">
        <f t="shared" ca="1" si="53"/>
        <v>-3.2014562888394868E-2</v>
      </c>
    </row>
    <row r="1626" spans="2:7" x14ac:dyDescent="0.2">
      <c r="B1626" s="153">
        <v>43025</v>
      </c>
      <c r="C1626" s="61">
        <v>430.956818</v>
      </c>
      <c r="D1626">
        <f t="shared" si="52"/>
        <v>-1.0868363780532136E-2</v>
      </c>
      <c r="E1626">
        <v>-1.0868363780532136E-2</v>
      </c>
      <c r="F1626">
        <v>1624</v>
      </c>
      <c r="G1626">
        <f t="shared" ca="1" si="53"/>
        <v>-3.0724108561082746E-2</v>
      </c>
    </row>
    <row r="1627" spans="2:7" x14ac:dyDescent="0.2">
      <c r="B1627" s="153">
        <v>43024</v>
      </c>
      <c r="C1627" s="61">
        <v>435.69207799999998</v>
      </c>
      <c r="D1627">
        <f t="shared" si="52"/>
        <v>2.883711430212467E-2</v>
      </c>
      <c r="E1627">
        <v>2.883711430212467E-2</v>
      </c>
      <c r="F1627">
        <v>1625</v>
      </c>
      <c r="G1627">
        <f t="shared" ca="1" si="53"/>
        <v>5.5813609506917994E-2</v>
      </c>
    </row>
    <row r="1628" spans="2:7" x14ac:dyDescent="0.2">
      <c r="B1628" s="153">
        <v>43021</v>
      </c>
      <c r="C1628" s="61">
        <v>423.48013300000002</v>
      </c>
      <c r="D1628">
        <f t="shared" si="52"/>
        <v>1.1067492066878251E-2</v>
      </c>
      <c r="E1628">
        <v>1.1067492066878251E-2</v>
      </c>
      <c r="F1628">
        <v>1626</v>
      </c>
      <c r="G1628">
        <f t="shared" ca="1" si="53"/>
        <v>-3.057639852823181E-3</v>
      </c>
    </row>
    <row r="1629" spans="2:7" x14ac:dyDescent="0.2">
      <c r="B1629" s="153">
        <v>43020</v>
      </c>
      <c r="C1629" s="61">
        <v>418.84457400000002</v>
      </c>
      <c r="D1629">
        <f t="shared" si="52"/>
        <v>1.1191279031581793E-2</v>
      </c>
      <c r="E1629">
        <v>1.1191279031581793E-2</v>
      </c>
      <c r="F1629">
        <v>1627</v>
      </c>
      <c r="G1629">
        <f t="shared" ca="1" si="53"/>
        <v>6.1961164655794758E-2</v>
      </c>
    </row>
    <row r="1630" spans="2:7" x14ac:dyDescent="0.2">
      <c r="B1630" s="153">
        <v>43019</v>
      </c>
      <c r="C1630" s="61">
        <v>414.209045</v>
      </c>
      <c r="D1630">
        <f t="shared" si="52"/>
        <v>-1.9121805207456759E-2</v>
      </c>
      <c r="E1630">
        <v>-1.9121805207456759E-2</v>
      </c>
      <c r="F1630">
        <v>1628</v>
      </c>
      <c r="G1630">
        <f t="shared" ca="1" si="53"/>
        <v>3.7957412991647746E-2</v>
      </c>
    </row>
    <row r="1631" spans="2:7" x14ac:dyDescent="0.2">
      <c r="B1631" s="153">
        <v>43018</v>
      </c>
      <c r="C1631" s="61">
        <v>422.28387500000002</v>
      </c>
      <c r="D1631">
        <f t="shared" si="52"/>
        <v>-4.6992199676301437E-3</v>
      </c>
      <c r="E1631">
        <v>-4.6992199676301437E-3</v>
      </c>
      <c r="F1631">
        <v>1629</v>
      </c>
      <c r="G1631">
        <f t="shared" ca="1" si="53"/>
        <v>2.0052339956063574E-2</v>
      </c>
    </row>
    <row r="1632" spans="2:7" x14ac:dyDescent="0.2">
      <c r="B1632" s="153">
        <v>43017</v>
      </c>
      <c r="C1632" s="61">
        <v>424.277649</v>
      </c>
      <c r="D1632">
        <f t="shared" si="52"/>
        <v>1.7652822746093636E-3</v>
      </c>
      <c r="E1632">
        <v>1.7652822746093636E-3</v>
      </c>
      <c r="F1632">
        <v>1630</v>
      </c>
      <c r="G1632">
        <f t="shared" ca="1" si="53"/>
        <v>4.6425653457661337E-2</v>
      </c>
    </row>
    <row r="1633" spans="2:7" x14ac:dyDescent="0.2">
      <c r="B1633" s="153">
        <v>43014</v>
      </c>
      <c r="C1633" s="61">
        <v>423.52999899999998</v>
      </c>
      <c r="D1633">
        <f t="shared" si="52"/>
        <v>3.6617361399664183E-3</v>
      </c>
      <c r="E1633">
        <v>3.6617361399664183E-3</v>
      </c>
      <c r="F1633">
        <v>1631</v>
      </c>
      <c r="G1633">
        <f t="shared" ca="1" si="53"/>
        <v>7.064856383881013E-2</v>
      </c>
    </row>
    <row r="1634" spans="2:7" x14ac:dyDescent="0.2">
      <c r="B1634" s="153">
        <v>43013</v>
      </c>
      <c r="C1634" s="61">
        <v>421.984802</v>
      </c>
      <c r="D1634">
        <f t="shared" si="52"/>
        <v>-5.9021062891220734E-4</v>
      </c>
      <c r="E1634">
        <v>-5.9021062891220734E-4</v>
      </c>
      <c r="F1634">
        <v>1632</v>
      </c>
      <c r="G1634">
        <f t="shared" ca="1" si="53"/>
        <v>-5.9232026107772374E-2</v>
      </c>
    </row>
    <row r="1635" spans="2:7" x14ac:dyDescent="0.2">
      <c r="B1635" s="153">
        <v>43012</v>
      </c>
      <c r="C1635" s="61">
        <v>422.23400900000001</v>
      </c>
      <c r="D1635">
        <f t="shared" si="52"/>
        <v>1.8148985006634411E-2</v>
      </c>
      <c r="E1635">
        <v>1.8148985006634411E-2</v>
      </c>
      <c r="F1635">
        <v>1633</v>
      </c>
      <c r="G1635">
        <f t="shared" ca="1" si="53"/>
        <v>8.3968505705194887E-2</v>
      </c>
    </row>
    <row r="1636" spans="2:7" x14ac:dyDescent="0.2">
      <c r="B1636" s="153">
        <v>43011</v>
      </c>
      <c r="C1636" s="61">
        <v>414.70748900000001</v>
      </c>
      <c r="D1636">
        <f t="shared" si="52"/>
        <v>3.6114589685807136E-2</v>
      </c>
      <c r="E1636">
        <v>3.6114589685807136E-2</v>
      </c>
      <c r="F1636">
        <v>1634</v>
      </c>
      <c r="G1636">
        <f t="shared" ca="1" si="53"/>
        <v>-3.6119924929696678E-2</v>
      </c>
    </row>
    <row r="1637" spans="2:7" x14ac:dyDescent="0.2">
      <c r="B1637" s="153">
        <v>43007</v>
      </c>
      <c r="C1637" s="61">
        <v>400.25253300000003</v>
      </c>
      <c r="D1637">
        <f t="shared" si="52"/>
        <v>2.491573019781569E-4</v>
      </c>
      <c r="E1637">
        <v>2.491573019781569E-4</v>
      </c>
      <c r="F1637">
        <v>1635</v>
      </c>
      <c r="G1637">
        <f t="shared" ca="1" si="53"/>
        <v>-0.13164200641698759</v>
      </c>
    </row>
    <row r="1638" spans="2:7" x14ac:dyDescent="0.2">
      <c r="B1638" s="153">
        <v>43006</v>
      </c>
      <c r="C1638" s="61">
        <v>400.15283199999999</v>
      </c>
      <c r="D1638">
        <f t="shared" si="52"/>
        <v>-8.6441358347554929E-3</v>
      </c>
      <c r="E1638">
        <v>-8.6441358347554929E-3</v>
      </c>
      <c r="F1638">
        <v>1636</v>
      </c>
      <c r="G1638">
        <f t="shared" ca="1" si="53"/>
        <v>1.892150374395174E-2</v>
      </c>
    </row>
    <row r="1639" spans="2:7" x14ac:dyDescent="0.2">
      <c r="B1639" s="153">
        <v>43005</v>
      </c>
      <c r="C1639" s="61">
        <v>403.64196800000002</v>
      </c>
      <c r="D1639">
        <f t="shared" si="52"/>
        <v>-1.5440706838706401E-2</v>
      </c>
      <c r="E1639">
        <v>-1.5440706838706401E-2</v>
      </c>
      <c r="F1639">
        <v>1637</v>
      </c>
      <c r="G1639">
        <f t="shared" ca="1" si="53"/>
        <v>2.2099750504351093E-2</v>
      </c>
    </row>
    <row r="1640" spans="2:7" x14ac:dyDescent="0.2">
      <c r="B1640" s="153">
        <v>43004</v>
      </c>
      <c r="C1640" s="61">
        <v>409.97222900000003</v>
      </c>
      <c r="D1640">
        <f t="shared" si="52"/>
        <v>7.4717618728244476E-3</v>
      </c>
      <c r="E1640">
        <v>7.4717618728244476E-3</v>
      </c>
      <c r="F1640">
        <v>1638</v>
      </c>
      <c r="G1640">
        <f t="shared" ca="1" si="53"/>
        <v>-0.1357123137706619</v>
      </c>
    </row>
    <row r="1641" spans="2:7" x14ac:dyDescent="0.2">
      <c r="B1641" s="153">
        <v>43003</v>
      </c>
      <c r="C1641" s="61">
        <v>406.93173200000001</v>
      </c>
      <c r="D1641">
        <f t="shared" si="52"/>
        <v>-8.74201393125041E-3</v>
      </c>
      <c r="E1641">
        <v>-8.74201393125041E-3</v>
      </c>
      <c r="F1641">
        <v>1639</v>
      </c>
      <c r="G1641">
        <f t="shared" ca="1" si="53"/>
        <v>6.1777575050049847E-2</v>
      </c>
    </row>
    <row r="1642" spans="2:7" x14ac:dyDescent="0.2">
      <c r="B1642" s="153">
        <v>43000</v>
      </c>
      <c r="C1642" s="61">
        <v>410.52050800000001</v>
      </c>
      <c r="D1642">
        <f t="shared" si="52"/>
        <v>-4.4724212708400091E-3</v>
      </c>
      <c r="E1642">
        <v>-4.4724212708400091E-3</v>
      </c>
      <c r="F1642">
        <v>1640</v>
      </c>
      <c r="G1642">
        <f t="shared" ca="1" si="53"/>
        <v>-5.4178833574608641E-2</v>
      </c>
    </row>
    <row r="1643" spans="2:7" x14ac:dyDescent="0.2">
      <c r="B1643" s="153">
        <v>42999</v>
      </c>
      <c r="C1643" s="61">
        <v>412.364777</v>
      </c>
      <c r="D1643">
        <f t="shared" si="52"/>
        <v>-2.7724110012013465E-3</v>
      </c>
      <c r="E1643">
        <v>-2.7724110012013465E-3</v>
      </c>
      <c r="F1643">
        <v>1641</v>
      </c>
      <c r="G1643">
        <f t="shared" ca="1" si="53"/>
        <v>-4.7420868943691838E-2</v>
      </c>
    </row>
    <row r="1644" spans="2:7" x14ac:dyDescent="0.2">
      <c r="B1644" s="153">
        <v>42998</v>
      </c>
      <c r="C1644" s="61">
        <v>413.51119999999997</v>
      </c>
      <c r="D1644">
        <f t="shared" si="52"/>
        <v>-2.0889902442312792E-2</v>
      </c>
      <c r="E1644">
        <v>-2.0889902442312792E-2</v>
      </c>
      <c r="F1644">
        <v>1642</v>
      </c>
      <c r="G1644">
        <f t="shared" ca="1" si="53"/>
        <v>-1.7525095559591034E-2</v>
      </c>
    </row>
    <row r="1645" spans="2:7" x14ac:dyDescent="0.2">
      <c r="B1645" s="153">
        <v>42997</v>
      </c>
      <c r="C1645" s="61">
        <v>422.33371</v>
      </c>
      <c r="D1645">
        <f t="shared" si="52"/>
        <v>4.6178484368793321E-2</v>
      </c>
      <c r="E1645">
        <v>4.6178484368793321E-2</v>
      </c>
      <c r="F1645">
        <v>1643</v>
      </c>
      <c r="G1645">
        <f t="shared" ca="1" si="53"/>
        <v>-4.4644058138622641E-2</v>
      </c>
    </row>
    <row r="1646" spans="2:7" x14ac:dyDescent="0.2">
      <c r="B1646" s="153">
        <v>42996</v>
      </c>
      <c r="C1646" s="61">
        <v>403.69183299999997</v>
      </c>
      <c r="D1646">
        <f t="shared" si="52"/>
        <v>7.9651657968951104E-3</v>
      </c>
      <c r="E1646">
        <v>7.9651657968951104E-3</v>
      </c>
      <c r="F1646">
        <v>1644</v>
      </c>
      <c r="G1646">
        <f t="shared" ca="1" si="53"/>
        <v>2.353173751167939E-2</v>
      </c>
    </row>
    <row r="1647" spans="2:7" x14ac:dyDescent="0.2">
      <c r="B1647" s="153">
        <v>42993</v>
      </c>
      <c r="C1647" s="61">
        <v>400.50177000000002</v>
      </c>
      <c r="D1647">
        <f t="shared" si="52"/>
        <v>-6.5528871052880702E-3</v>
      </c>
      <c r="E1647">
        <v>-6.5528871052880702E-3</v>
      </c>
      <c r="F1647">
        <v>1645</v>
      </c>
      <c r="G1647">
        <f t="shared" ca="1" si="53"/>
        <v>-1.1746100869420698E-2</v>
      </c>
    </row>
    <row r="1648" spans="2:7" x14ac:dyDescent="0.2">
      <c r="B1648" s="153">
        <v>42992</v>
      </c>
      <c r="C1648" s="61">
        <v>403.14352400000001</v>
      </c>
      <c r="D1648">
        <f t="shared" si="52"/>
        <v>3.7854459250193075E-2</v>
      </c>
      <c r="E1648">
        <v>3.7854459250193075E-2</v>
      </c>
      <c r="F1648">
        <v>1646</v>
      </c>
      <c r="G1648">
        <f t="shared" ca="1" si="53"/>
        <v>-6.1871104238775468E-3</v>
      </c>
    </row>
    <row r="1649" spans="2:7" x14ac:dyDescent="0.2">
      <c r="B1649" s="153">
        <v>42991</v>
      </c>
      <c r="C1649" s="61">
        <v>388.43936200000002</v>
      </c>
      <c r="D1649">
        <f t="shared" si="52"/>
        <v>3.6059519800840738E-3</v>
      </c>
      <c r="E1649">
        <v>3.6059519800840738E-3</v>
      </c>
      <c r="F1649">
        <v>1647</v>
      </c>
      <c r="G1649">
        <f t="shared" ca="1" si="53"/>
        <v>4.0134564318699523E-2</v>
      </c>
    </row>
    <row r="1650" spans="2:7" x14ac:dyDescent="0.2">
      <c r="B1650" s="153">
        <v>42990</v>
      </c>
      <c r="C1650" s="61">
        <v>387.043701</v>
      </c>
      <c r="D1650">
        <f t="shared" si="52"/>
        <v>3.4505714533646904E-2</v>
      </c>
      <c r="E1650">
        <v>3.4505714533646904E-2</v>
      </c>
      <c r="F1650">
        <v>1648</v>
      </c>
      <c r="G1650">
        <f t="shared" ca="1" si="53"/>
        <v>-4.6062623723993189E-2</v>
      </c>
    </row>
    <row r="1651" spans="2:7" x14ac:dyDescent="0.2">
      <c r="B1651" s="153">
        <v>42989</v>
      </c>
      <c r="C1651" s="61">
        <v>374.13394199999999</v>
      </c>
      <c r="D1651">
        <f t="shared" si="52"/>
        <v>6.6661459178971689E-4</v>
      </c>
      <c r="E1651">
        <v>6.6661459178971689E-4</v>
      </c>
      <c r="F1651">
        <v>1649</v>
      </c>
      <c r="G1651">
        <f t="shared" ca="1" si="53"/>
        <v>2.7342199119258649E-2</v>
      </c>
    </row>
    <row r="1652" spans="2:7" x14ac:dyDescent="0.2">
      <c r="B1652" s="153">
        <v>42986</v>
      </c>
      <c r="C1652" s="61">
        <v>373.884705</v>
      </c>
      <c r="D1652">
        <f t="shared" si="52"/>
        <v>-8.1977888473988309E-3</v>
      </c>
      <c r="E1652">
        <v>-8.1977888473988309E-3</v>
      </c>
      <c r="F1652">
        <v>1650</v>
      </c>
      <c r="G1652">
        <f t="shared" ca="1" si="53"/>
        <v>2.6317794293694009E-2</v>
      </c>
    </row>
    <row r="1653" spans="2:7" x14ac:dyDescent="0.2">
      <c r="B1653" s="153">
        <v>42985</v>
      </c>
      <c r="C1653" s="61">
        <v>376.97506700000002</v>
      </c>
      <c r="D1653">
        <f t="shared" si="52"/>
        <v>-1.1889275861320211E-2</v>
      </c>
      <c r="E1653">
        <v>-1.1889275861320211E-2</v>
      </c>
      <c r="F1653">
        <v>1651</v>
      </c>
      <c r="G1653">
        <f t="shared" ca="1" si="53"/>
        <v>2.7485647620762593E-2</v>
      </c>
    </row>
    <row r="1654" spans="2:7" x14ac:dyDescent="0.2">
      <c r="B1654" s="153">
        <v>42984</v>
      </c>
      <c r="C1654" s="61">
        <v>381.51095600000002</v>
      </c>
      <c r="D1654">
        <f t="shared" si="52"/>
        <v>-1.4040905143896779E-2</v>
      </c>
      <c r="E1654">
        <v>-1.4040905143896779E-2</v>
      </c>
      <c r="F1654">
        <v>1652</v>
      </c>
      <c r="G1654">
        <f t="shared" ca="1" si="53"/>
        <v>-1.7511339975232288E-2</v>
      </c>
    </row>
    <row r="1655" spans="2:7" x14ac:dyDescent="0.2">
      <c r="B1655" s="153">
        <v>42983</v>
      </c>
      <c r="C1655" s="61">
        <v>386.94400000000002</v>
      </c>
      <c r="D1655">
        <f t="shared" si="52"/>
        <v>1.2389116522917272E-2</v>
      </c>
      <c r="E1655">
        <v>1.2389116522917272E-2</v>
      </c>
      <c r="F1655">
        <v>1653</v>
      </c>
      <c r="G1655">
        <f t="shared" ca="1" si="53"/>
        <v>0.13614077263525692</v>
      </c>
    </row>
    <row r="1656" spans="2:7" x14ac:dyDescent="0.2">
      <c r="B1656" s="153">
        <v>42982</v>
      </c>
      <c r="C1656" s="61">
        <v>382.20877100000001</v>
      </c>
      <c r="D1656">
        <f t="shared" si="52"/>
        <v>-1.9061011413689551E-2</v>
      </c>
      <c r="E1656">
        <v>-1.9061011413689551E-2</v>
      </c>
      <c r="F1656">
        <v>1654</v>
      </c>
      <c r="G1656">
        <f t="shared" ca="1" si="53"/>
        <v>-6.0648904687962836E-2</v>
      </c>
    </row>
    <row r="1657" spans="2:7" x14ac:dyDescent="0.2">
      <c r="B1657" s="153">
        <v>42979</v>
      </c>
      <c r="C1657" s="61">
        <v>389.63562000000002</v>
      </c>
      <c r="D1657">
        <f t="shared" si="52"/>
        <v>3.7976407029745189E-2</v>
      </c>
      <c r="E1657">
        <v>3.7976407029745189E-2</v>
      </c>
      <c r="F1657">
        <v>1655</v>
      </c>
      <c r="G1657">
        <f t="shared" ca="1" si="53"/>
        <v>-3.9513477796226756E-2</v>
      </c>
    </row>
    <row r="1658" spans="2:7" x14ac:dyDescent="0.2">
      <c r="B1658" s="153">
        <v>42978</v>
      </c>
      <c r="C1658" s="61">
        <v>375.38003500000002</v>
      </c>
      <c r="D1658">
        <f t="shared" si="52"/>
        <v>-5.1519913237430487E-3</v>
      </c>
      <c r="E1658">
        <v>-5.1519913237430487E-3</v>
      </c>
      <c r="F1658">
        <v>1656</v>
      </c>
      <c r="G1658">
        <f t="shared" ca="1" si="53"/>
        <v>1.9120807221368826E-2</v>
      </c>
    </row>
    <row r="1659" spans="2:7" x14ac:dyDescent="0.2">
      <c r="B1659" s="153">
        <v>42977</v>
      </c>
      <c r="C1659" s="61">
        <v>377.324005</v>
      </c>
      <c r="D1659">
        <f t="shared" si="52"/>
        <v>6.3812916973213247E-3</v>
      </c>
      <c r="E1659">
        <v>6.3812916973213247E-3</v>
      </c>
      <c r="F1659">
        <v>1657</v>
      </c>
      <c r="G1659">
        <f t="shared" ca="1" si="53"/>
        <v>4.6859971805912247E-2</v>
      </c>
    </row>
    <row r="1660" spans="2:7" x14ac:dyDescent="0.2">
      <c r="B1660" s="153">
        <v>42976</v>
      </c>
      <c r="C1660" s="61">
        <v>374.93145800000002</v>
      </c>
      <c r="D1660">
        <f t="shared" si="52"/>
        <v>-8.4365265777408566E-3</v>
      </c>
      <c r="E1660">
        <v>-8.4365265777408566E-3</v>
      </c>
      <c r="F1660">
        <v>1658</v>
      </c>
      <c r="G1660">
        <f t="shared" ca="1" si="53"/>
        <v>1.5974562346556996E-2</v>
      </c>
    </row>
    <row r="1661" spans="2:7" x14ac:dyDescent="0.2">
      <c r="B1661" s="153">
        <v>42975</v>
      </c>
      <c r="C1661" s="61">
        <v>378.12148999999999</v>
      </c>
      <c r="D1661">
        <f t="shared" si="52"/>
        <v>-1.2625277276653845E-2</v>
      </c>
      <c r="E1661">
        <v>-1.2625277276653845E-2</v>
      </c>
      <c r="F1661">
        <v>1659</v>
      </c>
      <c r="G1661">
        <f t="shared" ca="1" si="53"/>
        <v>-2.7311877868241408E-2</v>
      </c>
    </row>
    <row r="1662" spans="2:7" x14ac:dyDescent="0.2">
      <c r="B1662" s="153">
        <v>42971</v>
      </c>
      <c r="C1662" s="61">
        <v>382.95642099999998</v>
      </c>
      <c r="D1662">
        <f t="shared" si="52"/>
        <v>1.1054005111145383E-2</v>
      </c>
      <c r="E1662">
        <v>1.1054005111145383E-2</v>
      </c>
      <c r="F1662">
        <v>1660</v>
      </c>
      <c r="G1662">
        <f t="shared" ca="1" si="53"/>
        <v>-6.4280665789999886E-2</v>
      </c>
    </row>
    <row r="1663" spans="2:7" x14ac:dyDescent="0.2">
      <c r="B1663" s="153">
        <v>42970</v>
      </c>
      <c r="C1663" s="61">
        <v>378.76950099999999</v>
      </c>
      <c r="D1663">
        <f t="shared" si="52"/>
        <v>1.6996761673125547E-2</v>
      </c>
      <c r="E1663">
        <v>1.6996761673125547E-2</v>
      </c>
      <c r="F1663">
        <v>1661</v>
      </c>
      <c r="G1663">
        <f t="shared" ca="1" si="53"/>
        <v>1.7764250595310602E-2</v>
      </c>
    </row>
    <row r="1664" spans="2:7" x14ac:dyDescent="0.2">
      <c r="B1664" s="153">
        <v>42969</v>
      </c>
      <c r="C1664" s="61">
        <v>372.43923999999998</v>
      </c>
      <c r="D1664">
        <f t="shared" si="52"/>
        <v>-2.0034197878709549E-3</v>
      </c>
      <c r="E1664">
        <v>-2.0034197878709549E-3</v>
      </c>
      <c r="F1664">
        <v>1662</v>
      </c>
      <c r="G1664">
        <f t="shared" ca="1" si="53"/>
        <v>3.5780809183837171E-2</v>
      </c>
    </row>
    <row r="1665" spans="2:7" x14ac:dyDescent="0.2">
      <c r="B1665" s="153">
        <v>42968</v>
      </c>
      <c r="C1665" s="61">
        <v>373.18689000000001</v>
      </c>
      <c r="D1665">
        <f t="shared" si="52"/>
        <v>-1.5904276019498488E-2</v>
      </c>
      <c r="E1665">
        <v>-1.5904276019498488E-2</v>
      </c>
      <c r="F1665">
        <v>1663</v>
      </c>
      <c r="G1665">
        <f t="shared" ca="1" si="53"/>
        <v>-3.7256098206568163E-3</v>
      </c>
    </row>
    <row r="1666" spans="2:7" x14ac:dyDescent="0.2">
      <c r="B1666" s="153">
        <v>42965</v>
      </c>
      <c r="C1666" s="61">
        <v>379.21807899999999</v>
      </c>
      <c r="D1666">
        <f t="shared" si="52"/>
        <v>-1.2717336193428486E-2</v>
      </c>
      <c r="E1666">
        <v>-1.2717336193428486E-2</v>
      </c>
      <c r="F1666">
        <v>1664</v>
      </c>
      <c r="G1666">
        <f t="shared" ca="1" si="53"/>
        <v>-6.8489751663837597E-2</v>
      </c>
    </row>
    <row r="1667" spans="2:7" x14ac:dyDescent="0.2">
      <c r="B1667" s="153">
        <v>42964</v>
      </c>
      <c r="C1667" s="61">
        <v>384.102844</v>
      </c>
      <c r="D1667">
        <f t="shared" ref="D1667:D1730" si="54">(C1667-C1668)/C1668</f>
        <v>-1.0147763202544187E-2</v>
      </c>
      <c r="E1667">
        <v>-1.0147763202544187E-2</v>
      </c>
      <c r="F1667">
        <v>1665</v>
      </c>
      <c r="G1667">
        <f t="shared" ref="G1667:G1730" ca="1" si="55">_xlfn.NORM.INV(RAND(),$N$5,$N$6)</f>
        <v>2.3242876394374005E-2</v>
      </c>
    </row>
    <row r="1668" spans="2:7" x14ac:dyDescent="0.2">
      <c r="B1668" s="153">
        <v>42963</v>
      </c>
      <c r="C1668" s="61">
        <v>388.04058800000001</v>
      </c>
      <c r="D1668">
        <f t="shared" si="54"/>
        <v>3.6894002989768915E-2</v>
      </c>
      <c r="E1668">
        <v>3.6894002989768915E-2</v>
      </c>
      <c r="F1668">
        <v>1666</v>
      </c>
      <c r="G1668">
        <f t="shared" ca="1" si="55"/>
        <v>-3.6208190816581672E-2</v>
      </c>
    </row>
    <row r="1669" spans="2:7" x14ac:dyDescent="0.2">
      <c r="B1669" s="153">
        <v>42961</v>
      </c>
      <c r="C1669" s="61">
        <v>374.23361199999999</v>
      </c>
      <c r="D1669">
        <f t="shared" si="54"/>
        <v>2.4031568781342984E-3</v>
      </c>
      <c r="E1669">
        <v>2.4031568781342984E-3</v>
      </c>
      <c r="F1669">
        <v>1667</v>
      </c>
      <c r="G1669">
        <f t="shared" ca="1" si="55"/>
        <v>-8.428254063055203E-2</v>
      </c>
    </row>
    <row r="1670" spans="2:7" x14ac:dyDescent="0.2">
      <c r="B1670" s="153">
        <v>42958</v>
      </c>
      <c r="C1670" s="61">
        <v>373.33642600000002</v>
      </c>
      <c r="D1670">
        <f t="shared" si="54"/>
        <v>-1.4992166429512959E-2</v>
      </c>
      <c r="E1670">
        <v>-1.4992166429512959E-2</v>
      </c>
      <c r="F1670">
        <v>1668</v>
      </c>
      <c r="G1670">
        <f t="shared" ca="1" si="55"/>
        <v>3.8446312519833624E-2</v>
      </c>
    </row>
    <row r="1671" spans="2:7" x14ac:dyDescent="0.2">
      <c r="B1671" s="153">
        <v>42957</v>
      </c>
      <c r="C1671" s="61">
        <v>379.01873799999998</v>
      </c>
      <c r="D1671">
        <f t="shared" si="54"/>
        <v>-8.6167462108517223E-2</v>
      </c>
      <c r="E1671">
        <v>-8.6167462108517223E-2</v>
      </c>
      <c r="F1671">
        <v>1669</v>
      </c>
      <c r="G1671">
        <f t="shared" ca="1" si="55"/>
        <v>1.2247217366237559E-2</v>
      </c>
    </row>
    <row r="1672" spans="2:7" x14ac:dyDescent="0.2">
      <c r="B1672" s="153">
        <v>42956</v>
      </c>
      <c r="C1672" s="61">
        <v>414.75732399999998</v>
      </c>
      <c r="D1672">
        <f t="shared" si="54"/>
        <v>-3.2441837758275284E-2</v>
      </c>
      <c r="E1672">
        <v>-3.2441837758275284E-2</v>
      </c>
      <c r="F1672">
        <v>1670</v>
      </c>
      <c r="G1672">
        <f t="shared" ca="1" si="55"/>
        <v>-8.0466673588066459E-2</v>
      </c>
    </row>
    <row r="1673" spans="2:7" x14ac:dyDescent="0.2">
      <c r="B1673" s="153">
        <v>42955</v>
      </c>
      <c r="C1673" s="61">
        <v>428.663971</v>
      </c>
      <c r="D1673">
        <f t="shared" si="54"/>
        <v>0</v>
      </c>
      <c r="E1673">
        <v>0</v>
      </c>
      <c r="F1673">
        <v>1671</v>
      </c>
      <c r="G1673">
        <f t="shared" ca="1" si="55"/>
        <v>-5.7412294787708276E-2</v>
      </c>
    </row>
    <row r="1674" spans="2:7" x14ac:dyDescent="0.2">
      <c r="B1674" s="153">
        <v>42954</v>
      </c>
      <c r="C1674" s="61">
        <v>428.663971</v>
      </c>
      <c r="D1674">
        <f t="shared" si="54"/>
        <v>-1.2855854787131027E-2</v>
      </c>
      <c r="E1674">
        <v>-1.2855854787131027E-2</v>
      </c>
      <c r="F1674">
        <v>1672</v>
      </c>
      <c r="G1674">
        <f t="shared" ca="1" si="55"/>
        <v>1.0827407653737093E-2</v>
      </c>
    </row>
    <row r="1675" spans="2:7" x14ac:dyDescent="0.2">
      <c r="B1675" s="153">
        <v>42951</v>
      </c>
      <c r="C1675" s="61">
        <v>434.24658199999999</v>
      </c>
      <c r="D1675">
        <f t="shared" si="54"/>
        <v>9.6186785664023906E-3</v>
      </c>
      <c r="E1675">
        <v>9.6186785664023906E-3</v>
      </c>
      <c r="F1675">
        <v>1673</v>
      </c>
      <c r="G1675">
        <f t="shared" ca="1" si="55"/>
        <v>4.5516158826576808E-2</v>
      </c>
    </row>
    <row r="1676" spans="2:7" x14ac:dyDescent="0.2">
      <c r="B1676" s="153">
        <v>42950</v>
      </c>
      <c r="C1676" s="61">
        <v>430.10949699999998</v>
      </c>
      <c r="D1676">
        <f t="shared" si="54"/>
        <v>-2.0211189054147701E-2</v>
      </c>
      <c r="E1676">
        <v>-2.0211189054147701E-2</v>
      </c>
      <c r="F1676">
        <v>1674</v>
      </c>
      <c r="G1676">
        <f t="shared" ca="1" si="55"/>
        <v>3.8329969836362228E-2</v>
      </c>
    </row>
    <row r="1677" spans="2:7" x14ac:dyDescent="0.2">
      <c r="B1677" s="153">
        <v>42949</v>
      </c>
      <c r="C1677" s="61">
        <v>438.98184199999997</v>
      </c>
      <c r="D1677">
        <f t="shared" si="54"/>
        <v>-1.4656486681964918E-2</v>
      </c>
      <c r="E1677">
        <v>-1.4656486681964918E-2</v>
      </c>
      <c r="F1677">
        <v>1675</v>
      </c>
      <c r="G1677">
        <f t="shared" ca="1" si="55"/>
        <v>3.5157354862078133E-2</v>
      </c>
    </row>
    <row r="1678" spans="2:7" x14ac:dyDescent="0.2">
      <c r="B1678" s="153">
        <v>42948</v>
      </c>
      <c r="C1678" s="61">
        <v>445.51147500000002</v>
      </c>
      <c r="D1678">
        <f t="shared" si="54"/>
        <v>5.1731738134435873E-3</v>
      </c>
      <c r="E1678">
        <v>5.1731738134435873E-3</v>
      </c>
      <c r="F1678">
        <v>1676</v>
      </c>
      <c r="G1678">
        <f t="shared" ca="1" si="55"/>
        <v>1.7141563356068514E-2</v>
      </c>
    </row>
    <row r="1679" spans="2:7" x14ac:dyDescent="0.2">
      <c r="B1679" s="153">
        <v>42947</v>
      </c>
      <c r="C1679" s="61">
        <v>443.21862800000002</v>
      </c>
      <c r="D1679">
        <f t="shared" si="54"/>
        <v>-2.8036508955831714E-3</v>
      </c>
      <c r="E1679">
        <v>-2.8036508955831714E-3</v>
      </c>
      <c r="F1679">
        <v>1677</v>
      </c>
      <c r="G1679">
        <f t="shared" ca="1" si="55"/>
        <v>0.11959069755242129</v>
      </c>
    </row>
    <row r="1680" spans="2:7" x14ac:dyDescent="0.2">
      <c r="B1680" s="153">
        <v>42944</v>
      </c>
      <c r="C1680" s="61">
        <v>444.46475199999998</v>
      </c>
      <c r="D1680">
        <f t="shared" si="54"/>
        <v>1.0103416419921408E-3</v>
      </c>
      <c r="E1680">
        <v>1.0103416419921408E-3</v>
      </c>
      <c r="F1680">
        <v>1678</v>
      </c>
      <c r="G1680">
        <f t="shared" ca="1" si="55"/>
        <v>6.9043654605964053E-2</v>
      </c>
    </row>
    <row r="1681" spans="2:7" x14ac:dyDescent="0.2">
      <c r="B1681" s="153">
        <v>42943</v>
      </c>
      <c r="C1681" s="61">
        <v>444.016144</v>
      </c>
      <c r="D1681">
        <f t="shared" si="54"/>
        <v>-2.6022260504785063E-2</v>
      </c>
      <c r="E1681">
        <v>-2.6022260504785063E-2</v>
      </c>
      <c r="F1681">
        <v>1679</v>
      </c>
      <c r="G1681">
        <f t="shared" ca="1" si="55"/>
        <v>4.3575731048428809E-2</v>
      </c>
    </row>
    <row r="1682" spans="2:7" x14ac:dyDescent="0.2">
      <c r="B1682" s="153">
        <v>42942</v>
      </c>
      <c r="C1682" s="61">
        <v>455.87914999999998</v>
      </c>
      <c r="D1682">
        <f t="shared" si="54"/>
        <v>2.630972092963639E-3</v>
      </c>
      <c r="E1682">
        <v>2.630972092963639E-3</v>
      </c>
      <c r="F1682">
        <v>1680</v>
      </c>
      <c r="G1682">
        <f t="shared" ca="1" si="55"/>
        <v>1.8699477504353422E-3</v>
      </c>
    </row>
    <row r="1683" spans="2:7" x14ac:dyDescent="0.2">
      <c r="B1683" s="153">
        <v>42941</v>
      </c>
      <c r="C1683" s="61">
        <v>454.68289199999998</v>
      </c>
      <c r="D1683">
        <f t="shared" si="54"/>
        <v>-1.7025869276816725E-2</v>
      </c>
      <c r="E1683">
        <v>-1.7025869276816725E-2</v>
      </c>
      <c r="F1683">
        <v>1681</v>
      </c>
      <c r="G1683">
        <f t="shared" ca="1" si="55"/>
        <v>2.8194578701090069E-2</v>
      </c>
    </row>
    <row r="1684" spans="2:7" x14ac:dyDescent="0.2">
      <c r="B1684" s="153">
        <v>42940</v>
      </c>
      <c r="C1684" s="61">
        <v>462.55835000000002</v>
      </c>
      <c r="D1684">
        <f t="shared" si="54"/>
        <v>-1.2914511784865325E-3</v>
      </c>
      <c r="E1684">
        <v>-1.2914511784865325E-3</v>
      </c>
      <c r="F1684">
        <v>1682</v>
      </c>
      <c r="G1684">
        <f t="shared" ca="1" si="55"/>
        <v>2.055217917543059E-2</v>
      </c>
    </row>
    <row r="1685" spans="2:7" x14ac:dyDescent="0.2">
      <c r="B1685" s="153">
        <v>42937</v>
      </c>
      <c r="C1685" s="61">
        <v>463.15649400000001</v>
      </c>
      <c r="D1685">
        <f t="shared" si="54"/>
        <v>9.6707905492198019E-3</v>
      </c>
      <c r="E1685">
        <v>9.6707905492198019E-3</v>
      </c>
      <c r="F1685">
        <v>1683</v>
      </c>
      <c r="G1685">
        <f t="shared" ca="1" si="55"/>
        <v>2.8087110785771016E-2</v>
      </c>
    </row>
    <row r="1686" spans="2:7" x14ac:dyDescent="0.2">
      <c r="B1686" s="153">
        <v>42936</v>
      </c>
      <c r="C1686" s="61">
        <v>458.72030599999999</v>
      </c>
      <c r="D1686">
        <f t="shared" si="54"/>
        <v>-9.7700211261041712E-4</v>
      </c>
      <c r="E1686">
        <v>-9.7700211261041712E-4</v>
      </c>
      <c r="F1686">
        <v>1684</v>
      </c>
      <c r="G1686">
        <f t="shared" ca="1" si="55"/>
        <v>-2.9124472567720994E-2</v>
      </c>
    </row>
    <row r="1687" spans="2:7" x14ac:dyDescent="0.2">
      <c r="B1687" s="153">
        <v>42935</v>
      </c>
      <c r="C1687" s="61">
        <v>459.16891500000003</v>
      </c>
      <c r="D1687">
        <f t="shared" si="54"/>
        <v>9.7555943010013777E-3</v>
      </c>
      <c r="E1687">
        <v>9.7555943010013777E-3</v>
      </c>
      <c r="F1687">
        <v>1685</v>
      </c>
      <c r="G1687">
        <f t="shared" ca="1" si="55"/>
        <v>-2.045488169909376E-2</v>
      </c>
    </row>
    <row r="1688" spans="2:7" x14ac:dyDescent="0.2">
      <c r="B1688" s="153">
        <v>42934</v>
      </c>
      <c r="C1688" s="61">
        <v>454.73272700000001</v>
      </c>
      <c r="D1688">
        <f t="shared" si="54"/>
        <v>4.4038048566146471E-3</v>
      </c>
      <c r="E1688">
        <v>4.4038048566146471E-3</v>
      </c>
      <c r="F1688">
        <v>1686</v>
      </c>
      <c r="G1688">
        <f t="shared" ca="1" si="55"/>
        <v>-2.7777579654499875E-2</v>
      </c>
    </row>
    <row r="1689" spans="2:7" x14ac:dyDescent="0.2">
      <c r="B1689" s="153">
        <v>42933</v>
      </c>
      <c r="C1689" s="61">
        <v>452.73895299999998</v>
      </c>
      <c r="D1689">
        <f t="shared" si="54"/>
        <v>6.3151142747203881E-3</v>
      </c>
      <c r="E1689">
        <v>6.3151142747203881E-3</v>
      </c>
      <c r="F1689">
        <v>1687</v>
      </c>
      <c r="G1689">
        <f t="shared" ca="1" si="55"/>
        <v>-2.8299325641851274E-2</v>
      </c>
    </row>
    <row r="1690" spans="2:7" x14ac:dyDescent="0.2">
      <c r="B1690" s="153">
        <v>42930</v>
      </c>
      <c r="C1690" s="61">
        <v>449.89779700000003</v>
      </c>
      <c r="D1690">
        <f t="shared" si="54"/>
        <v>-1.6882693567032231E-2</v>
      </c>
      <c r="E1690">
        <v>-1.6882693567032231E-2</v>
      </c>
      <c r="F1690">
        <v>1688</v>
      </c>
      <c r="G1690">
        <f t="shared" ca="1" si="55"/>
        <v>4.6754314276456011E-3</v>
      </c>
    </row>
    <row r="1691" spans="2:7" x14ac:dyDescent="0.2">
      <c r="B1691" s="153">
        <v>42929</v>
      </c>
      <c r="C1691" s="61">
        <v>457.623718</v>
      </c>
      <c r="D1691">
        <f t="shared" si="54"/>
        <v>-4.229929957842965E-3</v>
      </c>
      <c r="E1691">
        <v>-4.229929957842965E-3</v>
      </c>
      <c r="F1691">
        <v>1689</v>
      </c>
      <c r="G1691">
        <f t="shared" ca="1" si="55"/>
        <v>-4.7145780229761472E-2</v>
      </c>
    </row>
    <row r="1692" spans="2:7" x14ac:dyDescent="0.2">
      <c r="B1692" s="153">
        <v>42928</v>
      </c>
      <c r="C1692" s="61">
        <v>459.567657</v>
      </c>
      <c r="D1692">
        <f t="shared" si="54"/>
        <v>8.8630421276084427E-3</v>
      </c>
      <c r="E1692">
        <v>8.8630421276084427E-3</v>
      </c>
      <c r="F1692">
        <v>1690</v>
      </c>
      <c r="G1692">
        <f t="shared" ca="1" si="55"/>
        <v>-4.0351200572547936E-2</v>
      </c>
    </row>
    <row r="1693" spans="2:7" x14ac:dyDescent="0.2">
      <c r="B1693" s="153">
        <v>42927</v>
      </c>
      <c r="C1693" s="61">
        <v>455.53027300000002</v>
      </c>
      <c r="D1693">
        <f t="shared" si="54"/>
        <v>2.2373873370611665E-2</v>
      </c>
      <c r="E1693">
        <v>2.2373873370611665E-2</v>
      </c>
      <c r="F1693">
        <v>1691</v>
      </c>
      <c r="G1693">
        <f t="shared" ca="1" si="55"/>
        <v>-1.6944288459454216E-2</v>
      </c>
    </row>
    <row r="1694" spans="2:7" x14ac:dyDescent="0.2">
      <c r="B1694" s="153">
        <v>42926</v>
      </c>
      <c r="C1694" s="61">
        <v>445.56133999999997</v>
      </c>
      <c r="D1694">
        <f t="shared" si="54"/>
        <v>2.312009790584179E-2</v>
      </c>
      <c r="E1694">
        <v>2.312009790584179E-2</v>
      </c>
      <c r="F1694">
        <v>1692</v>
      </c>
      <c r="G1694">
        <f t="shared" ca="1" si="55"/>
        <v>-3.8074357103930669E-3</v>
      </c>
    </row>
    <row r="1695" spans="2:7" x14ac:dyDescent="0.2">
      <c r="B1695" s="153">
        <v>42923</v>
      </c>
      <c r="C1695" s="61">
        <v>435.492706</v>
      </c>
      <c r="D1695">
        <f t="shared" si="54"/>
        <v>-5.7198303721703856E-4</v>
      </c>
      <c r="E1695">
        <v>-5.7198303721703856E-4</v>
      </c>
      <c r="F1695">
        <v>1693</v>
      </c>
      <c r="G1695">
        <f t="shared" ca="1" si="55"/>
        <v>5.5390844141176614E-2</v>
      </c>
    </row>
    <row r="1696" spans="2:7" x14ac:dyDescent="0.2">
      <c r="B1696" s="153">
        <v>42922</v>
      </c>
      <c r="C1696" s="61">
        <v>435.74194299999999</v>
      </c>
      <c r="D1696">
        <f t="shared" si="54"/>
        <v>1.2391492074928311E-2</v>
      </c>
      <c r="E1696">
        <v>1.2391492074928311E-2</v>
      </c>
      <c r="F1696">
        <v>1694</v>
      </c>
      <c r="G1696">
        <f t="shared" ca="1" si="55"/>
        <v>4.7632825489202876E-2</v>
      </c>
    </row>
    <row r="1697" spans="2:7" x14ac:dyDescent="0.2">
      <c r="B1697" s="153">
        <v>42921</v>
      </c>
      <c r="C1697" s="61">
        <v>430.40853900000002</v>
      </c>
      <c r="D1697">
        <f t="shared" si="54"/>
        <v>1.1360974715330657E-2</v>
      </c>
      <c r="E1697">
        <v>1.1360974715330657E-2</v>
      </c>
      <c r="F1697">
        <v>1695</v>
      </c>
      <c r="G1697">
        <f t="shared" ca="1" si="55"/>
        <v>8.9408331432641985E-2</v>
      </c>
    </row>
    <row r="1698" spans="2:7" x14ac:dyDescent="0.2">
      <c r="B1698" s="153">
        <v>42920</v>
      </c>
      <c r="C1698" s="61">
        <v>425.57360799999998</v>
      </c>
      <c r="D1698">
        <f t="shared" si="54"/>
        <v>-7.7861906271723359E-3</v>
      </c>
      <c r="E1698">
        <v>-7.7861906271723359E-3</v>
      </c>
      <c r="F1698">
        <v>1696</v>
      </c>
      <c r="G1698">
        <f t="shared" ca="1" si="55"/>
        <v>-2.8890254670121695E-2</v>
      </c>
    </row>
    <row r="1699" spans="2:7" x14ac:dyDescent="0.2">
      <c r="B1699" s="153">
        <v>42919</v>
      </c>
      <c r="C1699" s="61">
        <v>428.913208</v>
      </c>
      <c r="D1699">
        <f t="shared" si="54"/>
        <v>-5.3172885060716385E-3</v>
      </c>
      <c r="E1699">
        <v>-5.3172885060716385E-3</v>
      </c>
      <c r="F1699">
        <v>1697</v>
      </c>
      <c r="G1699">
        <f t="shared" ca="1" si="55"/>
        <v>1.551180457013329E-2</v>
      </c>
    </row>
    <row r="1700" spans="2:7" x14ac:dyDescent="0.2">
      <c r="B1700" s="153">
        <v>42916</v>
      </c>
      <c r="C1700" s="61">
        <v>431.20605499999999</v>
      </c>
      <c r="D1700">
        <f t="shared" si="54"/>
        <v>-7.0018444036941147E-3</v>
      </c>
      <c r="E1700">
        <v>-7.0018444036941147E-3</v>
      </c>
      <c r="F1700">
        <v>1698</v>
      </c>
      <c r="G1700">
        <f t="shared" ca="1" si="55"/>
        <v>8.0400969337157083E-4</v>
      </c>
    </row>
    <row r="1701" spans="2:7" x14ac:dyDescent="0.2">
      <c r="B1701" s="153">
        <v>42915</v>
      </c>
      <c r="C1701" s="61">
        <v>434.24658199999999</v>
      </c>
      <c r="D1701">
        <f t="shared" si="54"/>
        <v>-1.5593241403761036E-2</v>
      </c>
      <c r="E1701">
        <v>-1.5593241403761036E-2</v>
      </c>
      <c r="F1701">
        <v>1699</v>
      </c>
      <c r="G1701">
        <f t="shared" ca="1" si="55"/>
        <v>4.0180577278354578E-2</v>
      </c>
    </row>
    <row r="1702" spans="2:7" x14ac:dyDescent="0.2">
      <c r="B1702" s="153">
        <v>42914</v>
      </c>
      <c r="C1702" s="61">
        <v>441.12515300000001</v>
      </c>
      <c r="D1702">
        <f t="shared" si="54"/>
        <v>4.5223487071867688E-4</v>
      </c>
      <c r="E1702">
        <v>4.5223487071867688E-4</v>
      </c>
      <c r="F1702">
        <v>1700</v>
      </c>
      <c r="G1702">
        <f t="shared" ca="1" si="55"/>
        <v>5.9434899150615277E-2</v>
      </c>
    </row>
    <row r="1703" spans="2:7" x14ac:dyDescent="0.2">
      <c r="B1703" s="153">
        <v>42913</v>
      </c>
      <c r="C1703" s="61">
        <v>440.92575099999999</v>
      </c>
      <c r="D1703">
        <f t="shared" si="54"/>
        <v>-1.9181361169786678E-3</v>
      </c>
      <c r="E1703">
        <v>-1.9181361169786678E-3</v>
      </c>
      <c r="F1703">
        <v>1701</v>
      </c>
      <c r="G1703">
        <f t="shared" ca="1" si="55"/>
        <v>-9.2812290168977823E-2</v>
      </c>
    </row>
    <row r="1704" spans="2:7" x14ac:dyDescent="0.2">
      <c r="B1704" s="153">
        <v>42909</v>
      </c>
      <c r="C1704" s="61">
        <v>441.77313199999998</v>
      </c>
      <c r="D1704">
        <f t="shared" si="54"/>
        <v>-2.1095641543945571E-2</v>
      </c>
      <c r="E1704">
        <v>-2.1095641543945571E-2</v>
      </c>
      <c r="F1704">
        <v>1702</v>
      </c>
      <c r="G1704">
        <f t="shared" ca="1" si="55"/>
        <v>-1.1473083548405273E-2</v>
      </c>
    </row>
    <row r="1705" spans="2:7" x14ac:dyDescent="0.2">
      <c r="B1705" s="153">
        <v>42908</v>
      </c>
      <c r="C1705" s="61">
        <v>451.29345699999999</v>
      </c>
      <c r="D1705">
        <f t="shared" si="54"/>
        <v>-1.0059010156529406E-2</v>
      </c>
      <c r="E1705">
        <v>-1.0059010156529406E-2</v>
      </c>
      <c r="F1705">
        <v>1703</v>
      </c>
      <c r="G1705">
        <f t="shared" ca="1" si="55"/>
        <v>-2.950604955987865E-2</v>
      </c>
    </row>
    <row r="1706" spans="2:7" x14ac:dyDescent="0.2">
      <c r="B1706" s="153">
        <v>42907</v>
      </c>
      <c r="C1706" s="61">
        <v>455.87914999999998</v>
      </c>
      <c r="D1706">
        <f t="shared" si="54"/>
        <v>-2.1608932042908979E-2</v>
      </c>
      <c r="E1706">
        <v>-2.1608932042908979E-2</v>
      </c>
      <c r="F1706">
        <v>1704</v>
      </c>
      <c r="G1706">
        <f t="shared" ca="1" si="55"/>
        <v>2.7686780124576222E-2</v>
      </c>
    </row>
    <row r="1707" spans="2:7" x14ac:dyDescent="0.2">
      <c r="B1707" s="153">
        <v>42906</v>
      </c>
      <c r="C1707" s="61">
        <v>465.94778400000001</v>
      </c>
      <c r="D1707">
        <f t="shared" si="54"/>
        <v>3.3270684832536548E-2</v>
      </c>
      <c r="E1707">
        <v>3.3270684832536548E-2</v>
      </c>
      <c r="F1707">
        <v>1705</v>
      </c>
      <c r="G1707">
        <f t="shared" ca="1" si="55"/>
        <v>5.6360068563016105E-2</v>
      </c>
    </row>
    <row r="1708" spans="2:7" x14ac:dyDescent="0.2">
      <c r="B1708" s="153">
        <v>42905</v>
      </c>
      <c r="C1708" s="61">
        <v>450.94454999999999</v>
      </c>
      <c r="D1708">
        <f t="shared" si="54"/>
        <v>-7.4602255595302208E-3</v>
      </c>
      <c r="E1708">
        <v>-7.4602255595302208E-3</v>
      </c>
      <c r="F1708">
        <v>1706</v>
      </c>
      <c r="G1708">
        <f t="shared" ca="1" si="55"/>
        <v>4.0074498998376257E-2</v>
      </c>
    </row>
    <row r="1709" spans="2:7" x14ac:dyDescent="0.2">
      <c r="B1709" s="153">
        <v>42902</v>
      </c>
      <c r="C1709" s="61">
        <v>454.33398399999999</v>
      </c>
      <c r="D1709">
        <f t="shared" si="54"/>
        <v>1.6618397724105057E-2</v>
      </c>
      <c r="E1709">
        <v>1.6618397724105057E-2</v>
      </c>
      <c r="F1709">
        <v>1707</v>
      </c>
      <c r="G1709">
        <f t="shared" ca="1" si="55"/>
        <v>7.7941419646627735E-2</v>
      </c>
    </row>
    <row r="1710" spans="2:7" x14ac:dyDescent="0.2">
      <c r="B1710" s="153">
        <v>42901</v>
      </c>
      <c r="C1710" s="61">
        <v>446.907104</v>
      </c>
      <c r="D1710">
        <f t="shared" si="54"/>
        <v>-8.0762109944572651E-3</v>
      </c>
      <c r="E1710">
        <v>-8.0762109944572651E-3</v>
      </c>
      <c r="F1710">
        <v>1708</v>
      </c>
      <c r="G1710">
        <f t="shared" ca="1" si="55"/>
        <v>-6.0792558166804046E-2</v>
      </c>
    </row>
    <row r="1711" spans="2:7" x14ac:dyDescent="0.2">
      <c r="B1711" s="153">
        <v>42900</v>
      </c>
      <c r="C1711" s="61">
        <v>450.54580700000002</v>
      </c>
      <c r="D1711">
        <f t="shared" si="54"/>
        <v>5.3387498854772604E-3</v>
      </c>
      <c r="E1711">
        <v>5.3387498854772604E-3</v>
      </c>
      <c r="F1711">
        <v>1709</v>
      </c>
      <c r="G1711">
        <f t="shared" ca="1" si="55"/>
        <v>-2.3470675748042614E-2</v>
      </c>
    </row>
    <row r="1712" spans="2:7" x14ac:dyDescent="0.2">
      <c r="B1712" s="153">
        <v>42899</v>
      </c>
      <c r="C1712" s="61">
        <v>448.15322900000001</v>
      </c>
      <c r="D1712">
        <f t="shared" si="54"/>
        <v>-1.4684966569709895E-2</v>
      </c>
      <c r="E1712">
        <v>-1.4684966569709895E-2</v>
      </c>
      <c r="F1712">
        <v>1710</v>
      </c>
      <c r="G1712">
        <f t="shared" ca="1" si="55"/>
        <v>-1.6551489456532981E-2</v>
      </c>
    </row>
    <row r="1713" spans="2:7" x14ac:dyDescent="0.2">
      <c r="B1713" s="153">
        <v>42898</v>
      </c>
      <c r="C1713" s="61">
        <v>454.83242799999999</v>
      </c>
      <c r="D1713">
        <f t="shared" si="54"/>
        <v>-2.322842031183369E-2</v>
      </c>
      <c r="E1713">
        <v>-2.322842031183369E-2</v>
      </c>
      <c r="F1713">
        <v>1711</v>
      </c>
      <c r="G1713">
        <f t="shared" ca="1" si="55"/>
        <v>6.8976387617610694E-3</v>
      </c>
    </row>
    <row r="1714" spans="2:7" x14ac:dyDescent="0.2">
      <c r="B1714" s="153">
        <v>42895</v>
      </c>
      <c r="C1714" s="61">
        <v>465.64871199999999</v>
      </c>
      <c r="D1714">
        <f t="shared" si="54"/>
        <v>1.3671875467693861E-2</v>
      </c>
      <c r="E1714">
        <v>1.3671875467693861E-2</v>
      </c>
      <c r="F1714">
        <v>1712</v>
      </c>
      <c r="G1714">
        <f t="shared" ca="1" si="55"/>
        <v>-4.3787195982595457E-2</v>
      </c>
    </row>
    <row r="1715" spans="2:7" x14ac:dyDescent="0.2">
      <c r="B1715" s="153">
        <v>42894</v>
      </c>
      <c r="C1715" s="61">
        <v>459.36828600000001</v>
      </c>
      <c r="D1715">
        <f t="shared" si="54"/>
        <v>6.1135143129287303E-3</v>
      </c>
      <c r="E1715">
        <v>6.1135143129287303E-3</v>
      </c>
      <c r="F1715">
        <v>1713</v>
      </c>
      <c r="G1715">
        <f t="shared" ca="1" si="55"/>
        <v>-5.9815241025282663E-2</v>
      </c>
    </row>
    <row r="1716" spans="2:7" x14ac:dyDescent="0.2">
      <c r="B1716" s="153">
        <v>42893</v>
      </c>
      <c r="C1716" s="61">
        <v>456.57699600000001</v>
      </c>
      <c r="D1716">
        <f t="shared" si="54"/>
        <v>-6.5075532502061797E-3</v>
      </c>
      <c r="E1716">
        <v>-6.5075532502061797E-3</v>
      </c>
      <c r="F1716">
        <v>1714</v>
      </c>
      <c r="G1716">
        <f t="shared" ca="1" si="55"/>
        <v>6.4595517839803829E-2</v>
      </c>
    </row>
    <row r="1717" spans="2:7" x14ac:dyDescent="0.2">
      <c r="B1717" s="153">
        <v>42892</v>
      </c>
      <c r="C1717" s="61">
        <v>459.567657</v>
      </c>
      <c r="D1717">
        <f t="shared" si="54"/>
        <v>-3.5867398840267468E-2</v>
      </c>
      <c r="E1717">
        <v>-3.5867398840267468E-2</v>
      </c>
      <c r="F1717">
        <v>1715</v>
      </c>
      <c r="G1717">
        <f t="shared" ca="1" si="55"/>
        <v>-5.8633287161446473E-2</v>
      </c>
    </row>
    <row r="1718" spans="2:7" x14ac:dyDescent="0.2">
      <c r="B1718" s="153">
        <v>42891</v>
      </c>
      <c r="C1718" s="61">
        <v>476.66436800000002</v>
      </c>
      <c r="D1718">
        <f t="shared" si="54"/>
        <v>-1.2532809197467213E-3</v>
      </c>
      <c r="E1718">
        <v>-1.2532809197467213E-3</v>
      </c>
      <c r="F1718">
        <v>1716</v>
      </c>
      <c r="G1718">
        <f t="shared" ca="1" si="55"/>
        <v>3.2560506921485613E-2</v>
      </c>
    </row>
    <row r="1719" spans="2:7" x14ac:dyDescent="0.2">
      <c r="B1719" s="153">
        <v>42888</v>
      </c>
      <c r="C1719" s="61">
        <v>477.26251200000002</v>
      </c>
      <c r="D1719">
        <f t="shared" si="54"/>
        <v>4.4057479275528052E-3</v>
      </c>
      <c r="E1719">
        <v>4.4057479275528052E-3</v>
      </c>
      <c r="F1719">
        <v>1717</v>
      </c>
      <c r="G1719">
        <f t="shared" ca="1" si="55"/>
        <v>3.7608678125348897E-2</v>
      </c>
    </row>
    <row r="1720" spans="2:7" x14ac:dyDescent="0.2">
      <c r="B1720" s="153">
        <v>42887</v>
      </c>
      <c r="C1720" s="61">
        <v>475.169037</v>
      </c>
      <c r="D1720">
        <f t="shared" si="54"/>
        <v>1.0500840105761647E-3</v>
      </c>
      <c r="E1720">
        <v>1.0500840105761647E-3</v>
      </c>
      <c r="F1720">
        <v>1718</v>
      </c>
      <c r="G1720">
        <f t="shared" ca="1" si="55"/>
        <v>-2.9317621385015532E-2</v>
      </c>
    </row>
    <row r="1721" spans="2:7" x14ac:dyDescent="0.2">
      <c r="B1721" s="153">
        <v>42886</v>
      </c>
      <c r="C1721" s="61">
        <v>474.670593</v>
      </c>
      <c r="D1721">
        <f t="shared" si="54"/>
        <v>-1.0700195543770922E-2</v>
      </c>
      <c r="E1721">
        <v>-1.0700195543770922E-2</v>
      </c>
      <c r="F1721">
        <v>1719</v>
      </c>
      <c r="G1721">
        <f t="shared" ca="1" si="55"/>
        <v>2.8625462481448778E-2</v>
      </c>
    </row>
    <row r="1722" spans="2:7" x14ac:dyDescent="0.2">
      <c r="B1722" s="153">
        <v>42885</v>
      </c>
      <c r="C1722" s="61">
        <v>479.804596</v>
      </c>
      <c r="D1722">
        <f t="shared" si="54"/>
        <v>-4.1535281728199779E-4</v>
      </c>
      <c r="E1722">
        <v>-4.1535281728199779E-4</v>
      </c>
      <c r="F1722">
        <v>1720</v>
      </c>
      <c r="G1722">
        <f t="shared" ca="1" si="55"/>
        <v>-5.1481452365845295E-2</v>
      </c>
    </row>
    <row r="1723" spans="2:7" x14ac:dyDescent="0.2">
      <c r="B1723" s="153">
        <v>42884</v>
      </c>
      <c r="C1723" s="61">
        <v>480.00396699999999</v>
      </c>
      <c r="D1723">
        <f t="shared" si="54"/>
        <v>8.313962801384621E-4</v>
      </c>
      <c r="E1723">
        <v>8.313962801384621E-4</v>
      </c>
      <c r="F1723">
        <v>1721</v>
      </c>
      <c r="G1723">
        <f t="shared" ca="1" si="55"/>
        <v>8.7053638326101135E-2</v>
      </c>
    </row>
    <row r="1724" spans="2:7" x14ac:dyDescent="0.2">
      <c r="B1724" s="153">
        <v>42881</v>
      </c>
      <c r="C1724" s="61">
        <v>479.60522500000002</v>
      </c>
      <c r="D1724">
        <f t="shared" si="54"/>
        <v>1.0714314833872659E-2</v>
      </c>
      <c r="E1724">
        <v>1.0714314833872659E-2</v>
      </c>
      <c r="F1724">
        <v>1722</v>
      </c>
      <c r="G1724">
        <f t="shared" ca="1" si="55"/>
        <v>-2.7336296976948865E-2</v>
      </c>
    </row>
    <row r="1725" spans="2:7" x14ac:dyDescent="0.2">
      <c r="B1725" s="153">
        <v>42880</v>
      </c>
      <c r="C1725" s="61">
        <v>474.52105699999998</v>
      </c>
      <c r="D1725">
        <f t="shared" si="54"/>
        <v>1.3736561256308431E-2</v>
      </c>
      <c r="E1725">
        <v>1.3736561256308431E-2</v>
      </c>
      <c r="F1725">
        <v>1723</v>
      </c>
      <c r="G1725">
        <f t="shared" ca="1" si="55"/>
        <v>-3.5975722947877951E-2</v>
      </c>
    </row>
    <row r="1726" spans="2:7" x14ac:dyDescent="0.2">
      <c r="B1726" s="153">
        <v>42879</v>
      </c>
      <c r="C1726" s="61">
        <v>468.091095</v>
      </c>
      <c r="D1726">
        <f t="shared" si="54"/>
        <v>4.2286355193796907E-2</v>
      </c>
      <c r="E1726">
        <v>4.2286355193796907E-2</v>
      </c>
      <c r="F1726">
        <v>1724</v>
      </c>
      <c r="G1726">
        <f t="shared" ca="1" si="55"/>
        <v>1.4587825044656864E-2</v>
      </c>
    </row>
    <row r="1727" spans="2:7" x14ac:dyDescent="0.2">
      <c r="B1727" s="153">
        <v>42878</v>
      </c>
      <c r="C1727" s="61">
        <v>449.100281</v>
      </c>
      <c r="D1727">
        <f t="shared" si="54"/>
        <v>1.8903412410488946E-3</v>
      </c>
      <c r="E1727">
        <v>1.8903412410488946E-3</v>
      </c>
      <c r="F1727">
        <v>1725</v>
      </c>
      <c r="G1727">
        <f t="shared" ca="1" si="55"/>
        <v>-5.2994233816427622E-2</v>
      </c>
    </row>
    <row r="1728" spans="2:7" x14ac:dyDescent="0.2">
      <c r="B1728" s="153">
        <v>42877</v>
      </c>
      <c r="C1728" s="61">
        <v>448.25292999999999</v>
      </c>
      <c r="D1728">
        <f t="shared" si="54"/>
        <v>1.420999257456065E-2</v>
      </c>
      <c r="E1728">
        <v>1.420999257456065E-2</v>
      </c>
      <c r="F1728">
        <v>1726</v>
      </c>
      <c r="G1728">
        <f t="shared" ca="1" si="55"/>
        <v>-6.4843119484558976E-3</v>
      </c>
    </row>
    <row r="1729" spans="2:7" x14ac:dyDescent="0.2">
      <c r="B1729" s="153">
        <v>42874</v>
      </c>
      <c r="C1729" s="61">
        <v>441.97250400000001</v>
      </c>
      <c r="D1729">
        <f t="shared" si="54"/>
        <v>1.2330146602266476E-2</v>
      </c>
      <c r="E1729">
        <v>1.2330146602266476E-2</v>
      </c>
      <c r="F1729">
        <v>1727</v>
      </c>
      <c r="G1729">
        <f t="shared" ca="1" si="55"/>
        <v>1.846867807411199E-2</v>
      </c>
    </row>
    <row r="1730" spans="2:7" x14ac:dyDescent="0.2">
      <c r="B1730" s="153">
        <v>42873</v>
      </c>
      <c r="C1730" s="61">
        <v>436.589294</v>
      </c>
      <c r="D1730">
        <f t="shared" si="54"/>
        <v>-2.4827432494106516E-2</v>
      </c>
      <c r="E1730">
        <v>-2.4827432494106516E-2</v>
      </c>
      <c r="F1730">
        <v>1728</v>
      </c>
      <c r="G1730">
        <f t="shared" ca="1" si="55"/>
        <v>-0.10078568770774383</v>
      </c>
    </row>
    <row r="1731" spans="2:7" x14ac:dyDescent="0.2">
      <c r="B1731" s="153">
        <v>42872</v>
      </c>
      <c r="C1731" s="61">
        <v>447.70465100000001</v>
      </c>
      <c r="D1731">
        <f t="shared" ref="D1731:D1794" si="56">(C1731-C1732)/C1732</f>
        <v>2.7101247402538491E-2</v>
      </c>
      <c r="E1731">
        <v>2.7101247402538491E-2</v>
      </c>
      <c r="F1731">
        <v>1729</v>
      </c>
      <c r="G1731">
        <f t="shared" ref="G1731:G1794" ca="1" si="57">_xlfn.NORM.INV(RAND(),$N$5,$N$6)</f>
        <v>1.3876880629583288E-2</v>
      </c>
    </row>
    <row r="1732" spans="2:7" x14ac:dyDescent="0.2">
      <c r="B1732" s="153">
        <v>42871</v>
      </c>
      <c r="C1732" s="61">
        <v>435.89144900000002</v>
      </c>
      <c r="D1732">
        <f t="shared" si="56"/>
        <v>1.2387118741182706E-2</v>
      </c>
      <c r="E1732">
        <v>1.2387118741182706E-2</v>
      </c>
      <c r="F1732">
        <v>1730</v>
      </c>
      <c r="G1732">
        <f t="shared" ca="1" si="57"/>
        <v>4.820638858088707E-2</v>
      </c>
    </row>
    <row r="1733" spans="2:7" x14ac:dyDescent="0.2">
      <c r="B1733" s="153">
        <v>42870</v>
      </c>
      <c r="C1733" s="61">
        <v>430.55807499999997</v>
      </c>
      <c r="D1733">
        <f t="shared" si="56"/>
        <v>2.4370065952598659E-3</v>
      </c>
      <c r="E1733">
        <v>2.4370065952598659E-3</v>
      </c>
      <c r="F1733">
        <v>1731</v>
      </c>
      <c r="G1733">
        <f t="shared" ca="1" si="57"/>
        <v>4.5165402628481087E-2</v>
      </c>
    </row>
    <row r="1734" spans="2:7" x14ac:dyDescent="0.2">
      <c r="B1734" s="153">
        <v>42867</v>
      </c>
      <c r="C1734" s="61">
        <v>429.51135299999999</v>
      </c>
      <c r="D1734">
        <f t="shared" si="56"/>
        <v>7.9541437715954146E-3</v>
      </c>
      <c r="E1734">
        <v>7.9541437715954146E-3</v>
      </c>
      <c r="F1734">
        <v>1732</v>
      </c>
      <c r="G1734">
        <f t="shared" ca="1" si="57"/>
        <v>1.8443632042903797E-2</v>
      </c>
    </row>
    <row r="1735" spans="2:7" x14ac:dyDescent="0.2">
      <c r="B1735" s="153">
        <v>42866</v>
      </c>
      <c r="C1735" s="61">
        <v>426.12191799999999</v>
      </c>
      <c r="D1735">
        <f t="shared" si="56"/>
        <v>-1.1218989462651928E-2</v>
      </c>
      <c r="E1735">
        <v>-1.1218989462651928E-2</v>
      </c>
      <c r="F1735">
        <v>1733</v>
      </c>
      <c r="G1735">
        <f t="shared" ca="1" si="57"/>
        <v>-2.5881065302821311E-2</v>
      </c>
    </row>
    <row r="1736" spans="2:7" x14ac:dyDescent="0.2">
      <c r="B1736" s="153">
        <v>42865</v>
      </c>
      <c r="C1736" s="61">
        <v>430.956818</v>
      </c>
      <c r="D1736">
        <f t="shared" si="56"/>
        <v>1.2886597532290038E-2</v>
      </c>
      <c r="E1736">
        <v>1.2886597532290038E-2</v>
      </c>
      <c r="F1736">
        <v>1734</v>
      </c>
      <c r="G1736">
        <f t="shared" ca="1" si="57"/>
        <v>4.322833262154243E-2</v>
      </c>
    </row>
    <row r="1737" spans="2:7" x14ac:dyDescent="0.2">
      <c r="B1737" s="153">
        <v>42864</v>
      </c>
      <c r="C1737" s="61">
        <v>425.473907</v>
      </c>
      <c r="D1737">
        <f t="shared" si="56"/>
        <v>9.818947156204327E-3</v>
      </c>
      <c r="E1737">
        <v>9.818947156204327E-3</v>
      </c>
      <c r="F1737">
        <v>1735</v>
      </c>
      <c r="G1737">
        <f t="shared" ca="1" si="57"/>
        <v>3.9875819641849754E-3</v>
      </c>
    </row>
    <row r="1738" spans="2:7" x14ac:dyDescent="0.2">
      <c r="B1738" s="153">
        <v>42863</v>
      </c>
      <c r="C1738" s="61">
        <v>421.33682299999998</v>
      </c>
      <c r="D1738">
        <f t="shared" si="56"/>
        <v>7.268837989588205E-3</v>
      </c>
      <c r="E1738">
        <v>7.268837989588205E-3</v>
      </c>
      <c r="F1738">
        <v>1736</v>
      </c>
      <c r="G1738">
        <f t="shared" ca="1" si="57"/>
        <v>-3.9312018789038963E-2</v>
      </c>
    </row>
    <row r="1739" spans="2:7" x14ac:dyDescent="0.2">
      <c r="B1739" s="153">
        <v>42860</v>
      </c>
      <c r="C1739" s="61">
        <v>418.29629499999999</v>
      </c>
      <c r="D1739">
        <f t="shared" si="56"/>
        <v>-3.8717095449175905E-2</v>
      </c>
      <c r="E1739">
        <v>-3.8717095449175905E-2</v>
      </c>
      <c r="F1739">
        <v>1737</v>
      </c>
      <c r="G1739">
        <f t="shared" ca="1" si="57"/>
        <v>-7.1786166598040591E-3</v>
      </c>
    </row>
    <row r="1740" spans="2:7" x14ac:dyDescent="0.2">
      <c r="B1740" s="153">
        <v>42859</v>
      </c>
      <c r="C1740" s="61">
        <v>435.143799</v>
      </c>
      <c r="D1740">
        <f t="shared" si="56"/>
        <v>-2.2615279706426499E-2</v>
      </c>
      <c r="E1740">
        <v>-2.2615279706426499E-2</v>
      </c>
      <c r="F1740">
        <v>1738</v>
      </c>
      <c r="G1740">
        <f t="shared" ca="1" si="57"/>
        <v>-1.6919892170675903E-2</v>
      </c>
    </row>
    <row r="1741" spans="2:7" x14ac:dyDescent="0.2">
      <c r="B1741" s="153">
        <v>42858</v>
      </c>
      <c r="C1741" s="61">
        <v>445.212402</v>
      </c>
      <c r="D1741">
        <f t="shared" si="56"/>
        <v>-1.0304723822011501E-2</v>
      </c>
      <c r="E1741">
        <v>-1.0304723822011501E-2</v>
      </c>
      <c r="F1741">
        <v>1739</v>
      </c>
      <c r="G1741">
        <f t="shared" ca="1" si="57"/>
        <v>-4.3793889519835372E-2</v>
      </c>
    </row>
    <row r="1742" spans="2:7" x14ac:dyDescent="0.2">
      <c r="B1742" s="153">
        <v>42857</v>
      </c>
      <c r="C1742" s="61">
        <v>449.847961</v>
      </c>
      <c r="D1742">
        <f t="shared" si="56"/>
        <v>-1.6670276269273678E-2</v>
      </c>
      <c r="E1742">
        <v>-1.6670276269273678E-2</v>
      </c>
      <c r="F1742">
        <v>1740</v>
      </c>
      <c r="G1742">
        <f t="shared" ca="1" si="57"/>
        <v>-3.1666410214271135E-2</v>
      </c>
    </row>
    <row r="1743" spans="2:7" x14ac:dyDescent="0.2">
      <c r="B1743" s="153">
        <v>42853</v>
      </c>
      <c r="C1743" s="61">
        <v>457.47418199999998</v>
      </c>
      <c r="D1743">
        <f t="shared" si="56"/>
        <v>7.7961340573772155E-3</v>
      </c>
      <c r="E1743">
        <v>7.7961340573772155E-3</v>
      </c>
      <c r="F1743">
        <v>1741</v>
      </c>
      <c r="G1743">
        <f t="shared" ca="1" si="57"/>
        <v>-7.4912636983730102E-3</v>
      </c>
    </row>
    <row r="1744" spans="2:7" x14ac:dyDescent="0.2">
      <c r="B1744" s="153">
        <v>42852</v>
      </c>
      <c r="C1744" s="61">
        <v>453.93524200000002</v>
      </c>
      <c r="D1744">
        <f t="shared" si="56"/>
        <v>1.0093225479120789E-2</v>
      </c>
      <c r="E1744">
        <v>1.0093225479120789E-2</v>
      </c>
      <c r="F1744">
        <v>1742</v>
      </c>
      <c r="G1744">
        <f t="shared" ca="1" si="57"/>
        <v>4.2247484855599336E-2</v>
      </c>
    </row>
    <row r="1745" spans="2:7" x14ac:dyDescent="0.2">
      <c r="B1745" s="153">
        <v>42851</v>
      </c>
      <c r="C1745" s="61">
        <v>449.39935300000002</v>
      </c>
      <c r="D1745">
        <f t="shared" si="56"/>
        <v>1.1556163450514443E-2</v>
      </c>
      <c r="E1745">
        <v>1.1556163450514443E-2</v>
      </c>
      <c r="F1745">
        <v>1743</v>
      </c>
      <c r="G1745">
        <f t="shared" ca="1" si="57"/>
        <v>-6.7702582870924982E-2</v>
      </c>
    </row>
    <row r="1746" spans="2:7" x14ac:dyDescent="0.2">
      <c r="B1746" s="153">
        <v>42850</v>
      </c>
      <c r="C1746" s="61">
        <v>444.26535000000001</v>
      </c>
      <c r="D1746">
        <f t="shared" si="56"/>
        <v>4.0554142868955154E-3</v>
      </c>
      <c r="E1746">
        <v>4.0554142868955154E-3</v>
      </c>
      <c r="F1746">
        <v>1744</v>
      </c>
      <c r="G1746">
        <f t="shared" ca="1" si="57"/>
        <v>6.6154108497019581E-2</v>
      </c>
    </row>
    <row r="1747" spans="2:7" x14ac:dyDescent="0.2">
      <c r="B1747" s="153">
        <v>42849</v>
      </c>
      <c r="C1747" s="61">
        <v>442.47094700000002</v>
      </c>
      <c r="D1747">
        <f t="shared" si="56"/>
        <v>7.376295476780011E-3</v>
      </c>
      <c r="E1747">
        <v>7.376295476780011E-3</v>
      </c>
      <c r="F1747">
        <v>1745</v>
      </c>
      <c r="G1747">
        <f t="shared" ca="1" si="57"/>
        <v>0.14175213951235088</v>
      </c>
    </row>
    <row r="1748" spans="2:7" x14ac:dyDescent="0.2">
      <c r="B1748" s="153">
        <v>42846</v>
      </c>
      <c r="C1748" s="61">
        <v>439.23104899999998</v>
      </c>
      <c r="D1748">
        <f t="shared" si="56"/>
        <v>-7.5459116303619421E-3</v>
      </c>
      <c r="E1748">
        <v>-7.5459116303619421E-3</v>
      </c>
      <c r="F1748">
        <v>1746</v>
      </c>
      <c r="G1748">
        <f t="shared" ca="1" si="57"/>
        <v>-2.8302871772969331E-2</v>
      </c>
    </row>
    <row r="1749" spans="2:7" x14ac:dyDescent="0.2">
      <c r="B1749" s="153">
        <v>42845</v>
      </c>
      <c r="C1749" s="61">
        <v>442.57064800000001</v>
      </c>
      <c r="D1749">
        <f t="shared" si="56"/>
        <v>2.031403605076738E-3</v>
      </c>
      <c r="E1749">
        <v>2.031403605076738E-3</v>
      </c>
      <c r="F1749">
        <v>1747</v>
      </c>
      <c r="G1749">
        <f t="shared" ca="1" si="57"/>
        <v>2.184418780212934E-2</v>
      </c>
    </row>
    <row r="1750" spans="2:7" x14ac:dyDescent="0.2">
      <c r="B1750" s="153">
        <v>42844</v>
      </c>
      <c r="C1750" s="61">
        <v>441.67343099999999</v>
      </c>
      <c r="D1750">
        <f t="shared" si="56"/>
        <v>-1.4650228057449604E-3</v>
      </c>
      <c r="E1750">
        <v>-1.4650228057449604E-3</v>
      </c>
      <c r="F1750">
        <v>1748</v>
      </c>
      <c r="G1750">
        <f t="shared" ca="1" si="57"/>
        <v>-6.2875531835523094E-2</v>
      </c>
    </row>
    <row r="1751" spans="2:7" x14ac:dyDescent="0.2">
      <c r="B1751" s="153">
        <v>42843</v>
      </c>
      <c r="C1751" s="61">
        <v>442.32144199999999</v>
      </c>
      <c r="D1751">
        <f t="shared" si="56"/>
        <v>-1.2243985516246175E-2</v>
      </c>
      <c r="E1751">
        <v>-1.2243985516246175E-2</v>
      </c>
      <c r="F1751">
        <v>1749</v>
      </c>
      <c r="G1751">
        <f t="shared" ca="1" si="57"/>
        <v>3.3297385739614452E-2</v>
      </c>
    </row>
    <row r="1752" spans="2:7" x14ac:dyDescent="0.2">
      <c r="B1752" s="153">
        <v>42842</v>
      </c>
      <c r="C1752" s="61">
        <v>447.80435199999999</v>
      </c>
      <c r="D1752">
        <f t="shared" si="56"/>
        <v>-9.1540289544196265E-3</v>
      </c>
      <c r="E1752">
        <v>-9.1540289544196265E-3</v>
      </c>
      <c r="F1752">
        <v>1750</v>
      </c>
      <c r="G1752">
        <f t="shared" ca="1" si="57"/>
        <v>8.1616721663097577E-3</v>
      </c>
    </row>
    <row r="1753" spans="2:7" x14ac:dyDescent="0.2">
      <c r="B1753" s="153">
        <v>42838</v>
      </c>
      <c r="C1753" s="61">
        <v>451.94143700000001</v>
      </c>
      <c r="D1753">
        <f t="shared" si="56"/>
        <v>-2.4109331037257348E-2</v>
      </c>
      <c r="E1753">
        <v>-2.4109331037257348E-2</v>
      </c>
      <c r="F1753">
        <v>1751</v>
      </c>
      <c r="G1753">
        <f t="shared" ca="1" si="57"/>
        <v>1.4678738172774668E-2</v>
      </c>
    </row>
    <row r="1754" spans="2:7" x14ac:dyDescent="0.2">
      <c r="B1754" s="153">
        <v>42837</v>
      </c>
      <c r="C1754" s="61">
        <v>463.106628</v>
      </c>
      <c r="D1754">
        <f t="shared" si="56"/>
        <v>-1.6304946539934022E-2</v>
      </c>
      <c r="E1754">
        <v>-1.6304946539934022E-2</v>
      </c>
      <c r="F1754">
        <v>1752</v>
      </c>
      <c r="G1754">
        <f t="shared" ca="1" si="57"/>
        <v>-4.1377434814618974E-2</v>
      </c>
    </row>
    <row r="1755" spans="2:7" x14ac:dyDescent="0.2">
      <c r="B1755" s="153">
        <v>42836</v>
      </c>
      <c r="C1755" s="61">
        <v>470.782715</v>
      </c>
      <c r="D1755">
        <f t="shared" si="56"/>
        <v>-5.5800960300596376E-3</v>
      </c>
      <c r="E1755">
        <v>-5.5800960300596376E-3</v>
      </c>
      <c r="F1755">
        <v>1753</v>
      </c>
      <c r="G1755">
        <f t="shared" ca="1" si="57"/>
        <v>-0.15792791286371366</v>
      </c>
    </row>
    <row r="1756" spans="2:7" x14ac:dyDescent="0.2">
      <c r="B1756" s="153">
        <v>42835</v>
      </c>
      <c r="C1756" s="61">
        <v>473.42446899999999</v>
      </c>
      <c r="D1756">
        <f t="shared" si="56"/>
        <v>1.4093539416107368E-2</v>
      </c>
      <c r="E1756">
        <v>1.4093539416107368E-2</v>
      </c>
      <c r="F1756">
        <v>1754</v>
      </c>
      <c r="G1756">
        <f t="shared" ca="1" si="57"/>
        <v>4.23645308234495E-2</v>
      </c>
    </row>
    <row r="1757" spans="2:7" x14ac:dyDescent="0.2">
      <c r="B1757" s="153">
        <v>42832</v>
      </c>
      <c r="C1757" s="61">
        <v>466.84497099999999</v>
      </c>
      <c r="D1757">
        <f t="shared" si="56"/>
        <v>-1.0355072632081738E-2</v>
      </c>
      <c r="E1757">
        <v>-1.0355072632081738E-2</v>
      </c>
      <c r="F1757">
        <v>1755</v>
      </c>
      <c r="G1757">
        <f t="shared" ca="1" si="57"/>
        <v>9.2839931364020606E-3</v>
      </c>
    </row>
    <row r="1758" spans="2:7" x14ac:dyDescent="0.2">
      <c r="B1758" s="153">
        <v>42831</v>
      </c>
      <c r="C1758" s="61">
        <v>471.72976699999998</v>
      </c>
      <c r="D1758">
        <f t="shared" si="56"/>
        <v>-6.3358840666094085E-4</v>
      </c>
      <c r="E1758">
        <v>-6.3358840666094085E-4</v>
      </c>
      <c r="F1758">
        <v>1756</v>
      </c>
      <c r="G1758">
        <f t="shared" ca="1" si="57"/>
        <v>-1.9271550033029706E-2</v>
      </c>
    </row>
    <row r="1759" spans="2:7" x14ac:dyDescent="0.2">
      <c r="B1759" s="153">
        <v>42830</v>
      </c>
      <c r="C1759" s="61">
        <v>472.028839</v>
      </c>
      <c r="D1759">
        <f t="shared" si="56"/>
        <v>6.5901890245100656E-3</v>
      </c>
      <c r="E1759">
        <v>6.5901890245100656E-3</v>
      </c>
      <c r="F1759">
        <v>1757</v>
      </c>
      <c r="G1759">
        <f t="shared" ca="1" si="57"/>
        <v>-0.14614608583759753</v>
      </c>
    </row>
    <row r="1760" spans="2:7" x14ac:dyDescent="0.2">
      <c r="B1760" s="153">
        <v>42828</v>
      </c>
      <c r="C1760" s="61">
        <v>468.938446</v>
      </c>
      <c r="D1760">
        <f t="shared" si="56"/>
        <v>9.7670164296963131E-3</v>
      </c>
      <c r="E1760">
        <v>9.7670164296963131E-3</v>
      </c>
      <c r="F1760">
        <v>1758</v>
      </c>
      <c r="G1760">
        <f t="shared" ca="1" si="57"/>
        <v>3.5432160051916899E-2</v>
      </c>
    </row>
    <row r="1761" spans="2:7" x14ac:dyDescent="0.2">
      <c r="B1761" s="153">
        <v>42825</v>
      </c>
      <c r="C1761" s="61">
        <v>464.40261800000002</v>
      </c>
      <c r="D1761">
        <f t="shared" si="56"/>
        <v>-5.4440154314471054E-3</v>
      </c>
      <c r="E1761">
        <v>-5.4440154314471054E-3</v>
      </c>
      <c r="F1761">
        <v>1759</v>
      </c>
      <c r="G1761">
        <f t="shared" ca="1" si="57"/>
        <v>-8.7851827081334377E-2</v>
      </c>
    </row>
    <row r="1762" spans="2:7" x14ac:dyDescent="0.2">
      <c r="B1762" s="153">
        <v>42824</v>
      </c>
      <c r="C1762" s="61">
        <v>466.94467200000003</v>
      </c>
      <c r="D1762">
        <f t="shared" si="56"/>
        <v>-1.3857766981884494E-3</v>
      </c>
      <c r="E1762">
        <v>-1.3857766981884494E-3</v>
      </c>
      <c r="F1762">
        <v>1760</v>
      </c>
      <c r="G1762">
        <f t="shared" ca="1" si="57"/>
        <v>6.1792473811949244E-2</v>
      </c>
    </row>
    <row r="1763" spans="2:7" x14ac:dyDescent="0.2">
      <c r="B1763" s="153">
        <v>42823</v>
      </c>
      <c r="C1763" s="61">
        <v>467.59265099999999</v>
      </c>
      <c r="D1763">
        <f t="shared" si="56"/>
        <v>-7.0914659017481873E-3</v>
      </c>
      <c r="E1763">
        <v>-7.0914659017481873E-3</v>
      </c>
      <c r="F1763">
        <v>1761</v>
      </c>
      <c r="G1763">
        <f t="shared" ca="1" si="57"/>
        <v>-8.2032826366978784E-2</v>
      </c>
    </row>
    <row r="1764" spans="2:7" x14ac:dyDescent="0.2">
      <c r="B1764" s="153">
        <v>42822</v>
      </c>
      <c r="C1764" s="61">
        <v>470.93225100000001</v>
      </c>
      <c r="D1764">
        <f t="shared" si="56"/>
        <v>1.6460439765914523E-2</v>
      </c>
      <c r="E1764">
        <v>1.6460439765914523E-2</v>
      </c>
      <c r="F1764">
        <v>1762</v>
      </c>
      <c r="G1764">
        <f t="shared" ca="1" si="57"/>
        <v>1.9252727030418894E-2</v>
      </c>
    </row>
    <row r="1765" spans="2:7" x14ac:dyDescent="0.2">
      <c r="B1765" s="153">
        <v>42821</v>
      </c>
      <c r="C1765" s="61">
        <v>463.30603000000002</v>
      </c>
      <c r="D1765">
        <f t="shared" si="56"/>
        <v>-1.2010992163350961E-2</v>
      </c>
      <c r="E1765">
        <v>-1.2010992163350961E-2</v>
      </c>
      <c r="F1765">
        <v>1763</v>
      </c>
      <c r="G1765">
        <f t="shared" ca="1" si="57"/>
        <v>8.711142351196699E-2</v>
      </c>
    </row>
    <row r="1766" spans="2:7" x14ac:dyDescent="0.2">
      <c r="B1766" s="153">
        <v>42818</v>
      </c>
      <c r="C1766" s="61">
        <v>468.938446</v>
      </c>
      <c r="D1766">
        <f t="shared" si="56"/>
        <v>-5.2865649743065951E-3</v>
      </c>
      <c r="E1766">
        <v>-5.2865649743065951E-3</v>
      </c>
      <c r="F1766">
        <v>1764</v>
      </c>
      <c r="G1766">
        <f t="shared" ca="1" si="57"/>
        <v>-8.3374132756753483E-2</v>
      </c>
    </row>
    <row r="1767" spans="2:7" x14ac:dyDescent="0.2">
      <c r="B1767" s="153">
        <v>42817</v>
      </c>
      <c r="C1767" s="61">
        <v>471.43069500000001</v>
      </c>
      <c r="D1767">
        <f t="shared" si="56"/>
        <v>2.8267052986063149E-2</v>
      </c>
      <c r="E1767">
        <v>2.8267052986063149E-2</v>
      </c>
      <c r="F1767">
        <v>1765</v>
      </c>
      <c r="G1767">
        <f t="shared" ca="1" si="57"/>
        <v>-6.9701077700804609E-4</v>
      </c>
    </row>
    <row r="1768" spans="2:7" x14ac:dyDescent="0.2">
      <c r="B1768" s="153">
        <v>42816</v>
      </c>
      <c r="C1768" s="61">
        <v>458.471069</v>
      </c>
      <c r="D1768">
        <f t="shared" si="56"/>
        <v>-2.9234848235990239E-2</v>
      </c>
      <c r="E1768">
        <v>-2.9234848235990239E-2</v>
      </c>
      <c r="F1768">
        <v>1766</v>
      </c>
      <c r="G1768">
        <f t="shared" ca="1" si="57"/>
        <v>-6.660812629195316E-2</v>
      </c>
    </row>
    <row r="1769" spans="2:7" x14ac:dyDescent="0.2">
      <c r="B1769" s="153">
        <v>42815</v>
      </c>
      <c r="C1769" s="61">
        <v>472.27804600000002</v>
      </c>
      <c r="D1769">
        <f t="shared" si="56"/>
        <v>-4.7268945538068447E-3</v>
      </c>
      <c r="E1769">
        <v>-4.7268945538068447E-3</v>
      </c>
      <c r="F1769">
        <v>1767</v>
      </c>
      <c r="G1769">
        <f t="shared" ca="1" si="57"/>
        <v>5.1289312784392367E-2</v>
      </c>
    </row>
    <row r="1770" spans="2:7" x14ac:dyDescent="0.2">
      <c r="B1770" s="153">
        <v>42814</v>
      </c>
      <c r="C1770" s="61">
        <v>474.52105699999998</v>
      </c>
      <c r="D1770">
        <f t="shared" si="56"/>
        <v>-1.0493127102165144E-3</v>
      </c>
      <c r="E1770">
        <v>-1.0493127102165144E-3</v>
      </c>
      <c r="F1770">
        <v>1768</v>
      </c>
      <c r="G1770">
        <f t="shared" ca="1" si="57"/>
        <v>4.2209155486224836E-2</v>
      </c>
    </row>
    <row r="1771" spans="2:7" x14ac:dyDescent="0.2">
      <c r="B1771" s="153">
        <v>42811</v>
      </c>
      <c r="C1771" s="61">
        <v>475.01950099999999</v>
      </c>
      <c r="D1771">
        <f t="shared" si="56"/>
        <v>-9.2525484857737643E-3</v>
      </c>
      <c r="E1771">
        <v>-9.2525484857737643E-3</v>
      </c>
      <c r="F1771">
        <v>1769</v>
      </c>
      <c r="G1771">
        <f t="shared" ca="1" si="57"/>
        <v>4.4666652684410016E-2</v>
      </c>
    </row>
    <row r="1772" spans="2:7" x14ac:dyDescent="0.2">
      <c r="B1772" s="153">
        <v>42810</v>
      </c>
      <c r="C1772" s="61">
        <v>479.45568800000001</v>
      </c>
      <c r="D1772">
        <f t="shared" si="56"/>
        <v>1.5841136865486573E-2</v>
      </c>
      <c r="E1772">
        <v>1.5841136865486573E-2</v>
      </c>
      <c r="F1772">
        <v>1770</v>
      </c>
      <c r="G1772">
        <f t="shared" ca="1" si="57"/>
        <v>0.12373577789029512</v>
      </c>
    </row>
    <row r="1773" spans="2:7" x14ac:dyDescent="0.2">
      <c r="B1773" s="153">
        <v>42809</v>
      </c>
      <c r="C1773" s="61">
        <v>471.97900399999997</v>
      </c>
      <c r="D1773">
        <f t="shared" si="56"/>
        <v>7.8766028091633074E-3</v>
      </c>
      <c r="E1773">
        <v>7.8766028091633074E-3</v>
      </c>
      <c r="F1773">
        <v>1771</v>
      </c>
      <c r="G1773">
        <f t="shared" ca="1" si="57"/>
        <v>4.1494936336667114E-2</v>
      </c>
    </row>
    <row r="1774" spans="2:7" x14ac:dyDescent="0.2">
      <c r="B1774" s="153">
        <v>42808</v>
      </c>
      <c r="C1774" s="61">
        <v>468.29046599999998</v>
      </c>
      <c r="D1774">
        <f t="shared" si="56"/>
        <v>1.3855647774643699E-3</v>
      </c>
      <c r="E1774">
        <v>1.3855647774643699E-3</v>
      </c>
      <c r="F1774">
        <v>1772</v>
      </c>
      <c r="G1774">
        <f t="shared" ca="1" si="57"/>
        <v>2.3450849770705506E-2</v>
      </c>
    </row>
    <row r="1775" spans="2:7" x14ac:dyDescent="0.2">
      <c r="B1775" s="153">
        <v>42804</v>
      </c>
      <c r="C1775" s="61">
        <v>467.642517</v>
      </c>
      <c r="D1775">
        <f t="shared" si="56"/>
        <v>3.2079161714332173E-3</v>
      </c>
      <c r="E1775">
        <v>3.2079161714332173E-3</v>
      </c>
      <c r="F1775">
        <v>1773</v>
      </c>
      <c r="G1775">
        <f t="shared" ca="1" si="57"/>
        <v>1.2402134620134493E-2</v>
      </c>
    </row>
    <row r="1776" spans="2:7" x14ac:dyDescent="0.2">
      <c r="B1776" s="153">
        <v>42803</v>
      </c>
      <c r="C1776" s="61">
        <v>466.147156</v>
      </c>
      <c r="D1776">
        <f t="shared" si="56"/>
        <v>1.0371669897668532E-2</v>
      </c>
      <c r="E1776">
        <v>1.0371669897668532E-2</v>
      </c>
      <c r="F1776">
        <v>1774</v>
      </c>
      <c r="G1776">
        <f t="shared" ca="1" si="57"/>
        <v>2.5469337545744725E-2</v>
      </c>
    </row>
    <row r="1777" spans="2:7" x14ac:dyDescent="0.2">
      <c r="B1777" s="153">
        <v>42802</v>
      </c>
      <c r="C1777" s="61">
        <v>461.36206099999998</v>
      </c>
      <c r="D1777">
        <f t="shared" si="56"/>
        <v>-1.0159314592882537E-2</v>
      </c>
      <c r="E1777">
        <v>-1.0159314592882537E-2</v>
      </c>
      <c r="F1777">
        <v>1775</v>
      </c>
      <c r="G1777">
        <f t="shared" ca="1" si="57"/>
        <v>2.8765509260194128E-2</v>
      </c>
    </row>
    <row r="1778" spans="2:7" x14ac:dyDescent="0.2">
      <c r="B1778" s="153">
        <v>42801</v>
      </c>
      <c r="C1778" s="61">
        <v>466.09728999999999</v>
      </c>
      <c r="D1778">
        <f t="shared" si="56"/>
        <v>-6.9032006600780954E-3</v>
      </c>
      <c r="E1778">
        <v>-6.9032006600780954E-3</v>
      </c>
      <c r="F1778">
        <v>1776</v>
      </c>
      <c r="G1778">
        <f t="shared" ca="1" si="57"/>
        <v>-5.920359285410539E-3</v>
      </c>
    </row>
    <row r="1779" spans="2:7" x14ac:dyDescent="0.2">
      <c r="B1779" s="153">
        <v>42800</v>
      </c>
      <c r="C1779" s="61">
        <v>469.337219</v>
      </c>
      <c r="D1779">
        <f t="shared" si="56"/>
        <v>2.3589509604397881E-2</v>
      </c>
      <c r="E1779">
        <v>2.3589509604397881E-2</v>
      </c>
      <c r="F1779">
        <v>1777</v>
      </c>
      <c r="G1779">
        <f t="shared" ca="1" si="57"/>
        <v>1.3867203550767003E-2</v>
      </c>
    </row>
    <row r="1780" spans="2:7" x14ac:dyDescent="0.2">
      <c r="B1780" s="153">
        <v>42797</v>
      </c>
      <c r="C1780" s="61">
        <v>458.52093500000001</v>
      </c>
      <c r="D1780">
        <f t="shared" si="56"/>
        <v>-3.7903514137578439E-3</v>
      </c>
      <c r="E1780">
        <v>-3.7903514137578439E-3</v>
      </c>
      <c r="F1780">
        <v>1778</v>
      </c>
      <c r="G1780">
        <f t="shared" ca="1" si="57"/>
        <v>2.7213735709114752E-2</v>
      </c>
    </row>
    <row r="1781" spans="2:7" x14ac:dyDescent="0.2">
      <c r="B1781" s="153">
        <v>42796</v>
      </c>
      <c r="C1781" s="61">
        <v>460.26550300000002</v>
      </c>
      <c r="D1781">
        <f t="shared" si="56"/>
        <v>2.7255547427211847E-2</v>
      </c>
      <c r="E1781">
        <v>2.7255547427211847E-2</v>
      </c>
      <c r="F1781">
        <v>1779</v>
      </c>
      <c r="G1781">
        <f t="shared" ca="1" si="57"/>
        <v>1.5223106464088162E-2</v>
      </c>
    </row>
    <row r="1782" spans="2:7" x14ac:dyDescent="0.2">
      <c r="B1782" s="153">
        <v>42795</v>
      </c>
      <c r="C1782" s="61">
        <v>448.05355800000001</v>
      </c>
      <c r="D1782">
        <f t="shared" si="56"/>
        <v>-1.5982474388426687E-2</v>
      </c>
      <c r="E1782">
        <v>-1.5982474388426687E-2</v>
      </c>
      <c r="F1782">
        <v>1780</v>
      </c>
      <c r="G1782">
        <f t="shared" ca="1" si="57"/>
        <v>5.8513377784927285E-3</v>
      </c>
    </row>
    <row r="1783" spans="2:7" x14ac:dyDescent="0.2">
      <c r="B1783" s="153">
        <v>42794</v>
      </c>
      <c r="C1783" s="61">
        <v>455.330872</v>
      </c>
      <c r="D1783">
        <f t="shared" si="56"/>
        <v>-2.2935437974196176E-3</v>
      </c>
      <c r="E1783">
        <v>-2.2935437974196176E-3</v>
      </c>
      <c r="F1783">
        <v>1781</v>
      </c>
      <c r="G1783">
        <f t="shared" ca="1" si="57"/>
        <v>2.9312831907582243E-2</v>
      </c>
    </row>
    <row r="1784" spans="2:7" x14ac:dyDescent="0.2">
      <c r="B1784" s="153">
        <v>42793</v>
      </c>
      <c r="C1784" s="61">
        <v>456.37759399999999</v>
      </c>
      <c r="D1784">
        <f t="shared" si="56"/>
        <v>-9.8410855123541655E-3</v>
      </c>
      <c r="E1784">
        <v>-9.8410855123541655E-3</v>
      </c>
      <c r="F1784">
        <v>1782</v>
      </c>
      <c r="G1784">
        <f t="shared" ca="1" si="57"/>
        <v>2.7120717395023659E-2</v>
      </c>
    </row>
    <row r="1785" spans="2:7" x14ac:dyDescent="0.2">
      <c r="B1785" s="153">
        <v>42789</v>
      </c>
      <c r="C1785" s="61">
        <v>460.91348299999999</v>
      </c>
      <c r="D1785">
        <f t="shared" si="56"/>
        <v>4.9995093438943358E-3</v>
      </c>
      <c r="E1785">
        <v>4.9995093438943358E-3</v>
      </c>
      <c r="F1785">
        <v>1783</v>
      </c>
      <c r="G1785">
        <f t="shared" ca="1" si="57"/>
        <v>-6.700035668394487E-2</v>
      </c>
    </row>
    <row r="1786" spans="2:7" x14ac:dyDescent="0.2">
      <c r="B1786" s="153">
        <v>42788</v>
      </c>
      <c r="C1786" s="61">
        <v>458.62060500000001</v>
      </c>
      <c r="D1786">
        <f t="shared" si="56"/>
        <v>3.0523901214005102E-3</v>
      </c>
      <c r="E1786">
        <v>3.0523901214005102E-3</v>
      </c>
      <c r="F1786">
        <v>1784</v>
      </c>
      <c r="G1786">
        <f t="shared" ca="1" si="57"/>
        <v>-1.7047009642017521E-2</v>
      </c>
    </row>
    <row r="1787" spans="2:7" x14ac:dyDescent="0.2">
      <c r="B1787" s="153">
        <v>42787</v>
      </c>
      <c r="C1787" s="61">
        <v>457.22497600000003</v>
      </c>
      <c r="D1787">
        <f t="shared" si="56"/>
        <v>7.0260323946190429E-3</v>
      </c>
      <c r="E1787">
        <v>7.0260323946190429E-3</v>
      </c>
      <c r="F1787">
        <v>1785</v>
      </c>
      <c r="G1787">
        <f t="shared" ca="1" si="57"/>
        <v>9.9158671884581676E-2</v>
      </c>
    </row>
    <row r="1788" spans="2:7" x14ac:dyDescent="0.2">
      <c r="B1788" s="153">
        <v>42786</v>
      </c>
      <c r="C1788" s="61">
        <v>454.03491200000002</v>
      </c>
      <c r="D1788">
        <f t="shared" si="56"/>
        <v>5.5193407691367423E-3</v>
      </c>
      <c r="E1788">
        <v>5.5193407691367423E-3</v>
      </c>
      <c r="F1788">
        <v>1786</v>
      </c>
      <c r="G1788">
        <f t="shared" ca="1" si="57"/>
        <v>-6.9656822939668558E-2</v>
      </c>
    </row>
    <row r="1789" spans="2:7" x14ac:dyDescent="0.2">
      <c r="B1789" s="153">
        <v>42783</v>
      </c>
      <c r="C1789" s="61">
        <v>451.54269399999998</v>
      </c>
      <c r="D1789">
        <f t="shared" si="56"/>
        <v>1.55830270292411E-2</v>
      </c>
      <c r="E1789">
        <v>1.55830270292411E-2</v>
      </c>
      <c r="F1789">
        <v>1787</v>
      </c>
      <c r="G1789">
        <f t="shared" ca="1" si="57"/>
        <v>7.7343262390496811E-2</v>
      </c>
    </row>
    <row r="1790" spans="2:7" x14ac:dyDescent="0.2">
      <c r="B1790" s="153">
        <v>42782</v>
      </c>
      <c r="C1790" s="61">
        <v>444.61425800000001</v>
      </c>
      <c r="D1790">
        <f t="shared" si="56"/>
        <v>2.1881006834652338E-2</v>
      </c>
      <c r="E1790">
        <v>2.1881006834652338E-2</v>
      </c>
      <c r="F1790">
        <v>1788</v>
      </c>
      <c r="G1790">
        <f t="shared" ca="1" si="57"/>
        <v>-6.493866381819044E-2</v>
      </c>
    </row>
    <row r="1791" spans="2:7" x14ac:dyDescent="0.2">
      <c r="B1791" s="153">
        <v>42781</v>
      </c>
      <c r="C1791" s="61">
        <v>435.09396400000003</v>
      </c>
      <c r="D1791">
        <f t="shared" si="56"/>
        <v>-9.4595920377822967E-2</v>
      </c>
      <c r="E1791">
        <v>-9.4595920377822967E-2</v>
      </c>
      <c r="F1791">
        <v>1789</v>
      </c>
      <c r="G1791">
        <f t="shared" ca="1" si="57"/>
        <v>-3.5771250813436961E-2</v>
      </c>
    </row>
    <row r="1792" spans="2:7" x14ac:dyDescent="0.2">
      <c r="B1792" s="153">
        <v>42780</v>
      </c>
      <c r="C1792" s="61">
        <v>480.55224600000003</v>
      </c>
      <c r="D1792">
        <f t="shared" si="56"/>
        <v>-4.6012277398338228E-2</v>
      </c>
      <c r="E1792">
        <v>-4.6012277398338228E-2</v>
      </c>
      <c r="F1792">
        <v>1790</v>
      </c>
      <c r="G1792">
        <f t="shared" ca="1" si="57"/>
        <v>1.8087433700969572E-3</v>
      </c>
    </row>
    <row r="1793" spans="2:7" x14ac:dyDescent="0.2">
      <c r="B1793" s="153">
        <v>42779</v>
      </c>
      <c r="C1793" s="61">
        <v>503.73001099999999</v>
      </c>
      <c r="D1793">
        <f t="shared" si="56"/>
        <v>-8.3406750697526295E-3</v>
      </c>
      <c r="E1793">
        <v>-8.3406750697526295E-3</v>
      </c>
      <c r="F1793">
        <v>1791</v>
      </c>
      <c r="G1793">
        <f t="shared" ca="1" si="57"/>
        <v>3.4632345846496E-2</v>
      </c>
    </row>
    <row r="1794" spans="2:7" x14ac:dyDescent="0.2">
      <c r="B1794" s="153">
        <v>42776</v>
      </c>
      <c r="C1794" s="61">
        <v>507.96679699999999</v>
      </c>
      <c r="D1794">
        <f t="shared" si="56"/>
        <v>-6.4346053312324533E-3</v>
      </c>
      <c r="E1794">
        <v>-6.4346053312324533E-3</v>
      </c>
      <c r="F1794">
        <v>1792</v>
      </c>
      <c r="G1794">
        <f t="shared" ca="1" si="57"/>
        <v>8.3353758707495826E-2</v>
      </c>
    </row>
    <row r="1795" spans="2:7" x14ac:dyDescent="0.2">
      <c r="B1795" s="153">
        <v>42775</v>
      </c>
      <c r="C1795" s="61">
        <v>511.256531</v>
      </c>
      <c r="D1795">
        <f t="shared" ref="D1795:D1858" si="58">(C1795-C1796)/C1796</f>
        <v>-3.8987132054643799E-4</v>
      </c>
      <c r="E1795">
        <v>-3.8987132054643799E-4</v>
      </c>
      <c r="F1795">
        <v>1793</v>
      </c>
      <c r="G1795">
        <f t="shared" ref="G1795:G1858" ca="1" si="59">_xlfn.NORM.INV(RAND(),$N$5,$N$6)</f>
        <v>-1.7955395918391073E-4</v>
      </c>
    </row>
    <row r="1796" spans="2:7" x14ac:dyDescent="0.2">
      <c r="B1796" s="153">
        <v>42774</v>
      </c>
      <c r="C1796" s="61">
        <v>511.45593300000002</v>
      </c>
      <c r="D1796">
        <f t="shared" si="58"/>
        <v>1.2332301019056965E-2</v>
      </c>
      <c r="E1796">
        <v>1.2332301019056965E-2</v>
      </c>
      <c r="F1796">
        <v>1794</v>
      </c>
      <c r="G1796">
        <f t="shared" ca="1" si="59"/>
        <v>-2.7659443559409212E-2</v>
      </c>
    </row>
    <row r="1797" spans="2:7" x14ac:dyDescent="0.2">
      <c r="B1797" s="153">
        <v>42773</v>
      </c>
      <c r="C1797" s="61">
        <v>505.22534200000001</v>
      </c>
      <c r="D1797">
        <f t="shared" si="58"/>
        <v>-3.6227010376683889E-2</v>
      </c>
      <c r="E1797">
        <v>-3.6227010376683889E-2</v>
      </c>
      <c r="F1797">
        <v>1795</v>
      </c>
      <c r="G1797">
        <f t="shared" ca="1" si="59"/>
        <v>8.8968793486933873E-2</v>
      </c>
    </row>
    <row r="1798" spans="2:7" x14ac:dyDescent="0.2">
      <c r="B1798" s="153">
        <v>42772</v>
      </c>
      <c r="C1798" s="61">
        <v>524.21612500000003</v>
      </c>
      <c r="D1798">
        <f t="shared" si="58"/>
        <v>6.2188400267154612E-3</v>
      </c>
      <c r="E1798">
        <v>6.2188400267154612E-3</v>
      </c>
      <c r="F1798">
        <v>1796</v>
      </c>
      <c r="G1798">
        <f t="shared" ca="1" si="59"/>
        <v>7.4794417612288319E-2</v>
      </c>
    </row>
    <row r="1799" spans="2:7" x14ac:dyDescent="0.2">
      <c r="B1799" s="153">
        <v>42769</v>
      </c>
      <c r="C1799" s="61">
        <v>520.97625700000003</v>
      </c>
      <c r="D1799">
        <f t="shared" si="58"/>
        <v>-1.6745114448563497E-2</v>
      </c>
      <c r="E1799">
        <v>-1.6745114448563497E-2</v>
      </c>
      <c r="F1799">
        <v>1797</v>
      </c>
      <c r="G1799">
        <f t="shared" ca="1" si="59"/>
        <v>4.340288486353746E-2</v>
      </c>
    </row>
    <row r="1800" spans="2:7" x14ac:dyDescent="0.2">
      <c r="B1800" s="153">
        <v>42768</v>
      </c>
      <c r="C1800" s="61">
        <v>529.84863299999995</v>
      </c>
      <c r="D1800">
        <f t="shared" si="58"/>
        <v>-1.9824829767497151E-2</v>
      </c>
      <c r="E1800">
        <v>-1.9824829767497151E-2</v>
      </c>
      <c r="F1800">
        <v>1798</v>
      </c>
      <c r="G1800">
        <f t="shared" ca="1" si="59"/>
        <v>-1.0020361262762205E-2</v>
      </c>
    </row>
    <row r="1801" spans="2:7" x14ac:dyDescent="0.2">
      <c r="B1801" s="153">
        <v>42767</v>
      </c>
      <c r="C1801" s="61">
        <v>540.565247</v>
      </c>
      <c r="D1801">
        <f t="shared" si="58"/>
        <v>3.5717710957321708E-2</v>
      </c>
      <c r="E1801">
        <v>3.5717710957321708E-2</v>
      </c>
      <c r="F1801">
        <v>1799</v>
      </c>
      <c r="G1801">
        <f t="shared" ca="1" si="59"/>
        <v>0.10207883121741844</v>
      </c>
    </row>
    <row r="1802" spans="2:7" x14ac:dyDescent="0.2">
      <c r="B1802" s="153">
        <v>42766</v>
      </c>
      <c r="C1802" s="61">
        <v>521.92334000000005</v>
      </c>
      <c r="D1802">
        <f t="shared" si="58"/>
        <v>-1.6438032248075257E-2</v>
      </c>
      <c r="E1802">
        <v>-1.6438032248075257E-2</v>
      </c>
      <c r="F1802">
        <v>1800</v>
      </c>
      <c r="G1802">
        <f t="shared" ca="1" si="59"/>
        <v>7.1701498988736099E-3</v>
      </c>
    </row>
    <row r="1803" spans="2:7" x14ac:dyDescent="0.2">
      <c r="B1803" s="153">
        <v>42765</v>
      </c>
      <c r="C1803" s="61">
        <v>530.646118</v>
      </c>
      <c r="D1803">
        <f t="shared" si="58"/>
        <v>-1.7806141607525437E-2</v>
      </c>
      <c r="E1803">
        <v>-1.7806141607525437E-2</v>
      </c>
      <c r="F1803">
        <v>1801</v>
      </c>
      <c r="G1803">
        <f t="shared" ca="1" si="59"/>
        <v>-8.6147498289856281E-2</v>
      </c>
    </row>
    <row r="1804" spans="2:7" x14ac:dyDescent="0.2">
      <c r="B1804" s="153">
        <v>42762</v>
      </c>
      <c r="C1804" s="61">
        <v>540.26617399999998</v>
      </c>
      <c r="D1804">
        <f t="shared" si="58"/>
        <v>-1.266168608614507E-2</v>
      </c>
      <c r="E1804">
        <v>-1.266168608614507E-2</v>
      </c>
      <c r="F1804">
        <v>1802</v>
      </c>
      <c r="G1804">
        <f t="shared" ca="1" si="59"/>
        <v>8.390867386368038E-2</v>
      </c>
    </row>
    <row r="1805" spans="2:7" x14ac:dyDescent="0.2">
      <c r="B1805" s="153">
        <v>42760</v>
      </c>
      <c r="C1805" s="61">
        <v>547.19457999999997</v>
      </c>
      <c r="D1805">
        <f t="shared" si="58"/>
        <v>1.3572239023128376E-2</v>
      </c>
      <c r="E1805">
        <v>1.3572239023128376E-2</v>
      </c>
      <c r="F1805">
        <v>1803</v>
      </c>
      <c r="G1805">
        <f t="shared" ca="1" si="59"/>
        <v>-6.2562785494262663E-3</v>
      </c>
    </row>
    <row r="1806" spans="2:7" x14ac:dyDescent="0.2">
      <c r="B1806" s="153">
        <v>42759</v>
      </c>
      <c r="C1806" s="61">
        <v>539.86737100000005</v>
      </c>
      <c r="D1806">
        <f t="shared" si="58"/>
        <v>1.6613376071412667E-2</v>
      </c>
      <c r="E1806">
        <v>1.6613376071412667E-2</v>
      </c>
      <c r="F1806">
        <v>1804</v>
      </c>
      <c r="G1806">
        <f t="shared" ca="1" si="59"/>
        <v>-4.8082364235538869E-2</v>
      </c>
    </row>
    <row r="1807" spans="2:7" x14ac:dyDescent="0.2">
      <c r="B1807" s="153">
        <v>42758</v>
      </c>
      <c r="C1807" s="61">
        <v>531.04492200000004</v>
      </c>
      <c r="D1807">
        <f t="shared" si="58"/>
        <v>1.815756287824892E-2</v>
      </c>
      <c r="E1807">
        <v>1.815756287824892E-2</v>
      </c>
      <c r="F1807">
        <v>1805</v>
      </c>
      <c r="G1807">
        <f t="shared" ca="1" si="59"/>
        <v>2.64275798580174E-2</v>
      </c>
    </row>
    <row r="1808" spans="2:7" x14ac:dyDescent="0.2">
      <c r="B1808" s="153">
        <v>42755</v>
      </c>
      <c r="C1808" s="61">
        <v>521.57440199999996</v>
      </c>
      <c r="D1808">
        <f t="shared" si="58"/>
        <v>-1.552356387420591E-2</v>
      </c>
      <c r="E1808">
        <v>-1.552356387420591E-2</v>
      </c>
      <c r="F1808">
        <v>1806</v>
      </c>
      <c r="G1808">
        <f t="shared" ca="1" si="59"/>
        <v>-4.4147535950032284E-2</v>
      </c>
    </row>
    <row r="1809" spans="2:7" x14ac:dyDescent="0.2">
      <c r="B1809" s="153">
        <v>42754</v>
      </c>
      <c r="C1809" s="61">
        <v>529.798767</v>
      </c>
      <c r="D1809">
        <f t="shared" si="58"/>
        <v>1.7226427883656754E-2</v>
      </c>
      <c r="E1809">
        <v>1.7226427883656754E-2</v>
      </c>
      <c r="F1809">
        <v>1807</v>
      </c>
      <c r="G1809">
        <f t="shared" ca="1" si="59"/>
        <v>7.7715875968237414E-3</v>
      </c>
    </row>
    <row r="1810" spans="2:7" x14ac:dyDescent="0.2">
      <c r="B1810" s="153">
        <v>42753</v>
      </c>
      <c r="C1810" s="61">
        <v>520.82678199999998</v>
      </c>
      <c r="D1810">
        <f t="shared" si="58"/>
        <v>-2.3868200346803137E-3</v>
      </c>
      <c r="E1810">
        <v>-2.3868200346803137E-3</v>
      </c>
      <c r="F1810">
        <v>1808</v>
      </c>
      <c r="G1810">
        <f t="shared" ca="1" si="59"/>
        <v>-2.8672364872808217E-2</v>
      </c>
    </row>
    <row r="1811" spans="2:7" x14ac:dyDescent="0.2">
      <c r="B1811" s="153">
        <v>42752</v>
      </c>
      <c r="C1811" s="61">
        <v>522.07287599999995</v>
      </c>
      <c r="D1811">
        <f t="shared" si="58"/>
        <v>-5.1291373168722886E-3</v>
      </c>
      <c r="E1811">
        <v>-5.1291373168722886E-3</v>
      </c>
      <c r="F1811">
        <v>1809</v>
      </c>
      <c r="G1811">
        <f t="shared" ca="1" si="59"/>
        <v>-1.8654838017668939E-2</v>
      </c>
    </row>
    <row r="1812" spans="2:7" x14ac:dyDescent="0.2">
      <c r="B1812" s="153">
        <v>42751</v>
      </c>
      <c r="C1812" s="61">
        <v>524.76446499999997</v>
      </c>
      <c r="D1812">
        <f t="shared" si="58"/>
        <v>2.2433810341330331E-2</v>
      </c>
      <c r="E1812">
        <v>2.2433810341330331E-2</v>
      </c>
      <c r="F1812">
        <v>1810</v>
      </c>
      <c r="G1812">
        <f t="shared" ca="1" si="59"/>
        <v>0.13279707063748092</v>
      </c>
    </row>
    <row r="1813" spans="2:7" x14ac:dyDescent="0.2">
      <c r="B1813" s="153">
        <v>42748</v>
      </c>
      <c r="C1813" s="61">
        <v>513.25030500000003</v>
      </c>
      <c r="D1813">
        <f t="shared" si="58"/>
        <v>-6.5605982935447883E-3</v>
      </c>
      <c r="E1813">
        <v>-6.5605982935447883E-3</v>
      </c>
      <c r="F1813">
        <v>1811</v>
      </c>
      <c r="G1813">
        <f t="shared" ca="1" si="59"/>
        <v>-1.8423885236802346E-2</v>
      </c>
    </row>
    <row r="1814" spans="2:7" x14ac:dyDescent="0.2">
      <c r="B1814" s="153">
        <v>42747</v>
      </c>
      <c r="C1814" s="61">
        <v>516.639771</v>
      </c>
      <c r="D1814">
        <f t="shared" si="58"/>
        <v>-1.9258431268212367E-3</v>
      </c>
      <c r="E1814">
        <v>-1.9258431268212367E-3</v>
      </c>
      <c r="F1814">
        <v>1812</v>
      </c>
      <c r="G1814">
        <f t="shared" ca="1" si="59"/>
        <v>4.9079229370356831E-2</v>
      </c>
    </row>
    <row r="1815" spans="2:7" x14ac:dyDescent="0.2">
      <c r="B1815" s="153">
        <v>42746</v>
      </c>
      <c r="C1815" s="61">
        <v>517.63665800000001</v>
      </c>
      <c r="D1815">
        <f t="shared" si="58"/>
        <v>5.8111051543089107E-3</v>
      </c>
      <c r="E1815">
        <v>5.8111051543089107E-3</v>
      </c>
      <c r="F1815">
        <v>1813</v>
      </c>
      <c r="G1815">
        <f t="shared" ca="1" si="59"/>
        <v>-3.0563203899515851E-2</v>
      </c>
    </row>
    <row r="1816" spans="2:7" x14ac:dyDescent="0.2">
      <c r="B1816" s="153">
        <v>42745</v>
      </c>
      <c r="C1816" s="61">
        <v>514.64599599999997</v>
      </c>
      <c r="D1816">
        <f t="shared" si="58"/>
        <v>3.2190366032774143E-2</v>
      </c>
      <c r="E1816">
        <v>3.2190366032774143E-2</v>
      </c>
      <c r="F1816">
        <v>1814</v>
      </c>
      <c r="G1816">
        <f t="shared" ca="1" si="59"/>
        <v>6.5847161449925154E-2</v>
      </c>
    </row>
    <row r="1817" spans="2:7" x14ac:dyDescent="0.2">
      <c r="B1817" s="153">
        <v>42744</v>
      </c>
      <c r="C1817" s="61">
        <v>498.59600799999998</v>
      </c>
      <c r="D1817">
        <f t="shared" si="58"/>
        <v>4.8216448360295754E-3</v>
      </c>
      <c r="E1817">
        <v>4.8216448360295754E-3</v>
      </c>
      <c r="F1817">
        <v>1815</v>
      </c>
      <c r="G1817">
        <f t="shared" ca="1" si="59"/>
        <v>-1.3410828921995662E-2</v>
      </c>
    </row>
    <row r="1818" spans="2:7" x14ac:dyDescent="0.2">
      <c r="B1818" s="153">
        <v>42741</v>
      </c>
      <c r="C1818" s="61">
        <v>496.20349099999999</v>
      </c>
      <c r="D1818">
        <f t="shared" si="58"/>
        <v>-8.7623077539534487E-3</v>
      </c>
      <c r="E1818">
        <v>-8.7623077539534487E-3</v>
      </c>
      <c r="F1818">
        <v>1816</v>
      </c>
      <c r="G1818">
        <f t="shared" ca="1" si="59"/>
        <v>-3.1122507030680657E-2</v>
      </c>
    </row>
    <row r="1819" spans="2:7" x14ac:dyDescent="0.2">
      <c r="B1819" s="153">
        <v>42740</v>
      </c>
      <c r="C1819" s="61">
        <v>500.58981299999999</v>
      </c>
      <c r="D1819">
        <f t="shared" si="58"/>
        <v>3.1850409482481856E-2</v>
      </c>
      <c r="E1819">
        <v>3.1850409482481856E-2</v>
      </c>
      <c r="F1819">
        <v>1817</v>
      </c>
      <c r="G1819">
        <f t="shared" ca="1" si="59"/>
        <v>3.5679685764742106E-2</v>
      </c>
    </row>
    <row r="1820" spans="2:7" x14ac:dyDescent="0.2">
      <c r="B1820" s="153">
        <v>42739</v>
      </c>
      <c r="C1820" s="61">
        <v>485.13797</v>
      </c>
      <c r="D1820">
        <f t="shared" si="58"/>
        <v>1.1536039875295305E-2</v>
      </c>
      <c r="E1820">
        <v>1.1536039875295305E-2</v>
      </c>
      <c r="F1820">
        <v>1818</v>
      </c>
      <c r="G1820">
        <f t="shared" ca="1" si="59"/>
        <v>-5.8304069596769335E-2</v>
      </c>
    </row>
    <row r="1821" spans="2:7" x14ac:dyDescent="0.2">
      <c r="B1821" s="153">
        <v>42738</v>
      </c>
      <c r="C1821" s="61">
        <v>479.60522500000002</v>
      </c>
      <c r="D1821">
        <f t="shared" si="58"/>
        <v>-1.2216353246185941E-2</v>
      </c>
      <c r="E1821">
        <v>-1.2216353246185941E-2</v>
      </c>
      <c r="F1821">
        <v>1819</v>
      </c>
      <c r="G1821">
        <f t="shared" ca="1" si="59"/>
        <v>-1.6142254122703318E-2</v>
      </c>
    </row>
    <row r="1822" spans="2:7" x14ac:dyDescent="0.2">
      <c r="B1822" s="153">
        <v>42737</v>
      </c>
      <c r="C1822" s="61">
        <v>485.53671300000002</v>
      </c>
      <c r="D1822">
        <f t="shared" si="58"/>
        <v>3.1885584557704981E-2</v>
      </c>
      <c r="E1822">
        <v>3.1885584557704981E-2</v>
      </c>
      <c r="F1822">
        <v>1820</v>
      </c>
      <c r="G1822">
        <f t="shared" ca="1" si="59"/>
        <v>8.9410796016732887E-3</v>
      </c>
    </row>
    <row r="1823" spans="2:7" x14ac:dyDescent="0.2">
      <c r="B1823" s="153">
        <v>42734</v>
      </c>
      <c r="C1823" s="61">
        <v>470.533478</v>
      </c>
      <c r="D1823">
        <f t="shared" si="58"/>
        <v>2.3359646916542862E-3</v>
      </c>
      <c r="E1823">
        <v>2.3359646916542862E-3</v>
      </c>
      <c r="F1823">
        <v>1821</v>
      </c>
      <c r="G1823">
        <f t="shared" ca="1" si="59"/>
        <v>-6.2142718673913666E-3</v>
      </c>
    </row>
    <row r="1824" spans="2:7" x14ac:dyDescent="0.2">
      <c r="B1824" s="153">
        <v>42733</v>
      </c>
      <c r="C1824" s="61">
        <v>469.43689000000001</v>
      </c>
      <c r="D1824">
        <f t="shared" si="58"/>
        <v>1.6294330001727402E-2</v>
      </c>
      <c r="E1824">
        <v>1.6294330001727402E-2</v>
      </c>
      <c r="F1824">
        <v>1822</v>
      </c>
      <c r="G1824">
        <f t="shared" ca="1" si="59"/>
        <v>1.311775596695341E-2</v>
      </c>
    </row>
    <row r="1825" spans="2:7" x14ac:dyDescent="0.2">
      <c r="B1825" s="153">
        <v>42732</v>
      </c>
      <c r="C1825" s="61">
        <v>461.91037</v>
      </c>
      <c r="D1825">
        <f t="shared" si="58"/>
        <v>-7.7096522314806263E-3</v>
      </c>
      <c r="E1825">
        <v>-7.7096522314806263E-3</v>
      </c>
      <c r="F1825">
        <v>1823</v>
      </c>
      <c r="G1825">
        <f t="shared" ca="1" si="59"/>
        <v>5.6959744638729902E-2</v>
      </c>
    </row>
    <row r="1826" spans="2:7" x14ac:dyDescent="0.2">
      <c r="B1826" s="153">
        <v>42731</v>
      </c>
      <c r="C1826" s="61">
        <v>465.49920700000001</v>
      </c>
      <c r="D1826">
        <f t="shared" si="58"/>
        <v>1.9875550432482778E-2</v>
      </c>
      <c r="E1826">
        <v>1.9875550432482778E-2</v>
      </c>
      <c r="F1826">
        <v>1824</v>
      </c>
      <c r="G1826">
        <f t="shared" ca="1" si="59"/>
        <v>1.3283260797863591E-2</v>
      </c>
    </row>
    <row r="1827" spans="2:7" x14ac:dyDescent="0.2">
      <c r="B1827" s="153">
        <v>42730</v>
      </c>
      <c r="C1827" s="61">
        <v>456.42746</v>
      </c>
      <c r="D1827">
        <f t="shared" si="58"/>
        <v>-1.6750760691087583E-2</v>
      </c>
      <c r="E1827">
        <v>-1.6750760691087583E-2</v>
      </c>
      <c r="F1827">
        <v>1825</v>
      </c>
      <c r="G1827">
        <f t="shared" ca="1" si="59"/>
        <v>-6.8190155875821862E-2</v>
      </c>
    </row>
    <row r="1828" spans="2:7" x14ac:dyDescent="0.2">
      <c r="B1828" s="153">
        <v>42727</v>
      </c>
      <c r="C1828" s="61">
        <v>464.203217</v>
      </c>
      <c r="D1828">
        <f t="shared" si="58"/>
        <v>-8.4114493882111053E-3</v>
      </c>
      <c r="E1828">
        <v>-8.4114493882111053E-3</v>
      </c>
      <c r="F1828">
        <v>1826</v>
      </c>
      <c r="G1828">
        <f t="shared" ca="1" si="59"/>
        <v>-1.8120372442701899E-2</v>
      </c>
    </row>
    <row r="1829" spans="2:7" x14ac:dyDescent="0.2">
      <c r="B1829" s="153">
        <v>42726</v>
      </c>
      <c r="C1829" s="61">
        <v>468.140961</v>
      </c>
      <c r="D1829">
        <f t="shared" si="58"/>
        <v>2.3479310819145595E-3</v>
      </c>
      <c r="E1829">
        <v>2.3479310819145595E-3</v>
      </c>
      <c r="F1829">
        <v>1827</v>
      </c>
      <c r="G1829">
        <f t="shared" ca="1" si="59"/>
        <v>4.0027869194170396E-2</v>
      </c>
    </row>
    <row r="1830" spans="2:7" x14ac:dyDescent="0.2">
      <c r="B1830" s="153">
        <v>42725</v>
      </c>
      <c r="C1830" s="61">
        <v>467.04437300000001</v>
      </c>
      <c r="D1830">
        <f t="shared" si="58"/>
        <v>-9.8276988062715124E-3</v>
      </c>
      <c r="E1830">
        <v>-9.8276988062715124E-3</v>
      </c>
      <c r="F1830">
        <v>1828</v>
      </c>
      <c r="G1830">
        <f t="shared" ca="1" si="59"/>
        <v>-2.8485446790117112E-2</v>
      </c>
    </row>
    <row r="1831" spans="2:7" x14ac:dyDescent="0.2">
      <c r="B1831" s="153">
        <v>42724</v>
      </c>
      <c r="C1831" s="61">
        <v>471.67990099999997</v>
      </c>
      <c r="D1831">
        <f t="shared" si="58"/>
        <v>2.8613595799917447E-3</v>
      </c>
      <c r="E1831">
        <v>2.8613595799917447E-3</v>
      </c>
      <c r="F1831">
        <v>1829</v>
      </c>
      <c r="G1831">
        <f t="shared" ca="1" si="59"/>
        <v>-8.0624260909855049E-3</v>
      </c>
    </row>
    <row r="1832" spans="2:7" x14ac:dyDescent="0.2">
      <c r="B1832" s="153">
        <v>42723</v>
      </c>
      <c r="C1832" s="61">
        <v>470.33410600000002</v>
      </c>
      <c r="D1832">
        <f t="shared" si="58"/>
        <v>-2.8531955615381478E-3</v>
      </c>
      <c r="E1832">
        <v>-2.8531955615381478E-3</v>
      </c>
      <c r="F1832">
        <v>1830</v>
      </c>
      <c r="G1832">
        <f t="shared" ca="1" si="59"/>
        <v>-3.1171439684116117E-2</v>
      </c>
    </row>
    <row r="1833" spans="2:7" x14ac:dyDescent="0.2">
      <c r="B1833" s="153">
        <v>42720</v>
      </c>
      <c r="C1833" s="61">
        <v>471.67990099999997</v>
      </c>
      <c r="D1833">
        <f t="shared" si="58"/>
        <v>2.1480962155400091E-2</v>
      </c>
      <c r="E1833">
        <v>2.1480962155400091E-2</v>
      </c>
      <c r="F1833">
        <v>1831</v>
      </c>
      <c r="G1833">
        <f t="shared" ca="1" si="59"/>
        <v>-8.2543458515101226E-2</v>
      </c>
    </row>
    <row r="1834" spans="2:7" x14ac:dyDescent="0.2">
      <c r="B1834" s="153">
        <v>42719</v>
      </c>
      <c r="C1834" s="61">
        <v>461.76083399999999</v>
      </c>
      <c r="D1834">
        <f t="shared" si="58"/>
        <v>-1.9371252121676147E-2</v>
      </c>
      <c r="E1834">
        <v>-1.9371252121676147E-2</v>
      </c>
      <c r="F1834">
        <v>1832</v>
      </c>
      <c r="G1834">
        <f t="shared" ca="1" si="59"/>
        <v>4.483122901286502E-3</v>
      </c>
    </row>
    <row r="1835" spans="2:7" x14ac:dyDescent="0.2">
      <c r="B1835" s="153">
        <v>42718</v>
      </c>
      <c r="C1835" s="61">
        <v>470.88241599999998</v>
      </c>
      <c r="D1835">
        <f t="shared" si="58"/>
        <v>3.6120577359657268E-3</v>
      </c>
      <c r="E1835">
        <v>3.6120577359657268E-3</v>
      </c>
      <c r="F1835">
        <v>1833</v>
      </c>
      <c r="G1835">
        <f t="shared" ca="1" si="59"/>
        <v>4.8247270858200172E-2</v>
      </c>
    </row>
    <row r="1836" spans="2:7" x14ac:dyDescent="0.2">
      <c r="B1836" s="153">
        <v>42717</v>
      </c>
      <c r="C1836" s="61">
        <v>469.18768299999999</v>
      </c>
      <c r="D1836">
        <f t="shared" si="58"/>
        <v>3.5761473403104996E-2</v>
      </c>
      <c r="E1836">
        <v>3.5761473403104996E-2</v>
      </c>
      <c r="F1836">
        <v>1834</v>
      </c>
      <c r="G1836">
        <f t="shared" ca="1" si="59"/>
        <v>5.9280362209938521E-2</v>
      </c>
    </row>
    <row r="1837" spans="2:7" x14ac:dyDescent="0.2">
      <c r="B1837" s="153">
        <v>42716</v>
      </c>
      <c r="C1837" s="61">
        <v>452.988159</v>
      </c>
      <c r="D1837">
        <f t="shared" si="58"/>
        <v>-2.0900732147855792E-2</v>
      </c>
      <c r="E1837">
        <v>-2.0900732147855792E-2</v>
      </c>
      <c r="F1837">
        <v>1835</v>
      </c>
      <c r="G1837">
        <f t="shared" ca="1" si="59"/>
        <v>-4.125814561415829E-3</v>
      </c>
    </row>
    <row r="1838" spans="2:7" x14ac:dyDescent="0.2">
      <c r="B1838" s="153">
        <v>42713</v>
      </c>
      <c r="C1838" s="61">
        <v>462.658051</v>
      </c>
      <c r="D1838">
        <f t="shared" si="58"/>
        <v>5.5249444783412672E-3</v>
      </c>
      <c r="E1838">
        <v>5.5249444783412672E-3</v>
      </c>
      <c r="F1838">
        <v>1836</v>
      </c>
      <c r="G1838">
        <f t="shared" ca="1" si="59"/>
        <v>2.6859609563537373E-2</v>
      </c>
    </row>
    <row r="1839" spans="2:7" x14ac:dyDescent="0.2">
      <c r="B1839" s="153">
        <v>42712</v>
      </c>
      <c r="C1839" s="61">
        <v>460.11593599999998</v>
      </c>
      <c r="D1839">
        <f t="shared" si="58"/>
        <v>3.6375794001972238E-2</v>
      </c>
      <c r="E1839">
        <v>3.6375794001972238E-2</v>
      </c>
      <c r="F1839">
        <v>1837</v>
      </c>
      <c r="G1839">
        <f t="shared" ca="1" si="59"/>
        <v>-7.027674465263764E-4</v>
      </c>
    </row>
    <row r="1840" spans="2:7" x14ac:dyDescent="0.2">
      <c r="B1840" s="153">
        <v>42711</v>
      </c>
      <c r="C1840" s="61">
        <v>443.96630900000002</v>
      </c>
      <c r="D1840">
        <f t="shared" si="58"/>
        <v>9.6350530885020349E-3</v>
      </c>
      <c r="E1840">
        <v>9.6350530885020349E-3</v>
      </c>
      <c r="F1840">
        <v>1838</v>
      </c>
      <c r="G1840">
        <f t="shared" ca="1" si="59"/>
        <v>1.8226915976276174E-2</v>
      </c>
    </row>
    <row r="1841" spans="2:7" x14ac:dyDescent="0.2">
      <c r="B1841" s="153">
        <v>42710</v>
      </c>
      <c r="C1841" s="61">
        <v>439.72949199999999</v>
      </c>
      <c r="D1841">
        <f t="shared" si="58"/>
        <v>4.0974177339783528E-3</v>
      </c>
      <c r="E1841">
        <v>4.0974177339783528E-3</v>
      </c>
      <c r="F1841">
        <v>1839</v>
      </c>
      <c r="G1841">
        <f t="shared" ca="1" si="59"/>
        <v>5.1243446813982442E-2</v>
      </c>
    </row>
    <row r="1842" spans="2:7" x14ac:dyDescent="0.2">
      <c r="B1842" s="153">
        <v>42709</v>
      </c>
      <c r="C1842" s="61">
        <v>437.935089</v>
      </c>
      <c r="D1842">
        <f t="shared" si="58"/>
        <v>1.4784042733356444E-2</v>
      </c>
      <c r="E1842">
        <v>1.4784042733356444E-2</v>
      </c>
      <c r="F1842">
        <v>1840</v>
      </c>
      <c r="G1842">
        <f t="shared" ca="1" si="59"/>
        <v>-4.0944045144304893E-2</v>
      </c>
    </row>
    <row r="1843" spans="2:7" x14ac:dyDescent="0.2">
      <c r="B1843" s="153">
        <v>42706</v>
      </c>
      <c r="C1843" s="61">
        <v>431.55496199999999</v>
      </c>
      <c r="D1843">
        <f t="shared" si="58"/>
        <v>-3.4136634221185159E-2</v>
      </c>
      <c r="E1843">
        <v>-3.4136634221185159E-2</v>
      </c>
      <c r="F1843">
        <v>1841</v>
      </c>
      <c r="G1843">
        <f t="shared" ca="1" si="59"/>
        <v>6.003514758964458E-2</v>
      </c>
    </row>
    <row r="1844" spans="2:7" x14ac:dyDescent="0.2">
      <c r="B1844" s="153">
        <v>42705</v>
      </c>
      <c r="C1844" s="61">
        <v>446.80746499999998</v>
      </c>
      <c r="D1844">
        <f t="shared" si="58"/>
        <v>-2.4167098327554593E-2</v>
      </c>
      <c r="E1844">
        <v>-2.4167098327554593E-2</v>
      </c>
      <c r="F1844">
        <v>1842</v>
      </c>
      <c r="G1844">
        <f t="shared" ca="1" si="59"/>
        <v>3.6597732946067538E-2</v>
      </c>
    </row>
    <row r="1845" spans="2:7" x14ac:dyDescent="0.2">
      <c r="B1845" s="153">
        <v>42704</v>
      </c>
      <c r="C1845" s="61">
        <v>457.87292500000001</v>
      </c>
      <c r="D1845">
        <f t="shared" si="58"/>
        <v>-1.1960811570958282E-3</v>
      </c>
      <c r="E1845">
        <v>-1.1960811570958282E-3</v>
      </c>
      <c r="F1845">
        <v>1843</v>
      </c>
      <c r="G1845">
        <f t="shared" ca="1" si="59"/>
        <v>4.3710797371932224E-2</v>
      </c>
    </row>
    <row r="1846" spans="2:7" x14ac:dyDescent="0.2">
      <c r="B1846" s="153">
        <v>42703</v>
      </c>
      <c r="C1846" s="61">
        <v>458.42123400000003</v>
      </c>
      <c r="D1846">
        <f t="shared" si="58"/>
        <v>1.1326089282429534E-2</v>
      </c>
      <c r="E1846">
        <v>1.1326089282429534E-2</v>
      </c>
      <c r="F1846">
        <v>1844</v>
      </c>
      <c r="G1846">
        <f t="shared" ca="1" si="59"/>
        <v>2.4445269495695306E-2</v>
      </c>
    </row>
    <row r="1847" spans="2:7" x14ac:dyDescent="0.2">
      <c r="B1847" s="153">
        <v>42702</v>
      </c>
      <c r="C1847" s="61">
        <v>453.287262</v>
      </c>
      <c r="D1847">
        <f t="shared" si="58"/>
        <v>5.1951221053675133E-3</v>
      </c>
      <c r="E1847">
        <v>5.1951221053675133E-3</v>
      </c>
      <c r="F1847">
        <v>1845</v>
      </c>
      <c r="G1847">
        <f t="shared" ca="1" si="59"/>
        <v>5.3166465991438122E-3</v>
      </c>
    </row>
    <row r="1848" spans="2:7" x14ac:dyDescent="0.2">
      <c r="B1848" s="153">
        <v>42699</v>
      </c>
      <c r="C1848" s="61">
        <v>450.94454999999999</v>
      </c>
      <c r="D1848">
        <f t="shared" si="58"/>
        <v>-1.3246676514712709E-3</v>
      </c>
      <c r="E1848">
        <v>-1.3246676514712709E-3</v>
      </c>
      <c r="F1848">
        <v>1846</v>
      </c>
      <c r="G1848">
        <f t="shared" ca="1" si="59"/>
        <v>-5.4245325720931646E-3</v>
      </c>
    </row>
    <row r="1849" spans="2:7" x14ac:dyDescent="0.2">
      <c r="B1849" s="153">
        <v>42698</v>
      </c>
      <c r="C1849" s="61">
        <v>451.54269399999998</v>
      </c>
      <c r="D1849">
        <f t="shared" si="58"/>
        <v>-3.9342471650740854E-2</v>
      </c>
      <c r="E1849">
        <v>-3.9342471650740854E-2</v>
      </c>
      <c r="F1849">
        <v>1847</v>
      </c>
      <c r="G1849">
        <f t="shared" ca="1" si="59"/>
        <v>-3.9859204062082584E-2</v>
      </c>
    </row>
    <row r="1850" spans="2:7" x14ac:dyDescent="0.2">
      <c r="B1850" s="153">
        <v>42697</v>
      </c>
      <c r="C1850" s="61">
        <v>470.035034</v>
      </c>
      <c r="D1850">
        <f t="shared" si="58"/>
        <v>1.4305678557027449E-2</v>
      </c>
      <c r="E1850">
        <v>1.4305678557027449E-2</v>
      </c>
      <c r="F1850">
        <v>1848</v>
      </c>
      <c r="G1850">
        <f t="shared" ca="1" si="59"/>
        <v>9.310252066999615E-2</v>
      </c>
    </row>
    <row r="1851" spans="2:7" x14ac:dyDescent="0.2">
      <c r="B1851" s="153">
        <v>42696</v>
      </c>
      <c r="C1851" s="61">
        <v>463.40570100000002</v>
      </c>
      <c r="D1851">
        <f t="shared" si="58"/>
        <v>1.7288484359413801E-2</v>
      </c>
      <c r="E1851">
        <v>1.7288484359413801E-2</v>
      </c>
      <c r="F1851">
        <v>1849</v>
      </c>
      <c r="G1851">
        <f t="shared" ca="1" si="59"/>
        <v>2.5114344388961533E-2</v>
      </c>
    </row>
    <row r="1852" spans="2:7" x14ac:dyDescent="0.2">
      <c r="B1852" s="153">
        <v>42695</v>
      </c>
      <c r="C1852" s="61">
        <v>455.53027300000002</v>
      </c>
      <c r="D1852">
        <f t="shared" si="58"/>
        <v>-3.0344795756588806E-2</v>
      </c>
      <c r="E1852">
        <v>-3.0344795756588806E-2</v>
      </c>
      <c r="F1852">
        <v>1850</v>
      </c>
      <c r="G1852">
        <f t="shared" ca="1" si="59"/>
        <v>-2.3881912468191453E-2</v>
      </c>
    </row>
    <row r="1853" spans="2:7" x14ac:dyDescent="0.2">
      <c r="B1853" s="153">
        <v>42692</v>
      </c>
      <c r="C1853" s="61">
        <v>469.78582799999998</v>
      </c>
      <c r="D1853">
        <f t="shared" si="58"/>
        <v>-3.3837415532394495E-3</v>
      </c>
      <c r="E1853">
        <v>-3.3837415532394495E-3</v>
      </c>
      <c r="F1853">
        <v>1851</v>
      </c>
      <c r="G1853">
        <f t="shared" ca="1" si="59"/>
        <v>2.5606459631270548E-2</v>
      </c>
    </row>
    <row r="1854" spans="2:7" x14ac:dyDescent="0.2">
      <c r="B1854" s="153">
        <v>42691</v>
      </c>
      <c r="C1854" s="61">
        <v>471.38085899999999</v>
      </c>
      <c r="D1854">
        <f t="shared" si="58"/>
        <v>3.1410176747996815E-2</v>
      </c>
      <c r="E1854">
        <v>3.1410176747996815E-2</v>
      </c>
      <c r="F1854">
        <v>1852</v>
      </c>
      <c r="G1854">
        <f t="shared" ca="1" si="59"/>
        <v>4.7152405917641735E-2</v>
      </c>
    </row>
    <row r="1855" spans="2:7" x14ac:dyDescent="0.2">
      <c r="B1855" s="153">
        <v>42690</v>
      </c>
      <c r="C1855" s="61">
        <v>457.02560399999999</v>
      </c>
      <c r="D1855">
        <f t="shared" si="58"/>
        <v>2.2956174342392186E-3</v>
      </c>
      <c r="E1855">
        <v>2.2956174342392186E-3</v>
      </c>
      <c r="F1855">
        <v>1853</v>
      </c>
      <c r="G1855">
        <f t="shared" ca="1" si="59"/>
        <v>-1.7492614899256485E-2</v>
      </c>
    </row>
    <row r="1856" spans="2:7" x14ac:dyDescent="0.2">
      <c r="B1856" s="153">
        <v>42689</v>
      </c>
      <c r="C1856" s="61">
        <v>455.97885100000002</v>
      </c>
      <c r="D1856">
        <f t="shared" si="58"/>
        <v>-9.8363896312923457E-2</v>
      </c>
      <c r="E1856">
        <v>-9.8363896312923457E-2</v>
      </c>
      <c r="F1856">
        <v>1854</v>
      </c>
      <c r="G1856">
        <f t="shared" ca="1" si="59"/>
        <v>-3.6467506729463722E-2</v>
      </c>
    </row>
    <row r="1857" spans="2:7" x14ac:dyDescent="0.2">
      <c r="B1857" s="153">
        <v>42685</v>
      </c>
      <c r="C1857" s="61">
        <v>505.723816</v>
      </c>
      <c r="D1857">
        <f t="shared" si="58"/>
        <v>-4.9466024201116773E-2</v>
      </c>
      <c r="E1857">
        <v>-4.9466024201116773E-2</v>
      </c>
      <c r="F1857">
        <v>1855</v>
      </c>
      <c r="G1857">
        <f t="shared" ca="1" si="59"/>
        <v>7.9661206524532062E-3</v>
      </c>
    </row>
    <row r="1858" spans="2:7" x14ac:dyDescent="0.2">
      <c r="B1858" s="153">
        <v>42684</v>
      </c>
      <c r="C1858" s="61">
        <v>532.04180899999994</v>
      </c>
      <c r="D1858">
        <f t="shared" si="58"/>
        <v>3.7492685309684917E-4</v>
      </c>
      <c r="E1858">
        <v>3.7492685309684917E-4</v>
      </c>
      <c r="F1858">
        <v>1856</v>
      </c>
      <c r="G1858">
        <f t="shared" ca="1" si="59"/>
        <v>5.092316681907777E-2</v>
      </c>
    </row>
    <row r="1859" spans="2:7" x14ac:dyDescent="0.2">
      <c r="B1859" s="153">
        <v>42683</v>
      </c>
      <c r="C1859" s="61">
        <v>531.84240699999998</v>
      </c>
      <c r="D1859">
        <f t="shared" ref="D1859:D1922" si="60">(C1859-C1860)/C1860</f>
        <v>-1.2402843127523539E-2</v>
      </c>
      <c r="E1859">
        <v>-1.2402843127523539E-2</v>
      </c>
      <c r="F1859">
        <v>1857</v>
      </c>
      <c r="G1859">
        <f t="shared" ref="G1859:G1922" ca="1" si="61">_xlfn.NORM.INV(RAND(),$N$5,$N$6)</f>
        <v>-2.3299236880462296E-3</v>
      </c>
    </row>
    <row r="1860" spans="2:7" x14ac:dyDescent="0.2">
      <c r="B1860" s="153">
        <v>42682</v>
      </c>
      <c r="C1860" s="61">
        <v>538.52160600000002</v>
      </c>
      <c r="D1860">
        <f t="shared" si="60"/>
        <v>6.685102090000325E-2</v>
      </c>
      <c r="E1860">
        <v>6.685102090000325E-2</v>
      </c>
      <c r="F1860">
        <v>1858</v>
      </c>
      <c r="G1860">
        <f t="shared" ca="1" si="61"/>
        <v>9.6693377851671619E-2</v>
      </c>
    </row>
    <row r="1861" spans="2:7" x14ac:dyDescent="0.2">
      <c r="B1861" s="153">
        <v>42681</v>
      </c>
      <c r="C1861" s="61">
        <v>504.77676400000001</v>
      </c>
      <c r="D1861">
        <f t="shared" si="60"/>
        <v>-1.1614239591335214E-2</v>
      </c>
      <c r="E1861">
        <v>-1.1614239591335214E-2</v>
      </c>
      <c r="F1861">
        <v>1859</v>
      </c>
      <c r="G1861">
        <f t="shared" ca="1" si="61"/>
        <v>2.5371147622802185E-2</v>
      </c>
    </row>
    <row r="1862" spans="2:7" x14ac:dyDescent="0.2">
      <c r="B1862" s="153">
        <v>42678</v>
      </c>
      <c r="C1862" s="61">
        <v>510.70825200000002</v>
      </c>
      <c r="D1862">
        <f t="shared" si="60"/>
        <v>4.1159733676413221E-3</v>
      </c>
      <c r="E1862">
        <v>4.1159733676413221E-3</v>
      </c>
      <c r="F1862">
        <v>1860</v>
      </c>
      <c r="G1862">
        <f t="shared" ca="1" si="61"/>
        <v>1.7167999316113923E-2</v>
      </c>
    </row>
    <row r="1863" spans="2:7" x14ac:dyDescent="0.2">
      <c r="B1863" s="153">
        <v>42677</v>
      </c>
      <c r="C1863" s="61">
        <v>508.61480699999998</v>
      </c>
      <c r="D1863">
        <f t="shared" si="60"/>
        <v>-6.0393429286634426E-3</v>
      </c>
      <c r="E1863">
        <v>-6.0393429286634426E-3</v>
      </c>
      <c r="F1863">
        <v>1861</v>
      </c>
      <c r="G1863">
        <f t="shared" ca="1" si="61"/>
        <v>-3.7668950765376595E-2</v>
      </c>
    </row>
    <row r="1864" spans="2:7" x14ac:dyDescent="0.2">
      <c r="B1864" s="153">
        <v>42676</v>
      </c>
      <c r="C1864" s="61">
        <v>511.70517000000001</v>
      </c>
      <c r="D1864">
        <f t="shared" si="60"/>
        <v>-3.260459368918673E-2</v>
      </c>
      <c r="E1864">
        <v>-3.260459368918673E-2</v>
      </c>
      <c r="F1864">
        <v>1862</v>
      </c>
      <c r="G1864">
        <f t="shared" ca="1" si="61"/>
        <v>7.4308600302543271E-2</v>
      </c>
    </row>
    <row r="1865" spans="2:7" x14ac:dyDescent="0.2">
      <c r="B1865" s="153">
        <v>42675</v>
      </c>
      <c r="C1865" s="61">
        <v>528.95141599999999</v>
      </c>
      <c r="D1865">
        <f t="shared" si="60"/>
        <v>-1.1918085312600411E-2</v>
      </c>
      <c r="E1865">
        <v>-1.1918085312600411E-2</v>
      </c>
      <c r="F1865">
        <v>1863</v>
      </c>
      <c r="G1865">
        <f t="shared" ca="1" si="61"/>
        <v>5.0670604017730145E-2</v>
      </c>
    </row>
    <row r="1866" spans="2:7" x14ac:dyDescent="0.2">
      <c r="B1866" s="153">
        <v>42671</v>
      </c>
      <c r="C1866" s="61">
        <v>535.33154300000001</v>
      </c>
      <c r="D1866">
        <f t="shared" si="60"/>
        <v>2.8735701264976196E-2</v>
      </c>
      <c r="E1866">
        <v>2.8735701264976196E-2</v>
      </c>
      <c r="F1866">
        <v>1864</v>
      </c>
      <c r="G1866">
        <f t="shared" ca="1" si="61"/>
        <v>-2.2798015542265359E-2</v>
      </c>
    </row>
    <row r="1867" spans="2:7" x14ac:dyDescent="0.2">
      <c r="B1867" s="153">
        <v>42670</v>
      </c>
      <c r="C1867" s="61">
        <v>520.37811299999998</v>
      </c>
      <c r="D1867">
        <f t="shared" si="60"/>
        <v>-1.5187313318315954E-2</v>
      </c>
      <c r="E1867">
        <v>-1.5187313318315954E-2</v>
      </c>
      <c r="F1867">
        <v>1865</v>
      </c>
      <c r="G1867">
        <f t="shared" ca="1" si="61"/>
        <v>-0.10750345436642592</v>
      </c>
    </row>
    <row r="1868" spans="2:7" x14ac:dyDescent="0.2">
      <c r="B1868" s="153">
        <v>42669</v>
      </c>
      <c r="C1868" s="61">
        <v>528.40313700000002</v>
      </c>
      <c r="D1868">
        <f t="shared" si="60"/>
        <v>-4.2885518488496345E-2</v>
      </c>
      <c r="E1868">
        <v>-4.2885518488496345E-2</v>
      </c>
      <c r="F1868">
        <v>1866</v>
      </c>
      <c r="G1868">
        <f t="shared" ca="1" si="61"/>
        <v>-7.8380175634957652E-2</v>
      </c>
    </row>
    <row r="1869" spans="2:7" x14ac:dyDescent="0.2">
      <c r="B1869" s="153">
        <v>42668</v>
      </c>
      <c r="C1869" s="61">
        <v>552.07934599999999</v>
      </c>
      <c r="D1869">
        <f t="shared" si="60"/>
        <v>-1.0718051517083308E-2</v>
      </c>
      <c r="E1869">
        <v>-1.0718051517083308E-2</v>
      </c>
      <c r="F1869">
        <v>1867</v>
      </c>
      <c r="G1869">
        <f t="shared" ca="1" si="61"/>
        <v>5.447939287099178E-2</v>
      </c>
    </row>
    <row r="1870" spans="2:7" x14ac:dyDescent="0.2">
      <c r="B1870" s="153">
        <v>42667</v>
      </c>
      <c r="C1870" s="61">
        <v>558.06066899999996</v>
      </c>
      <c r="D1870">
        <f t="shared" si="60"/>
        <v>2.8099133751524445E-2</v>
      </c>
      <c r="E1870">
        <v>2.8099133751524445E-2</v>
      </c>
      <c r="F1870">
        <v>1868</v>
      </c>
      <c r="G1870">
        <f t="shared" ca="1" si="61"/>
        <v>-8.1818968640902018E-2</v>
      </c>
    </row>
    <row r="1871" spans="2:7" x14ac:dyDescent="0.2">
      <c r="B1871" s="153">
        <v>42664</v>
      </c>
      <c r="C1871" s="61">
        <v>542.80822799999999</v>
      </c>
      <c r="D1871">
        <f t="shared" si="60"/>
        <v>-4.2972525409796618E-3</v>
      </c>
      <c r="E1871">
        <v>-4.2972525409796618E-3</v>
      </c>
      <c r="F1871">
        <v>1869</v>
      </c>
      <c r="G1871">
        <f t="shared" ca="1" si="61"/>
        <v>5.3663145185527485E-2</v>
      </c>
    </row>
    <row r="1872" spans="2:7" x14ac:dyDescent="0.2">
      <c r="B1872" s="153">
        <v>42663</v>
      </c>
      <c r="C1872" s="61">
        <v>545.15087900000003</v>
      </c>
      <c r="D1872">
        <f t="shared" si="60"/>
        <v>-6.6304698930780811E-3</v>
      </c>
      <c r="E1872">
        <v>-6.6304698930780811E-3</v>
      </c>
      <c r="F1872">
        <v>1870</v>
      </c>
      <c r="G1872">
        <f t="shared" ca="1" si="61"/>
        <v>2.5765692316845095E-2</v>
      </c>
    </row>
    <row r="1873" spans="2:7" x14ac:dyDescent="0.2">
      <c r="B1873" s="153">
        <v>42662</v>
      </c>
      <c r="C1873" s="61">
        <v>548.78961200000003</v>
      </c>
      <c r="D1873">
        <f t="shared" si="60"/>
        <v>-6.7658875409586762E-3</v>
      </c>
      <c r="E1873">
        <v>-6.7658875409586762E-3</v>
      </c>
      <c r="F1873">
        <v>1871</v>
      </c>
      <c r="G1873">
        <f t="shared" ca="1" si="61"/>
        <v>-5.2137020952858028E-2</v>
      </c>
    </row>
    <row r="1874" spans="2:7" x14ac:dyDescent="0.2">
      <c r="B1874" s="153">
        <v>42661</v>
      </c>
      <c r="C1874" s="61">
        <v>552.52795400000002</v>
      </c>
      <c r="D1874">
        <f t="shared" si="60"/>
        <v>1.2236354738960686E-2</v>
      </c>
      <c r="E1874">
        <v>1.2236354738960686E-2</v>
      </c>
      <c r="F1874">
        <v>1872</v>
      </c>
      <c r="G1874">
        <f t="shared" ca="1" si="61"/>
        <v>1.6099548153730849E-2</v>
      </c>
    </row>
    <row r="1875" spans="2:7" x14ac:dyDescent="0.2">
      <c r="B1875" s="153">
        <v>42660</v>
      </c>
      <c r="C1875" s="61">
        <v>545.84875499999998</v>
      </c>
      <c r="D1875">
        <f t="shared" si="60"/>
        <v>-1.5374936050183516E-2</v>
      </c>
      <c r="E1875">
        <v>-1.5374936050183516E-2</v>
      </c>
      <c r="F1875">
        <v>1873</v>
      </c>
      <c r="G1875">
        <f t="shared" ca="1" si="61"/>
        <v>1.0972727791151382E-2</v>
      </c>
    </row>
    <row r="1876" spans="2:7" x14ac:dyDescent="0.2">
      <c r="B1876" s="153">
        <v>42657</v>
      </c>
      <c r="C1876" s="61">
        <v>554.37219200000004</v>
      </c>
      <c r="D1876">
        <f t="shared" si="60"/>
        <v>2.064796339292662E-2</v>
      </c>
      <c r="E1876">
        <v>2.064796339292662E-2</v>
      </c>
      <c r="F1876">
        <v>1874</v>
      </c>
      <c r="G1876">
        <f t="shared" ca="1" si="61"/>
        <v>-3.3870481363574248E-2</v>
      </c>
    </row>
    <row r="1877" spans="2:7" x14ac:dyDescent="0.2">
      <c r="B1877" s="153">
        <v>42656</v>
      </c>
      <c r="C1877" s="61">
        <v>543.157104</v>
      </c>
      <c r="D1877">
        <f t="shared" si="60"/>
        <v>-3.0602344163306847E-2</v>
      </c>
      <c r="E1877">
        <v>-3.0602344163306847E-2</v>
      </c>
      <c r="F1877">
        <v>1875</v>
      </c>
      <c r="G1877">
        <f t="shared" ca="1" si="61"/>
        <v>7.775151275988286E-2</v>
      </c>
    </row>
    <row r="1878" spans="2:7" x14ac:dyDescent="0.2">
      <c r="B1878" s="153">
        <v>42653</v>
      </c>
      <c r="C1878" s="61">
        <v>560.30371100000002</v>
      </c>
      <c r="D1878">
        <f t="shared" si="60"/>
        <v>-6.4522052423925174E-3</v>
      </c>
      <c r="E1878">
        <v>-6.4522052423925174E-3</v>
      </c>
      <c r="F1878">
        <v>1876</v>
      </c>
      <c r="G1878">
        <f t="shared" ca="1" si="61"/>
        <v>1.2141702998902727E-2</v>
      </c>
    </row>
    <row r="1879" spans="2:7" x14ac:dyDescent="0.2">
      <c r="B1879" s="153">
        <v>42650</v>
      </c>
      <c r="C1879" s="61">
        <v>563.94238299999995</v>
      </c>
      <c r="D1879">
        <f t="shared" si="60"/>
        <v>2.5841010307930429E-2</v>
      </c>
      <c r="E1879">
        <v>2.5841010307930429E-2</v>
      </c>
      <c r="F1879">
        <v>1877</v>
      </c>
      <c r="G1879">
        <f t="shared" ca="1" si="61"/>
        <v>0.12606672028981189</v>
      </c>
    </row>
    <row r="1880" spans="2:7" x14ac:dyDescent="0.2">
      <c r="B1880" s="153">
        <v>42649</v>
      </c>
      <c r="C1880" s="61">
        <v>549.73663299999998</v>
      </c>
      <c r="D1880">
        <f t="shared" si="60"/>
        <v>-1.4652082782909782E-2</v>
      </c>
      <c r="E1880">
        <v>-1.4652082782909782E-2</v>
      </c>
      <c r="F1880">
        <v>1878</v>
      </c>
      <c r="G1880">
        <f t="shared" ca="1" si="61"/>
        <v>-1.9458679488964067E-2</v>
      </c>
    </row>
    <row r="1881" spans="2:7" x14ac:dyDescent="0.2">
      <c r="B1881" s="153">
        <v>42648</v>
      </c>
      <c r="C1881" s="61">
        <v>557.91119400000002</v>
      </c>
      <c r="D1881">
        <f t="shared" si="60"/>
        <v>1.7637964191948234E-2</v>
      </c>
      <c r="E1881">
        <v>1.7637964191948234E-2</v>
      </c>
      <c r="F1881">
        <v>1879</v>
      </c>
      <c r="G1881">
        <f t="shared" ca="1" si="61"/>
        <v>-1.6685773334375438E-2</v>
      </c>
    </row>
    <row r="1882" spans="2:7" x14ac:dyDescent="0.2">
      <c r="B1882" s="153">
        <v>42647</v>
      </c>
      <c r="C1882" s="61">
        <v>548.24133300000005</v>
      </c>
      <c r="D1882">
        <f t="shared" si="60"/>
        <v>1.6919513735437975E-2</v>
      </c>
      <c r="E1882">
        <v>1.6919513735437975E-2</v>
      </c>
      <c r="F1882">
        <v>1880</v>
      </c>
      <c r="G1882">
        <f t="shared" ca="1" si="61"/>
        <v>0.13291562797668505</v>
      </c>
    </row>
    <row r="1883" spans="2:7" x14ac:dyDescent="0.2">
      <c r="B1883" s="153">
        <v>42646</v>
      </c>
      <c r="C1883" s="61">
        <v>539.11968999999999</v>
      </c>
      <c r="D1883">
        <f t="shared" si="60"/>
        <v>1.1124626018756857E-2</v>
      </c>
      <c r="E1883">
        <v>1.1124626018756857E-2</v>
      </c>
      <c r="F1883">
        <v>1881</v>
      </c>
      <c r="G1883">
        <f t="shared" ca="1" si="61"/>
        <v>5.1158854250157502E-2</v>
      </c>
    </row>
    <row r="1884" spans="2:7" x14ac:dyDescent="0.2">
      <c r="B1884" s="153">
        <v>42643</v>
      </c>
      <c r="C1884" s="61">
        <v>533.18817100000001</v>
      </c>
      <c r="D1884">
        <f t="shared" si="60"/>
        <v>1.6245374344203874E-2</v>
      </c>
      <c r="E1884">
        <v>1.6245374344203874E-2</v>
      </c>
      <c r="F1884">
        <v>1882</v>
      </c>
      <c r="G1884">
        <f t="shared" ca="1" si="61"/>
        <v>-6.6467478247634285E-2</v>
      </c>
    </row>
    <row r="1885" spans="2:7" x14ac:dyDescent="0.2">
      <c r="B1885" s="153">
        <v>42642</v>
      </c>
      <c r="C1885" s="61">
        <v>524.66479500000003</v>
      </c>
      <c r="D1885">
        <f t="shared" si="60"/>
        <v>-2.5370326308572066E-2</v>
      </c>
      <c r="E1885">
        <v>-2.5370326308572066E-2</v>
      </c>
      <c r="F1885">
        <v>1883</v>
      </c>
      <c r="G1885">
        <f t="shared" ca="1" si="61"/>
        <v>-2.0847571031234406E-2</v>
      </c>
    </row>
    <row r="1886" spans="2:7" x14ac:dyDescent="0.2">
      <c r="B1886" s="153">
        <v>42641</v>
      </c>
      <c r="C1886" s="61">
        <v>538.32220500000005</v>
      </c>
      <c r="D1886">
        <f t="shared" si="60"/>
        <v>1.5132954463174491E-2</v>
      </c>
      <c r="E1886">
        <v>1.5132954463174491E-2</v>
      </c>
      <c r="F1886">
        <v>1884</v>
      </c>
      <c r="G1886">
        <f t="shared" ca="1" si="61"/>
        <v>1.7104061223951712E-2</v>
      </c>
    </row>
    <row r="1887" spans="2:7" x14ac:dyDescent="0.2">
      <c r="B1887" s="153">
        <v>42640</v>
      </c>
      <c r="C1887" s="61">
        <v>530.29724099999999</v>
      </c>
      <c r="D1887">
        <f t="shared" si="60"/>
        <v>-6.2580750149943912E-3</v>
      </c>
      <c r="E1887">
        <v>-6.2580750149943912E-3</v>
      </c>
      <c r="F1887">
        <v>1885</v>
      </c>
      <c r="G1887">
        <f t="shared" ca="1" si="61"/>
        <v>1.0988540170973428E-2</v>
      </c>
    </row>
    <row r="1888" spans="2:7" x14ac:dyDescent="0.2">
      <c r="B1888" s="153">
        <v>42639</v>
      </c>
      <c r="C1888" s="61">
        <v>533.63678000000004</v>
      </c>
      <c r="D1888">
        <f t="shared" si="60"/>
        <v>-3.2094809936229582E-2</v>
      </c>
      <c r="E1888">
        <v>-3.2094809936229582E-2</v>
      </c>
      <c r="F1888">
        <v>1886</v>
      </c>
      <c r="G1888">
        <f t="shared" ca="1" si="61"/>
        <v>-9.8928659193260451E-2</v>
      </c>
    </row>
    <row r="1889" spans="2:7" x14ac:dyDescent="0.2">
      <c r="B1889" s="153">
        <v>42636</v>
      </c>
      <c r="C1889" s="61">
        <v>551.33166500000004</v>
      </c>
      <c r="D1889">
        <f t="shared" si="60"/>
        <v>-9.6696530875170304E-3</v>
      </c>
      <c r="E1889">
        <v>-9.6696530875170304E-3</v>
      </c>
      <c r="F1889">
        <v>1887</v>
      </c>
      <c r="G1889">
        <f t="shared" ca="1" si="61"/>
        <v>9.4537200800273221E-3</v>
      </c>
    </row>
    <row r="1890" spans="2:7" x14ac:dyDescent="0.2">
      <c r="B1890" s="153">
        <v>42635</v>
      </c>
      <c r="C1890" s="61">
        <v>556.71490500000004</v>
      </c>
      <c r="D1890">
        <f t="shared" si="60"/>
        <v>1.5548286525955822E-2</v>
      </c>
      <c r="E1890">
        <v>1.5548286525955822E-2</v>
      </c>
      <c r="F1890">
        <v>1888</v>
      </c>
      <c r="G1890">
        <f t="shared" ca="1" si="61"/>
        <v>4.6191969211349243E-2</v>
      </c>
    </row>
    <row r="1891" spans="2:7" x14ac:dyDescent="0.2">
      <c r="B1891" s="153">
        <v>42634</v>
      </c>
      <c r="C1891" s="61">
        <v>548.19146699999999</v>
      </c>
      <c r="D1891">
        <f t="shared" si="60"/>
        <v>2.6438146306086313E-3</v>
      </c>
      <c r="E1891">
        <v>2.6438146306086313E-3</v>
      </c>
      <c r="F1891">
        <v>1889</v>
      </c>
      <c r="G1891">
        <f t="shared" ca="1" si="61"/>
        <v>1.5501874147863479E-2</v>
      </c>
    </row>
    <row r="1892" spans="2:7" x14ac:dyDescent="0.2">
      <c r="B1892" s="153">
        <v>42633</v>
      </c>
      <c r="C1892" s="61">
        <v>546.74597200000005</v>
      </c>
      <c r="D1892">
        <f t="shared" si="60"/>
        <v>-1.0821581264380074E-2</v>
      </c>
      <c r="E1892">
        <v>-1.0821581264380074E-2</v>
      </c>
      <c r="F1892">
        <v>1890</v>
      </c>
      <c r="G1892">
        <f t="shared" ca="1" si="61"/>
        <v>-4.1023001364246713E-2</v>
      </c>
    </row>
    <row r="1893" spans="2:7" x14ac:dyDescent="0.2">
      <c r="B1893" s="153">
        <v>42632</v>
      </c>
      <c r="C1893" s="61">
        <v>552.72735599999999</v>
      </c>
      <c r="D1893">
        <f t="shared" si="60"/>
        <v>1.0479394024932294E-2</v>
      </c>
      <c r="E1893">
        <v>1.0479394024932294E-2</v>
      </c>
      <c r="F1893">
        <v>1891</v>
      </c>
      <c r="G1893">
        <f t="shared" ca="1" si="61"/>
        <v>1.7229758973604417E-2</v>
      </c>
    </row>
    <row r="1894" spans="2:7" x14ac:dyDescent="0.2">
      <c r="B1894" s="153">
        <v>42629</v>
      </c>
      <c r="C1894" s="61">
        <v>546.99517800000001</v>
      </c>
      <c r="D1894">
        <f t="shared" si="60"/>
        <v>-1.5873028495631405E-2</v>
      </c>
      <c r="E1894">
        <v>-1.5873028495631405E-2</v>
      </c>
      <c r="F1894">
        <v>1892</v>
      </c>
      <c r="G1894">
        <f t="shared" ca="1" si="61"/>
        <v>-0.1591302131479827</v>
      </c>
    </row>
    <row r="1895" spans="2:7" x14ac:dyDescent="0.2">
      <c r="B1895" s="153">
        <v>42628</v>
      </c>
      <c r="C1895" s="61">
        <v>555.81768799999998</v>
      </c>
      <c r="D1895">
        <f t="shared" si="60"/>
        <v>-5.2631982567712694E-3</v>
      </c>
      <c r="E1895">
        <v>-5.2631982567712694E-3</v>
      </c>
      <c r="F1895">
        <v>1893</v>
      </c>
      <c r="G1895">
        <f t="shared" ca="1" si="61"/>
        <v>-5.627790411233298E-3</v>
      </c>
    </row>
    <row r="1896" spans="2:7" x14ac:dyDescent="0.2">
      <c r="B1896" s="153">
        <v>42627</v>
      </c>
      <c r="C1896" s="61">
        <v>558.75854500000003</v>
      </c>
      <c r="D1896">
        <f t="shared" si="60"/>
        <v>1.2738353547481138E-2</v>
      </c>
      <c r="E1896">
        <v>1.2738353547481138E-2</v>
      </c>
      <c r="F1896">
        <v>1894</v>
      </c>
      <c r="G1896">
        <f t="shared" ca="1" si="61"/>
        <v>3.6028494320572937E-2</v>
      </c>
    </row>
    <row r="1897" spans="2:7" x14ac:dyDescent="0.2">
      <c r="B1897" s="153">
        <v>42625</v>
      </c>
      <c r="C1897" s="61">
        <v>551.73040800000001</v>
      </c>
      <c r="D1897">
        <f t="shared" si="60"/>
        <v>-3.4539979096291452E-2</v>
      </c>
      <c r="E1897">
        <v>-3.4539979096291452E-2</v>
      </c>
      <c r="F1897">
        <v>1895</v>
      </c>
      <c r="G1897">
        <f t="shared" ca="1" si="61"/>
        <v>-6.4329470578041517E-2</v>
      </c>
    </row>
    <row r="1898" spans="2:7" x14ac:dyDescent="0.2">
      <c r="B1898" s="153">
        <v>42622</v>
      </c>
      <c r="C1898" s="61">
        <v>571.46893299999999</v>
      </c>
      <c r="D1898">
        <f t="shared" si="60"/>
        <v>-1.8743540955341639E-2</v>
      </c>
      <c r="E1898">
        <v>-1.8743540955341639E-2</v>
      </c>
      <c r="F1898">
        <v>1896</v>
      </c>
      <c r="G1898">
        <f t="shared" ca="1" si="61"/>
        <v>-1.6944417470480283E-3</v>
      </c>
    </row>
    <row r="1899" spans="2:7" x14ac:dyDescent="0.2">
      <c r="B1899" s="153">
        <v>42621</v>
      </c>
      <c r="C1899" s="61">
        <v>582.38488800000005</v>
      </c>
      <c r="D1899">
        <f t="shared" si="60"/>
        <v>-5.4477449804713534E-3</v>
      </c>
      <c r="E1899">
        <v>-5.4477449804713534E-3</v>
      </c>
      <c r="F1899">
        <v>1897</v>
      </c>
      <c r="G1899">
        <f t="shared" ca="1" si="61"/>
        <v>5.8036316382602052E-2</v>
      </c>
    </row>
    <row r="1900" spans="2:7" x14ac:dyDescent="0.2">
      <c r="B1900" s="153">
        <v>42620</v>
      </c>
      <c r="C1900" s="61">
        <v>585.57495100000006</v>
      </c>
      <c r="D1900">
        <f t="shared" si="60"/>
        <v>-2.2082539374658539E-3</v>
      </c>
      <c r="E1900">
        <v>-2.2082539374658539E-3</v>
      </c>
      <c r="F1900">
        <v>1898</v>
      </c>
      <c r="G1900">
        <f t="shared" ca="1" si="61"/>
        <v>-4.009246122312269E-3</v>
      </c>
    </row>
    <row r="1901" spans="2:7" x14ac:dyDescent="0.2">
      <c r="B1901" s="153">
        <v>42619</v>
      </c>
      <c r="C1901" s="61">
        <v>586.87091099999998</v>
      </c>
      <c r="D1901">
        <f t="shared" si="60"/>
        <v>7.0655664263921239E-2</v>
      </c>
      <c r="E1901">
        <v>7.0655664263921239E-2</v>
      </c>
      <c r="F1901">
        <v>1899</v>
      </c>
      <c r="G1901">
        <f t="shared" ca="1" si="61"/>
        <v>0.12204192376654258</v>
      </c>
    </row>
    <row r="1902" spans="2:7" x14ac:dyDescent="0.2">
      <c r="B1902" s="153">
        <v>42615</v>
      </c>
      <c r="C1902" s="61">
        <v>548.14160200000003</v>
      </c>
      <c r="D1902">
        <f t="shared" si="60"/>
        <v>1.140437672478788E-2</v>
      </c>
      <c r="E1902">
        <v>1.140437672478788E-2</v>
      </c>
      <c r="F1902">
        <v>1900</v>
      </c>
      <c r="G1902">
        <f t="shared" ca="1" si="61"/>
        <v>1.8267675633641976E-2</v>
      </c>
    </row>
    <row r="1903" spans="2:7" x14ac:dyDescent="0.2">
      <c r="B1903" s="153">
        <v>42614</v>
      </c>
      <c r="C1903" s="61">
        <v>541.96087599999998</v>
      </c>
      <c r="D1903">
        <f t="shared" si="60"/>
        <v>1.1065658832813375E-2</v>
      </c>
      <c r="E1903">
        <v>1.1065658832813375E-2</v>
      </c>
      <c r="F1903">
        <v>1901</v>
      </c>
      <c r="G1903">
        <f t="shared" ca="1" si="61"/>
        <v>-5.1669500287901812E-3</v>
      </c>
    </row>
    <row r="1904" spans="2:7" x14ac:dyDescent="0.2">
      <c r="B1904" s="153">
        <v>42613</v>
      </c>
      <c r="C1904" s="61">
        <v>536.029358</v>
      </c>
      <c r="D1904">
        <f t="shared" si="60"/>
        <v>1.6446134460751979E-2</v>
      </c>
      <c r="E1904">
        <v>1.6446134460751979E-2</v>
      </c>
      <c r="F1904">
        <v>1902</v>
      </c>
      <c r="G1904">
        <f t="shared" ca="1" si="61"/>
        <v>-3.8562464310242447E-2</v>
      </c>
    </row>
    <row r="1905" spans="2:7" x14ac:dyDescent="0.2">
      <c r="B1905" s="153">
        <v>42612</v>
      </c>
      <c r="C1905" s="61">
        <v>527.35638400000005</v>
      </c>
      <c r="D1905">
        <f t="shared" si="60"/>
        <v>7.0436575801454473E-3</v>
      </c>
      <c r="E1905">
        <v>7.0436575801454473E-3</v>
      </c>
      <c r="F1905">
        <v>1903</v>
      </c>
      <c r="G1905">
        <f t="shared" ca="1" si="61"/>
        <v>7.0059510100622127E-2</v>
      </c>
    </row>
    <row r="1906" spans="2:7" x14ac:dyDescent="0.2">
      <c r="B1906" s="153">
        <v>42611</v>
      </c>
      <c r="C1906" s="61">
        <v>523.66784700000005</v>
      </c>
      <c r="D1906">
        <f t="shared" si="60"/>
        <v>4.2779072713753551E-2</v>
      </c>
      <c r="E1906">
        <v>4.2779072713753551E-2</v>
      </c>
      <c r="F1906">
        <v>1904</v>
      </c>
      <c r="G1906">
        <f t="shared" ca="1" si="61"/>
        <v>1.1544051012589866E-2</v>
      </c>
    </row>
    <row r="1907" spans="2:7" x14ac:dyDescent="0.2">
      <c r="B1907" s="153">
        <v>42608</v>
      </c>
      <c r="C1907" s="61">
        <v>502.184845</v>
      </c>
      <c r="D1907">
        <f t="shared" si="60"/>
        <v>2.0046554972856429E-2</v>
      </c>
      <c r="E1907">
        <v>2.0046554972856429E-2</v>
      </c>
      <c r="F1907">
        <v>1905</v>
      </c>
      <c r="G1907">
        <f t="shared" ca="1" si="61"/>
        <v>-8.6176312178251446E-2</v>
      </c>
    </row>
    <row r="1908" spans="2:7" x14ac:dyDescent="0.2">
      <c r="B1908" s="153">
        <v>42607</v>
      </c>
      <c r="C1908" s="61">
        <v>492.31561299999998</v>
      </c>
      <c r="D1908">
        <f t="shared" si="60"/>
        <v>-9.0298072206831236E-3</v>
      </c>
      <c r="E1908">
        <v>-9.0298072206831236E-3</v>
      </c>
      <c r="F1908">
        <v>1906</v>
      </c>
      <c r="G1908">
        <f t="shared" ca="1" si="61"/>
        <v>-3.8457023339049753E-2</v>
      </c>
    </row>
    <row r="1909" spans="2:7" x14ac:dyDescent="0.2">
      <c r="B1909" s="153">
        <v>42606</v>
      </c>
      <c r="C1909" s="61">
        <v>496.80163599999997</v>
      </c>
      <c r="D1909">
        <f t="shared" si="60"/>
        <v>-1.1210259291900133E-2</v>
      </c>
      <c r="E1909">
        <v>-1.1210259291900133E-2</v>
      </c>
      <c r="F1909">
        <v>1907</v>
      </c>
      <c r="G1909">
        <f t="shared" ca="1" si="61"/>
        <v>6.3153424907103572E-2</v>
      </c>
    </row>
    <row r="1910" spans="2:7" x14ac:dyDescent="0.2">
      <c r="B1910" s="153">
        <v>42605</v>
      </c>
      <c r="C1910" s="61">
        <v>502.43405200000001</v>
      </c>
      <c r="D1910">
        <f t="shared" si="60"/>
        <v>9.9137264548806807E-5</v>
      </c>
      <c r="E1910">
        <v>9.9137264548806807E-5</v>
      </c>
      <c r="F1910">
        <v>1908</v>
      </c>
      <c r="G1910">
        <f t="shared" ca="1" si="61"/>
        <v>2.2652843949064787E-2</v>
      </c>
    </row>
    <row r="1911" spans="2:7" x14ac:dyDescent="0.2">
      <c r="B1911" s="153">
        <v>42604</v>
      </c>
      <c r="C1911" s="61">
        <v>502.38424700000002</v>
      </c>
      <c r="D1911">
        <f t="shared" si="60"/>
        <v>-1.1862718109919825E-2</v>
      </c>
      <c r="E1911">
        <v>-1.1862718109919825E-2</v>
      </c>
      <c r="F1911">
        <v>1909</v>
      </c>
      <c r="G1911">
        <f t="shared" ca="1" si="61"/>
        <v>-3.0563400003837671E-3</v>
      </c>
    </row>
    <row r="1912" spans="2:7" x14ac:dyDescent="0.2">
      <c r="B1912" s="153">
        <v>42601</v>
      </c>
      <c r="C1912" s="61">
        <v>508.415436</v>
      </c>
      <c r="D1912">
        <f t="shared" si="60"/>
        <v>-4.0034729916481422E-3</v>
      </c>
      <c r="E1912">
        <v>-4.0034729916481422E-3</v>
      </c>
      <c r="F1912">
        <v>1910</v>
      </c>
      <c r="G1912">
        <f t="shared" ca="1" si="61"/>
        <v>1.3989581649644955E-2</v>
      </c>
    </row>
    <row r="1913" spans="2:7" x14ac:dyDescent="0.2">
      <c r="B1913" s="153">
        <v>42600</v>
      </c>
      <c r="C1913" s="61">
        <v>510.459045</v>
      </c>
      <c r="D1913">
        <f t="shared" si="60"/>
        <v>3.2327460026083952E-3</v>
      </c>
      <c r="E1913">
        <v>3.2327460026083952E-3</v>
      </c>
      <c r="F1913">
        <v>1911</v>
      </c>
      <c r="G1913">
        <f t="shared" ca="1" si="61"/>
        <v>-0.10001390210825302</v>
      </c>
    </row>
    <row r="1914" spans="2:7" x14ac:dyDescent="0.2">
      <c r="B1914" s="153">
        <v>42599</v>
      </c>
      <c r="C1914" s="61">
        <v>508.81417800000003</v>
      </c>
      <c r="D1914">
        <f t="shared" si="60"/>
        <v>5.5161338868134424E-3</v>
      </c>
      <c r="E1914">
        <v>5.5161338868134424E-3</v>
      </c>
      <c r="F1914">
        <v>1912</v>
      </c>
      <c r="G1914">
        <f t="shared" ca="1" si="61"/>
        <v>-2.9419407846381859E-2</v>
      </c>
    </row>
    <row r="1915" spans="2:7" x14ac:dyDescent="0.2">
      <c r="B1915" s="153">
        <v>42598</v>
      </c>
      <c r="C1915" s="61">
        <v>506.02288800000002</v>
      </c>
      <c r="D1915">
        <f t="shared" si="60"/>
        <v>-1.7801803018870747E-2</v>
      </c>
      <c r="E1915">
        <v>-1.7801803018870747E-2</v>
      </c>
      <c r="F1915">
        <v>1913</v>
      </c>
      <c r="G1915">
        <f t="shared" ca="1" si="61"/>
        <v>2.4778177588202107E-2</v>
      </c>
    </row>
    <row r="1916" spans="2:7" x14ac:dyDescent="0.2">
      <c r="B1916" s="153">
        <v>42594</v>
      </c>
      <c r="C1916" s="61">
        <v>515.19427499999995</v>
      </c>
      <c r="D1916">
        <f t="shared" si="60"/>
        <v>2.6924935523615995E-2</v>
      </c>
      <c r="E1916">
        <v>2.6924935523615995E-2</v>
      </c>
      <c r="F1916">
        <v>1914</v>
      </c>
      <c r="G1916">
        <f t="shared" ca="1" si="61"/>
        <v>0.10079506622944853</v>
      </c>
    </row>
    <row r="1917" spans="2:7" x14ac:dyDescent="0.2">
      <c r="B1917" s="153">
        <v>42593</v>
      </c>
      <c r="C1917" s="61">
        <v>501.68640099999999</v>
      </c>
      <c r="D1917">
        <f t="shared" si="60"/>
        <v>-3.9724576930771568E-4</v>
      </c>
      <c r="E1917">
        <v>-3.9724576930771568E-4</v>
      </c>
      <c r="F1917">
        <v>1915</v>
      </c>
      <c r="G1917">
        <f t="shared" ca="1" si="61"/>
        <v>1.4220723234470763E-2</v>
      </c>
    </row>
    <row r="1918" spans="2:7" x14ac:dyDescent="0.2">
      <c r="B1918" s="153">
        <v>42592</v>
      </c>
      <c r="C1918" s="61">
        <v>501.88577299999997</v>
      </c>
      <c r="D1918">
        <f t="shared" si="60"/>
        <v>-2.0144020342941327E-2</v>
      </c>
      <c r="E1918">
        <v>-2.0144020342941327E-2</v>
      </c>
      <c r="F1918">
        <v>1916</v>
      </c>
      <c r="G1918">
        <f t="shared" ca="1" si="61"/>
        <v>2.7729248172790596E-2</v>
      </c>
    </row>
    <row r="1919" spans="2:7" x14ac:dyDescent="0.2">
      <c r="B1919" s="153">
        <v>42591</v>
      </c>
      <c r="C1919" s="61">
        <v>512.20361300000002</v>
      </c>
      <c r="D1919">
        <f t="shared" si="60"/>
        <v>-1.9424903132401763E-3</v>
      </c>
      <c r="E1919">
        <v>-1.9424903132401763E-3</v>
      </c>
      <c r="F1919">
        <v>1917</v>
      </c>
      <c r="G1919">
        <f t="shared" ca="1" si="61"/>
        <v>-3.6287976390974051E-2</v>
      </c>
    </row>
    <row r="1920" spans="2:7" x14ac:dyDescent="0.2">
      <c r="B1920" s="153">
        <v>42590</v>
      </c>
      <c r="C1920" s="61">
        <v>513.20050000000003</v>
      </c>
      <c r="D1920">
        <f t="shared" si="60"/>
        <v>-3.0984977759901293E-3</v>
      </c>
      <c r="E1920">
        <v>-3.0984977759901293E-3</v>
      </c>
      <c r="F1920">
        <v>1918</v>
      </c>
      <c r="G1920">
        <f t="shared" ca="1" si="61"/>
        <v>-2.1200012546395183E-2</v>
      </c>
    </row>
    <row r="1921" spans="2:7" x14ac:dyDescent="0.2">
      <c r="B1921" s="153">
        <v>42587</v>
      </c>
      <c r="C1921" s="61">
        <v>514.79559300000005</v>
      </c>
      <c r="D1921">
        <f t="shared" si="60"/>
        <v>3.2800089681841033E-2</v>
      </c>
      <c r="E1921">
        <v>3.2800089681841033E-2</v>
      </c>
      <c r="F1921">
        <v>1919</v>
      </c>
      <c r="G1921">
        <f t="shared" ca="1" si="61"/>
        <v>3.8089598551705142E-2</v>
      </c>
    </row>
    <row r="1922" spans="2:7" x14ac:dyDescent="0.2">
      <c r="B1922" s="153">
        <v>42586</v>
      </c>
      <c r="C1922" s="61">
        <v>498.44650300000001</v>
      </c>
      <c r="D1922">
        <f t="shared" si="60"/>
        <v>4.5150521549914661E-2</v>
      </c>
      <c r="E1922">
        <v>4.5150521549914661E-2</v>
      </c>
      <c r="F1922">
        <v>1920</v>
      </c>
      <c r="G1922">
        <f t="shared" ca="1" si="61"/>
        <v>-1.5065520221738881E-2</v>
      </c>
    </row>
    <row r="1923" spans="2:7" x14ac:dyDescent="0.2">
      <c r="B1923" s="153">
        <v>42585</v>
      </c>
      <c r="C1923" s="61">
        <v>476.91360500000002</v>
      </c>
      <c r="D1923">
        <f t="shared" ref="D1923:D1986" si="62">(C1923-C1924)/C1924</f>
        <v>-3.0204728759691466E-2</v>
      </c>
      <c r="E1923">
        <v>-3.0204728759691466E-2</v>
      </c>
      <c r="F1923">
        <v>1921</v>
      </c>
      <c r="G1923">
        <f t="shared" ref="G1923:G1986" ca="1" si="63">_xlfn.NORM.INV(RAND(),$N$5,$N$6)</f>
        <v>2.8103335035000575E-2</v>
      </c>
    </row>
    <row r="1924" spans="2:7" x14ac:dyDescent="0.2">
      <c r="B1924" s="153">
        <v>42584</v>
      </c>
      <c r="C1924" s="61">
        <v>491.76730300000003</v>
      </c>
      <c r="D1924">
        <f t="shared" si="62"/>
        <v>-2.9414687011371569E-2</v>
      </c>
      <c r="E1924">
        <v>-2.9414687011371569E-2</v>
      </c>
      <c r="F1924">
        <v>1922</v>
      </c>
      <c r="G1924">
        <f t="shared" ca="1" si="63"/>
        <v>-2.4966734660137591E-2</v>
      </c>
    </row>
    <row r="1925" spans="2:7" x14ac:dyDescent="0.2">
      <c r="B1925" s="153">
        <v>42583</v>
      </c>
      <c r="C1925" s="61">
        <v>506.67086799999998</v>
      </c>
      <c r="D1925">
        <f t="shared" si="62"/>
        <v>1.0035755647047404E-2</v>
      </c>
      <c r="E1925">
        <v>1.0035755647047404E-2</v>
      </c>
      <c r="F1925">
        <v>1923</v>
      </c>
      <c r="G1925">
        <f t="shared" ca="1" si="63"/>
        <v>-8.241728749250098E-3</v>
      </c>
    </row>
    <row r="1926" spans="2:7" x14ac:dyDescent="0.2">
      <c r="B1926" s="153">
        <v>42580</v>
      </c>
      <c r="C1926" s="61">
        <v>501.63656600000002</v>
      </c>
      <c r="D1926">
        <f t="shared" si="62"/>
        <v>-7.2013072131573977E-3</v>
      </c>
      <c r="E1926">
        <v>-7.2013072131573977E-3</v>
      </c>
      <c r="F1926">
        <v>1924</v>
      </c>
      <c r="G1926">
        <f t="shared" ca="1" si="63"/>
        <v>3.5941665943843692E-3</v>
      </c>
    </row>
    <row r="1927" spans="2:7" x14ac:dyDescent="0.2">
      <c r="B1927" s="153">
        <v>42579</v>
      </c>
      <c r="C1927" s="61">
        <v>505.27520800000002</v>
      </c>
      <c r="D1927">
        <f t="shared" si="62"/>
        <v>-6.3712915541195006E-3</v>
      </c>
      <c r="E1927">
        <v>-6.3712915541195006E-3</v>
      </c>
      <c r="F1927">
        <v>1925</v>
      </c>
      <c r="G1927">
        <f t="shared" ca="1" si="63"/>
        <v>0.12442288230778252</v>
      </c>
    </row>
    <row r="1928" spans="2:7" x14ac:dyDescent="0.2">
      <c r="B1928" s="153">
        <v>42578</v>
      </c>
      <c r="C1928" s="61">
        <v>508.515106</v>
      </c>
      <c r="D1928">
        <f t="shared" si="62"/>
        <v>1.3611501101860669E-2</v>
      </c>
      <c r="E1928">
        <v>1.3611501101860669E-2</v>
      </c>
      <c r="F1928">
        <v>1926</v>
      </c>
      <c r="G1928">
        <f t="shared" ca="1" si="63"/>
        <v>1.3812441174300645E-2</v>
      </c>
    </row>
    <row r="1929" spans="2:7" x14ac:dyDescent="0.2">
      <c r="B1929" s="153">
        <v>42577</v>
      </c>
      <c r="C1929" s="61">
        <v>501.68640099999999</v>
      </c>
      <c r="D1929">
        <f t="shared" si="62"/>
        <v>-1.1296625559889433E-2</v>
      </c>
      <c r="E1929">
        <v>-1.1296625559889433E-2</v>
      </c>
      <c r="F1929">
        <v>1927</v>
      </c>
      <c r="G1929">
        <f t="shared" ca="1" si="63"/>
        <v>-8.1386813375732239E-2</v>
      </c>
    </row>
    <row r="1930" spans="2:7" x14ac:dyDescent="0.2">
      <c r="B1930" s="153">
        <v>42576</v>
      </c>
      <c r="C1930" s="61">
        <v>507.41851800000001</v>
      </c>
      <c r="D1930">
        <f t="shared" si="62"/>
        <v>3.5488257714654512E-3</v>
      </c>
      <c r="E1930">
        <v>3.5488257714654512E-3</v>
      </c>
      <c r="F1930">
        <v>1928</v>
      </c>
      <c r="G1930">
        <f t="shared" ca="1" si="63"/>
        <v>9.6313463252972933E-3</v>
      </c>
    </row>
    <row r="1931" spans="2:7" x14ac:dyDescent="0.2">
      <c r="B1931" s="153">
        <v>42573</v>
      </c>
      <c r="C1931" s="61">
        <v>505.624146</v>
      </c>
      <c r="D1931">
        <f t="shared" si="62"/>
        <v>3.2888774394060086E-2</v>
      </c>
      <c r="E1931">
        <v>3.2888774394060086E-2</v>
      </c>
      <c r="F1931">
        <v>1929</v>
      </c>
      <c r="G1931">
        <f t="shared" ca="1" si="63"/>
        <v>-0.11543982008652653</v>
      </c>
    </row>
    <row r="1932" spans="2:7" x14ac:dyDescent="0.2">
      <c r="B1932" s="153">
        <v>42572</v>
      </c>
      <c r="C1932" s="61">
        <v>489.524292</v>
      </c>
      <c r="D1932">
        <f t="shared" si="62"/>
        <v>-5.7704211608285158E-3</v>
      </c>
      <c r="E1932">
        <v>-5.7704211608285158E-3</v>
      </c>
      <c r="F1932">
        <v>1930</v>
      </c>
      <c r="G1932">
        <f t="shared" ca="1" si="63"/>
        <v>5.5448268994434086E-2</v>
      </c>
    </row>
    <row r="1933" spans="2:7" x14ac:dyDescent="0.2">
      <c r="B1933" s="153">
        <v>42571</v>
      </c>
      <c r="C1933" s="61">
        <v>492.36544800000001</v>
      </c>
      <c r="D1933">
        <f t="shared" si="62"/>
        <v>-1.0716067155971672E-2</v>
      </c>
      <c r="E1933">
        <v>-1.0716067155971672E-2</v>
      </c>
      <c r="F1933">
        <v>1931</v>
      </c>
      <c r="G1933">
        <f t="shared" ca="1" si="63"/>
        <v>1.0165250449148414E-2</v>
      </c>
    </row>
    <row r="1934" spans="2:7" x14ac:dyDescent="0.2">
      <c r="B1934" s="153">
        <v>42570</v>
      </c>
      <c r="C1934" s="61">
        <v>497.69882200000001</v>
      </c>
      <c r="D1934">
        <f t="shared" si="62"/>
        <v>1.3396943835180879E-2</v>
      </c>
      <c r="E1934">
        <v>1.3396943835180879E-2</v>
      </c>
      <c r="F1934">
        <v>1932</v>
      </c>
      <c r="G1934">
        <f t="shared" ca="1" si="63"/>
        <v>-1.5726046898213825E-3</v>
      </c>
    </row>
    <row r="1935" spans="2:7" x14ac:dyDescent="0.2">
      <c r="B1935" s="153">
        <v>42569</v>
      </c>
      <c r="C1935" s="61">
        <v>491.11932400000001</v>
      </c>
      <c r="D1935">
        <f t="shared" si="62"/>
        <v>-2.3289329692140525E-3</v>
      </c>
      <c r="E1935">
        <v>-2.3289329692140525E-3</v>
      </c>
      <c r="F1935">
        <v>1933</v>
      </c>
      <c r="G1935">
        <f t="shared" ca="1" si="63"/>
        <v>2.4768217785089711E-2</v>
      </c>
    </row>
    <row r="1936" spans="2:7" x14ac:dyDescent="0.2">
      <c r="B1936" s="153">
        <v>42566</v>
      </c>
      <c r="C1936" s="61">
        <v>492.26577800000001</v>
      </c>
      <c r="D1936">
        <f t="shared" si="62"/>
        <v>1.6251773836679115E-2</v>
      </c>
      <c r="E1936">
        <v>1.6251773836679115E-2</v>
      </c>
      <c r="F1936">
        <v>1934</v>
      </c>
      <c r="G1936">
        <f t="shared" ca="1" si="63"/>
        <v>-5.9065170846784441E-2</v>
      </c>
    </row>
    <row r="1937" spans="2:7" x14ac:dyDescent="0.2">
      <c r="B1937" s="153">
        <v>42565</v>
      </c>
      <c r="C1937" s="61">
        <v>484.39352400000001</v>
      </c>
      <c r="D1937">
        <f t="shared" si="62"/>
        <v>1.0392859679302575E-2</v>
      </c>
      <c r="E1937">
        <v>1.0392859679302575E-2</v>
      </c>
      <c r="F1937">
        <v>1935</v>
      </c>
      <c r="G1937">
        <f t="shared" ca="1" si="63"/>
        <v>-4.084254814569384E-3</v>
      </c>
    </row>
    <row r="1938" spans="2:7" x14ac:dyDescent="0.2">
      <c r="B1938" s="153">
        <v>42564</v>
      </c>
      <c r="C1938" s="61">
        <v>479.41107199999999</v>
      </c>
      <c r="D1938">
        <f t="shared" si="62"/>
        <v>-6.6073795572626137E-3</v>
      </c>
      <c r="E1938">
        <v>-6.6073795572626137E-3</v>
      </c>
      <c r="F1938">
        <v>1936</v>
      </c>
      <c r="G1938">
        <f t="shared" ca="1" si="63"/>
        <v>-5.7269013059778093E-2</v>
      </c>
    </row>
    <row r="1939" spans="2:7" x14ac:dyDescent="0.2">
      <c r="B1939" s="153">
        <v>42563</v>
      </c>
      <c r="C1939" s="61">
        <v>482.59979199999998</v>
      </c>
      <c r="D1939">
        <f t="shared" si="62"/>
        <v>-6.1913804034458822E-4</v>
      </c>
      <c r="E1939">
        <v>-6.1913804034458822E-4</v>
      </c>
      <c r="F1939">
        <v>1937</v>
      </c>
      <c r="G1939">
        <f t="shared" ca="1" si="63"/>
        <v>2.9966039705060305E-2</v>
      </c>
    </row>
    <row r="1940" spans="2:7" x14ac:dyDescent="0.2">
      <c r="B1940" s="153">
        <v>42562</v>
      </c>
      <c r="C1940" s="61">
        <v>482.89877300000001</v>
      </c>
      <c r="D1940">
        <f t="shared" si="62"/>
        <v>3.9245171738380311E-2</v>
      </c>
      <c r="E1940">
        <v>3.9245171738380311E-2</v>
      </c>
      <c r="F1940">
        <v>1938</v>
      </c>
      <c r="G1940">
        <f t="shared" ca="1" si="63"/>
        <v>6.8028934702266675E-2</v>
      </c>
    </row>
    <row r="1941" spans="2:7" x14ac:dyDescent="0.2">
      <c r="B1941" s="153">
        <v>42559</v>
      </c>
      <c r="C1941" s="61">
        <v>464.66299400000003</v>
      </c>
      <c r="D1941">
        <f t="shared" si="62"/>
        <v>2.4497378917756434E-2</v>
      </c>
      <c r="E1941">
        <v>2.4497378917756434E-2</v>
      </c>
      <c r="F1941">
        <v>1939</v>
      </c>
      <c r="G1941">
        <f t="shared" ca="1" si="63"/>
        <v>-4.2966931335868687E-2</v>
      </c>
    </row>
    <row r="1942" spans="2:7" x14ac:dyDescent="0.2">
      <c r="B1942" s="153">
        <v>42558</v>
      </c>
      <c r="C1942" s="61">
        <v>453.55215500000003</v>
      </c>
      <c r="D1942">
        <f t="shared" si="62"/>
        <v>-1.2475618954283297E-2</v>
      </c>
      <c r="E1942">
        <v>-1.2475618954283297E-2</v>
      </c>
      <c r="F1942">
        <v>1940</v>
      </c>
      <c r="G1942">
        <f t="shared" ca="1" si="63"/>
        <v>2.9647757552169512E-2</v>
      </c>
    </row>
    <row r="1943" spans="2:7" x14ac:dyDescent="0.2">
      <c r="B1943" s="153">
        <v>42556</v>
      </c>
      <c r="C1943" s="61">
        <v>459.28198200000003</v>
      </c>
      <c r="D1943">
        <f t="shared" si="62"/>
        <v>-1.8317327067280269E-2</v>
      </c>
      <c r="E1943">
        <v>-1.8317327067280269E-2</v>
      </c>
      <c r="F1943">
        <v>1941</v>
      </c>
      <c r="G1943">
        <f t="shared" ca="1" si="63"/>
        <v>7.0527914927230415E-2</v>
      </c>
    </row>
    <row r="1944" spans="2:7" x14ac:dyDescent="0.2">
      <c r="B1944" s="153">
        <v>42555</v>
      </c>
      <c r="C1944" s="61">
        <v>467.85177599999997</v>
      </c>
      <c r="D1944">
        <f t="shared" si="62"/>
        <v>2.533301494400372E-2</v>
      </c>
      <c r="E1944">
        <v>2.533301494400372E-2</v>
      </c>
      <c r="F1944">
        <v>1942</v>
      </c>
      <c r="G1944">
        <f t="shared" ca="1" si="63"/>
        <v>4.7346596488382929E-2</v>
      </c>
    </row>
    <row r="1945" spans="2:7" x14ac:dyDescent="0.2">
      <c r="B1945" s="153">
        <v>42552</v>
      </c>
      <c r="C1945" s="61">
        <v>456.29251099999999</v>
      </c>
      <c r="D1945">
        <f t="shared" si="62"/>
        <v>-2.9395411160088678E-3</v>
      </c>
      <c r="E1945">
        <v>-2.9395411160088678E-3</v>
      </c>
      <c r="F1945">
        <v>1943</v>
      </c>
      <c r="G1945">
        <f t="shared" ca="1" si="63"/>
        <v>5.8266077143766942E-2</v>
      </c>
    </row>
    <row r="1946" spans="2:7" x14ac:dyDescent="0.2">
      <c r="B1946" s="153">
        <v>42551</v>
      </c>
      <c r="C1946" s="61">
        <v>457.63775600000002</v>
      </c>
      <c r="D1946">
        <f t="shared" si="62"/>
        <v>2.6830590684411529E-2</v>
      </c>
      <c r="E1946">
        <v>2.6830590684411529E-2</v>
      </c>
      <c r="F1946">
        <v>1944</v>
      </c>
      <c r="G1946">
        <f t="shared" ca="1" si="63"/>
        <v>-4.4957767871469656E-2</v>
      </c>
    </row>
    <row r="1947" spans="2:7" x14ac:dyDescent="0.2">
      <c r="B1947" s="153">
        <v>42550</v>
      </c>
      <c r="C1947" s="61">
        <v>445.67990099999997</v>
      </c>
      <c r="D1947">
        <f t="shared" si="62"/>
        <v>1.5554054165123354E-2</v>
      </c>
      <c r="E1947">
        <v>1.5554054165123354E-2</v>
      </c>
      <c r="F1947">
        <v>1945</v>
      </c>
      <c r="G1947">
        <f t="shared" ca="1" si="63"/>
        <v>-9.4474412770159291E-2</v>
      </c>
    </row>
    <row r="1948" spans="2:7" x14ac:dyDescent="0.2">
      <c r="B1948" s="153">
        <v>42549</v>
      </c>
      <c r="C1948" s="61">
        <v>438.85394300000002</v>
      </c>
      <c r="D1948">
        <f t="shared" si="62"/>
        <v>-1.9044446693420682E-2</v>
      </c>
      <c r="E1948">
        <v>-1.9044446693420682E-2</v>
      </c>
      <c r="F1948">
        <v>1946</v>
      </c>
      <c r="G1948">
        <f t="shared" ca="1" si="63"/>
        <v>2.0408038300479485E-2</v>
      </c>
    </row>
    <row r="1949" spans="2:7" x14ac:dyDescent="0.2">
      <c r="B1949" s="153">
        <v>42548</v>
      </c>
      <c r="C1949" s="61">
        <v>447.37393200000002</v>
      </c>
      <c r="D1949">
        <f t="shared" si="62"/>
        <v>-1.0012787951056048E-3</v>
      </c>
      <c r="E1949">
        <v>-1.0012787951056048E-3</v>
      </c>
      <c r="F1949">
        <v>1947</v>
      </c>
      <c r="G1949">
        <f t="shared" ca="1" si="63"/>
        <v>7.4478183924109362E-2</v>
      </c>
    </row>
    <row r="1950" spans="2:7" x14ac:dyDescent="0.2">
      <c r="B1950" s="153">
        <v>42545</v>
      </c>
      <c r="C1950" s="61">
        <v>447.82232699999997</v>
      </c>
      <c r="D1950">
        <f t="shared" si="62"/>
        <v>-7.9004067213885434E-2</v>
      </c>
      <c r="E1950">
        <v>-7.9004067213885434E-2</v>
      </c>
      <c r="F1950">
        <v>1948</v>
      </c>
      <c r="G1950">
        <f t="shared" ca="1" si="63"/>
        <v>-2.37590035745808E-2</v>
      </c>
    </row>
    <row r="1951" spans="2:7" x14ac:dyDescent="0.2">
      <c r="B1951" s="153">
        <v>42544</v>
      </c>
      <c r="C1951" s="61">
        <v>486.23703</v>
      </c>
      <c r="D1951">
        <f t="shared" si="62"/>
        <v>3.2261493711970401E-2</v>
      </c>
      <c r="E1951">
        <v>3.2261493711970401E-2</v>
      </c>
      <c r="F1951">
        <v>1949</v>
      </c>
      <c r="G1951">
        <f t="shared" ca="1" si="63"/>
        <v>-4.5949668290142152E-2</v>
      </c>
    </row>
    <row r="1952" spans="2:7" x14ac:dyDescent="0.2">
      <c r="B1952" s="153">
        <v>42543</v>
      </c>
      <c r="C1952" s="61">
        <v>471.04055799999998</v>
      </c>
      <c r="D1952">
        <f t="shared" si="62"/>
        <v>-2.51597538152982E-2</v>
      </c>
      <c r="E1952">
        <v>-2.51597538152982E-2</v>
      </c>
      <c r="F1952">
        <v>1950</v>
      </c>
      <c r="G1952">
        <f t="shared" ca="1" si="63"/>
        <v>3.4833324974477622E-2</v>
      </c>
    </row>
    <row r="1953" spans="2:7" x14ac:dyDescent="0.2">
      <c r="B1953" s="153">
        <v>42542</v>
      </c>
      <c r="C1953" s="61">
        <v>483.19769300000002</v>
      </c>
      <c r="D1953">
        <f t="shared" si="62"/>
        <v>5.9122525104454444E-3</v>
      </c>
      <c r="E1953">
        <v>5.9122525104454444E-3</v>
      </c>
      <c r="F1953">
        <v>1951</v>
      </c>
      <c r="G1953">
        <f t="shared" ca="1" si="63"/>
        <v>4.6998623001118289E-2</v>
      </c>
    </row>
    <row r="1954" spans="2:7" x14ac:dyDescent="0.2">
      <c r="B1954" s="153">
        <v>42541</v>
      </c>
      <c r="C1954" s="61">
        <v>480.35769699999997</v>
      </c>
      <c r="D1954">
        <f t="shared" si="62"/>
        <v>3.8006044445615297E-2</v>
      </c>
      <c r="E1954">
        <v>3.8006044445615297E-2</v>
      </c>
      <c r="F1954">
        <v>1952</v>
      </c>
      <c r="G1954">
        <f t="shared" ca="1" si="63"/>
        <v>0.12798446935374305</v>
      </c>
    </row>
    <row r="1955" spans="2:7" x14ac:dyDescent="0.2">
      <c r="B1955" s="153">
        <v>42538</v>
      </c>
      <c r="C1955" s="61">
        <v>462.76965300000001</v>
      </c>
      <c r="D1955">
        <f t="shared" si="62"/>
        <v>2.2119423474296279E-2</v>
      </c>
      <c r="E1955">
        <v>2.2119423474296279E-2</v>
      </c>
      <c r="F1955">
        <v>1953</v>
      </c>
      <c r="G1955">
        <f t="shared" ca="1" si="63"/>
        <v>-6.6798932762954288E-2</v>
      </c>
    </row>
    <row r="1956" spans="2:7" x14ac:dyDescent="0.2">
      <c r="B1956" s="153">
        <v>42537</v>
      </c>
      <c r="C1956" s="61">
        <v>452.754974</v>
      </c>
      <c r="D1956">
        <f t="shared" si="62"/>
        <v>4.9767633945416402E-3</v>
      </c>
      <c r="E1956">
        <v>4.9767633945416402E-3</v>
      </c>
      <c r="F1956">
        <v>1954</v>
      </c>
      <c r="G1956">
        <f t="shared" ca="1" si="63"/>
        <v>-2.3659032549909385E-2</v>
      </c>
    </row>
    <row r="1957" spans="2:7" x14ac:dyDescent="0.2">
      <c r="B1957" s="153">
        <v>42536</v>
      </c>
      <c r="C1957" s="61">
        <v>450.512878</v>
      </c>
      <c r="D1957">
        <f t="shared" si="62"/>
        <v>8.251561228437081E-3</v>
      </c>
      <c r="E1957">
        <v>8.251561228437081E-3</v>
      </c>
      <c r="F1957">
        <v>1955</v>
      </c>
      <c r="G1957">
        <f t="shared" ca="1" si="63"/>
        <v>-1.7074359984465166E-2</v>
      </c>
    </row>
    <row r="1958" spans="2:7" x14ac:dyDescent="0.2">
      <c r="B1958" s="153">
        <v>42535</v>
      </c>
      <c r="C1958" s="61">
        <v>446.82586700000002</v>
      </c>
      <c r="D1958">
        <f t="shared" si="62"/>
        <v>9.3416001787073287E-3</v>
      </c>
      <c r="E1958">
        <v>9.3416001787073287E-3</v>
      </c>
      <c r="F1958">
        <v>1956</v>
      </c>
      <c r="G1958">
        <f t="shared" ca="1" si="63"/>
        <v>4.4011014701590885E-4</v>
      </c>
    </row>
    <row r="1959" spans="2:7" x14ac:dyDescent="0.2">
      <c r="B1959" s="153">
        <v>42534</v>
      </c>
      <c r="C1959" s="61">
        <v>442.69042999999999</v>
      </c>
      <c r="D1959">
        <f t="shared" si="62"/>
        <v>-2.7792996978542907E-2</v>
      </c>
      <c r="E1959">
        <v>-2.7792996978542907E-2</v>
      </c>
      <c r="F1959">
        <v>1957</v>
      </c>
      <c r="G1959">
        <f t="shared" ca="1" si="63"/>
        <v>1.9823938372784994E-3</v>
      </c>
    </row>
    <row r="1960" spans="2:7" x14ac:dyDescent="0.2">
      <c r="B1960" s="153">
        <v>42531</v>
      </c>
      <c r="C1960" s="61">
        <v>455.34585600000003</v>
      </c>
      <c r="D1960">
        <f t="shared" si="62"/>
        <v>-2.1834447770521619E-2</v>
      </c>
      <c r="E1960">
        <v>-2.1834447770521619E-2</v>
      </c>
      <c r="F1960">
        <v>1958</v>
      </c>
      <c r="G1960">
        <f t="shared" ca="1" si="63"/>
        <v>-6.0111024198436357E-2</v>
      </c>
    </row>
    <row r="1961" spans="2:7" x14ac:dyDescent="0.2">
      <c r="B1961" s="153">
        <v>42530</v>
      </c>
      <c r="C1961" s="61">
        <v>465.51001000000002</v>
      </c>
      <c r="D1961">
        <f t="shared" si="62"/>
        <v>2.1452357342479169E-3</v>
      </c>
      <c r="E1961">
        <v>2.1452357342479169E-3</v>
      </c>
      <c r="F1961">
        <v>1959</v>
      </c>
      <c r="G1961">
        <f t="shared" ca="1" si="63"/>
        <v>-2.4281341174151256E-3</v>
      </c>
    </row>
    <row r="1962" spans="2:7" x14ac:dyDescent="0.2">
      <c r="B1962" s="153">
        <v>42529</v>
      </c>
      <c r="C1962" s="61">
        <v>464.51351899999997</v>
      </c>
      <c r="D1962">
        <f t="shared" si="62"/>
        <v>6.6947282077890113E-3</v>
      </c>
      <c r="E1962">
        <v>6.6947282077890113E-3</v>
      </c>
      <c r="F1962">
        <v>1960</v>
      </c>
      <c r="G1962">
        <f t="shared" ca="1" si="63"/>
        <v>-7.2806321034510499E-2</v>
      </c>
    </row>
    <row r="1963" spans="2:7" x14ac:dyDescent="0.2">
      <c r="B1963" s="153">
        <v>42528</v>
      </c>
      <c r="C1963" s="61">
        <v>461.42440800000003</v>
      </c>
      <c r="D1963">
        <f t="shared" si="62"/>
        <v>5.5374550712083814E-3</v>
      </c>
      <c r="E1963">
        <v>5.5374550712083814E-3</v>
      </c>
      <c r="F1963">
        <v>1961</v>
      </c>
      <c r="G1963">
        <f t="shared" ca="1" si="63"/>
        <v>1.6228368755894163E-2</v>
      </c>
    </row>
    <row r="1964" spans="2:7" x14ac:dyDescent="0.2">
      <c r="B1964" s="153">
        <v>42527</v>
      </c>
      <c r="C1964" s="61">
        <v>458.88336199999998</v>
      </c>
      <c r="D1964">
        <f t="shared" si="62"/>
        <v>1.4428840248223369E-2</v>
      </c>
      <c r="E1964">
        <v>1.4428840248223369E-2</v>
      </c>
      <c r="F1964">
        <v>1962</v>
      </c>
      <c r="G1964">
        <f t="shared" ca="1" si="63"/>
        <v>1.9468527340496141E-2</v>
      </c>
    </row>
    <row r="1965" spans="2:7" x14ac:dyDescent="0.2">
      <c r="B1965" s="153">
        <v>42524</v>
      </c>
      <c r="C1965" s="61">
        <v>452.35638399999999</v>
      </c>
      <c r="D1965">
        <f t="shared" si="62"/>
        <v>1.1026247852107549E-3</v>
      </c>
      <c r="E1965">
        <v>1.1026247852107549E-3</v>
      </c>
      <c r="F1965">
        <v>1963</v>
      </c>
      <c r="G1965">
        <f t="shared" ca="1" si="63"/>
        <v>-6.0568109660799423E-4</v>
      </c>
    </row>
    <row r="1966" spans="2:7" x14ac:dyDescent="0.2">
      <c r="B1966" s="153">
        <v>42523</v>
      </c>
      <c r="C1966" s="61">
        <v>451.85815400000001</v>
      </c>
      <c r="D1966">
        <f t="shared" si="62"/>
        <v>9.461324720395882E-3</v>
      </c>
      <c r="E1966">
        <v>9.461324720395882E-3</v>
      </c>
      <c r="F1966">
        <v>1964</v>
      </c>
      <c r="G1966">
        <f t="shared" ca="1" si="63"/>
        <v>-2.5429492259606262E-2</v>
      </c>
    </row>
    <row r="1967" spans="2:7" x14ac:dyDescent="0.2">
      <c r="B1967" s="153">
        <v>42522</v>
      </c>
      <c r="C1967" s="61">
        <v>447.62304699999999</v>
      </c>
      <c r="D1967">
        <f t="shared" si="62"/>
        <v>-2.2734656520030826E-2</v>
      </c>
      <c r="E1967">
        <v>-2.2734656520030826E-2</v>
      </c>
      <c r="F1967">
        <v>1965</v>
      </c>
      <c r="G1967">
        <f t="shared" ca="1" si="63"/>
        <v>-2.4877642077126776E-2</v>
      </c>
    </row>
    <row r="1968" spans="2:7" x14ac:dyDescent="0.2">
      <c r="B1968" s="153">
        <v>42521</v>
      </c>
      <c r="C1968" s="61">
        <v>458.03634599999998</v>
      </c>
      <c r="D1968">
        <f t="shared" si="62"/>
        <v>9.1157204006137735E-2</v>
      </c>
      <c r="E1968">
        <v>9.1157204006137735E-2</v>
      </c>
      <c r="F1968">
        <v>1966</v>
      </c>
      <c r="G1968">
        <f t="shared" ca="1" si="63"/>
        <v>-5.8883446146065936E-2</v>
      </c>
    </row>
    <row r="1969" spans="2:7" x14ac:dyDescent="0.2">
      <c r="B1969" s="153">
        <v>42520</v>
      </c>
      <c r="C1969" s="61">
        <v>419.77117900000002</v>
      </c>
      <c r="D1969">
        <f t="shared" si="62"/>
        <v>4.2956257905818335E-2</v>
      </c>
      <c r="E1969">
        <v>4.2956257905818335E-2</v>
      </c>
      <c r="F1969">
        <v>1967</v>
      </c>
      <c r="G1969">
        <f t="shared" ca="1" si="63"/>
        <v>-7.2984886601731455E-2</v>
      </c>
    </row>
    <row r="1970" spans="2:7" x14ac:dyDescent="0.2">
      <c r="B1970" s="153">
        <v>42517</v>
      </c>
      <c r="C1970" s="61">
        <v>402.482056</v>
      </c>
      <c r="D1970">
        <f t="shared" si="62"/>
        <v>1.164673975994868E-2</v>
      </c>
      <c r="E1970">
        <v>1.164673975994868E-2</v>
      </c>
      <c r="F1970">
        <v>1968</v>
      </c>
      <c r="G1970">
        <f t="shared" ca="1" si="63"/>
        <v>-3.2520827244497758E-2</v>
      </c>
    </row>
    <row r="1971" spans="2:7" x14ac:dyDescent="0.2">
      <c r="B1971" s="153">
        <v>42516</v>
      </c>
      <c r="C1971" s="61">
        <v>397.84841899999998</v>
      </c>
      <c r="D1971">
        <f t="shared" si="62"/>
        <v>5.6674928322619448E-3</v>
      </c>
      <c r="E1971">
        <v>5.6674928322619448E-3</v>
      </c>
      <c r="F1971">
        <v>1969</v>
      </c>
      <c r="G1971">
        <f t="shared" ca="1" si="63"/>
        <v>2.5132587412173248E-2</v>
      </c>
    </row>
    <row r="1972" spans="2:7" x14ac:dyDescent="0.2">
      <c r="B1972" s="153">
        <v>42515</v>
      </c>
      <c r="C1972" s="61">
        <v>395.60632299999997</v>
      </c>
      <c r="D1972">
        <f t="shared" si="62"/>
        <v>2.0303308990624831E-2</v>
      </c>
      <c r="E1972">
        <v>2.0303308990624831E-2</v>
      </c>
      <c r="F1972">
        <v>1970</v>
      </c>
      <c r="G1972">
        <f t="shared" ca="1" si="63"/>
        <v>-9.6097077116551015E-3</v>
      </c>
    </row>
    <row r="1973" spans="2:7" x14ac:dyDescent="0.2">
      <c r="B1973" s="153">
        <v>42514</v>
      </c>
      <c r="C1973" s="61">
        <v>387.734039</v>
      </c>
      <c r="D1973">
        <f t="shared" si="62"/>
        <v>1.925341307736006E-2</v>
      </c>
      <c r="E1973">
        <v>1.925341307736006E-2</v>
      </c>
      <c r="F1973">
        <v>1971</v>
      </c>
      <c r="G1973">
        <f t="shared" ca="1" si="63"/>
        <v>7.0137825737451531E-2</v>
      </c>
    </row>
    <row r="1974" spans="2:7" x14ac:dyDescent="0.2">
      <c r="B1974" s="153">
        <v>42513</v>
      </c>
      <c r="C1974" s="61">
        <v>380.409851</v>
      </c>
      <c r="D1974">
        <f t="shared" si="62"/>
        <v>-7.0230185002273758E-3</v>
      </c>
      <c r="E1974">
        <v>-7.0230185002273758E-3</v>
      </c>
      <c r="F1974">
        <v>1972</v>
      </c>
      <c r="G1974">
        <f t="shared" ca="1" si="63"/>
        <v>4.7834341125082044E-2</v>
      </c>
    </row>
    <row r="1975" spans="2:7" x14ac:dyDescent="0.2">
      <c r="B1975" s="153">
        <v>42510</v>
      </c>
      <c r="C1975" s="61">
        <v>383.10037199999999</v>
      </c>
      <c r="D1975">
        <f t="shared" si="62"/>
        <v>-6.3323259093590852E-3</v>
      </c>
      <c r="E1975">
        <v>-6.3323259093590852E-3</v>
      </c>
      <c r="F1975">
        <v>1973</v>
      </c>
      <c r="G1975">
        <f t="shared" ca="1" si="63"/>
        <v>-9.1310033774051821E-2</v>
      </c>
    </row>
    <row r="1976" spans="2:7" x14ac:dyDescent="0.2">
      <c r="B1976" s="153">
        <v>42509</v>
      </c>
      <c r="C1976" s="61">
        <v>385.54174799999998</v>
      </c>
      <c r="D1976">
        <f t="shared" si="62"/>
        <v>5.3267054214346955E-3</v>
      </c>
      <c r="E1976">
        <v>5.3267054214346955E-3</v>
      </c>
      <c r="F1976">
        <v>1974</v>
      </c>
      <c r="G1976">
        <f t="shared" ca="1" si="63"/>
        <v>4.1972628781094978E-2</v>
      </c>
    </row>
    <row r="1977" spans="2:7" x14ac:dyDescent="0.2">
      <c r="B1977" s="153">
        <v>42508</v>
      </c>
      <c r="C1977" s="61">
        <v>383.49896200000001</v>
      </c>
      <c r="D1977">
        <f t="shared" si="62"/>
        <v>-1.2445402728932044E-2</v>
      </c>
      <c r="E1977">
        <v>-1.2445402728932044E-2</v>
      </c>
      <c r="F1977">
        <v>1975</v>
      </c>
      <c r="G1977">
        <f t="shared" ca="1" si="63"/>
        <v>-3.0198593369449665E-2</v>
      </c>
    </row>
    <row r="1978" spans="2:7" x14ac:dyDescent="0.2">
      <c r="B1978" s="153">
        <v>42507</v>
      </c>
      <c r="C1978" s="61">
        <v>388.331909</v>
      </c>
      <c r="D1978">
        <f t="shared" si="62"/>
        <v>-7.6395053170244644E-3</v>
      </c>
      <c r="E1978">
        <v>-7.6395053170244644E-3</v>
      </c>
      <c r="F1978">
        <v>1976</v>
      </c>
      <c r="G1978">
        <f t="shared" ca="1" si="63"/>
        <v>8.8166508361656792E-2</v>
      </c>
    </row>
    <row r="1979" spans="2:7" x14ac:dyDescent="0.2">
      <c r="B1979" s="153">
        <v>42506</v>
      </c>
      <c r="C1979" s="61">
        <v>391.32141100000001</v>
      </c>
      <c r="D1979">
        <f t="shared" si="62"/>
        <v>7.0522120539304725E-3</v>
      </c>
      <c r="E1979">
        <v>7.0522120539304725E-3</v>
      </c>
      <c r="F1979">
        <v>1977</v>
      </c>
      <c r="G1979">
        <f t="shared" ca="1" si="63"/>
        <v>4.3517419393219896E-2</v>
      </c>
    </row>
    <row r="1980" spans="2:7" x14ac:dyDescent="0.2">
      <c r="B1980" s="153">
        <v>42503</v>
      </c>
      <c r="C1980" s="61">
        <v>388.58105499999999</v>
      </c>
      <c r="D1980">
        <f t="shared" si="62"/>
        <v>7.4926050365424386E-3</v>
      </c>
      <c r="E1980">
        <v>7.4926050365424386E-3</v>
      </c>
      <c r="F1980">
        <v>1978</v>
      </c>
      <c r="G1980">
        <f t="shared" ca="1" si="63"/>
        <v>7.483514265529333E-3</v>
      </c>
    </row>
    <row r="1981" spans="2:7" x14ac:dyDescent="0.2">
      <c r="B1981" s="153">
        <v>42502</v>
      </c>
      <c r="C1981" s="61">
        <v>385.69122299999998</v>
      </c>
      <c r="D1981">
        <f t="shared" si="62"/>
        <v>1.8954821812131782E-2</v>
      </c>
      <c r="E1981">
        <v>1.8954821812131782E-2</v>
      </c>
      <c r="F1981">
        <v>1979</v>
      </c>
      <c r="G1981">
        <f t="shared" ca="1" si="63"/>
        <v>-4.5604391178327972E-2</v>
      </c>
    </row>
    <row r="1982" spans="2:7" x14ac:dyDescent="0.2">
      <c r="B1982" s="153">
        <v>42501</v>
      </c>
      <c r="C1982" s="61">
        <v>378.51650999999998</v>
      </c>
      <c r="D1982">
        <f t="shared" si="62"/>
        <v>-2.3396323905200769E-2</v>
      </c>
      <c r="E1982">
        <v>-2.3396323905200769E-2</v>
      </c>
      <c r="F1982">
        <v>1980</v>
      </c>
      <c r="G1982">
        <f t="shared" ca="1" si="63"/>
        <v>-2.9984382201054829E-2</v>
      </c>
    </row>
    <row r="1983" spans="2:7" x14ac:dyDescent="0.2">
      <c r="B1983" s="153">
        <v>42500</v>
      </c>
      <c r="C1983" s="61">
        <v>387.584564</v>
      </c>
      <c r="D1983">
        <f t="shared" si="62"/>
        <v>-3.5700951790616151E-2</v>
      </c>
      <c r="E1983">
        <v>-3.5700951790616151E-2</v>
      </c>
      <c r="F1983">
        <v>1981</v>
      </c>
      <c r="G1983">
        <f t="shared" ca="1" si="63"/>
        <v>-1.0661513744283718E-3</v>
      </c>
    </row>
    <row r="1984" spans="2:7" x14ac:dyDescent="0.2">
      <c r="B1984" s="153">
        <v>42499</v>
      </c>
      <c r="C1984" s="61">
        <v>401.93398999999999</v>
      </c>
      <c r="D1984">
        <f t="shared" si="62"/>
        <v>1.1662803602737205E-2</v>
      </c>
      <c r="E1984">
        <v>1.1662803602737205E-2</v>
      </c>
      <c r="F1984">
        <v>1982</v>
      </c>
      <c r="G1984">
        <f t="shared" ca="1" si="63"/>
        <v>-5.5056543500890759E-2</v>
      </c>
    </row>
    <row r="1985" spans="2:7" x14ac:dyDescent="0.2">
      <c r="B1985" s="153">
        <v>42496</v>
      </c>
      <c r="C1985" s="61">
        <v>397.30035400000003</v>
      </c>
      <c r="D1985">
        <f t="shared" si="62"/>
        <v>1.9302145529047434E-2</v>
      </c>
      <c r="E1985">
        <v>1.9302145529047434E-2</v>
      </c>
      <c r="F1985">
        <v>1983</v>
      </c>
      <c r="G1985">
        <f t="shared" ca="1" si="63"/>
        <v>2.9073366172267703E-2</v>
      </c>
    </row>
    <row r="1986" spans="2:7" x14ac:dyDescent="0.2">
      <c r="B1986" s="153">
        <v>42495</v>
      </c>
      <c r="C1986" s="61">
        <v>389.77682499999997</v>
      </c>
      <c r="D1986">
        <f t="shared" si="62"/>
        <v>2.4489326561261151E-2</v>
      </c>
      <c r="E1986">
        <v>2.4489326561261151E-2</v>
      </c>
      <c r="F1986">
        <v>1984</v>
      </c>
      <c r="G1986">
        <f t="shared" ca="1" si="63"/>
        <v>2.1519675493816358E-2</v>
      </c>
    </row>
    <row r="1987" spans="2:7" x14ac:dyDescent="0.2">
      <c r="B1987" s="153">
        <v>42494</v>
      </c>
      <c r="C1987" s="61">
        <v>380.45962500000002</v>
      </c>
      <c r="D1987">
        <f t="shared" ref="D1987:D2050" si="64">(C1987-C1988)/C1988</f>
        <v>-6.7984936469904389E-2</v>
      </c>
      <c r="E1987">
        <v>-6.7984936469904389E-2</v>
      </c>
      <c r="F1987">
        <v>1985</v>
      </c>
      <c r="G1987">
        <f t="shared" ref="G1987:G2050" ca="1" si="65">_xlfn.NORM.INV(RAND(),$N$5,$N$6)</f>
        <v>-7.8749663374526435E-2</v>
      </c>
    </row>
    <row r="1988" spans="2:7" x14ac:dyDescent="0.2">
      <c r="B1988" s="153">
        <v>42493</v>
      </c>
      <c r="C1988" s="61">
        <v>408.211884</v>
      </c>
      <c r="D1988">
        <f t="shared" si="64"/>
        <v>4.7828338111384795E-3</v>
      </c>
      <c r="E1988">
        <v>4.7828338111384795E-3</v>
      </c>
      <c r="F1988">
        <v>1986</v>
      </c>
      <c r="G1988">
        <f t="shared" ca="1" si="65"/>
        <v>-5.8090326343527975E-2</v>
      </c>
    </row>
    <row r="1989" spans="2:7" x14ac:dyDescent="0.2">
      <c r="B1989" s="153">
        <v>42492</v>
      </c>
      <c r="C1989" s="61">
        <v>406.26876800000002</v>
      </c>
      <c r="D1989">
        <f t="shared" si="64"/>
        <v>-1.5916658349438891E-3</v>
      </c>
      <c r="E1989">
        <v>-1.5916658349438891E-3</v>
      </c>
      <c r="F1989">
        <v>1987</v>
      </c>
      <c r="G1989">
        <f t="shared" ca="1" si="65"/>
        <v>-3.2569147068230589E-3</v>
      </c>
    </row>
    <row r="1990" spans="2:7" x14ac:dyDescent="0.2">
      <c r="B1990" s="153">
        <v>42489</v>
      </c>
      <c r="C1990" s="61">
        <v>406.91644300000002</v>
      </c>
      <c r="D1990">
        <f t="shared" si="64"/>
        <v>-7.2930662815466974E-3</v>
      </c>
      <c r="E1990">
        <v>-7.2930662815466974E-3</v>
      </c>
      <c r="F1990">
        <v>1988</v>
      </c>
      <c r="G1990">
        <f t="shared" ca="1" si="65"/>
        <v>-3.37275710179425E-2</v>
      </c>
    </row>
    <row r="1991" spans="2:7" x14ac:dyDescent="0.2">
      <c r="B1991" s="153">
        <v>42488</v>
      </c>
      <c r="C1991" s="61">
        <v>409.905914</v>
      </c>
      <c r="D1991">
        <f t="shared" si="64"/>
        <v>-1.7202220711152804E-2</v>
      </c>
      <c r="E1991">
        <v>-1.7202220711152804E-2</v>
      </c>
      <c r="F1991">
        <v>1989</v>
      </c>
      <c r="G1991">
        <f t="shared" ca="1" si="65"/>
        <v>-1.4629224681308338E-2</v>
      </c>
    </row>
    <row r="1992" spans="2:7" x14ac:dyDescent="0.2">
      <c r="B1992" s="153">
        <v>42487</v>
      </c>
      <c r="C1992" s="61">
        <v>417.08062699999999</v>
      </c>
      <c r="D1992">
        <f t="shared" si="64"/>
        <v>-1.1932140592318776E-3</v>
      </c>
      <c r="E1992">
        <v>-1.1932140592318776E-3</v>
      </c>
      <c r="F1992">
        <v>1990</v>
      </c>
      <c r="G1992">
        <f t="shared" ca="1" si="65"/>
        <v>1.8335325210188671E-3</v>
      </c>
    </row>
    <row r="1993" spans="2:7" x14ac:dyDescent="0.2">
      <c r="B1993" s="153">
        <v>42486</v>
      </c>
      <c r="C1993" s="61">
        <v>417.57888800000001</v>
      </c>
      <c r="D1993">
        <f t="shared" si="64"/>
        <v>1.6618085965832197E-2</v>
      </c>
      <c r="E1993">
        <v>1.6618085965832197E-2</v>
      </c>
      <c r="F1993">
        <v>1991</v>
      </c>
      <c r="G1993">
        <f t="shared" ca="1" si="65"/>
        <v>4.4598529896406565E-2</v>
      </c>
    </row>
    <row r="1994" spans="2:7" x14ac:dyDescent="0.2">
      <c r="B1994" s="153">
        <v>42485</v>
      </c>
      <c r="C1994" s="61">
        <v>410.75295999999997</v>
      </c>
      <c r="D1994">
        <f t="shared" si="64"/>
        <v>-1.1510702252583301E-2</v>
      </c>
      <c r="E1994">
        <v>-1.1510702252583301E-2</v>
      </c>
      <c r="F1994">
        <v>1992</v>
      </c>
      <c r="G1994">
        <f t="shared" ca="1" si="65"/>
        <v>-5.4645697639828253E-2</v>
      </c>
    </row>
    <row r="1995" spans="2:7" x14ac:dyDescent="0.2">
      <c r="B1995" s="153">
        <v>42482</v>
      </c>
      <c r="C1995" s="61">
        <v>415.53607199999999</v>
      </c>
      <c r="D1995">
        <f t="shared" si="64"/>
        <v>1.3365713869449961E-2</v>
      </c>
      <c r="E1995">
        <v>1.3365713869449961E-2</v>
      </c>
      <c r="F1995">
        <v>1993</v>
      </c>
      <c r="G1995">
        <f t="shared" ca="1" si="65"/>
        <v>-4.5650091822445529E-3</v>
      </c>
    </row>
    <row r="1996" spans="2:7" x14ac:dyDescent="0.2">
      <c r="B1996" s="153">
        <v>42481</v>
      </c>
      <c r="C1996" s="61">
        <v>410.05538899999999</v>
      </c>
      <c r="D1996">
        <f t="shared" si="64"/>
        <v>1.8312302536492252E-2</v>
      </c>
      <c r="E1996">
        <v>1.8312302536492252E-2</v>
      </c>
      <c r="F1996">
        <v>1994</v>
      </c>
      <c r="G1996">
        <f t="shared" ca="1" si="65"/>
        <v>-5.2692050036363382E-2</v>
      </c>
    </row>
    <row r="1997" spans="2:7" x14ac:dyDescent="0.2">
      <c r="B1997" s="153">
        <v>42480</v>
      </c>
      <c r="C1997" s="61">
        <v>402.68136600000003</v>
      </c>
      <c r="D1997">
        <f t="shared" si="64"/>
        <v>-7.9783858468725818E-3</v>
      </c>
      <c r="E1997">
        <v>-7.9783858468725818E-3</v>
      </c>
      <c r="F1997">
        <v>1995</v>
      </c>
      <c r="G1997">
        <f t="shared" ca="1" si="65"/>
        <v>1.8148335306872543E-2</v>
      </c>
    </row>
    <row r="1998" spans="2:7" x14ac:dyDescent="0.2">
      <c r="B1998" s="153">
        <v>42478</v>
      </c>
      <c r="C1998" s="61">
        <v>405.91995200000002</v>
      </c>
      <c r="D1998">
        <f t="shared" si="64"/>
        <v>-3.4251397179484761E-3</v>
      </c>
      <c r="E1998">
        <v>-3.4251397179484761E-3</v>
      </c>
      <c r="F1998">
        <v>1996</v>
      </c>
      <c r="G1998">
        <f t="shared" ca="1" si="65"/>
        <v>-7.7323679546515995E-3</v>
      </c>
    </row>
    <row r="1999" spans="2:7" x14ac:dyDescent="0.2">
      <c r="B1999" s="153">
        <v>42473</v>
      </c>
      <c r="C1999" s="61">
        <v>407.31506300000001</v>
      </c>
      <c r="D1999">
        <f t="shared" si="64"/>
        <v>3.2718630111898829E-2</v>
      </c>
      <c r="E1999">
        <v>3.2718630111898829E-2</v>
      </c>
      <c r="F1999">
        <v>1997</v>
      </c>
      <c r="G1999">
        <f t="shared" ca="1" si="65"/>
        <v>-5.5560888888661359E-3</v>
      </c>
    </row>
    <row r="2000" spans="2:7" x14ac:dyDescent="0.2">
      <c r="B2000" s="153">
        <v>42472</v>
      </c>
      <c r="C2000" s="61">
        <v>394.41049199999998</v>
      </c>
      <c r="D2000">
        <f t="shared" si="64"/>
        <v>2.3664763400757658E-2</v>
      </c>
      <c r="E2000">
        <v>2.3664763400757658E-2</v>
      </c>
      <c r="F2000">
        <v>1998</v>
      </c>
      <c r="G2000">
        <f t="shared" ca="1" si="65"/>
        <v>5.2313970955210572E-2</v>
      </c>
    </row>
    <row r="2001" spans="2:7" x14ac:dyDescent="0.2">
      <c r="B2001" s="153">
        <v>42471</v>
      </c>
      <c r="C2001" s="61">
        <v>385.29263300000002</v>
      </c>
      <c r="D2001">
        <f t="shared" si="64"/>
        <v>4.0920710108127166E-2</v>
      </c>
      <c r="E2001">
        <v>4.0920710108127166E-2</v>
      </c>
      <c r="F2001">
        <v>1999</v>
      </c>
      <c r="G2001">
        <f t="shared" ca="1" si="65"/>
        <v>3.0477157953524903E-2</v>
      </c>
    </row>
    <row r="2002" spans="2:7" x14ac:dyDescent="0.2">
      <c r="B2002" s="153">
        <v>42468</v>
      </c>
      <c r="C2002" s="61">
        <v>370.14599600000003</v>
      </c>
      <c r="D2002">
        <f t="shared" si="64"/>
        <v>-9.9947003987020475E-3</v>
      </c>
      <c r="E2002">
        <v>-9.9947003987020475E-3</v>
      </c>
      <c r="F2002">
        <v>2000</v>
      </c>
      <c r="G2002">
        <f t="shared" ca="1" si="65"/>
        <v>-2.3883941195899438E-2</v>
      </c>
    </row>
    <row r="2003" spans="2:7" x14ac:dyDescent="0.2">
      <c r="B2003" s="153">
        <v>42467</v>
      </c>
      <c r="C2003" s="61">
        <v>373.88284299999998</v>
      </c>
      <c r="D2003">
        <f t="shared" si="64"/>
        <v>-3.981910874092465E-3</v>
      </c>
      <c r="E2003">
        <v>-3.981910874092465E-3</v>
      </c>
      <c r="F2003">
        <v>2001</v>
      </c>
      <c r="G2003">
        <f t="shared" ca="1" si="65"/>
        <v>8.8950251784966142E-2</v>
      </c>
    </row>
    <row r="2004" spans="2:7" x14ac:dyDescent="0.2">
      <c r="B2004" s="153">
        <v>42466</v>
      </c>
      <c r="C2004" s="61">
        <v>375.37756300000001</v>
      </c>
      <c r="D2004">
        <f t="shared" si="64"/>
        <v>1.6734194329886432E-2</v>
      </c>
      <c r="E2004">
        <v>1.6734194329886432E-2</v>
      </c>
      <c r="F2004">
        <v>2002</v>
      </c>
      <c r="G2004">
        <f t="shared" ca="1" si="65"/>
        <v>0.13983709929558433</v>
      </c>
    </row>
    <row r="2005" spans="2:7" x14ac:dyDescent="0.2">
      <c r="B2005" s="153">
        <v>42465</v>
      </c>
      <c r="C2005" s="61">
        <v>369.19931000000003</v>
      </c>
      <c r="D2005">
        <f t="shared" si="64"/>
        <v>-4.6086581100455763E-2</v>
      </c>
      <c r="E2005">
        <v>-4.6086581100455763E-2</v>
      </c>
      <c r="F2005">
        <v>2003</v>
      </c>
      <c r="G2005">
        <f t="shared" ca="1" si="65"/>
        <v>-3.5237402822371151E-2</v>
      </c>
    </row>
    <row r="2006" spans="2:7" x14ac:dyDescent="0.2">
      <c r="B2006" s="153">
        <v>42464</v>
      </c>
      <c r="C2006" s="61">
        <v>387.03649899999999</v>
      </c>
      <c r="D2006">
        <f t="shared" si="64"/>
        <v>2.3047588108602985E-2</v>
      </c>
      <c r="E2006">
        <v>2.3047588108602985E-2</v>
      </c>
      <c r="F2006">
        <v>2004</v>
      </c>
      <c r="G2006">
        <f t="shared" ca="1" si="65"/>
        <v>1.1807405142638927E-2</v>
      </c>
    </row>
    <row r="2007" spans="2:7" x14ac:dyDescent="0.2">
      <c r="B2007" s="153">
        <v>42461</v>
      </c>
      <c r="C2007" s="61">
        <v>378.31720000000001</v>
      </c>
      <c r="D2007">
        <f t="shared" si="64"/>
        <v>-1.7977305472381074E-2</v>
      </c>
      <c r="E2007">
        <v>-1.7977305472381074E-2</v>
      </c>
      <c r="F2007">
        <v>2005</v>
      </c>
      <c r="G2007">
        <f t="shared" ca="1" si="65"/>
        <v>-0.11967683399980132</v>
      </c>
    </row>
    <row r="2008" spans="2:7" x14ac:dyDescent="0.2">
      <c r="B2008" s="153">
        <v>42460</v>
      </c>
      <c r="C2008" s="61">
        <v>385.24282799999997</v>
      </c>
      <c r="D2008">
        <f t="shared" si="64"/>
        <v>-5.1466086247159643E-3</v>
      </c>
      <c r="E2008">
        <v>-5.1466086247159643E-3</v>
      </c>
      <c r="F2008">
        <v>2006</v>
      </c>
      <c r="G2008">
        <f t="shared" ca="1" si="65"/>
        <v>-7.6263508350076711E-2</v>
      </c>
    </row>
    <row r="2009" spans="2:7" x14ac:dyDescent="0.2">
      <c r="B2009" s="153">
        <v>42459</v>
      </c>
      <c r="C2009" s="61">
        <v>387.23577899999998</v>
      </c>
      <c r="D2009">
        <f t="shared" si="64"/>
        <v>4.3361492051434039E-2</v>
      </c>
      <c r="E2009">
        <v>4.3361492051434039E-2</v>
      </c>
      <c r="F2009">
        <v>2007</v>
      </c>
      <c r="G2009">
        <f t="shared" ca="1" si="65"/>
        <v>-6.4732615183860268E-2</v>
      </c>
    </row>
    <row r="2010" spans="2:7" x14ac:dyDescent="0.2">
      <c r="B2010" s="153">
        <v>42458</v>
      </c>
      <c r="C2010" s="61">
        <v>371.14248700000002</v>
      </c>
      <c r="D2010">
        <f t="shared" si="64"/>
        <v>2.5185830121923974E-2</v>
      </c>
      <c r="E2010">
        <v>2.5185830121923974E-2</v>
      </c>
      <c r="F2010">
        <v>2008</v>
      </c>
      <c r="G2010">
        <f t="shared" ca="1" si="65"/>
        <v>2.7682885935011545E-2</v>
      </c>
    </row>
    <row r="2011" spans="2:7" x14ac:dyDescent="0.2">
      <c r="B2011" s="153">
        <v>42457</v>
      </c>
      <c r="C2011" s="61">
        <v>362.02459700000003</v>
      </c>
      <c r="D2011">
        <f t="shared" si="64"/>
        <v>-3.6339554087748929E-2</v>
      </c>
      <c r="E2011">
        <v>-3.6339554087748929E-2</v>
      </c>
      <c r="F2011">
        <v>2009</v>
      </c>
      <c r="G2011">
        <f t="shared" ca="1" si="65"/>
        <v>-1.5594966494454089E-2</v>
      </c>
    </row>
    <row r="2012" spans="2:7" x14ac:dyDescent="0.2">
      <c r="B2012" s="153">
        <v>42452</v>
      </c>
      <c r="C2012" s="61">
        <v>375.676514</v>
      </c>
      <c r="D2012">
        <f t="shared" si="64"/>
        <v>-5.3025490673756499E-4</v>
      </c>
      <c r="E2012">
        <v>-5.3025490673756499E-4</v>
      </c>
      <c r="F2012">
        <v>2010</v>
      </c>
      <c r="G2012">
        <f t="shared" ca="1" si="65"/>
        <v>0.10335196506626043</v>
      </c>
    </row>
    <row r="2013" spans="2:7" x14ac:dyDescent="0.2">
      <c r="B2013" s="153">
        <v>42451</v>
      </c>
      <c r="C2013" s="61">
        <v>375.87582400000002</v>
      </c>
      <c r="D2013">
        <f t="shared" si="64"/>
        <v>6.6720510525202972E-3</v>
      </c>
      <c r="E2013">
        <v>6.6720510525202972E-3</v>
      </c>
      <c r="F2013">
        <v>2011</v>
      </c>
      <c r="G2013">
        <f t="shared" ca="1" si="65"/>
        <v>-7.2382613199601011E-3</v>
      </c>
    </row>
    <row r="2014" spans="2:7" x14ac:dyDescent="0.2">
      <c r="B2014" s="153">
        <v>42450</v>
      </c>
      <c r="C2014" s="61">
        <v>373.38458300000002</v>
      </c>
      <c r="D2014">
        <f t="shared" si="64"/>
        <v>2.3630726137556846E-2</v>
      </c>
      <c r="E2014">
        <v>2.3630726137556846E-2</v>
      </c>
      <c r="F2014">
        <v>2012</v>
      </c>
      <c r="G2014">
        <f t="shared" ca="1" si="65"/>
        <v>-7.1621387443624368E-2</v>
      </c>
    </row>
    <row r="2015" spans="2:7" x14ac:dyDescent="0.2">
      <c r="B2015" s="153">
        <v>42447</v>
      </c>
      <c r="C2015" s="61">
        <v>364.76492300000001</v>
      </c>
      <c r="D2015">
        <f t="shared" si="64"/>
        <v>1.4269900306922947E-2</v>
      </c>
      <c r="E2015">
        <v>1.4269900306922947E-2</v>
      </c>
      <c r="F2015">
        <v>2013</v>
      </c>
      <c r="G2015">
        <f t="shared" ca="1" si="65"/>
        <v>8.0125346232054737E-2</v>
      </c>
    </row>
    <row r="2016" spans="2:7" x14ac:dyDescent="0.2">
      <c r="B2016" s="153">
        <v>42446</v>
      </c>
      <c r="C2016" s="61">
        <v>359.63299599999999</v>
      </c>
      <c r="D2016">
        <f t="shared" si="64"/>
        <v>3.7546525104471882E-3</v>
      </c>
      <c r="E2016">
        <v>3.7546525104471882E-3</v>
      </c>
      <c r="F2016">
        <v>2014</v>
      </c>
      <c r="G2016">
        <f t="shared" ca="1" si="65"/>
        <v>9.0743958232198149E-2</v>
      </c>
    </row>
    <row r="2017" spans="2:7" x14ac:dyDescent="0.2">
      <c r="B2017" s="153">
        <v>42445</v>
      </c>
      <c r="C2017" s="61">
        <v>358.28775000000002</v>
      </c>
      <c r="D2017">
        <f t="shared" si="64"/>
        <v>-2.3584906842463601E-3</v>
      </c>
      <c r="E2017">
        <v>-2.3584906842463601E-3</v>
      </c>
      <c r="F2017">
        <v>2015</v>
      </c>
      <c r="G2017">
        <f t="shared" ca="1" si="65"/>
        <v>4.6495869515997844E-2</v>
      </c>
    </row>
    <row r="2018" spans="2:7" x14ac:dyDescent="0.2">
      <c r="B2018" s="153">
        <v>42444</v>
      </c>
      <c r="C2018" s="61">
        <v>359.13476600000001</v>
      </c>
      <c r="D2018">
        <f t="shared" si="64"/>
        <v>-1.6509883321494629E-2</v>
      </c>
      <c r="E2018">
        <v>-1.6509883321494629E-2</v>
      </c>
      <c r="F2018">
        <v>2016</v>
      </c>
      <c r="G2018">
        <f t="shared" ca="1" si="65"/>
        <v>-5.4546373436982716E-2</v>
      </c>
    </row>
    <row r="2019" spans="2:7" x14ac:dyDescent="0.2">
      <c r="B2019" s="153">
        <v>42443</v>
      </c>
      <c r="C2019" s="61">
        <v>365.16357399999998</v>
      </c>
      <c r="D2019">
        <f t="shared" si="64"/>
        <v>3.4439026481272242E-2</v>
      </c>
      <c r="E2019">
        <v>3.4439026481272242E-2</v>
      </c>
      <c r="F2019">
        <v>2017</v>
      </c>
      <c r="G2019">
        <f t="shared" ca="1" si="65"/>
        <v>-5.0917050967608213E-4</v>
      </c>
    </row>
    <row r="2020" spans="2:7" x14ac:dyDescent="0.2">
      <c r="B2020" s="153">
        <v>42440</v>
      </c>
      <c r="C2020" s="61">
        <v>353.00637799999998</v>
      </c>
      <c r="D2020">
        <f t="shared" si="64"/>
        <v>1.6499323089912053E-2</v>
      </c>
      <c r="E2020">
        <v>1.6499323089912053E-2</v>
      </c>
      <c r="F2020">
        <v>2018</v>
      </c>
      <c r="G2020">
        <f t="shared" ca="1" si="65"/>
        <v>-7.167533914103634E-2</v>
      </c>
    </row>
    <row r="2021" spans="2:7" x14ac:dyDescent="0.2">
      <c r="B2021" s="153">
        <v>42439</v>
      </c>
      <c r="C2021" s="61">
        <v>347.27654999999999</v>
      </c>
      <c r="D2021">
        <f t="shared" si="64"/>
        <v>2.3007110890265895E-3</v>
      </c>
      <c r="E2021">
        <v>2.3007110890265895E-3</v>
      </c>
      <c r="F2021">
        <v>2019</v>
      </c>
      <c r="G2021">
        <f t="shared" ca="1" si="65"/>
        <v>-6.1308903897439725E-2</v>
      </c>
    </row>
    <row r="2022" spans="2:7" x14ac:dyDescent="0.2">
      <c r="B2022" s="153">
        <v>42438</v>
      </c>
      <c r="C2022" s="61">
        <v>346.479401</v>
      </c>
      <c r="D2022">
        <f t="shared" si="64"/>
        <v>4.7682407916055727E-3</v>
      </c>
      <c r="E2022">
        <v>4.7682407916055727E-3</v>
      </c>
      <c r="F2022">
        <v>2020</v>
      </c>
      <c r="G2022">
        <f t="shared" ca="1" si="65"/>
        <v>2.829875168770031E-2</v>
      </c>
    </row>
    <row r="2023" spans="2:7" x14ac:dyDescent="0.2">
      <c r="B2023" s="153">
        <v>42437</v>
      </c>
      <c r="C2023" s="61">
        <v>344.83514400000001</v>
      </c>
      <c r="D2023">
        <f t="shared" si="64"/>
        <v>7.4235752671376592E-3</v>
      </c>
      <c r="E2023">
        <v>7.4235752671376592E-3</v>
      </c>
      <c r="F2023">
        <v>2021</v>
      </c>
      <c r="G2023">
        <f t="shared" ca="1" si="65"/>
        <v>-6.7361101888150282E-2</v>
      </c>
    </row>
    <row r="2024" spans="2:7" x14ac:dyDescent="0.2">
      <c r="B2024" s="153">
        <v>42433</v>
      </c>
      <c r="C2024" s="61">
        <v>342.29409800000002</v>
      </c>
      <c r="D2024">
        <f t="shared" si="64"/>
        <v>2.0196005892083847E-2</v>
      </c>
      <c r="E2024">
        <v>2.0196005892083847E-2</v>
      </c>
      <c r="F2024">
        <v>2022</v>
      </c>
      <c r="G2024">
        <f t="shared" ca="1" si="65"/>
        <v>-4.9825606623940963E-2</v>
      </c>
    </row>
    <row r="2025" spans="2:7" x14ac:dyDescent="0.2">
      <c r="B2025" s="153">
        <v>42432</v>
      </c>
      <c r="C2025" s="61">
        <v>335.51797499999998</v>
      </c>
      <c r="D2025">
        <f t="shared" si="64"/>
        <v>6.1810144807764159E-2</v>
      </c>
      <c r="E2025">
        <v>6.1810144807764159E-2</v>
      </c>
      <c r="F2025">
        <v>2023</v>
      </c>
      <c r="G2025">
        <f t="shared" ca="1" si="65"/>
        <v>-4.1924478793670984E-3</v>
      </c>
    </row>
    <row r="2026" spans="2:7" x14ac:dyDescent="0.2">
      <c r="B2026" s="153">
        <v>42431</v>
      </c>
      <c r="C2026" s="61">
        <v>315.986786</v>
      </c>
      <c r="D2026">
        <f t="shared" si="64"/>
        <v>5.5493241773601843E-3</v>
      </c>
      <c r="E2026">
        <v>5.5493241773601843E-3</v>
      </c>
      <c r="F2026">
        <v>2024</v>
      </c>
      <c r="G2026">
        <f t="shared" ca="1" si="65"/>
        <v>-6.2189058773932035E-2</v>
      </c>
    </row>
    <row r="2027" spans="2:7" x14ac:dyDescent="0.2">
      <c r="B2027" s="153">
        <v>42430</v>
      </c>
      <c r="C2027" s="61">
        <v>314.24295000000001</v>
      </c>
      <c r="D2027">
        <f t="shared" si="64"/>
        <v>5.2218892637874548E-2</v>
      </c>
      <c r="E2027">
        <v>5.2218892637874548E-2</v>
      </c>
      <c r="F2027">
        <v>2025</v>
      </c>
      <c r="G2027">
        <f t="shared" ca="1" si="65"/>
        <v>8.7868040737299868E-2</v>
      </c>
    </row>
    <row r="2028" spans="2:7" x14ac:dyDescent="0.2">
      <c r="B2028" s="153">
        <v>42429</v>
      </c>
      <c r="C2028" s="61">
        <v>298.64788800000002</v>
      </c>
      <c r="D2028">
        <f t="shared" si="64"/>
        <v>-6.9581288390511949E-3</v>
      </c>
      <c r="E2028">
        <v>-6.9581288390511949E-3</v>
      </c>
      <c r="F2028">
        <v>2026</v>
      </c>
      <c r="G2028">
        <f t="shared" ca="1" si="65"/>
        <v>0.10709673434087756</v>
      </c>
    </row>
    <row r="2029" spans="2:7" x14ac:dyDescent="0.2">
      <c r="B2029" s="153">
        <v>42426</v>
      </c>
      <c r="C2029" s="61">
        <v>300.74047899999999</v>
      </c>
      <c r="D2029">
        <f t="shared" si="64"/>
        <v>1.2072367925228998E-2</v>
      </c>
      <c r="E2029">
        <v>1.2072367925228998E-2</v>
      </c>
      <c r="F2029">
        <v>2027</v>
      </c>
      <c r="G2029">
        <f t="shared" ca="1" si="65"/>
        <v>4.7881625688383278E-2</v>
      </c>
    </row>
    <row r="2030" spans="2:7" x14ac:dyDescent="0.2">
      <c r="B2030" s="153">
        <v>42425</v>
      </c>
      <c r="C2030" s="61">
        <v>297.15313700000002</v>
      </c>
      <c r="D2030">
        <f t="shared" si="64"/>
        <v>-2.6444661829646506E-2</v>
      </c>
      <c r="E2030">
        <v>-2.6444661829646506E-2</v>
      </c>
      <c r="F2030">
        <v>2028</v>
      </c>
      <c r="G2030">
        <f t="shared" ca="1" si="65"/>
        <v>-5.6019187833124262E-2</v>
      </c>
    </row>
    <row r="2031" spans="2:7" x14ac:dyDescent="0.2">
      <c r="B2031" s="153">
        <v>42424</v>
      </c>
      <c r="C2031" s="61">
        <v>305.22470099999998</v>
      </c>
      <c r="D2031">
        <f t="shared" si="64"/>
        <v>-3.8455425577241825E-2</v>
      </c>
      <c r="E2031">
        <v>-3.8455425577241825E-2</v>
      </c>
      <c r="F2031">
        <v>2029</v>
      </c>
      <c r="G2031">
        <f t="shared" ca="1" si="65"/>
        <v>3.2576131293255331E-2</v>
      </c>
    </row>
    <row r="2032" spans="2:7" x14ac:dyDescent="0.2">
      <c r="B2032" s="153">
        <v>42423</v>
      </c>
      <c r="C2032" s="61">
        <v>317.43167099999999</v>
      </c>
      <c r="D2032">
        <f t="shared" si="64"/>
        <v>-9.4098884737134564E-4</v>
      </c>
      <c r="E2032">
        <v>-9.4098884737134564E-4</v>
      </c>
      <c r="F2032">
        <v>2030</v>
      </c>
      <c r="G2032">
        <f t="shared" ca="1" si="65"/>
        <v>9.0041410284561321E-2</v>
      </c>
    </row>
    <row r="2033" spans="2:7" x14ac:dyDescent="0.2">
      <c r="B2033" s="153">
        <v>42422</v>
      </c>
      <c r="C2033" s="61">
        <v>317.73065200000002</v>
      </c>
      <c r="D2033">
        <f t="shared" si="64"/>
        <v>2.0426989408548371E-3</v>
      </c>
      <c r="E2033">
        <v>2.0426989408548371E-3</v>
      </c>
      <c r="F2033">
        <v>2031</v>
      </c>
      <c r="G2033">
        <f t="shared" ca="1" si="65"/>
        <v>-4.3303512390381521E-2</v>
      </c>
    </row>
    <row r="2034" spans="2:7" x14ac:dyDescent="0.2">
      <c r="B2034" s="153">
        <v>42419</v>
      </c>
      <c r="C2034" s="61">
        <v>317.08294699999999</v>
      </c>
      <c r="D2034">
        <f t="shared" si="64"/>
        <v>1.3375848829813125E-2</v>
      </c>
      <c r="E2034">
        <v>1.3375848829813125E-2</v>
      </c>
      <c r="F2034">
        <v>2032</v>
      </c>
      <c r="G2034">
        <f t="shared" ca="1" si="65"/>
        <v>-7.8590359304666499E-2</v>
      </c>
    </row>
    <row r="2035" spans="2:7" x14ac:dyDescent="0.2">
      <c r="B2035" s="153">
        <v>42418</v>
      </c>
      <c r="C2035" s="61">
        <v>312.89767499999999</v>
      </c>
      <c r="D2035">
        <f t="shared" si="64"/>
        <v>1.2413357448169703E-2</v>
      </c>
      <c r="E2035">
        <v>1.2413357448169703E-2</v>
      </c>
      <c r="F2035">
        <v>2033</v>
      </c>
      <c r="G2035">
        <f t="shared" ca="1" si="65"/>
        <v>-7.5995168380867811E-2</v>
      </c>
    </row>
    <row r="2036" spans="2:7" x14ac:dyDescent="0.2">
      <c r="B2036" s="153">
        <v>42417</v>
      </c>
      <c r="C2036" s="61">
        <v>309.06118800000002</v>
      </c>
      <c r="D2036">
        <f t="shared" si="64"/>
        <v>2.9885474782826552E-2</v>
      </c>
      <c r="E2036">
        <v>2.9885474782826552E-2</v>
      </c>
      <c r="F2036">
        <v>2034</v>
      </c>
      <c r="G2036">
        <f t="shared" ca="1" si="65"/>
        <v>5.6628936660377431E-2</v>
      </c>
    </row>
    <row r="2037" spans="2:7" x14ac:dyDescent="0.2">
      <c r="B2037" s="153">
        <v>42416</v>
      </c>
      <c r="C2037" s="61">
        <v>300.09277300000002</v>
      </c>
      <c r="D2037">
        <f t="shared" si="64"/>
        <v>-5.0748648539244816E-2</v>
      </c>
      <c r="E2037">
        <v>-5.0748648539244816E-2</v>
      </c>
      <c r="F2037">
        <v>2035</v>
      </c>
      <c r="G2037">
        <f t="shared" ca="1" si="65"/>
        <v>2.5703364904666515E-2</v>
      </c>
    </row>
    <row r="2038" spans="2:7" x14ac:dyDescent="0.2">
      <c r="B2038" s="153">
        <v>42415</v>
      </c>
      <c r="C2038" s="61">
        <v>316.13626099999999</v>
      </c>
      <c r="D2038">
        <f t="shared" si="64"/>
        <v>6.3348414174040218E-2</v>
      </c>
      <c r="E2038">
        <v>6.3348414174040218E-2</v>
      </c>
      <c r="F2038">
        <v>2036</v>
      </c>
      <c r="G2038">
        <f t="shared" ca="1" si="65"/>
        <v>-3.9612330765657074E-2</v>
      </c>
    </row>
    <row r="2039" spans="2:7" x14ac:dyDescent="0.2">
      <c r="B2039" s="153">
        <v>42412</v>
      </c>
      <c r="C2039" s="61">
        <v>297.30261200000001</v>
      </c>
      <c r="D2039">
        <f t="shared" si="64"/>
        <v>7.9609164725674919E-2</v>
      </c>
      <c r="E2039">
        <v>7.9609164725674919E-2</v>
      </c>
      <c r="F2039">
        <v>2037</v>
      </c>
      <c r="G2039">
        <f t="shared" ca="1" si="65"/>
        <v>4.3833048495752432E-2</v>
      </c>
    </row>
    <row r="2040" spans="2:7" x14ac:dyDescent="0.2">
      <c r="B2040" s="153">
        <v>42411</v>
      </c>
      <c r="C2040" s="61">
        <v>275.37985200000003</v>
      </c>
      <c r="D2040">
        <f t="shared" si="64"/>
        <v>-5.2135034626914864E-2</v>
      </c>
      <c r="E2040">
        <v>-5.2135034626914864E-2</v>
      </c>
      <c r="F2040">
        <v>2038</v>
      </c>
      <c r="G2040">
        <f t="shared" ca="1" si="65"/>
        <v>-4.3193601992697533E-2</v>
      </c>
    </row>
    <row r="2041" spans="2:7" x14ac:dyDescent="0.2">
      <c r="B2041" s="153">
        <v>42410</v>
      </c>
      <c r="C2041" s="61">
        <v>290.52645899999999</v>
      </c>
      <c r="D2041">
        <f t="shared" si="64"/>
        <v>-6.1484025015191124E-2</v>
      </c>
      <c r="E2041">
        <v>-6.1484025015191124E-2</v>
      </c>
      <c r="F2041">
        <v>2039</v>
      </c>
      <c r="G2041">
        <f t="shared" ca="1" si="65"/>
        <v>4.6214779679053367E-2</v>
      </c>
    </row>
    <row r="2042" spans="2:7" x14ac:dyDescent="0.2">
      <c r="B2042" s="153">
        <v>42409</v>
      </c>
      <c r="C2042" s="61">
        <v>309.55941799999999</v>
      </c>
      <c r="D2042">
        <f t="shared" si="64"/>
        <v>-3.9721920366572579E-2</v>
      </c>
      <c r="E2042">
        <v>-3.9721920366572579E-2</v>
      </c>
      <c r="F2042">
        <v>2040</v>
      </c>
      <c r="G2042">
        <f t="shared" ca="1" si="65"/>
        <v>-3.999445418359468E-2</v>
      </c>
    </row>
    <row r="2043" spans="2:7" x14ac:dyDescent="0.2">
      <c r="B2043" s="153">
        <v>42408</v>
      </c>
      <c r="C2043" s="61">
        <v>322.364349</v>
      </c>
      <c r="D2043">
        <f t="shared" si="64"/>
        <v>-4.0344080053562013E-2</v>
      </c>
      <c r="E2043">
        <v>-4.0344080053562013E-2</v>
      </c>
      <c r="F2043">
        <v>2041</v>
      </c>
      <c r="G2043">
        <f t="shared" ca="1" si="65"/>
        <v>6.9020892553139562E-2</v>
      </c>
    </row>
    <row r="2044" spans="2:7" x14ac:dyDescent="0.2">
      <c r="B2044" s="153">
        <v>42405</v>
      </c>
      <c r="C2044" s="61">
        <v>335.91659499999997</v>
      </c>
      <c r="D2044">
        <f t="shared" si="64"/>
        <v>3.5637536136846504E-2</v>
      </c>
      <c r="E2044">
        <v>3.5637536136846504E-2</v>
      </c>
      <c r="F2044">
        <v>2042</v>
      </c>
      <c r="G2044">
        <f t="shared" ca="1" si="65"/>
        <v>-4.2666275297355762E-2</v>
      </c>
    </row>
    <row r="2045" spans="2:7" x14ac:dyDescent="0.2">
      <c r="B2045" s="153">
        <v>42404</v>
      </c>
      <c r="C2045" s="61">
        <v>324.35730000000001</v>
      </c>
      <c r="D2045">
        <f t="shared" si="64"/>
        <v>1.6234837571527262E-2</v>
      </c>
      <c r="E2045">
        <v>1.6234837571527262E-2</v>
      </c>
      <c r="F2045">
        <v>2043</v>
      </c>
      <c r="G2045">
        <f t="shared" ca="1" si="65"/>
        <v>-0.12325728078057555</v>
      </c>
    </row>
    <row r="2046" spans="2:7" x14ac:dyDescent="0.2">
      <c r="B2046" s="153">
        <v>42403</v>
      </c>
      <c r="C2046" s="61">
        <v>319.17553700000002</v>
      </c>
      <c r="D2046">
        <f t="shared" si="64"/>
        <v>-2.8068585954856784E-2</v>
      </c>
      <c r="E2046">
        <v>-2.8068585954856784E-2</v>
      </c>
      <c r="F2046">
        <v>2044</v>
      </c>
      <c r="G2046">
        <f t="shared" ca="1" si="65"/>
        <v>6.0858548375648192E-2</v>
      </c>
    </row>
    <row r="2047" spans="2:7" x14ac:dyDescent="0.2">
      <c r="B2047" s="153">
        <v>42402</v>
      </c>
      <c r="C2047" s="61">
        <v>328.39306599999998</v>
      </c>
      <c r="D2047">
        <f t="shared" si="64"/>
        <v>-2.6440264700472456E-2</v>
      </c>
      <c r="E2047">
        <v>-2.6440264700472456E-2</v>
      </c>
      <c r="F2047">
        <v>2045</v>
      </c>
      <c r="G2047">
        <f t="shared" ca="1" si="65"/>
        <v>7.3878251686271892E-2</v>
      </c>
    </row>
    <row r="2048" spans="2:7" x14ac:dyDescent="0.2">
      <c r="B2048" s="153">
        <v>42401</v>
      </c>
      <c r="C2048" s="61">
        <v>337.31167599999998</v>
      </c>
      <c r="D2048">
        <f t="shared" si="64"/>
        <v>4.7492073576133357E-3</v>
      </c>
      <c r="E2048">
        <v>4.7492073576133357E-3</v>
      </c>
      <c r="F2048">
        <v>2046</v>
      </c>
      <c r="G2048">
        <f t="shared" ca="1" si="65"/>
        <v>-9.5929468692975764E-2</v>
      </c>
    </row>
    <row r="2049" spans="2:7" x14ac:dyDescent="0.2">
      <c r="B2049" s="153">
        <v>42398</v>
      </c>
      <c r="C2049" s="61">
        <v>335.717285</v>
      </c>
      <c r="D2049">
        <f t="shared" si="64"/>
        <v>8.0789025041630991E-3</v>
      </c>
      <c r="E2049">
        <v>8.0789025041630991E-3</v>
      </c>
      <c r="F2049">
        <v>2047</v>
      </c>
      <c r="G2049">
        <f t="shared" ca="1" si="65"/>
        <v>3.4949823223761169E-3</v>
      </c>
    </row>
    <row r="2050" spans="2:7" x14ac:dyDescent="0.2">
      <c r="B2050" s="153">
        <v>42397</v>
      </c>
      <c r="C2050" s="61">
        <v>333.026794</v>
      </c>
      <c r="D2050">
        <f t="shared" si="64"/>
        <v>-8.4556328229682624E-3</v>
      </c>
      <c r="E2050">
        <v>-8.4556328229682624E-3</v>
      </c>
      <c r="F2050">
        <v>2048</v>
      </c>
      <c r="G2050">
        <f t="shared" ca="1" si="65"/>
        <v>4.2180181692741098E-2</v>
      </c>
    </row>
    <row r="2051" spans="2:7" x14ac:dyDescent="0.2">
      <c r="B2051" s="153">
        <v>42396</v>
      </c>
      <c r="C2051" s="61">
        <v>335.86676</v>
      </c>
      <c r="D2051">
        <f t="shared" ref="D2051:D2114" si="66">(C2051-C2052)/C2052</f>
        <v>1.3379367697553133E-2</v>
      </c>
      <c r="E2051">
        <v>1.3379367697553133E-2</v>
      </c>
      <c r="F2051">
        <v>2049</v>
      </c>
      <c r="G2051">
        <f t="shared" ref="G2051:G2114" ca="1" si="67">_xlfn.NORM.INV(RAND(),$N$5,$N$6)</f>
        <v>1.5303853061953311E-2</v>
      </c>
    </row>
    <row r="2052" spans="2:7" x14ac:dyDescent="0.2">
      <c r="B2052" s="153">
        <v>42394</v>
      </c>
      <c r="C2052" s="61">
        <v>331.43240400000002</v>
      </c>
      <c r="D2052">
        <f t="shared" si="66"/>
        <v>-2.0323874209161708E-2</v>
      </c>
      <c r="E2052">
        <v>-2.0323874209161708E-2</v>
      </c>
      <c r="F2052">
        <v>2050</v>
      </c>
      <c r="G2052">
        <f t="shared" ca="1" si="67"/>
        <v>-4.1081170699874985E-2</v>
      </c>
    </row>
    <row r="2053" spans="2:7" x14ac:dyDescent="0.2">
      <c r="B2053" s="153">
        <v>42391</v>
      </c>
      <c r="C2053" s="61">
        <v>338.30813599999999</v>
      </c>
      <c r="D2053">
        <f t="shared" si="66"/>
        <v>3.3328170787451504E-2</v>
      </c>
      <c r="E2053">
        <v>3.3328170787451504E-2</v>
      </c>
      <c r="F2053">
        <v>2051</v>
      </c>
      <c r="G2053">
        <f t="shared" ca="1" si="67"/>
        <v>-8.974479789545714E-3</v>
      </c>
    </row>
    <row r="2054" spans="2:7" x14ac:dyDescent="0.2">
      <c r="B2054" s="153">
        <v>42390</v>
      </c>
      <c r="C2054" s="61">
        <v>327.39660600000002</v>
      </c>
      <c r="D2054">
        <f t="shared" si="66"/>
        <v>-4.0029163946574464E-2</v>
      </c>
      <c r="E2054">
        <v>-4.0029163946574464E-2</v>
      </c>
      <c r="F2054">
        <v>2052</v>
      </c>
      <c r="G2054">
        <f t="shared" ca="1" si="67"/>
        <v>-3.1077445572122966E-2</v>
      </c>
    </row>
    <row r="2055" spans="2:7" x14ac:dyDescent="0.2">
      <c r="B2055" s="153">
        <v>42389</v>
      </c>
      <c r="C2055" s="61">
        <v>341.04849200000001</v>
      </c>
      <c r="D2055">
        <f t="shared" si="66"/>
        <v>-3.3601560217438459E-2</v>
      </c>
      <c r="E2055">
        <v>-3.3601560217438459E-2</v>
      </c>
      <c r="F2055">
        <v>2053</v>
      </c>
      <c r="G2055">
        <f t="shared" ca="1" si="67"/>
        <v>3.3008176094571934E-2</v>
      </c>
    </row>
    <row r="2056" spans="2:7" x14ac:dyDescent="0.2">
      <c r="B2056" s="153">
        <v>42388</v>
      </c>
      <c r="C2056" s="61">
        <v>352.90670799999998</v>
      </c>
      <c r="D2056">
        <f t="shared" si="66"/>
        <v>4.1005212339979898E-2</v>
      </c>
      <c r="E2056">
        <v>4.1005212339979898E-2</v>
      </c>
      <c r="F2056">
        <v>2054</v>
      </c>
      <c r="G2056">
        <f t="shared" ca="1" si="67"/>
        <v>4.7644842739552364E-3</v>
      </c>
    </row>
    <row r="2057" spans="2:7" x14ac:dyDescent="0.2">
      <c r="B2057" s="153">
        <v>42387</v>
      </c>
      <c r="C2057" s="61">
        <v>339.00570699999997</v>
      </c>
      <c r="D2057">
        <f t="shared" si="66"/>
        <v>-3.2228585013076255E-3</v>
      </c>
      <c r="E2057">
        <v>-3.2228585013076255E-3</v>
      </c>
      <c r="F2057">
        <v>2055</v>
      </c>
      <c r="G2057">
        <f t="shared" ca="1" si="67"/>
        <v>-7.9019120479756802E-2</v>
      </c>
    </row>
    <row r="2058" spans="2:7" x14ac:dyDescent="0.2">
      <c r="B2058" s="153">
        <v>42384</v>
      </c>
      <c r="C2058" s="61">
        <v>340.10180700000001</v>
      </c>
      <c r="D2058">
        <f t="shared" si="66"/>
        <v>-3.669210914230036E-2</v>
      </c>
      <c r="E2058">
        <v>-3.669210914230036E-2</v>
      </c>
      <c r="F2058">
        <v>2056</v>
      </c>
      <c r="G2058">
        <f t="shared" ca="1" si="67"/>
        <v>2.3419513221240983E-2</v>
      </c>
    </row>
    <row r="2059" spans="2:7" x14ac:dyDescent="0.2">
      <c r="B2059" s="153">
        <v>42383</v>
      </c>
      <c r="C2059" s="61">
        <v>353.05618299999998</v>
      </c>
      <c r="D2059">
        <f t="shared" si="66"/>
        <v>-2.8250175950934021E-2</v>
      </c>
      <c r="E2059">
        <v>-2.8250175950934021E-2</v>
      </c>
      <c r="F2059">
        <v>2057</v>
      </c>
      <c r="G2059">
        <f t="shared" ca="1" si="67"/>
        <v>3.6656766104543208E-2</v>
      </c>
    </row>
    <row r="2060" spans="2:7" x14ac:dyDescent="0.2">
      <c r="B2060" s="153">
        <v>42382</v>
      </c>
      <c r="C2060" s="61">
        <v>363.32003800000001</v>
      </c>
      <c r="D2060">
        <f t="shared" si="66"/>
        <v>2.7042211967593693E-2</v>
      </c>
      <c r="E2060">
        <v>2.7042211967593693E-2</v>
      </c>
      <c r="F2060">
        <v>2058</v>
      </c>
      <c r="G2060">
        <f t="shared" ca="1" si="67"/>
        <v>-2.5014278341414484E-2</v>
      </c>
    </row>
    <row r="2061" spans="2:7" x14ac:dyDescent="0.2">
      <c r="B2061" s="153">
        <v>42381</v>
      </c>
      <c r="C2061" s="61">
        <v>353.75375400000001</v>
      </c>
      <c r="D2061">
        <f t="shared" si="66"/>
        <v>-1.4436470533052494E-2</v>
      </c>
      <c r="E2061">
        <v>-1.4436470533052494E-2</v>
      </c>
      <c r="F2061">
        <v>2059</v>
      </c>
      <c r="G2061">
        <f t="shared" ca="1" si="67"/>
        <v>4.162616223017819E-2</v>
      </c>
    </row>
    <row r="2062" spans="2:7" x14ac:dyDescent="0.2">
      <c r="B2062" s="153">
        <v>42380</v>
      </c>
      <c r="C2062" s="61">
        <v>358.93551600000001</v>
      </c>
      <c r="D2062">
        <f t="shared" si="66"/>
        <v>1.9385892387505183E-2</v>
      </c>
      <c r="E2062">
        <v>1.9385892387505183E-2</v>
      </c>
      <c r="F2062">
        <v>2060</v>
      </c>
      <c r="G2062">
        <f t="shared" ca="1" si="67"/>
        <v>-2.106120151023648E-2</v>
      </c>
    </row>
    <row r="2063" spans="2:7" x14ac:dyDescent="0.2">
      <c r="B2063" s="153">
        <v>42377</v>
      </c>
      <c r="C2063" s="61">
        <v>352.10955799999999</v>
      </c>
      <c r="D2063">
        <f t="shared" si="66"/>
        <v>2.8525772063265981E-2</v>
      </c>
      <c r="E2063">
        <v>2.8525772063265981E-2</v>
      </c>
      <c r="F2063">
        <v>2061</v>
      </c>
      <c r="G2063">
        <f t="shared" ca="1" si="67"/>
        <v>7.3638724702445438E-2</v>
      </c>
    </row>
    <row r="2064" spans="2:7" x14ac:dyDescent="0.2">
      <c r="B2064" s="153">
        <v>42376</v>
      </c>
      <c r="C2064" s="61">
        <v>342.34393299999999</v>
      </c>
      <c r="D2064">
        <f t="shared" si="66"/>
        <v>-6.1082283344311886E-2</v>
      </c>
      <c r="E2064">
        <v>-6.1082283344311886E-2</v>
      </c>
      <c r="F2064">
        <v>2062</v>
      </c>
      <c r="G2064">
        <f t="shared" ca="1" si="67"/>
        <v>-4.9775747065572258E-2</v>
      </c>
    </row>
    <row r="2065" spans="2:7" x14ac:dyDescent="0.2">
      <c r="B2065" s="153">
        <v>42375</v>
      </c>
      <c r="C2065" s="61">
        <v>364.61547899999999</v>
      </c>
      <c r="D2065">
        <f t="shared" si="66"/>
        <v>-2.2833500781008601E-2</v>
      </c>
      <c r="E2065">
        <v>-2.2833500781008601E-2</v>
      </c>
      <c r="F2065">
        <v>2063</v>
      </c>
      <c r="G2065">
        <f t="shared" ca="1" si="67"/>
        <v>3.5464720461825965E-2</v>
      </c>
    </row>
    <row r="2066" spans="2:7" x14ac:dyDescent="0.2">
      <c r="B2066" s="153">
        <v>42374</v>
      </c>
      <c r="C2066" s="61">
        <v>373.135468</v>
      </c>
      <c r="D2066">
        <f t="shared" si="66"/>
        <v>-6.8955776475577869E-3</v>
      </c>
      <c r="E2066">
        <v>-6.8955776475577869E-3</v>
      </c>
      <c r="F2066">
        <v>2064</v>
      </c>
      <c r="G2066">
        <f t="shared" ca="1" si="67"/>
        <v>6.0759402838001096E-2</v>
      </c>
    </row>
    <row r="2067" spans="2:7" x14ac:dyDescent="0.2">
      <c r="B2067" s="153">
        <v>42373</v>
      </c>
      <c r="C2067" s="61">
        <v>375.72631799999999</v>
      </c>
      <c r="D2067">
        <f t="shared" si="66"/>
        <v>-6.1831362428698286E-2</v>
      </c>
      <c r="E2067">
        <v>-6.1831362428698286E-2</v>
      </c>
      <c r="F2067">
        <v>2065</v>
      </c>
      <c r="G2067">
        <f t="shared" ca="1" si="67"/>
        <v>-2.2840469858920329E-2</v>
      </c>
    </row>
    <row r="2068" spans="2:7" x14ac:dyDescent="0.2">
      <c r="B2068" s="153">
        <v>42370</v>
      </c>
      <c r="C2068" s="61">
        <v>400.489105</v>
      </c>
      <c r="D2068">
        <f t="shared" si="66"/>
        <v>2.7089234555350505E-2</v>
      </c>
      <c r="E2068">
        <v>2.7089234555350505E-2</v>
      </c>
      <c r="F2068">
        <v>2066</v>
      </c>
      <c r="G2068">
        <f t="shared" ca="1" si="67"/>
        <v>-4.3155752119859489E-2</v>
      </c>
    </row>
    <row r="2069" spans="2:7" x14ac:dyDescent="0.2">
      <c r="B2069" s="153">
        <v>42369</v>
      </c>
      <c r="C2069" s="61">
        <v>389.92630000000003</v>
      </c>
      <c r="D2069">
        <f t="shared" si="66"/>
        <v>-5.4645691547997675E-3</v>
      </c>
      <c r="E2069">
        <v>-5.4645691547997675E-3</v>
      </c>
      <c r="F2069">
        <v>2067</v>
      </c>
      <c r="G2069">
        <f t="shared" ca="1" si="67"/>
        <v>3.6648580098506502E-2</v>
      </c>
    </row>
    <row r="2070" spans="2:7" x14ac:dyDescent="0.2">
      <c r="B2070" s="153">
        <v>42368</v>
      </c>
      <c r="C2070" s="61">
        <v>392.06878699999999</v>
      </c>
      <c r="D2070">
        <f t="shared" si="66"/>
        <v>4.0832152282783045E-3</v>
      </c>
      <c r="E2070">
        <v>4.0832152282783045E-3</v>
      </c>
      <c r="F2070">
        <v>2068</v>
      </c>
      <c r="G2070">
        <f t="shared" ca="1" si="67"/>
        <v>1.9216397736879519E-2</v>
      </c>
    </row>
    <row r="2071" spans="2:7" x14ac:dyDescent="0.2">
      <c r="B2071" s="153">
        <v>42367</v>
      </c>
      <c r="C2071" s="61">
        <v>390.47439600000001</v>
      </c>
      <c r="D2071">
        <f t="shared" si="66"/>
        <v>-5.4567835238011949E-3</v>
      </c>
      <c r="E2071">
        <v>-5.4567835238011949E-3</v>
      </c>
      <c r="F2071">
        <v>2069</v>
      </c>
      <c r="G2071">
        <f t="shared" ca="1" si="67"/>
        <v>0.16552061362926235</v>
      </c>
    </row>
    <row r="2072" spans="2:7" x14ac:dyDescent="0.2">
      <c r="B2072" s="153">
        <v>42366</v>
      </c>
      <c r="C2072" s="61">
        <v>392.61682100000002</v>
      </c>
      <c r="D2072">
        <f t="shared" si="66"/>
        <v>3.0334776802177686E-2</v>
      </c>
      <c r="E2072">
        <v>3.0334776802177686E-2</v>
      </c>
      <c r="F2072">
        <v>2070</v>
      </c>
      <c r="G2072">
        <f t="shared" ca="1" si="67"/>
        <v>4.7045569975472802E-2</v>
      </c>
    </row>
    <row r="2073" spans="2:7" x14ac:dyDescent="0.2">
      <c r="B2073" s="153">
        <v>42362</v>
      </c>
      <c r="C2073" s="61">
        <v>381.057526</v>
      </c>
      <c r="D2073">
        <f t="shared" si="66"/>
        <v>1.0437213844986831E-2</v>
      </c>
      <c r="E2073">
        <v>1.0437213844986831E-2</v>
      </c>
      <c r="F2073">
        <v>2071</v>
      </c>
      <c r="G2073">
        <f t="shared" ca="1" si="67"/>
        <v>3.3500226860935407E-2</v>
      </c>
    </row>
    <row r="2074" spans="2:7" x14ac:dyDescent="0.2">
      <c r="B2074" s="153">
        <v>42361</v>
      </c>
      <c r="C2074" s="61">
        <v>377.12142899999998</v>
      </c>
      <c r="D2074">
        <f t="shared" si="66"/>
        <v>9.2571742018500664E-4</v>
      </c>
      <c r="E2074">
        <v>9.2571742018500664E-4</v>
      </c>
      <c r="F2074">
        <v>2072</v>
      </c>
      <c r="G2074">
        <f t="shared" ca="1" si="67"/>
        <v>7.9471866702033378E-2</v>
      </c>
    </row>
    <row r="2075" spans="2:7" x14ac:dyDescent="0.2">
      <c r="B2075" s="153">
        <v>42360</v>
      </c>
      <c r="C2075" s="61">
        <v>376.77264400000001</v>
      </c>
      <c r="D2075">
        <f t="shared" si="66"/>
        <v>-5.3925628108653818E-3</v>
      </c>
      <c r="E2075">
        <v>-5.3925628108653818E-3</v>
      </c>
      <c r="F2075">
        <v>2073</v>
      </c>
      <c r="G2075">
        <f t="shared" ca="1" si="67"/>
        <v>-6.0775656350349691E-2</v>
      </c>
    </row>
    <row r="2076" spans="2:7" x14ac:dyDescent="0.2">
      <c r="B2076" s="153">
        <v>42359</v>
      </c>
      <c r="C2076" s="61">
        <v>378.81542999999999</v>
      </c>
      <c r="D2076">
        <f t="shared" si="66"/>
        <v>5.0230827658060122E-3</v>
      </c>
      <c r="E2076">
        <v>5.0230827658060122E-3</v>
      </c>
      <c r="F2076">
        <v>2074</v>
      </c>
      <c r="G2076">
        <f t="shared" ca="1" si="67"/>
        <v>-7.3687479502746692E-2</v>
      </c>
    </row>
    <row r="2077" spans="2:7" x14ac:dyDescent="0.2">
      <c r="B2077" s="153">
        <v>42356</v>
      </c>
      <c r="C2077" s="61">
        <v>376.92211900000001</v>
      </c>
      <c r="D2077">
        <f t="shared" si="66"/>
        <v>-1.2273147307754086E-2</v>
      </c>
      <c r="E2077">
        <v>-1.2273147307754086E-2</v>
      </c>
      <c r="F2077">
        <v>2075</v>
      </c>
      <c r="G2077">
        <f t="shared" ca="1" si="67"/>
        <v>-9.1716665834334216E-2</v>
      </c>
    </row>
    <row r="2078" spans="2:7" x14ac:dyDescent="0.2">
      <c r="B2078" s="153">
        <v>42355</v>
      </c>
      <c r="C2078" s="61">
        <v>381.60562099999999</v>
      </c>
      <c r="D2078">
        <f t="shared" si="66"/>
        <v>6.5711324452161135E-3</v>
      </c>
      <c r="E2078">
        <v>6.5711324452161135E-3</v>
      </c>
      <c r="F2078">
        <v>2076</v>
      </c>
      <c r="G2078">
        <f t="shared" ca="1" si="67"/>
        <v>-2.5299027289283167E-3</v>
      </c>
    </row>
    <row r="2079" spans="2:7" x14ac:dyDescent="0.2">
      <c r="B2079" s="153">
        <v>42354</v>
      </c>
      <c r="C2079" s="61">
        <v>379.11441000000002</v>
      </c>
      <c r="D2079">
        <f t="shared" si="66"/>
        <v>2.5032673660926514E-3</v>
      </c>
      <c r="E2079">
        <v>2.5032673660926514E-3</v>
      </c>
      <c r="F2079">
        <v>2077</v>
      </c>
      <c r="G2079">
        <f t="shared" ca="1" si="67"/>
        <v>-2.2348329024193755E-2</v>
      </c>
    </row>
    <row r="2080" spans="2:7" x14ac:dyDescent="0.2">
      <c r="B2080" s="153">
        <v>42353</v>
      </c>
      <c r="C2080" s="61">
        <v>378.167755</v>
      </c>
      <c r="D2080">
        <f t="shared" si="66"/>
        <v>2.1259466065681312E-2</v>
      </c>
      <c r="E2080">
        <v>2.1259466065681312E-2</v>
      </c>
      <c r="F2080">
        <v>2078</v>
      </c>
      <c r="G2080">
        <f t="shared" ca="1" si="67"/>
        <v>-5.6574316622237698E-3</v>
      </c>
    </row>
    <row r="2081" spans="2:7" x14ac:dyDescent="0.2">
      <c r="B2081" s="153">
        <v>42352</v>
      </c>
      <c r="C2081" s="61">
        <v>370.29547100000002</v>
      </c>
      <c r="D2081">
        <f t="shared" si="66"/>
        <v>-1.6801138434475862E-2</v>
      </c>
      <c r="E2081">
        <v>-1.6801138434475862E-2</v>
      </c>
      <c r="F2081">
        <v>2079</v>
      </c>
      <c r="G2081">
        <f t="shared" ca="1" si="67"/>
        <v>1.7060641031680798E-2</v>
      </c>
    </row>
    <row r="2082" spans="2:7" x14ac:dyDescent="0.2">
      <c r="B2082" s="153">
        <v>42349</v>
      </c>
      <c r="C2082" s="61">
        <v>376.62316900000002</v>
      </c>
      <c r="D2082">
        <f t="shared" si="66"/>
        <v>-2.9902537733207644E-2</v>
      </c>
      <c r="E2082">
        <v>-2.9902537733207644E-2</v>
      </c>
      <c r="F2082">
        <v>2080</v>
      </c>
      <c r="G2082">
        <f t="shared" ca="1" si="67"/>
        <v>3.9970897057019443E-2</v>
      </c>
    </row>
    <row r="2083" spans="2:7" x14ac:dyDescent="0.2">
      <c r="B2083" s="153">
        <v>42348</v>
      </c>
      <c r="C2083" s="61">
        <v>388.23230000000001</v>
      </c>
      <c r="D2083">
        <f t="shared" si="66"/>
        <v>-1.1041979616947828E-2</v>
      </c>
      <c r="E2083">
        <v>-1.1041979616947828E-2</v>
      </c>
      <c r="F2083">
        <v>2081</v>
      </c>
      <c r="G2083">
        <f t="shared" ca="1" si="67"/>
        <v>-1.8762232654632036E-2</v>
      </c>
    </row>
    <row r="2084" spans="2:7" x14ac:dyDescent="0.2">
      <c r="B2084" s="153">
        <v>42347</v>
      </c>
      <c r="C2084" s="61">
        <v>392.56701700000002</v>
      </c>
      <c r="D2084">
        <f t="shared" si="66"/>
        <v>-2.0998962473465534E-2</v>
      </c>
      <c r="E2084">
        <v>-2.0998962473465534E-2</v>
      </c>
      <c r="F2084">
        <v>2082</v>
      </c>
      <c r="G2084">
        <f t="shared" ca="1" si="67"/>
        <v>0.12107346201228118</v>
      </c>
    </row>
    <row r="2085" spans="2:7" x14ac:dyDescent="0.2">
      <c r="B2085" s="153">
        <v>42346</v>
      </c>
      <c r="C2085" s="61">
        <v>400.98733499999997</v>
      </c>
      <c r="D2085">
        <f t="shared" si="66"/>
        <v>8.1422908510517984E-3</v>
      </c>
      <c r="E2085">
        <v>8.1422908510517984E-3</v>
      </c>
      <c r="F2085">
        <v>2083</v>
      </c>
      <c r="G2085">
        <f t="shared" ca="1" si="67"/>
        <v>3.0891294222703501E-2</v>
      </c>
    </row>
    <row r="2086" spans="2:7" x14ac:dyDescent="0.2">
      <c r="B2086" s="153">
        <v>42345</v>
      </c>
      <c r="C2086" s="61">
        <v>397.74874899999998</v>
      </c>
      <c r="D2086">
        <f t="shared" si="66"/>
        <v>-2.000221158952111E-3</v>
      </c>
      <c r="E2086">
        <v>-2.000221158952111E-3</v>
      </c>
      <c r="F2086">
        <v>2084</v>
      </c>
      <c r="G2086">
        <f t="shared" ca="1" si="67"/>
        <v>8.9694414399003539E-2</v>
      </c>
    </row>
    <row r="2087" spans="2:7" x14ac:dyDescent="0.2">
      <c r="B2087" s="153">
        <v>42342</v>
      </c>
      <c r="C2087" s="61">
        <v>398.545929</v>
      </c>
      <c r="D2087">
        <f t="shared" si="66"/>
        <v>-1.3929960715191836E-2</v>
      </c>
      <c r="E2087">
        <v>-1.3929960715191836E-2</v>
      </c>
      <c r="F2087">
        <v>2085</v>
      </c>
      <c r="G2087">
        <f t="shared" ca="1" si="67"/>
        <v>6.8601687635606007E-2</v>
      </c>
    </row>
    <row r="2088" spans="2:7" x14ac:dyDescent="0.2">
      <c r="B2088" s="153">
        <v>42341</v>
      </c>
      <c r="C2088" s="61">
        <v>404.176086</v>
      </c>
      <c r="D2088">
        <f t="shared" si="66"/>
        <v>-1.8274244799153769E-2</v>
      </c>
      <c r="E2088">
        <v>-1.8274244799153769E-2</v>
      </c>
      <c r="F2088">
        <v>2086</v>
      </c>
      <c r="G2088">
        <f t="shared" ca="1" si="67"/>
        <v>-1.1927669320223313E-2</v>
      </c>
    </row>
    <row r="2089" spans="2:7" x14ac:dyDescent="0.2">
      <c r="B2089" s="153">
        <v>42340</v>
      </c>
      <c r="C2089" s="61">
        <v>411.69958500000001</v>
      </c>
      <c r="D2089">
        <f t="shared" si="66"/>
        <v>-1.0063609236024888E-2</v>
      </c>
      <c r="E2089">
        <v>-1.0063609236024888E-2</v>
      </c>
      <c r="F2089">
        <v>2087</v>
      </c>
      <c r="G2089">
        <f t="shared" ca="1" si="67"/>
        <v>6.7794541526849675E-2</v>
      </c>
    </row>
    <row r="2090" spans="2:7" x14ac:dyDescent="0.2">
      <c r="B2090" s="153">
        <v>42339</v>
      </c>
      <c r="C2090" s="61">
        <v>415.88488799999999</v>
      </c>
      <c r="D2090">
        <f t="shared" si="66"/>
        <v>-1.4521787258943529E-2</v>
      </c>
      <c r="E2090">
        <v>-1.4521787258943529E-2</v>
      </c>
      <c r="F2090">
        <v>2088</v>
      </c>
      <c r="G2090">
        <f t="shared" ca="1" si="67"/>
        <v>-5.8895098463134878E-2</v>
      </c>
    </row>
    <row r="2091" spans="2:7" x14ac:dyDescent="0.2">
      <c r="B2091" s="153">
        <v>42338</v>
      </c>
      <c r="C2091" s="61">
        <v>422.01327500000002</v>
      </c>
      <c r="D2091">
        <f t="shared" si="66"/>
        <v>1.4006955345093519E-2</v>
      </c>
      <c r="E2091">
        <v>1.4006955345093519E-2</v>
      </c>
      <c r="F2091">
        <v>2089</v>
      </c>
      <c r="G2091">
        <f t="shared" ca="1" si="67"/>
        <v>2.3810262548854898E-2</v>
      </c>
    </row>
    <row r="2092" spans="2:7" x14ac:dyDescent="0.2">
      <c r="B2092" s="153">
        <v>42335</v>
      </c>
      <c r="C2092" s="61">
        <v>416.183807</v>
      </c>
      <c r="D2092">
        <f t="shared" si="66"/>
        <v>-1.5904770492650478E-2</v>
      </c>
      <c r="E2092">
        <v>-1.5904770492650478E-2</v>
      </c>
      <c r="F2092">
        <v>2090</v>
      </c>
      <c r="G2092">
        <f t="shared" ca="1" si="67"/>
        <v>-1.4237947697014355E-2</v>
      </c>
    </row>
    <row r="2093" spans="2:7" x14ac:dyDescent="0.2">
      <c r="B2093" s="153">
        <v>42334</v>
      </c>
      <c r="C2093" s="61">
        <v>422.91009500000001</v>
      </c>
      <c r="D2093">
        <f t="shared" si="66"/>
        <v>5.8486013188335906E-2</v>
      </c>
      <c r="E2093">
        <v>5.8486013188335906E-2</v>
      </c>
      <c r="F2093">
        <v>2091</v>
      </c>
      <c r="G2093">
        <f t="shared" ca="1" si="67"/>
        <v>8.7713573965413558E-2</v>
      </c>
    </row>
    <row r="2094" spans="2:7" x14ac:dyDescent="0.2">
      <c r="B2094" s="153">
        <v>42332</v>
      </c>
      <c r="C2094" s="61">
        <v>399.54244999999997</v>
      </c>
      <c r="D2094">
        <f t="shared" si="66"/>
        <v>-2.8599928379263251E-3</v>
      </c>
      <c r="E2094">
        <v>-2.8599928379263251E-3</v>
      </c>
      <c r="F2094">
        <v>2092</v>
      </c>
      <c r="G2094">
        <f t="shared" ca="1" si="67"/>
        <v>-3.5307952626510535E-2</v>
      </c>
    </row>
    <row r="2095" spans="2:7" x14ac:dyDescent="0.2">
      <c r="B2095" s="153">
        <v>42331</v>
      </c>
      <c r="C2095" s="61">
        <v>400.68841600000002</v>
      </c>
      <c r="D2095">
        <f t="shared" si="66"/>
        <v>-1.8616776940848473E-3</v>
      </c>
      <c r="E2095">
        <v>-1.8616776940848473E-3</v>
      </c>
      <c r="F2095">
        <v>2093</v>
      </c>
      <c r="G2095">
        <f t="shared" ca="1" si="67"/>
        <v>-2.6064344248524642E-2</v>
      </c>
    </row>
    <row r="2096" spans="2:7" x14ac:dyDescent="0.2">
      <c r="B2096" s="153">
        <v>42328</v>
      </c>
      <c r="C2096" s="61">
        <v>401.43576000000002</v>
      </c>
      <c r="D2096">
        <f t="shared" si="66"/>
        <v>-1.0075012244791666E-2</v>
      </c>
      <c r="E2096">
        <v>-1.0075012244791666E-2</v>
      </c>
      <c r="F2096">
        <v>2094</v>
      </c>
      <c r="G2096">
        <f t="shared" ca="1" si="67"/>
        <v>-2.0577680972885391E-2</v>
      </c>
    </row>
    <row r="2097" spans="2:7" x14ac:dyDescent="0.2">
      <c r="B2097" s="153">
        <v>42327</v>
      </c>
      <c r="C2097" s="61">
        <v>405.52139299999999</v>
      </c>
      <c r="D2097">
        <f t="shared" si="66"/>
        <v>1.7231471126221969E-3</v>
      </c>
      <c r="E2097">
        <v>1.7231471126221969E-3</v>
      </c>
      <c r="F2097">
        <v>2095</v>
      </c>
      <c r="G2097">
        <f t="shared" ca="1" si="67"/>
        <v>7.5755845983694572E-2</v>
      </c>
    </row>
    <row r="2098" spans="2:7" x14ac:dyDescent="0.2">
      <c r="B2098" s="153">
        <v>42326</v>
      </c>
      <c r="C2098" s="61">
        <v>404.82382200000001</v>
      </c>
      <c r="D2098">
        <f t="shared" si="66"/>
        <v>-3.0674680662427997E-3</v>
      </c>
      <c r="E2098">
        <v>-3.0674680662427997E-3</v>
      </c>
      <c r="F2098">
        <v>2096</v>
      </c>
      <c r="G2098">
        <f t="shared" ca="1" si="67"/>
        <v>-9.2046815956399585E-3</v>
      </c>
    </row>
    <row r="2099" spans="2:7" x14ac:dyDescent="0.2">
      <c r="B2099" s="153">
        <v>42325</v>
      </c>
      <c r="C2099" s="61">
        <v>406.06942700000002</v>
      </c>
      <c r="D2099">
        <f t="shared" si="66"/>
        <v>1.8113678726711262E-2</v>
      </c>
      <c r="E2099">
        <v>1.8113678726711262E-2</v>
      </c>
      <c r="F2099">
        <v>2097</v>
      </c>
      <c r="G2099">
        <f t="shared" ca="1" si="67"/>
        <v>5.2931303383678217E-3</v>
      </c>
    </row>
    <row r="2100" spans="2:7" x14ac:dyDescent="0.2">
      <c r="B2100" s="153">
        <v>42324</v>
      </c>
      <c r="C2100" s="61">
        <v>398.84487899999999</v>
      </c>
      <c r="D2100">
        <f t="shared" si="66"/>
        <v>-9.159552528472786E-3</v>
      </c>
      <c r="E2100">
        <v>-9.159552528472786E-3</v>
      </c>
      <c r="F2100">
        <v>2098</v>
      </c>
      <c r="G2100">
        <f t="shared" ca="1" si="67"/>
        <v>-3.3473815214854985E-2</v>
      </c>
    </row>
    <row r="2101" spans="2:7" x14ac:dyDescent="0.2">
      <c r="B2101" s="153">
        <v>42321</v>
      </c>
      <c r="C2101" s="61">
        <v>402.53189099999997</v>
      </c>
      <c r="D2101">
        <f t="shared" si="66"/>
        <v>-8.590057727333171E-3</v>
      </c>
      <c r="E2101">
        <v>-8.590057727333171E-3</v>
      </c>
      <c r="F2101">
        <v>2099</v>
      </c>
      <c r="G2101">
        <f t="shared" ca="1" si="67"/>
        <v>-3.896499904876944E-2</v>
      </c>
    </row>
    <row r="2102" spans="2:7" x14ac:dyDescent="0.2">
      <c r="B2102" s="153">
        <v>42318</v>
      </c>
      <c r="C2102" s="61">
        <v>406.01962300000002</v>
      </c>
      <c r="D2102">
        <f t="shared" si="66"/>
        <v>-1.044317319997049E-2</v>
      </c>
      <c r="E2102">
        <v>-1.044317319997049E-2</v>
      </c>
      <c r="F2102">
        <v>2100</v>
      </c>
      <c r="G2102">
        <f t="shared" ca="1" si="67"/>
        <v>2.3649156130654762E-2</v>
      </c>
    </row>
    <row r="2103" spans="2:7" x14ac:dyDescent="0.2">
      <c r="B2103" s="153">
        <v>42317</v>
      </c>
      <c r="C2103" s="61">
        <v>410.30450400000001</v>
      </c>
      <c r="D2103">
        <f t="shared" si="66"/>
        <v>3.9379003625037066E-2</v>
      </c>
      <c r="E2103">
        <v>3.9379003625037066E-2</v>
      </c>
      <c r="F2103">
        <v>2101</v>
      </c>
      <c r="G2103">
        <f t="shared" ca="1" si="67"/>
        <v>2.454659253732076E-2</v>
      </c>
    </row>
    <row r="2104" spans="2:7" x14ac:dyDescent="0.2">
      <c r="B2104" s="153">
        <v>42314</v>
      </c>
      <c r="C2104" s="61">
        <v>394.759277</v>
      </c>
      <c r="D2104">
        <f t="shared" si="66"/>
        <v>-1.9430710573286197E-2</v>
      </c>
      <c r="E2104">
        <v>-1.9430710573286197E-2</v>
      </c>
      <c r="F2104">
        <v>2102</v>
      </c>
      <c r="G2104">
        <f t="shared" ca="1" si="67"/>
        <v>7.6489366157303382E-2</v>
      </c>
    </row>
    <row r="2105" spans="2:7" x14ac:dyDescent="0.2">
      <c r="B2105" s="153">
        <v>42313</v>
      </c>
      <c r="C2105" s="61">
        <v>402.581726</v>
      </c>
      <c r="D2105">
        <f t="shared" si="66"/>
        <v>-2.0995405481038817E-3</v>
      </c>
      <c r="E2105">
        <v>-2.0995405481038817E-3</v>
      </c>
      <c r="F2105">
        <v>2103</v>
      </c>
      <c r="G2105">
        <f t="shared" ca="1" si="67"/>
        <v>-2.1727956378521127E-2</v>
      </c>
    </row>
    <row r="2106" spans="2:7" x14ac:dyDescent="0.2">
      <c r="B2106" s="153">
        <v>42312</v>
      </c>
      <c r="C2106" s="61">
        <v>403.428741</v>
      </c>
      <c r="D2106">
        <f t="shared" si="66"/>
        <v>5.9678083959878059E-2</v>
      </c>
      <c r="E2106">
        <v>5.9678083959878059E-2</v>
      </c>
      <c r="F2106">
        <v>2104</v>
      </c>
      <c r="G2106">
        <f t="shared" ca="1" si="67"/>
        <v>-2.2006123601640937E-2</v>
      </c>
    </row>
    <row r="2107" spans="2:7" x14ac:dyDescent="0.2">
      <c r="B2107" s="153">
        <v>42311</v>
      </c>
      <c r="C2107" s="61">
        <v>380.70877100000001</v>
      </c>
      <c r="D2107">
        <f t="shared" si="66"/>
        <v>-1.5208261555818527E-2</v>
      </c>
      <c r="E2107">
        <v>-1.5208261555818527E-2</v>
      </c>
      <c r="F2107">
        <v>2105</v>
      </c>
      <c r="G2107">
        <f t="shared" ca="1" si="67"/>
        <v>-3.3776194929795673E-2</v>
      </c>
    </row>
    <row r="2108" spans="2:7" x14ac:dyDescent="0.2">
      <c r="B2108" s="153">
        <v>42310</v>
      </c>
      <c r="C2108" s="61">
        <v>386.58810399999999</v>
      </c>
      <c r="D2108">
        <f t="shared" si="66"/>
        <v>7.7933078598653466E-3</v>
      </c>
      <c r="E2108">
        <v>7.7933078598653466E-3</v>
      </c>
      <c r="F2108">
        <v>2106</v>
      </c>
      <c r="G2108">
        <f t="shared" ca="1" si="67"/>
        <v>1.6459173156200321E-2</v>
      </c>
    </row>
    <row r="2109" spans="2:7" x14ac:dyDescent="0.2">
      <c r="B2109" s="153">
        <v>42307</v>
      </c>
      <c r="C2109" s="61">
        <v>383.59860200000003</v>
      </c>
      <c r="D2109">
        <f t="shared" si="66"/>
        <v>-1.5976480418245318E-2</v>
      </c>
      <c r="E2109">
        <v>-1.5976480418245318E-2</v>
      </c>
      <c r="F2109">
        <v>2107</v>
      </c>
      <c r="G2109">
        <f t="shared" ca="1" si="67"/>
        <v>1.3283321095271116E-2</v>
      </c>
    </row>
    <row r="2110" spans="2:7" x14ac:dyDescent="0.2">
      <c r="B2110" s="153">
        <v>42306</v>
      </c>
      <c r="C2110" s="61">
        <v>389.82666</v>
      </c>
      <c r="D2110">
        <f t="shared" si="66"/>
        <v>1.2684478594394893E-2</v>
      </c>
      <c r="E2110">
        <v>1.2684478594394893E-2</v>
      </c>
      <c r="F2110">
        <v>2108</v>
      </c>
      <c r="G2110">
        <f t="shared" ca="1" si="67"/>
        <v>-5.6458297098084306E-3</v>
      </c>
    </row>
    <row r="2111" spans="2:7" x14ac:dyDescent="0.2">
      <c r="B2111" s="153">
        <v>42305</v>
      </c>
      <c r="C2111" s="61">
        <v>384.943848</v>
      </c>
      <c r="D2111">
        <f t="shared" si="66"/>
        <v>7.6952182117391941E-3</v>
      </c>
      <c r="E2111">
        <v>7.6952182117391941E-3</v>
      </c>
      <c r="F2111">
        <v>2109</v>
      </c>
      <c r="G2111">
        <f t="shared" ca="1" si="67"/>
        <v>5.8712297611146762E-2</v>
      </c>
    </row>
    <row r="2112" spans="2:7" x14ac:dyDescent="0.2">
      <c r="B2112" s="153">
        <v>42304</v>
      </c>
      <c r="C2112" s="61">
        <v>382.00424199999998</v>
      </c>
      <c r="D2112">
        <f t="shared" si="66"/>
        <v>-3.2501121911733257E-3</v>
      </c>
      <c r="E2112">
        <v>-3.2501121911733257E-3</v>
      </c>
      <c r="F2112">
        <v>2110</v>
      </c>
      <c r="G2112">
        <f t="shared" ca="1" si="67"/>
        <v>5.103855346933265E-2</v>
      </c>
    </row>
    <row r="2113" spans="2:7" x14ac:dyDescent="0.2">
      <c r="B2113" s="153">
        <v>42303</v>
      </c>
      <c r="C2113" s="61">
        <v>383.24984699999999</v>
      </c>
      <c r="D2113">
        <f t="shared" si="66"/>
        <v>4.1776453087817786E-3</v>
      </c>
      <c r="E2113">
        <v>4.1776453087817786E-3</v>
      </c>
      <c r="F2113">
        <v>2111</v>
      </c>
      <c r="G2113">
        <f t="shared" ca="1" si="67"/>
        <v>1.5091783671041945E-2</v>
      </c>
    </row>
    <row r="2114" spans="2:7" x14ac:dyDescent="0.2">
      <c r="B2114" s="153">
        <v>42300</v>
      </c>
      <c r="C2114" s="61">
        <v>381.65542599999998</v>
      </c>
      <c r="D2114">
        <f t="shared" si="66"/>
        <v>4.0633536053204765E-3</v>
      </c>
      <c r="E2114">
        <v>4.0633536053204765E-3</v>
      </c>
      <c r="F2114">
        <v>2112</v>
      </c>
      <c r="G2114">
        <f t="shared" ca="1" si="67"/>
        <v>7.780583633998194E-3</v>
      </c>
    </row>
    <row r="2115" spans="2:7" x14ac:dyDescent="0.2">
      <c r="B2115" s="153">
        <v>42298</v>
      </c>
      <c r="C2115" s="61">
        <v>380.11090100000001</v>
      </c>
      <c r="D2115">
        <f t="shared" ref="D2115:D2178" si="68">(C2115-C2116)/C2116</f>
        <v>-4.4368209930337171E-3</v>
      </c>
      <c r="E2115">
        <v>-4.4368209930337171E-3</v>
      </c>
      <c r="F2115">
        <v>2113</v>
      </c>
      <c r="G2115">
        <f t="shared" ref="G2115:G2178" ca="1" si="69">_xlfn.NORM.INV(RAND(),$N$5,$N$6)</f>
        <v>-3.6236815459026767E-2</v>
      </c>
    </row>
    <row r="2116" spans="2:7" x14ac:dyDescent="0.2">
      <c r="B2116" s="153">
        <v>42297</v>
      </c>
      <c r="C2116" s="61">
        <v>381.80490099999997</v>
      </c>
      <c r="D2116">
        <f t="shared" si="68"/>
        <v>1.1750670714776236E-2</v>
      </c>
      <c r="E2116">
        <v>1.1750670714776236E-2</v>
      </c>
      <c r="F2116">
        <v>2114</v>
      </c>
      <c r="G2116">
        <f t="shared" ca="1" si="69"/>
        <v>7.2342436306907246E-2</v>
      </c>
    </row>
    <row r="2117" spans="2:7" x14ac:dyDescent="0.2">
      <c r="B2117" s="153">
        <v>42296</v>
      </c>
      <c r="C2117" s="61">
        <v>377.370544</v>
      </c>
      <c r="D2117">
        <f t="shared" si="68"/>
        <v>-2.0814528306757674E-2</v>
      </c>
      <c r="E2117">
        <v>-2.0814528306757674E-2</v>
      </c>
      <c r="F2117">
        <v>2115</v>
      </c>
      <c r="G2117">
        <f t="shared" ca="1" si="69"/>
        <v>-5.1826105155634621E-2</v>
      </c>
    </row>
    <row r="2118" spans="2:7" x14ac:dyDescent="0.2">
      <c r="B2118" s="153">
        <v>42293</v>
      </c>
      <c r="C2118" s="61">
        <v>385.39230300000003</v>
      </c>
      <c r="D2118">
        <f t="shared" si="68"/>
        <v>1.4293315245881875E-2</v>
      </c>
      <c r="E2118">
        <v>1.4293315245881875E-2</v>
      </c>
      <c r="F2118">
        <v>2116</v>
      </c>
      <c r="G2118">
        <f t="shared" ca="1" si="69"/>
        <v>-5.5511366190762176E-2</v>
      </c>
    </row>
    <row r="2119" spans="2:7" x14ac:dyDescent="0.2">
      <c r="B2119" s="153">
        <v>42292</v>
      </c>
      <c r="C2119" s="61">
        <v>379.96139499999998</v>
      </c>
      <c r="D2119">
        <f t="shared" si="68"/>
        <v>8.2316119621436035E-2</v>
      </c>
      <c r="E2119">
        <v>8.2316119621436035E-2</v>
      </c>
      <c r="F2119">
        <v>2117</v>
      </c>
      <c r="G2119">
        <f t="shared" ca="1" si="69"/>
        <v>-8.8490494586404254E-3</v>
      </c>
    </row>
    <row r="2120" spans="2:7" x14ac:dyDescent="0.2">
      <c r="B2120" s="153">
        <v>42291</v>
      </c>
      <c r="C2120" s="61">
        <v>351.06323200000003</v>
      </c>
      <c r="D2120">
        <f t="shared" si="68"/>
        <v>-2.4369972130575752E-2</v>
      </c>
      <c r="E2120">
        <v>-2.4369972130575752E-2</v>
      </c>
      <c r="F2120">
        <v>2118</v>
      </c>
      <c r="G2120">
        <f t="shared" ca="1" si="69"/>
        <v>-3.8504350955791133E-2</v>
      </c>
    </row>
    <row r="2121" spans="2:7" x14ac:dyDescent="0.2">
      <c r="B2121" s="153">
        <v>42290</v>
      </c>
      <c r="C2121" s="61">
        <v>359.832336</v>
      </c>
      <c r="D2121">
        <f t="shared" si="68"/>
        <v>-3.4496873254030269E-3</v>
      </c>
      <c r="E2121">
        <v>-3.4496873254030269E-3</v>
      </c>
      <c r="F2121">
        <v>2119</v>
      </c>
      <c r="G2121">
        <f t="shared" ca="1" si="69"/>
        <v>4.3733166413784504E-2</v>
      </c>
    </row>
    <row r="2122" spans="2:7" x14ac:dyDescent="0.2">
      <c r="B2122" s="153">
        <v>42289</v>
      </c>
      <c r="C2122" s="61">
        <v>361.07794200000001</v>
      </c>
      <c r="D2122">
        <f t="shared" si="68"/>
        <v>1.6552155201247809E-2</v>
      </c>
      <c r="E2122">
        <v>1.6552155201247809E-2</v>
      </c>
      <c r="F2122">
        <v>2120</v>
      </c>
      <c r="G2122">
        <f t="shared" ca="1" si="69"/>
        <v>5.0883808043628444E-2</v>
      </c>
    </row>
    <row r="2123" spans="2:7" x14ac:dyDescent="0.2">
      <c r="B2123" s="153">
        <v>42286</v>
      </c>
      <c r="C2123" s="61">
        <v>355.19863900000001</v>
      </c>
      <c r="D2123">
        <f t="shared" si="68"/>
        <v>3.845583329700536E-2</v>
      </c>
      <c r="E2123">
        <v>3.845583329700536E-2</v>
      </c>
      <c r="F2123">
        <v>2121</v>
      </c>
      <c r="G2123">
        <f t="shared" ca="1" si="69"/>
        <v>-1.2484850598951013E-2</v>
      </c>
    </row>
    <row r="2124" spans="2:7" x14ac:dyDescent="0.2">
      <c r="B2124" s="153">
        <v>42285</v>
      </c>
      <c r="C2124" s="61">
        <v>342.04501299999998</v>
      </c>
      <c r="D2124">
        <f t="shared" si="68"/>
        <v>5.5661669656586719E-3</v>
      </c>
      <c r="E2124">
        <v>5.5661669656586719E-3</v>
      </c>
      <c r="F2124">
        <v>2122</v>
      </c>
      <c r="G2124">
        <f t="shared" ca="1" si="69"/>
        <v>-3.1250483827870799E-3</v>
      </c>
    </row>
    <row r="2125" spans="2:7" x14ac:dyDescent="0.2">
      <c r="B2125" s="153">
        <v>42284</v>
      </c>
      <c r="C2125" s="61">
        <v>340.15167200000002</v>
      </c>
      <c r="D2125">
        <f t="shared" si="68"/>
        <v>2.2924763503152607E-2</v>
      </c>
      <c r="E2125">
        <v>2.2924763503152607E-2</v>
      </c>
      <c r="F2125">
        <v>2123</v>
      </c>
      <c r="G2125">
        <f t="shared" ca="1" si="69"/>
        <v>-2.5888216411661402E-2</v>
      </c>
    </row>
    <row r="2126" spans="2:7" x14ac:dyDescent="0.2">
      <c r="B2126" s="153">
        <v>42283</v>
      </c>
      <c r="C2126" s="61">
        <v>332.52853399999998</v>
      </c>
      <c r="D2126">
        <f t="shared" si="68"/>
        <v>5.8861009781412135E-2</v>
      </c>
      <c r="E2126">
        <v>5.8861009781412135E-2</v>
      </c>
      <c r="F2126">
        <v>2124</v>
      </c>
      <c r="G2126">
        <f t="shared" ca="1" si="69"/>
        <v>4.7457597849882412E-2</v>
      </c>
    </row>
    <row r="2127" spans="2:7" x14ac:dyDescent="0.2">
      <c r="B2127" s="153">
        <v>42282</v>
      </c>
      <c r="C2127" s="61">
        <v>314.04361</v>
      </c>
      <c r="D2127">
        <f t="shared" si="68"/>
        <v>5.8438229319391563E-2</v>
      </c>
      <c r="E2127">
        <v>5.8438229319391563E-2</v>
      </c>
      <c r="F2127">
        <v>2125</v>
      </c>
      <c r="G2127">
        <f t="shared" ca="1" si="69"/>
        <v>0.11951374191720562</v>
      </c>
    </row>
    <row r="2128" spans="2:7" x14ac:dyDescent="0.2">
      <c r="B2128" s="153">
        <v>42278</v>
      </c>
      <c r="C2128" s="61">
        <v>296.70471199999997</v>
      </c>
      <c r="D2128">
        <f t="shared" si="68"/>
        <v>-2.8467181833959601E-3</v>
      </c>
      <c r="E2128">
        <v>-2.8467181833959601E-3</v>
      </c>
      <c r="F2128">
        <v>2126</v>
      </c>
      <c r="G2128">
        <f t="shared" ca="1" si="69"/>
        <v>-3.0903445037806291E-2</v>
      </c>
    </row>
    <row r="2129" spans="2:7" x14ac:dyDescent="0.2">
      <c r="B2129" s="153">
        <v>42277</v>
      </c>
      <c r="C2129" s="61">
        <v>297.55175800000001</v>
      </c>
      <c r="D2129">
        <f t="shared" si="68"/>
        <v>3.4112585185976207E-2</v>
      </c>
      <c r="E2129">
        <v>3.4112585185976207E-2</v>
      </c>
      <c r="F2129">
        <v>2127</v>
      </c>
      <c r="G2129">
        <f t="shared" ca="1" si="69"/>
        <v>1.8202538726427308E-2</v>
      </c>
    </row>
    <row r="2130" spans="2:7" x14ac:dyDescent="0.2">
      <c r="B2130" s="153">
        <v>42276</v>
      </c>
      <c r="C2130" s="61">
        <v>287.73632800000001</v>
      </c>
      <c r="D2130">
        <f t="shared" si="68"/>
        <v>1.3157936017495792E-2</v>
      </c>
      <c r="E2130">
        <v>1.3157936017495792E-2</v>
      </c>
      <c r="F2130">
        <v>2128</v>
      </c>
      <c r="G2130">
        <f t="shared" ca="1" si="69"/>
        <v>-8.0634458307401861E-4</v>
      </c>
    </row>
    <row r="2131" spans="2:7" x14ac:dyDescent="0.2">
      <c r="B2131" s="153">
        <v>42275</v>
      </c>
      <c r="C2131" s="61">
        <v>283.999481</v>
      </c>
      <c r="D2131">
        <f t="shared" si="68"/>
        <v>-6.0645958769645E-2</v>
      </c>
      <c r="E2131">
        <v>-6.0645958769645E-2</v>
      </c>
      <c r="F2131">
        <v>2129</v>
      </c>
      <c r="G2131">
        <f t="shared" ca="1" si="69"/>
        <v>6.4192171642203338E-2</v>
      </c>
    </row>
    <row r="2132" spans="2:7" x14ac:dyDescent="0.2">
      <c r="B2132" s="153">
        <v>42271</v>
      </c>
      <c r="C2132" s="61">
        <v>302.33486900000003</v>
      </c>
      <c r="D2132">
        <f t="shared" si="68"/>
        <v>-2.2236600553454992E-2</v>
      </c>
      <c r="E2132">
        <v>-2.2236600553454992E-2</v>
      </c>
      <c r="F2132">
        <v>2130</v>
      </c>
      <c r="G2132">
        <f t="shared" ca="1" si="69"/>
        <v>4.9956084541564194E-2</v>
      </c>
    </row>
    <row r="2133" spans="2:7" x14ac:dyDescent="0.2">
      <c r="B2133" s="153">
        <v>42270</v>
      </c>
      <c r="C2133" s="61">
        <v>309.21066300000001</v>
      </c>
      <c r="D2133">
        <f t="shared" si="68"/>
        <v>-1.7416055722790855E-2</v>
      </c>
      <c r="E2133">
        <v>-1.7416055722790855E-2</v>
      </c>
      <c r="F2133">
        <v>2131</v>
      </c>
      <c r="G2133">
        <f t="shared" ca="1" si="69"/>
        <v>-5.278176229001038E-2</v>
      </c>
    </row>
    <row r="2134" spans="2:7" x14ac:dyDescent="0.2">
      <c r="B2134" s="153">
        <v>42269</v>
      </c>
      <c r="C2134" s="61">
        <v>314.69134500000001</v>
      </c>
      <c r="D2134">
        <f t="shared" si="68"/>
        <v>-4.7934958452109329E-2</v>
      </c>
      <c r="E2134">
        <v>-4.7934958452109329E-2</v>
      </c>
      <c r="F2134">
        <v>2132</v>
      </c>
      <c r="G2134">
        <f t="shared" ca="1" si="69"/>
        <v>-1.2036540096646668E-2</v>
      </c>
    </row>
    <row r="2135" spans="2:7" x14ac:dyDescent="0.2">
      <c r="B2135" s="153">
        <v>42268</v>
      </c>
      <c r="C2135" s="61">
        <v>330.53555299999999</v>
      </c>
      <c r="D2135">
        <f t="shared" si="68"/>
        <v>4.3906323594371296E-3</v>
      </c>
      <c r="E2135">
        <v>4.3906323594371296E-3</v>
      </c>
      <c r="F2135">
        <v>2133</v>
      </c>
      <c r="G2135">
        <f t="shared" ca="1" si="69"/>
        <v>-2.653089342981696E-2</v>
      </c>
    </row>
    <row r="2136" spans="2:7" x14ac:dyDescent="0.2">
      <c r="B2136" s="153">
        <v>42265</v>
      </c>
      <c r="C2136" s="61">
        <v>329.09063700000002</v>
      </c>
      <c r="D2136">
        <f t="shared" si="68"/>
        <v>-2.3073499341131683E-2</v>
      </c>
      <c r="E2136">
        <v>-2.3073499341131683E-2</v>
      </c>
      <c r="F2136">
        <v>2134</v>
      </c>
      <c r="G2136">
        <f t="shared" ca="1" si="69"/>
        <v>-1.0876853605944967E-2</v>
      </c>
    </row>
    <row r="2137" spans="2:7" x14ac:dyDescent="0.2">
      <c r="B2137" s="153">
        <v>42263</v>
      </c>
      <c r="C2137" s="61">
        <v>336.86325099999999</v>
      </c>
      <c r="D2137">
        <f t="shared" si="68"/>
        <v>1.1066251336128388E-2</v>
      </c>
      <c r="E2137">
        <v>1.1066251336128388E-2</v>
      </c>
      <c r="F2137">
        <v>2135</v>
      </c>
      <c r="G2137">
        <f t="shared" ca="1" si="69"/>
        <v>5.0261165882231916E-2</v>
      </c>
    </row>
    <row r="2138" spans="2:7" x14ac:dyDescent="0.2">
      <c r="B2138" s="153">
        <v>42262</v>
      </c>
      <c r="C2138" s="61">
        <v>333.17623900000001</v>
      </c>
      <c r="D2138">
        <f t="shared" si="68"/>
        <v>-3.5899533092372628E-2</v>
      </c>
      <c r="E2138">
        <v>-3.5899533092372628E-2</v>
      </c>
      <c r="F2138">
        <v>2136</v>
      </c>
      <c r="G2138">
        <f t="shared" ca="1" si="69"/>
        <v>-8.2333147987700764E-2</v>
      </c>
    </row>
    <row r="2139" spans="2:7" x14ac:dyDescent="0.2">
      <c r="B2139" s="153">
        <v>42261</v>
      </c>
      <c r="C2139" s="61">
        <v>345.58248900000001</v>
      </c>
      <c r="D2139">
        <f t="shared" si="68"/>
        <v>6.3840774236988331E-3</v>
      </c>
      <c r="E2139">
        <v>6.3840774236988331E-3</v>
      </c>
      <c r="F2139">
        <v>2137</v>
      </c>
      <c r="G2139">
        <f t="shared" ca="1" si="69"/>
        <v>-1.3632567789844386E-2</v>
      </c>
    </row>
    <row r="2140" spans="2:7" x14ac:dyDescent="0.2">
      <c r="B2140" s="153">
        <v>42258</v>
      </c>
      <c r="C2140" s="61">
        <v>343.39025900000001</v>
      </c>
      <c r="D2140">
        <f t="shared" si="68"/>
        <v>-2.6828563985894231E-2</v>
      </c>
      <c r="E2140">
        <v>-2.6828563985894231E-2</v>
      </c>
      <c r="F2140">
        <v>2138</v>
      </c>
      <c r="G2140">
        <f t="shared" ca="1" si="69"/>
        <v>2.1044480320143923E-2</v>
      </c>
    </row>
    <row r="2141" spans="2:7" x14ac:dyDescent="0.2">
      <c r="B2141" s="153">
        <v>42257</v>
      </c>
      <c r="C2141" s="61">
        <v>352.85690299999999</v>
      </c>
      <c r="D2141">
        <f t="shared" si="68"/>
        <v>2.6674372543363686E-2</v>
      </c>
      <c r="E2141">
        <v>2.6674372543363686E-2</v>
      </c>
      <c r="F2141">
        <v>2139</v>
      </c>
      <c r="G2141">
        <f t="shared" ca="1" si="69"/>
        <v>3.2382591257179537E-3</v>
      </c>
    </row>
    <row r="2142" spans="2:7" x14ac:dyDescent="0.2">
      <c r="B2142" s="153">
        <v>42256</v>
      </c>
      <c r="C2142" s="61">
        <v>343.68920900000001</v>
      </c>
      <c r="D2142">
        <f t="shared" si="68"/>
        <v>4.2308901401584706E-2</v>
      </c>
      <c r="E2142">
        <v>4.2308901401584706E-2</v>
      </c>
      <c r="F2142">
        <v>2140</v>
      </c>
      <c r="G2142">
        <f t="shared" ca="1" si="69"/>
        <v>5.4142289725643569E-2</v>
      </c>
    </row>
    <row r="2143" spans="2:7" x14ac:dyDescent="0.2">
      <c r="B2143" s="153">
        <v>42255</v>
      </c>
      <c r="C2143" s="61">
        <v>329.73834199999999</v>
      </c>
      <c r="D2143">
        <f t="shared" si="68"/>
        <v>2.4934142816758591E-2</v>
      </c>
      <c r="E2143">
        <v>2.4934142816758591E-2</v>
      </c>
      <c r="F2143">
        <v>2141</v>
      </c>
      <c r="G2143">
        <f t="shared" ca="1" si="69"/>
        <v>3.7503270172110116E-2</v>
      </c>
    </row>
    <row r="2144" spans="2:7" x14ac:dyDescent="0.2">
      <c r="B2144" s="153">
        <v>42254</v>
      </c>
      <c r="C2144" s="61">
        <v>321.71661399999999</v>
      </c>
      <c r="D2144">
        <f t="shared" si="68"/>
        <v>-1.5487941690287929E-4</v>
      </c>
      <c r="E2144">
        <v>-1.5487941690287929E-4</v>
      </c>
      <c r="F2144">
        <v>2142</v>
      </c>
      <c r="G2144">
        <f t="shared" ca="1" si="69"/>
        <v>1.026628647476883E-2</v>
      </c>
    </row>
    <row r="2145" spans="2:7" x14ac:dyDescent="0.2">
      <c r="B2145" s="153">
        <v>42251</v>
      </c>
      <c r="C2145" s="61">
        <v>321.76644900000002</v>
      </c>
      <c r="D2145">
        <f t="shared" si="68"/>
        <v>-3.1929147467150011E-2</v>
      </c>
      <c r="E2145">
        <v>-3.1929147467150011E-2</v>
      </c>
      <c r="F2145">
        <v>2143</v>
      </c>
      <c r="G2145">
        <f t="shared" ca="1" si="69"/>
        <v>3.4376123694463814E-2</v>
      </c>
    </row>
    <row r="2146" spans="2:7" x14ac:dyDescent="0.2">
      <c r="B2146" s="153">
        <v>42250</v>
      </c>
      <c r="C2146" s="61">
        <v>332.37902800000001</v>
      </c>
      <c r="D2146">
        <f t="shared" si="68"/>
        <v>2.8047368817525967E-2</v>
      </c>
      <c r="E2146">
        <v>2.8047368817525967E-2</v>
      </c>
      <c r="F2146">
        <v>2144</v>
      </c>
      <c r="G2146">
        <f t="shared" ca="1" si="69"/>
        <v>-4.1326564416294766E-2</v>
      </c>
    </row>
    <row r="2147" spans="2:7" x14ac:dyDescent="0.2">
      <c r="B2147" s="153">
        <v>42249</v>
      </c>
      <c r="C2147" s="61">
        <v>323.31100500000002</v>
      </c>
      <c r="D2147">
        <f t="shared" si="68"/>
        <v>-1.652009613914316E-2</v>
      </c>
      <c r="E2147">
        <v>-1.652009613914316E-2</v>
      </c>
      <c r="F2147">
        <v>2145</v>
      </c>
      <c r="G2147">
        <f t="shared" ca="1" si="69"/>
        <v>-4.8619807282688065E-3</v>
      </c>
    </row>
    <row r="2148" spans="2:7" x14ac:dyDescent="0.2">
      <c r="B2148" s="153">
        <v>42248</v>
      </c>
      <c r="C2148" s="61">
        <v>328.74185199999999</v>
      </c>
      <c r="D2148">
        <f t="shared" si="68"/>
        <v>-3.0133775053762767E-2</v>
      </c>
      <c r="E2148">
        <v>-3.0133775053762767E-2</v>
      </c>
      <c r="F2148">
        <v>2146</v>
      </c>
      <c r="G2148">
        <f t="shared" ca="1" si="69"/>
        <v>-0.11562258083990887</v>
      </c>
    </row>
    <row r="2149" spans="2:7" x14ac:dyDescent="0.2">
      <c r="B2149" s="153">
        <v>42247</v>
      </c>
      <c r="C2149" s="61">
        <v>338.955872</v>
      </c>
      <c r="D2149">
        <f t="shared" si="68"/>
        <v>2.9413951908172613E-4</v>
      </c>
      <c r="E2149">
        <v>2.9413951908172613E-4</v>
      </c>
      <c r="F2149">
        <v>2147</v>
      </c>
      <c r="G2149">
        <f t="shared" ca="1" si="69"/>
        <v>8.3137551092085111E-3</v>
      </c>
    </row>
    <row r="2150" spans="2:7" x14ac:dyDescent="0.2">
      <c r="B2150" s="153">
        <v>42244</v>
      </c>
      <c r="C2150" s="61">
        <v>338.856201</v>
      </c>
      <c r="D2150">
        <f t="shared" si="68"/>
        <v>1.7961309460195644E-2</v>
      </c>
      <c r="E2150">
        <v>1.7961309460195644E-2</v>
      </c>
      <c r="F2150">
        <v>2148</v>
      </c>
      <c r="G2150">
        <f t="shared" ca="1" si="69"/>
        <v>7.164062305297314E-2</v>
      </c>
    </row>
    <row r="2151" spans="2:7" x14ac:dyDescent="0.2">
      <c r="B2151" s="153">
        <v>42243</v>
      </c>
      <c r="C2151" s="61">
        <v>332.87728900000002</v>
      </c>
      <c r="D2151">
        <f t="shared" si="68"/>
        <v>-3.1334291825990358E-3</v>
      </c>
      <c r="E2151">
        <v>-3.1334291825990358E-3</v>
      </c>
      <c r="F2151">
        <v>2149</v>
      </c>
      <c r="G2151">
        <f t="shared" ca="1" si="69"/>
        <v>-8.1681925175374134E-3</v>
      </c>
    </row>
    <row r="2152" spans="2:7" x14ac:dyDescent="0.2">
      <c r="B2152" s="153">
        <v>42242</v>
      </c>
      <c r="C2152" s="61">
        <v>333.92361499999998</v>
      </c>
      <c r="D2152">
        <f t="shared" si="68"/>
        <v>1.9005622343546073E-2</v>
      </c>
      <c r="E2152">
        <v>1.9005622343546073E-2</v>
      </c>
      <c r="F2152">
        <v>2150</v>
      </c>
      <c r="G2152">
        <f t="shared" ca="1" si="69"/>
        <v>-2.3400260082163733E-2</v>
      </c>
    </row>
    <row r="2153" spans="2:7" x14ac:dyDescent="0.2">
      <c r="B2153" s="153">
        <v>42241</v>
      </c>
      <c r="C2153" s="61">
        <v>327.69555700000001</v>
      </c>
      <c r="D2153">
        <f t="shared" si="68"/>
        <v>6.6828863097556368E-2</v>
      </c>
      <c r="E2153">
        <v>6.6828863097556368E-2</v>
      </c>
      <c r="F2153">
        <v>2151</v>
      </c>
      <c r="G2153">
        <f t="shared" ca="1" si="69"/>
        <v>-2.1666439115307502E-2</v>
      </c>
    </row>
    <row r="2154" spans="2:7" x14ac:dyDescent="0.2">
      <c r="B2154" s="153">
        <v>42240</v>
      </c>
      <c r="C2154" s="61">
        <v>307.16787699999998</v>
      </c>
      <c r="D2154">
        <f t="shared" si="68"/>
        <v>-7.2653416909644414E-2</v>
      </c>
      <c r="E2154">
        <v>-7.2653416909644414E-2</v>
      </c>
      <c r="F2154">
        <v>2152</v>
      </c>
      <c r="G2154">
        <f t="shared" ca="1" si="69"/>
        <v>9.9005225911321607E-3</v>
      </c>
    </row>
    <row r="2155" spans="2:7" x14ac:dyDescent="0.2">
      <c r="B2155" s="153">
        <v>42237</v>
      </c>
      <c r="C2155" s="61">
        <v>331.233093</v>
      </c>
      <c r="D2155">
        <f t="shared" si="68"/>
        <v>-2.8638304147524683E-2</v>
      </c>
      <c r="E2155">
        <v>-2.8638304147524683E-2</v>
      </c>
      <c r="F2155">
        <v>2153</v>
      </c>
      <c r="G2155">
        <f t="shared" ca="1" si="69"/>
        <v>-2.5715179574691199E-2</v>
      </c>
    </row>
    <row r="2156" spans="2:7" x14ac:dyDescent="0.2">
      <c r="B2156" s="153">
        <v>42236</v>
      </c>
      <c r="C2156" s="61">
        <v>340.998718</v>
      </c>
      <c r="D2156">
        <f t="shared" si="68"/>
        <v>-2.5765009688517724E-2</v>
      </c>
      <c r="E2156">
        <v>-2.5765009688517724E-2</v>
      </c>
      <c r="F2156">
        <v>2154</v>
      </c>
      <c r="G2156">
        <f t="shared" ca="1" si="69"/>
        <v>2.388589186295322E-3</v>
      </c>
    </row>
    <row r="2157" spans="2:7" x14ac:dyDescent="0.2">
      <c r="B2157" s="153">
        <v>42235</v>
      </c>
      <c r="C2157" s="61">
        <v>350.016907</v>
      </c>
      <c r="D2157">
        <f t="shared" si="68"/>
        <v>7.6018041545797589E-3</v>
      </c>
      <c r="E2157">
        <v>7.6018041545797589E-3</v>
      </c>
      <c r="F2157">
        <v>2155</v>
      </c>
      <c r="G2157">
        <f t="shared" ca="1" si="69"/>
        <v>-4.2120733376935053E-2</v>
      </c>
    </row>
    <row r="2158" spans="2:7" x14ac:dyDescent="0.2">
      <c r="B2158" s="153">
        <v>42234</v>
      </c>
      <c r="C2158" s="61">
        <v>347.37622099999999</v>
      </c>
      <c r="D2158">
        <f t="shared" si="68"/>
        <v>-2.1061477929072644E-2</v>
      </c>
      <c r="E2158">
        <v>-2.1061477929072644E-2</v>
      </c>
      <c r="F2158">
        <v>2156</v>
      </c>
      <c r="G2158">
        <f t="shared" ca="1" si="69"/>
        <v>8.8480166657328135E-2</v>
      </c>
    </row>
    <row r="2159" spans="2:7" x14ac:dyDescent="0.2">
      <c r="B2159" s="153">
        <v>42233</v>
      </c>
      <c r="C2159" s="61">
        <v>354.84988399999997</v>
      </c>
      <c r="D2159">
        <f t="shared" si="68"/>
        <v>2.3927661280500174E-3</v>
      </c>
      <c r="E2159">
        <v>2.3927661280500174E-3</v>
      </c>
      <c r="F2159">
        <v>2157</v>
      </c>
      <c r="G2159">
        <f t="shared" ca="1" si="69"/>
        <v>2.7045817696211102E-2</v>
      </c>
    </row>
    <row r="2160" spans="2:7" x14ac:dyDescent="0.2">
      <c r="B2160" s="153">
        <v>42230</v>
      </c>
      <c r="C2160" s="61">
        <v>354.002838</v>
      </c>
      <c r="D2160">
        <f t="shared" si="68"/>
        <v>1.6742913109551366E-2</v>
      </c>
      <c r="E2160">
        <v>1.6742913109551366E-2</v>
      </c>
      <c r="F2160">
        <v>2158</v>
      </c>
      <c r="G2160">
        <f t="shared" ca="1" si="69"/>
        <v>-9.6196774178071112E-2</v>
      </c>
    </row>
    <row r="2161" spans="2:7" x14ac:dyDescent="0.2">
      <c r="B2161" s="153">
        <v>42229</v>
      </c>
      <c r="C2161" s="61">
        <v>348.17340100000001</v>
      </c>
      <c r="D2161">
        <f t="shared" si="68"/>
        <v>-1.6328896647155373E-2</v>
      </c>
      <c r="E2161">
        <v>-1.6328896647155373E-2</v>
      </c>
      <c r="F2161">
        <v>2159</v>
      </c>
      <c r="G2161">
        <f t="shared" ca="1" si="69"/>
        <v>-8.9738079506058846E-2</v>
      </c>
    </row>
    <row r="2162" spans="2:7" x14ac:dyDescent="0.2">
      <c r="B2162" s="153">
        <v>42228</v>
      </c>
      <c r="C2162" s="61">
        <v>353.95306399999998</v>
      </c>
      <c r="D2162">
        <f t="shared" si="68"/>
        <v>-3.7789445115959254E-2</v>
      </c>
      <c r="E2162">
        <v>-3.7789445115959254E-2</v>
      </c>
      <c r="F2162">
        <v>2160</v>
      </c>
      <c r="G2162">
        <f t="shared" ca="1" si="69"/>
        <v>7.9839139772315531E-3</v>
      </c>
    </row>
    <row r="2163" spans="2:7" x14ac:dyDescent="0.2">
      <c r="B2163" s="153">
        <v>42227</v>
      </c>
      <c r="C2163" s="61">
        <v>367.85406499999999</v>
      </c>
      <c r="D2163">
        <f t="shared" si="68"/>
        <v>-4.2909029738825599E-2</v>
      </c>
      <c r="E2163">
        <v>-4.2909029738825599E-2</v>
      </c>
      <c r="F2163">
        <v>2161</v>
      </c>
      <c r="G2163">
        <f t="shared" ca="1" si="69"/>
        <v>1.5337664040610759E-2</v>
      </c>
    </row>
    <row r="2164" spans="2:7" x14ac:dyDescent="0.2">
      <c r="B2164" s="153">
        <v>42226</v>
      </c>
      <c r="C2164" s="61">
        <v>384.345978</v>
      </c>
      <c r="D2164">
        <f t="shared" si="68"/>
        <v>-1.9572889442241937E-2</v>
      </c>
      <c r="E2164">
        <v>-1.9572889442241937E-2</v>
      </c>
      <c r="F2164">
        <v>2162</v>
      </c>
      <c r="G2164">
        <f t="shared" ca="1" si="69"/>
        <v>4.1030814899005751E-2</v>
      </c>
    </row>
    <row r="2165" spans="2:7" x14ac:dyDescent="0.2">
      <c r="B2165" s="153">
        <v>42223</v>
      </c>
      <c r="C2165" s="61">
        <v>392.01892099999998</v>
      </c>
      <c r="D2165">
        <f t="shared" si="68"/>
        <v>2.6885888643121081E-2</v>
      </c>
      <c r="E2165">
        <v>2.6885888643121081E-2</v>
      </c>
      <c r="F2165">
        <v>2163</v>
      </c>
      <c r="G2165">
        <f t="shared" ca="1" si="69"/>
        <v>0.11465014818240808</v>
      </c>
    </row>
    <row r="2166" spans="2:7" x14ac:dyDescent="0.2">
      <c r="B2166" s="153">
        <v>42222</v>
      </c>
      <c r="C2166" s="61">
        <v>381.75509599999998</v>
      </c>
      <c r="D2166">
        <f t="shared" si="68"/>
        <v>1.7800223122825618E-2</v>
      </c>
      <c r="E2166">
        <v>1.7800223122825618E-2</v>
      </c>
      <c r="F2166">
        <v>2164</v>
      </c>
      <c r="G2166">
        <f t="shared" ca="1" si="69"/>
        <v>8.7624416944452443E-2</v>
      </c>
    </row>
    <row r="2167" spans="2:7" x14ac:dyDescent="0.2">
      <c r="B2167" s="153">
        <v>42221</v>
      </c>
      <c r="C2167" s="61">
        <v>375.07861300000002</v>
      </c>
      <c r="D2167">
        <f t="shared" si="68"/>
        <v>-1.1424788369981507E-2</v>
      </c>
      <c r="E2167">
        <v>-1.1424788369981507E-2</v>
      </c>
      <c r="F2167">
        <v>2165</v>
      </c>
      <c r="G2167">
        <f t="shared" ca="1" si="69"/>
        <v>-2.5523119425372956E-2</v>
      </c>
    </row>
    <row r="2168" spans="2:7" x14ac:dyDescent="0.2">
      <c r="B2168" s="153">
        <v>42220</v>
      </c>
      <c r="C2168" s="61">
        <v>379.41332999999997</v>
      </c>
      <c r="D2168">
        <f t="shared" si="68"/>
        <v>-1.9191171922201229E-2</v>
      </c>
      <c r="E2168">
        <v>-1.9191171922201229E-2</v>
      </c>
      <c r="F2168">
        <v>2166</v>
      </c>
      <c r="G2168">
        <f t="shared" ca="1" si="69"/>
        <v>2.2379242981370624E-2</v>
      </c>
    </row>
    <row r="2169" spans="2:7" x14ac:dyDescent="0.2">
      <c r="B2169" s="153">
        <v>42219</v>
      </c>
      <c r="C2169" s="61">
        <v>386.83718900000002</v>
      </c>
      <c r="D2169">
        <f t="shared" si="68"/>
        <v>1.1332520224862787E-2</v>
      </c>
      <c r="E2169">
        <v>1.1332520224862787E-2</v>
      </c>
      <c r="F2169">
        <v>2167</v>
      </c>
      <c r="G2169">
        <f t="shared" ca="1" si="69"/>
        <v>2.5389135967736391E-2</v>
      </c>
    </row>
    <row r="2170" spans="2:7" x14ac:dyDescent="0.2">
      <c r="B2170" s="153">
        <v>42216</v>
      </c>
      <c r="C2170" s="61">
        <v>382.50247200000001</v>
      </c>
      <c r="D2170">
        <f t="shared" si="68"/>
        <v>1.6955889755558135E-2</v>
      </c>
      <c r="E2170">
        <v>1.6955889755558135E-2</v>
      </c>
      <c r="F2170">
        <v>2168</v>
      </c>
      <c r="G2170">
        <f t="shared" ca="1" si="69"/>
        <v>-1.5121457158340989E-2</v>
      </c>
    </row>
    <row r="2171" spans="2:7" x14ac:dyDescent="0.2">
      <c r="B2171" s="153">
        <v>42215</v>
      </c>
      <c r="C2171" s="61">
        <v>376.12493899999998</v>
      </c>
      <c r="D2171">
        <f t="shared" si="68"/>
        <v>2.6563994421451922E-3</v>
      </c>
      <c r="E2171">
        <v>2.6563994421451922E-3</v>
      </c>
      <c r="F2171">
        <v>2169</v>
      </c>
      <c r="G2171">
        <f t="shared" ca="1" si="69"/>
        <v>-8.7809162418777745E-2</v>
      </c>
    </row>
    <row r="2172" spans="2:7" x14ac:dyDescent="0.2">
      <c r="B2172" s="153">
        <v>42214</v>
      </c>
      <c r="C2172" s="61">
        <v>375.12844799999999</v>
      </c>
      <c r="D2172">
        <f t="shared" si="68"/>
        <v>1.7157580386502443E-2</v>
      </c>
      <c r="E2172">
        <v>1.7157580386502443E-2</v>
      </c>
      <c r="F2172">
        <v>2170</v>
      </c>
      <c r="G2172">
        <f t="shared" ca="1" si="69"/>
        <v>2.6346872408780776E-3</v>
      </c>
    </row>
    <row r="2173" spans="2:7" x14ac:dyDescent="0.2">
      <c r="B2173" s="153">
        <v>42213</v>
      </c>
      <c r="C2173" s="61">
        <v>368.80072000000001</v>
      </c>
      <c r="D2173">
        <f t="shared" si="68"/>
        <v>-1.9472835328263015E-2</v>
      </c>
      <c r="E2173">
        <v>-1.9472835328263015E-2</v>
      </c>
      <c r="F2173">
        <v>2171</v>
      </c>
      <c r="G2173">
        <f t="shared" ca="1" si="69"/>
        <v>-1.0828813854510198E-2</v>
      </c>
    </row>
    <row r="2174" spans="2:7" x14ac:dyDescent="0.2">
      <c r="B2174" s="153">
        <v>42212</v>
      </c>
      <c r="C2174" s="61">
        <v>376.12493899999998</v>
      </c>
      <c r="D2174">
        <f t="shared" si="68"/>
        <v>-3.2799490423787665E-2</v>
      </c>
      <c r="E2174">
        <v>-3.2799490423787665E-2</v>
      </c>
      <c r="F2174">
        <v>2172</v>
      </c>
      <c r="G2174">
        <f t="shared" ca="1" si="69"/>
        <v>-3.4060051796727914E-2</v>
      </c>
    </row>
    <row r="2175" spans="2:7" x14ac:dyDescent="0.2">
      <c r="B2175" s="153">
        <v>42209</v>
      </c>
      <c r="C2175" s="61">
        <v>388.88000499999998</v>
      </c>
      <c r="D2175">
        <f t="shared" si="68"/>
        <v>-2.7656664092287214E-2</v>
      </c>
      <c r="E2175">
        <v>-2.7656664092287214E-2</v>
      </c>
      <c r="F2175">
        <v>2173</v>
      </c>
      <c r="G2175">
        <f t="shared" ca="1" si="69"/>
        <v>4.8741108351422487E-2</v>
      </c>
    </row>
    <row r="2176" spans="2:7" x14ac:dyDescent="0.2">
      <c r="B2176" s="153">
        <v>42208</v>
      </c>
      <c r="C2176" s="61">
        <v>399.94103999999999</v>
      </c>
      <c r="D2176">
        <f t="shared" si="68"/>
        <v>3.0291442811654856E-2</v>
      </c>
      <c r="E2176">
        <v>3.0291442811654856E-2</v>
      </c>
      <c r="F2176">
        <v>2174</v>
      </c>
      <c r="G2176">
        <f t="shared" ca="1" si="69"/>
        <v>-1.4705159171494031E-2</v>
      </c>
    </row>
    <row r="2177" spans="2:7" x14ac:dyDescent="0.2">
      <c r="B2177" s="153">
        <v>42207</v>
      </c>
      <c r="C2177" s="61">
        <v>388.182434</v>
      </c>
      <c r="D2177">
        <f t="shared" si="68"/>
        <v>1.1564499241708437E-3</v>
      </c>
      <c r="E2177">
        <v>1.1564499241708437E-3</v>
      </c>
      <c r="F2177">
        <v>2175</v>
      </c>
      <c r="G2177">
        <f t="shared" ca="1" si="69"/>
        <v>5.4103561341671033E-2</v>
      </c>
    </row>
    <row r="2178" spans="2:7" x14ac:dyDescent="0.2">
      <c r="B2178" s="153">
        <v>42206</v>
      </c>
      <c r="C2178" s="61">
        <v>387.734039</v>
      </c>
      <c r="D2178">
        <f t="shared" si="68"/>
        <v>-4.2226191713053045E-3</v>
      </c>
      <c r="E2178">
        <v>-4.2226191713053045E-3</v>
      </c>
      <c r="F2178">
        <v>2176</v>
      </c>
      <c r="G2178">
        <f t="shared" ca="1" si="69"/>
        <v>-5.1774597031497505E-2</v>
      </c>
    </row>
    <row r="2179" spans="2:7" x14ac:dyDescent="0.2">
      <c r="B2179" s="153">
        <v>42205</v>
      </c>
      <c r="C2179" s="61">
        <v>389.37823500000002</v>
      </c>
      <c r="D2179">
        <f t="shared" ref="D2179:D2242" si="70">(C2179-C2180)/C2180</f>
        <v>-1.8339430196323576E-2</v>
      </c>
      <c r="E2179">
        <v>-1.8339430196323576E-2</v>
      </c>
      <c r="F2179">
        <v>2177</v>
      </c>
      <c r="G2179">
        <f t="shared" ref="G2179:G2242" ca="1" si="71">_xlfn.NORM.INV(RAND(),$N$5,$N$6)</f>
        <v>4.3138562841359938E-2</v>
      </c>
    </row>
    <row r="2180" spans="2:7" x14ac:dyDescent="0.2">
      <c r="B2180" s="153">
        <v>42202</v>
      </c>
      <c r="C2180" s="61">
        <v>396.65261800000002</v>
      </c>
      <c r="D2180">
        <f t="shared" si="70"/>
        <v>7.0840999196834136E-3</v>
      </c>
      <c r="E2180">
        <v>7.0840999196834136E-3</v>
      </c>
      <c r="F2180">
        <v>2178</v>
      </c>
      <c r="G2180">
        <f t="shared" ca="1" si="71"/>
        <v>-3.7659341941043301E-3</v>
      </c>
    </row>
    <row r="2181" spans="2:7" x14ac:dyDescent="0.2">
      <c r="B2181" s="153">
        <v>42201</v>
      </c>
      <c r="C2181" s="61">
        <v>393.86245700000001</v>
      </c>
      <c r="D2181">
        <f t="shared" si="70"/>
        <v>2.409463152559166E-3</v>
      </c>
      <c r="E2181">
        <v>2.409463152559166E-3</v>
      </c>
      <c r="F2181">
        <v>2179</v>
      </c>
      <c r="G2181">
        <f t="shared" ca="1" si="71"/>
        <v>2.1360833855433047E-2</v>
      </c>
    </row>
    <row r="2182" spans="2:7" x14ac:dyDescent="0.2">
      <c r="B2182" s="153">
        <v>42200</v>
      </c>
      <c r="C2182" s="61">
        <v>392.91574100000003</v>
      </c>
      <c r="D2182">
        <f t="shared" si="70"/>
        <v>2.1634826214488402E-2</v>
      </c>
      <c r="E2182">
        <v>2.1634826214488402E-2</v>
      </c>
      <c r="F2182">
        <v>2180</v>
      </c>
      <c r="G2182">
        <f t="shared" ca="1" si="71"/>
        <v>-5.9093579419956695E-2</v>
      </c>
    </row>
    <row r="2183" spans="2:7" x14ac:dyDescent="0.2">
      <c r="B2183" s="153">
        <v>42199</v>
      </c>
      <c r="C2183" s="61">
        <v>384.59509300000002</v>
      </c>
      <c r="D2183">
        <f t="shared" si="70"/>
        <v>-4.0164183333914992E-2</v>
      </c>
      <c r="E2183">
        <v>-4.0164183333914992E-2</v>
      </c>
      <c r="F2183">
        <v>2181</v>
      </c>
      <c r="G2183">
        <f t="shared" ca="1" si="71"/>
        <v>-8.197091724115857E-2</v>
      </c>
    </row>
    <row r="2184" spans="2:7" x14ac:dyDescent="0.2">
      <c r="B2184" s="153">
        <v>42198</v>
      </c>
      <c r="C2184" s="61">
        <v>400.68841600000002</v>
      </c>
      <c r="D2184">
        <f t="shared" si="70"/>
        <v>4.9766896904729254E-4</v>
      </c>
      <c r="E2184">
        <v>4.9766896904729254E-4</v>
      </c>
      <c r="F2184">
        <v>2182</v>
      </c>
      <c r="G2184">
        <f t="shared" ca="1" si="71"/>
        <v>-4.4748498246859419E-2</v>
      </c>
    </row>
    <row r="2185" spans="2:7" x14ac:dyDescent="0.2">
      <c r="B2185" s="153">
        <v>42195</v>
      </c>
      <c r="C2185" s="61">
        <v>400.489105</v>
      </c>
      <c r="D2185">
        <f t="shared" si="70"/>
        <v>1.0306751273089818E-2</v>
      </c>
      <c r="E2185">
        <v>1.0306751273089818E-2</v>
      </c>
      <c r="F2185">
        <v>2183</v>
      </c>
      <c r="G2185">
        <f t="shared" ca="1" si="71"/>
        <v>-3.0617562815684295E-2</v>
      </c>
    </row>
    <row r="2186" spans="2:7" x14ac:dyDescent="0.2">
      <c r="B2186" s="153">
        <v>42194</v>
      </c>
      <c r="C2186" s="61">
        <v>396.40347300000002</v>
      </c>
      <c r="D2186">
        <f t="shared" si="70"/>
        <v>-1.7656598118300487E-2</v>
      </c>
      <c r="E2186">
        <v>-1.7656598118300487E-2</v>
      </c>
      <c r="F2186">
        <v>2184</v>
      </c>
      <c r="G2186">
        <f t="shared" ca="1" si="71"/>
        <v>7.841214334491324E-2</v>
      </c>
    </row>
    <row r="2187" spans="2:7" x14ac:dyDescent="0.2">
      <c r="B2187" s="153">
        <v>42193</v>
      </c>
      <c r="C2187" s="61">
        <v>403.528412</v>
      </c>
      <c r="D2187">
        <f t="shared" si="70"/>
        <v>-6.1638151927703742E-2</v>
      </c>
      <c r="E2187">
        <v>-6.1638151927703742E-2</v>
      </c>
      <c r="F2187">
        <v>2185</v>
      </c>
      <c r="G2187">
        <f t="shared" ca="1" si="71"/>
        <v>-1.5393174702232197E-2</v>
      </c>
    </row>
    <row r="2188" spans="2:7" x14ac:dyDescent="0.2">
      <c r="B2188" s="153">
        <v>42192</v>
      </c>
      <c r="C2188" s="61">
        <v>430.03497299999998</v>
      </c>
      <c r="D2188">
        <f t="shared" si="70"/>
        <v>1.0437826109176182E-3</v>
      </c>
      <c r="E2188">
        <v>1.0437826109176182E-3</v>
      </c>
      <c r="F2188">
        <v>2186</v>
      </c>
      <c r="G2188">
        <f t="shared" ca="1" si="71"/>
        <v>2.1034621114176682E-2</v>
      </c>
    </row>
    <row r="2189" spans="2:7" x14ac:dyDescent="0.2">
      <c r="B2189" s="153">
        <v>42191</v>
      </c>
      <c r="C2189" s="61">
        <v>429.58657799999997</v>
      </c>
      <c r="D2189">
        <f t="shared" si="70"/>
        <v>-4.7328032420035099E-3</v>
      </c>
      <c r="E2189">
        <v>-4.7328032420035099E-3</v>
      </c>
      <c r="F2189">
        <v>2187</v>
      </c>
      <c r="G2189">
        <f t="shared" ca="1" si="71"/>
        <v>4.0315712001206108E-2</v>
      </c>
    </row>
    <row r="2190" spans="2:7" x14ac:dyDescent="0.2">
      <c r="B2190" s="153">
        <v>42188</v>
      </c>
      <c r="C2190" s="61">
        <v>431.62939499999999</v>
      </c>
      <c r="D2190">
        <f t="shared" si="70"/>
        <v>-7.447285478578378E-3</v>
      </c>
      <c r="E2190">
        <v>-7.447285478578378E-3</v>
      </c>
      <c r="F2190">
        <v>2188</v>
      </c>
      <c r="G2190">
        <f t="shared" ca="1" si="71"/>
        <v>-4.4102894935850075E-3</v>
      </c>
    </row>
    <row r="2191" spans="2:7" x14ac:dyDescent="0.2">
      <c r="B2191" s="153">
        <v>42187</v>
      </c>
      <c r="C2191" s="61">
        <v>434.86798099999999</v>
      </c>
      <c r="D2191">
        <f t="shared" si="70"/>
        <v>-1.8222721568019001E-2</v>
      </c>
      <c r="E2191">
        <v>-1.8222721568019001E-2</v>
      </c>
      <c r="F2191">
        <v>2189</v>
      </c>
      <c r="G2191">
        <f t="shared" ca="1" si="71"/>
        <v>3.4915883776105952E-2</v>
      </c>
    </row>
    <row r="2192" spans="2:7" x14ac:dyDescent="0.2">
      <c r="B2192" s="153">
        <v>42186</v>
      </c>
      <c r="C2192" s="61">
        <v>442.93954500000001</v>
      </c>
      <c r="D2192">
        <f t="shared" si="70"/>
        <v>2.3839673855853602E-2</v>
      </c>
      <c r="E2192">
        <v>2.3839673855853602E-2</v>
      </c>
      <c r="F2192">
        <v>2190</v>
      </c>
      <c r="G2192">
        <f t="shared" ca="1" si="71"/>
        <v>-3.5675664773696318E-2</v>
      </c>
    </row>
    <row r="2193" spans="2:7" x14ac:dyDescent="0.2">
      <c r="B2193" s="153">
        <v>42185</v>
      </c>
      <c r="C2193" s="61">
        <v>432.62588499999998</v>
      </c>
      <c r="D2193">
        <f t="shared" si="70"/>
        <v>1.3777035945890701E-2</v>
      </c>
      <c r="E2193">
        <v>1.3777035945890701E-2</v>
      </c>
      <c r="F2193">
        <v>2191</v>
      </c>
      <c r="G2193">
        <f t="shared" ca="1" si="71"/>
        <v>-7.5863898429746571E-2</v>
      </c>
    </row>
    <row r="2194" spans="2:7" x14ac:dyDescent="0.2">
      <c r="B2194" s="153">
        <v>42184</v>
      </c>
      <c r="C2194" s="61">
        <v>426.74658199999999</v>
      </c>
      <c r="D2194">
        <f t="shared" si="70"/>
        <v>-2.1366599072426551E-2</v>
      </c>
      <c r="E2194">
        <v>-2.1366599072426551E-2</v>
      </c>
      <c r="F2194">
        <v>2192</v>
      </c>
      <c r="G2194">
        <f t="shared" ca="1" si="71"/>
        <v>4.0355234845515474E-2</v>
      </c>
    </row>
    <row r="2195" spans="2:7" x14ac:dyDescent="0.2">
      <c r="B2195" s="153">
        <v>42181</v>
      </c>
      <c r="C2195" s="61">
        <v>436.063782</v>
      </c>
      <c r="D2195">
        <f t="shared" si="70"/>
        <v>1.2025943927820273E-2</v>
      </c>
      <c r="E2195">
        <v>1.2025943927820273E-2</v>
      </c>
      <c r="F2195">
        <v>2193</v>
      </c>
      <c r="G2195">
        <f t="shared" ca="1" si="71"/>
        <v>2.4864170442088315E-2</v>
      </c>
    </row>
    <row r="2196" spans="2:7" x14ac:dyDescent="0.2">
      <c r="B2196" s="153">
        <v>42180</v>
      </c>
      <c r="C2196" s="61">
        <v>430.88201900000001</v>
      </c>
      <c r="D2196">
        <f t="shared" si="70"/>
        <v>4.1801904161704656E-3</v>
      </c>
      <c r="E2196">
        <v>4.1801904161704656E-3</v>
      </c>
      <c r="F2196">
        <v>2194</v>
      </c>
      <c r="G2196">
        <f t="shared" ca="1" si="71"/>
        <v>0.10783197650176829</v>
      </c>
    </row>
    <row r="2197" spans="2:7" x14ac:dyDescent="0.2">
      <c r="B2197" s="153">
        <v>42179</v>
      </c>
      <c r="C2197" s="61">
        <v>429.088348</v>
      </c>
      <c r="D2197">
        <f t="shared" si="70"/>
        <v>-1.2385321294129965E-2</v>
      </c>
      <c r="E2197">
        <v>-1.2385321294129965E-2</v>
      </c>
      <c r="F2197">
        <v>2195</v>
      </c>
      <c r="G2197">
        <f t="shared" ca="1" si="71"/>
        <v>1.6457220600127626E-2</v>
      </c>
    </row>
    <row r="2198" spans="2:7" x14ac:dyDescent="0.2">
      <c r="B2198" s="153">
        <v>42178</v>
      </c>
      <c r="C2198" s="61">
        <v>434.46939099999997</v>
      </c>
      <c r="D2198">
        <f t="shared" si="70"/>
        <v>-1.0215640499738231E-2</v>
      </c>
      <c r="E2198">
        <v>-1.0215640499738231E-2</v>
      </c>
      <c r="F2198">
        <v>2196</v>
      </c>
      <c r="G2198">
        <f t="shared" ca="1" si="71"/>
        <v>4.8021383881615053E-2</v>
      </c>
    </row>
    <row r="2199" spans="2:7" x14ac:dyDescent="0.2">
      <c r="B2199" s="153">
        <v>42177</v>
      </c>
      <c r="C2199" s="61">
        <v>438.95358299999998</v>
      </c>
      <c r="D2199">
        <f t="shared" si="70"/>
        <v>1.7203586652584778E-2</v>
      </c>
      <c r="E2199">
        <v>1.7203586652584778E-2</v>
      </c>
      <c r="F2199">
        <v>2197</v>
      </c>
      <c r="G2199">
        <f t="shared" ca="1" si="71"/>
        <v>-8.1120863416899239E-2</v>
      </c>
    </row>
    <row r="2200" spans="2:7" x14ac:dyDescent="0.2">
      <c r="B2200" s="153">
        <v>42174</v>
      </c>
      <c r="C2200" s="61">
        <v>431.52972399999999</v>
      </c>
      <c r="D2200">
        <f t="shared" si="70"/>
        <v>-2.7837101412224532E-2</v>
      </c>
      <c r="E2200">
        <v>-2.7837101412224532E-2</v>
      </c>
      <c r="F2200">
        <v>2198</v>
      </c>
      <c r="G2200">
        <f t="shared" ca="1" si="71"/>
        <v>9.6261167404432732E-2</v>
      </c>
    </row>
    <row r="2201" spans="2:7" x14ac:dyDescent="0.2">
      <c r="B2201" s="153">
        <v>42173</v>
      </c>
      <c r="C2201" s="61">
        <v>443.88623000000001</v>
      </c>
      <c r="D2201">
        <f t="shared" si="70"/>
        <v>2.7092433712824875E-2</v>
      </c>
      <c r="E2201">
        <v>2.7092433712824875E-2</v>
      </c>
      <c r="F2201">
        <v>2199</v>
      </c>
      <c r="G2201">
        <f t="shared" ca="1" si="71"/>
        <v>7.0882371319061027E-2</v>
      </c>
    </row>
    <row r="2202" spans="2:7" x14ac:dyDescent="0.2">
      <c r="B2202" s="153">
        <v>42172</v>
      </c>
      <c r="C2202" s="61">
        <v>432.17748999999998</v>
      </c>
      <c r="D2202">
        <f t="shared" si="70"/>
        <v>2.079576455059102E-3</v>
      </c>
      <c r="E2202">
        <v>2.079576455059102E-3</v>
      </c>
      <c r="F2202">
        <v>2200</v>
      </c>
      <c r="G2202">
        <f t="shared" ca="1" si="71"/>
        <v>-1.7033430468512249E-2</v>
      </c>
    </row>
    <row r="2203" spans="2:7" x14ac:dyDescent="0.2">
      <c r="B2203" s="153">
        <v>42171</v>
      </c>
      <c r="C2203" s="61">
        <v>431.28060900000003</v>
      </c>
      <c r="D2203">
        <f t="shared" si="70"/>
        <v>1.5128371225368347E-2</v>
      </c>
      <c r="E2203">
        <v>1.5128371225368347E-2</v>
      </c>
      <c r="F2203">
        <v>2201</v>
      </c>
      <c r="G2203">
        <f t="shared" ca="1" si="71"/>
        <v>-4.9307513228272322E-2</v>
      </c>
    </row>
    <row r="2204" spans="2:7" x14ac:dyDescent="0.2">
      <c r="B2204" s="153">
        <v>42170</v>
      </c>
      <c r="C2204" s="61">
        <v>424.85327100000001</v>
      </c>
      <c r="D2204">
        <f t="shared" si="70"/>
        <v>1.078710305255493E-2</v>
      </c>
      <c r="E2204">
        <v>1.078710305255493E-2</v>
      </c>
      <c r="F2204">
        <v>2202</v>
      </c>
      <c r="G2204">
        <f t="shared" ca="1" si="71"/>
        <v>4.6948255842496026E-2</v>
      </c>
    </row>
    <row r="2205" spans="2:7" x14ac:dyDescent="0.2">
      <c r="B2205" s="153">
        <v>42167</v>
      </c>
      <c r="C2205" s="61">
        <v>420.31924400000003</v>
      </c>
      <c r="D2205">
        <f t="shared" si="70"/>
        <v>-1.9525808218632455E-2</v>
      </c>
      <c r="E2205">
        <v>-1.9525808218632455E-2</v>
      </c>
      <c r="F2205">
        <v>2203</v>
      </c>
      <c r="G2205">
        <f t="shared" ca="1" si="71"/>
        <v>5.2216888983829556E-2</v>
      </c>
    </row>
    <row r="2206" spans="2:7" x14ac:dyDescent="0.2">
      <c r="B2206" s="153">
        <v>42166</v>
      </c>
      <c r="C2206" s="61">
        <v>428.68975799999998</v>
      </c>
      <c r="D2206">
        <f t="shared" si="70"/>
        <v>-3.672192292352712E-2</v>
      </c>
      <c r="E2206">
        <v>-3.672192292352712E-2</v>
      </c>
      <c r="F2206">
        <v>2204</v>
      </c>
      <c r="G2206">
        <f t="shared" ca="1" si="71"/>
        <v>5.0452175600511056E-3</v>
      </c>
    </row>
    <row r="2207" spans="2:7" x14ac:dyDescent="0.2">
      <c r="B2207" s="153">
        <v>42165</v>
      </c>
      <c r="C2207" s="61">
        <v>445.032196</v>
      </c>
      <c r="D2207">
        <f t="shared" si="70"/>
        <v>1.4884817982983316E-2</v>
      </c>
      <c r="E2207">
        <v>1.4884817982983316E-2</v>
      </c>
      <c r="F2207">
        <v>2205</v>
      </c>
      <c r="G2207">
        <f t="shared" ca="1" si="71"/>
        <v>-7.3996928434726106E-2</v>
      </c>
    </row>
    <row r="2208" spans="2:7" x14ac:dyDescent="0.2">
      <c r="B2208" s="153">
        <v>42164</v>
      </c>
      <c r="C2208" s="61">
        <v>438.50512700000002</v>
      </c>
      <c r="D2208">
        <f t="shared" si="70"/>
        <v>1.0215746616617456E-2</v>
      </c>
      <c r="E2208">
        <v>1.0215746616617456E-2</v>
      </c>
      <c r="F2208">
        <v>2206</v>
      </c>
      <c r="G2208">
        <f t="shared" ca="1" si="71"/>
        <v>-4.9326170481685493E-2</v>
      </c>
    </row>
    <row r="2209" spans="2:7" x14ac:dyDescent="0.2">
      <c r="B2209" s="153">
        <v>42163</v>
      </c>
      <c r="C2209" s="61">
        <v>434.07076999999998</v>
      </c>
      <c r="D2209">
        <f t="shared" si="70"/>
        <v>-1.4702607621116942E-2</v>
      </c>
      <c r="E2209">
        <v>-1.4702607621116942E-2</v>
      </c>
      <c r="F2209">
        <v>2207</v>
      </c>
      <c r="G2209">
        <f t="shared" ca="1" si="71"/>
        <v>-3.2279185947157091E-2</v>
      </c>
    </row>
    <row r="2210" spans="2:7" x14ac:dyDescent="0.2">
      <c r="B2210" s="153">
        <v>42160</v>
      </c>
      <c r="C2210" s="61">
        <v>440.54797400000001</v>
      </c>
      <c r="D2210">
        <f t="shared" si="70"/>
        <v>-2.0168505636424576E-2</v>
      </c>
      <c r="E2210">
        <v>-2.0168505636424576E-2</v>
      </c>
      <c r="F2210">
        <v>2208</v>
      </c>
      <c r="G2210">
        <f t="shared" ca="1" si="71"/>
        <v>3.3249246471519528E-2</v>
      </c>
    </row>
    <row r="2211" spans="2:7" x14ac:dyDescent="0.2">
      <c r="B2211" s="153">
        <v>42159</v>
      </c>
      <c r="C2211" s="61">
        <v>449.61605800000001</v>
      </c>
      <c r="D2211">
        <f t="shared" si="70"/>
        <v>-1.2367281269175875E-2</v>
      </c>
      <c r="E2211">
        <v>-1.2367281269175875E-2</v>
      </c>
      <c r="F2211">
        <v>2209</v>
      </c>
      <c r="G2211">
        <f t="shared" ca="1" si="71"/>
        <v>5.5314475668623485E-2</v>
      </c>
    </row>
    <row r="2212" spans="2:7" x14ac:dyDescent="0.2">
      <c r="B2212" s="153">
        <v>42158</v>
      </c>
      <c r="C2212" s="61">
        <v>455.246216</v>
      </c>
      <c r="D2212">
        <f t="shared" si="70"/>
        <v>-2.1629725476367691E-2</v>
      </c>
      <c r="E2212">
        <v>-2.1629725476367691E-2</v>
      </c>
      <c r="F2212">
        <v>2210</v>
      </c>
      <c r="G2212">
        <f t="shared" ca="1" si="71"/>
        <v>-6.3086954689475741E-2</v>
      </c>
    </row>
    <row r="2213" spans="2:7" x14ac:dyDescent="0.2">
      <c r="B2213" s="153">
        <v>42157</v>
      </c>
      <c r="C2213" s="61">
        <v>465.31076000000002</v>
      </c>
      <c r="D2213">
        <f t="shared" si="70"/>
        <v>-1.0803868091337515E-2</v>
      </c>
      <c r="E2213">
        <v>-1.0803868091337515E-2</v>
      </c>
      <c r="F2213">
        <v>2211</v>
      </c>
      <c r="G2213">
        <f t="shared" ca="1" si="71"/>
        <v>0.11183952516684044</v>
      </c>
    </row>
    <row r="2214" spans="2:7" x14ac:dyDescent="0.2">
      <c r="B2214" s="153">
        <v>42156</v>
      </c>
      <c r="C2214" s="61">
        <v>470.39282200000002</v>
      </c>
      <c r="D2214">
        <f t="shared" si="70"/>
        <v>-1.9931519711854084E-2</v>
      </c>
      <c r="E2214">
        <v>-1.9931519711854084E-2</v>
      </c>
      <c r="F2214">
        <v>2212</v>
      </c>
      <c r="G2214">
        <f t="shared" ca="1" si="71"/>
        <v>3.1948903908490957E-2</v>
      </c>
    </row>
    <row r="2215" spans="2:7" x14ac:dyDescent="0.2">
      <c r="B2215" s="153">
        <v>42153</v>
      </c>
      <c r="C2215" s="61">
        <v>479.959137</v>
      </c>
      <c r="D2215">
        <f t="shared" si="70"/>
        <v>-5.5744802786123386E-3</v>
      </c>
      <c r="E2215">
        <v>-5.5744802786123386E-3</v>
      </c>
      <c r="F2215">
        <v>2213</v>
      </c>
      <c r="G2215">
        <f t="shared" ca="1" si="71"/>
        <v>9.5683427947381203E-2</v>
      </c>
    </row>
    <row r="2216" spans="2:7" x14ac:dyDescent="0.2">
      <c r="B2216" s="153">
        <v>42152</v>
      </c>
      <c r="C2216" s="61">
        <v>482.64965799999999</v>
      </c>
      <c r="D2216">
        <f t="shared" si="70"/>
        <v>2.670910375109083E-2</v>
      </c>
      <c r="E2216">
        <v>2.670910375109083E-2</v>
      </c>
      <c r="F2216">
        <v>2214</v>
      </c>
      <c r="G2216">
        <f t="shared" ca="1" si="71"/>
        <v>1.8686258884958854E-3</v>
      </c>
    </row>
    <row r="2217" spans="2:7" x14ac:dyDescent="0.2">
      <c r="B2217" s="153">
        <v>42151</v>
      </c>
      <c r="C2217" s="61">
        <v>470.09387199999998</v>
      </c>
      <c r="D2217">
        <f t="shared" si="70"/>
        <v>-5.194940689990455E-2</v>
      </c>
      <c r="E2217">
        <v>-5.194940689990455E-2</v>
      </c>
      <c r="F2217">
        <v>2215</v>
      </c>
      <c r="G2217">
        <f t="shared" ca="1" si="71"/>
        <v>4.4117308228939257E-2</v>
      </c>
    </row>
    <row r="2218" spans="2:7" x14ac:dyDescent="0.2">
      <c r="B2218" s="153">
        <v>42150</v>
      </c>
      <c r="C2218" s="61">
        <v>495.85314899999997</v>
      </c>
      <c r="D2218">
        <f t="shared" si="70"/>
        <v>-1.5238423801008519E-2</v>
      </c>
      <c r="E2218">
        <v>-1.5238423801008519E-2</v>
      </c>
      <c r="F2218">
        <v>2216</v>
      </c>
      <c r="G2218">
        <f t="shared" ca="1" si="71"/>
        <v>-0.10730708784053679</v>
      </c>
    </row>
    <row r="2219" spans="2:7" x14ac:dyDescent="0.2">
      <c r="B2219" s="153">
        <v>42149</v>
      </c>
      <c r="C2219" s="61">
        <v>503.526093</v>
      </c>
      <c r="D2219">
        <f t="shared" si="70"/>
        <v>-1.8167673615647462E-2</v>
      </c>
      <c r="E2219">
        <v>-1.8167673615647462E-2</v>
      </c>
      <c r="F2219">
        <v>2217</v>
      </c>
      <c r="G2219">
        <f t="shared" ca="1" si="71"/>
        <v>6.9726383536041103E-2</v>
      </c>
    </row>
    <row r="2220" spans="2:7" x14ac:dyDescent="0.2">
      <c r="B2220" s="153">
        <v>42146</v>
      </c>
      <c r="C2220" s="61">
        <v>512.84326199999998</v>
      </c>
      <c r="D2220">
        <f t="shared" si="70"/>
        <v>6.7487227746961696E-3</v>
      </c>
      <c r="E2220">
        <v>6.7487227746961696E-3</v>
      </c>
      <c r="F2220">
        <v>2218</v>
      </c>
      <c r="G2220">
        <f t="shared" ca="1" si="71"/>
        <v>3.5136238253508319E-2</v>
      </c>
    </row>
    <row r="2221" spans="2:7" x14ac:dyDescent="0.2">
      <c r="B2221" s="153">
        <v>42145</v>
      </c>
      <c r="C2221" s="61">
        <v>509.40542599999998</v>
      </c>
      <c r="D2221">
        <f t="shared" si="70"/>
        <v>1.1776399686175422E-2</v>
      </c>
      <c r="E2221">
        <v>1.1776399686175422E-2</v>
      </c>
      <c r="F2221">
        <v>2219</v>
      </c>
      <c r="G2221">
        <f t="shared" ca="1" si="71"/>
        <v>-3.0567205140185627E-3</v>
      </c>
    </row>
    <row r="2222" spans="2:7" x14ac:dyDescent="0.2">
      <c r="B2222" s="153">
        <v>42144</v>
      </c>
      <c r="C2222" s="61">
        <v>503.47628800000001</v>
      </c>
      <c r="D2222">
        <f t="shared" si="70"/>
        <v>-8.9250082976666707E-3</v>
      </c>
      <c r="E2222">
        <v>-8.9250082976666707E-3</v>
      </c>
      <c r="F2222">
        <v>2220</v>
      </c>
      <c r="G2222">
        <f t="shared" ca="1" si="71"/>
        <v>2.5652270499664145E-2</v>
      </c>
    </row>
    <row r="2223" spans="2:7" x14ac:dyDescent="0.2">
      <c r="B2223" s="153">
        <v>42143</v>
      </c>
      <c r="C2223" s="61">
        <v>508.01028400000001</v>
      </c>
      <c r="D2223">
        <f t="shared" si="70"/>
        <v>-2.093334157865516E-2</v>
      </c>
      <c r="E2223">
        <v>-2.093334157865516E-2</v>
      </c>
      <c r="F2223">
        <v>2221</v>
      </c>
      <c r="G2223">
        <f t="shared" ca="1" si="71"/>
        <v>-1.0998683107916806E-2</v>
      </c>
    </row>
    <row r="2224" spans="2:7" x14ac:dyDescent="0.2">
      <c r="B2224" s="153">
        <v>42142</v>
      </c>
      <c r="C2224" s="61">
        <v>518.87200900000005</v>
      </c>
      <c r="D2224">
        <f t="shared" si="70"/>
        <v>1.5386173222949797E-3</v>
      </c>
      <c r="E2224">
        <v>1.5386173222949797E-3</v>
      </c>
      <c r="F2224">
        <v>2222</v>
      </c>
      <c r="G2224">
        <f t="shared" ca="1" si="71"/>
        <v>0.10016203938462102</v>
      </c>
    </row>
    <row r="2225" spans="2:7" x14ac:dyDescent="0.2">
      <c r="B2225" s="153">
        <v>42139</v>
      </c>
      <c r="C2225" s="61">
        <v>518.07488999999998</v>
      </c>
      <c r="D2225">
        <f t="shared" si="70"/>
        <v>6.3881119371578983E-3</v>
      </c>
      <c r="E2225">
        <v>6.3881119371578983E-3</v>
      </c>
      <c r="F2225">
        <v>2223</v>
      </c>
      <c r="G2225">
        <f t="shared" ca="1" si="71"/>
        <v>-7.654146281210418E-2</v>
      </c>
    </row>
    <row r="2226" spans="2:7" x14ac:dyDescent="0.2">
      <c r="B2226" s="153">
        <v>42138</v>
      </c>
      <c r="C2226" s="61">
        <v>514.78637700000002</v>
      </c>
      <c r="D2226">
        <f t="shared" si="70"/>
        <v>-7.397567317333674E-3</v>
      </c>
      <c r="E2226">
        <v>-7.397567317333674E-3</v>
      </c>
      <c r="F2226">
        <v>2224</v>
      </c>
      <c r="G2226">
        <f t="shared" ca="1" si="71"/>
        <v>-1.6054404347754504E-2</v>
      </c>
    </row>
    <row r="2227" spans="2:7" x14ac:dyDescent="0.2">
      <c r="B2227" s="153">
        <v>42137</v>
      </c>
      <c r="C2227" s="61">
        <v>518.62292500000001</v>
      </c>
      <c r="D2227">
        <f t="shared" si="70"/>
        <v>1.3435920952920758E-2</v>
      </c>
      <c r="E2227">
        <v>1.3435920952920758E-2</v>
      </c>
      <c r="F2227">
        <v>2225</v>
      </c>
      <c r="G2227">
        <f t="shared" ca="1" si="71"/>
        <v>8.1305294274851198E-2</v>
      </c>
    </row>
    <row r="2228" spans="2:7" x14ac:dyDescent="0.2">
      <c r="B2228" s="153">
        <v>42136</v>
      </c>
      <c r="C2228" s="61">
        <v>511.74713100000002</v>
      </c>
      <c r="D2228">
        <f t="shared" si="70"/>
        <v>-3.0488991281445051E-2</v>
      </c>
      <c r="E2228">
        <v>-3.0488991281445051E-2</v>
      </c>
      <c r="F2228">
        <v>2226</v>
      </c>
      <c r="G2228">
        <f t="shared" ca="1" si="71"/>
        <v>-1.2402877476666626E-2</v>
      </c>
    </row>
    <row r="2229" spans="2:7" x14ac:dyDescent="0.2">
      <c r="B2229" s="153">
        <v>42135</v>
      </c>
      <c r="C2229" s="61">
        <v>527.84045400000002</v>
      </c>
      <c r="D2229">
        <f t="shared" si="70"/>
        <v>3.1146555471510205E-2</v>
      </c>
      <c r="E2229">
        <v>3.1146555471510205E-2</v>
      </c>
      <c r="F2229">
        <v>2227</v>
      </c>
      <c r="G2229">
        <f t="shared" ca="1" si="71"/>
        <v>5.3960794173647575E-2</v>
      </c>
    </row>
    <row r="2230" spans="2:7" x14ac:dyDescent="0.2">
      <c r="B2230" s="153">
        <v>42132</v>
      </c>
      <c r="C2230" s="61">
        <v>511.896637</v>
      </c>
      <c r="D2230">
        <f t="shared" si="70"/>
        <v>5.244833750774007E-2</v>
      </c>
      <c r="E2230">
        <v>5.244833750774007E-2</v>
      </c>
      <c r="F2230">
        <v>2228</v>
      </c>
      <c r="G2230">
        <f t="shared" ca="1" si="71"/>
        <v>2.3163891593564311E-2</v>
      </c>
    </row>
    <row r="2231" spans="2:7" x14ac:dyDescent="0.2">
      <c r="B2231" s="153">
        <v>42131</v>
      </c>
      <c r="C2231" s="61">
        <v>486.38647500000002</v>
      </c>
      <c r="D2231">
        <f t="shared" si="70"/>
        <v>-1.9584246444801494E-2</v>
      </c>
      <c r="E2231">
        <v>-1.9584246444801494E-2</v>
      </c>
      <c r="F2231">
        <v>2229</v>
      </c>
      <c r="G2231">
        <f t="shared" ca="1" si="71"/>
        <v>1.7334701610742423E-2</v>
      </c>
    </row>
    <row r="2232" spans="2:7" x14ac:dyDescent="0.2">
      <c r="B2232" s="153">
        <v>42130</v>
      </c>
      <c r="C2232" s="61">
        <v>496.10226399999999</v>
      </c>
      <c r="D2232">
        <f t="shared" si="70"/>
        <v>-2.4684140898420595E-2</v>
      </c>
      <c r="E2232">
        <v>-2.4684140898420595E-2</v>
      </c>
      <c r="F2232">
        <v>2230</v>
      </c>
      <c r="G2232">
        <f t="shared" ca="1" si="71"/>
        <v>1.8611537530447461E-2</v>
      </c>
    </row>
    <row r="2233" spans="2:7" x14ac:dyDescent="0.2">
      <c r="B2233" s="153">
        <v>42129</v>
      </c>
      <c r="C2233" s="61">
        <v>508.658051</v>
      </c>
      <c r="D2233">
        <f t="shared" si="70"/>
        <v>7.8981225371470305E-3</v>
      </c>
      <c r="E2233">
        <v>7.8981225371470305E-3</v>
      </c>
      <c r="F2233">
        <v>2231</v>
      </c>
      <c r="G2233">
        <f t="shared" ca="1" si="71"/>
        <v>-5.8373467677617294E-2</v>
      </c>
    </row>
    <row r="2234" spans="2:7" x14ac:dyDescent="0.2">
      <c r="B2234" s="153">
        <v>42128</v>
      </c>
      <c r="C2234" s="61">
        <v>504.67208900000003</v>
      </c>
      <c r="D2234">
        <f t="shared" si="70"/>
        <v>-3.5415424796762288E-3</v>
      </c>
      <c r="E2234">
        <v>-3.5415424796762288E-3</v>
      </c>
      <c r="F2234">
        <v>2232</v>
      </c>
      <c r="G2234">
        <f t="shared" ca="1" si="71"/>
        <v>-4.2131801572813217E-2</v>
      </c>
    </row>
    <row r="2235" spans="2:7" x14ac:dyDescent="0.2">
      <c r="B2235" s="153">
        <v>42124</v>
      </c>
      <c r="C2235" s="61">
        <v>506.46575899999999</v>
      </c>
      <c r="D2235">
        <f t="shared" si="70"/>
        <v>-2.4284890699515702E-2</v>
      </c>
      <c r="E2235">
        <v>-2.4284890699515702E-2</v>
      </c>
      <c r="F2235">
        <v>2233</v>
      </c>
      <c r="G2235">
        <f t="shared" ca="1" si="71"/>
        <v>6.1858939484939361E-2</v>
      </c>
    </row>
    <row r="2236" spans="2:7" x14ac:dyDescent="0.2">
      <c r="B2236" s="153">
        <v>42123</v>
      </c>
      <c r="C2236" s="61">
        <v>519.07135000000005</v>
      </c>
      <c r="D2236">
        <f t="shared" si="70"/>
        <v>-1.6891570293568817E-2</v>
      </c>
      <c r="E2236">
        <v>-1.6891570293568817E-2</v>
      </c>
      <c r="F2236">
        <v>2234</v>
      </c>
      <c r="G2236">
        <f t="shared" ca="1" si="71"/>
        <v>2.3294793862578208E-2</v>
      </c>
    </row>
    <row r="2237" spans="2:7" x14ac:dyDescent="0.2">
      <c r="B2237" s="153">
        <v>42122</v>
      </c>
      <c r="C2237" s="61">
        <v>527.98992899999996</v>
      </c>
      <c r="D2237">
        <f t="shared" si="70"/>
        <v>2.5152453465141666E-2</v>
      </c>
      <c r="E2237">
        <v>2.5152453465141666E-2</v>
      </c>
      <c r="F2237">
        <v>2235</v>
      </c>
      <c r="G2237">
        <f t="shared" ca="1" si="71"/>
        <v>-1.4055449105777719E-2</v>
      </c>
    </row>
    <row r="2238" spans="2:7" x14ac:dyDescent="0.2">
      <c r="B2238" s="153">
        <v>42121</v>
      </c>
      <c r="C2238" s="61">
        <v>515.03552200000001</v>
      </c>
      <c r="D2238">
        <f t="shared" si="70"/>
        <v>1.2591764007505129E-3</v>
      </c>
      <c r="E2238">
        <v>1.2591764007505129E-3</v>
      </c>
      <c r="F2238">
        <v>2236</v>
      </c>
      <c r="G2238">
        <f t="shared" ca="1" si="71"/>
        <v>4.7955807374054596E-2</v>
      </c>
    </row>
    <row r="2239" spans="2:7" x14ac:dyDescent="0.2">
      <c r="B2239" s="153">
        <v>42118</v>
      </c>
      <c r="C2239" s="61">
        <v>514.38781700000004</v>
      </c>
      <c r="D2239">
        <f t="shared" si="70"/>
        <v>8.2030965676661328E-3</v>
      </c>
      <c r="E2239">
        <v>8.2030965676661328E-3</v>
      </c>
      <c r="F2239">
        <v>2237</v>
      </c>
      <c r="G2239">
        <f t="shared" ca="1" si="71"/>
        <v>3.0335683644393992E-2</v>
      </c>
    </row>
    <row r="2240" spans="2:7" x14ac:dyDescent="0.2">
      <c r="B2240" s="153">
        <v>42117</v>
      </c>
      <c r="C2240" s="61">
        <v>510.20257600000002</v>
      </c>
      <c r="D2240">
        <f t="shared" si="70"/>
        <v>-2.196757656392417E-2</v>
      </c>
      <c r="E2240">
        <v>-2.196757656392417E-2</v>
      </c>
      <c r="F2240">
        <v>2238</v>
      </c>
      <c r="G2240">
        <f t="shared" ca="1" si="71"/>
        <v>-4.6555768115739415E-2</v>
      </c>
    </row>
    <row r="2241" spans="2:7" x14ac:dyDescent="0.2">
      <c r="B2241" s="153">
        <v>42116</v>
      </c>
      <c r="C2241" s="61">
        <v>521.66223100000002</v>
      </c>
      <c r="D2241">
        <f t="shared" si="70"/>
        <v>-7.3947348911111398E-3</v>
      </c>
      <c r="E2241">
        <v>-7.3947348911111398E-3</v>
      </c>
      <c r="F2241">
        <v>2239</v>
      </c>
      <c r="G2241">
        <f t="shared" ca="1" si="71"/>
        <v>8.1418452069649417E-3</v>
      </c>
    </row>
    <row r="2242" spans="2:7" x14ac:dyDescent="0.2">
      <c r="B2242" s="153">
        <v>42115</v>
      </c>
      <c r="C2242" s="61">
        <v>525.54852300000005</v>
      </c>
      <c r="D2242">
        <f t="shared" si="70"/>
        <v>-1.0877651168945658E-2</v>
      </c>
      <c r="E2242">
        <v>-1.0877651168945658E-2</v>
      </c>
      <c r="F2242">
        <v>2240</v>
      </c>
      <c r="G2242">
        <f t="shared" ca="1" si="71"/>
        <v>-4.6946885141337498E-2</v>
      </c>
    </row>
    <row r="2243" spans="2:7" x14ac:dyDescent="0.2">
      <c r="B2243" s="153">
        <v>42114</v>
      </c>
      <c r="C2243" s="61">
        <v>531.328125</v>
      </c>
      <c r="D2243">
        <f t="shared" ref="D2243:D2306" si="72">(C2243-C2244)/C2244</f>
        <v>-4.0160715066685903E-3</v>
      </c>
      <c r="E2243">
        <v>-4.0160715066685903E-3</v>
      </c>
      <c r="F2243">
        <v>2241</v>
      </c>
      <c r="G2243">
        <f t="shared" ref="G2243:G2306" ca="1" si="73">_xlfn.NORM.INV(RAND(),$N$5,$N$6)</f>
        <v>-5.7224528853088999E-2</v>
      </c>
    </row>
    <row r="2244" spans="2:7" x14ac:dyDescent="0.2">
      <c r="B2244" s="153">
        <v>42111</v>
      </c>
      <c r="C2244" s="61">
        <v>533.47058100000004</v>
      </c>
      <c r="D2244">
        <f t="shared" si="72"/>
        <v>-1.0900778578967554E-2</v>
      </c>
      <c r="E2244">
        <v>-1.0900778578967554E-2</v>
      </c>
      <c r="F2244">
        <v>2242</v>
      </c>
      <c r="G2244">
        <f t="shared" ca="1" si="73"/>
        <v>1.1332457457633791E-2</v>
      </c>
    </row>
    <row r="2245" spans="2:7" x14ac:dyDescent="0.2">
      <c r="B2245" s="153">
        <v>42110</v>
      </c>
      <c r="C2245" s="61">
        <v>539.34991500000001</v>
      </c>
      <c r="D2245">
        <f t="shared" si="72"/>
        <v>1.4803417380865602E-3</v>
      </c>
      <c r="E2245">
        <v>1.4803417380865602E-3</v>
      </c>
      <c r="F2245">
        <v>2243</v>
      </c>
      <c r="G2245">
        <f t="shared" ca="1" si="73"/>
        <v>-1.1465411218520393E-2</v>
      </c>
    </row>
    <row r="2246" spans="2:7" x14ac:dyDescent="0.2">
      <c r="B2246" s="153">
        <v>42109</v>
      </c>
      <c r="C2246" s="61">
        <v>538.55267300000003</v>
      </c>
      <c r="D2246">
        <f t="shared" si="72"/>
        <v>-2.8404450839890613E-2</v>
      </c>
      <c r="E2246">
        <v>-2.8404450839890613E-2</v>
      </c>
      <c r="F2246">
        <v>2244</v>
      </c>
      <c r="G2246">
        <f t="shared" ca="1" si="73"/>
        <v>-2.7351190488022453E-2</v>
      </c>
    </row>
    <row r="2247" spans="2:7" x14ac:dyDescent="0.2">
      <c r="B2247" s="153">
        <v>42107</v>
      </c>
      <c r="C2247" s="61">
        <v>554.29718000000003</v>
      </c>
      <c r="D2247">
        <f t="shared" si="72"/>
        <v>-1.137490920427567E-2</v>
      </c>
      <c r="E2247">
        <v>-1.137490920427567E-2</v>
      </c>
      <c r="F2247">
        <v>2245</v>
      </c>
      <c r="G2247">
        <f t="shared" ca="1" si="73"/>
        <v>2.9930424354471411E-2</v>
      </c>
    </row>
    <row r="2248" spans="2:7" x14ac:dyDescent="0.2">
      <c r="B2248" s="153">
        <v>42104</v>
      </c>
      <c r="C2248" s="61">
        <v>560.67480499999999</v>
      </c>
      <c r="D2248">
        <f t="shared" si="72"/>
        <v>4.9116110500494088E-3</v>
      </c>
      <c r="E2248">
        <v>4.9116110500494088E-3</v>
      </c>
      <c r="F2248">
        <v>2246</v>
      </c>
      <c r="G2248">
        <f t="shared" ca="1" si="73"/>
        <v>-1.6985504447077342E-2</v>
      </c>
    </row>
    <row r="2249" spans="2:7" x14ac:dyDescent="0.2">
      <c r="B2249" s="153">
        <v>42103</v>
      </c>
      <c r="C2249" s="61">
        <v>557.93444799999997</v>
      </c>
      <c r="D2249">
        <f t="shared" si="72"/>
        <v>-2.8494707946307889E-3</v>
      </c>
      <c r="E2249">
        <v>-2.8494707946307889E-3</v>
      </c>
      <c r="F2249">
        <v>2247</v>
      </c>
      <c r="G2249">
        <f t="shared" ca="1" si="73"/>
        <v>-1.1650686802850389E-2</v>
      </c>
    </row>
    <row r="2250" spans="2:7" x14ac:dyDescent="0.2">
      <c r="B2250" s="153">
        <v>42102</v>
      </c>
      <c r="C2250" s="61">
        <v>559.52880900000002</v>
      </c>
      <c r="D2250">
        <f t="shared" si="72"/>
        <v>2.0523482695373866E-3</v>
      </c>
      <c r="E2250">
        <v>2.0523482695373866E-3</v>
      </c>
      <c r="F2250">
        <v>2248</v>
      </c>
      <c r="G2250">
        <f t="shared" ca="1" si="73"/>
        <v>-2.7782764995122017E-2</v>
      </c>
    </row>
    <row r="2251" spans="2:7" x14ac:dyDescent="0.2">
      <c r="B2251" s="153">
        <v>42101</v>
      </c>
      <c r="C2251" s="61">
        <v>558.38281300000006</v>
      </c>
      <c r="D2251">
        <f t="shared" si="72"/>
        <v>-1.37289220945118E-2</v>
      </c>
      <c r="E2251">
        <v>-1.37289220945118E-2</v>
      </c>
      <c r="F2251">
        <v>2249</v>
      </c>
      <c r="G2251">
        <f t="shared" ca="1" si="73"/>
        <v>8.3359080506265629E-2</v>
      </c>
    </row>
    <row r="2252" spans="2:7" x14ac:dyDescent="0.2">
      <c r="B2252" s="153">
        <v>42100</v>
      </c>
      <c r="C2252" s="61">
        <v>566.15551800000003</v>
      </c>
      <c r="D2252">
        <f t="shared" si="72"/>
        <v>1.6541012451514001E-2</v>
      </c>
      <c r="E2252">
        <v>1.6541012451514001E-2</v>
      </c>
      <c r="F2252">
        <v>2250</v>
      </c>
      <c r="G2252">
        <f t="shared" ca="1" si="73"/>
        <v>5.2568656540273959E-3</v>
      </c>
    </row>
    <row r="2253" spans="2:7" x14ac:dyDescent="0.2">
      <c r="B2253" s="153">
        <v>42095</v>
      </c>
      <c r="C2253" s="61">
        <v>556.94311500000003</v>
      </c>
      <c r="D2253">
        <f t="shared" si="72"/>
        <v>2.6717628205065545E-2</v>
      </c>
      <c r="E2253">
        <v>2.6717628205065545E-2</v>
      </c>
      <c r="F2253">
        <v>2251</v>
      </c>
      <c r="G2253">
        <f t="shared" ca="1" si="73"/>
        <v>0.10161287732688415</v>
      </c>
    </row>
    <row r="2254" spans="2:7" x14ac:dyDescent="0.2">
      <c r="B2254" s="153">
        <v>42094</v>
      </c>
      <c r="C2254" s="61">
        <v>542.45013400000005</v>
      </c>
      <c r="D2254">
        <f t="shared" si="72"/>
        <v>1.888890332473633E-2</v>
      </c>
      <c r="E2254">
        <v>1.888890332473633E-2</v>
      </c>
      <c r="F2254">
        <v>2252</v>
      </c>
      <c r="G2254">
        <f t="shared" ca="1" si="73"/>
        <v>6.7300986632787274E-2</v>
      </c>
    </row>
    <row r="2255" spans="2:7" x14ac:dyDescent="0.2">
      <c r="B2255" s="153">
        <v>42093</v>
      </c>
      <c r="C2255" s="61">
        <v>532.39379899999994</v>
      </c>
      <c r="D2255">
        <f t="shared" si="72"/>
        <v>8.6858506929828067E-3</v>
      </c>
      <c r="E2255">
        <v>8.6858506929828067E-3</v>
      </c>
      <c r="F2255">
        <v>2253</v>
      </c>
      <c r="G2255">
        <f t="shared" ca="1" si="73"/>
        <v>0.12963143212004741</v>
      </c>
    </row>
    <row r="2256" spans="2:7" x14ac:dyDescent="0.2">
      <c r="B2256" s="153">
        <v>42090</v>
      </c>
      <c r="C2256" s="61">
        <v>527.80932600000006</v>
      </c>
      <c r="D2256">
        <f t="shared" si="72"/>
        <v>2.1173009764472336E-2</v>
      </c>
      <c r="E2256">
        <v>2.1173009764472336E-2</v>
      </c>
      <c r="F2256">
        <v>2254</v>
      </c>
      <c r="G2256">
        <f t="shared" ca="1" si="73"/>
        <v>-3.1325088433862086E-2</v>
      </c>
    </row>
    <row r="2257" spans="2:7" x14ac:dyDescent="0.2">
      <c r="B2257" s="153">
        <v>42089</v>
      </c>
      <c r="C2257" s="61">
        <v>516.865723</v>
      </c>
      <c r="D2257">
        <f t="shared" si="72"/>
        <v>-3.2481229335662637E-2</v>
      </c>
      <c r="E2257">
        <v>-3.2481229335662637E-2</v>
      </c>
      <c r="F2257">
        <v>2255</v>
      </c>
      <c r="G2257">
        <f t="shared" ca="1" si="73"/>
        <v>6.9526917720667148E-3</v>
      </c>
    </row>
    <row r="2258" spans="2:7" x14ac:dyDescent="0.2">
      <c r="B2258" s="153">
        <v>42088</v>
      </c>
      <c r="C2258" s="61">
        <v>534.21777299999997</v>
      </c>
      <c r="D2258">
        <f t="shared" si="72"/>
        <v>1.8036642310438999E-2</v>
      </c>
      <c r="E2258">
        <v>1.8036642310438999E-2</v>
      </c>
      <c r="F2258">
        <v>2256</v>
      </c>
      <c r="G2258">
        <f t="shared" ca="1" si="73"/>
        <v>2.8734197764105136E-2</v>
      </c>
    </row>
    <row r="2259" spans="2:7" x14ac:dyDescent="0.2">
      <c r="B2259" s="153">
        <v>42087</v>
      </c>
      <c r="C2259" s="61">
        <v>524.75299099999995</v>
      </c>
      <c r="D2259">
        <f t="shared" si="72"/>
        <v>-3.4817203375289957E-2</v>
      </c>
      <c r="E2259">
        <v>-3.4817203375289957E-2</v>
      </c>
      <c r="F2259">
        <v>2257</v>
      </c>
      <c r="G2259">
        <f t="shared" ca="1" si="73"/>
        <v>1.39848659397536E-2</v>
      </c>
    </row>
    <row r="2260" spans="2:7" x14ac:dyDescent="0.2">
      <c r="B2260" s="153">
        <v>42086</v>
      </c>
      <c r="C2260" s="61">
        <v>543.68249500000002</v>
      </c>
      <c r="D2260">
        <f t="shared" si="72"/>
        <v>7.0306897102983684E-3</v>
      </c>
      <c r="E2260">
        <v>7.0306897102983684E-3</v>
      </c>
      <c r="F2260">
        <v>2258</v>
      </c>
      <c r="G2260">
        <f t="shared" ca="1" si="73"/>
        <v>5.5788192526734157E-2</v>
      </c>
    </row>
    <row r="2261" spans="2:7" x14ac:dyDescent="0.2">
      <c r="B2261" s="153">
        <v>42083</v>
      </c>
      <c r="C2261" s="61">
        <v>539.88671899999997</v>
      </c>
      <c r="D2261">
        <f t="shared" si="72"/>
        <v>-1.1195491110484745E-2</v>
      </c>
      <c r="E2261">
        <v>-1.1195491110484745E-2</v>
      </c>
      <c r="F2261">
        <v>2259</v>
      </c>
      <c r="G2261">
        <f t="shared" ca="1" si="73"/>
        <v>-4.8562197099592856E-2</v>
      </c>
    </row>
    <row r="2262" spans="2:7" x14ac:dyDescent="0.2">
      <c r="B2262" s="153">
        <v>42082</v>
      </c>
      <c r="C2262" s="61">
        <v>545.99945100000002</v>
      </c>
      <c r="D2262">
        <f t="shared" si="72"/>
        <v>-1.1424530970168758E-2</v>
      </c>
      <c r="E2262">
        <v>-1.1424530970168758E-2</v>
      </c>
      <c r="F2262">
        <v>2260</v>
      </c>
      <c r="G2262">
        <f t="shared" ca="1" si="73"/>
        <v>-2.0516768685312183E-2</v>
      </c>
    </row>
    <row r="2263" spans="2:7" x14ac:dyDescent="0.2">
      <c r="B2263" s="153">
        <v>42081</v>
      </c>
      <c r="C2263" s="61">
        <v>552.30932600000006</v>
      </c>
      <c r="D2263">
        <f t="shared" si="72"/>
        <v>-1.9858271343728365E-2</v>
      </c>
      <c r="E2263">
        <v>-1.9858271343728365E-2</v>
      </c>
      <c r="F2263">
        <v>2261</v>
      </c>
      <c r="G2263">
        <f t="shared" ca="1" si="73"/>
        <v>4.7971814196898807E-4</v>
      </c>
    </row>
    <row r="2264" spans="2:7" x14ac:dyDescent="0.2">
      <c r="B2264" s="153">
        <v>42080</v>
      </c>
      <c r="C2264" s="61">
        <v>563.49945100000002</v>
      </c>
      <c r="D2264">
        <f t="shared" si="72"/>
        <v>2.6306484646890747E-2</v>
      </c>
      <c r="E2264">
        <v>2.6306484646890747E-2</v>
      </c>
      <c r="F2264">
        <v>2262</v>
      </c>
      <c r="G2264">
        <f t="shared" ca="1" si="73"/>
        <v>-1.1940076863042546E-2</v>
      </c>
    </row>
    <row r="2265" spans="2:7" x14ac:dyDescent="0.2">
      <c r="B2265" s="153">
        <v>42079</v>
      </c>
      <c r="C2265" s="61">
        <v>549.05572500000005</v>
      </c>
      <c r="D2265">
        <f t="shared" si="72"/>
        <v>-2.5970300477677053E-3</v>
      </c>
      <c r="E2265">
        <v>-2.5970300477677053E-3</v>
      </c>
      <c r="F2265">
        <v>2263</v>
      </c>
      <c r="G2265">
        <f t="shared" ca="1" si="73"/>
        <v>8.0595537698926523E-2</v>
      </c>
    </row>
    <row r="2266" spans="2:7" x14ac:dyDescent="0.2">
      <c r="B2266" s="153">
        <v>42076</v>
      </c>
      <c r="C2266" s="61">
        <v>550.48535200000003</v>
      </c>
      <c r="D2266">
        <f t="shared" si="72"/>
        <v>-9.8421271683861479E-3</v>
      </c>
      <c r="E2266">
        <v>-9.8421271683861479E-3</v>
      </c>
      <c r="F2266">
        <v>2264</v>
      </c>
      <c r="G2266">
        <f t="shared" ca="1" si="73"/>
        <v>-1.588420165103371E-2</v>
      </c>
    </row>
    <row r="2267" spans="2:7" x14ac:dyDescent="0.2">
      <c r="B2267" s="153">
        <v>42075</v>
      </c>
      <c r="C2267" s="61">
        <v>555.95715299999995</v>
      </c>
      <c r="D2267">
        <f t="shared" si="72"/>
        <v>2.3597646000576747E-2</v>
      </c>
      <c r="E2267">
        <v>2.3597646000576747E-2</v>
      </c>
      <c r="F2267">
        <v>2265</v>
      </c>
      <c r="G2267">
        <f t="shared" ca="1" si="73"/>
        <v>2.7118190619129835E-2</v>
      </c>
    </row>
    <row r="2268" spans="2:7" x14ac:dyDescent="0.2">
      <c r="B2268" s="153">
        <v>42074</v>
      </c>
      <c r="C2268" s="61">
        <v>543.14031999999997</v>
      </c>
      <c r="D2268">
        <f t="shared" si="72"/>
        <v>-1.6601215240026709E-2</v>
      </c>
      <c r="E2268">
        <v>-1.6601215240026709E-2</v>
      </c>
      <c r="F2268">
        <v>2266</v>
      </c>
      <c r="G2268">
        <f t="shared" ca="1" si="73"/>
        <v>-7.1738402508150445E-2</v>
      </c>
    </row>
    <row r="2269" spans="2:7" x14ac:dyDescent="0.2">
      <c r="B2269" s="153">
        <v>42073</v>
      </c>
      <c r="C2269" s="61">
        <v>552.30932600000006</v>
      </c>
      <c r="D2269">
        <f t="shared" si="72"/>
        <v>-8.6710543584422664E-3</v>
      </c>
      <c r="E2269">
        <v>-8.6710543584422664E-3</v>
      </c>
      <c r="F2269">
        <v>2267</v>
      </c>
      <c r="G2269">
        <f t="shared" ca="1" si="73"/>
        <v>-5.6936223899180863E-2</v>
      </c>
    </row>
    <row r="2270" spans="2:7" x14ac:dyDescent="0.2">
      <c r="B2270" s="153">
        <v>42072</v>
      </c>
      <c r="C2270" s="61">
        <v>557.14031999999997</v>
      </c>
      <c r="D2270">
        <f t="shared" si="72"/>
        <v>-9.8123973417852724E-3</v>
      </c>
      <c r="E2270">
        <v>-9.8123973417852724E-3</v>
      </c>
      <c r="F2270">
        <v>2268</v>
      </c>
      <c r="G2270">
        <f t="shared" ca="1" si="73"/>
        <v>2.9318842077827004E-3</v>
      </c>
    </row>
    <row r="2271" spans="2:7" x14ac:dyDescent="0.2">
      <c r="B2271" s="153">
        <v>42068</v>
      </c>
      <c r="C2271" s="61">
        <v>562.66137700000002</v>
      </c>
      <c r="D2271">
        <f t="shared" si="72"/>
        <v>-5.9224253553647145E-3</v>
      </c>
      <c r="E2271">
        <v>-5.9224253553647145E-3</v>
      </c>
      <c r="F2271">
        <v>2269</v>
      </c>
      <c r="G2271">
        <f t="shared" ca="1" si="73"/>
        <v>-5.3665291501782002E-2</v>
      </c>
    </row>
    <row r="2272" spans="2:7" x14ac:dyDescent="0.2">
      <c r="B2272" s="153">
        <v>42067</v>
      </c>
      <c r="C2272" s="61">
        <v>566.01355000000001</v>
      </c>
      <c r="D2272">
        <f t="shared" si="72"/>
        <v>0</v>
      </c>
      <c r="E2272">
        <v>0</v>
      </c>
      <c r="F2272">
        <v>2270</v>
      </c>
      <c r="G2272">
        <f t="shared" ca="1" si="73"/>
        <v>-2.6975467143440006E-2</v>
      </c>
    </row>
    <row r="2273" spans="2:7" x14ac:dyDescent="0.2">
      <c r="B2273" s="153">
        <v>42066</v>
      </c>
      <c r="C2273" s="61">
        <v>566.01355000000001</v>
      </c>
      <c r="D2273">
        <f t="shared" si="72"/>
        <v>-1.8632359994192309E-2</v>
      </c>
      <c r="E2273">
        <v>-1.8632359994192309E-2</v>
      </c>
      <c r="F2273">
        <v>2271</v>
      </c>
      <c r="G2273">
        <f t="shared" ca="1" si="73"/>
        <v>-2.546291253270333E-2</v>
      </c>
    </row>
    <row r="2274" spans="2:7" x14ac:dyDescent="0.2">
      <c r="B2274" s="153">
        <v>42065</v>
      </c>
      <c r="C2274" s="61">
        <v>576.75994900000001</v>
      </c>
      <c r="D2274">
        <f t="shared" si="72"/>
        <v>3.6448717099704999</v>
      </c>
      <c r="E2274">
        <v>3.6448717099704999</v>
      </c>
      <c r="F2274">
        <v>2272</v>
      </c>
      <c r="G2274">
        <f t="shared" ca="1" si="73"/>
        <v>4.4060300739666124E-2</v>
      </c>
    </row>
    <row r="2275" spans="2:7" x14ac:dyDescent="0.2">
      <c r="B2275" s="153">
        <v>40214</v>
      </c>
      <c r="C2275" s="61">
        <v>124.171341</v>
      </c>
      <c r="D2275">
        <f t="shared" si="72"/>
        <v>-2.5232024772420029E-2</v>
      </c>
      <c r="E2275">
        <v>-2.5232024772420029E-2</v>
      </c>
      <c r="F2275">
        <v>2273</v>
      </c>
      <c r="G2275">
        <f t="shared" ca="1" si="73"/>
        <v>2.8114098558018979E-2</v>
      </c>
    </row>
    <row r="2276" spans="2:7" x14ac:dyDescent="0.2">
      <c r="B2276" s="153">
        <v>40213</v>
      </c>
      <c r="C2276" s="61">
        <v>127.385536</v>
      </c>
      <c r="D2276">
        <f t="shared" si="72"/>
        <v>-4.4279779144441117E-2</v>
      </c>
      <c r="E2276">
        <v>-4.4279779144441117E-2</v>
      </c>
      <c r="F2276">
        <v>2274</v>
      </c>
      <c r="G2276">
        <f t="shared" ca="1" si="73"/>
        <v>2.1161183355671367E-3</v>
      </c>
    </row>
    <row r="2277" spans="2:7" x14ac:dyDescent="0.2">
      <c r="B2277" s="153">
        <v>40212</v>
      </c>
      <c r="C2277" s="61">
        <v>133.287476</v>
      </c>
      <c r="D2277">
        <f t="shared" si="72"/>
        <v>1.7055665077570746E-2</v>
      </c>
      <c r="E2277">
        <v>1.7055665077570746E-2</v>
      </c>
      <c r="F2277">
        <v>2275</v>
      </c>
      <c r="G2277">
        <f t="shared" ca="1" si="73"/>
        <v>-7.4295560434708044E-2</v>
      </c>
    </row>
    <row r="2278" spans="2:7" x14ac:dyDescent="0.2">
      <c r="B2278" s="153">
        <v>40211</v>
      </c>
      <c r="C2278" s="61">
        <v>131.05229199999999</v>
      </c>
      <c r="D2278">
        <f t="shared" si="72"/>
        <v>-1.4447451336120135E-2</v>
      </c>
      <c r="E2278">
        <v>-1.4447451336120135E-2</v>
      </c>
      <c r="F2278">
        <v>2276</v>
      </c>
      <c r="G2278">
        <f t="shared" ca="1" si="73"/>
        <v>4.4532322990472634E-2</v>
      </c>
    </row>
    <row r="2279" spans="2:7" x14ac:dyDescent="0.2">
      <c r="B2279" s="153">
        <v>40210</v>
      </c>
      <c r="C2279" s="61">
        <v>132.97341900000001</v>
      </c>
      <c r="D2279">
        <f t="shared" si="72"/>
        <v>3.6725054400937526E-2</v>
      </c>
      <c r="E2279">
        <v>3.6725054400937526E-2</v>
      </c>
      <c r="F2279">
        <v>2277</v>
      </c>
      <c r="G2279">
        <f t="shared" ca="1" si="73"/>
        <v>1.8883574483711866E-2</v>
      </c>
    </row>
    <row r="2280" spans="2:7" x14ac:dyDescent="0.2">
      <c r="B2280" s="153">
        <v>40207</v>
      </c>
      <c r="C2280" s="61">
        <v>128.26295500000001</v>
      </c>
      <c r="D2280">
        <f t="shared" si="72"/>
        <v>-2.3555001466194277E-2</v>
      </c>
      <c r="E2280">
        <v>-2.3555001466194277E-2</v>
      </c>
      <c r="F2280">
        <v>2278</v>
      </c>
      <c r="G2280">
        <f t="shared" ca="1" si="73"/>
        <v>-2.6304155291712487E-2</v>
      </c>
    </row>
    <row r="2281" spans="2:7" x14ac:dyDescent="0.2">
      <c r="B2281" s="153">
        <v>40206</v>
      </c>
      <c r="C2281" s="61">
        <v>131.35707099999999</v>
      </c>
      <c r="D2281">
        <f t="shared" si="72"/>
        <v>-9.5412276045086179E-3</v>
      </c>
      <c r="E2281">
        <v>-9.5412276045086179E-3</v>
      </c>
      <c r="F2281">
        <v>2279</v>
      </c>
      <c r="G2281">
        <f t="shared" ca="1" si="73"/>
        <v>3.235357165480874E-2</v>
      </c>
    </row>
    <row r="2282" spans="2:7" x14ac:dyDescent="0.2">
      <c r="B2282" s="153">
        <v>40205</v>
      </c>
      <c r="C2282" s="61">
        <v>132.62245200000001</v>
      </c>
      <c r="D2282">
        <f t="shared" si="72"/>
        <v>-6.5959676995079763E-2</v>
      </c>
      <c r="E2282">
        <v>-6.5959676995079763E-2</v>
      </c>
      <c r="F2282">
        <v>2280</v>
      </c>
      <c r="G2282">
        <f t="shared" ca="1" si="73"/>
        <v>6.0423215547472778E-2</v>
      </c>
    </row>
    <row r="2283" spans="2:7" x14ac:dyDescent="0.2">
      <c r="B2283" s="153">
        <v>40203</v>
      </c>
      <c r="C2283" s="61">
        <v>141.98793000000001</v>
      </c>
      <c r="D2283">
        <f t="shared" si="72"/>
        <v>-1.2081599255797514E-2</v>
      </c>
      <c r="E2283">
        <v>-1.2081599255797514E-2</v>
      </c>
      <c r="F2283">
        <v>2281</v>
      </c>
      <c r="G2283">
        <f t="shared" ca="1" si="73"/>
        <v>-5.1963719530192035E-2</v>
      </c>
    </row>
    <row r="2284" spans="2:7" x14ac:dyDescent="0.2">
      <c r="B2284" s="153">
        <v>40200</v>
      </c>
      <c r="C2284" s="61">
        <v>143.72434999999999</v>
      </c>
      <c r="D2284">
        <f t="shared" si="72"/>
        <v>-6.0043143722870087E-3</v>
      </c>
      <c r="E2284">
        <v>-6.0043143722870087E-3</v>
      </c>
      <c r="F2284">
        <v>2282</v>
      </c>
      <c r="G2284">
        <f t="shared" ca="1" si="73"/>
        <v>-6.9603116173301449E-2</v>
      </c>
    </row>
    <row r="2285" spans="2:7" x14ac:dyDescent="0.2">
      <c r="B2285" s="153">
        <v>40199</v>
      </c>
      <c r="C2285" s="61">
        <v>144.59252900000001</v>
      </c>
      <c r="D2285">
        <f t="shared" si="72"/>
        <v>-2.757940743908581E-2</v>
      </c>
      <c r="E2285">
        <v>-2.757940743908581E-2</v>
      </c>
      <c r="F2285">
        <v>2283</v>
      </c>
      <c r="G2285">
        <f t="shared" ca="1" si="73"/>
        <v>9.5831214479790618E-3</v>
      </c>
    </row>
    <row r="2286" spans="2:7" x14ac:dyDescent="0.2">
      <c r="B2286" s="153">
        <v>40198</v>
      </c>
      <c r="C2286" s="61">
        <v>148.69340500000001</v>
      </c>
      <c r="D2286">
        <f t="shared" si="72"/>
        <v>-2.1692741837869593E-3</v>
      </c>
      <c r="E2286">
        <v>-2.1692741837869593E-3</v>
      </c>
      <c r="F2286">
        <v>2284</v>
      </c>
      <c r="G2286">
        <f t="shared" ca="1" si="73"/>
        <v>-2.0758982932029667E-2</v>
      </c>
    </row>
    <row r="2287" spans="2:7" x14ac:dyDescent="0.2">
      <c r="B2287" s="153">
        <v>40197</v>
      </c>
      <c r="C2287" s="61">
        <v>149.01666299999999</v>
      </c>
      <c r="D2287">
        <f t="shared" si="72"/>
        <v>-5.1182743709838633E-3</v>
      </c>
      <c r="E2287">
        <v>-5.1182743709838633E-3</v>
      </c>
      <c r="F2287">
        <v>2285</v>
      </c>
      <c r="G2287">
        <f t="shared" ca="1" si="73"/>
        <v>-2.8640654519607556E-2</v>
      </c>
    </row>
    <row r="2288" spans="2:7" x14ac:dyDescent="0.2">
      <c r="B2288" s="153">
        <v>40196</v>
      </c>
      <c r="C2288" s="61">
        <v>149.78329500000001</v>
      </c>
      <c r="D2288">
        <f t="shared" si="72"/>
        <v>1.7122353215965121E-2</v>
      </c>
      <c r="E2288">
        <v>1.7122353215965121E-2</v>
      </c>
      <c r="F2288">
        <v>2286</v>
      </c>
      <c r="G2288">
        <f t="shared" ca="1" si="73"/>
        <v>-8.0936065263112394E-2</v>
      </c>
    </row>
    <row r="2289" spans="2:7" x14ac:dyDescent="0.2">
      <c r="B2289" s="153">
        <v>40193</v>
      </c>
      <c r="C2289" s="61">
        <v>147.26182600000001</v>
      </c>
      <c r="D2289">
        <f t="shared" si="72"/>
        <v>1.9241922092289723E-2</v>
      </c>
      <c r="E2289">
        <v>1.9241922092289723E-2</v>
      </c>
      <c r="F2289">
        <v>2287</v>
      </c>
      <c r="G2289">
        <f t="shared" ca="1" si="73"/>
        <v>-4.7004261963798248E-2</v>
      </c>
    </row>
    <row r="2290" spans="2:7" x14ac:dyDescent="0.2">
      <c r="B2290" s="153">
        <v>40192</v>
      </c>
      <c r="C2290" s="61">
        <v>144.48172</v>
      </c>
      <c r="D2290">
        <f t="shared" si="72"/>
        <v>-3.5670055831859555E-3</v>
      </c>
      <c r="E2290">
        <v>-3.5670055831859555E-3</v>
      </c>
      <c r="F2290">
        <v>2288</v>
      </c>
      <c r="G2290">
        <f t="shared" ca="1" si="73"/>
        <v>-2.9266553070319612E-2</v>
      </c>
    </row>
    <row r="2291" spans="2:7" x14ac:dyDescent="0.2">
      <c r="B2291" s="153">
        <v>40191</v>
      </c>
      <c r="C2291" s="61">
        <v>144.998932</v>
      </c>
      <c r="D2291">
        <f t="shared" si="72"/>
        <v>-1.7169905756295439E-3</v>
      </c>
      <c r="E2291">
        <v>-1.7169905756295439E-3</v>
      </c>
      <c r="F2291">
        <v>2289</v>
      </c>
      <c r="G2291">
        <f t="shared" ca="1" si="73"/>
        <v>1.5052506626324121E-2</v>
      </c>
    </row>
    <row r="2292" spans="2:7" x14ac:dyDescent="0.2">
      <c r="B2292" s="153">
        <v>40190</v>
      </c>
      <c r="C2292" s="61">
        <v>145.248322</v>
      </c>
      <c r="D2292">
        <f t="shared" si="72"/>
        <v>-4.8723519775568927E-3</v>
      </c>
      <c r="E2292">
        <v>-4.8723519775568927E-3</v>
      </c>
      <c r="F2292">
        <v>2290</v>
      </c>
      <c r="G2292">
        <f t="shared" ca="1" si="73"/>
        <v>-3.0373163183088279E-2</v>
      </c>
    </row>
    <row r="2293" spans="2:7" x14ac:dyDescent="0.2">
      <c r="B2293" s="153">
        <v>40189</v>
      </c>
      <c r="C2293" s="61">
        <v>145.95948799999999</v>
      </c>
      <c r="D2293">
        <f t="shared" si="72"/>
        <v>4.4303139633746126E-4</v>
      </c>
      <c r="E2293">
        <v>4.4303139633746126E-4</v>
      </c>
      <c r="F2293">
        <v>2291</v>
      </c>
      <c r="G2293">
        <f t="shared" ca="1" si="73"/>
        <v>4.5345828298149593E-2</v>
      </c>
    </row>
    <row r="2294" spans="2:7" x14ac:dyDescent="0.2">
      <c r="B2294" s="153">
        <v>40186</v>
      </c>
      <c r="C2294" s="61">
        <v>145.89485199999999</v>
      </c>
      <c r="D2294">
        <f t="shared" si="72"/>
        <v>5.4741141410518503E-3</v>
      </c>
      <c r="E2294">
        <v>5.4741141410518503E-3</v>
      </c>
      <c r="F2294">
        <v>2292</v>
      </c>
      <c r="G2294">
        <f t="shared" ca="1" si="73"/>
        <v>-7.459285924974432E-2</v>
      </c>
    </row>
    <row r="2295" spans="2:7" x14ac:dyDescent="0.2">
      <c r="B2295" s="153">
        <v>40185</v>
      </c>
      <c r="C2295" s="61">
        <v>145.10055500000001</v>
      </c>
      <c r="D2295">
        <f t="shared" si="72"/>
        <v>-3.4181683774986565E-2</v>
      </c>
      <c r="E2295">
        <v>-3.4181683774986565E-2</v>
      </c>
      <c r="F2295">
        <v>2293</v>
      </c>
      <c r="G2295">
        <f t="shared" ca="1" si="73"/>
        <v>4.1858144604389892E-2</v>
      </c>
    </row>
    <row r="2296" spans="2:7" x14ac:dyDescent="0.2">
      <c r="B2296" s="153">
        <v>40184</v>
      </c>
      <c r="C2296" s="61">
        <v>150.23587000000001</v>
      </c>
      <c r="D2296">
        <f t="shared" si="72"/>
        <v>1.5393557755646722E-3</v>
      </c>
      <c r="E2296">
        <v>1.5393557755646722E-3</v>
      </c>
      <c r="F2296">
        <v>2294</v>
      </c>
      <c r="G2296">
        <f t="shared" ca="1" si="73"/>
        <v>2.0298667996413063E-2</v>
      </c>
    </row>
    <row r="2297" spans="2:7" x14ac:dyDescent="0.2">
      <c r="B2297" s="153">
        <v>40183</v>
      </c>
      <c r="C2297" s="61">
        <v>150.00495900000001</v>
      </c>
      <c r="D2297">
        <f t="shared" si="72"/>
        <v>-1.7423994510647217E-2</v>
      </c>
      <c r="E2297">
        <v>-1.7423994510647217E-2</v>
      </c>
      <c r="F2297">
        <v>2295</v>
      </c>
      <c r="G2297">
        <f t="shared" ca="1" si="73"/>
        <v>3.3566427019955221E-2</v>
      </c>
    </row>
    <row r="2298" spans="2:7" x14ac:dyDescent="0.2">
      <c r="B2298" s="153">
        <v>40182</v>
      </c>
      <c r="C2298" s="61">
        <v>152.66499300000001</v>
      </c>
      <c r="D2298">
        <f t="shared" si="72"/>
        <v>4.4090765382819586E-2</v>
      </c>
      <c r="E2298">
        <v>4.4090765382819586E-2</v>
      </c>
      <c r="F2298">
        <v>2296</v>
      </c>
      <c r="G2298">
        <f t="shared" ca="1" si="73"/>
        <v>6.4039345822691995E-2</v>
      </c>
    </row>
    <row r="2299" spans="2:7" x14ac:dyDescent="0.2">
      <c r="B2299" s="153">
        <v>40178</v>
      </c>
      <c r="C2299" s="61">
        <v>146.21812399999999</v>
      </c>
      <c r="D2299">
        <f t="shared" si="72"/>
        <v>6.9330592684669562E-3</v>
      </c>
      <c r="E2299">
        <v>6.9330592684669562E-3</v>
      </c>
      <c r="F2299">
        <v>2297</v>
      </c>
      <c r="G2299">
        <f t="shared" ca="1" si="73"/>
        <v>6.2810755847094626E-2</v>
      </c>
    </row>
    <row r="2300" spans="2:7" x14ac:dyDescent="0.2">
      <c r="B2300" s="153">
        <v>40177</v>
      </c>
      <c r="C2300" s="61">
        <v>145.211365</v>
      </c>
      <c r="D2300">
        <f t="shared" si="72"/>
        <v>6.358033321726232E-5</v>
      </c>
      <c r="E2300">
        <v>6.358033321726232E-5</v>
      </c>
      <c r="F2300">
        <v>2298</v>
      </c>
      <c r="G2300">
        <f t="shared" ca="1" si="73"/>
        <v>6.0541650320184047E-3</v>
      </c>
    </row>
    <row r="2301" spans="2:7" x14ac:dyDescent="0.2">
      <c r="B2301" s="153">
        <v>40176</v>
      </c>
      <c r="C2301" s="61">
        <v>145.202133</v>
      </c>
      <c r="D2301">
        <f t="shared" si="72"/>
        <v>8.0146749785650565E-3</v>
      </c>
      <c r="E2301">
        <v>8.0146749785650565E-3</v>
      </c>
      <c r="F2301">
        <v>2299</v>
      </c>
      <c r="G2301">
        <f t="shared" ca="1" si="73"/>
        <v>-5.2547646365101001E-2</v>
      </c>
    </row>
    <row r="2302" spans="2:7" x14ac:dyDescent="0.2">
      <c r="B2302" s="153">
        <v>40171</v>
      </c>
      <c r="C2302" s="61">
        <v>144.04763800000001</v>
      </c>
      <c r="D2302">
        <f t="shared" si="72"/>
        <v>4.4678358891809163E-2</v>
      </c>
      <c r="E2302">
        <v>4.4678358891809163E-2</v>
      </c>
      <c r="F2302">
        <v>2300</v>
      </c>
      <c r="G2302">
        <f t="shared" ca="1" si="73"/>
        <v>1.5428797984731787E-2</v>
      </c>
    </row>
    <row r="2303" spans="2:7" x14ac:dyDescent="0.2">
      <c r="B2303" s="153">
        <v>40170</v>
      </c>
      <c r="C2303" s="61">
        <v>137.88706999999999</v>
      </c>
      <c r="D2303">
        <f t="shared" si="72"/>
        <v>2.8522292286482787E-2</v>
      </c>
      <c r="E2303">
        <v>2.8522292286482787E-2</v>
      </c>
      <c r="F2303">
        <v>2301</v>
      </c>
      <c r="G2303">
        <f t="shared" ca="1" si="73"/>
        <v>-1.8330895371268294E-2</v>
      </c>
    </row>
    <row r="2304" spans="2:7" x14ac:dyDescent="0.2">
      <c r="B2304" s="153">
        <v>40169</v>
      </c>
      <c r="C2304" s="61">
        <v>134.063278</v>
      </c>
      <c r="D2304">
        <f t="shared" si="72"/>
        <v>-1.9253822491000154E-3</v>
      </c>
      <c r="E2304">
        <v>-1.9253822491000154E-3</v>
      </c>
      <c r="F2304">
        <v>2302</v>
      </c>
      <c r="G2304">
        <f t="shared" ca="1" si="73"/>
        <v>1.9709179005926086E-2</v>
      </c>
    </row>
    <row r="2305" spans="2:7" x14ac:dyDescent="0.2">
      <c r="B2305" s="153">
        <v>40168</v>
      </c>
      <c r="C2305" s="61">
        <v>134.321899</v>
      </c>
      <c r="D2305">
        <f t="shared" si="72"/>
        <v>-9.2649163819461065E-3</v>
      </c>
      <c r="E2305">
        <v>-9.2649163819461065E-3</v>
      </c>
      <c r="F2305">
        <v>2303</v>
      </c>
      <c r="G2305">
        <f t="shared" ca="1" si="73"/>
        <v>-1.8249251432872805E-2</v>
      </c>
    </row>
    <row r="2306" spans="2:7" x14ac:dyDescent="0.2">
      <c r="B2306" s="153">
        <v>40165</v>
      </c>
      <c r="C2306" s="61">
        <v>135.57801799999999</v>
      </c>
      <c r="D2306">
        <f t="shared" si="72"/>
        <v>3.0539086616617049E-2</v>
      </c>
      <c r="E2306">
        <v>3.0539086616617049E-2</v>
      </c>
      <c r="F2306">
        <v>2304</v>
      </c>
      <c r="G2306">
        <f t="shared" ca="1" si="73"/>
        <v>2.028734739950545E-2</v>
      </c>
    </row>
    <row r="2307" spans="2:7" x14ac:dyDescent="0.2">
      <c r="B2307" s="153">
        <v>40164</v>
      </c>
      <c r="C2307" s="61">
        <v>131.56028699999999</v>
      </c>
      <c r="D2307">
        <f t="shared" ref="D2307:D2370" si="74">(C2307-C2308)/C2308</f>
        <v>3.7348682396770891E-3</v>
      </c>
      <c r="E2307">
        <v>3.7348682396770891E-3</v>
      </c>
      <c r="F2307">
        <v>2305</v>
      </c>
      <c r="G2307">
        <f t="shared" ref="G2307:G2370" ca="1" si="75">_xlfn.NORM.INV(RAND(),$N$5,$N$6)</f>
        <v>1.3028087908899496E-2</v>
      </c>
    </row>
    <row r="2308" spans="2:7" x14ac:dyDescent="0.2">
      <c r="B2308" s="153">
        <v>40163</v>
      </c>
      <c r="C2308" s="61">
        <v>131.07075499999999</v>
      </c>
      <c r="D2308">
        <f t="shared" si="74"/>
        <v>3.0274270369262488E-2</v>
      </c>
      <c r="E2308">
        <v>3.0274270369262488E-2</v>
      </c>
      <c r="F2308">
        <v>2306</v>
      </c>
      <c r="G2308">
        <f t="shared" ca="1" si="75"/>
        <v>-1.9023921302112334E-2</v>
      </c>
    </row>
    <row r="2309" spans="2:7" x14ac:dyDescent="0.2">
      <c r="B2309" s="153">
        <v>40162</v>
      </c>
      <c r="C2309" s="61">
        <v>127.219284</v>
      </c>
      <c r="D2309">
        <f t="shared" si="74"/>
        <v>-3.0750670840572526E-2</v>
      </c>
      <c r="E2309">
        <v>-3.0750670840572526E-2</v>
      </c>
      <c r="F2309">
        <v>2307</v>
      </c>
      <c r="G2309">
        <f t="shared" ca="1" si="75"/>
        <v>-5.8749610059207431E-2</v>
      </c>
    </row>
    <row r="2310" spans="2:7" x14ac:dyDescent="0.2">
      <c r="B2310" s="153">
        <v>40161</v>
      </c>
      <c r="C2310" s="61">
        <v>131.25547800000001</v>
      </c>
      <c r="D2310">
        <f t="shared" si="74"/>
        <v>-1.8964316971138812E-3</v>
      </c>
      <c r="E2310">
        <v>-1.8964316971138812E-3</v>
      </c>
      <c r="F2310">
        <v>2308</v>
      </c>
      <c r="G2310">
        <f t="shared" ca="1" si="75"/>
        <v>1.7794251620666602E-2</v>
      </c>
    </row>
    <row r="2311" spans="2:7" x14ac:dyDescent="0.2">
      <c r="B2311" s="153">
        <v>40158</v>
      </c>
      <c r="C2311" s="61">
        <v>131.50486799999999</v>
      </c>
      <c r="D2311">
        <f t="shared" si="74"/>
        <v>-1.8927208430982989E-3</v>
      </c>
      <c r="E2311">
        <v>-1.8927208430982989E-3</v>
      </c>
      <c r="F2311">
        <v>2309</v>
      </c>
      <c r="G2311">
        <f t="shared" ca="1" si="75"/>
        <v>-5.0783049240773079E-2</v>
      </c>
    </row>
    <row r="2312" spans="2:7" x14ac:dyDescent="0.2">
      <c r="B2312" s="153">
        <v>40157</v>
      </c>
      <c r="C2312" s="61">
        <v>131.754242</v>
      </c>
      <c r="D2312">
        <f t="shared" si="74"/>
        <v>-8.6867171148500757E-3</v>
      </c>
      <c r="E2312">
        <v>-8.6867171148500757E-3</v>
      </c>
      <c r="F2312">
        <v>2310</v>
      </c>
      <c r="G2312">
        <f t="shared" ca="1" si="75"/>
        <v>2.5587285666162706E-2</v>
      </c>
    </row>
    <row r="2313" spans="2:7" x14ac:dyDescent="0.2">
      <c r="B2313" s="153">
        <v>40156</v>
      </c>
      <c r="C2313" s="61">
        <v>132.908783</v>
      </c>
      <c r="D2313">
        <f t="shared" si="74"/>
        <v>-5.5286558482965965E-3</v>
      </c>
      <c r="E2313">
        <v>-5.5286558482965965E-3</v>
      </c>
      <c r="F2313">
        <v>2311</v>
      </c>
      <c r="G2313">
        <f t="shared" ca="1" si="75"/>
        <v>-2.9699714589821694E-2</v>
      </c>
    </row>
    <row r="2314" spans="2:7" x14ac:dyDescent="0.2">
      <c r="B2314" s="153">
        <v>40155</v>
      </c>
      <c r="C2314" s="61">
        <v>133.64767499999999</v>
      </c>
      <c r="D2314">
        <f t="shared" si="74"/>
        <v>2.7698972268539065E-2</v>
      </c>
      <c r="E2314">
        <v>2.7698972268539065E-2</v>
      </c>
      <c r="F2314">
        <v>2312</v>
      </c>
      <c r="G2314">
        <f t="shared" ca="1" si="75"/>
        <v>7.9707935774793279E-2</v>
      </c>
    </row>
    <row r="2315" spans="2:7" x14ac:dyDescent="0.2">
      <c r="B2315" s="153">
        <v>40154</v>
      </c>
      <c r="C2315" s="61">
        <v>130.045547</v>
      </c>
      <c r="D2315">
        <f t="shared" si="74"/>
        <v>-7.8217906046241376E-3</v>
      </c>
      <c r="E2315">
        <v>-7.8217906046241376E-3</v>
      </c>
      <c r="F2315">
        <v>2313</v>
      </c>
      <c r="G2315">
        <f t="shared" ca="1" si="75"/>
        <v>-2.2614403926692419E-2</v>
      </c>
    </row>
    <row r="2316" spans="2:7" x14ac:dyDescent="0.2">
      <c r="B2316" s="153">
        <v>40151</v>
      </c>
      <c r="C2316" s="61">
        <v>131.07075499999999</v>
      </c>
      <c r="D2316">
        <f t="shared" si="74"/>
        <v>3.890695491115316E-3</v>
      </c>
      <c r="E2316">
        <v>3.890695491115316E-3</v>
      </c>
      <c r="F2316">
        <v>2314</v>
      </c>
      <c r="G2316">
        <f t="shared" ca="1" si="75"/>
        <v>3.856277313817006E-2</v>
      </c>
    </row>
    <row r="2317" spans="2:7" x14ac:dyDescent="0.2">
      <c r="B2317" s="153">
        <v>40150</v>
      </c>
      <c r="C2317" s="61">
        <v>130.56277499999999</v>
      </c>
      <c r="D2317">
        <f t="shared" si="74"/>
        <v>-3.574343926387729E-2</v>
      </c>
      <c r="E2317">
        <v>-3.574343926387729E-2</v>
      </c>
      <c r="F2317">
        <v>2315</v>
      </c>
      <c r="G2317">
        <f t="shared" ca="1" si="75"/>
        <v>-9.1255769695296488E-2</v>
      </c>
    </row>
    <row r="2318" spans="2:7" x14ac:dyDescent="0.2">
      <c r="B2318" s="153">
        <v>40149</v>
      </c>
      <c r="C2318" s="61">
        <v>135.40252699999999</v>
      </c>
      <c r="D2318">
        <f t="shared" si="74"/>
        <v>4.267429136376321E-2</v>
      </c>
      <c r="E2318">
        <v>4.267429136376321E-2</v>
      </c>
      <c r="F2318">
        <v>2316</v>
      </c>
      <c r="G2318">
        <f t="shared" ca="1" si="75"/>
        <v>-1.2191290786053221E-2</v>
      </c>
    </row>
    <row r="2319" spans="2:7" x14ac:dyDescent="0.2">
      <c r="B2319" s="153">
        <v>40148</v>
      </c>
      <c r="C2319" s="61">
        <v>129.86080899999999</v>
      </c>
      <c r="D2319">
        <f t="shared" si="74"/>
        <v>6.009193191228504E-2</v>
      </c>
      <c r="E2319">
        <v>6.009193191228504E-2</v>
      </c>
      <c r="F2319">
        <v>2317</v>
      </c>
      <c r="G2319">
        <f t="shared" ca="1" si="75"/>
        <v>-1.514651894025709E-2</v>
      </c>
    </row>
    <row r="2320" spans="2:7" x14ac:dyDescent="0.2">
      <c r="B2320" s="153">
        <v>40147</v>
      </c>
      <c r="C2320" s="61">
        <v>122.499573</v>
      </c>
      <c r="D2320">
        <f t="shared" si="74"/>
        <v>5.3873613288909064E-2</v>
      </c>
      <c r="E2320">
        <v>5.3873613288909064E-2</v>
      </c>
      <c r="F2320">
        <v>2318</v>
      </c>
      <c r="G2320">
        <f t="shared" ca="1" si="75"/>
        <v>6.7250821683864162E-2</v>
      </c>
    </row>
    <row r="2321" spans="2:7" x14ac:dyDescent="0.2">
      <c r="B2321" s="153">
        <v>40144</v>
      </c>
      <c r="C2321" s="61">
        <v>116.237442</v>
      </c>
      <c r="D2321">
        <f t="shared" si="74"/>
        <v>-6.4734669755077369E-3</v>
      </c>
      <c r="E2321">
        <v>-6.4734669755077369E-3</v>
      </c>
      <c r="F2321">
        <v>2319</v>
      </c>
      <c r="G2321">
        <f t="shared" ca="1" si="75"/>
        <v>-8.7772075285487597E-2</v>
      </c>
    </row>
    <row r="2322" spans="2:7" x14ac:dyDescent="0.2">
      <c r="B2322" s="153">
        <v>40143</v>
      </c>
      <c r="C2322" s="61">
        <v>116.994804</v>
      </c>
      <c r="D2322">
        <f t="shared" si="74"/>
        <v>-1.7071578489072637E-2</v>
      </c>
      <c r="E2322">
        <v>-1.7071578489072637E-2</v>
      </c>
      <c r="F2322">
        <v>2320</v>
      </c>
      <c r="G2322">
        <f t="shared" ca="1" si="75"/>
        <v>3.1646406806778792E-2</v>
      </c>
    </row>
    <row r="2323" spans="2:7" x14ac:dyDescent="0.2">
      <c r="B2323" s="153">
        <v>40142</v>
      </c>
      <c r="C2323" s="61">
        <v>119.026779</v>
      </c>
      <c r="D2323">
        <f t="shared" si="74"/>
        <v>-8.768427106769049E-3</v>
      </c>
      <c r="E2323">
        <v>-8.768427106769049E-3</v>
      </c>
      <c r="F2323">
        <v>2321</v>
      </c>
      <c r="G2323">
        <f t="shared" ca="1" si="75"/>
        <v>0.12993358347235007</v>
      </c>
    </row>
    <row r="2324" spans="2:7" x14ac:dyDescent="0.2">
      <c r="B2324" s="153">
        <v>40141</v>
      </c>
      <c r="C2324" s="61">
        <v>120.079689</v>
      </c>
      <c r="D2324">
        <f t="shared" si="74"/>
        <v>4.0156549589927728E-3</v>
      </c>
      <c r="E2324">
        <v>4.0156549589927728E-3</v>
      </c>
      <c r="F2324">
        <v>2322</v>
      </c>
      <c r="G2324">
        <f t="shared" ca="1" si="75"/>
        <v>4.4484527500655725E-3</v>
      </c>
    </row>
    <row r="2325" spans="2:7" x14ac:dyDescent="0.2">
      <c r="B2325" s="153">
        <v>40140</v>
      </c>
      <c r="C2325" s="61">
        <v>119.599419</v>
      </c>
      <c r="D2325">
        <f t="shared" si="74"/>
        <v>8.6461296377505908E-3</v>
      </c>
      <c r="E2325">
        <v>8.6461296377505908E-3</v>
      </c>
      <c r="F2325">
        <v>2323</v>
      </c>
      <c r="G2325">
        <f t="shared" ca="1" si="75"/>
        <v>1.2718431779148564E-2</v>
      </c>
    </row>
    <row r="2326" spans="2:7" x14ac:dyDescent="0.2">
      <c r="B2326" s="153">
        <v>40137</v>
      </c>
      <c r="C2326" s="61">
        <v>118.57421100000001</v>
      </c>
      <c r="D2326">
        <f t="shared" si="74"/>
        <v>7.5341881375691217E-3</v>
      </c>
      <c r="E2326">
        <v>7.5341881375691217E-3</v>
      </c>
      <c r="F2326">
        <v>2324</v>
      </c>
      <c r="G2326">
        <f t="shared" ca="1" si="75"/>
        <v>-2.352133139312167E-2</v>
      </c>
    </row>
    <row r="2327" spans="2:7" x14ac:dyDescent="0.2">
      <c r="B2327" s="153">
        <v>40136</v>
      </c>
      <c r="C2327" s="61">
        <v>117.68753100000001</v>
      </c>
      <c r="D2327">
        <f t="shared" si="74"/>
        <v>-1.4463646072125606E-2</v>
      </c>
      <c r="E2327">
        <v>-1.4463646072125606E-2</v>
      </c>
      <c r="F2327">
        <v>2325</v>
      </c>
      <c r="G2327">
        <f t="shared" ca="1" si="75"/>
        <v>-9.7851834420719777E-2</v>
      </c>
    </row>
    <row r="2328" spans="2:7" x14ac:dyDescent="0.2">
      <c r="B2328" s="153">
        <v>40135</v>
      </c>
      <c r="C2328" s="61">
        <v>119.414703</v>
      </c>
      <c r="D2328">
        <f t="shared" si="74"/>
        <v>3.1761350737989212E-2</v>
      </c>
      <c r="E2328">
        <v>3.1761350737989212E-2</v>
      </c>
      <c r="F2328">
        <v>2326</v>
      </c>
      <c r="G2328">
        <f t="shared" ca="1" si="75"/>
        <v>-2.1396308267136285E-2</v>
      </c>
    </row>
    <row r="2329" spans="2:7" x14ac:dyDescent="0.2">
      <c r="B2329" s="153">
        <v>40134</v>
      </c>
      <c r="C2329" s="61">
        <v>115.738686</v>
      </c>
      <c r="D2329">
        <f t="shared" si="74"/>
        <v>-1.3073976394139623E-2</v>
      </c>
      <c r="E2329">
        <v>-1.3073976394139623E-2</v>
      </c>
      <c r="F2329">
        <v>2327</v>
      </c>
      <c r="G2329">
        <f t="shared" ca="1" si="75"/>
        <v>1.9238345717913427E-2</v>
      </c>
    </row>
    <row r="2330" spans="2:7" x14ac:dyDescent="0.2">
      <c r="B2330" s="153">
        <v>40133</v>
      </c>
      <c r="C2330" s="61">
        <v>117.271896</v>
      </c>
      <c r="D2330">
        <f t="shared" si="74"/>
        <v>2.4034156763289169E-2</v>
      </c>
      <c r="E2330">
        <v>2.4034156763289169E-2</v>
      </c>
      <c r="F2330">
        <v>2328</v>
      </c>
      <c r="G2330">
        <f t="shared" ca="1" si="75"/>
        <v>-1.9114587917557272E-2</v>
      </c>
    </row>
    <row r="2331" spans="2:7" x14ac:dyDescent="0.2">
      <c r="B2331" s="153">
        <v>40130</v>
      </c>
      <c r="C2331" s="61">
        <v>114.519516</v>
      </c>
      <c r="D2331">
        <f t="shared" si="74"/>
        <v>1.2921112021252001E-3</v>
      </c>
      <c r="E2331">
        <v>1.2921112021252001E-3</v>
      </c>
      <c r="F2331">
        <v>2329</v>
      </c>
      <c r="G2331">
        <f t="shared" ca="1" si="75"/>
        <v>-9.9203074973592806E-2</v>
      </c>
    </row>
    <row r="2332" spans="2:7" x14ac:dyDescent="0.2">
      <c r="B2332" s="153">
        <v>40129</v>
      </c>
      <c r="C2332" s="61">
        <v>114.371735</v>
      </c>
      <c r="D2332">
        <f t="shared" si="74"/>
        <v>-3.9413955772063291E-3</v>
      </c>
      <c r="E2332">
        <v>-3.9413955772063291E-3</v>
      </c>
      <c r="F2332">
        <v>2330</v>
      </c>
      <c r="G2332">
        <f t="shared" ca="1" si="75"/>
        <v>-0.10839458870228688</v>
      </c>
    </row>
    <row r="2333" spans="2:7" x14ac:dyDescent="0.2">
      <c r="B2333" s="153">
        <v>40128</v>
      </c>
      <c r="C2333" s="61">
        <v>114.824303</v>
      </c>
      <c r="D2333">
        <f t="shared" si="74"/>
        <v>4.7169793167275244E-2</v>
      </c>
      <c r="E2333">
        <v>4.7169793167275244E-2</v>
      </c>
      <c r="F2333">
        <v>2331</v>
      </c>
      <c r="G2333">
        <f t="shared" ca="1" si="75"/>
        <v>8.8376317294507747E-2</v>
      </c>
    </row>
    <row r="2334" spans="2:7" x14ac:dyDescent="0.2">
      <c r="B2334" s="153">
        <v>40127</v>
      </c>
      <c r="C2334" s="61">
        <v>109.652039</v>
      </c>
      <c r="D2334">
        <f t="shared" si="74"/>
        <v>2.2214551172162336E-2</v>
      </c>
      <c r="E2334">
        <v>2.2214551172162336E-2</v>
      </c>
      <c r="F2334">
        <v>2332</v>
      </c>
      <c r="G2334">
        <f t="shared" ca="1" si="75"/>
        <v>1.0218716853004356E-2</v>
      </c>
    </row>
    <row r="2335" spans="2:7" x14ac:dyDescent="0.2">
      <c r="B2335" s="153">
        <v>40126</v>
      </c>
      <c r="C2335" s="61">
        <v>107.269104</v>
      </c>
      <c r="D2335">
        <f t="shared" si="74"/>
        <v>1.886135465449526E-2</v>
      </c>
      <c r="E2335">
        <v>1.886135465449526E-2</v>
      </c>
      <c r="F2335">
        <v>2333</v>
      </c>
      <c r="G2335">
        <f t="shared" ca="1" si="75"/>
        <v>-3.5442520409525925E-2</v>
      </c>
    </row>
    <row r="2336" spans="2:7" x14ac:dyDescent="0.2">
      <c r="B2336" s="153">
        <v>40123</v>
      </c>
      <c r="C2336" s="61">
        <v>105.28331799999999</v>
      </c>
      <c r="D2336">
        <f t="shared" si="74"/>
        <v>-9.2996430297666837E-3</v>
      </c>
      <c r="E2336">
        <v>-9.2996430297666837E-3</v>
      </c>
      <c r="F2336">
        <v>2334</v>
      </c>
      <c r="G2336">
        <f t="shared" ca="1" si="75"/>
        <v>0.12620091710134285</v>
      </c>
    </row>
    <row r="2337" spans="2:7" x14ac:dyDescent="0.2">
      <c r="B2337" s="153">
        <v>40122</v>
      </c>
      <c r="C2337" s="61">
        <v>106.27160600000001</v>
      </c>
      <c r="D2337">
        <f t="shared" si="74"/>
        <v>8.9443889687958501E-3</v>
      </c>
      <c r="E2337">
        <v>8.9443889687958501E-3</v>
      </c>
      <c r="F2337">
        <v>2335</v>
      </c>
      <c r="G2337">
        <f t="shared" ca="1" si="75"/>
        <v>-6.4233400953904923E-2</v>
      </c>
    </row>
    <row r="2338" spans="2:7" x14ac:dyDescent="0.2">
      <c r="B2338" s="153">
        <v>40121</v>
      </c>
      <c r="C2338" s="61">
        <v>105.329498</v>
      </c>
      <c r="D2338">
        <f t="shared" si="74"/>
        <v>3.2316441417634761E-2</v>
      </c>
      <c r="E2338">
        <v>3.2316441417634761E-2</v>
      </c>
      <c r="F2338">
        <v>2336</v>
      </c>
      <c r="G2338">
        <f t="shared" ca="1" si="75"/>
        <v>-2.3999544896383406E-2</v>
      </c>
    </row>
    <row r="2339" spans="2:7" x14ac:dyDescent="0.2">
      <c r="B2339" s="153">
        <v>40120</v>
      </c>
      <c r="C2339" s="61">
        <v>102.03218099999999</v>
      </c>
      <c r="D2339">
        <f t="shared" si="74"/>
        <v>-2.6267111906525191E-2</v>
      </c>
      <c r="E2339">
        <v>-2.6267111906525191E-2</v>
      </c>
      <c r="F2339">
        <v>2337</v>
      </c>
      <c r="G2339">
        <f t="shared" ca="1" si="75"/>
        <v>1.313718691124985E-2</v>
      </c>
    </row>
    <row r="2340" spans="2:7" x14ac:dyDescent="0.2">
      <c r="B2340" s="153">
        <v>40116</v>
      </c>
      <c r="C2340" s="61">
        <v>104.784569</v>
      </c>
      <c r="D2340">
        <f t="shared" si="74"/>
        <v>2.161201142607326E-2</v>
      </c>
      <c r="E2340">
        <v>2.161201142607326E-2</v>
      </c>
      <c r="F2340">
        <v>2338</v>
      </c>
      <c r="G2340">
        <f t="shared" ca="1" si="75"/>
        <v>5.1588293945877585E-2</v>
      </c>
    </row>
    <row r="2341" spans="2:7" x14ac:dyDescent="0.2">
      <c r="B2341" s="153">
        <v>40115</v>
      </c>
      <c r="C2341" s="61">
        <v>102.567871</v>
      </c>
      <c r="D2341">
        <f t="shared" si="74"/>
        <v>-1.2098828382873324E-2</v>
      </c>
      <c r="E2341">
        <v>-1.2098828382873324E-2</v>
      </c>
      <c r="F2341">
        <v>2339</v>
      </c>
      <c r="G2341">
        <f t="shared" ca="1" si="75"/>
        <v>-4.6727103072257678E-2</v>
      </c>
    </row>
    <row r="2342" spans="2:7" x14ac:dyDescent="0.2">
      <c r="B2342" s="153">
        <v>40114</v>
      </c>
      <c r="C2342" s="61">
        <v>103.82402</v>
      </c>
      <c r="D2342">
        <f t="shared" si="74"/>
        <v>2.4984111238871107E-2</v>
      </c>
      <c r="E2342">
        <v>2.4984111238871107E-2</v>
      </c>
      <c r="F2342">
        <v>2340</v>
      </c>
      <c r="G2342">
        <f t="shared" ca="1" si="75"/>
        <v>1.7605684875630773E-2</v>
      </c>
    </row>
    <row r="2343" spans="2:7" x14ac:dyDescent="0.2">
      <c r="B2343" s="153">
        <v>40113</v>
      </c>
      <c r="C2343" s="61">
        <v>101.293297</v>
      </c>
      <c r="D2343">
        <f t="shared" si="74"/>
        <v>1.6592550693614309E-2</v>
      </c>
      <c r="E2343">
        <v>1.6592550693614309E-2</v>
      </c>
      <c r="F2343">
        <v>2341</v>
      </c>
      <c r="G2343">
        <f t="shared" ca="1" si="75"/>
        <v>6.2505396726181855E-2</v>
      </c>
    </row>
    <row r="2344" spans="2:7" x14ac:dyDescent="0.2">
      <c r="B2344" s="153">
        <v>40112</v>
      </c>
      <c r="C2344" s="61">
        <v>99.640015000000005</v>
      </c>
      <c r="D2344">
        <f t="shared" si="74"/>
        <v>1.9081854843246218E-2</v>
      </c>
      <c r="E2344">
        <v>1.9081854843246218E-2</v>
      </c>
      <c r="F2344">
        <v>2342</v>
      </c>
      <c r="G2344">
        <f t="shared" ca="1" si="75"/>
        <v>-6.0663655757825907E-3</v>
      </c>
    </row>
    <row r="2345" spans="2:7" x14ac:dyDescent="0.2">
      <c r="B2345" s="153">
        <v>40109</v>
      </c>
      <c r="C2345" s="61">
        <v>97.774299999999997</v>
      </c>
      <c r="D2345">
        <f t="shared" si="74"/>
        <v>-2.2530017140912358E-2</v>
      </c>
      <c r="E2345">
        <v>-2.2530017140912358E-2</v>
      </c>
      <c r="F2345">
        <v>2343</v>
      </c>
      <c r="G2345">
        <f t="shared" ca="1" si="75"/>
        <v>2.5309545356142029E-3</v>
      </c>
    </row>
    <row r="2346" spans="2:7" x14ac:dyDescent="0.2">
      <c r="B2346" s="153">
        <v>40108</v>
      </c>
      <c r="C2346" s="61">
        <v>100.027931</v>
      </c>
      <c r="D2346">
        <f t="shared" si="74"/>
        <v>-2.4060646748278638E-2</v>
      </c>
      <c r="E2346">
        <v>-2.4060646748278638E-2</v>
      </c>
      <c r="F2346">
        <v>2344</v>
      </c>
      <c r="G2346">
        <f t="shared" ca="1" si="75"/>
        <v>2.6529252267296473E-2</v>
      </c>
    </row>
    <row r="2347" spans="2:7" x14ac:dyDescent="0.2">
      <c r="B2347" s="153">
        <v>40107</v>
      </c>
      <c r="C2347" s="61">
        <v>102.49400300000001</v>
      </c>
      <c r="D2347">
        <f t="shared" si="74"/>
        <v>-4.3114535034144745E-2</v>
      </c>
      <c r="E2347">
        <v>-4.3114535034144745E-2</v>
      </c>
      <c r="F2347">
        <v>2345</v>
      </c>
      <c r="G2347">
        <f t="shared" ca="1" si="75"/>
        <v>-2.8673788680010005E-2</v>
      </c>
    </row>
    <row r="2348" spans="2:7" x14ac:dyDescent="0.2">
      <c r="B2348" s="153">
        <v>40106</v>
      </c>
      <c r="C2348" s="61">
        <v>107.11209100000001</v>
      </c>
      <c r="D2348">
        <f t="shared" si="74"/>
        <v>9.4937414458166772E-4</v>
      </c>
      <c r="E2348">
        <v>9.4937414458166772E-4</v>
      </c>
      <c r="F2348">
        <v>2346</v>
      </c>
      <c r="G2348">
        <f t="shared" ca="1" si="75"/>
        <v>3.01979205387731E-3</v>
      </c>
    </row>
    <row r="2349" spans="2:7" x14ac:dyDescent="0.2">
      <c r="B2349" s="153">
        <v>40102</v>
      </c>
      <c r="C2349" s="61">
        <v>107.010498</v>
      </c>
      <c r="D2349">
        <f t="shared" si="74"/>
        <v>1.0553983663457134E-2</v>
      </c>
      <c r="E2349">
        <v>1.0553983663457134E-2</v>
      </c>
      <c r="F2349">
        <v>2347</v>
      </c>
      <c r="G2349">
        <f t="shared" ca="1" si="75"/>
        <v>-7.7685690603840618E-3</v>
      </c>
    </row>
    <row r="2350" spans="2:7" x14ac:dyDescent="0.2">
      <c r="B2350" s="153">
        <v>40101</v>
      </c>
      <c r="C2350" s="61">
        <v>105.892906</v>
      </c>
      <c r="D2350">
        <f t="shared" si="74"/>
        <v>-2.6098898485428087E-3</v>
      </c>
      <c r="E2350">
        <v>-2.6098898485428087E-3</v>
      </c>
      <c r="F2350">
        <v>2348</v>
      </c>
      <c r="G2350">
        <f t="shared" ca="1" si="75"/>
        <v>5.5894257703363245E-2</v>
      </c>
    </row>
    <row r="2351" spans="2:7" x14ac:dyDescent="0.2">
      <c r="B2351" s="153">
        <v>40100</v>
      </c>
      <c r="C2351" s="61">
        <v>106.16999800000001</v>
      </c>
      <c r="D2351">
        <f t="shared" si="74"/>
        <v>4.8239970795798927E-2</v>
      </c>
      <c r="E2351">
        <v>4.8239970795798927E-2</v>
      </c>
      <c r="F2351">
        <v>2349</v>
      </c>
      <c r="G2351">
        <f t="shared" ca="1" si="75"/>
        <v>1.5871011367755223E-2</v>
      </c>
    </row>
    <row r="2352" spans="2:7" x14ac:dyDescent="0.2">
      <c r="B2352" s="153">
        <v>40099</v>
      </c>
      <c r="C2352" s="61">
        <v>101.284058</v>
      </c>
      <c r="D2352">
        <f t="shared" si="74"/>
        <v>0</v>
      </c>
      <c r="E2352">
        <v>0</v>
      </c>
      <c r="F2352">
        <v>2350</v>
      </c>
      <c r="G2352">
        <f t="shared" ca="1" si="75"/>
        <v>8.7022917354118837E-2</v>
      </c>
    </row>
    <row r="2353" spans="2:7" x14ac:dyDescent="0.2">
      <c r="B2353" s="153">
        <v>40098</v>
      </c>
      <c r="C2353" s="61">
        <v>101.284058</v>
      </c>
      <c r="D2353">
        <f t="shared" si="74"/>
        <v>4.8565924305027227E-3</v>
      </c>
      <c r="E2353">
        <v>4.8565924305027227E-3</v>
      </c>
      <c r="F2353">
        <v>2351</v>
      </c>
      <c r="G2353">
        <f t="shared" ca="1" si="75"/>
        <v>-5.6075481875353467E-2</v>
      </c>
    </row>
    <row r="2354" spans="2:7" x14ac:dyDescent="0.2">
      <c r="B2354" s="153">
        <v>40095</v>
      </c>
      <c r="C2354" s="61">
        <v>100.79454</v>
      </c>
      <c r="D2354">
        <f t="shared" si="74"/>
        <v>-7.3992341373208717E-2</v>
      </c>
      <c r="E2354">
        <v>-7.3992341373208717E-2</v>
      </c>
      <c r="F2354">
        <v>2352</v>
      </c>
      <c r="G2354">
        <f t="shared" ca="1" si="75"/>
        <v>-2.5127234287389444E-2</v>
      </c>
    </row>
    <row r="2355" spans="2:7" x14ac:dyDescent="0.2">
      <c r="B2355" s="153">
        <v>40094</v>
      </c>
      <c r="C2355" s="61">
        <v>108.848495</v>
      </c>
      <c r="D2355">
        <f t="shared" si="74"/>
        <v>5.5436141429583953E-2</v>
      </c>
      <c r="E2355">
        <v>5.5436141429583953E-2</v>
      </c>
      <c r="F2355">
        <v>2353</v>
      </c>
      <c r="G2355">
        <f t="shared" ca="1" si="75"/>
        <v>6.2290004485366243E-2</v>
      </c>
    </row>
    <row r="2356" spans="2:7" x14ac:dyDescent="0.2">
      <c r="B2356" s="153">
        <v>40093</v>
      </c>
      <c r="C2356" s="61">
        <v>103.131294</v>
      </c>
      <c r="D2356">
        <f t="shared" si="74"/>
        <v>5.3766218853500115E-4</v>
      </c>
      <c r="E2356">
        <v>5.3766218853500115E-4</v>
      </c>
      <c r="F2356">
        <v>2354</v>
      </c>
      <c r="G2356">
        <f t="shared" ca="1" si="75"/>
        <v>3.114951943248636E-2</v>
      </c>
    </row>
    <row r="2357" spans="2:7" x14ac:dyDescent="0.2">
      <c r="B2357" s="153">
        <v>40092</v>
      </c>
      <c r="C2357" s="61">
        <v>103.075874</v>
      </c>
      <c r="D2357">
        <f t="shared" si="74"/>
        <v>-9.6726229793626245E-3</v>
      </c>
      <c r="E2357">
        <v>-9.6726229793626245E-3</v>
      </c>
      <c r="F2357">
        <v>2355</v>
      </c>
      <c r="G2357">
        <f t="shared" ca="1" si="75"/>
        <v>-4.4402929304735508E-2</v>
      </c>
    </row>
    <row r="2358" spans="2:7" x14ac:dyDescent="0.2">
      <c r="B2358" s="153">
        <v>40091</v>
      </c>
      <c r="C2358" s="61">
        <v>104.082626</v>
      </c>
      <c r="D2358">
        <f t="shared" si="74"/>
        <v>-2.8366936818278822E-2</v>
      </c>
      <c r="E2358">
        <v>-2.8366936818278822E-2</v>
      </c>
      <c r="F2358">
        <v>2356</v>
      </c>
      <c r="G2358">
        <f t="shared" ca="1" si="75"/>
        <v>-4.6777375064333986E-2</v>
      </c>
    </row>
    <row r="2359" spans="2:7" x14ac:dyDescent="0.2">
      <c r="B2359" s="153">
        <v>40087</v>
      </c>
      <c r="C2359" s="61">
        <v>107.12133</v>
      </c>
      <c r="D2359">
        <f t="shared" si="74"/>
        <v>-1.9030615562642409E-2</v>
      </c>
      <c r="E2359">
        <v>-1.9030615562642409E-2</v>
      </c>
      <c r="F2359">
        <v>2357</v>
      </c>
      <c r="G2359">
        <f t="shared" ca="1" si="75"/>
        <v>-2.2214695478095309E-2</v>
      </c>
    </row>
    <row r="2360" spans="2:7" x14ac:dyDescent="0.2">
      <c r="B2360" s="153">
        <v>40086</v>
      </c>
      <c r="C2360" s="61">
        <v>109.19946299999999</v>
      </c>
      <c r="D2360">
        <f t="shared" si="74"/>
        <v>-1.7730681711446469E-3</v>
      </c>
      <c r="E2360">
        <v>-1.7730681711446469E-3</v>
      </c>
      <c r="F2360">
        <v>2358</v>
      </c>
      <c r="G2360">
        <f t="shared" ca="1" si="75"/>
        <v>-3.9945392441303407E-2</v>
      </c>
    </row>
    <row r="2361" spans="2:7" x14ac:dyDescent="0.2">
      <c r="B2361" s="153">
        <v>40085</v>
      </c>
      <c r="C2361" s="61">
        <v>109.39342499999999</v>
      </c>
      <c r="D2361">
        <f t="shared" si="74"/>
        <v>-2.1064573029508857E-3</v>
      </c>
      <c r="E2361">
        <v>-2.1064573029508857E-3</v>
      </c>
      <c r="F2361">
        <v>2359</v>
      </c>
      <c r="G2361">
        <f t="shared" ca="1" si="75"/>
        <v>2.2100032685472618E-4</v>
      </c>
    </row>
    <row r="2362" spans="2:7" x14ac:dyDescent="0.2">
      <c r="B2362" s="153">
        <v>40081</v>
      </c>
      <c r="C2362" s="61">
        <v>109.62434399999999</v>
      </c>
      <c r="D2362">
        <f t="shared" si="74"/>
        <v>-1.7548116120995966E-2</v>
      </c>
      <c r="E2362">
        <v>-1.7548116120995966E-2</v>
      </c>
      <c r="F2362">
        <v>2360</v>
      </c>
      <c r="G2362">
        <f t="shared" ca="1" si="75"/>
        <v>2.1438625398532873E-2</v>
      </c>
    </row>
    <row r="2363" spans="2:7" x14ac:dyDescent="0.2">
      <c r="B2363" s="153">
        <v>40080</v>
      </c>
      <c r="C2363" s="61">
        <v>111.58240499999999</v>
      </c>
      <c r="D2363">
        <f t="shared" si="74"/>
        <v>-6.4149147174562236E-3</v>
      </c>
      <c r="E2363">
        <v>-6.4149147174562236E-3</v>
      </c>
      <c r="F2363">
        <v>2361</v>
      </c>
      <c r="G2363">
        <f t="shared" ca="1" si="75"/>
        <v>1.6988055123893529E-2</v>
      </c>
    </row>
    <row r="2364" spans="2:7" x14ac:dyDescent="0.2">
      <c r="B2364" s="153">
        <v>40079</v>
      </c>
      <c r="C2364" s="61">
        <v>112.302818</v>
      </c>
      <c r="D2364">
        <f t="shared" si="74"/>
        <v>-1.1222344778856218E-2</v>
      </c>
      <c r="E2364">
        <v>-1.1222344778856218E-2</v>
      </c>
      <c r="F2364">
        <v>2362</v>
      </c>
      <c r="G2364">
        <f t="shared" ca="1" si="75"/>
        <v>7.5731143291231789E-2</v>
      </c>
    </row>
    <row r="2365" spans="2:7" x14ac:dyDescent="0.2">
      <c r="B2365" s="153">
        <v>40078</v>
      </c>
      <c r="C2365" s="61">
        <v>113.577423</v>
      </c>
      <c r="D2365">
        <f t="shared" si="74"/>
        <v>2.4920952599281235E-2</v>
      </c>
      <c r="E2365">
        <v>2.4920952599281235E-2</v>
      </c>
      <c r="F2365">
        <v>2363</v>
      </c>
      <c r="G2365">
        <f t="shared" ca="1" si="75"/>
        <v>5.9052007072942961E-2</v>
      </c>
    </row>
    <row r="2366" spans="2:7" x14ac:dyDescent="0.2">
      <c r="B2366" s="153">
        <v>40074</v>
      </c>
      <c r="C2366" s="61">
        <v>110.815788</v>
      </c>
      <c r="D2366">
        <f t="shared" si="74"/>
        <v>-9.6575287553184695E-3</v>
      </c>
      <c r="E2366">
        <v>-9.6575287553184695E-3</v>
      </c>
      <c r="F2366">
        <v>2364</v>
      </c>
      <c r="G2366">
        <f t="shared" ca="1" si="75"/>
        <v>-6.2271184314108038E-2</v>
      </c>
    </row>
    <row r="2367" spans="2:7" x14ac:dyDescent="0.2">
      <c r="B2367" s="153">
        <v>40073</v>
      </c>
      <c r="C2367" s="61">
        <v>111.89643100000001</v>
      </c>
      <c r="D2367">
        <f t="shared" si="74"/>
        <v>1.6534971139465023E-3</v>
      </c>
      <c r="E2367">
        <v>1.6534971139465023E-3</v>
      </c>
      <c r="F2367">
        <v>2365</v>
      </c>
      <c r="G2367">
        <f t="shared" ca="1" si="75"/>
        <v>5.6143879784535347E-2</v>
      </c>
    </row>
    <row r="2368" spans="2:7" x14ac:dyDescent="0.2">
      <c r="B2368" s="153">
        <v>40072</v>
      </c>
      <c r="C2368" s="61">
        <v>111.711716</v>
      </c>
      <c r="D2368">
        <f t="shared" si="74"/>
        <v>6.2736255050500123E-2</v>
      </c>
      <c r="E2368">
        <v>6.2736255050500123E-2</v>
      </c>
      <c r="F2368">
        <v>2366</v>
      </c>
      <c r="G2368">
        <f t="shared" ca="1" si="75"/>
        <v>8.6803004516666116E-2</v>
      </c>
    </row>
    <row r="2369" spans="2:7" x14ac:dyDescent="0.2">
      <c r="B2369" s="153">
        <v>40071</v>
      </c>
      <c r="C2369" s="61">
        <v>105.117065</v>
      </c>
      <c r="D2369">
        <f t="shared" si="74"/>
        <v>8.4174606449109145E-3</v>
      </c>
      <c r="E2369">
        <v>8.4174606449109145E-3</v>
      </c>
      <c r="F2369">
        <v>2367</v>
      </c>
      <c r="G2369">
        <f t="shared" ca="1" si="75"/>
        <v>0.13383761233490907</v>
      </c>
    </row>
    <row r="2370" spans="2:7" x14ac:dyDescent="0.2">
      <c r="B2370" s="153">
        <v>40070</v>
      </c>
      <c r="C2370" s="61">
        <v>104.239632</v>
      </c>
      <c r="D2370">
        <f t="shared" si="74"/>
        <v>2.5440699058692444E-2</v>
      </c>
      <c r="E2370">
        <v>2.5440699058692444E-2</v>
      </c>
      <c r="F2370">
        <v>2368</v>
      </c>
      <c r="G2370">
        <f t="shared" ca="1" si="75"/>
        <v>9.1627174661492811E-2</v>
      </c>
    </row>
    <row r="2371" spans="2:7" x14ac:dyDescent="0.2">
      <c r="B2371" s="153">
        <v>40067</v>
      </c>
      <c r="C2371" s="61">
        <v>101.653496</v>
      </c>
      <c r="D2371">
        <f t="shared" ref="D2371:D2434" si="76">(C2371-C2372)/C2372</f>
        <v>-2.1949874696989273E-2</v>
      </c>
      <c r="E2371">
        <v>-2.1949874696989273E-2</v>
      </c>
      <c r="F2371">
        <v>2369</v>
      </c>
      <c r="G2371">
        <f t="shared" ref="G2371:G2434" ca="1" si="77">_xlfn.NORM.INV(RAND(),$N$5,$N$6)</f>
        <v>3.7050628904923187E-2</v>
      </c>
    </row>
    <row r="2372" spans="2:7" x14ac:dyDescent="0.2">
      <c r="B2372" s="153">
        <v>40066</v>
      </c>
      <c r="C2372" s="61">
        <v>103.934853</v>
      </c>
      <c r="D2372">
        <f t="shared" si="76"/>
        <v>1.0053120987897575E-2</v>
      </c>
      <c r="E2372">
        <v>1.0053120987897575E-2</v>
      </c>
      <c r="F2372">
        <v>2370</v>
      </c>
      <c r="G2372">
        <f t="shared" ca="1" si="77"/>
        <v>-1.1123459706051261E-2</v>
      </c>
    </row>
    <row r="2373" spans="2:7" x14ac:dyDescent="0.2">
      <c r="B2373" s="153">
        <v>40065</v>
      </c>
      <c r="C2373" s="61">
        <v>102.90038300000001</v>
      </c>
      <c r="D2373">
        <f t="shared" si="76"/>
        <v>-1.5377855618455038E-2</v>
      </c>
      <c r="E2373">
        <v>-1.5377855618455038E-2</v>
      </c>
      <c r="F2373">
        <v>2371</v>
      </c>
      <c r="G2373">
        <f t="shared" ca="1" si="77"/>
        <v>1.1176338903155936E-2</v>
      </c>
    </row>
    <row r="2374" spans="2:7" x14ac:dyDescent="0.2">
      <c r="B2374" s="153">
        <v>40064</v>
      </c>
      <c r="C2374" s="61">
        <v>104.50748400000001</v>
      </c>
      <c r="D2374">
        <f t="shared" si="76"/>
        <v>-4.4169661580002994E-4</v>
      </c>
      <c r="E2374">
        <v>-4.4169661580002994E-4</v>
      </c>
      <c r="F2374">
        <v>2372</v>
      </c>
      <c r="G2374">
        <f t="shared" ca="1" si="77"/>
        <v>3.3027213126918857E-2</v>
      </c>
    </row>
    <row r="2375" spans="2:7" x14ac:dyDescent="0.2">
      <c r="B2375" s="153">
        <v>40063</v>
      </c>
      <c r="C2375" s="61">
        <v>104.553665</v>
      </c>
      <c r="D2375">
        <f t="shared" si="76"/>
        <v>0.11351571545333955</v>
      </c>
      <c r="E2375">
        <v>0.11351571545333955</v>
      </c>
      <c r="F2375">
        <v>2373</v>
      </c>
      <c r="G2375">
        <f t="shared" ca="1" si="77"/>
        <v>1.6624606834603661E-2</v>
      </c>
    </row>
    <row r="2376" spans="2:7" x14ac:dyDescent="0.2">
      <c r="B2376" s="153">
        <v>40060</v>
      </c>
      <c r="C2376" s="61">
        <v>93.895095999999995</v>
      </c>
      <c r="D2376">
        <f t="shared" si="76"/>
        <v>-3.91924675133955E-3</v>
      </c>
      <c r="E2376">
        <v>-3.91924675133955E-3</v>
      </c>
      <c r="F2376">
        <v>2374</v>
      </c>
      <c r="G2376">
        <f t="shared" ca="1" si="77"/>
        <v>7.5807849774705231E-3</v>
      </c>
    </row>
    <row r="2377" spans="2:7" x14ac:dyDescent="0.2">
      <c r="B2377" s="153">
        <v>40059</v>
      </c>
      <c r="C2377" s="61">
        <v>94.264542000000006</v>
      </c>
      <c r="D2377">
        <f t="shared" si="76"/>
        <v>-1.8936894392365185E-2</v>
      </c>
      <c r="E2377">
        <v>-1.8936894392365185E-2</v>
      </c>
      <c r="F2377">
        <v>2375</v>
      </c>
      <c r="G2377">
        <f t="shared" ca="1" si="77"/>
        <v>-3.3564236491926733E-2</v>
      </c>
    </row>
    <row r="2378" spans="2:7" x14ac:dyDescent="0.2">
      <c r="B2378" s="153">
        <v>40058</v>
      </c>
      <c r="C2378" s="61">
        <v>96.084075999999996</v>
      </c>
      <c r="D2378">
        <f t="shared" si="76"/>
        <v>8.0426916925939989E-3</v>
      </c>
      <c r="E2378">
        <v>8.0426916925939989E-3</v>
      </c>
      <c r="F2378">
        <v>2376</v>
      </c>
      <c r="G2378">
        <f t="shared" ca="1" si="77"/>
        <v>-2.4107719871280353E-2</v>
      </c>
    </row>
    <row r="2379" spans="2:7" x14ac:dyDescent="0.2">
      <c r="B2379" s="153">
        <v>40057</v>
      </c>
      <c r="C2379" s="61">
        <v>95.317466999999994</v>
      </c>
      <c r="D2379">
        <f t="shared" si="76"/>
        <v>5.3706301477054137E-2</v>
      </c>
      <c r="E2379">
        <v>5.3706301477054137E-2</v>
      </c>
      <c r="F2379">
        <v>2377</v>
      </c>
      <c r="G2379">
        <f t="shared" ca="1" si="77"/>
        <v>0.11113202860107829</v>
      </c>
    </row>
    <row r="2380" spans="2:7" x14ac:dyDescent="0.2">
      <c r="B2380" s="153">
        <v>40056</v>
      </c>
      <c r="C2380" s="61">
        <v>90.459236000000004</v>
      </c>
      <c r="D2380">
        <f t="shared" si="76"/>
        <v>-1.5291986520905739E-3</v>
      </c>
      <c r="E2380">
        <v>-1.5291986520905739E-3</v>
      </c>
      <c r="F2380">
        <v>2378</v>
      </c>
      <c r="G2380">
        <f t="shared" ca="1" si="77"/>
        <v>2.3631072164251053E-2</v>
      </c>
    </row>
    <row r="2381" spans="2:7" x14ac:dyDescent="0.2">
      <c r="B2381" s="153">
        <v>40053</v>
      </c>
      <c r="C2381" s="61">
        <v>90.597778000000005</v>
      </c>
      <c r="D2381">
        <f t="shared" si="76"/>
        <v>8.9487148033501798E-3</v>
      </c>
      <c r="E2381">
        <v>8.9487148033501798E-3</v>
      </c>
      <c r="F2381">
        <v>2379</v>
      </c>
      <c r="G2381">
        <f t="shared" ca="1" si="77"/>
        <v>-1.5444748760487367E-2</v>
      </c>
    </row>
    <row r="2382" spans="2:7" x14ac:dyDescent="0.2">
      <c r="B2382" s="153">
        <v>40052</v>
      </c>
      <c r="C2382" s="61">
        <v>89.794235</v>
      </c>
      <c r="D2382">
        <f t="shared" si="76"/>
        <v>-2.7216344941330156E-2</v>
      </c>
      <c r="E2382">
        <v>-2.7216344941330156E-2</v>
      </c>
      <c r="F2382">
        <v>2380</v>
      </c>
      <c r="G2382">
        <f t="shared" ca="1" si="77"/>
        <v>-8.0325210236217165E-3</v>
      </c>
    </row>
    <row r="2383" spans="2:7" x14ac:dyDescent="0.2">
      <c r="B2383" s="153">
        <v>40051</v>
      </c>
      <c r="C2383" s="61">
        <v>92.306479999999993</v>
      </c>
      <c r="D2383">
        <f t="shared" si="76"/>
        <v>1.9068063536100275E-2</v>
      </c>
      <c r="E2383">
        <v>1.9068063536100275E-2</v>
      </c>
      <c r="F2383">
        <v>2381</v>
      </c>
      <c r="G2383">
        <f t="shared" ca="1" si="77"/>
        <v>-9.7567520022109003E-3</v>
      </c>
    </row>
    <row r="2384" spans="2:7" x14ac:dyDescent="0.2">
      <c r="B2384" s="153">
        <v>40050</v>
      </c>
      <c r="C2384" s="61">
        <v>90.579307999999997</v>
      </c>
      <c r="D2384">
        <f t="shared" si="76"/>
        <v>6.8649832263285082E-2</v>
      </c>
      <c r="E2384">
        <v>6.8649832263285082E-2</v>
      </c>
      <c r="F2384">
        <v>2382</v>
      </c>
      <c r="G2384">
        <f t="shared" ca="1" si="77"/>
        <v>-9.1668657985185489E-2</v>
      </c>
    </row>
    <row r="2385" spans="2:7" x14ac:dyDescent="0.2">
      <c r="B2385" s="153">
        <v>40049</v>
      </c>
      <c r="C2385" s="61">
        <v>84.760513000000003</v>
      </c>
      <c r="D2385">
        <f t="shared" si="76"/>
        <v>6.0067095237509756E-2</v>
      </c>
      <c r="E2385">
        <v>6.0067095237509756E-2</v>
      </c>
      <c r="F2385">
        <v>2383</v>
      </c>
      <c r="G2385">
        <f t="shared" ca="1" si="77"/>
        <v>2.6287318360447426E-2</v>
      </c>
    </row>
    <row r="2386" spans="2:7" x14ac:dyDescent="0.2">
      <c r="B2386" s="153">
        <v>40046</v>
      </c>
      <c r="C2386" s="61">
        <v>79.957687000000007</v>
      </c>
      <c r="D2386">
        <f t="shared" si="76"/>
        <v>9.2096197220714552E-3</v>
      </c>
      <c r="E2386">
        <v>9.2096197220714552E-3</v>
      </c>
      <c r="F2386">
        <v>2384</v>
      </c>
      <c r="G2386">
        <f t="shared" ca="1" si="77"/>
        <v>-0.11619069961585522</v>
      </c>
    </row>
    <row r="2387" spans="2:7" x14ac:dyDescent="0.2">
      <c r="B2387" s="153">
        <v>40045</v>
      </c>
      <c r="C2387" s="61">
        <v>79.228026999999997</v>
      </c>
      <c r="D2387">
        <f t="shared" si="76"/>
        <v>-1.8618014967256146E-3</v>
      </c>
      <c r="E2387">
        <v>-1.8618014967256146E-3</v>
      </c>
      <c r="F2387">
        <v>2385</v>
      </c>
      <c r="G2387">
        <f t="shared" ca="1" si="77"/>
        <v>1.9584249402240933E-2</v>
      </c>
    </row>
    <row r="2388" spans="2:7" x14ac:dyDescent="0.2">
      <c r="B2388" s="153">
        <v>40044</v>
      </c>
      <c r="C2388" s="61">
        <v>79.375809000000004</v>
      </c>
      <c r="D2388">
        <f t="shared" si="76"/>
        <v>-2.3520016811400014E-2</v>
      </c>
      <c r="E2388">
        <v>-2.3520016811400014E-2</v>
      </c>
      <c r="F2388">
        <v>2386</v>
      </c>
      <c r="G2388">
        <f t="shared" ca="1" si="77"/>
        <v>-8.8925171110108961E-2</v>
      </c>
    </row>
    <row r="2389" spans="2:7" x14ac:dyDescent="0.2">
      <c r="B2389" s="153">
        <v>40043</v>
      </c>
      <c r="C2389" s="61">
        <v>81.287696999999994</v>
      </c>
      <c r="D2389">
        <f t="shared" si="76"/>
        <v>1.0099918475208584E-2</v>
      </c>
      <c r="E2389">
        <v>1.0099918475208584E-2</v>
      </c>
      <c r="F2389">
        <v>2387</v>
      </c>
      <c r="G2389">
        <f t="shared" ca="1" si="77"/>
        <v>-4.714650302754448E-2</v>
      </c>
    </row>
    <row r="2390" spans="2:7" x14ac:dyDescent="0.2">
      <c r="B2390" s="153">
        <v>40042</v>
      </c>
      <c r="C2390" s="61">
        <v>80.474907000000002</v>
      </c>
      <c r="D2390">
        <f t="shared" si="76"/>
        <v>-6.8128441241501886E-2</v>
      </c>
      <c r="E2390">
        <v>-6.8128441241501886E-2</v>
      </c>
      <c r="F2390">
        <v>2388</v>
      </c>
      <c r="G2390">
        <f t="shared" ca="1" si="77"/>
        <v>-2.3426345004646711E-2</v>
      </c>
    </row>
    <row r="2391" spans="2:7" x14ac:dyDescent="0.2">
      <c r="B2391" s="153">
        <v>40039</v>
      </c>
      <c r="C2391" s="61">
        <v>86.358367999999999</v>
      </c>
      <c r="D2391">
        <f t="shared" si="76"/>
        <v>-1.1732442993788124E-2</v>
      </c>
      <c r="E2391">
        <v>-1.1732442993788124E-2</v>
      </c>
      <c r="F2391">
        <v>2389</v>
      </c>
      <c r="G2391">
        <f t="shared" ca="1" si="77"/>
        <v>6.0825119688517185E-2</v>
      </c>
    </row>
    <row r="2392" spans="2:7" x14ac:dyDescent="0.2">
      <c r="B2392" s="153">
        <v>40038</v>
      </c>
      <c r="C2392" s="61">
        <v>87.383590999999996</v>
      </c>
      <c r="D2392">
        <f t="shared" si="76"/>
        <v>5.5326420436289277E-2</v>
      </c>
      <c r="E2392">
        <v>5.5326420436289277E-2</v>
      </c>
      <c r="F2392">
        <v>2390</v>
      </c>
      <c r="G2392">
        <f t="shared" ca="1" si="77"/>
        <v>3.8610766902869055E-2</v>
      </c>
    </row>
    <row r="2393" spans="2:7" x14ac:dyDescent="0.2">
      <c r="B2393" s="153">
        <v>40037</v>
      </c>
      <c r="C2393" s="61">
        <v>82.802429000000004</v>
      </c>
      <c r="D2393">
        <f t="shared" si="76"/>
        <v>4.123091865134166E-2</v>
      </c>
      <c r="E2393">
        <v>4.123091865134166E-2</v>
      </c>
      <c r="F2393">
        <v>2391</v>
      </c>
      <c r="G2393">
        <f t="shared" ca="1" si="77"/>
        <v>-2.8081607258770045E-2</v>
      </c>
    </row>
    <row r="2394" spans="2:7" x14ac:dyDescent="0.2">
      <c r="B2394" s="153">
        <v>40036</v>
      </c>
      <c r="C2394" s="61">
        <v>79.523598000000007</v>
      </c>
      <c r="D2394">
        <f t="shared" si="76"/>
        <v>6.5989970603493042E-2</v>
      </c>
      <c r="E2394">
        <v>6.5989970603493042E-2</v>
      </c>
      <c r="F2394">
        <v>2392</v>
      </c>
      <c r="G2394">
        <f t="shared" ca="1" si="77"/>
        <v>-4.294808333662279E-2</v>
      </c>
    </row>
    <row r="2395" spans="2:7" x14ac:dyDescent="0.2">
      <c r="B2395" s="153">
        <v>40035</v>
      </c>
      <c r="C2395" s="61">
        <v>74.600700000000003</v>
      </c>
      <c r="D2395">
        <f t="shared" si="76"/>
        <v>-2.6163554583503501E-2</v>
      </c>
      <c r="E2395">
        <v>-2.6163554583503501E-2</v>
      </c>
      <c r="F2395">
        <v>2393</v>
      </c>
      <c r="G2395">
        <f t="shared" ca="1" si="77"/>
        <v>-1.9644572658681959E-2</v>
      </c>
    </row>
    <row r="2396" spans="2:7" x14ac:dyDescent="0.2">
      <c r="B2396" s="153">
        <v>40032</v>
      </c>
      <c r="C2396" s="61">
        <v>76.604957999999996</v>
      </c>
      <c r="D2396">
        <f t="shared" si="76"/>
        <v>-8.8431219115606211E-3</v>
      </c>
      <c r="E2396">
        <v>-8.8431219115606211E-3</v>
      </c>
      <c r="F2396">
        <v>2394</v>
      </c>
      <c r="G2396">
        <f t="shared" ca="1" si="77"/>
        <v>-2.1358137264274824E-2</v>
      </c>
    </row>
    <row r="2397" spans="2:7" x14ac:dyDescent="0.2">
      <c r="B2397" s="153">
        <v>40031</v>
      </c>
      <c r="C2397" s="61">
        <v>77.288428999999994</v>
      </c>
      <c r="D2397">
        <f t="shared" si="76"/>
        <v>-6.9602032206701178E-2</v>
      </c>
      <c r="E2397">
        <v>-6.9602032206701178E-2</v>
      </c>
      <c r="F2397">
        <v>2395</v>
      </c>
      <c r="G2397">
        <f t="shared" ca="1" si="77"/>
        <v>2.1341955879018829E-2</v>
      </c>
    </row>
    <row r="2398" spans="2:7" x14ac:dyDescent="0.2">
      <c r="B2398" s="153">
        <v>40030</v>
      </c>
      <c r="C2398" s="61">
        <v>83.07029</v>
      </c>
      <c r="D2398">
        <f t="shared" si="76"/>
        <v>1.4895069476881382E-2</v>
      </c>
      <c r="E2398">
        <v>1.4895069476881382E-2</v>
      </c>
      <c r="F2398">
        <v>2396</v>
      </c>
      <c r="G2398">
        <f t="shared" ca="1" si="77"/>
        <v>2.2401691893279504E-2</v>
      </c>
    </row>
    <row r="2399" spans="2:7" x14ac:dyDescent="0.2">
      <c r="B2399" s="153">
        <v>40029</v>
      </c>
      <c r="C2399" s="61">
        <v>81.851112000000001</v>
      </c>
      <c r="D2399">
        <f t="shared" si="76"/>
        <v>2.7597284960393462E-2</v>
      </c>
      <c r="E2399">
        <v>2.7597284960393462E-2</v>
      </c>
      <c r="F2399">
        <v>2397</v>
      </c>
      <c r="G2399">
        <f t="shared" ca="1" si="77"/>
        <v>5.0967726869841036E-3</v>
      </c>
    </row>
    <row r="2400" spans="2:7" x14ac:dyDescent="0.2">
      <c r="B2400" s="153">
        <v>40028</v>
      </c>
      <c r="C2400" s="61">
        <v>79.652907999999996</v>
      </c>
      <c r="D2400">
        <f t="shared" si="76"/>
        <v>3.7661273739054667E-2</v>
      </c>
      <c r="E2400">
        <v>3.7661273739054667E-2</v>
      </c>
      <c r="F2400">
        <v>2398</v>
      </c>
      <c r="G2400">
        <f t="shared" ca="1" si="77"/>
        <v>5.5276678829979095E-2</v>
      </c>
    </row>
    <row r="2401" spans="2:7" x14ac:dyDescent="0.2">
      <c r="B2401" s="153">
        <v>40025</v>
      </c>
      <c r="C2401" s="61">
        <v>76.761955</v>
      </c>
      <c r="D2401">
        <f t="shared" si="76"/>
        <v>6.6000453719121915E-2</v>
      </c>
      <c r="E2401">
        <v>6.6000453719121915E-2</v>
      </c>
      <c r="F2401">
        <v>2399</v>
      </c>
      <c r="G2401">
        <f t="shared" ca="1" si="77"/>
        <v>1.9261071751214907E-3</v>
      </c>
    </row>
    <row r="2402" spans="2:7" x14ac:dyDescent="0.2">
      <c r="B2402" s="153">
        <v>40024</v>
      </c>
      <c r="C2402" s="61">
        <v>72.009308000000004</v>
      </c>
      <c r="D2402">
        <f t="shared" si="76"/>
        <v>5.5944602035485963E-3</v>
      </c>
      <c r="E2402">
        <v>5.5944602035485963E-3</v>
      </c>
      <c r="F2402">
        <v>2400</v>
      </c>
      <c r="G2402">
        <f t="shared" ca="1" si="77"/>
        <v>5.4896562795463122E-2</v>
      </c>
    </row>
    <row r="2403" spans="2:7" x14ac:dyDescent="0.2">
      <c r="B2403" s="153">
        <v>40023</v>
      </c>
      <c r="C2403" s="61">
        <v>71.608695999999995</v>
      </c>
      <c r="D2403">
        <f t="shared" si="76"/>
        <v>-5.0923110383456129E-2</v>
      </c>
      <c r="E2403">
        <v>-5.0923110383456129E-2</v>
      </c>
      <c r="F2403">
        <v>2401</v>
      </c>
      <c r="G2403">
        <f t="shared" ca="1" si="77"/>
        <v>6.0811927146192536E-3</v>
      </c>
    </row>
    <row r="2404" spans="2:7" x14ac:dyDescent="0.2">
      <c r="B2404" s="153">
        <v>40022</v>
      </c>
      <c r="C2404" s="61">
        <v>75.450890000000001</v>
      </c>
      <c r="D2404">
        <f t="shared" si="76"/>
        <v>0.10759170068501363</v>
      </c>
      <c r="E2404">
        <v>0.10759170068501363</v>
      </c>
      <c r="F2404">
        <v>2402</v>
      </c>
      <c r="G2404">
        <f t="shared" ca="1" si="77"/>
        <v>-1.61828602699889E-2</v>
      </c>
    </row>
    <row r="2405" spans="2:7" x14ac:dyDescent="0.2">
      <c r="B2405" s="153">
        <v>40021</v>
      </c>
      <c r="C2405" s="61">
        <v>68.121573999999995</v>
      </c>
      <c r="D2405">
        <f t="shared" si="76"/>
        <v>3.3526256263977645E-3</v>
      </c>
      <c r="E2405">
        <v>3.3526256263977645E-3</v>
      </c>
      <c r="F2405">
        <v>2403</v>
      </c>
      <c r="G2405">
        <f t="shared" ca="1" si="77"/>
        <v>-4.3690407656488267E-2</v>
      </c>
    </row>
    <row r="2406" spans="2:7" x14ac:dyDescent="0.2">
      <c r="B2406" s="153">
        <v>40018</v>
      </c>
      <c r="C2406" s="61">
        <v>67.893951000000001</v>
      </c>
      <c r="D2406">
        <f t="shared" si="76"/>
        <v>9.5489906718549303E-2</v>
      </c>
      <c r="E2406">
        <v>9.5489906718549303E-2</v>
      </c>
      <c r="F2406">
        <v>2404</v>
      </c>
      <c r="G2406">
        <f t="shared" ca="1" si="77"/>
        <v>2.7755110322829537E-2</v>
      </c>
    </row>
    <row r="2407" spans="2:7" x14ac:dyDescent="0.2">
      <c r="B2407" s="153">
        <v>40017</v>
      </c>
      <c r="C2407" s="61">
        <v>61.975879999999997</v>
      </c>
      <c r="D2407">
        <f t="shared" si="76"/>
        <v>4.7069458501378655E-2</v>
      </c>
      <c r="E2407">
        <v>4.7069458501378655E-2</v>
      </c>
      <c r="F2407">
        <v>2405</v>
      </c>
      <c r="G2407">
        <f t="shared" ca="1" si="77"/>
        <v>0.10947408458347091</v>
      </c>
    </row>
    <row r="2408" spans="2:7" x14ac:dyDescent="0.2">
      <c r="B2408" s="153">
        <v>40016</v>
      </c>
      <c r="C2408" s="61">
        <v>59.189846000000003</v>
      </c>
      <c r="D2408">
        <f t="shared" si="76"/>
        <v>-6.2672148199840374E-3</v>
      </c>
      <c r="E2408">
        <v>-6.2672148199840374E-3</v>
      </c>
      <c r="F2408">
        <v>2406</v>
      </c>
      <c r="G2408">
        <f t="shared" ca="1" si="77"/>
        <v>-1.1352020784158867E-2</v>
      </c>
    </row>
    <row r="2409" spans="2:7" x14ac:dyDescent="0.2">
      <c r="B2409" s="153">
        <v>40015</v>
      </c>
      <c r="C2409" s="61">
        <v>59.563141000000002</v>
      </c>
      <c r="D2409">
        <f t="shared" si="76"/>
        <v>-2.5918016766759305E-3</v>
      </c>
      <c r="E2409">
        <v>-2.5918016766759305E-3</v>
      </c>
      <c r="F2409">
        <v>2407</v>
      </c>
      <c r="G2409">
        <f t="shared" ca="1" si="77"/>
        <v>-1.485146220878057E-2</v>
      </c>
    </row>
    <row r="2410" spans="2:7" x14ac:dyDescent="0.2">
      <c r="B2410" s="153">
        <v>40014</v>
      </c>
      <c r="C2410" s="61">
        <v>59.717917999999997</v>
      </c>
      <c r="D2410">
        <f t="shared" si="76"/>
        <v>3.8473696502263087E-2</v>
      </c>
      <c r="E2410">
        <v>3.8473696502263087E-2</v>
      </c>
      <c r="F2410">
        <v>2408</v>
      </c>
      <c r="G2410">
        <f t="shared" ca="1" si="77"/>
        <v>6.2171216260362306E-3</v>
      </c>
    </row>
    <row r="2411" spans="2:7" x14ac:dyDescent="0.2">
      <c r="B2411" s="153">
        <v>40011</v>
      </c>
      <c r="C2411" s="61">
        <v>57.505470000000003</v>
      </c>
      <c r="D2411">
        <f t="shared" si="76"/>
        <v>6.437481738453682E-2</v>
      </c>
      <c r="E2411">
        <v>6.437481738453682E-2</v>
      </c>
      <c r="F2411">
        <v>2409</v>
      </c>
      <c r="G2411">
        <f t="shared" ca="1" si="77"/>
        <v>-5.3526773714796805E-2</v>
      </c>
    </row>
    <row r="2412" spans="2:7" x14ac:dyDescent="0.2">
      <c r="B2412" s="153">
        <v>40010</v>
      </c>
      <c r="C2412" s="61">
        <v>54.027462</v>
      </c>
      <c r="D2412">
        <f t="shared" si="76"/>
        <v>2.8244577111079736E-2</v>
      </c>
      <c r="E2412">
        <v>2.8244577111079736E-2</v>
      </c>
      <c r="F2412">
        <v>2410</v>
      </c>
      <c r="G2412">
        <f t="shared" ca="1" si="77"/>
        <v>5.0953305863435994E-2</v>
      </c>
    </row>
    <row r="2413" spans="2:7" x14ac:dyDescent="0.2">
      <c r="B2413" s="153">
        <v>40009</v>
      </c>
      <c r="C2413" s="61">
        <v>52.543396000000001</v>
      </c>
      <c r="D2413">
        <f t="shared" si="76"/>
        <v>5.9676993654711817E-2</v>
      </c>
      <c r="E2413">
        <v>5.9676993654711817E-2</v>
      </c>
      <c r="F2413">
        <v>2411</v>
      </c>
      <c r="G2413">
        <f t="shared" ca="1" si="77"/>
        <v>-7.7880835536093609E-2</v>
      </c>
    </row>
    <row r="2414" spans="2:7" x14ac:dyDescent="0.2">
      <c r="B2414" s="153">
        <v>40008</v>
      </c>
      <c r="C2414" s="61">
        <v>49.584350999999998</v>
      </c>
      <c r="D2414">
        <f t="shared" si="76"/>
        <v>3.6740767194027503E-2</v>
      </c>
      <c r="E2414">
        <v>3.6740767194027503E-2</v>
      </c>
      <c r="F2414">
        <v>2412</v>
      </c>
      <c r="G2414">
        <f t="shared" ca="1" si="77"/>
        <v>5.3059022034990376E-2</v>
      </c>
    </row>
    <row r="2415" spans="2:7" x14ac:dyDescent="0.2">
      <c r="B2415" s="153">
        <v>40007</v>
      </c>
      <c r="C2415" s="61">
        <v>47.827145000000002</v>
      </c>
      <c r="D2415">
        <f t="shared" si="76"/>
        <v>-2.9199654298937412E-2</v>
      </c>
      <c r="E2415">
        <v>-2.9199654298937412E-2</v>
      </c>
      <c r="F2415">
        <v>2413</v>
      </c>
      <c r="G2415">
        <f t="shared" ca="1" si="77"/>
        <v>4.5233771151348016E-2</v>
      </c>
    </row>
    <row r="2416" spans="2:7" x14ac:dyDescent="0.2">
      <c r="B2416" s="153">
        <v>40004</v>
      </c>
      <c r="C2416" s="61">
        <v>49.265686000000002</v>
      </c>
      <c r="D2416">
        <f t="shared" si="76"/>
        <v>-7.1560150826347965E-3</v>
      </c>
      <c r="E2416">
        <v>-7.1560150826347965E-3</v>
      </c>
      <c r="F2416">
        <v>2414</v>
      </c>
      <c r="G2416">
        <f t="shared" ca="1" si="77"/>
        <v>-4.4100120813735433E-2</v>
      </c>
    </row>
    <row r="2417" spans="2:7" x14ac:dyDescent="0.2">
      <c r="B2417" s="153">
        <v>40003</v>
      </c>
      <c r="C2417" s="61">
        <v>49.620773</v>
      </c>
      <c r="D2417">
        <f t="shared" si="76"/>
        <v>-3.1283264954814829E-2</v>
      </c>
      <c r="E2417">
        <v>-3.1283264954814829E-2</v>
      </c>
      <c r="F2417">
        <v>2415</v>
      </c>
      <c r="G2417">
        <f t="shared" ca="1" si="77"/>
        <v>-9.1650179979675991E-2</v>
      </c>
    </row>
    <row r="2418" spans="2:7" x14ac:dyDescent="0.2">
      <c r="B2418" s="153">
        <v>40002</v>
      </c>
      <c r="C2418" s="61">
        <v>51.223202000000001</v>
      </c>
      <c r="D2418">
        <f t="shared" si="76"/>
        <v>3.2096000021308332E-3</v>
      </c>
      <c r="E2418">
        <v>3.2096000021308332E-3</v>
      </c>
      <c r="F2418">
        <v>2416</v>
      </c>
      <c r="G2418">
        <f t="shared" ca="1" si="77"/>
        <v>-2.0506342314942288E-2</v>
      </c>
    </row>
    <row r="2419" spans="2:7" x14ac:dyDescent="0.2">
      <c r="B2419" s="153">
        <v>40001</v>
      </c>
      <c r="C2419" s="61">
        <v>51.059322000000002</v>
      </c>
      <c r="D2419">
        <f t="shared" si="76"/>
        <v>-8.8370936520258576E-3</v>
      </c>
      <c r="E2419">
        <v>-8.8370936520258576E-3</v>
      </c>
      <c r="F2419">
        <v>2417</v>
      </c>
      <c r="G2419">
        <f t="shared" ca="1" si="77"/>
        <v>3.4690273696921563E-2</v>
      </c>
    </row>
    <row r="2420" spans="2:7" x14ac:dyDescent="0.2">
      <c r="B2420" s="153">
        <v>40000</v>
      </c>
      <c r="C2420" s="61">
        <v>51.514561</v>
      </c>
      <c r="D2420">
        <f t="shared" si="76"/>
        <v>-5.9507871318913656E-2</v>
      </c>
      <c r="E2420">
        <v>-5.9507871318913656E-2</v>
      </c>
      <c r="F2420">
        <v>2418</v>
      </c>
      <c r="G2420">
        <f t="shared" ca="1" si="77"/>
        <v>-8.698287719563301E-2</v>
      </c>
    </row>
    <row r="2421" spans="2:7" x14ac:dyDescent="0.2">
      <c r="B2421" s="153">
        <v>39997</v>
      </c>
      <c r="C2421" s="61">
        <v>54.774048000000001</v>
      </c>
      <c r="D2421">
        <f t="shared" si="76"/>
        <v>2.1912555414416324E-2</v>
      </c>
      <c r="E2421">
        <v>2.1912555414416324E-2</v>
      </c>
      <c r="F2421">
        <v>2419</v>
      </c>
      <c r="G2421">
        <f t="shared" ca="1" si="77"/>
        <v>4.4464899430179767E-3</v>
      </c>
    </row>
    <row r="2422" spans="2:7" x14ac:dyDescent="0.2">
      <c r="B2422" s="153">
        <v>39996</v>
      </c>
      <c r="C2422" s="61">
        <v>53.599544999999999</v>
      </c>
      <c r="D2422">
        <f t="shared" si="76"/>
        <v>-1.7687115149086691E-2</v>
      </c>
      <c r="E2422">
        <v>-1.7687115149086691E-2</v>
      </c>
      <c r="F2422">
        <v>2420</v>
      </c>
      <c r="G2422">
        <f t="shared" ca="1" si="77"/>
        <v>5.8039454118540841E-2</v>
      </c>
    </row>
    <row r="2423" spans="2:7" x14ac:dyDescent="0.2">
      <c r="B2423" s="153">
        <v>39995</v>
      </c>
      <c r="C2423" s="61">
        <v>54.564636</v>
      </c>
      <c r="D2423">
        <f t="shared" si="76"/>
        <v>3.0610458643884789E-2</v>
      </c>
      <c r="E2423">
        <v>3.0610458643884789E-2</v>
      </c>
      <c r="F2423">
        <v>2421</v>
      </c>
      <c r="G2423">
        <f t="shared" ca="1" si="77"/>
        <v>-2.049425313363613E-2</v>
      </c>
    </row>
    <row r="2424" spans="2:7" x14ac:dyDescent="0.2">
      <c r="B2424" s="153">
        <v>39994</v>
      </c>
      <c r="C2424" s="61">
        <v>52.943995999999999</v>
      </c>
      <c r="D2424">
        <f t="shared" si="76"/>
        <v>-7.3749710721711825E-2</v>
      </c>
      <c r="E2424">
        <v>-7.3749710721711825E-2</v>
      </c>
      <c r="F2424">
        <v>2422</v>
      </c>
      <c r="G2424">
        <f t="shared" ca="1" si="77"/>
        <v>-1.0754405139563928E-3</v>
      </c>
    </row>
    <row r="2425" spans="2:7" x14ac:dyDescent="0.2">
      <c r="B2425" s="153">
        <v>39993</v>
      </c>
      <c r="C2425" s="61">
        <v>57.159492</v>
      </c>
      <c r="D2425">
        <f t="shared" si="76"/>
        <v>-7.7443094349212871E-2</v>
      </c>
      <c r="E2425">
        <v>-7.7443094349212871E-2</v>
      </c>
      <c r="F2425">
        <v>2423</v>
      </c>
      <c r="G2425">
        <f t="shared" ca="1" si="77"/>
        <v>-4.8778488752216449E-4</v>
      </c>
    </row>
    <row r="2426" spans="2:7" x14ac:dyDescent="0.2">
      <c r="B2426" s="153">
        <v>39990</v>
      </c>
      <c r="C2426" s="61">
        <v>61.957687</v>
      </c>
      <c r="D2426">
        <f t="shared" si="76"/>
        <v>8.7459553003356363E-3</v>
      </c>
      <c r="E2426">
        <v>8.7459553003356363E-3</v>
      </c>
      <c r="F2426">
        <v>2424</v>
      </c>
      <c r="G2426">
        <f t="shared" ca="1" si="77"/>
        <v>2.8771278426551604E-2</v>
      </c>
    </row>
    <row r="2427" spans="2:7" x14ac:dyDescent="0.2">
      <c r="B2427" s="153">
        <v>39989</v>
      </c>
      <c r="C2427" s="61">
        <v>61.420506000000003</v>
      </c>
      <c r="D2427">
        <f t="shared" si="76"/>
        <v>-5.5843114699636091E-2</v>
      </c>
      <c r="E2427">
        <v>-5.5843114699636091E-2</v>
      </c>
      <c r="F2427">
        <v>2425</v>
      </c>
      <c r="G2427">
        <f t="shared" ca="1" si="77"/>
        <v>-4.6749004319956725E-2</v>
      </c>
    </row>
    <row r="2428" spans="2:7" x14ac:dyDescent="0.2">
      <c r="B2428" s="153">
        <v>39988</v>
      </c>
      <c r="C2428" s="61">
        <v>65.053284000000005</v>
      </c>
      <c r="D2428">
        <f t="shared" si="76"/>
        <v>4.3370037307778136E-2</v>
      </c>
      <c r="E2428">
        <v>4.3370037307778136E-2</v>
      </c>
      <c r="F2428">
        <v>2426</v>
      </c>
      <c r="G2428">
        <f t="shared" ca="1" si="77"/>
        <v>3.4787660499943245E-2</v>
      </c>
    </row>
    <row r="2429" spans="2:7" x14ac:dyDescent="0.2">
      <c r="B2429" s="153">
        <v>39987</v>
      </c>
      <c r="C2429" s="61">
        <v>62.349196999999997</v>
      </c>
      <c r="D2429">
        <f t="shared" si="76"/>
        <v>2.6532950370419292E-2</v>
      </c>
      <c r="E2429">
        <v>2.6532950370419292E-2</v>
      </c>
      <c r="F2429">
        <v>2427</v>
      </c>
      <c r="G2429">
        <f t="shared" ca="1" si="77"/>
        <v>3.5711666393452024E-2</v>
      </c>
    </row>
    <row r="2430" spans="2:7" x14ac:dyDescent="0.2">
      <c r="B2430" s="153">
        <v>39986</v>
      </c>
      <c r="C2430" s="61">
        <v>60.737648</v>
      </c>
      <c r="D2430">
        <f t="shared" si="76"/>
        <v>-3.4727246568226365E-2</v>
      </c>
      <c r="E2430">
        <v>-3.4727246568226365E-2</v>
      </c>
      <c r="F2430">
        <v>2428</v>
      </c>
      <c r="G2430">
        <f t="shared" ca="1" si="77"/>
        <v>7.664141555803243E-2</v>
      </c>
    </row>
    <row r="2431" spans="2:7" x14ac:dyDescent="0.2">
      <c r="B2431" s="153">
        <v>39983</v>
      </c>
      <c r="C2431" s="61">
        <v>62.922783000000003</v>
      </c>
      <c r="D2431">
        <f t="shared" si="76"/>
        <v>4.8710113611681892E-2</v>
      </c>
      <c r="E2431">
        <v>4.8710113611681892E-2</v>
      </c>
      <c r="F2431">
        <v>2429</v>
      </c>
      <c r="G2431">
        <f t="shared" ca="1" si="77"/>
        <v>3.5693238143700935E-2</v>
      </c>
    </row>
    <row r="2432" spans="2:7" x14ac:dyDescent="0.2">
      <c r="B2432" s="153">
        <v>39982</v>
      </c>
      <c r="C2432" s="61">
        <v>60.000168000000002</v>
      </c>
      <c r="D2432">
        <f t="shared" si="76"/>
        <v>1.7289360739529309E-2</v>
      </c>
      <c r="E2432">
        <v>1.7289360739529309E-2</v>
      </c>
      <c r="F2432">
        <v>2430</v>
      </c>
      <c r="G2432">
        <f t="shared" ca="1" si="77"/>
        <v>-1.5339986719389374E-3</v>
      </c>
    </row>
    <row r="2433" spans="2:7" x14ac:dyDescent="0.2">
      <c r="B2433" s="153">
        <v>39981</v>
      </c>
      <c r="C2433" s="61">
        <v>58.980434000000002</v>
      </c>
      <c r="D2433">
        <f t="shared" si="76"/>
        <v>-7.4439223439194346E-2</v>
      </c>
      <c r="E2433">
        <v>-7.4439223439194346E-2</v>
      </c>
      <c r="F2433">
        <v>2431</v>
      </c>
      <c r="G2433">
        <f t="shared" ca="1" si="77"/>
        <v>-4.6918037918312304E-2</v>
      </c>
    </row>
    <row r="2434" spans="2:7" x14ac:dyDescent="0.2">
      <c r="B2434" s="153">
        <v>39980</v>
      </c>
      <c r="C2434" s="61">
        <v>63.723998999999999</v>
      </c>
      <c r="D2434">
        <f t="shared" si="76"/>
        <v>2.1155599652578846E-2</v>
      </c>
      <c r="E2434">
        <v>2.1155599652578846E-2</v>
      </c>
      <c r="F2434">
        <v>2432</v>
      </c>
      <c r="G2434">
        <f t="shared" ca="1" si="77"/>
        <v>-1.1027624985627291E-2</v>
      </c>
    </row>
    <row r="2435" spans="2:7" x14ac:dyDescent="0.2">
      <c r="B2435" s="153">
        <v>39979</v>
      </c>
      <c r="C2435" s="61">
        <v>62.403809000000003</v>
      </c>
      <c r="D2435">
        <f t="shared" ref="D2435:D2498" si="78">(C2435-C2436)/C2436</f>
        <v>-4.0727767102426406E-2</v>
      </c>
      <c r="E2435">
        <v>-4.0727767102426406E-2</v>
      </c>
      <c r="F2435">
        <v>2433</v>
      </c>
      <c r="G2435">
        <f t="shared" ref="G2435:G2498" ca="1" si="79">_xlfn.NORM.INV(RAND(),$N$5,$N$6)</f>
        <v>-3.9669063644218301E-2</v>
      </c>
    </row>
    <row r="2436" spans="2:7" x14ac:dyDescent="0.2">
      <c r="B2436" s="153">
        <v>39976</v>
      </c>
      <c r="C2436" s="61">
        <v>65.053284000000005</v>
      </c>
      <c r="D2436">
        <f t="shared" si="78"/>
        <v>-3.2236299750008107E-2</v>
      </c>
      <c r="E2436">
        <v>-3.2236299750008107E-2</v>
      </c>
      <c r="F2436">
        <v>2434</v>
      </c>
      <c r="G2436">
        <f t="shared" ca="1" si="79"/>
        <v>-0.12311678691129593</v>
      </c>
    </row>
    <row r="2437" spans="2:7" x14ac:dyDescent="0.2">
      <c r="B2437" s="153">
        <v>39975</v>
      </c>
      <c r="C2437" s="61">
        <v>67.220214999999996</v>
      </c>
      <c r="D2437">
        <f t="shared" si="78"/>
        <v>2.1726996119015334E-2</v>
      </c>
      <c r="E2437">
        <v>2.1726996119015334E-2</v>
      </c>
      <c r="F2437">
        <v>2435</v>
      </c>
      <c r="G2437">
        <f t="shared" ca="1" si="79"/>
        <v>1.6253225075532413E-2</v>
      </c>
    </row>
    <row r="2438" spans="2:7" x14ac:dyDescent="0.2">
      <c r="B2438" s="153">
        <v>39974</v>
      </c>
      <c r="C2438" s="61">
        <v>65.790779000000001</v>
      </c>
      <c r="D2438">
        <f t="shared" si="78"/>
        <v>-1.8473236861489595E-2</v>
      </c>
      <c r="E2438">
        <v>-1.8473236861489595E-2</v>
      </c>
      <c r="F2438">
        <v>2436</v>
      </c>
      <c r="G2438">
        <f t="shared" ca="1" si="79"/>
        <v>-3.9574418379733599E-2</v>
      </c>
    </row>
    <row r="2439" spans="2:7" x14ac:dyDescent="0.2">
      <c r="B2439" s="153">
        <v>39973</v>
      </c>
      <c r="C2439" s="61">
        <v>67.029021999999998</v>
      </c>
      <c r="D2439">
        <f t="shared" si="78"/>
        <v>8.0788555059474257E-3</v>
      </c>
      <c r="E2439">
        <v>8.0788555059474257E-3</v>
      </c>
      <c r="F2439">
        <v>2437</v>
      </c>
      <c r="G2439">
        <f t="shared" ca="1" si="79"/>
        <v>-1.165889449694975E-2</v>
      </c>
    </row>
    <row r="2440" spans="2:7" x14ac:dyDescent="0.2">
      <c r="B2440" s="153">
        <v>39972</v>
      </c>
      <c r="C2440" s="61">
        <v>66.491844</v>
      </c>
      <c r="D2440">
        <f t="shared" si="78"/>
        <v>-6.1793274357620595E-2</v>
      </c>
      <c r="E2440">
        <v>-6.1793274357620595E-2</v>
      </c>
      <c r="F2440">
        <v>2438</v>
      </c>
      <c r="G2440">
        <f t="shared" ca="1" si="79"/>
        <v>-1.4286667269684084E-2</v>
      </c>
    </row>
    <row r="2441" spans="2:7" x14ac:dyDescent="0.2">
      <c r="B2441" s="153">
        <v>39969</v>
      </c>
      <c r="C2441" s="61">
        <v>70.871207999999996</v>
      </c>
      <c r="D2441">
        <f t="shared" si="78"/>
        <v>5.4599511910439658E-2</v>
      </c>
      <c r="E2441">
        <v>5.4599511910439658E-2</v>
      </c>
      <c r="F2441">
        <v>2439</v>
      </c>
      <c r="G2441">
        <f t="shared" ca="1" si="79"/>
        <v>-7.4450033718556505E-2</v>
      </c>
    </row>
    <row r="2442" spans="2:7" x14ac:dyDescent="0.2">
      <c r="B2442" s="153">
        <v>39968</v>
      </c>
      <c r="C2442" s="61">
        <v>67.202010999999999</v>
      </c>
      <c r="D2442">
        <f t="shared" si="78"/>
        <v>1.8631238560162407E-2</v>
      </c>
      <c r="E2442">
        <v>1.8631238560162407E-2</v>
      </c>
      <c r="F2442">
        <v>2440</v>
      </c>
      <c r="G2442">
        <f t="shared" ca="1" si="79"/>
        <v>1.0124768876283604E-2</v>
      </c>
    </row>
    <row r="2443" spans="2:7" x14ac:dyDescent="0.2">
      <c r="B2443" s="153">
        <v>39967</v>
      </c>
      <c r="C2443" s="61">
        <v>65.972854999999996</v>
      </c>
      <c r="D2443">
        <f t="shared" si="78"/>
        <v>3.6772038608555858E-2</v>
      </c>
      <c r="E2443">
        <v>3.6772038608555858E-2</v>
      </c>
      <c r="F2443">
        <v>2441</v>
      </c>
      <c r="G2443">
        <f t="shared" ca="1" si="79"/>
        <v>6.9311750204983841E-2</v>
      </c>
    </row>
    <row r="2444" spans="2:7" x14ac:dyDescent="0.2">
      <c r="B2444" s="153">
        <v>39966</v>
      </c>
      <c r="C2444" s="61">
        <v>63.632942</v>
      </c>
      <c r="D2444">
        <f t="shared" si="78"/>
        <v>3.7559076009534315E-2</v>
      </c>
      <c r="E2444">
        <v>3.7559076009534315E-2</v>
      </c>
      <c r="F2444">
        <v>2442</v>
      </c>
      <c r="G2444">
        <f t="shared" ca="1" si="79"/>
        <v>3.2436447158445993E-2</v>
      </c>
    </row>
    <row r="2445" spans="2:7" x14ac:dyDescent="0.2">
      <c r="B2445" s="153">
        <v>39965</v>
      </c>
      <c r="C2445" s="61">
        <v>61.329464000000002</v>
      </c>
      <c r="D2445">
        <f t="shared" si="78"/>
        <v>-1.4825910971036347E-4</v>
      </c>
      <c r="E2445">
        <v>-1.4825910971036347E-4</v>
      </c>
      <c r="F2445">
        <v>2443</v>
      </c>
      <c r="G2445">
        <f t="shared" ca="1" si="79"/>
        <v>3.2814466405738894E-2</v>
      </c>
    </row>
    <row r="2446" spans="2:7" x14ac:dyDescent="0.2">
      <c r="B2446" s="153">
        <v>39962</v>
      </c>
      <c r="C2446" s="61">
        <v>61.338557999999999</v>
      </c>
      <c r="D2446">
        <f t="shared" si="78"/>
        <v>1.2017353387344977E-2</v>
      </c>
      <c r="E2446">
        <v>1.2017353387344977E-2</v>
      </c>
      <c r="F2446">
        <v>2444</v>
      </c>
      <c r="G2446">
        <f t="shared" ca="1" si="79"/>
        <v>-4.676349200641565E-2</v>
      </c>
    </row>
    <row r="2447" spans="2:7" x14ac:dyDescent="0.2">
      <c r="B2447" s="153">
        <v>39961</v>
      </c>
      <c r="C2447" s="61">
        <v>60.610183999999997</v>
      </c>
      <c r="D2447">
        <f t="shared" si="78"/>
        <v>-3.1990624344188041E-2</v>
      </c>
      <c r="E2447">
        <v>-3.1990624344188041E-2</v>
      </c>
      <c r="F2447">
        <v>2445</v>
      </c>
      <c r="G2447">
        <f t="shared" ca="1" si="79"/>
        <v>3.9414315998333262E-2</v>
      </c>
    </row>
    <row r="2448" spans="2:7" x14ac:dyDescent="0.2">
      <c r="B2448" s="153">
        <v>39960</v>
      </c>
      <c r="C2448" s="61">
        <v>62.613219999999998</v>
      </c>
      <c r="D2448">
        <f t="shared" si="78"/>
        <v>5.6050243615276746E-2</v>
      </c>
      <c r="E2448">
        <v>5.6050243615276746E-2</v>
      </c>
      <c r="F2448">
        <v>2446</v>
      </c>
      <c r="G2448">
        <f t="shared" ca="1" si="79"/>
        <v>-2.1767232152693543E-2</v>
      </c>
    </row>
    <row r="2449" spans="2:7" x14ac:dyDescent="0.2">
      <c r="B2449" s="153">
        <v>39959</v>
      </c>
      <c r="C2449" s="61">
        <v>59.290000999999997</v>
      </c>
      <c r="D2449">
        <f t="shared" si="78"/>
        <v>-5.8142802514550659E-2</v>
      </c>
      <c r="E2449">
        <v>-5.8142802514550659E-2</v>
      </c>
      <c r="F2449">
        <v>2447</v>
      </c>
      <c r="G2449">
        <f t="shared" ca="1" si="79"/>
        <v>-5.5169578343142747E-2</v>
      </c>
    </row>
    <row r="2450" spans="2:7" x14ac:dyDescent="0.2">
      <c r="B2450" s="153">
        <v>39958</v>
      </c>
      <c r="C2450" s="61">
        <v>62.950096000000002</v>
      </c>
      <c r="D2450">
        <f t="shared" si="78"/>
        <v>-1.4456982123562965E-4</v>
      </c>
      <c r="E2450">
        <v>-1.4456982123562965E-4</v>
      </c>
      <c r="F2450">
        <v>2448</v>
      </c>
      <c r="G2450">
        <f t="shared" ca="1" si="79"/>
        <v>-5.6448093566877675E-2</v>
      </c>
    </row>
    <row r="2451" spans="2:7" x14ac:dyDescent="0.2">
      <c r="B2451" s="153">
        <v>39955</v>
      </c>
      <c r="C2451" s="61">
        <v>62.959198000000001</v>
      </c>
      <c r="D2451">
        <f t="shared" si="78"/>
        <v>-3.2732110916067432E-2</v>
      </c>
      <c r="E2451">
        <v>-3.2732110916067432E-2</v>
      </c>
      <c r="F2451">
        <v>2449</v>
      </c>
      <c r="G2451">
        <f t="shared" ca="1" si="79"/>
        <v>-1.2375184292054239E-2</v>
      </c>
    </row>
    <row r="2452" spans="2:7" x14ac:dyDescent="0.2">
      <c r="B2452" s="153">
        <v>39954</v>
      </c>
      <c r="C2452" s="61">
        <v>65.089721999999995</v>
      </c>
      <c r="D2452">
        <f t="shared" si="78"/>
        <v>-1.5966893531940505E-2</v>
      </c>
      <c r="E2452">
        <v>-1.5966893531940505E-2</v>
      </c>
      <c r="F2452">
        <v>2450</v>
      </c>
      <c r="G2452">
        <f t="shared" ca="1" si="79"/>
        <v>4.723726695786383E-2</v>
      </c>
    </row>
    <row r="2453" spans="2:7" x14ac:dyDescent="0.2">
      <c r="B2453" s="153">
        <v>39953</v>
      </c>
      <c r="C2453" s="61">
        <v>66.145865999999998</v>
      </c>
      <c r="D2453">
        <f t="shared" si="78"/>
        <v>0.18825663916343796</v>
      </c>
      <c r="E2453">
        <v>0.18825663916343796</v>
      </c>
      <c r="F2453">
        <v>2451</v>
      </c>
      <c r="G2453">
        <f t="shared" ca="1" si="79"/>
        <v>-4.3985020712513792E-3</v>
      </c>
    </row>
    <row r="2454" spans="2:7" x14ac:dyDescent="0.2">
      <c r="B2454" s="153">
        <v>39952</v>
      </c>
      <c r="C2454" s="61">
        <v>55.666313000000002</v>
      </c>
      <c r="D2454">
        <f t="shared" si="78"/>
        <v>1.4603382547560313E-2</v>
      </c>
      <c r="E2454">
        <v>1.4603382547560313E-2</v>
      </c>
      <c r="F2454">
        <v>2452</v>
      </c>
      <c r="G2454">
        <f t="shared" ca="1" si="79"/>
        <v>-1.1794918289702383E-2</v>
      </c>
    </row>
    <row r="2455" spans="2:7" x14ac:dyDescent="0.2">
      <c r="B2455" s="153">
        <v>39951</v>
      </c>
      <c r="C2455" s="61">
        <v>54.865096999999999</v>
      </c>
      <c r="D2455">
        <f t="shared" si="78"/>
        <v>0.1359094343172737</v>
      </c>
      <c r="E2455">
        <v>0.1359094343172737</v>
      </c>
      <c r="F2455">
        <v>2453</v>
      </c>
      <c r="G2455">
        <f t="shared" ca="1" si="79"/>
        <v>7.6506028160568743E-2</v>
      </c>
    </row>
    <row r="2456" spans="2:7" x14ac:dyDescent="0.2">
      <c r="B2456" s="153">
        <v>39948</v>
      </c>
      <c r="C2456" s="61">
        <v>48.300590999999997</v>
      </c>
      <c r="D2456">
        <f t="shared" si="78"/>
        <v>2.0781310403413703E-2</v>
      </c>
      <c r="E2456">
        <v>2.0781310403413703E-2</v>
      </c>
      <c r="F2456">
        <v>2454</v>
      </c>
      <c r="G2456">
        <f t="shared" ca="1" si="79"/>
        <v>-2.7012750451889589E-3</v>
      </c>
    </row>
    <row r="2457" spans="2:7" x14ac:dyDescent="0.2">
      <c r="B2457" s="153">
        <v>39947</v>
      </c>
      <c r="C2457" s="61">
        <v>47.317276</v>
      </c>
      <c r="D2457">
        <f t="shared" si="78"/>
        <v>-2.9505092325283536E-2</v>
      </c>
      <c r="E2457">
        <v>-2.9505092325283536E-2</v>
      </c>
      <c r="F2457">
        <v>2455</v>
      </c>
      <c r="G2457">
        <f t="shared" ca="1" si="79"/>
        <v>-3.5861078656963676E-2</v>
      </c>
    </row>
    <row r="2458" spans="2:7" x14ac:dyDescent="0.2">
      <c r="B2458" s="153">
        <v>39946</v>
      </c>
      <c r="C2458" s="61">
        <v>48.755820999999997</v>
      </c>
      <c r="D2458">
        <f t="shared" si="78"/>
        <v>2.0581976064539815E-3</v>
      </c>
      <c r="E2458">
        <v>2.0581976064539815E-3</v>
      </c>
      <c r="F2458">
        <v>2456</v>
      </c>
      <c r="G2458">
        <f t="shared" ca="1" si="79"/>
        <v>6.6972591670519985E-2</v>
      </c>
    </row>
    <row r="2459" spans="2:7" x14ac:dyDescent="0.2">
      <c r="B2459" s="153">
        <v>39945</v>
      </c>
      <c r="C2459" s="61">
        <v>48.655678000000002</v>
      </c>
      <c r="D2459">
        <f t="shared" si="78"/>
        <v>3.8476606887559876E-2</v>
      </c>
      <c r="E2459">
        <v>3.8476606887559876E-2</v>
      </c>
      <c r="F2459">
        <v>2457</v>
      </c>
      <c r="G2459">
        <f t="shared" ca="1" si="79"/>
        <v>2.1197202436439834E-2</v>
      </c>
    </row>
    <row r="2460" spans="2:7" x14ac:dyDescent="0.2">
      <c r="B2460" s="153">
        <v>39944</v>
      </c>
      <c r="C2460" s="61">
        <v>46.852936</v>
      </c>
      <c r="D2460">
        <f t="shared" si="78"/>
        <v>-4.2426493313326638E-2</v>
      </c>
      <c r="E2460">
        <v>-4.2426493313326638E-2</v>
      </c>
      <c r="F2460">
        <v>2458</v>
      </c>
      <c r="G2460">
        <f t="shared" ca="1" si="79"/>
        <v>-2.9210355330912489E-3</v>
      </c>
    </row>
    <row r="2461" spans="2:7" x14ac:dyDescent="0.2">
      <c r="B2461" s="153">
        <v>39941</v>
      </c>
      <c r="C2461" s="61">
        <v>48.928814000000003</v>
      </c>
      <c r="D2461">
        <f t="shared" si="78"/>
        <v>-1.1950738421661996E-2</v>
      </c>
      <c r="E2461">
        <v>-1.1950738421661996E-2</v>
      </c>
      <c r="F2461">
        <v>2459</v>
      </c>
      <c r="G2461">
        <f t="shared" ca="1" si="79"/>
        <v>5.3330502269456036E-2</v>
      </c>
    </row>
    <row r="2462" spans="2:7" x14ac:dyDescent="0.2">
      <c r="B2462" s="153">
        <v>39940</v>
      </c>
      <c r="C2462" s="61">
        <v>49.520622000000003</v>
      </c>
      <c r="D2462">
        <f t="shared" si="78"/>
        <v>2.6807657973006372E-2</v>
      </c>
      <c r="E2462">
        <v>2.6807657973006372E-2</v>
      </c>
      <c r="F2462">
        <v>2460</v>
      </c>
      <c r="G2462">
        <f t="shared" ca="1" si="79"/>
        <v>6.3945349275452576E-2</v>
      </c>
    </row>
    <row r="2463" spans="2:7" x14ac:dyDescent="0.2">
      <c r="B2463" s="153">
        <v>39939</v>
      </c>
      <c r="C2463" s="61">
        <v>48.227749000000003</v>
      </c>
      <c r="D2463">
        <f t="shared" si="78"/>
        <v>-2.3954346860194032E-2</v>
      </c>
      <c r="E2463">
        <v>-2.3954346860194032E-2</v>
      </c>
      <c r="F2463">
        <v>2461</v>
      </c>
      <c r="G2463">
        <f t="shared" ca="1" si="79"/>
        <v>-6.0185574122417701E-3</v>
      </c>
    </row>
    <row r="2464" spans="2:7" x14ac:dyDescent="0.2">
      <c r="B2464" s="153">
        <v>39938</v>
      </c>
      <c r="C2464" s="61">
        <v>49.411366000000001</v>
      </c>
      <c r="D2464">
        <f t="shared" si="78"/>
        <v>5.0319342670040727E-2</v>
      </c>
      <c r="E2464">
        <v>5.0319342670040727E-2</v>
      </c>
      <c r="F2464">
        <v>2462</v>
      </c>
      <c r="G2464">
        <f t="shared" ca="1" si="79"/>
        <v>-5.0002495282465018E-2</v>
      </c>
    </row>
    <row r="2465" spans="2:7" x14ac:dyDescent="0.2">
      <c r="B2465" s="153">
        <v>39937</v>
      </c>
      <c r="C2465" s="61">
        <v>47.044136000000002</v>
      </c>
      <c r="D2465">
        <f t="shared" si="78"/>
        <v>5.9680132228524689E-2</v>
      </c>
      <c r="E2465">
        <v>5.9680132228524689E-2</v>
      </c>
      <c r="F2465">
        <v>2463</v>
      </c>
      <c r="G2465">
        <f t="shared" ca="1" si="79"/>
        <v>-8.0194575376470345E-2</v>
      </c>
    </row>
    <row r="2466" spans="2:7" x14ac:dyDescent="0.2">
      <c r="B2466" s="153">
        <v>39933</v>
      </c>
      <c r="C2466" s="61">
        <v>44.394657000000002</v>
      </c>
      <c r="D2466">
        <f t="shared" si="78"/>
        <v>0</v>
      </c>
      <c r="E2466">
        <v>0</v>
      </c>
      <c r="F2466">
        <v>2464</v>
      </c>
      <c r="G2466">
        <f t="shared" ca="1" si="79"/>
        <v>3.4034405899092388E-2</v>
      </c>
    </row>
    <row r="2467" spans="2:7" x14ac:dyDescent="0.2">
      <c r="B2467" s="153">
        <v>39932</v>
      </c>
      <c r="C2467" s="61">
        <v>44.394657000000002</v>
      </c>
      <c r="D2467">
        <f t="shared" si="78"/>
        <v>4.8602108935944716E-2</v>
      </c>
      <c r="E2467">
        <v>4.8602108935944716E-2</v>
      </c>
      <c r="F2467">
        <v>2465</v>
      </c>
      <c r="G2467">
        <f t="shared" ca="1" si="79"/>
        <v>-7.3474511459264966E-2</v>
      </c>
    </row>
    <row r="2468" spans="2:7" x14ac:dyDescent="0.2">
      <c r="B2468" s="153">
        <v>39931</v>
      </c>
      <c r="C2468" s="61">
        <v>42.33699</v>
      </c>
      <c r="D2468">
        <f t="shared" si="78"/>
        <v>-6.6452513199644042E-2</v>
      </c>
      <c r="E2468">
        <v>-6.6452513199644042E-2</v>
      </c>
      <c r="F2468">
        <v>2466</v>
      </c>
      <c r="G2468">
        <f t="shared" ca="1" si="79"/>
        <v>5.9536601892594659E-2</v>
      </c>
    </row>
    <row r="2469" spans="2:7" x14ac:dyDescent="0.2">
      <c r="B2469" s="153">
        <v>39930</v>
      </c>
      <c r="C2469" s="61">
        <v>45.350655000000003</v>
      </c>
      <c r="D2469">
        <f t="shared" si="78"/>
        <v>-1.7748008331455799E-2</v>
      </c>
      <c r="E2469">
        <v>-1.7748008331455799E-2</v>
      </c>
      <c r="F2469">
        <v>2467</v>
      </c>
      <c r="G2469">
        <f t="shared" ca="1" si="79"/>
        <v>-3.8584074950651449E-2</v>
      </c>
    </row>
    <row r="2470" spans="2:7" x14ac:dyDescent="0.2">
      <c r="B2470" s="153">
        <v>39927</v>
      </c>
      <c r="C2470" s="61">
        <v>46.170082000000001</v>
      </c>
      <c r="D2470">
        <f t="shared" si="78"/>
        <v>3.3211063900712434E-2</v>
      </c>
      <c r="E2470">
        <v>3.3211063900712434E-2</v>
      </c>
      <c r="F2470">
        <v>2468</v>
      </c>
      <c r="G2470">
        <f t="shared" ca="1" si="79"/>
        <v>9.9690360440131479E-2</v>
      </c>
    </row>
    <row r="2471" spans="2:7" x14ac:dyDescent="0.2">
      <c r="B2471" s="153">
        <v>39926</v>
      </c>
      <c r="C2471" s="61">
        <v>44.686011999999998</v>
      </c>
      <c r="D2471">
        <f t="shared" si="78"/>
        <v>5.480332771641943E-2</v>
      </c>
      <c r="E2471">
        <v>5.480332771641943E-2</v>
      </c>
      <c r="F2471">
        <v>2469</v>
      </c>
      <c r="G2471">
        <f t="shared" ca="1" si="79"/>
        <v>-0.17899371182031201</v>
      </c>
    </row>
    <row r="2472" spans="2:7" x14ac:dyDescent="0.2">
      <c r="B2472" s="153">
        <v>39925</v>
      </c>
      <c r="C2472" s="61">
        <v>42.364306999999997</v>
      </c>
      <c r="D2472">
        <f t="shared" si="78"/>
        <v>-2.7862417511667539E-3</v>
      </c>
      <c r="E2472">
        <v>-2.7862417511667539E-3</v>
      </c>
      <c r="F2472">
        <v>2470</v>
      </c>
      <c r="G2472">
        <f t="shared" ca="1" si="79"/>
        <v>4.112946780829292E-4</v>
      </c>
    </row>
    <row r="2473" spans="2:7" x14ac:dyDescent="0.2">
      <c r="B2473" s="153">
        <v>39924</v>
      </c>
      <c r="C2473" s="61">
        <v>42.482674000000003</v>
      </c>
      <c r="D2473">
        <f t="shared" si="78"/>
        <v>-5.1239999062019488E-2</v>
      </c>
      <c r="E2473">
        <v>-5.1239999062019488E-2</v>
      </c>
      <c r="F2473">
        <v>2471</v>
      </c>
      <c r="G2473">
        <f t="shared" ca="1" si="79"/>
        <v>-4.1063105575378192E-2</v>
      </c>
    </row>
    <row r="2474" spans="2:7" x14ac:dyDescent="0.2">
      <c r="B2474" s="153">
        <v>39923</v>
      </c>
      <c r="C2474" s="61">
        <v>44.777050000000003</v>
      </c>
      <c r="D2474">
        <f t="shared" si="78"/>
        <v>4.2832691600409728E-2</v>
      </c>
      <c r="E2474">
        <v>4.2832691600409728E-2</v>
      </c>
      <c r="F2474">
        <v>2472</v>
      </c>
      <c r="G2474">
        <f t="shared" ca="1" si="79"/>
        <v>1.0467057522961013E-2</v>
      </c>
    </row>
    <row r="2475" spans="2:7" x14ac:dyDescent="0.2">
      <c r="B2475" s="153">
        <v>39920</v>
      </c>
      <c r="C2475" s="61">
        <v>42.937904000000003</v>
      </c>
      <c r="D2475">
        <f t="shared" si="78"/>
        <v>-2.3400147184011701E-2</v>
      </c>
      <c r="E2475">
        <v>-2.3400147184011701E-2</v>
      </c>
      <c r="F2475">
        <v>2473</v>
      </c>
      <c r="G2475">
        <f t="shared" ca="1" si="79"/>
        <v>-8.7741487441915705E-2</v>
      </c>
    </row>
    <row r="2476" spans="2:7" x14ac:dyDescent="0.2">
      <c r="B2476" s="153">
        <v>39919</v>
      </c>
      <c r="C2476" s="61">
        <v>43.966732</v>
      </c>
      <c r="D2476">
        <f t="shared" si="78"/>
        <v>-0.14227356460555965</v>
      </c>
      <c r="E2476">
        <v>-0.14227356460555965</v>
      </c>
      <c r="F2476">
        <v>2474</v>
      </c>
      <c r="G2476">
        <f t="shared" ca="1" si="79"/>
        <v>2.2147444613948696E-2</v>
      </c>
    </row>
    <row r="2477" spans="2:7" x14ac:dyDescent="0.2">
      <c r="B2477" s="153">
        <v>39918</v>
      </c>
      <c r="C2477" s="61">
        <v>51.259621000000003</v>
      </c>
      <c r="D2477">
        <f t="shared" si="78"/>
        <v>0.11639895471529162</v>
      </c>
      <c r="E2477">
        <v>0.11639895471529162</v>
      </c>
      <c r="F2477">
        <v>2475</v>
      </c>
      <c r="G2477">
        <f t="shared" ca="1" si="79"/>
        <v>-6.0587690066210537E-2</v>
      </c>
    </row>
    <row r="2478" spans="2:7" x14ac:dyDescent="0.2">
      <c r="B2478" s="153">
        <v>39916</v>
      </c>
      <c r="C2478" s="61">
        <v>45.915146</v>
      </c>
      <c r="D2478">
        <f t="shared" si="78"/>
        <v>0.11177226153129846</v>
      </c>
      <c r="E2478">
        <v>0.11177226153129846</v>
      </c>
      <c r="F2478">
        <v>2476</v>
      </c>
      <c r="G2478">
        <f t="shared" ca="1" si="79"/>
        <v>-8.2258754445749607E-2</v>
      </c>
    </row>
    <row r="2479" spans="2:7" x14ac:dyDescent="0.2">
      <c r="B2479" s="153">
        <v>39912</v>
      </c>
      <c r="C2479" s="61">
        <v>41.299056999999998</v>
      </c>
      <c r="D2479">
        <f t="shared" si="78"/>
        <v>1.4538147738747965E-2</v>
      </c>
      <c r="E2479">
        <v>1.4538147738747965E-2</v>
      </c>
      <c r="F2479">
        <v>2477</v>
      </c>
      <c r="G2479">
        <f t="shared" ca="1" si="79"/>
        <v>3.9314084784739856E-2</v>
      </c>
    </row>
    <row r="2480" spans="2:7" x14ac:dyDescent="0.2">
      <c r="B2480" s="153">
        <v>39911</v>
      </c>
      <c r="C2480" s="61">
        <v>40.707248999999997</v>
      </c>
      <c r="D2480">
        <f t="shared" si="78"/>
        <v>6.4270574007150791E-2</v>
      </c>
      <c r="E2480">
        <v>6.4270574007150791E-2</v>
      </c>
      <c r="F2480">
        <v>2478</v>
      </c>
      <c r="G2480">
        <f t="shared" ca="1" si="79"/>
        <v>-4.9832507750931856E-2</v>
      </c>
    </row>
    <row r="2481" spans="2:7" x14ac:dyDescent="0.2">
      <c r="B2481" s="153">
        <v>39909</v>
      </c>
      <c r="C2481" s="61">
        <v>38.248966000000003</v>
      </c>
      <c r="D2481">
        <f t="shared" si="78"/>
        <v>3.1426236239559514E-2</v>
      </c>
      <c r="E2481">
        <v>3.1426236239559514E-2</v>
      </c>
      <c r="F2481">
        <v>2479</v>
      </c>
      <c r="G2481">
        <f t="shared" ca="1" si="79"/>
        <v>5.4523309174532339E-2</v>
      </c>
    </row>
    <row r="2482" spans="2:7" x14ac:dyDescent="0.2">
      <c r="B2482" s="153">
        <v>39905</v>
      </c>
      <c r="C2482" s="61">
        <v>37.083568999999997</v>
      </c>
      <c r="D2482">
        <f t="shared" si="78"/>
        <v>0.13138889852470154</v>
      </c>
      <c r="E2482">
        <v>0.13138889852470154</v>
      </c>
      <c r="F2482">
        <v>2480</v>
      </c>
      <c r="G2482">
        <f t="shared" ca="1" si="79"/>
        <v>2.3055787945217562E-2</v>
      </c>
    </row>
    <row r="2483" spans="2:7" x14ac:dyDescent="0.2">
      <c r="B2483" s="153">
        <v>39904</v>
      </c>
      <c r="C2483" s="61">
        <v>32.777031000000001</v>
      </c>
      <c r="D2483">
        <f t="shared" si="78"/>
        <v>-1.6637297651833022E-3</v>
      </c>
      <c r="E2483">
        <v>-1.6637297651833022E-3</v>
      </c>
      <c r="F2483">
        <v>2481</v>
      </c>
      <c r="G2483">
        <f t="shared" ca="1" si="79"/>
        <v>2.7602411918132917E-2</v>
      </c>
    </row>
    <row r="2484" spans="2:7" x14ac:dyDescent="0.2">
      <c r="B2484" s="153">
        <v>39903</v>
      </c>
      <c r="C2484" s="61">
        <v>32.831654</v>
      </c>
      <c r="D2484">
        <f t="shared" si="78"/>
        <v>4.8255811595998767E-2</v>
      </c>
      <c r="E2484">
        <v>4.8255811595998767E-2</v>
      </c>
      <c r="F2484">
        <v>2482</v>
      </c>
      <c r="G2484">
        <f t="shared" ca="1" si="79"/>
        <v>4.1846364230426439E-2</v>
      </c>
    </row>
    <row r="2485" spans="2:7" x14ac:dyDescent="0.2">
      <c r="B2485" s="153">
        <v>39902</v>
      </c>
      <c r="C2485" s="61">
        <v>31.320269</v>
      </c>
      <c r="D2485">
        <f t="shared" si="78"/>
        <v>-8.9465311702680267E-2</v>
      </c>
      <c r="E2485">
        <v>-8.9465311702680267E-2</v>
      </c>
      <c r="F2485">
        <v>2483</v>
      </c>
      <c r="G2485">
        <f t="shared" ca="1" si="79"/>
        <v>-2.5258516166647909E-2</v>
      </c>
    </row>
    <row r="2486" spans="2:7" x14ac:dyDescent="0.2">
      <c r="B2486" s="153">
        <v>39899</v>
      </c>
      <c r="C2486" s="61">
        <v>34.397666999999998</v>
      </c>
      <c r="D2486">
        <f t="shared" si="78"/>
        <v>7.3905641686999132E-2</v>
      </c>
      <c r="E2486">
        <v>7.3905641686999132E-2</v>
      </c>
      <c r="F2486">
        <v>2484</v>
      </c>
      <c r="G2486">
        <f t="shared" ca="1" si="79"/>
        <v>-2.7324307500758618E-3</v>
      </c>
    </row>
    <row r="2487" spans="2:7" x14ac:dyDescent="0.2">
      <c r="B2487" s="153">
        <v>39898</v>
      </c>
      <c r="C2487" s="61">
        <v>32.030436999999999</v>
      </c>
      <c r="D2487">
        <f t="shared" si="78"/>
        <v>9.6975375687535281E-2</v>
      </c>
      <c r="E2487">
        <v>9.6975375687535281E-2</v>
      </c>
      <c r="F2487">
        <v>2485</v>
      </c>
      <c r="G2487">
        <f t="shared" ca="1" si="79"/>
        <v>-7.6810855404308969E-3</v>
      </c>
    </row>
    <row r="2488" spans="2:7" x14ac:dyDescent="0.2">
      <c r="B2488" s="153">
        <v>39897</v>
      </c>
      <c r="C2488" s="61">
        <v>29.198865999999999</v>
      </c>
      <c r="D2488">
        <f t="shared" si="78"/>
        <v>-1.2927033814376628E-2</v>
      </c>
      <c r="E2488">
        <v>-1.2927033814376628E-2</v>
      </c>
      <c r="F2488">
        <v>2486</v>
      </c>
      <c r="G2488">
        <f t="shared" ca="1" si="79"/>
        <v>-1.526729233777028E-3</v>
      </c>
    </row>
    <row r="2489" spans="2:7" x14ac:dyDescent="0.2">
      <c r="B2489" s="153">
        <v>39896</v>
      </c>
      <c r="C2489" s="61">
        <v>29.581264000000001</v>
      </c>
      <c r="D2489">
        <f t="shared" si="78"/>
        <v>-2.2269036133977606E-2</v>
      </c>
      <c r="E2489">
        <v>-2.2269036133977606E-2</v>
      </c>
      <c r="F2489">
        <v>2487</v>
      </c>
      <c r="G2489">
        <f t="shared" ca="1" si="79"/>
        <v>-9.0287565391474783E-2</v>
      </c>
    </row>
    <row r="2490" spans="2:7" x14ac:dyDescent="0.2">
      <c r="B2490" s="153">
        <v>39895</v>
      </c>
      <c r="C2490" s="61">
        <v>30.255013999999999</v>
      </c>
      <c r="D2490">
        <f t="shared" si="78"/>
        <v>3.2628908155593807E-2</v>
      </c>
      <c r="E2490">
        <v>3.2628908155593807E-2</v>
      </c>
      <c r="F2490">
        <v>2488</v>
      </c>
      <c r="G2490">
        <f t="shared" ca="1" si="79"/>
        <v>3.4257929887375423E-2</v>
      </c>
    </row>
    <row r="2491" spans="2:7" x14ac:dyDescent="0.2">
      <c r="B2491" s="153">
        <v>39892</v>
      </c>
      <c r="C2491" s="61">
        <v>29.299019000000001</v>
      </c>
      <c r="D2491">
        <f t="shared" si="78"/>
        <v>-6.2900391612006015E-2</v>
      </c>
      <c r="E2491">
        <v>-6.2900391612006015E-2</v>
      </c>
      <c r="F2491">
        <v>2489</v>
      </c>
      <c r="G2491">
        <f t="shared" ca="1" si="79"/>
        <v>1.8572155617448707E-2</v>
      </c>
    </row>
    <row r="2492" spans="2:7" x14ac:dyDescent="0.2">
      <c r="B2492" s="153">
        <v>39891</v>
      </c>
      <c r="C2492" s="61">
        <v>31.265640000000001</v>
      </c>
      <c r="D2492">
        <f t="shared" si="78"/>
        <v>-2.6643944179040445E-2</v>
      </c>
      <c r="E2492">
        <v>-2.6643944179040445E-2</v>
      </c>
      <c r="F2492">
        <v>2490</v>
      </c>
      <c r="G2492">
        <f t="shared" ca="1" si="79"/>
        <v>-5.4590494974151436E-2</v>
      </c>
    </row>
    <row r="2493" spans="2:7" x14ac:dyDescent="0.2">
      <c r="B2493" s="153">
        <v>39890</v>
      </c>
      <c r="C2493" s="61">
        <v>32.121482999999998</v>
      </c>
      <c r="D2493">
        <f t="shared" si="78"/>
        <v>2.6178024019315932E-2</v>
      </c>
      <c r="E2493">
        <v>2.6178024019315932E-2</v>
      </c>
      <c r="F2493">
        <v>2491</v>
      </c>
      <c r="G2493">
        <f t="shared" ca="1" si="79"/>
        <v>-2.4042699723936283E-2</v>
      </c>
    </row>
    <row r="2494" spans="2:7" x14ac:dyDescent="0.2">
      <c r="B2494" s="153">
        <v>39889</v>
      </c>
      <c r="C2494" s="61">
        <v>31.302057000000001</v>
      </c>
      <c r="D2494">
        <f t="shared" si="78"/>
        <v>3.1193632952595366E-2</v>
      </c>
      <c r="E2494">
        <v>3.1193632952595366E-2</v>
      </c>
      <c r="F2494">
        <v>2492</v>
      </c>
      <c r="G2494">
        <f t="shared" ca="1" si="79"/>
        <v>0.10227715808356044</v>
      </c>
    </row>
    <row r="2495" spans="2:7" x14ac:dyDescent="0.2">
      <c r="B2495" s="153">
        <v>39888</v>
      </c>
      <c r="C2495" s="61">
        <v>30.355169</v>
      </c>
      <c r="D2495">
        <f t="shared" si="78"/>
        <v>3.0921495366143227E-2</v>
      </c>
      <c r="E2495">
        <v>3.0921495366143227E-2</v>
      </c>
      <c r="F2495">
        <v>2493</v>
      </c>
      <c r="G2495">
        <f t="shared" ca="1" si="79"/>
        <v>0.12432321911301027</v>
      </c>
    </row>
    <row r="2496" spans="2:7" x14ac:dyDescent="0.2">
      <c r="B2496" s="153">
        <v>39885</v>
      </c>
      <c r="C2496" s="61">
        <v>29.444694999999999</v>
      </c>
      <c r="D2496">
        <f t="shared" si="78"/>
        <v>0.10715498754893654</v>
      </c>
      <c r="E2496">
        <v>0.10715498754893654</v>
      </c>
      <c r="F2496">
        <v>2494</v>
      </c>
      <c r="G2496">
        <f t="shared" ca="1" si="79"/>
        <v>-1.6426116958984327E-2</v>
      </c>
    </row>
    <row r="2497" spans="2:7" x14ac:dyDescent="0.2">
      <c r="B2497" s="153">
        <v>39884</v>
      </c>
      <c r="C2497" s="61">
        <v>26.594916999999999</v>
      </c>
      <c r="D2497">
        <f t="shared" si="78"/>
        <v>6.8788950435928128E-2</v>
      </c>
      <c r="E2497">
        <v>6.8788950435928128E-2</v>
      </c>
      <c r="F2497">
        <v>2495</v>
      </c>
      <c r="G2497">
        <f t="shared" ca="1" si="79"/>
        <v>-2.7679577963119935E-2</v>
      </c>
    </row>
    <row r="2498" spans="2:7" x14ac:dyDescent="0.2">
      <c r="B2498" s="153">
        <v>39881</v>
      </c>
      <c r="C2498" s="61">
        <v>24.883226000000001</v>
      </c>
      <c r="D2498">
        <f t="shared" si="78"/>
        <v>-1.4424686379736668E-2</v>
      </c>
      <c r="E2498">
        <v>-1.4424686379736668E-2</v>
      </c>
      <c r="F2498">
        <v>2496</v>
      </c>
      <c r="G2498">
        <f t="shared" ca="1" si="79"/>
        <v>3.4299330633769644E-2</v>
      </c>
    </row>
    <row r="2499" spans="2:7" x14ac:dyDescent="0.2">
      <c r="B2499" s="153">
        <v>39878</v>
      </c>
      <c r="C2499" s="61">
        <v>25.247412000000001</v>
      </c>
      <c r="D2499">
        <f t="shared" ref="D2499:D2562" si="80">(C2499-C2500)/C2500</f>
        <v>-5.0233147918976517E-3</v>
      </c>
      <c r="E2499">
        <v>-5.0233147918976517E-3</v>
      </c>
      <c r="F2499">
        <v>2497</v>
      </c>
      <c r="G2499">
        <f t="shared" ref="G2499:G2562" ca="1" si="81">_xlfn.NORM.INV(RAND(),$N$5,$N$6)</f>
        <v>9.3773150436354966E-2</v>
      </c>
    </row>
    <row r="2500" spans="2:7" x14ac:dyDescent="0.2">
      <c r="B2500" s="153">
        <v>39877</v>
      </c>
      <c r="C2500" s="61">
        <v>25.374877999999999</v>
      </c>
      <c r="D2500">
        <f t="shared" si="80"/>
        <v>-2.6205501982635982E-2</v>
      </c>
      <c r="E2500">
        <v>-2.6205501982635982E-2</v>
      </c>
      <c r="F2500">
        <v>2498</v>
      </c>
      <c r="G2500">
        <f t="shared" ca="1" si="81"/>
        <v>-5.1702268047471953E-2</v>
      </c>
    </row>
    <row r="2501" spans="2:7" x14ac:dyDescent="0.2">
      <c r="B2501" s="153">
        <v>39876</v>
      </c>
      <c r="C2501" s="61">
        <v>26.057734</v>
      </c>
      <c r="D2501">
        <f t="shared" si="80"/>
        <v>8.8121949442422787E-3</v>
      </c>
      <c r="E2501">
        <v>8.8121949442422787E-3</v>
      </c>
      <c r="F2501">
        <v>2499</v>
      </c>
      <c r="G2501">
        <f t="shared" ca="1" si="81"/>
        <v>-7.3453806981638878E-2</v>
      </c>
    </row>
    <row r="2502" spans="2:7" x14ac:dyDescent="0.2">
      <c r="B2502" s="153">
        <v>39875</v>
      </c>
      <c r="C2502" s="61">
        <v>25.830113999999998</v>
      </c>
      <c r="D2502">
        <f t="shared" si="80"/>
        <v>-2.5420895200722809E-2</v>
      </c>
      <c r="E2502">
        <v>-2.5420895200722809E-2</v>
      </c>
      <c r="F2502">
        <v>2500</v>
      </c>
      <c r="G2502">
        <f t="shared" ca="1" si="81"/>
        <v>8.7627031016524401E-2</v>
      </c>
    </row>
    <row r="2503" spans="2:7" x14ac:dyDescent="0.2">
      <c r="B2503" s="153">
        <v>39874</v>
      </c>
      <c r="C2503" s="61">
        <v>26.503865999999999</v>
      </c>
      <c r="D2503">
        <f t="shared" si="80"/>
        <v>-2.5117333004153169E-2</v>
      </c>
      <c r="E2503">
        <v>-2.5117333004153169E-2</v>
      </c>
      <c r="F2503">
        <v>2501</v>
      </c>
      <c r="G2503">
        <f t="shared" ca="1" si="81"/>
        <v>-9.6226036064645512E-2</v>
      </c>
    </row>
    <row r="2504" spans="2:7" x14ac:dyDescent="0.2">
      <c r="B2504" s="153">
        <v>39871</v>
      </c>
      <c r="C2504" s="61">
        <v>27.186724000000002</v>
      </c>
      <c r="D2504">
        <f t="shared" si="80"/>
        <v>-4.3346509635091767E-3</v>
      </c>
      <c r="E2504">
        <v>-4.3346509635091767E-3</v>
      </c>
      <c r="F2504">
        <v>2502</v>
      </c>
      <c r="G2504">
        <f t="shared" ca="1" si="81"/>
        <v>-4.2395544326347435E-2</v>
      </c>
    </row>
    <row r="2505" spans="2:7" x14ac:dyDescent="0.2">
      <c r="B2505" s="153">
        <v>39870</v>
      </c>
      <c r="C2505" s="61">
        <v>27.305081999999999</v>
      </c>
      <c r="D2505">
        <f t="shared" si="80"/>
        <v>7.030694060902061E-2</v>
      </c>
      <c r="E2505">
        <v>7.030694060902061E-2</v>
      </c>
      <c r="F2505">
        <v>2503</v>
      </c>
      <c r="G2505">
        <f t="shared" ca="1" si="81"/>
        <v>5.9058224195419375E-2</v>
      </c>
    </row>
    <row r="2506" spans="2:7" x14ac:dyDescent="0.2">
      <c r="B2506" s="153">
        <v>39869</v>
      </c>
      <c r="C2506" s="61">
        <v>25.51145</v>
      </c>
      <c r="D2506">
        <f t="shared" si="80"/>
        <v>6.0560199209360087E-2</v>
      </c>
      <c r="E2506">
        <v>6.0560199209360087E-2</v>
      </c>
      <c r="F2506">
        <v>2504</v>
      </c>
      <c r="G2506">
        <f t="shared" ca="1" si="81"/>
        <v>5.8318492660663981E-2</v>
      </c>
    </row>
    <row r="2507" spans="2:7" x14ac:dyDescent="0.2">
      <c r="B2507" s="153">
        <v>39868</v>
      </c>
      <c r="C2507" s="61">
        <v>24.054693</v>
      </c>
      <c r="D2507">
        <f t="shared" si="80"/>
        <v>-1.2336568459929958E-2</v>
      </c>
      <c r="E2507">
        <v>-1.2336568459929958E-2</v>
      </c>
      <c r="F2507">
        <v>2505</v>
      </c>
      <c r="G2507">
        <f t="shared" ca="1" si="81"/>
        <v>2.6156604707052236E-2</v>
      </c>
    </row>
    <row r="2508" spans="2:7" x14ac:dyDescent="0.2">
      <c r="B2508" s="153">
        <v>39864</v>
      </c>
      <c r="C2508" s="61">
        <v>24.355152</v>
      </c>
      <c r="D2508">
        <f t="shared" si="80"/>
        <v>-5.9456770967639882E-3</v>
      </c>
      <c r="E2508">
        <v>-5.9456770967639882E-3</v>
      </c>
      <c r="F2508">
        <v>2506</v>
      </c>
      <c r="G2508">
        <f t="shared" ca="1" si="81"/>
        <v>6.1805596157952995E-2</v>
      </c>
    </row>
    <row r="2509" spans="2:7" x14ac:dyDescent="0.2">
      <c r="B2509" s="153">
        <v>39863</v>
      </c>
      <c r="C2509" s="61">
        <v>24.500826</v>
      </c>
      <c r="D2509">
        <f t="shared" si="80"/>
        <v>9.3773764628629699E-3</v>
      </c>
      <c r="E2509">
        <v>9.3773764628629699E-3</v>
      </c>
      <c r="F2509">
        <v>2507</v>
      </c>
      <c r="G2509">
        <f t="shared" ca="1" si="81"/>
        <v>-1.6990177102681275E-2</v>
      </c>
    </row>
    <row r="2510" spans="2:7" x14ac:dyDescent="0.2">
      <c r="B2510" s="153">
        <v>39862</v>
      </c>
      <c r="C2510" s="61">
        <v>24.273206999999999</v>
      </c>
      <c r="D2510">
        <f t="shared" si="80"/>
        <v>1.911308821758621E-2</v>
      </c>
      <c r="E2510">
        <v>1.911308821758621E-2</v>
      </c>
      <c r="F2510">
        <v>2508</v>
      </c>
      <c r="G2510">
        <f t="shared" ca="1" si="81"/>
        <v>2.1776254170109834E-2</v>
      </c>
    </row>
    <row r="2511" spans="2:7" x14ac:dyDescent="0.2">
      <c r="B2511" s="153">
        <v>39861</v>
      </c>
      <c r="C2511" s="61">
        <v>23.817972000000001</v>
      </c>
      <c r="D2511">
        <f t="shared" si="80"/>
        <v>-3.9999980653264204E-2</v>
      </c>
      <c r="E2511">
        <v>-3.9999980653264204E-2</v>
      </c>
      <c r="F2511">
        <v>2509</v>
      </c>
      <c r="G2511">
        <f t="shared" ca="1" si="81"/>
        <v>-2.5976703433434632E-2</v>
      </c>
    </row>
    <row r="2512" spans="2:7" x14ac:dyDescent="0.2">
      <c r="B2512" s="153">
        <v>39860</v>
      </c>
      <c r="C2512" s="61">
        <v>24.810386999999999</v>
      </c>
      <c r="D2512">
        <f t="shared" si="80"/>
        <v>-1.0889297116047747E-2</v>
      </c>
      <c r="E2512">
        <v>-1.0889297116047747E-2</v>
      </c>
      <c r="F2512">
        <v>2510</v>
      </c>
      <c r="G2512">
        <f t="shared" ca="1" si="81"/>
        <v>6.0366860053950198E-3</v>
      </c>
    </row>
    <row r="2513" spans="2:7" x14ac:dyDescent="0.2">
      <c r="B2513" s="153">
        <v>39857</v>
      </c>
      <c r="C2513" s="61">
        <v>25.083528999999999</v>
      </c>
      <c r="D2513">
        <f t="shared" si="80"/>
        <v>1.0638373310652248E-2</v>
      </c>
      <c r="E2513">
        <v>1.0638373310652248E-2</v>
      </c>
      <c r="F2513">
        <v>2511</v>
      </c>
      <c r="G2513">
        <f t="shared" ca="1" si="81"/>
        <v>1.5148339444925997E-3</v>
      </c>
    </row>
    <row r="2514" spans="2:7" x14ac:dyDescent="0.2">
      <c r="B2514" s="153">
        <v>39856</v>
      </c>
      <c r="C2514" s="61">
        <v>24.819489999999998</v>
      </c>
      <c r="D2514">
        <f t="shared" si="80"/>
        <v>1.4694707742445173E-3</v>
      </c>
      <c r="E2514">
        <v>1.4694707742445173E-3</v>
      </c>
      <c r="F2514">
        <v>2512</v>
      </c>
      <c r="G2514">
        <f t="shared" ca="1" si="81"/>
        <v>-3.1595519132580213E-2</v>
      </c>
    </row>
    <row r="2515" spans="2:7" x14ac:dyDescent="0.2">
      <c r="B2515" s="153">
        <v>39855</v>
      </c>
      <c r="C2515" s="61">
        <v>24.783072000000001</v>
      </c>
      <c r="D2515">
        <f t="shared" si="80"/>
        <v>-1.519542331651878E-2</v>
      </c>
      <c r="E2515">
        <v>-1.519542331651878E-2</v>
      </c>
      <c r="F2515">
        <v>2513</v>
      </c>
      <c r="G2515">
        <f t="shared" ca="1" si="81"/>
        <v>3.1300321667656367E-2</v>
      </c>
    </row>
    <row r="2516" spans="2:7" x14ac:dyDescent="0.2">
      <c r="B2516" s="153">
        <v>39854</v>
      </c>
      <c r="C2516" s="61">
        <v>25.165472000000001</v>
      </c>
      <c r="D2516">
        <f t="shared" si="80"/>
        <v>-2.4011314663321723E-2</v>
      </c>
      <c r="E2516">
        <v>-2.4011314663321723E-2</v>
      </c>
      <c r="F2516">
        <v>2514</v>
      </c>
      <c r="G2516">
        <f t="shared" ca="1" si="81"/>
        <v>-1.9817923407173376E-3</v>
      </c>
    </row>
    <row r="2517" spans="2:7" x14ac:dyDescent="0.2">
      <c r="B2517" s="153">
        <v>39853</v>
      </c>
      <c r="C2517" s="61">
        <v>25.784593999999998</v>
      </c>
      <c r="D2517">
        <f t="shared" si="80"/>
        <v>2.9818353716882032E-2</v>
      </c>
      <c r="E2517">
        <v>2.9818353716882032E-2</v>
      </c>
      <c r="F2517">
        <v>2515</v>
      </c>
      <c r="G2517">
        <f t="shared" ca="1" si="81"/>
        <v>4.0644739165050223E-2</v>
      </c>
    </row>
    <row r="2518" spans="2:7" x14ac:dyDescent="0.2">
      <c r="B2518" s="153">
        <v>39850</v>
      </c>
      <c r="C2518" s="61">
        <v>25.038001999999999</v>
      </c>
      <c r="D2518">
        <f t="shared" si="80"/>
        <v>4.8817600463192036E-2</v>
      </c>
      <c r="E2518">
        <v>4.8817600463192036E-2</v>
      </c>
      <c r="F2518">
        <v>2516</v>
      </c>
      <c r="G2518">
        <f t="shared" ca="1" si="81"/>
        <v>8.6389662153701627E-2</v>
      </c>
    </row>
    <row r="2519" spans="2:7" x14ac:dyDescent="0.2">
      <c r="B2519" s="153">
        <v>39849</v>
      </c>
      <c r="C2519" s="61">
        <v>23.872599000000001</v>
      </c>
      <c r="D2519">
        <f t="shared" si="80"/>
        <v>-3.211535182952651E-2</v>
      </c>
      <c r="E2519">
        <v>-3.211535182952651E-2</v>
      </c>
      <c r="F2519">
        <v>2517</v>
      </c>
      <c r="G2519">
        <f t="shared" ca="1" si="81"/>
        <v>-2.692377153820007E-2</v>
      </c>
    </row>
    <row r="2520" spans="2:7" x14ac:dyDescent="0.2">
      <c r="B2520" s="153">
        <v>39848</v>
      </c>
      <c r="C2520" s="61">
        <v>24.664715000000001</v>
      </c>
      <c r="D2520">
        <f t="shared" si="80"/>
        <v>1.6892190660109396E-2</v>
      </c>
      <c r="E2520">
        <v>1.6892190660109396E-2</v>
      </c>
      <c r="F2520">
        <v>2518</v>
      </c>
      <c r="G2520">
        <f t="shared" ca="1" si="81"/>
        <v>-9.4731917020489734E-2</v>
      </c>
    </row>
    <row r="2521" spans="2:7" x14ac:dyDescent="0.2">
      <c r="B2521" s="153">
        <v>39847</v>
      </c>
      <c r="C2521" s="61">
        <v>24.254995000000001</v>
      </c>
      <c r="D2521">
        <f t="shared" si="80"/>
        <v>-7.3391496318511593E-2</v>
      </c>
      <c r="E2521">
        <v>-7.3391496318511593E-2</v>
      </c>
      <c r="F2521">
        <v>2519</v>
      </c>
      <c r="G2521">
        <f t="shared" ca="1" si="81"/>
        <v>-2.8449385700988622E-3</v>
      </c>
    </row>
    <row r="2522" spans="2:7" x14ac:dyDescent="0.2">
      <c r="B2522" s="153">
        <v>39846</v>
      </c>
      <c r="C2522" s="61">
        <v>26.176098</v>
      </c>
      <c r="D2522">
        <f t="shared" si="80"/>
        <v>-3.9425180910760659E-2</v>
      </c>
      <c r="E2522">
        <v>-3.9425180910760659E-2</v>
      </c>
      <c r="F2522">
        <v>2520</v>
      </c>
      <c r="G2522">
        <f t="shared" ca="1" si="81"/>
        <v>-7.2692242023038173E-2</v>
      </c>
    </row>
    <row r="2523" spans="2:7" x14ac:dyDescent="0.2">
      <c r="B2523" s="153">
        <v>39843</v>
      </c>
      <c r="C2523" s="61">
        <v>27.250451999999999</v>
      </c>
      <c r="D2523">
        <f t="shared" si="80"/>
        <v>-1.5784282852187463E-2</v>
      </c>
      <c r="E2523">
        <v>-1.5784282852187463E-2</v>
      </c>
      <c r="F2523">
        <v>2521</v>
      </c>
      <c r="G2523">
        <f t="shared" ca="1" si="81"/>
        <v>4.3766917898273458E-2</v>
      </c>
    </row>
    <row r="2524" spans="2:7" x14ac:dyDescent="0.2">
      <c r="B2524" s="153">
        <v>39842</v>
      </c>
      <c r="C2524" s="61">
        <v>27.687479</v>
      </c>
      <c r="D2524">
        <f t="shared" si="80"/>
        <v>3.6822223883219443E-2</v>
      </c>
      <c r="E2524">
        <v>3.6822223883219443E-2</v>
      </c>
      <c r="F2524">
        <v>2522</v>
      </c>
      <c r="G2524">
        <f t="shared" ca="1" si="81"/>
        <v>1.9735050805001604E-2</v>
      </c>
    </row>
    <row r="2525" spans="2:7" x14ac:dyDescent="0.2">
      <c r="B2525" s="153">
        <v>39841</v>
      </c>
      <c r="C2525" s="61">
        <v>26.704172</v>
      </c>
      <c r="D2525">
        <f t="shared" si="80"/>
        <v>4.4887701511501045E-2</v>
      </c>
      <c r="E2525">
        <v>4.4887701511501045E-2</v>
      </c>
      <c r="F2525">
        <v>2523</v>
      </c>
      <c r="G2525">
        <f t="shared" ca="1" si="81"/>
        <v>3.5554677332852204E-2</v>
      </c>
    </row>
    <row r="2526" spans="2:7" x14ac:dyDescent="0.2">
      <c r="B2526" s="153">
        <v>39840</v>
      </c>
      <c r="C2526" s="61">
        <v>25.556978000000001</v>
      </c>
      <c r="D2526">
        <f t="shared" si="80"/>
        <v>3.9244875735979984E-2</v>
      </c>
      <c r="E2526">
        <v>3.9244875735979984E-2</v>
      </c>
      <c r="F2526">
        <v>2524</v>
      </c>
      <c r="G2526">
        <f t="shared" ca="1" si="81"/>
        <v>6.7035235189514625E-2</v>
      </c>
    </row>
    <row r="2527" spans="2:7" x14ac:dyDescent="0.2">
      <c r="B2527" s="153">
        <v>39836</v>
      </c>
      <c r="C2527" s="61">
        <v>24.591873</v>
      </c>
      <c r="D2527">
        <f t="shared" si="80"/>
        <v>1.6177604564624665E-2</v>
      </c>
      <c r="E2527">
        <v>1.6177604564624665E-2</v>
      </c>
      <c r="F2527">
        <v>2525</v>
      </c>
      <c r="G2527">
        <f t="shared" ca="1" si="81"/>
        <v>1.5985086986547013E-2</v>
      </c>
    </row>
    <row r="2528" spans="2:7" x14ac:dyDescent="0.2">
      <c r="B2528" s="153">
        <v>39835</v>
      </c>
      <c r="C2528" s="61">
        <v>24.200368999999998</v>
      </c>
      <c r="D2528">
        <f t="shared" si="80"/>
        <v>-5.0035888076306857E-2</v>
      </c>
      <c r="E2528">
        <v>-5.0035888076306857E-2</v>
      </c>
      <c r="F2528">
        <v>2526</v>
      </c>
      <c r="G2528">
        <f t="shared" ca="1" si="81"/>
        <v>2.8083503257856173E-2</v>
      </c>
    </row>
    <row r="2529" spans="2:7" x14ac:dyDescent="0.2">
      <c r="B2529" s="153">
        <v>39834</v>
      </c>
      <c r="C2529" s="61">
        <v>25.475034999999998</v>
      </c>
      <c r="D2529">
        <f t="shared" si="80"/>
        <v>-4.0137024914165403E-2</v>
      </c>
      <c r="E2529">
        <v>-4.0137024914165403E-2</v>
      </c>
      <c r="F2529">
        <v>2527</v>
      </c>
      <c r="G2529">
        <f t="shared" ca="1" si="81"/>
        <v>-3.3302506127585264E-2</v>
      </c>
    </row>
    <row r="2530" spans="2:7" x14ac:dyDescent="0.2">
      <c r="B2530" s="153">
        <v>39833</v>
      </c>
      <c r="C2530" s="61">
        <v>26.540282999999999</v>
      </c>
      <c r="D2530">
        <f t="shared" si="80"/>
        <v>-2.8980773256000986E-2</v>
      </c>
      <c r="E2530">
        <v>-2.8980773256000986E-2</v>
      </c>
      <c r="F2530">
        <v>2528</v>
      </c>
      <c r="G2530">
        <f t="shared" ca="1" si="81"/>
        <v>3.6390728305938883E-2</v>
      </c>
    </row>
    <row r="2531" spans="2:7" x14ac:dyDescent="0.2">
      <c r="B2531" s="153">
        <v>39832</v>
      </c>
      <c r="C2531" s="61">
        <v>27.332397</v>
      </c>
      <c r="D2531">
        <f t="shared" si="80"/>
        <v>-1.8633450052930978E-2</v>
      </c>
      <c r="E2531">
        <v>-1.8633450052930978E-2</v>
      </c>
      <c r="F2531">
        <v>2529</v>
      </c>
      <c r="G2531">
        <f t="shared" ca="1" si="81"/>
        <v>0.12020058912731786</v>
      </c>
    </row>
    <row r="2532" spans="2:7" x14ac:dyDescent="0.2">
      <c r="B2532" s="153">
        <v>39829</v>
      </c>
      <c r="C2532" s="61">
        <v>27.851364</v>
      </c>
      <c r="D2532">
        <f t="shared" si="80"/>
        <v>1.5267082909429911E-2</v>
      </c>
      <c r="E2532">
        <v>1.5267082909429911E-2</v>
      </c>
      <c r="F2532">
        <v>2530</v>
      </c>
      <c r="G2532">
        <f t="shared" ca="1" si="81"/>
        <v>6.6716174078730378E-4</v>
      </c>
    </row>
    <row r="2533" spans="2:7" x14ac:dyDescent="0.2">
      <c r="B2533" s="153">
        <v>39828</v>
      </c>
      <c r="C2533" s="61">
        <v>27.432549000000002</v>
      </c>
      <c r="D2533">
        <f t="shared" si="80"/>
        <v>-3.6456663475525883E-2</v>
      </c>
      <c r="E2533">
        <v>-3.6456663475525883E-2</v>
      </c>
      <c r="F2533">
        <v>2531</v>
      </c>
      <c r="G2533">
        <f t="shared" ca="1" si="81"/>
        <v>-4.6310566571425349E-2</v>
      </c>
    </row>
    <row r="2534" spans="2:7" x14ac:dyDescent="0.2">
      <c r="B2534" s="153">
        <v>39827</v>
      </c>
      <c r="C2534" s="61">
        <v>28.470488</v>
      </c>
      <c r="D2534">
        <f t="shared" si="80"/>
        <v>8.059379805195355E-3</v>
      </c>
      <c r="E2534">
        <v>8.059379805195355E-3</v>
      </c>
      <c r="F2534">
        <v>2532</v>
      </c>
      <c r="G2534">
        <f t="shared" ca="1" si="81"/>
        <v>-7.3367191052868902E-2</v>
      </c>
    </row>
    <row r="2535" spans="2:7" x14ac:dyDescent="0.2">
      <c r="B2535" s="153">
        <v>39826</v>
      </c>
      <c r="C2535" s="61">
        <v>28.242868000000001</v>
      </c>
      <c r="D2535">
        <f t="shared" si="80"/>
        <v>-3.9628572582765455E-2</v>
      </c>
      <c r="E2535">
        <v>-3.9628572582765455E-2</v>
      </c>
      <c r="F2535">
        <v>2533</v>
      </c>
      <c r="G2535">
        <f t="shared" ca="1" si="81"/>
        <v>4.0436708977710747E-2</v>
      </c>
    </row>
    <row r="2536" spans="2:7" x14ac:dyDescent="0.2">
      <c r="B2536" s="153">
        <v>39825</v>
      </c>
      <c r="C2536" s="61">
        <v>29.408276000000001</v>
      </c>
      <c r="D2536">
        <f t="shared" si="80"/>
        <v>-2.5640928793236407E-2</v>
      </c>
      <c r="E2536">
        <v>-2.5640928793236407E-2</v>
      </c>
      <c r="F2536">
        <v>2534</v>
      </c>
      <c r="G2536">
        <f t="shared" ca="1" si="81"/>
        <v>-0.10514892084697572</v>
      </c>
    </row>
    <row r="2537" spans="2:7" x14ac:dyDescent="0.2">
      <c r="B2537" s="153">
        <v>39822</v>
      </c>
      <c r="C2537" s="61">
        <v>30.182175000000001</v>
      </c>
      <c r="D2537">
        <f t="shared" si="80"/>
        <v>-4.8234329139170376E-2</v>
      </c>
      <c r="E2537">
        <v>-4.8234329139170376E-2</v>
      </c>
      <c r="F2537">
        <v>2535</v>
      </c>
      <c r="G2537">
        <f t="shared" ca="1" si="81"/>
        <v>5.7127868864527531E-2</v>
      </c>
    </row>
    <row r="2538" spans="2:7" x14ac:dyDescent="0.2">
      <c r="B2538" s="153">
        <v>39820</v>
      </c>
      <c r="C2538" s="61">
        <v>31.711770999999999</v>
      </c>
      <c r="D2538">
        <f t="shared" si="80"/>
        <v>-6.5969529863418863E-2</v>
      </c>
      <c r="E2538">
        <v>-6.5969529863418863E-2</v>
      </c>
      <c r="F2538">
        <v>2536</v>
      </c>
      <c r="G2538">
        <f t="shared" ca="1" si="81"/>
        <v>2.3473691135542995E-2</v>
      </c>
    </row>
    <row r="2539" spans="2:7" x14ac:dyDescent="0.2">
      <c r="B2539" s="153">
        <v>39819</v>
      </c>
      <c r="C2539" s="61">
        <v>33.951537999999999</v>
      </c>
      <c r="D2539">
        <f t="shared" si="80"/>
        <v>4.4830491394910341E-2</v>
      </c>
      <c r="E2539">
        <v>4.4830491394910341E-2</v>
      </c>
      <c r="F2539">
        <v>2537</v>
      </c>
      <c r="G2539">
        <f t="shared" ca="1" si="81"/>
        <v>7.2685983722829061E-3</v>
      </c>
    </row>
    <row r="2540" spans="2:7" x14ac:dyDescent="0.2">
      <c r="B2540" s="153">
        <v>39818</v>
      </c>
      <c r="C2540" s="61">
        <v>32.494781000000003</v>
      </c>
      <c r="D2540">
        <f t="shared" si="80"/>
        <v>1.3632710994943099E-2</v>
      </c>
      <c r="E2540">
        <v>1.3632710994943099E-2</v>
      </c>
      <c r="F2540">
        <v>2538</v>
      </c>
      <c r="G2540">
        <f t="shared" ca="1" si="81"/>
        <v>-7.3708648071074648E-2</v>
      </c>
    </row>
    <row r="2541" spans="2:7" x14ac:dyDescent="0.2">
      <c r="B2541" s="153">
        <v>39815</v>
      </c>
      <c r="C2541" s="61">
        <v>32.057746999999999</v>
      </c>
      <c r="D2541">
        <f t="shared" si="80"/>
        <v>0.10134494112011211</v>
      </c>
      <c r="E2541">
        <v>0.10134494112011211</v>
      </c>
      <c r="F2541">
        <v>2539</v>
      </c>
      <c r="G2541">
        <f t="shared" ca="1" si="81"/>
        <v>-5.7851914683362163E-2</v>
      </c>
    </row>
    <row r="2542" spans="2:7" x14ac:dyDescent="0.2">
      <c r="B2542" s="153">
        <v>39813</v>
      </c>
      <c r="C2542" s="61">
        <v>29.107817000000001</v>
      </c>
      <c r="D2542">
        <f t="shared" si="80"/>
        <v>2.2712634072889842E-2</v>
      </c>
      <c r="E2542">
        <v>2.2712634072889842E-2</v>
      </c>
      <c r="F2542">
        <v>2540</v>
      </c>
      <c r="G2542">
        <f t="shared" ca="1" si="81"/>
        <v>8.8104742058728799E-3</v>
      </c>
    </row>
    <row r="2543" spans="2:7" x14ac:dyDescent="0.2">
      <c r="B2543" s="153">
        <v>39812</v>
      </c>
      <c r="C2543" s="61">
        <v>28.461383999999999</v>
      </c>
      <c r="D2543">
        <f t="shared" si="80"/>
        <v>4.9345370845913276E-2</v>
      </c>
      <c r="E2543">
        <v>4.9345370845913276E-2</v>
      </c>
      <c r="F2543">
        <v>2541</v>
      </c>
      <c r="G2543">
        <f t="shared" ca="1" si="81"/>
        <v>-0.12663473292867086</v>
      </c>
    </row>
    <row r="2544" spans="2:7" x14ac:dyDescent="0.2">
      <c r="B2544" s="153">
        <v>39811</v>
      </c>
      <c r="C2544" s="61">
        <v>27.122990000000001</v>
      </c>
      <c r="D2544">
        <f t="shared" si="80"/>
        <v>-4.3352617364290344E-2</v>
      </c>
      <c r="E2544">
        <v>-4.3352617364290344E-2</v>
      </c>
      <c r="F2544">
        <v>2542</v>
      </c>
      <c r="G2544">
        <f t="shared" ca="1" si="81"/>
        <v>-7.9900181674659648E-2</v>
      </c>
    </row>
    <row r="2545" spans="2:7" x14ac:dyDescent="0.2">
      <c r="B2545" s="153">
        <v>39808</v>
      </c>
      <c r="C2545" s="61">
        <v>28.352129000000001</v>
      </c>
      <c r="D2545">
        <f t="shared" si="80"/>
        <v>-2.4436025288573155E-2</v>
      </c>
      <c r="E2545">
        <v>-2.4436025288573155E-2</v>
      </c>
      <c r="F2545">
        <v>2543</v>
      </c>
      <c r="G2545">
        <f t="shared" ca="1" si="81"/>
        <v>9.4430555675134198E-2</v>
      </c>
    </row>
    <row r="2546" spans="2:7" x14ac:dyDescent="0.2">
      <c r="B2546" s="153">
        <v>39806</v>
      </c>
      <c r="C2546" s="61">
        <v>29.062296</v>
      </c>
      <c r="D2546">
        <f t="shared" si="80"/>
        <v>-8.486233115453734E-2</v>
      </c>
      <c r="E2546">
        <v>-8.486233115453734E-2</v>
      </c>
      <c r="F2546">
        <v>2544</v>
      </c>
      <c r="G2546">
        <f t="shared" ca="1" si="81"/>
        <v>-1.3513135951440576E-2</v>
      </c>
    </row>
    <row r="2547" spans="2:7" x14ac:dyDescent="0.2">
      <c r="B2547" s="153">
        <v>39805</v>
      </c>
      <c r="C2547" s="61">
        <v>31.757294000000002</v>
      </c>
      <c r="D2547">
        <f t="shared" si="80"/>
        <v>-7.1599706570105628E-2</v>
      </c>
      <c r="E2547">
        <v>-7.1599706570105628E-2</v>
      </c>
      <c r="F2547">
        <v>2545</v>
      </c>
      <c r="G2547">
        <f t="shared" ca="1" si="81"/>
        <v>-8.5480316595047387E-2</v>
      </c>
    </row>
    <row r="2548" spans="2:7" x14ac:dyDescent="0.2">
      <c r="B2548" s="153">
        <v>39804</v>
      </c>
      <c r="C2548" s="61">
        <v>34.206467000000004</v>
      </c>
      <c r="D2548">
        <f t="shared" si="80"/>
        <v>4.9734634598610744E-2</v>
      </c>
      <c r="E2548">
        <v>4.9734634598610744E-2</v>
      </c>
      <c r="F2548">
        <v>2546</v>
      </c>
      <c r="G2548">
        <f t="shared" ca="1" si="81"/>
        <v>-6.3691281048347731E-2</v>
      </c>
    </row>
    <row r="2549" spans="2:7" x14ac:dyDescent="0.2">
      <c r="B2549" s="153">
        <v>39801</v>
      </c>
      <c r="C2549" s="61">
        <v>32.585822999999998</v>
      </c>
      <c r="D2549">
        <f t="shared" si="80"/>
        <v>3.0521091167931468E-2</v>
      </c>
      <c r="E2549">
        <v>3.0521091167931468E-2</v>
      </c>
      <c r="F2549">
        <v>2547</v>
      </c>
      <c r="G2549">
        <f t="shared" ca="1" si="81"/>
        <v>-2.067850824940777E-2</v>
      </c>
    </row>
    <row r="2550" spans="2:7" x14ac:dyDescent="0.2">
      <c r="B2550" s="153">
        <v>39800</v>
      </c>
      <c r="C2550" s="61">
        <v>31.620723999999999</v>
      </c>
      <c r="D2550">
        <f t="shared" si="80"/>
        <v>7.0262005783479436E-2</v>
      </c>
      <c r="E2550">
        <v>7.0262005783479436E-2</v>
      </c>
      <c r="F2550">
        <v>2548</v>
      </c>
      <c r="G2550">
        <f t="shared" ca="1" si="81"/>
        <v>5.9604280807406464E-2</v>
      </c>
    </row>
    <row r="2551" spans="2:7" x14ac:dyDescent="0.2">
      <c r="B2551" s="153">
        <v>39799</v>
      </c>
      <c r="C2551" s="61">
        <v>29.544844000000001</v>
      </c>
      <c r="D2551">
        <f t="shared" si="80"/>
        <v>-1.6368716424811455E-2</v>
      </c>
      <c r="E2551">
        <v>-1.6368716424811455E-2</v>
      </c>
      <c r="F2551">
        <v>2549</v>
      </c>
      <c r="G2551">
        <f t="shared" ca="1" si="81"/>
        <v>4.5890181492046787E-2</v>
      </c>
    </row>
    <row r="2552" spans="2:7" x14ac:dyDescent="0.2">
      <c r="B2552" s="153">
        <v>39798</v>
      </c>
      <c r="C2552" s="61">
        <v>30.036503</v>
      </c>
      <c r="D2552">
        <f t="shared" si="80"/>
        <v>4.2997146355370108E-2</v>
      </c>
      <c r="E2552">
        <v>4.2997146355370108E-2</v>
      </c>
      <c r="F2552">
        <v>2550</v>
      </c>
      <c r="G2552">
        <f t="shared" ca="1" si="81"/>
        <v>-3.0235182698946208E-3</v>
      </c>
    </row>
    <row r="2553" spans="2:7" x14ac:dyDescent="0.2">
      <c r="B2553" s="153">
        <v>39797</v>
      </c>
      <c r="C2553" s="61">
        <v>28.798259999999999</v>
      </c>
      <c r="D2553">
        <f t="shared" si="80"/>
        <v>3.1301017568844562E-2</v>
      </c>
      <c r="E2553">
        <v>3.1301017568844562E-2</v>
      </c>
      <c r="F2553">
        <v>2551</v>
      </c>
      <c r="G2553">
        <f t="shared" ca="1" si="81"/>
        <v>2.3690478644944335E-2</v>
      </c>
    </row>
    <row r="2554" spans="2:7" x14ac:dyDescent="0.2">
      <c r="B2554" s="153">
        <v>39794</v>
      </c>
      <c r="C2554" s="61">
        <v>27.924204</v>
      </c>
      <c r="D2554">
        <f t="shared" si="80"/>
        <v>-4.5440253453519555E-2</v>
      </c>
      <c r="E2554">
        <v>-4.5440253453519555E-2</v>
      </c>
      <c r="F2554">
        <v>2552</v>
      </c>
      <c r="G2554">
        <f t="shared" ca="1" si="81"/>
        <v>-5.0331617073697939E-2</v>
      </c>
    </row>
    <row r="2555" spans="2:7" x14ac:dyDescent="0.2">
      <c r="B2555" s="153">
        <v>39793</v>
      </c>
      <c r="C2555" s="61">
        <v>29.253489999999999</v>
      </c>
      <c r="D2555">
        <f t="shared" si="80"/>
        <v>-1.7130695304296482E-2</v>
      </c>
      <c r="E2555">
        <v>-1.7130695304296482E-2</v>
      </c>
      <c r="F2555">
        <v>2553</v>
      </c>
      <c r="G2555">
        <f t="shared" ca="1" si="81"/>
        <v>4.4041170459944573E-2</v>
      </c>
    </row>
    <row r="2556" spans="2:7" x14ac:dyDescent="0.2">
      <c r="B2556" s="153">
        <v>39792</v>
      </c>
      <c r="C2556" s="61">
        <v>29.763356999999999</v>
      </c>
      <c r="D2556">
        <f t="shared" si="80"/>
        <v>7.4621829758301922E-2</v>
      </c>
      <c r="E2556">
        <v>7.4621829758301922E-2</v>
      </c>
      <c r="F2556">
        <v>2554</v>
      </c>
      <c r="G2556">
        <f t="shared" ca="1" si="81"/>
        <v>-3.020124275742091E-2</v>
      </c>
    </row>
    <row r="2557" spans="2:7" x14ac:dyDescent="0.2">
      <c r="B2557" s="153">
        <v>39790</v>
      </c>
      <c r="C2557" s="61">
        <v>27.696587000000001</v>
      </c>
      <c r="D2557">
        <f t="shared" si="80"/>
        <v>-6.8559765503068805E-3</v>
      </c>
      <c r="E2557">
        <v>-6.8559765503068805E-3</v>
      </c>
      <c r="F2557">
        <v>2555</v>
      </c>
      <c r="G2557">
        <f t="shared" ca="1" si="81"/>
        <v>7.3380562187154261E-2</v>
      </c>
    </row>
    <row r="2558" spans="2:7" x14ac:dyDescent="0.2">
      <c r="B2558" s="153">
        <v>39787</v>
      </c>
      <c r="C2558" s="61">
        <v>27.887785000000001</v>
      </c>
      <c r="D2558">
        <f t="shared" si="80"/>
        <v>1.4574359527717301E-2</v>
      </c>
      <c r="E2558">
        <v>1.4574359527717301E-2</v>
      </c>
      <c r="F2558">
        <v>2556</v>
      </c>
      <c r="G2558">
        <f t="shared" ca="1" si="81"/>
        <v>-3.4298963773770758E-2</v>
      </c>
    </row>
    <row r="2559" spans="2:7" x14ac:dyDescent="0.2">
      <c r="B2559" s="153">
        <v>39786</v>
      </c>
      <c r="C2559" s="61">
        <v>27.487176999999999</v>
      </c>
      <c r="D2559">
        <f t="shared" si="80"/>
        <v>0.13283301674082082</v>
      </c>
      <c r="E2559">
        <v>0.13283301674082082</v>
      </c>
      <c r="F2559">
        <v>2557</v>
      </c>
      <c r="G2559">
        <f t="shared" ca="1" si="81"/>
        <v>3.4830049078425976E-2</v>
      </c>
    </row>
    <row r="2560" spans="2:7" x14ac:dyDescent="0.2">
      <c r="B2560" s="153">
        <v>39785</v>
      </c>
      <c r="C2560" s="61">
        <v>24.264102999999999</v>
      </c>
      <c r="D2560">
        <f t="shared" si="80"/>
        <v>3.6158684312946859E-2</v>
      </c>
      <c r="E2560">
        <v>3.6158684312946859E-2</v>
      </c>
      <c r="F2560">
        <v>2558</v>
      </c>
      <c r="G2560">
        <f t="shared" ca="1" si="81"/>
        <v>3.0947430129912593E-2</v>
      </c>
    </row>
    <row r="2561" spans="2:7" x14ac:dyDescent="0.2">
      <c r="B2561" s="153">
        <v>39784</v>
      </c>
      <c r="C2561" s="61">
        <v>23.417362000000001</v>
      </c>
      <c r="D2561">
        <f t="shared" si="80"/>
        <v>-3.0531513220990871E-2</v>
      </c>
      <c r="E2561">
        <v>-3.0531513220990871E-2</v>
      </c>
      <c r="F2561">
        <v>2559</v>
      </c>
      <c r="G2561">
        <f t="shared" ca="1" si="81"/>
        <v>7.5003177730758708E-2</v>
      </c>
    </row>
    <row r="2562" spans="2:7" x14ac:dyDescent="0.2">
      <c r="B2562" s="153">
        <v>39783</v>
      </c>
      <c r="C2562" s="61">
        <v>24.154845999999999</v>
      </c>
      <c r="D2562">
        <f t="shared" si="80"/>
        <v>-3.1044520609078433E-2</v>
      </c>
      <c r="E2562">
        <v>-3.1044520609078433E-2</v>
      </c>
      <c r="F2562">
        <v>2560</v>
      </c>
      <c r="G2562">
        <f t="shared" ca="1" si="81"/>
        <v>5.9133717718601125E-2</v>
      </c>
    </row>
    <row r="2563" spans="2:7" x14ac:dyDescent="0.2">
      <c r="B2563" s="153">
        <v>39780</v>
      </c>
      <c r="C2563" s="61">
        <v>24.928747000000001</v>
      </c>
      <c r="D2563">
        <f t="shared" ref="D2563:D2626" si="82">(C2563-C2564)/C2564</f>
        <v>-2.492877476161966E-2</v>
      </c>
      <c r="E2563">
        <v>-2.492877476161966E-2</v>
      </c>
      <c r="F2563">
        <v>2561</v>
      </c>
      <c r="G2563">
        <f t="shared" ref="G2563:G2626" ca="1" si="83">_xlfn.NORM.INV(RAND(),$N$5,$N$6)</f>
        <v>-1.780142392241589E-2</v>
      </c>
    </row>
    <row r="2564" spans="2:7" x14ac:dyDescent="0.2">
      <c r="B2564" s="153">
        <v>39779</v>
      </c>
      <c r="C2564" s="61">
        <v>25.566078000000001</v>
      </c>
      <c r="D2564">
        <f t="shared" si="82"/>
        <v>0</v>
      </c>
      <c r="E2564">
        <v>0</v>
      </c>
      <c r="F2564">
        <v>2562</v>
      </c>
      <c r="G2564">
        <f t="shared" ca="1" si="83"/>
        <v>-5.9765706264583489E-2</v>
      </c>
    </row>
    <row r="2565" spans="2:7" x14ac:dyDescent="0.2">
      <c r="B2565" s="153">
        <v>39778</v>
      </c>
      <c r="C2565" s="61">
        <v>25.566078000000001</v>
      </c>
      <c r="D2565">
        <f t="shared" si="82"/>
        <v>3.349285197922016E-2</v>
      </c>
      <c r="E2565">
        <v>3.349285197922016E-2</v>
      </c>
      <c r="F2565">
        <v>2563</v>
      </c>
      <c r="G2565">
        <f t="shared" ca="1" si="83"/>
        <v>3.7116737156859092E-2</v>
      </c>
    </row>
    <row r="2566" spans="2:7" x14ac:dyDescent="0.2">
      <c r="B2566" s="153">
        <v>39777</v>
      </c>
      <c r="C2566" s="61">
        <v>24.737546999999999</v>
      </c>
      <c r="D2566">
        <f t="shared" si="82"/>
        <v>1.9129734278622516E-2</v>
      </c>
      <c r="E2566">
        <v>1.9129734278622516E-2</v>
      </c>
      <c r="F2566">
        <v>2564</v>
      </c>
      <c r="G2566">
        <f t="shared" ca="1" si="83"/>
        <v>-3.6022668767282932E-2</v>
      </c>
    </row>
    <row r="2567" spans="2:7" x14ac:dyDescent="0.2">
      <c r="B2567" s="153">
        <v>39776</v>
      </c>
      <c r="C2567" s="61">
        <v>24.273206999999999</v>
      </c>
      <c r="D2567">
        <f t="shared" si="82"/>
        <v>2.2555822843453241E-3</v>
      </c>
      <c r="E2567">
        <v>2.2555822843453241E-3</v>
      </c>
      <c r="F2567">
        <v>2565</v>
      </c>
      <c r="G2567">
        <f t="shared" ca="1" si="83"/>
        <v>-9.1687309746736556E-2</v>
      </c>
    </row>
    <row r="2568" spans="2:7" x14ac:dyDescent="0.2">
      <c r="B2568" s="153">
        <v>39773</v>
      </c>
      <c r="C2568" s="61">
        <v>24.218579999999999</v>
      </c>
      <c r="D2568">
        <f t="shared" si="82"/>
        <v>5.3882808932071667E-2</v>
      </c>
      <c r="E2568">
        <v>5.3882808932071667E-2</v>
      </c>
      <c r="F2568">
        <v>2566</v>
      </c>
      <c r="G2568">
        <f t="shared" ca="1" si="83"/>
        <v>1.9462481498926907E-2</v>
      </c>
    </row>
    <row r="2569" spans="2:7" x14ac:dyDescent="0.2">
      <c r="B2569" s="153">
        <v>39772</v>
      </c>
      <c r="C2569" s="61">
        <v>22.980335</v>
      </c>
      <c r="D2569">
        <f t="shared" si="82"/>
        <v>-6.1361130689628916E-2</v>
      </c>
      <c r="E2569">
        <v>-6.1361130689628916E-2</v>
      </c>
      <c r="F2569">
        <v>2567</v>
      </c>
      <c r="G2569">
        <f t="shared" ca="1" si="83"/>
        <v>1.4414983581878914E-2</v>
      </c>
    </row>
    <row r="2570" spans="2:7" x14ac:dyDescent="0.2">
      <c r="B2570" s="153">
        <v>39771</v>
      </c>
      <c r="C2570" s="61">
        <v>24.482616</v>
      </c>
      <c r="D2570">
        <f t="shared" si="82"/>
        <v>-3.0641635978547584E-2</v>
      </c>
      <c r="E2570">
        <v>-3.0641635978547584E-2</v>
      </c>
      <c r="F2570">
        <v>2568</v>
      </c>
      <c r="G2570">
        <f t="shared" ca="1" si="83"/>
        <v>-6.3541898129217289E-2</v>
      </c>
    </row>
    <row r="2571" spans="2:7" x14ac:dyDescent="0.2">
      <c r="B2571" s="153">
        <v>39770</v>
      </c>
      <c r="C2571" s="61">
        <v>25.256516999999999</v>
      </c>
      <c r="D2571">
        <f t="shared" si="82"/>
        <v>-1.5963230755366382E-2</v>
      </c>
      <c r="E2571">
        <v>-1.5963230755366382E-2</v>
      </c>
      <c r="F2571">
        <v>2569</v>
      </c>
      <c r="G2571">
        <f t="shared" ca="1" si="83"/>
        <v>-3.0930098955874123E-2</v>
      </c>
    </row>
    <row r="2572" spans="2:7" x14ac:dyDescent="0.2">
      <c r="B2572" s="153">
        <v>39769</v>
      </c>
      <c r="C2572" s="61">
        <v>25.666232999999998</v>
      </c>
      <c r="D2572">
        <f t="shared" si="82"/>
        <v>2.7332413868629425E-2</v>
      </c>
      <c r="E2572">
        <v>2.7332413868629425E-2</v>
      </c>
      <c r="F2572">
        <v>2570</v>
      </c>
      <c r="G2572">
        <f t="shared" ca="1" si="83"/>
        <v>0.13989963832121941</v>
      </c>
    </row>
    <row r="2573" spans="2:7" x14ac:dyDescent="0.2">
      <c r="B2573" s="153">
        <v>39766</v>
      </c>
      <c r="C2573" s="61">
        <v>24.983377000000001</v>
      </c>
      <c r="D2573">
        <f t="shared" si="82"/>
        <v>-8.8069184365150543E-2</v>
      </c>
      <c r="E2573">
        <v>-8.8069184365150543E-2</v>
      </c>
      <c r="F2573">
        <v>2571</v>
      </c>
      <c r="G2573">
        <f t="shared" ca="1" si="83"/>
        <v>0.11158478569312583</v>
      </c>
    </row>
    <row r="2574" spans="2:7" x14ac:dyDescent="0.2">
      <c r="B2574" s="153">
        <v>39764</v>
      </c>
      <c r="C2574" s="61">
        <v>27.396132000000001</v>
      </c>
      <c r="D2574">
        <f t="shared" si="82"/>
        <v>-2.5582844194591694E-2</v>
      </c>
      <c r="E2574">
        <v>-2.5582844194591694E-2</v>
      </c>
      <c r="F2574">
        <v>2572</v>
      </c>
      <c r="G2574">
        <f t="shared" ca="1" si="83"/>
        <v>-7.0798466540346176E-4</v>
      </c>
    </row>
    <row r="2575" spans="2:7" x14ac:dyDescent="0.2">
      <c r="B2575" s="153">
        <v>39763</v>
      </c>
      <c r="C2575" s="61">
        <v>28.115404000000002</v>
      </c>
      <c r="D2575">
        <f t="shared" si="82"/>
        <v>-9.4428040884818779E-2</v>
      </c>
      <c r="E2575">
        <v>-9.4428040884818779E-2</v>
      </c>
      <c r="F2575">
        <v>2573</v>
      </c>
      <c r="G2575">
        <f t="shared" ca="1" si="83"/>
        <v>1.1453429591557852E-2</v>
      </c>
    </row>
    <row r="2576" spans="2:7" x14ac:dyDescent="0.2">
      <c r="B2576" s="153">
        <v>39762</v>
      </c>
      <c r="C2576" s="61">
        <v>31.047122999999999</v>
      </c>
      <c r="D2576">
        <f t="shared" si="82"/>
        <v>8.0823912700046713E-2</v>
      </c>
      <c r="E2576">
        <v>8.0823912700046713E-2</v>
      </c>
      <c r="F2576">
        <v>2574</v>
      </c>
      <c r="G2576">
        <f t="shared" ca="1" si="83"/>
        <v>2.6504620327142465E-2</v>
      </c>
    </row>
    <row r="2577" spans="2:7" x14ac:dyDescent="0.2">
      <c r="B2577" s="153">
        <v>39759</v>
      </c>
      <c r="C2577" s="61">
        <v>28.725421999999998</v>
      </c>
      <c r="D2577">
        <f t="shared" si="82"/>
        <v>1.5874884888865651E-3</v>
      </c>
      <c r="E2577">
        <v>1.5874884888865651E-3</v>
      </c>
      <c r="F2577">
        <v>2575</v>
      </c>
      <c r="G2577">
        <f t="shared" ca="1" si="83"/>
        <v>5.252411565113399E-2</v>
      </c>
    </row>
    <row r="2578" spans="2:7" x14ac:dyDescent="0.2">
      <c r="B2578" s="153">
        <v>39758</v>
      </c>
      <c r="C2578" s="61">
        <v>28.679893</v>
      </c>
      <c r="D2578">
        <f t="shared" si="82"/>
        <v>-0.13556537535787286</v>
      </c>
      <c r="E2578">
        <v>-0.13556537535787286</v>
      </c>
      <c r="F2578">
        <v>2576</v>
      </c>
      <c r="G2578">
        <f t="shared" ca="1" si="83"/>
        <v>-8.2614398231995442E-2</v>
      </c>
    </row>
    <row r="2579" spans="2:7" x14ac:dyDescent="0.2">
      <c r="B2579" s="153">
        <v>39757</v>
      </c>
      <c r="C2579" s="61">
        <v>33.177630999999998</v>
      </c>
      <c r="D2579">
        <f t="shared" si="82"/>
        <v>-6.0582512143220399E-2</v>
      </c>
      <c r="E2579">
        <v>-6.0582512143220399E-2</v>
      </c>
      <c r="F2579">
        <v>2577</v>
      </c>
      <c r="G2579">
        <f t="shared" ca="1" si="83"/>
        <v>4.7102915295633971E-2</v>
      </c>
    </row>
    <row r="2580" spans="2:7" x14ac:dyDescent="0.2">
      <c r="B2580" s="153">
        <v>39756</v>
      </c>
      <c r="C2580" s="61">
        <v>35.317238000000003</v>
      </c>
      <c r="D2580">
        <f t="shared" si="82"/>
        <v>1.8377352907431001E-2</v>
      </c>
      <c r="E2580">
        <v>1.8377352907431001E-2</v>
      </c>
      <c r="F2580">
        <v>2578</v>
      </c>
      <c r="G2580">
        <f t="shared" ca="1" si="83"/>
        <v>6.3864283268686553E-2</v>
      </c>
    </row>
    <row r="2581" spans="2:7" x14ac:dyDescent="0.2">
      <c r="B2581" s="153">
        <v>39755</v>
      </c>
      <c r="C2581" s="61">
        <v>34.679912999999999</v>
      </c>
      <c r="D2581">
        <f t="shared" si="82"/>
        <v>0.1232674818819221</v>
      </c>
      <c r="E2581">
        <v>0.1232674818819221</v>
      </c>
      <c r="F2581">
        <v>2579</v>
      </c>
      <c r="G2581">
        <f t="shared" ca="1" si="83"/>
        <v>-2.1649076506751318E-2</v>
      </c>
    </row>
    <row r="2582" spans="2:7" x14ac:dyDescent="0.2">
      <c r="B2582" s="153">
        <v>39752</v>
      </c>
      <c r="C2582" s="61">
        <v>30.874136</v>
      </c>
      <c r="D2582">
        <f t="shared" si="82"/>
        <v>6.1013798101654873E-2</v>
      </c>
      <c r="E2582">
        <v>6.1013798101654873E-2</v>
      </c>
      <c r="F2582">
        <v>2580</v>
      </c>
      <c r="G2582">
        <f t="shared" ca="1" si="83"/>
        <v>-8.8742288738506148E-2</v>
      </c>
    </row>
    <row r="2583" spans="2:7" x14ac:dyDescent="0.2">
      <c r="B2583" s="153">
        <v>39750</v>
      </c>
      <c r="C2583" s="61">
        <v>29.098713</v>
      </c>
      <c r="D2583">
        <f t="shared" si="82"/>
        <v>0.14142859048124129</v>
      </c>
      <c r="E2583">
        <v>0.14142859048124129</v>
      </c>
      <c r="F2583">
        <v>2581</v>
      </c>
      <c r="G2583">
        <f t="shared" ca="1" si="83"/>
        <v>-6.5746618733430406E-2</v>
      </c>
    </row>
    <row r="2584" spans="2:7" x14ac:dyDescent="0.2">
      <c r="B2584" s="153">
        <v>39748</v>
      </c>
      <c r="C2584" s="61">
        <v>25.49324</v>
      </c>
      <c r="D2584">
        <f t="shared" si="82"/>
        <v>-0.1389914680136636</v>
      </c>
      <c r="E2584">
        <v>-0.1389914680136636</v>
      </c>
      <c r="F2584">
        <v>2582</v>
      </c>
      <c r="G2584">
        <f t="shared" ca="1" si="83"/>
        <v>3.2011754120123085E-3</v>
      </c>
    </row>
    <row r="2585" spans="2:7" x14ac:dyDescent="0.2">
      <c r="B2585" s="153">
        <v>39745</v>
      </c>
      <c r="C2585" s="61">
        <v>29.60858</v>
      </c>
      <c r="D2585">
        <f t="shared" si="82"/>
        <v>-0.16443981031055654</v>
      </c>
      <c r="E2585">
        <v>-0.16443981031055654</v>
      </c>
      <c r="F2585">
        <v>2583</v>
      </c>
      <c r="G2585">
        <f t="shared" ca="1" si="83"/>
        <v>-3.1529391364460563E-2</v>
      </c>
    </row>
    <row r="2586" spans="2:7" x14ac:dyDescent="0.2">
      <c r="B2586" s="153">
        <v>39744</v>
      </c>
      <c r="C2586" s="61">
        <v>35.435603999999998</v>
      </c>
      <c r="D2586">
        <f t="shared" si="82"/>
        <v>-0.14742608026203646</v>
      </c>
      <c r="E2586">
        <v>-0.14742608026203646</v>
      </c>
      <c r="F2586">
        <v>2584</v>
      </c>
      <c r="G2586">
        <f t="shared" ca="1" si="83"/>
        <v>5.4406313923610589E-2</v>
      </c>
    </row>
    <row r="2587" spans="2:7" x14ac:dyDescent="0.2">
      <c r="B2587" s="153">
        <v>39743</v>
      </c>
      <c r="C2587" s="61">
        <v>41.563087000000003</v>
      </c>
      <c r="D2587">
        <f t="shared" si="82"/>
        <v>-7.8708431856108971E-2</v>
      </c>
      <c r="E2587">
        <v>-7.8708431856108971E-2</v>
      </c>
      <c r="F2587">
        <v>2585</v>
      </c>
      <c r="G2587">
        <f t="shared" ca="1" si="83"/>
        <v>1.9324783351709366E-3</v>
      </c>
    </row>
    <row r="2588" spans="2:7" x14ac:dyDescent="0.2">
      <c r="B2588" s="153">
        <v>39742</v>
      </c>
      <c r="C2588" s="61">
        <v>45.113934</v>
      </c>
      <c r="D2588">
        <f t="shared" si="82"/>
        <v>1.5368836409108196E-2</v>
      </c>
      <c r="E2588">
        <v>1.5368836409108196E-2</v>
      </c>
      <c r="F2588">
        <v>2586</v>
      </c>
      <c r="G2588">
        <f t="shared" ca="1" si="83"/>
        <v>-5.0146071980604598E-2</v>
      </c>
    </row>
    <row r="2589" spans="2:7" x14ac:dyDescent="0.2">
      <c r="B2589" s="153">
        <v>39741</v>
      </c>
      <c r="C2589" s="61">
        <v>44.431080000000001</v>
      </c>
      <c r="D2589">
        <f t="shared" si="82"/>
        <v>2.2593485030461017E-3</v>
      </c>
      <c r="E2589">
        <v>2.2593485030461017E-3</v>
      </c>
      <c r="F2589">
        <v>2587</v>
      </c>
      <c r="G2589">
        <f t="shared" ca="1" si="83"/>
        <v>-2.2268301897837878E-2</v>
      </c>
    </row>
    <row r="2590" spans="2:7" x14ac:dyDescent="0.2">
      <c r="B2590" s="153">
        <v>39738</v>
      </c>
      <c r="C2590" s="61">
        <v>44.330920999999996</v>
      </c>
      <c r="D2590">
        <f t="shared" si="82"/>
        <v>-3.0079831107435128E-2</v>
      </c>
      <c r="E2590">
        <v>-3.0079831107435128E-2</v>
      </c>
      <c r="F2590">
        <v>2588</v>
      </c>
      <c r="G2590">
        <f t="shared" ca="1" si="83"/>
        <v>4.0277569888757865E-2</v>
      </c>
    </row>
    <row r="2591" spans="2:7" x14ac:dyDescent="0.2">
      <c r="B2591" s="153">
        <v>39737</v>
      </c>
      <c r="C2591" s="61">
        <v>45.705742000000001</v>
      </c>
      <c r="D2591">
        <f t="shared" si="82"/>
        <v>-0.11150438032601512</v>
      </c>
      <c r="E2591">
        <v>-0.11150438032601512</v>
      </c>
      <c r="F2591">
        <v>2589</v>
      </c>
      <c r="G2591">
        <f t="shared" ca="1" si="83"/>
        <v>-2.3421526526461556E-2</v>
      </c>
    </row>
    <row r="2592" spans="2:7" x14ac:dyDescent="0.2">
      <c r="B2592" s="153">
        <v>39736</v>
      </c>
      <c r="C2592" s="61">
        <v>51.441718999999999</v>
      </c>
      <c r="D2592">
        <f t="shared" si="82"/>
        <v>-5.6603892270185481E-2</v>
      </c>
      <c r="E2592">
        <v>-5.6603892270185481E-2</v>
      </c>
      <c r="F2592">
        <v>2590</v>
      </c>
      <c r="G2592">
        <f t="shared" ca="1" si="83"/>
        <v>-2.6286826887762758E-2</v>
      </c>
    </row>
    <row r="2593" spans="2:7" x14ac:dyDescent="0.2">
      <c r="B2593" s="153">
        <v>39735</v>
      </c>
      <c r="C2593" s="61">
        <v>54.528229000000003</v>
      </c>
      <c r="D2593">
        <f t="shared" si="82"/>
        <v>5.0136783052267739E-4</v>
      </c>
      <c r="E2593">
        <v>5.0136783052267739E-4</v>
      </c>
      <c r="F2593">
        <v>2591</v>
      </c>
      <c r="G2593">
        <f t="shared" ca="1" si="83"/>
        <v>3.1826317306793014E-2</v>
      </c>
    </row>
    <row r="2594" spans="2:7" x14ac:dyDescent="0.2">
      <c r="B2594" s="153">
        <v>39734</v>
      </c>
      <c r="C2594" s="61">
        <v>54.500903999999998</v>
      </c>
      <c r="D2594">
        <f t="shared" si="82"/>
        <v>2.3772851076318623E-2</v>
      </c>
      <c r="E2594">
        <v>2.3772851076318623E-2</v>
      </c>
      <c r="F2594">
        <v>2592</v>
      </c>
      <c r="G2594">
        <f t="shared" ca="1" si="83"/>
        <v>-5.6159488536345732E-2</v>
      </c>
    </row>
    <row r="2595" spans="2:7" x14ac:dyDescent="0.2">
      <c r="B2595" s="153">
        <v>39731</v>
      </c>
      <c r="C2595" s="61">
        <v>53.235348000000002</v>
      </c>
      <c r="D2595">
        <f t="shared" si="82"/>
        <v>-2.5337489449463915E-2</v>
      </c>
      <c r="E2595">
        <v>-2.5337489449463915E-2</v>
      </c>
      <c r="F2595">
        <v>2593</v>
      </c>
      <c r="G2595">
        <f t="shared" ca="1" si="83"/>
        <v>2.8894117768621767E-2</v>
      </c>
    </row>
    <row r="2596" spans="2:7" x14ac:dyDescent="0.2">
      <c r="B2596" s="153">
        <v>39729</v>
      </c>
      <c r="C2596" s="61">
        <v>54.619262999999997</v>
      </c>
      <c r="D2596">
        <f t="shared" si="82"/>
        <v>-5.2590291601101374E-2</v>
      </c>
      <c r="E2596">
        <v>-5.2590291601101374E-2</v>
      </c>
      <c r="F2596">
        <v>2594</v>
      </c>
      <c r="G2596">
        <f t="shared" ca="1" si="83"/>
        <v>-4.5480624122774711E-2</v>
      </c>
    </row>
    <row r="2597" spans="2:7" x14ac:dyDescent="0.2">
      <c r="B2597" s="153">
        <v>39728</v>
      </c>
      <c r="C2597" s="61">
        <v>57.651153999999998</v>
      </c>
      <c r="D2597">
        <f t="shared" si="82"/>
        <v>8.2802549553052315E-3</v>
      </c>
      <c r="E2597">
        <v>8.2802549553052315E-3</v>
      </c>
      <c r="F2597">
        <v>2595</v>
      </c>
      <c r="G2597">
        <f t="shared" ca="1" si="83"/>
        <v>4.6599981198943825E-2</v>
      </c>
    </row>
    <row r="2598" spans="2:7" x14ac:dyDescent="0.2">
      <c r="B2598" s="153">
        <v>39727</v>
      </c>
      <c r="C2598" s="61">
        <v>57.177708000000003</v>
      </c>
      <c r="D2598">
        <f t="shared" si="82"/>
        <v>-4.9924197760672279E-2</v>
      </c>
      <c r="E2598">
        <v>-4.9924197760672279E-2</v>
      </c>
      <c r="F2598">
        <v>2596</v>
      </c>
      <c r="G2598">
        <f t="shared" ca="1" si="83"/>
        <v>1.3624989955966319E-2</v>
      </c>
    </row>
    <row r="2599" spans="2:7" x14ac:dyDescent="0.2">
      <c r="B2599" s="153">
        <v>39724</v>
      </c>
      <c r="C2599" s="61">
        <v>60.182259000000002</v>
      </c>
      <c r="D2599">
        <f t="shared" si="82"/>
        <v>-2.6939537201164373E-2</v>
      </c>
      <c r="E2599">
        <v>-2.6939537201164373E-2</v>
      </c>
      <c r="F2599">
        <v>2597</v>
      </c>
      <c r="G2599">
        <f t="shared" ca="1" si="83"/>
        <v>8.8273312376172988E-2</v>
      </c>
    </row>
    <row r="2600" spans="2:7" x14ac:dyDescent="0.2">
      <c r="B2600" s="153">
        <v>39722</v>
      </c>
      <c r="C2600" s="61">
        <v>61.848427000000001</v>
      </c>
      <c r="D2600">
        <f t="shared" si="82"/>
        <v>-1.2358259425990651E-2</v>
      </c>
      <c r="E2600">
        <v>-1.2358259425990651E-2</v>
      </c>
      <c r="F2600">
        <v>2598</v>
      </c>
      <c r="G2600">
        <f t="shared" ca="1" si="83"/>
        <v>-7.5908868208862425E-3</v>
      </c>
    </row>
    <row r="2601" spans="2:7" x14ac:dyDescent="0.2">
      <c r="B2601" s="153">
        <v>39721</v>
      </c>
      <c r="C2601" s="61">
        <v>62.622329999999998</v>
      </c>
      <c r="D2601">
        <f t="shared" si="82"/>
        <v>-3.0174692769473457E-2</v>
      </c>
      <c r="E2601">
        <v>-3.0174692769473457E-2</v>
      </c>
      <c r="F2601">
        <v>2599</v>
      </c>
      <c r="G2601">
        <f t="shared" ca="1" si="83"/>
        <v>8.9081752093418867E-3</v>
      </c>
    </row>
    <row r="2602" spans="2:7" x14ac:dyDescent="0.2">
      <c r="B2602" s="153">
        <v>39720</v>
      </c>
      <c r="C2602" s="61">
        <v>64.570732000000007</v>
      </c>
      <c r="D2602">
        <f t="shared" si="82"/>
        <v>-5.3263964872664486E-2</v>
      </c>
      <c r="E2602">
        <v>-5.3263964872664486E-2</v>
      </c>
      <c r="F2602">
        <v>2600</v>
      </c>
      <c r="G2602">
        <f t="shared" ca="1" si="83"/>
        <v>0.11742775995002928</v>
      </c>
    </row>
    <row r="2603" spans="2:7" x14ac:dyDescent="0.2">
      <c r="B2603" s="153">
        <v>39717</v>
      </c>
      <c r="C2603" s="61">
        <v>68.203522000000007</v>
      </c>
      <c r="D2603">
        <f t="shared" si="82"/>
        <v>-2.4609379089242687E-2</v>
      </c>
      <c r="E2603">
        <v>-2.4609379089242687E-2</v>
      </c>
      <c r="F2603">
        <v>2601</v>
      </c>
      <c r="G2603">
        <f t="shared" ca="1" si="83"/>
        <v>1.2142505467867408E-2</v>
      </c>
    </row>
    <row r="2604" spans="2:7" x14ac:dyDescent="0.2">
      <c r="B2604" s="153">
        <v>39716</v>
      </c>
      <c r="C2604" s="61">
        <v>69.924316000000005</v>
      </c>
      <c r="D2604">
        <f t="shared" si="82"/>
        <v>-9.0323422553607435E-3</v>
      </c>
      <c r="E2604">
        <v>-9.0323422553607435E-3</v>
      </c>
      <c r="F2604">
        <v>2602</v>
      </c>
      <c r="G2604">
        <f t="shared" ca="1" si="83"/>
        <v>4.010264464519097E-2</v>
      </c>
    </row>
    <row r="2605" spans="2:7" x14ac:dyDescent="0.2">
      <c r="B2605" s="153">
        <v>39715</v>
      </c>
      <c r="C2605" s="61">
        <v>70.561653000000007</v>
      </c>
      <c r="D2605">
        <f t="shared" si="82"/>
        <v>-1.5747984157930904E-2</v>
      </c>
      <c r="E2605">
        <v>-1.5747984157930904E-2</v>
      </c>
      <c r="F2605">
        <v>2603</v>
      </c>
      <c r="G2605">
        <f t="shared" ca="1" si="83"/>
        <v>1.0944370257626708E-2</v>
      </c>
    </row>
    <row r="2606" spans="2:7" x14ac:dyDescent="0.2">
      <c r="B2606" s="153">
        <v>39714</v>
      </c>
      <c r="C2606" s="61">
        <v>71.690635999999998</v>
      </c>
      <c r="D2606">
        <f t="shared" si="82"/>
        <v>-5.2010583218173589E-2</v>
      </c>
      <c r="E2606">
        <v>-5.2010583218173589E-2</v>
      </c>
      <c r="F2606">
        <v>2604</v>
      </c>
      <c r="G2606">
        <f t="shared" ca="1" si="83"/>
        <v>-3.3751048934035778E-2</v>
      </c>
    </row>
    <row r="2607" spans="2:7" x14ac:dyDescent="0.2">
      <c r="B2607" s="153">
        <v>39713</v>
      </c>
      <c r="C2607" s="61">
        <v>75.623878000000005</v>
      </c>
      <c r="D2607">
        <f t="shared" si="82"/>
        <v>-1.8898939837276755E-2</v>
      </c>
      <c r="E2607">
        <v>-1.8898939837276755E-2</v>
      </c>
      <c r="F2607">
        <v>2605</v>
      </c>
      <c r="G2607">
        <f t="shared" ca="1" si="83"/>
        <v>-1.4109357367257431E-2</v>
      </c>
    </row>
    <row r="2608" spans="2:7" x14ac:dyDescent="0.2">
      <c r="B2608" s="153">
        <v>39710</v>
      </c>
      <c r="C2608" s="61">
        <v>77.080619999999996</v>
      </c>
      <c r="D2608">
        <f t="shared" si="82"/>
        <v>1.7425556014370073E-2</v>
      </c>
      <c r="E2608">
        <v>1.7425556014370073E-2</v>
      </c>
      <c r="F2608">
        <v>2606</v>
      </c>
      <c r="G2608">
        <f t="shared" ca="1" si="83"/>
        <v>-4.3522561285271252E-2</v>
      </c>
    </row>
    <row r="2609" spans="2:7" x14ac:dyDescent="0.2">
      <c r="B2609" s="153">
        <v>39709</v>
      </c>
      <c r="C2609" s="61">
        <v>75.760452000000001</v>
      </c>
      <c r="D2609">
        <f t="shared" si="82"/>
        <v>-4.1886917625391209E-3</v>
      </c>
      <c r="E2609">
        <v>-4.1886917625391209E-3</v>
      </c>
      <c r="F2609">
        <v>2607</v>
      </c>
      <c r="G2609">
        <f t="shared" ca="1" si="83"/>
        <v>-2.0135438222874662E-2</v>
      </c>
    </row>
    <row r="2610" spans="2:7" x14ac:dyDescent="0.2">
      <c r="B2610" s="153">
        <v>39708</v>
      </c>
      <c r="C2610" s="61">
        <v>76.079123999999993</v>
      </c>
      <c r="D2610">
        <f t="shared" si="82"/>
        <v>4.7511571673314115E-2</v>
      </c>
      <c r="E2610">
        <v>4.7511571673314115E-2</v>
      </c>
      <c r="F2610">
        <v>2608</v>
      </c>
      <c r="G2610">
        <f t="shared" ca="1" si="83"/>
        <v>-4.8809333456602908E-3</v>
      </c>
    </row>
    <row r="2611" spans="2:7" x14ac:dyDescent="0.2">
      <c r="B2611" s="153">
        <v>39707</v>
      </c>
      <c r="C2611" s="61">
        <v>72.628433000000001</v>
      </c>
      <c r="D2611">
        <f t="shared" si="82"/>
        <v>2.1513843885800528E-2</v>
      </c>
      <c r="E2611">
        <v>2.1513843885800528E-2</v>
      </c>
      <c r="F2611">
        <v>2609</v>
      </c>
      <c r="G2611">
        <f t="shared" ca="1" si="83"/>
        <v>4.0698433403795253E-2</v>
      </c>
    </row>
    <row r="2612" spans="2:7" x14ac:dyDescent="0.2">
      <c r="B2612" s="153">
        <v>39706</v>
      </c>
      <c r="C2612" s="61">
        <v>71.098823999999993</v>
      </c>
      <c r="D2612">
        <f t="shared" si="82"/>
        <v>-5.4943691257996835E-2</v>
      </c>
      <c r="E2612">
        <v>-5.4943691257996835E-2</v>
      </c>
      <c r="F2612">
        <v>2610</v>
      </c>
      <c r="G2612">
        <f t="shared" ca="1" si="83"/>
        <v>7.3829089869644079E-2</v>
      </c>
    </row>
    <row r="2613" spans="2:7" x14ac:dyDescent="0.2">
      <c r="B2613" s="153">
        <v>39703</v>
      </c>
      <c r="C2613" s="61">
        <v>75.232367999999994</v>
      </c>
      <c r="D2613">
        <f t="shared" si="82"/>
        <v>-2.5934282244337845E-2</v>
      </c>
      <c r="E2613">
        <v>-2.5934282244337845E-2</v>
      </c>
      <c r="F2613">
        <v>2611</v>
      </c>
      <c r="G2613">
        <f t="shared" ca="1" si="83"/>
        <v>-7.1259820171186164E-2</v>
      </c>
    </row>
    <row r="2614" spans="2:7" x14ac:dyDescent="0.2">
      <c r="B2614" s="153">
        <v>39702</v>
      </c>
      <c r="C2614" s="61">
        <v>77.235412999999994</v>
      </c>
      <c r="D2614">
        <f t="shared" si="82"/>
        <v>1.0843656585231997E-2</v>
      </c>
      <c r="E2614">
        <v>1.0843656585231997E-2</v>
      </c>
      <c r="F2614">
        <v>2612</v>
      </c>
      <c r="G2614">
        <f t="shared" ca="1" si="83"/>
        <v>-4.0819896379446878E-2</v>
      </c>
    </row>
    <row r="2615" spans="2:7" x14ac:dyDescent="0.2">
      <c r="B2615" s="153">
        <v>39701</v>
      </c>
      <c r="C2615" s="61">
        <v>76.406882999999993</v>
      </c>
      <c r="D2615">
        <f t="shared" si="82"/>
        <v>-2.2590398417966884E-3</v>
      </c>
      <c r="E2615">
        <v>-2.2590398417966884E-3</v>
      </c>
      <c r="F2615">
        <v>2613</v>
      </c>
      <c r="G2615">
        <f t="shared" ca="1" si="83"/>
        <v>-2.086920299509289E-2</v>
      </c>
    </row>
    <row r="2616" spans="2:7" x14ac:dyDescent="0.2">
      <c r="B2616" s="153">
        <v>39700</v>
      </c>
      <c r="C2616" s="61">
        <v>76.579880000000003</v>
      </c>
      <c r="D2616">
        <f t="shared" si="82"/>
        <v>-5.0189712568655641E-3</v>
      </c>
      <c r="E2616">
        <v>-5.0189712568655641E-3</v>
      </c>
      <c r="F2616">
        <v>2614</v>
      </c>
      <c r="G2616">
        <f t="shared" ca="1" si="83"/>
        <v>-6.6432137105830513E-2</v>
      </c>
    </row>
    <row r="2617" spans="2:7" x14ac:dyDescent="0.2">
      <c r="B2617" s="153">
        <v>39699</v>
      </c>
      <c r="C2617" s="61">
        <v>76.966171000000003</v>
      </c>
      <c r="D2617">
        <f t="shared" si="82"/>
        <v>3.9043211349459685E-2</v>
      </c>
      <c r="E2617">
        <v>3.9043211349459685E-2</v>
      </c>
      <c r="F2617">
        <v>2615</v>
      </c>
      <c r="G2617">
        <f t="shared" ca="1" si="83"/>
        <v>-0.10341171876742956</v>
      </c>
    </row>
    <row r="2618" spans="2:7" x14ac:dyDescent="0.2">
      <c r="B2618" s="153">
        <v>39696</v>
      </c>
      <c r="C2618" s="61">
        <v>74.074081000000007</v>
      </c>
      <c r="D2618">
        <f t="shared" si="82"/>
        <v>-1.6967151763840779E-2</v>
      </c>
      <c r="E2618">
        <v>-1.6967151763840779E-2</v>
      </c>
      <c r="F2618">
        <v>2616</v>
      </c>
      <c r="G2618">
        <f t="shared" ca="1" si="83"/>
        <v>6.4179446824461861E-2</v>
      </c>
    </row>
    <row r="2619" spans="2:7" x14ac:dyDescent="0.2">
      <c r="B2619" s="153">
        <v>39695</v>
      </c>
      <c r="C2619" s="61">
        <v>75.352599999999995</v>
      </c>
      <c r="D2619">
        <f t="shared" si="82"/>
        <v>-5.8165574899164216E-3</v>
      </c>
      <c r="E2619">
        <v>-5.8165574899164216E-3</v>
      </c>
      <c r="F2619">
        <v>2617</v>
      </c>
      <c r="G2619">
        <f t="shared" ca="1" si="83"/>
        <v>1.0417960247894445E-2</v>
      </c>
    </row>
    <row r="2620" spans="2:7" x14ac:dyDescent="0.2">
      <c r="B2620" s="153">
        <v>39693</v>
      </c>
      <c r="C2620" s="61">
        <v>75.793457000000004</v>
      </c>
      <c r="D2620">
        <f t="shared" si="82"/>
        <v>-1.8161118176297845E-2</v>
      </c>
      <c r="E2620">
        <v>-1.8161118176297845E-2</v>
      </c>
      <c r="F2620">
        <v>2618</v>
      </c>
      <c r="G2620">
        <f t="shared" ca="1" si="83"/>
        <v>-6.5120716695715411E-2</v>
      </c>
    </row>
    <row r="2621" spans="2:7" x14ac:dyDescent="0.2">
      <c r="B2621" s="153">
        <v>39692</v>
      </c>
      <c r="C2621" s="61">
        <v>77.195412000000005</v>
      </c>
      <c r="D2621">
        <f t="shared" si="82"/>
        <v>-6.0172365567333118E-3</v>
      </c>
      <c r="E2621">
        <v>-6.0172365567333118E-3</v>
      </c>
      <c r="F2621">
        <v>2619</v>
      </c>
      <c r="G2621">
        <f t="shared" ca="1" si="83"/>
        <v>5.9351471121189617E-3</v>
      </c>
    </row>
    <row r="2622" spans="2:7" x14ac:dyDescent="0.2">
      <c r="B2622" s="153">
        <v>39689</v>
      </c>
      <c r="C2622" s="61">
        <v>77.662727000000004</v>
      </c>
      <c r="D2622">
        <f t="shared" si="82"/>
        <v>6.0055306846230463E-2</v>
      </c>
      <c r="E2622">
        <v>6.0055306846230463E-2</v>
      </c>
      <c r="F2622">
        <v>2620</v>
      </c>
      <c r="G2622">
        <f t="shared" ca="1" si="83"/>
        <v>4.2397156968238129E-3</v>
      </c>
    </row>
    <row r="2623" spans="2:7" x14ac:dyDescent="0.2">
      <c r="B2623" s="153">
        <v>39688</v>
      </c>
      <c r="C2623" s="61">
        <v>73.262900999999999</v>
      </c>
      <c r="D2623">
        <f t="shared" si="82"/>
        <v>-1.7500234953785002E-2</v>
      </c>
      <c r="E2623">
        <v>-1.7500234953785002E-2</v>
      </c>
      <c r="F2623">
        <v>2621</v>
      </c>
      <c r="G2623">
        <f t="shared" ca="1" si="83"/>
        <v>3.2769175213591732E-2</v>
      </c>
    </row>
    <row r="2624" spans="2:7" x14ac:dyDescent="0.2">
      <c r="B2624" s="153">
        <v>39687</v>
      </c>
      <c r="C2624" s="61">
        <v>74.567856000000006</v>
      </c>
      <c r="D2624">
        <f t="shared" si="82"/>
        <v>-2.3215547407868055E-2</v>
      </c>
      <c r="E2624">
        <v>-2.3215547407868055E-2</v>
      </c>
      <c r="F2624">
        <v>2622</v>
      </c>
      <c r="G2624">
        <f t="shared" ca="1" si="83"/>
        <v>0.10440226299616713</v>
      </c>
    </row>
    <row r="2625" spans="2:7" x14ac:dyDescent="0.2">
      <c r="B2625" s="153">
        <v>39686</v>
      </c>
      <c r="C2625" s="61">
        <v>76.340134000000006</v>
      </c>
      <c r="D2625">
        <f t="shared" si="82"/>
        <v>-1.8446620932386492E-3</v>
      </c>
      <c r="E2625">
        <v>-1.8446620932386492E-3</v>
      </c>
      <c r="F2625">
        <v>2623</v>
      </c>
      <c r="G2625">
        <f t="shared" ca="1" si="83"/>
        <v>0.11692055845278868</v>
      </c>
    </row>
    <row r="2626" spans="2:7" x14ac:dyDescent="0.2">
      <c r="B2626" s="153">
        <v>39685</v>
      </c>
      <c r="C2626" s="61">
        <v>76.481216000000003</v>
      </c>
      <c r="D2626">
        <f t="shared" si="82"/>
        <v>1.485911649319949E-2</v>
      </c>
      <c r="E2626">
        <v>1.485911649319949E-2</v>
      </c>
      <c r="F2626">
        <v>2624</v>
      </c>
      <c r="G2626">
        <f t="shared" ca="1" si="83"/>
        <v>-2.7083943640935162E-2</v>
      </c>
    </row>
    <row r="2627" spans="2:7" x14ac:dyDescent="0.2">
      <c r="B2627" s="153">
        <v>39682</v>
      </c>
      <c r="C2627" s="61">
        <v>75.361412000000001</v>
      </c>
      <c r="D2627">
        <f t="shared" ref="D2627:D2690" si="84">(C2627-C2628)/C2628</f>
        <v>2.7901548299528661E-2</v>
      </c>
      <c r="E2627">
        <v>2.7901548299528661E-2</v>
      </c>
      <c r="F2627">
        <v>2625</v>
      </c>
      <c r="G2627">
        <f t="shared" ref="G2627:G2690" ca="1" si="85">_xlfn.NORM.INV(RAND(),$N$5,$N$6)</f>
        <v>5.278776181924584E-2</v>
      </c>
    </row>
    <row r="2628" spans="2:7" x14ac:dyDescent="0.2">
      <c r="B2628" s="153">
        <v>39681</v>
      </c>
      <c r="C2628" s="61">
        <v>73.315787999999998</v>
      </c>
      <c r="D2628">
        <f t="shared" si="84"/>
        <v>-2.1189239554920459E-2</v>
      </c>
      <c r="E2628">
        <v>-2.1189239554920459E-2</v>
      </c>
      <c r="F2628">
        <v>2626</v>
      </c>
      <c r="G2628">
        <f t="shared" ca="1" si="85"/>
        <v>-5.3785352543540638E-2</v>
      </c>
    </row>
    <row r="2629" spans="2:7" x14ac:dyDescent="0.2">
      <c r="B2629" s="153">
        <v>39680</v>
      </c>
      <c r="C2629" s="61">
        <v>74.902923999999999</v>
      </c>
      <c r="D2629">
        <f t="shared" si="84"/>
        <v>6.7553739888383275E-3</v>
      </c>
      <c r="E2629">
        <v>6.7553739888383275E-3</v>
      </c>
      <c r="F2629">
        <v>2627</v>
      </c>
      <c r="G2629">
        <f t="shared" ca="1" si="85"/>
        <v>-4.7137063530762512E-5</v>
      </c>
    </row>
    <row r="2630" spans="2:7" x14ac:dyDescent="0.2">
      <c r="B2630" s="153">
        <v>39679</v>
      </c>
      <c r="C2630" s="61">
        <v>74.400322000000003</v>
      </c>
      <c r="D2630">
        <f t="shared" si="84"/>
        <v>-7.994397219270883E-3</v>
      </c>
      <c r="E2630">
        <v>-7.994397219270883E-3</v>
      </c>
      <c r="F2630">
        <v>2628</v>
      </c>
      <c r="G2630">
        <f t="shared" ca="1" si="85"/>
        <v>-4.7309824509296883E-2</v>
      </c>
    </row>
    <row r="2631" spans="2:7" x14ac:dyDescent="0.2">
      <c r="B2631" s="153">
        <v>39678</v>
      </c>
      <c r="C2631" s="61">
        <v>74.999900999999994</v>
      </c>
      <c r="D2631">
        <f t="shared" si="84"/>
        <v>-1.5509267423858449E-2</v>
      </c>
      <c r="E2631">
        <v>-1.5509267423858449E-2</v>
      </c>
      <c r="F2631">
        <v>2629</v>
      </c>
      <c r="G2631">
        <f t="shared" ca="1" si="85"/>
        <v>7.5892344883113153E-2</v>
      </c>
    </row>
    <row r="2632" spans="2:7" x14ac:dyDescent="0.2">
      <c r="B2632" s="153">
        <v>39674</v>
      </c>
      <c r="C2632" s="61">
        <v>76.181419000000005</v>
      </c>
      <c r="D2632">
        <f t="shared" si="84"/>
        <v>-2.7702129528965743E-3</v>
      </c>
      <c r="E2632">
        <v>-2.7702129528965743E-3</v>
      </c>
      <c r="F2632">
        <v>2630</v>
      </c>
      <c r="G2632">
        <f t="shared" ca="1" si="85"/>
        <v>5.3187993786587159E-2</v>
      </c>
    </row>
    <row r="2633" spans="2:7" x14ac:dyDescent="0.2">
      <c r="B2633" s="153">
        <v>39673</v>
      </c>
      <c r="C2633" s="61">
        <v>76.393044000000003</v>
      </c>
      <c r="D2633">
        <f t="shared" si="84"/>
        <v>-6.7635936973878602E-3</v>
      </c>
      <c r="E2633">
        <v>-6.7635936973878602E-3</v>
      </c>
      <c r="F2633">
        <v>2631</v>
      </c>
      <c r="G2633">
        <f t="shared" ca="1" si="85"/>
        <v>-0.15948150255881127</v>
      </c>
    </row>
    <row r="2634" spans="2:7" x14ac:dyDescent="0.2">
      <c r="B2634" s="153">
        <v>39672</v>
      </c>
      <c r="C2634" s="61">
        <v>76.913253999999995</v>
      </c>
      <c r="D2634">
        <f t="shared" si="84"/>
        <v>-2.6342295436822386E-2</v>
      </c>
      <c r="E2634">
        <v>-2.6342295436822386E-2</v>
      </c>
      <c r="F2634">
        <v>2632</v>
      </c>
      <c r="G2634">
        <f t="shared" ca="1" si="85"/>
        <v>4.7470185161227627E-2</v>
      </c>
    </row>
    <row r="2635" spans="2:7" x14ac:dyDescent="0.2">
      <c r="B2635" s="153">
        <v>39671</v>
      </c>
      <c r="C2635" s="61">
        <v>78.994140999999999</v>
      </c>
      <c r="D2635">
        <f t="shared" si="84"/>
        <v>1.6451052186576019E-2</v>
      </c>
      <c r="E2635">
        <v>1.6451052186576019E-2</v>
      </c>
      <c r="F2635">
        <v>2633</v>
      </c>
      <c r="G2635">
        <f t="shared" ca="1" si="85"/>
        <v>3.7571768218119299E-2</v>
      </c>
    </row>
    <row r="2636" spans="2:7" x14ac:dyDescent="0.2">
      <c r="B2636" s="153">
        <v>39668</v>
      </c>
      <c r="C2636" s="61">
        <v>77.715637000000001</v>
      </c>
      <c r="D2636">
        <f t="shared" si="84"/>
        <v>-1.2768646454853441E-2</v>
      </c>
      <c r="E2636">
        <v>-1.2768646454853441E-2</v>
      </c>
      <c r="F2636">
        <v>2634</v>
      </c>
      <c r="G2636">
        <f t="shared" ca="1" si="85"/>
        <v>5.2767907945031134E-3</v>
      </c>
    </row>
    <row r="2637" spans="2:7" x14ac:dyDescent="0.2">
      <c r="B2637" s="153">
        <v>39667</v>
      </c>
      <c r="C2637" s="61">
        <v>78.720794999999995</v>
      </c>
      <c r="D2637">
        <f t="shared" si="84"/>
        <v>3.9953178800388095E-2</v>
      </c>
      <c r="E2637">
        <v>3.9953178800388095E-2</v>
      </c>
      <c r="F2637">
        <v>2635</v>
      </c>
      <c r="G2637">
        <f t="shared" ca="1" si="85"/>
        <v>7.6988523689964602E-2</v>
      </c>
    </row>
    <row r="2638" spans="2:7" x14ac:dyDescent="0.2">
      <c r="B2638" s="153">
        <v>39666</v>
      </c>
      <c r="C2638" s="61">
        <v>75.696479999999994</v>
      </c>
      <c r="D2638">
        <f t="shared" si="84"/>
        <v>5.0409934947738121E-2</v>
      </c>
      <c r="E2638">
        <v>5.0409934947738121E-2</v>
      </c>
      <c r="F2638">
        <v>2636</v>
      </c>
      <c r="G2638">
        <f t="shared" ca="1" si="85"/>
        <v>-4.3473519800077104E-2</v>
      </c>
    </row>
    <row r="2639" spans="2:7" x14ac:dyDescent="0.2">
      <c r="B2639" s="153">
        <v>39665</v>
      </c>
      <c r="C2639" s="61">
        <v>72.063750999999996</v>
      </c>
      <c r="D2639">
        <f t="shared" si="84"/>
        <v>2.9345283629999483E-2</v>
      </c>
      <c r="E2639">
        <v>2.9345283629999483E-2</v>
      </c>
      <c r="F2639">
        <v>2637</v>
      </c>
      <c r="G2639">
        <f t="shared" ca="1" si="85"/>
        <v>-8.1686012110278025E-2</v>
      </c>
    </row>
    <row r="2640" spans="2:7" x14ac:dyDescent="0.2">
      <c r="B2640" s="153">
        <v>39664</v>
      </c>
      <c r="C2640" s="61">
        <v>70.009308000000004</v>
      </c>
      <c r="D2640">
        <f t="shared" si="84"/>
        <v>4.4272999065921494E-3</v>
      </c>
      <c r="E2640">
        <v>4.4272999065921494E-3</v>
      </c>
      <c r="F2640">
        <v>2638</v>
      </c>
      <c r="G2640">
        <f t="shared" ca="1" si="85"/>
        <v>-7.0543411144634027E-2</v>
      </c>
    </row>
    <row r="2641" spans="2:7" x14ac:dyDescent="0.2">
      <c r="B2641" s="153">
        <v>39661</v>
      </c>
      <c r="C2641" s="61">
        <v>69.700721999999999</v>
      </c>
      <c r="D2641">
        <f t="shared" si="84"/>
        <v>-2.0445920721616689E-2</v>
      </c>
      <c r="E2641">
        <v>-2.0445920721616689E-2</v>
      </c>
      <c r="F2641">
        <v>2639</v>
      </c>
      <c r="G2641">
        <f t="shared" ca="1" si="85"/>
        <v>2.3176034481769477E-2</v>
      </c>
    </row>
    <row r="2642" spans="2:7" x14ac:dyDescent="0.2">
      <c r="B2642" s="153">
        <v>39660</v>
      </c>
      <c r="C2642" s="61">
        <v>71.155563000000001</v>
      </c>
      <c r="D2642">
        <f t="shared" si="84"/>
        <v>-2.9581498654987739E-2</v>
      </c>
      <c r="E2642">
        <v>-2.9581498654987739E-2</v>
      </c>
      <c r="F2642">
        <v>2640</v>
      </c>
      <c r="G2642">
        <f t="shared" ca="1" si="85"/>
        <v>8.2420166739034642E-2</v>
      </c>
    </row>
    <row r="2643" spans="2:7" x14ac:dyDescent="0.2">
      <c r="B2643" s="153">
        <v>39659</v>
      </c>
      <c r="C2643" s="61">
        <v>73.324614999999994</v>
      </c>
      <c r="D2643">
        <f t="shared" si="84"/>
        <v>4.9072740016834752E-2</v>
      </c>
      <c r="E2643">
        <v>4.9072740016834752E-2</v>
      </c>
      <c r="F2643">
        <v>2641</v>
      </c>
      <c r="G2643">
        <f t="shared" ca="1" si="85"/>
        <v>-5.5372905403716838E-2</v>
      </c>
    </row>
    <row r="2644" spans="2:7" x14ac:dyDescent="0.2">
      <c r="B2644" s="153">
        <v>39658</v>
      </c>
      <c r="C2644" s="61">
        <v>69.894690999999995</v>
      </c>
      <c r="D2644">
        <f t="shared" si="84"/>
        <v>-7.0473748357679125E-2</v>
      </c>
      <c r="E2644">
        <v>-7.0473748357679125E-2</v>
      </c>
      <c r="F2644">
        <v>2642</v>
      </c>
      <c r="G2644">
        <f t="shared" ca="1" si="85"/>
        <v>2.7694484574875531E-2</v>
      </c>
    </row>
    <row r="2645" spans="2:7" x14ac:dyDescent="0.2">
      <c r="B2645" s="153">
        <v>39657</v>
      </c>
      <c r="C2645" s="61">
        <v>75.193886000000006</v>
      </c>
      <c r="D2645">
        <f t="shared" si="84"/>
        <v>2.3474172470919766E-4</v>
      </c>
      <c r="E2645">
        <v>2.3474172470919766E-4</v>
      </c>
      <c r="F2645">
        <v>2643</v>
      </c>
      <c r="G2645">
        <f t="shared" ca="1" si="85"/>
        <v>-3.4884574015164482E-2</v>
      </c>
    </row>
    <row r="2646" spans="2:7" x14ac:dyDescent="0.2">
      <c r="B2646" s="153">
        <v>39654</v>
      </c>
      <c r="C2646" s="61">
        <v>75.176238999999995</v>
      </c>
      <c r="D2646">
        <f t="shared" si="84"/>
        <v>-3.1906459302108434E-2</v>
      </c>
      <c r="E2646">
        <v>-3.1906459302108434E-2</v>
      </c>
      <c r="F2646">
        <v>2644</v>
      </c>
      <c r="G2646">
        <f t="shared" ca="1" si="85"/>
        <v>-5.9869873261715681E-2</v>
      </c>
    </row>
    <row r="2647" spans="2:7" x14ac:dyDescent="0.2">
      <c r="B2647" s="153">
        <v>39653</v>
      </c>
      <c r="C2647" s="61">
        <v>77.653899999999993</v>
      </c>
      <c r="D2647">
        <f t="shared" si="84"/>
        <v>-1.1341735124558851E-3</v>
      </c>
      <c r="E2647">
        <v>-1.1341735124558851E-3</v>
      </c>
      <c r="F2647">
        <v>2645</v>
      </c>
      <c r="G2647">
        <f t="shared" ca="1" si="85"/>
        <v>-6.8902227283436281E-3</v>
      </c>
    </row>
    <row r="2648" spans="2:7" x14ac:dyDescent="0.2">
      <c r="B2648" s="153">
        <v>39652</v>
      </c>
      <c r="C2648" s="61">
        <v>77.742073000000005</v>
      </c>
      <c r="D2648">
        <f t="shared" si="84"/>
        <v>6.9764436006303651E-2</v>
      </c>
      <c r="E2648">
        <v>6.9764436006303651E-2</v>
      </c>
      <c r="F2648">
        <v>2646</v>
      </c>
      <c r="G2648">
        <f t="shared" ca="1" si="85"/>
        <v>-2.5837976690365031E-2</v>
      </c>
    </row>
    <row r="2649" spans="2:7" x14ac:dyDescent="0.2">
      <c r="B2649" s="153">
        <v>39651</v>
      </c>
      <c r="C2649" s="61">
        <v>72.672141999999994</v>
      </c>
      <c r="D2649">
        <f t="shared" si="84"/>
        <v>-1.5998110100459456E-2</v>
      </c>
      <c r="E2649">
        <v>-1.5998110100459456E-2</v>
      </c>
      <c r="F2649">
        <v>2647</v>
      </c>
      <c r="G2649">
        <f t="shared" ca="1" si="85"/>
        <v>4.4340088531783332E-2</v>
      </c>
    </row>
    <row r="2650" spans="2:7" x14ac:dyDescent="0.2">
      <c r="B2650" s="153">
        <v>39650</v>
      </c>
      <c r="C2650" s="61">
        <v>73.853661000000002</v>
      </c>
      <c r="D2650">
        <f t="shared" si="84"/>
        <v>-7.3475622860879591E-3</v>
      </c>
      <c r="E2650">
        <v>-7.3475622860879591E-3</v>
      </c>
      <c r="F2650">
        <v>2648</v>
      </c>
      <c r="G2650">
        <f t="shared" ca="1" si="85"/>
        <v>9.8355132388499699E-3</v>
      </c>
    </row>
    <row r="2651" spans="2:7" x14ac:dyDescent="0.2">
      <c r="B2651" s="153">
        <v>39647</v>
      </c>
      <c r="C2651" s="61">
        <v>74.400322000000003</v>
      </c>
      <c r="D2651">
        <f t="shared" si="84"/>
        <v>2.6895590332046301E-2</v>
      </c>
      <c r="E2651">
        <v>2.6895590332046301E-2</v>
      </c>
      <c r="F2651">
        <v>2649</v>
      </c>
      <c r="G2651">
        <f t="shared" ca="1" si="85"/>
        <v>4.3052237994725136E-2</v>
      </c>
    </row>
    <row r="2652" spans="2:7" x14ac:dyDescent="0.2">
      <c r="B2652" s="153">
        <v>39646</v>
      </c>
      <c r="C2652" s="61">
        <v>72.451690999999997</v>
      </c>
      <c r="D2652">
        <f t="shared" si="84"/>
        <v>3.8286453178744621E-2</v>
      </c>
      <c r="E2652">
        <v>3.8286453178744621E-2</v>
      </c>
      <c r="F2652">
        <v>2650</v>
      </c>
      <c r="G2652">
        <f t="shared" ca="1" si="85"/>
        <v>2.9468417190671781E-2</v>
      </c>
    </row>
    <row r="2653" spans="2:7" x14ac:dyDescent="0.2">
      <c r="B2653" s="153">
        <v>39645</v>
      </c>
      <c r="C2653" s="61">
        <v>69.780060000000006</v>
      </c>
      <c r="D2653">
        <f t="shared" si="84"/>
        <v>-2.4408419138389072E-2</v>
      </c>
      <c r="E2653">
        <v>-2.4408419138389072E-2</v>
      </c>
      <c r="F2653">
        <v>2651</v>
      </c>
      <c r="G2653">
        <f t="shared" ca="1" si="85"/>
        <v>2.1227548970876291E-2</v>
      </c>
    </row>
    <row r="2654" spans="2:7" x14ac:dyDescent="0.2">
      <c r="B2654" s="153">
        <v>39644</v>
      </c>
      <c r="C2654" s="61">
        <v>71.525893999999994</v>
      </c>
      <c r="D2654">
        <f t="shared" si="84"/>
        <v>-1.0128120688653304E-2</v>
      </c>
      <c r="E2654">
        <v>-1.0128120688653304E-2</v>
      </c>
      <c r="F2654">
        <v>2652</v>
      </c>
      <c r="G2654">
        <f t="shared" ca="1" si="85"/>
        <v>2.2813036505709747E-2</v>
      </c>
    </row>
    <row r="2655" spans="2:7" x14ac:dyDescent="0.2">
      <c r="B2655" s="153">
        <v>39643</v>
      </c>
      <c r="C2655" s="61">
        <v>72.257728999999998</v>
      </c>
      <c r="D2655">
        <f t="shared" si="84"/>
        <v>2.3607255759115684E-2</v>
      </c>
      <c r="E2655">
        <v>2.3607255759115684E-2</v>
      </c>
      <c r="F2655">
        <v>2653</v>
      </c>
      <c r="G2655">
        <f t="shared" ca="1" si="85"/>
        <v>6.6197894979762362E-2</v>
      </c>
    </row>
    <row r="2656" spans="2:7" x14ac:dyDescent="0.2">
      <c r="B2656" s="153">
        <v>39640</v>
      </c>
      <c r="C2656" s="61">
        <v>70.591262999999998</v>
      </c>
      <c r="D2656">
        <f t="shared" si="84"/>
        <v>1.7517783543150684E-3</v>
      </c>
      <c r="E2656">
        <v>1.7517783543150684E-3</v>
      </c>
      <c r="F2656">
        <v>2654</v>
      </c>
      <c r="G2656">
        <f t="shared" ca="1" si="85"/>
        <v>2.4304932916617436E-2</v>
      </c>
    </row>
    <row r="2657" spans="2:7" x14ac:dyDescent="0.2">
      <c r="B2657" s="153">
        <v>39639</v>
      </c>
      <c r="C2657" s="61">
        <v>70.467819000000006</v>
      </c>
      <c r="D2657">
        <f t="shared" si="84"/>
        <v>-1.8663995359628368E-2</v>
      </c>
      <c r="E2657">
        <v>-1.8663995359628368E-2</v>
      </c>
      <c r="F2657">
        <v>2655</v>
      </c>
      <c r="G2657">
        <f t="shared" ca="1" si="85"/>
        <v>-6.2075186357518505E-2</v>
      </c>
    </row>
    <row r="2658" spans="2:7" x14ac:dyDescent="0.2">
      <c r="B2658" s="153">
        <v>39638</v>
      </c>
      <c r="C2658" s="61">
        <v>71.808043999999995</v>
      </c>
      <c r="D2658">
        <f t="shared" si="84"/>
        <v>7.8389746797672549E-2</v>
      </c>
      <c r="E2658">
        <v>7.8389746797672549E-2</v>
      </c>
      <c r="F2658">
        <v>2656</v>
      </c>
      <c r="G2658">
        <f t="shared" ca="1" si="85"/>
        <v>-2.9648556772362861E-2</v>
      </c>
    </row>
    <row r="2659" spans="2:7" x14ac:dyDescent="0.2">
      <c r="B2659" s="153">
        <v>39637</v>
      </c>
      <c r="C2659" s="61">
        <v>66.588211000000001</v>
      </c>
      <c r="D2659">
        <f t="shared" si="84"/>
        <v>-3.7961701756387647E-2</v>
      </c>
      <c r="E2659">
        <v>-3.7961701756387647E-2</v>
      </c>
      <c r="F2659">
        <v>2657</v>
      </c>
      <c r="G2659">
        <f t="shared" ca="1" si="85"/>
        <v>-1.452350193399121E-3</v>
      </c>
    </row>
    <row r="2660" spans="2:7" x14ac:dyDescent="0.2">
      <c r="B2660" s="153">
        <v>39636</v>
      </c>
      <c r="C2660" s="61">
        <v>69.215759000000006</v>
      </c>
      <c r="D2660">
        <f t="shared" si="84"/>
        <v>-1.9362945541570333E-2</v>
      </c>
      <c r="E2660">
        <v>-1.9362945541570333E-2</v>
      </c>
      <c r="F2660">
        <v>2658</v>
      </c>
      <c r="G2660">
        <f t="shared" ca="1" si="85"/>
        <v>-1.3354986656210703E-2</v>
      </c>
    </row>
    <row r="2661" spans="2:7" x14ac:dyDescent="0.2">
      <c r="B2661" s="153">
        <v>39633</v>
      </c>
      <c r="C2661" s="61">
        <v>70.582442999999998</v>
      </c>
      <c r="D2661">
        <f t="shared" si="84"/>
        <v>2.2219513970127336E-2</v>
      </c>
      <c r="E2661">
        <v>2.2219513970127336E-2</v>
      </c>
      <c r="F2661">
        <v>2659</v>
      </c>
      <c r="G2661">
        <f t="shared" ca="1" si="85"/>
        <v>1.3867499316160062E-2</v>
      </c>
    </row>
    <row r="2662" spans="2:7" x14ac:dyDescent="0.2">
      <c r="B2662" s="153">
        <v>39632</v>
      </c>
      <c r="C2662" s="61">
        <v>69.048225000000002</v>
      </c>
      <c r="D2662">
        <f t="shared" si="84"/>
        <v>-5.2510595172982066E-2</v>
      </c>
      <c r="E2662">
        <v>-5.2510595172982066E-2</v>
      </c>
      <c r="F2662">
        <v>2660</v>
      </c>
      <c r="G2662">
        <f t="shared" ca="1" si="85"/>
        <v>7.4731831772630083E-2</v>
      </c>
    </row>
    <row r="2663" spans="2:7" x14ac:dyDescent="0.2">
      <c r="B2663" s="153">
        <v>39631</v>
      </c>
      <c r="C2663" s="61">
        <v>72.874931000000004</v>
      </c>
      <c r="D2663">
        <f t="shared" si="84"/>
        <v>1.1627740073545258E-2</v>
      </c>
      <c r="E2663">
        <v>1.1627740073545258E-2</v>
      </c>
      <c r="F2663">
        <v>2661</v>
      </c>
      <c r="G2663">
        <f t="shared" ca="1" si="85"/>
        <v>-7.4892845101231689E-2</v>
      </c>
    </row>
    <row r="2664" spans="2:7" x14ac:dyDescent="0.2">
      <c r="B2664" s="153">
        <v>39630</v>
      </c>
      <c r="C2664" s="61">
        <v>72.037300000000002</v>
      </c>
      <c r="D2664">
        <f t="shared" si="84"/>
        <v>-4.1192264873403633E-2</v>
      </c>
      <c r="E2664">
        <v>-4.1192264873403633E-2</v>
      </c>
      <c r="F2664">
        <v>2662</v>
      </c>
      <c r="G2664">
        <f t="shared" ca="1" si="85"/>
        <v>8.1880416622396132E-2</v>
      </c>
    </row>
    <row r="2665" spans="2:7" x14ac:dyDescent="0.2">
      <c r="B2665" s="153">
        <v>39629</v>
      </c>
      <c r="C2665" s="61">
        <v>75.132164000000003</v>
      </c>
      <c r="D2665">
        <f t="shared" si="84"/>
        <v>-4.1183816613775348E-2</v>
      </c>
      <c r="E2665">
        <v>-4.1183816613775348E-2</v>
      </c>
      <c r="F2665">
        <v>2663</v>
      </c>
      <c r="G2665">
        <f t="shared" ca="1" si="85"/>
        <v>-4.9390538500995611E-2</v>
      </c>
    </row>
    <row r="2666" spans="2:7" x14ac:dyDescent="0.2">
      <c r="B2666" s="153">
        <v>39626</v>
      </c>
      <c r="C2666" s="61">
        <v>78.359298999999993</v>
      </c>
      <c r="D2666">
        <f t="shared" si="84"/>
        <v>-8.9446759704674597E-2</v>
      </c>
      <c r="E2666">
        <v>-8.9446759704674597E-2</v>
      </c>
      <c r="F2666">
        <v>2664</v>
      </c>
      <c r="G2666">
        <f t="shared" ca="1" si="85"/>
        <v>3.0018228330108115E-2</v>
      </c>
    </row>
    <row r="2667" spans="2:7" x14ac:dyDescent="0.2">
      <c r="B2667" s="153">
        <v>39625</v>
      </c>
      <c r="C2667" s="61">
        <v>86.056800999999993</v>
      </c>
      <c r="D2667">
        <f t="shared" si="84"/>
        <v>2.9210254601710155E-2</v>
      </c>
      <c r="E2667">
        <v>2.9210254601710155E-2</v>
      </c>
      <c r="F2667">
        <v>2665</v>
      </c>
      <c r="G2667">
        <f t="shared" ca="1" si="85"/>
        <v>-3.4713805738664234E-2</v>
      </c>
    </row>
    <row r="2668" spans="2:7" x14ac:dyDescent="0.2">
      <c r="B2668" s="153">
        <v>39624</v>
      </c>
      <c r="C2668" s="61">
        <v>83.614402999999996</v>
      </c>
      <c r="D2668">
        <f t="shared" si="84"/>
        <v>-1.872932432433231E-2</v>
      </c>
      <c r="E2668">
        <v>-1.872932432433231E-2</v>
      </c>
      <c r="F2668">
        <v>2666</v>
      </c>
      <c r="G2668">
        <f t="shared" ca="1" si="85"/>
        <v>3.8306345087496654E-2</v>
      </c>
    </row>
    <row r="2669" spans="2:7" x14ac:dyDescent="0.2">
      <c r="B2669" s="153">
        <v>39623</v>
      </c>
      <c r="C2669" s="61">
        <v>85.210335000000001</v>
      </c>
      <c r="D2669">
        <f t="shared" si="84"/>
        <v>-1.4179299221101713E-2</v>
      </c>
      <c r="E2669">
        <v>-1.4179299221101713E-2</v>
      </c>
      <c r="F2669">
        <v>2667</v>
      </c>
      <c r="G2669">
        <f t="shared" ca="1" si="85"/>
        <v>2.7716512557960971E-2</v>
      </c>
    </row>
    <row r="2670" spans="2:7" x14ac:dyDescent="0.2">
      <c r="B2670" s="153">
        <v>39622</v>
      </c>
      <c r="C2670" s="61">
        <v>86.435935999999998</v>
      </c>
      <c r="D2670">
        <f t="shared" si="84"/>
        <v>1.0213121018512537E-3</v>
      </c>
      <c r="E2670">
        <v>1.0213121018512537E-3</v>
      </c>
      <c r="F2670">
        <v>2668</v>
      </c>
      <c r="G2670">
        <f t="shared" ca="1" si="85"/>
        <v>-2.4021668202038684E-2</v>
      </c>
    </row>
    <row r="2671" spans="2:7" x14ac:dyDescent="0.2">
      <c r="B2671" s="153">
        <v>39619</v>
      </c>
      <c r="C2671" s="61">
        <v>86.347747999999996</v>
      </c>
      <c r="D2671">
        <f t="shared" si="84"/>
        <v>-2.9627563593333388E-2</v>
      </c>
      <c r="E2671">
        <v>-2.9627563593333388E-2</v>
      </c>
      <c r="F2671">
        <v>2669</v>
      </c>
      <c r="G2671">
        <f t="shared" ca="1" si="85"/>
        <v>1.999284539246669E-2</v>
      </c>
    </row>
    <row r="2672" spans="2:7" x14ac:dyDescent="0.2">
      <c r="B2672" s="153">
        <v>39618</v>
      </c>
      <c r="C2672" s="61">
        <v>88.984131000000005</v>
      </c>
      <c r="D2672">
        <f t="shared" si="84"/>
        <v>-2.6056731104941191E-2</v>
      </c>
      <c r="E2672">
        <v>-2.6056731104941191E-2</v>
      </c>
      <c r="F2672">
        <v>2670</v>
      </c>
      <c r="G2672">
        <f t="shared" ca="1" si="85"/>
        <v>-1.5684363447646708E-2</v>
      </c>
    </row>
    <row r="2673" spans="2:7" x14ac:dyDescent="0.2">
      <c r="B2673" s="153">
        <v>39617</v>
      </c>
      <c r="C2673" s="61">
        <v>91.364799000000005</v>
      </c>
      <c r="D2673">
        <f t="shared" si="84"/>
        <v>-3.2704235019630247E-3</v>
      </c>
      <c r="E2673">
        <v>-3.2704235019630247E-3</v>
      </c>
      <c r="F2673">
        <v>2671</v>
      </c>
      <c r="G2673">
        <f t="shared" ca="1" si="85"/>
        <v>8.6694549339129522E-3</v>
      </c>
    </row>
    <row r="2674" spans="2:7" x14ac:dyDescent="0.2">
      <c r="B2674" s="153">
        <v>39616</v>
      </c>
      <c r="C2674" s="61">
        <v>91.664580999999998</v>
      </c>
      <c r="D2674">
        <f t="shared" si="84"/>
        <v>5.8048697154416901E-3</v>
      </c>
      <c r="E2674">
        <v>5.8048697154416901E-3</v>
      </c>
      <c r="F2674">
        <v>2672</v>
      </c>
      <c r="G2674">
        <f t="shared" ca="1" si="85"/>
        <v>-5.9377350752061346E-2</v>
      </c>
    </row>
    <row r="2675" spans="2:7" x14ac:dyDescent="0.2">
      <c r="B2675" s="153">
        <v>39615</v>
      </c>
      <c r="C2675" s="61">
        <v>91.135551000000007</v>
      </c>
      <c r="D2675">
        <f t="shared" si="84"/>
        <v>3.1228151526652152E-2</v>
      </c>
      <c r="E2675">
        <v>3.1228151526652152E-2</v>
      </c>
      <c r="F2675">
        <v>2673</v>
      </c>
      <c r="G2675">
        <f t="shared" ca="1" si="85"/>
        <v>-2.7077641710206036E-2</v>
      </c>
    </row>
    <row r="2676" spans="2:7" x14ac:dyDescent="0.2">
      <c r="B2676" s="153">
        <v>39612</v>
      </c>
      <c r="C2676" s="61">
        <v>88.375739999999993</v>
      </c>
      <c r="D2676">
        <f t="shared" si="84"/>
        <v>1.6543647798750727E-2</v>
      </c>
      <c r="E2676">
        <v>1.6543647798750727E-2</v>
      </c>
      <c r="F2676">
        <v>2674</v>
      </c>
      <c r="G2676">
        <f t="shared" ca="1" si="85"/>
        <v>-2.3659682006137758E-2</v>
      </c>
    </row>
    <row r="2677" spans="2:7" x14ac:dyDescent="0.2">
      <c r="B2677" s="153">
        <v>39611</v>
      </c>
      <c r="C2677" s="61">
        <v>86.937477000000001</v>
      </c>
      <c r="D2677">
        <f t="shared" si="84"/>
        <v>7.3404972144790765E-3</v>
      </c>
      <c r="E2677">
        <v>7.3404972144790765E-3</v>
      </c>
      <c r="F2677">
        <v>2675</v>
      </c>
      <c r="G2677">
        <f t="shared" ca="1" si="85"/>
        <v>2.6545064767617119E-2</v>
      </c>
    </row>
    <row r="2678" spans="2:7" x14ac:dyDescent="0.2">
      <c r="B2678" s="153">
        <v>39610</v>
      </c>
      <c r="C2678" s="61">
        <v>86.303962999999996</v>
      </c>
      <c r="D2678">
        <f t="shared" si="84"/>
        <v>-1.118203234122664E-2</v>
      </c>
      <c r="E2678">
        <v>-1.118203234122664E-2</v>
      </c>
      <c r="F2678">
        <v>2676</v>
      </c>
      <c r="G2678">
        <f t="shared" ca="1" si="85"/>
        <v>-3.6631516286249902E-2</v>
      </c>
    </row>
    <row r="2679" spans="2:7" x14ac:dyDescent="0.2">
      <c r="B2679" s="153">
        <v>39609</v>
      </c>
      <c r="C2679" s="61">
        <v>87.279929999999993</v>
      </c>
      <c r="D2679">
        <f t="shared" si="84"/>
        <v>-1.9240035822488778E-2</v>
      </c>
      <c r="E2679">
        <v>-1.9240035822488778E-2</v>
      </c>
      <c r="F2679">
        <v>2677</v>
      </c>
      <c r="G2679">
        <f t="shared" ca="1" si="85"/>
        <v>7.3694849692848938E-2</v>
      </c>
    </row>
    <row r="2680" spans="2:7" x14ac:dyDescent="0.2">
      <c r="B2680" s="153">
        <v>39608</v>
      </c>
      <c r="C2680" s="61">
        <v>88.992142000000001</v>
      </c>
      <c r="D2680">
        <f t="shared" si="84"/>
        <v>-3.785620883884086E-2</v>
      </c>
      <c r="E2680">
        <v>-3.785620883884086E-2</v>
      </c>
      <c r="F2680">
        <v>2678</v>
      </c>
      <c r="G2680">
        <f t="shared" ca="1" si="85"/>
        <v>8.2250785393862949E-2</v>
      </c>
    </row>
    <row r="2681" spans="2:7" x14ac:dyDescent="0.2">
      <c r="B2681" s="153">
        <v>39605</v>
      </c>
      <c r="C2681" s="61">
        <v>92.493599000000003</v>
      </c>
      <c r="D2681">
        <f t="shared" si="84"/>
        <v>1.3508493893046368E-2</v>
      </c>
      <c r="E2681">
        <v>1.3508493893046368E-2</v>
      </c>
      <c r="F2681">
        <v>2679</v>
      </c>
      <c r="G2681">
        <f t="shared" ca="1" si="85"/>
        <v>-2.2752734554113668E-2</v>
      </c>
    </row>
    <row r="2682" spans="2:7" x14ac:dyDescent="0.2">
      <c r="B2682" s="153">
        <v>39604</v>
      </c>
      <c r="C2682" s="61">
        <v>91.260802999999996</v>
      </c>
      <c r="D2682">
        <f t="shared" si="84"/>
        <v>-1.487845362969189E-2</v>
      </c>
      <c r="E2682">
        <v>-1.487845362969189E-2</v>
      </c>
      <c r="F2682">
        <v>2680</v>
      </c>
      <c r="G2682">
        <f t="shared" ca="1" si="85"/>
        <v>3.3628080729147984E-3</v>
      </c>
    </row>
    <row r="2683" spans="2:7" x14ac:dyDescent="0.2">
      <c r="B2683" s="153">
        <v>39603</v>
      </c>
      <c r="C2683" s="61">
        <v>92.639129999999994</v>
      </c>
      <c r="D2683">
        <f t="shared" si="84"/>
        <v>-5.153839684853883E-2</v>
      </c>
      <c r="E2683">
        <v>-5.153839684853883E-2</v>
      </c>
      <c r="F2683">
        <v>2681</v>
      </c>
      <c r="G2683">
        <f t="shared" ca="1" si="85"/>
        <v>1.0174646317200704E-2</v>
      </c>
    </row>
    <row r="2684" spans="2:7" x14ac:dyDescent="0.2">
      <c r="B2684" s="153">
        <v>39602</v>
      </c>
      <c r="C2684" s="61">
        <v>97.673041999999995</v>
      </c>
      <c r="D2684">
        <f t="shared" si="84"/>
        <v>1.0629761870160818E-2</v>
      </c>
      <c r="E2684">
        <v>1.0629761870160818E-2</v>
      </c>
      <c r="F2684">
        <v>2682</v>
      </c>
      <c r="G2684">
        <f t="shared" ca="1" si="85"/>
        <v>-4.7332690086020389E-2</v>
      </c>
    </row>
    <row r="2685" spans="2:7" x14ac:dyDescent="0.2">
      <c r="B2685" s="153">
        <v>39601</v>
      </c>
      <c r="C2685" s="61">
        <v>96.645720999999995</v>
      </c>
      <c r="D2685">
        <f t="shared" si="84"/>
        <v>-1.9541380092164745E-2</v>
      </c>
      <c r="E2685">
        <v>-1.9541380092164745E-2</v>
      </c>
      <c r="F2685">
        <v>2683</v>
      </c>
      <c r="G2685">
        <f t="shared" ca="1" si="85"/>
        <v>-0.10758870232108889</v>
      </c>
    </row>
    <row r="2686" spans="2:7" x14ac:dyDescent="0.2">
      <c r="B2686" s="153">
        <v>39598</v>
      </c>
      <c r="C2686" s="61">
        <v>98.571952999999993</v>
      </c>
      <c r="D2686">
        <f t="shared" si="84"/>
        <v>-1.3113950952304741E-2</v>
      </c>
      <c r="E2686">
        <v>-1.3113950952304741E-2</v>
      </c>
      <c r="F2686">
        <v>2684</v>
      </c>
      <c r="G2686">
        <f t="shared" ca="1" si="85"/>
        <v>-2.7752428864881072E-2</v>
      </c>
    </row>
    <row r="2687" spans="2:7" x14ac:dyDescent="0.2">
      <c r="B2687" s="153">
        <v>39597</v>
      </c>
      <c r="C2687" s="61">
        <v>99.881798000000003</v>
      </c>
      <c r="D2687">
        <f t="shared" si="84"/>
        <v>-8.2133503484167786E-2</v>
      </c>
      <c r="E2687">
        <v>-8.2133503484167786E-2</v>
      </c>
      <c r="F2687">
        <v>2685</v>
      </c>
      <c r="G2687">
        <f t="shared" ca="1" si="85"/>
        <v>3.3677364062271134E-2</v>
      </c>
    </row>
    <row r="2688" spans="2:7" x14ac:dyDescent="0.2">
      <c r="B2688" s="153">
        <v>39596</v>
      </c>
      <c r="C2688" s="61">
        <v>108.81952699999999</v>
      </c>
      <c r="D2688">
        <f t="shared" si="84"/>
        <v>6.5726650250080634E-3</v>
      </c>
      <c r="E2688">
        <v>6.5726650250080634E-3</v>
      </c>
      <c r="F2688">
        <v>2686</v>
      </c>
      <c r="G2688">
        <f t="shared" ca="1" si="85"/>
        <v>1.1009679486624596E-3</v>
      </c>
    </row>
    <row r="2689" spans="2:7" x14ac:dyDescent="0.2">
      <c r="B2689" s="153">
        <v>39595</v>
      </c>
      <c r="C2689" s="61">
        <v>108.108963</v>
      </c>
      <c r="D2689">
        <f t="shared" si="84"/>
        <v>1.7320654886386382E-2</v>
      </c>
      <c r="E2689">
        <v>1.7320654886386382E-2</v>
      </c>
      <c r="F2689">
        <v>2687</v>
      </c>
      <c r="G2689">
        <f t="shared" ca="1" si="85"/>
        <v>-2.859686609663066E-2</v>
      </c>
    </row>
    <row r="2690" spans="2:7" x14ac:dyDescent="0.2">
      <c r="B2690" s="153">
        <v>39594</v>
      </c>
      <c r="C2690" s="61">
        <v>106.268326</v>
      </c>
      <c r="D2690">
        <f t="shared" si="84"/>
        <v>-2.6507892216685681E-2</v>
      </c>
      <c r="E2690">
        <v>-2.6507892216685681E-2</v>
      </c>
      <c r="F2690">
        <v>2688</v>
      </c>
      <c r="G2690">
        <f t="shared" ca="1" si="85"/>
        <v>-4.1077519285895064E-2</v>
      </c>
    </row>
    <row r="2691" spans="2:7" x14ac:dyDescent="0.2">
      <c r="B2691" s="153">
        <v>39591</v>
      </c>
      <c r="C2691" s="61">
        <v>109.16198</v>
      </c>
      <c r="D2691">
        <f t="shared" ref="D2691:D2754" si="86">(C2691-C2692)/C2692</f>
        <v>-3.5549388186194332E-2</v>
      </c>
      <c r="E2691">
        <v>-3.5549388186194332E-2</v>
      </c>
      <c r="F2691">
        <v>2689</v>
      </c>
      <c r="G2691">
        <f t="shared" ref="G2691:G2754" ca="1" si="87">_xlfn.NORM.INV(RAND(),$N$5,$N$6)</f>
        <v>8.7157235937359495E-2</v>
      </c>
    </row>
    <row r="2692" spans="2:7" x14ac:dyDescent="0.2">
      <c r="B2692" s="153">
        <v>39590</v>
      </c>
      <c r="C2692" s="61">
        <v>113.185661</v>
      </c>
      <c r="D2692">
        <f t="shared" si="86"/>
        <v>-4.0287500832011679E-2</v>
      </c>
      <c r="E2692">
        <v>-4.0287500832011679E-2</v>
      </c>
      <c r="F2692">
        <v>2690</v>
      </c>
      <c r="G2692">
        <f t="shared" ca="1" si="87"/>
        <v>-0.10348919151555962</v>
      </c>
    </row>
    <row r="2693" spans="2:7" x14ac:dyDescent="0.2">
      <c r="B2693" s="153">
        <v>39589</v>
      </c>
      <c r="C2693" s="61">
        <v>117.93705</v>
      </c>
      <c r="D2693">
        <f t="shared" si="86"/>
        <v>1.5105717246117877E-2</v>
      </c>
      <c r="E2693">
        <v>1.5105717246117877E-2</v>
      </c>
      <c r="F2693">
        <v>2691</v>
      </c>
      <c r="G2693">
        <f t="shared" ca="1" si="87"/>
        <v>1.3366005982608061E-2</v>
      </c>
    </row>
    <row r="2694" spans="2:7" x14ac:dyDescent="0.2">
      <c r="B2694" s="153">
        <v>39588</v>
      </c>
      <c r="C2694" s="61">
        <v>116.18203699999999</v>
      </c>
      <c r="D2694">
        <f t="shared" si="86"/>
        <v>1.0047536430492592E-2</v>
      </c>
      <c r="E2694">
        <v>1.0047536430492592E-2</v>
      </c>
      <c r="F2694">
        <v>2692</v>
      </c>
      <c r="G2694">
        <f t="shared" ca="1" si="87"/>
        <v>0.11575587135368161</v>
      </c>
    </row>
    <row r="2695" spans="2:7" x14ac:dyDescent="0.2">
      <c r="B2695" s="153">
        <v>39584</v>
      </c>
      <c r="C2695" s="61">
        <v>115.02630600000001</v>
      </c>
      <c r="D2695">
        <f t="shared" si="86"/>
        <v>1.7955964092248904E-2</v>
      </c>
      <c r="E2695">
        <v>1.7955964092248904E-2</v>
      </c>
      <c r="F2695">
        <v>2693</v>
      </c>
      <c r="G2695">
        <f t="shared" ca="1" si="87"/>
        <v>-2.7571939883752689E-2</v>
      </c>
    </row>
    <row r="2696" spans="2:7" x14ac:dyDescent="0.2">
      <c r="B2696" s="153">
        <v>39583</v>
      </c>
      <c r="C2696" s="61">
        <v>112.99733000000001</v>
      </c>
      <c r="D2696">
        <f t="shared" si="86"/>
        <v>-1.3085020122973218E-2</v>
      </c>
      <c r="E2696">
        <v>-1.3085020122973218E-2</v>
      </c>
      <c r="F2696">
        <v>2694</v>
      </c>
      <c r="G2696">
        <f t="shared" ca="1" si="87"/>
        <v>7.509268052768682E-2</v>
      </c>
    </row>
    <row r="2697" spans="2:7" x14ac:dyDescent="0.2">
      <c r="B2697" s="153">
        <v>39582</v>
      </c>
      <c r="C2697" s="61">
        <v>114.49550600000001</v>
      </c>
      <c r="D2697">
        <f t="shared" si="86"/>
        <v>3.8279082458967913E-3</v>
      </c>
      <c r="E2697">
        <v>3.8279082458967913E-3</v>
      </c>
      <c r="F2697">
        <v>2695</v>
      </c>
      <c r="G2697">
        <f t="shared" ca="1" si="87"/>
        <v>-2.022221586589229E-2</v>
      </c>
    </row>
    <row r="2698" spans="2:7" x14ac:dyDescent="0.2">
      <c r="B2698" s="153">
        <v>39581</v>
      </c>
      <c r="C2698" s="61">
        <v>114.058899</v>
      </c>
      <c r="D2698">
        <f t="shared" si="86"/>
        <v>-4.408854631858891E-3</v>
      </c>
      <c r="E2698">
        <v>-4.408854631858891E-3</v>
      </c>
      <c r="F2698">
        <v>2696</v>
      </c>
      <c r="G2698">
        <f t="shared" ca="1" si="87"/>
        <v>6.3775174800516912E-3</v>
      </c>
    </row>
    <row r="2699" spans="2:7" x14ac:dyDescent="0.2">
      <c r="B2699" s="153">
        <v>39580</v>
      </c>
      <c r="C2699" s="61">
        <v>114.56399500000001</v>
      </c>
      <c r="D2699">
        <f t="shared" si="86"/>
        <v>-3.7366013971643324E-4</v>
      </c>
      <c r="E2699">
        <v>-3.7366013971643324E-4</v>
      </c>
      <c r="F2699">
        <v>2697</v>
      </c>
      <c r="G2699">
        <f t="shared" ca="1" si="87"/>
        <v>-7.4956132807724854E-2</v>
      </c>
    </row>
    <row r="2700" spans="2:7" x14ac:dyDescent="0.2">
      <c r="B2700" s="153">
        <v>39577</v>
      </c>
      <c r="C2700" s="61">
        <v>114.606819</v>
      </c>
      <c r="D2700">
        <f t="shared" si="86"/>
        <v>8.2254684455022344E-4</v>
      </c>
      <c r="E2700">
        <v>8.2254684455022344E-4</v>
      </c>
      <c r="F2700">
        <v>2698</v>
      </c>
      <c r="G2700">
        <f t="shared" ca="1" si="87"/>
        <v>-4.3720794292075787E-2</v>
      </c>
    </row>
    <row r="2701" spans="2:7" x14ac:dyDescent="0.2">
      <c r="B2701" s="153">
        <v>39576</v>
      </c>
      <c r="C2701" s="61">
        <v>114.51262699999999</v>
      </c>
      <c r="D2701">
        <f t="shared" si="86"/>
        <v>-1.6036552110319967E-2</v>
      </c>
      <c r="E2701">
        <v>-1.6036552110319967E-2</v>
      </c>
      <c r="F2701">
        <v>2699</v>
      </c>
      <c r="G2701">
        <f t="shared" ca="1" si="87"/>
        <v>-4.5931361212981588E-2</v>
      </c>
    </row>
    <row r="2702" spans="2:7" x14ac:dyDescent="0.2">
      <c r="B2702" s="153">
        <v>39575</v>
      </c>
      <c r="C2702" s="61">
        <v>116.378944</v>
      </c>
      <c r="D2702">
        <f t="shared" si="86"/>
        <v>-2.5679950459455685E-3</v>
      </c>
      <c r="E2702">
        <v>-2.5679950459455685E-3</v>
      </c>
      <c r="F2702">
        <v>2700</v>
      </c>
      <c r="G2702">
        <f t="shared" ca="1" si="87"/>
        <v>-9.4553675336224927E-3</v>
      </c>
    </row>
    <row r="2703" spans="2:7" x14ac:dyDescent="0.2">
      <c r="B2703" s="153">
        <v>39574</v>
      </c>
      <c r="C2703" s="61">
        <v>116.678574</v>
      </c>
      <c r="D2703">
        <f t="shared" si="86"/>
        <v>-6.6326217081895313E-3</v>
      </c>
      <c r="E2703">
        <v>-6.6326217081895313E-3</v>
      </c>
      <c r="F2703">
        <v>2701</v>
      </c>
      <c r="G2703">
        <f t="shared" ca="1" si="87"/>
        <v>-3.7903088226105483E-2</v>
      </c>
    </row>
    <row r="2704" spans="2:7" x14ac:dyDescent="0.2">
      <c r="B2704" s="153">
        <v>39573</v>
      </c>
      <c r="C2704" s="61">
        <v>117.457626</v>
      </c>
      <c r="D2704">
        <f t="shared" si="86"/>
        <v>-8.0255362663134589E-3</v>
      </c>
      <c r="E2704">
        <v>-8.0255362663134589E-3</v>
      </c>
      <c r="F2704">
        <v>2702</v>
      </c>
      <c r="G2704">
        <f t="shared" ca="1" si="87"/>
        <v>5.2948655044848872E-2</v>
      </c>
    </row>
    <row r="2705" spans="2:7" x14ac:dyDescent="0.2">
      <c r="B2705" s="153">
        <v>39570</v>
      </c>
      <c r="C2705" s="61">
        <v>118.40791299999999</v>
      </c>
      <c r="D2705">
        <f t="shared" si="86"/>
        <v>4.0707314809852152E-2</v>
      </c>
      <c r="E2705">
        <v>4.0707314809852152E-2</v>
      </c>
      <c r="F2705">
        <v>2703</v>
      </c>
      <c r="G2705">
        <f t="shared" ca="1" si="87"/>
        <v>-5.5083686011143551E-2</v>
      </c>
    </row>
    <row r="2706" spans="2:7" x14ac:dyDescent="0.2">
      <c r="B2706" s="153">
        <v>39568</v>
      </c>
      <c r="C2706" s="61">
        <v>113.776382</v>
      </c>
      <c r="D2706">
        <f t="shared" si="86"/>
        <v>3.852469526048459E-2</v>
      </c>
      <c r="E2706">
        <v>3.852469526048459E-2</v>
      </c>
      <c r="F2706">
        <v>2704</v>
      </c>
      <c r="G2706">
        <f t="shared" ca="1" si="87"/>
        <v>-5.8290694721141192E-2</v>
      </c>
    </row>
    <row r="2707" spans="2:7" x14ac:dyDescent="0.2">
      <c r="B2707" s="153">
        <v>39567</v>
      </c>
      <c r="C2707" s="61">
        <v>109.555779</v>
      </c>
      <c r="D2707">
        <f t="shared" si="86"/>
        <v>9.0678964727187294E-3</v>
      </c>
      <c r="E2707">
        <v>9.0678964727187294E-3</v>
      </c>
      <c r="F2707">
        <v>2705</v>
      </c>
      <c r="G2707">
        <f t="shared" ca="1" si="87"/>
        <v>-3.8558649605529342E-2</v>
      </c>
    </row>
    <row r="2708" spans="2:7" x14ac:dyDescent="0.2">
      <c r="B2708" s="153">
        <v>39566</v>
      </c>
      <c r="C2708" s="61">
        <v>108.57126599999999</v>
      </c>
      <c r="D2708">
        <f t="shared" si="86"/>
        <v>-8.1339105377916127E-3</v>
      </c>
      <c r="E2708">
        <v>-8.1339105377916127E-3</v>
      </c>
      <c r="F2708">
        <v>2706</v>
      </c>
      <c r="G2708">
        <f t="shared" ca="1" si="87"/>
        <v>7.3382270209353784E-2</v>
      </c>
    </row>
    <row r="2709" spans="2:7" x14ac:dyDescent="0.2">
      <c r="B2709" s="153">
        <v>39563</v>
      </c>
      <c r="C2709" s="61">
        <v>109.461617</v>
      </c>
      <c r="D2709">
        <f t="shared" si="86"/>
        <v>-2.8075935562826694E-3</v>
      </c>
      <c r="E2709">
        <v>-2.8075935562826694E-3</v>
      </c>
      <c r="F2709">
        <v>2707</v>
      </c>
      <c r="G2709">
        <f t="shared" ca="1" si="87"/>
        <v>-0.11181716176095782</v>
      </c>
    </row>
    <row r="2710" spans="2:7" x14ac:dyDescent="0.2">
      <c r="B2710" s="153">
        <v>39562</v>
      </c>
      <c r="C2710" s="61">
        <v>109.769806</v>
      </c>
      <c r="D2710">
        <f t="shared" si="86"/>
        <v>8.8912733131086951E-3</v>
      </c>
      <c r="E2710">
        <v>8.8912733131086951E-3</v>
      </c>
      <c r="F2710">
        <v>2708</v>
      </c>
      <c r="G2710">
        <f t="shared" ca="1" si="87"/>
        <v>-3.2674315226418442E-3</v>
      </c>
    </row>
    <row r="2711" spans="2:7" x14ac:dyDescent="0.2">
      <c r="B2711" s="153">
        <v>39561</v>
      </c>
      <c r="C2711" s="61">
        <v>108.802414</v>
      </c>
      <c r="D2711">
        <f t="shared" si="86"/>
        <v>4.1878781651417049E-3</v>
      </c>
      <c r="E2711">
        <v>4.1878781651417049E-3</v>
      </c>
      <c r="F2711">
        <v>2709</v>
      </c>
      <c r="G2711">
        <f t="shared" ca="1" si="87"/>
        <v>1.8083789526414505E-2</v>
      </c>
    </row>
    <row r="2712" spans="2:7" x14ac:dyDescent="0.2">
      <c r="B2712" s="153">
        <v>39560</v>
      </c>
      <c r="C2712" s="61">
        <v>108.348663</v>
      </c>
      <c r="D2712">
        <f t="shared" si="86"/>
        <v>1.728145447486323E-2</v>
      </c>
      <c r="E2712">
        <v>1.728145447486323E-2</v>
      </c>
      <c r="F2712">
        <v>2710</v>
      </c>
      <c r="G2712">
        <f t="shared" ca="1" si="87"/>
        <v>1.2103838213843728E-2</v>
      </c>
    </row>
    <row r="2713" spans="2:7" x14ac:dyDescent="0.2">
      <c r="B2713" s="153">
        <v>39559</v>
      </c>
      <c r="C2713" s="61">
        <v>106.508049</v>
      </c>
      <c r="D2713">
        <f t="shared" si="86"/>
        <v>7.4500360516890967E-3</v>
      </c>
      <c r="E2713">
        <v>7.4500360516890967E-3</v>
      </c>
      <c r="F2713">
        <v>2711</v>
      </c>
      <c r="G2713">
        <f t="shared" ca="1" si="87"/>
        <v>2.2988858394468781E-2</v>
      </c>
    </row>
    <row r="2714" spans="2:7" x14ac:dyDescent="0.2">
      <c r="B2714" s="153">
        <v>39555</v>
      </c>
      <c r="C2714" s="61">
        <v>105.720428</v>
      </c>
      <c r="D2714">
        <f t="shared" si="86"/>
        <v>6.3565264574267548E-3</v>
      </c>
      <c r="E2714">
        <v>6.3565264574267548E-3</v>
      </c>
      <c r="F2714">
        <v>2712</v>
      </c>
      <c r="G2714">
        <f t="shared" ca="1" si="87"/>
        <v>8.0828857514936014E-2</v>
      </c>
    </row>
    <row r="2715" spans="2:7" x14ac:dyDescent="0.2">
      <c r="B2715" s="153">
        <v>39554</v>
      </c>
      <c r="C2715" s="61">
        <v>105.05265799999999</v>
      </c>
      <c r="D2715">
        <f t="shared" si="86"/>
        <v>-1.6037287243819E-2</v>
      </c>
      <c r="E2715">
        <v>-1.6037287243819E-2</v>
      </c>
      <c r="F2715">
        <v>2713</v>
      </c>
      <c r="G2715">
        <f t="shared" ca="1" si="87"/>
        <v>-2.8569343302130602E-2</v>
      </c>
    </row>
    <row r="2716" spans="2:7" x14ac:dyDescent="0.2">
      <c r="B2716" s="153">
        <v>39553</v>
      </c>
      <c r="C2716" s="61">
        <v>106.764877</v>
      </c>
      <c r="D2716">
        <f t="shared" si="86"/>
        <v>1.7673123001020019E-3</v>
      </c>
      <c r="E2716">
        <v>1.7673123001020019E-3</v>
      </c>
      <c r="F2716">
        <v>2714</v>
      </c>
      <c r="G2716">
        <f t="shared" ca="1" si="87"/>
        <v>1.0858279621877385E-2</v>
      </c>
    </row>
    <row r="2717" spans="2:7" x14ac:dyDescent="0.2">
      <c r="B2717" s="153">
        <v>39549</v>
      </c>
      <c r="C2717" s="61">
        <v>106.57652299999999</v>
      </c>
      <c r="D2717">
        <f t="shared" si="86"/>
        <v>-1.3638509055990131E-3</v>
      </c>
      <c r="E2717">
        <v>-1.3638509055990131E-3</v>
      </c>
      <c r="F2717">
        <v>2715</v>
      </c>
      <c r="G2717">
        <f t="shared" ca="1" si="87"/>
        <v>-1.6978866445691E-2</v>
      </c>
    </row>
    <row r="2718" spans="2:7" x14ac:dyDescent="0.2">
      <c r="B2718" s="153">
        <v>39548</v>
      </c>
      <c r="C2718" s="61">
        <v>106.722076</v>
      </c>
      <c r="D2718">
        <f t="shared" si="86"/>
        <v>-1.3375527596233474E-2</v>
      </c>
      <c r="E2718">
        <v>-1.3375527596233474E-2</v>
      </c>
      <c r="F2718">
        <v>2716</v>
      </c>
      <c r="G2718">
        <f t="shared" ca="1" si="87"/>
        <v>4.0963952635977116E-2</v>
      </c>
    </row>
    <row r="2719" spans="2:7" x14ac:dyDescent="0.2">
      <c r="B2719" s="153">
        <v>39547</v>
      </c>
      <c r="C2719" s="61">
        <v>108.168892</v>
      </c>
      <c r="D2719">
        <f t="shared" si="86"/>
        <v>3.4147992295490894E-3</v>
      </c>
      <c r="E2719">
        <v>3.4147992295490894E-3</v>
      </c>
      <c r="F2719">
        <v>2717</v>
      </c>
      <c r="G2719">
        <f t="shared" ca="1" si="87"/>
        <v>1.3891271103809093E-2</v>
      </c>
    </row>
    <row r="2720" spans="2:7" x14ac:dyDescent="0.2">
      <c r="B2720" s="153">
        <v>39546</v>
      </c>
      <c r="C2720" s="61">
        <v>107.800774</v>
      </c>
      <c r="D2720">
        <f t="shared" si="86"/>
        <v>-3.876159853368625E-3</v>
      </c>
      <c r="E2720">
        <v>-3.876159853368625E-3</v>
      </c>
      <c r="F2720">
        <v>2718</v>
      </c>
      <c r="G2720">
        <f t="shared" ca="1" si="87"/>
        <v>6.4330730758787426E-3</v>
      </c>
    </row>
    <row r="2721" spans="2:7" x14ac:dyDescent="0.2">
      <c r="B2721" s="153">
        <v>39545</v>
      </c>
      <c r="C2721" s="61">
        <v>108.220253</v>
      </c>
      <c r="D2721">
        <f t="shared" si="86"/>
        <v>3.1581357620233681E-2</v>
      </c>
      <c r="E2721">
        <v>3.1581357620233681E-2</v>
      </c>
      <c r="F2721">
        <v>2719</v>
      </c>
      <c r="G2721">
        <f t="shared" ca="1" si="87"/>
        <v>-2.1914219688128806E-2</v>
      </c>
    </row>
    <row r="2722" spans="2:7" x14ac:dyDescent="0.2">
      <c r="B2722" s="153">
        <v>39542</v>
      </c>
      <c r="C2722" s="61">
        <v>104.907143</v>
      </c>
      <c r="D2722">
        <f t="shared" si="86"/>
        <v>-2.6223654402106358E-2</v>
      </c>
      <c r="E2722">
        <v>-2.6223654402106358E-2</v>
      </c>
      <c r="F2722">
        <v>2720</v>
      </c>
      <c r="G2722">
        <f t="shared" ca="1" si="87"/>
        <v>2.7447835104444606E-2</v>
      </c>
    </row>
    <row r="2723" spans="2:7" x14ac:dyDescent="0.2">
      <c r="B2723" s="153">
        <v>39541</v>
      </c>
      <c r="C2723" s="61">
        <v>107.732277</v>
      </c>
      <c r="D2723">
        <f t="shared" si="86"/>
        <v>-1.0302930196550871E-2</v>
      </c>
      <c r="E2723">
        <v>-1.0302930196550871E-2</v>
      </c>
      <c r="F2723">
        <v>2721</v>
      </c>
      <c r="G2723">
        <f t="shared" ca="1" si="87"/>
        <v>1.6814877628921646E-2</v>
      </c>
    </row>
    <row r="2724" spans="2:7" x14ac:dyDescent="0.2">
      <c r="B2724" s="153">
        <v>39540</v>
      </c>
      <c r="C2724" s="61">
        <v>108.85379</v>
      </c>
      <c r="D2724">
        <f t="shared" si="86"/>
        <v>1.2018662889586976E-2</v>
      </c>
      <c r="E2724">
        <v>1.2018662889586976E-2</v>
      </c>
      <c r="F2724">
        <v>2722</v>
      </c>
      <c r="G2724">
        <f t="shared" ca="1" si="87"/>
        <v>-7.8653586508241613E-3</v>
      </c>
    </row>
    <row r="2725" spans="2:7" x14ac:dyDescent="0.2">
      <c r="B2725" s="153">
        <v>39539</v>
      </c>
      <c r="C2725" s="61">
        <v>107.56104999999999</v>
      </c>
      <c r="D2725">
        <f t="shared" si="86"/>
        <v>8.8323838636902331E-3</v>
      </c>
      <c r="E2725">
        <v>8.8323838636902331E-3</v>
      </c>
      <c r="F2725">
        <v>2723</v>
      </c>
      <c r="G2725">
        <f t="shared" ca="1" si="87"/>
        <v>7.1475837471142931E-2</v>
      </c>
    </row>
    <row r="2726" spans="2:7" x14ac:dyDescent="0.2">
      <c r="B2726" s="153">
        <v>39538</v>
      </c>
      <c r="C2726" s="61">
        <v>106.619347</v>
      </c>
      <c r="D2726">
        <f t="shared" si="86"/>
        <v>-3.6142683035586945E-2</v>
      </c>
      <c r="E2726">
        <v>-3.6142683035586945E-2</v>
      </c>
      <c r="F2726">
        <v>2724</v>
      </c>
      <c r="G2726">
        <f t="shared" ca="1" si="87"/>
        <v>1.4175792829396112E-2</v>
      </c>
    </row>
    <row r="2727" spans="2:7" x14ac:dyDescent="0.2">
      <c r="B2727" s="153">
        <v>39535</v>
      </c>
      <c r="C2727" s="61">
        <v>110.617355</v>
      </c>
      <c r="D2727">
        <f t="shared" si="86"/>
        <v>-1.4190875408116425E-2</v>
      </c>
      <c r="E2727">
        <v>-1.4190875408116425E-2</v>
      </c>
      <c r="F2727">
        <v>2725</v>
      </c>
      <c r="G2727">
        <f t="shared" ca="1" si="87"/>
        <v>-8.9135767241997847E-3</v>
      </c>
    </row>
    <row r="2728" spans="2:7" x14ac:dyDescent="0.2">
      <c r="B2728" s="153">
        <v>39534</v>
      </c>
      <c r="C2728" s="61">
        <v>112.209709</v>
      </c>
      <c r="D2728">
        <f t="shared" si="86"/>
        <v>-3.4475110276720435E-2</v>
      </c>
      <c r="E2728">
        <v>-3.4475110276720435E-2</v>
      </c>
      <c r="F2728">
        <v>2726</v>
      </c>
      <c r="G2728">
        <f t="shared" ca="1" si="87"/>
        <v>2.6320941660777997E-3</v>
      </c>
    </row>
    <row r="2729" spans="2:7" x14ac:dyDescent="0.2">
      <c r="B2729" s="153">
        <v>39533</v>
      </c>
      <c r="C2729" s="61">
        <v>116.216278</v>
      </c>
      <c r="D2729">
        <f t="shared" si="86"/>
        <v>-1.9850587861391595E-3</v>
      </c>
      <c r="E2729">
        <v>-1.9850587861391595E-3</v>
      </c>
      <c r="F2729">
        <v>2727</v>
      </c>
      <c r="G2729">
        <f t="shared" ca="1" si="87"/>
        <v>0.12754880507304109</v>
      </c>
    </row>
    <row r="2730" spans="2:7" x14ac:dyDescent="0.2">
      <c r="B2730" s="153">
        <v>39532</v>
      </c>
      <c r="C2730" s="61">
        <v>116.447433</v>
      </c>
      <c r="D2730">
        <f t="shared" si="86"/>
        <v>2.5482602354776632E-2</v>
      </c>
      <c r="E2730">
        <v>2.5482602354776632E-2</v>
      </c>
      <c r="F2730">
        <v>2728</v>
      </c>
      <c r="G2730">
        <f t="shared" ca="1" si="87"/>
        <v>-5.9284718140612931E-2</v>
      </c>
    </row>
    <row r="2731" spans="2:7" x14ac:dyDescent="0.2">
      <c r="B2731" s="153">
        <v>39531</v>
      </c>
      <c r="C2731" s="61">
        <v>113.553787</v>
      </c>
      <c r="D2731">
        <f t="shared" si="86"/>
        <v>1.928835884589997E-2</v>
      </c>
      <c r="E2731">
        <v>1.928835884589997E-2</v>
      </c>
      <c r="F2731">
        <v>2729</v>
      </c>
      <c r="G2731">
        <f t="shared" ca="1" si="87"/>
        <v>2.99702741315718E-2</v>
      </c>
    </row>
    <row r="2732" spans="2:7" x14ac:dyDescent="0.2">
      <c r="B2732" s="153">
        <v>39526</v>
      </c>
      <c r="C2732" s="61">
        <v>111.404968</v>
      </c>
      <c r="D2732">
        <f t="shared" si="86"/>
        <v>5.0367237832910347E-2</v>
      </c>
      <c r="E2732">
        <v>5.0367237832910347E-2</v>
      </c>
      <c r="F2732">
        <v>2730</v>
      </c>
      <c r="G2732">
        <f t="shared" ca="1" si="87"/>
        <v>7.0327999585124409E-2</v>
      </c>
    </row>
    <row r="2733" spans="2:7" x14ac:dyDescent="0.2">
      <c r="B2733" s="153">
        <v>39525</v>
      </c>
      <c r="C2733" s="61">
        <v>106.06287399999999</v>
      </c>
      <c r="D2733">
        <f t="shared" si="86"/>
        <v>1.6491558393825736E-2</v>
      </c>
      <c r="E2733">
        <v>1.6491558393825736E-2</v>
      </c>
      <c r="F2733">
        <v>2731</v>
      </c>
      <c r="G2733">
        <f t="shared" ca="1" si="87"/>
        <v>0.10350775886224177</v>
      </c>
    </row>
    <row r="2734" spans="2:7" x14ac:dyDescent="0.2">
      <c r="B2734" s="153">
        <v>39524</v>
      </c>
      <c r="C2734" s="61">
        <v>104.34211000000001</v>
      </c>
      <c r="D2734">
        <f t="shared" si="86"/>
        <v>-4.4303329534437982E-2</v>
      </c>
      <c r="E2734">
        <v>-4.4303329534437982E-2</v>
      </c>
      <c r="F2734">
        <v>2732</v>
      </c>
      <c r="G2734">
        <f t="shared" ca="1" si="87"/>
        <v>-6.2743478332626168E-2</v>
      </c>
    </row>
    <row r="2735" spans="2:7" x14ac:dyDescent="0.2">
      <c r="B2735" s="153">
        <v>39521</v>
      </c>
      <c r="C2735" s="61">
        <v>109.179108</v>
      </c>
      <c r="D2735">
        <f t="shared" si="86"/>
        <v>2.6233334487283395E-2</v>
      </c>
      <c r="E2735">
        <v>2.6233334487283395E-2</v>
      </c>
      <c r="F2735">
        <v>2733</v>
      </c>
      <c r="G2735">
        <f t="shared" ca="1" si="87"/>
        <v>-4.6725210073180895E-2</v>
      </c>
    </row>
    <row r="2736" spans="2:7" x14ac:dyDescent="0.2">
      <c r="B2736" s="153">
        <v>39520</v>
      </c>
      <c r="C2736" s="61">
        <v>106.38819100000001</v>
      </c>
      <c r="D2736">
        <f t="shared" si="86"/>
        <v>-3.6815913668701718E-2</v>
      </c>
      <c r="E2736">
        <v>-3.6815913668701718E-2</v>
      </c>
      <c r="F2736">
        <v>2734</v>
      </c>
      <c r="G2736">
        <f t="shared" ca="1" si="87"/>
        <v>2.606580880302492E-2</v>
      </c>
    </row>
    <row r="2737" spans="2:7" x14ac:dyDescent="0.2">
      <c r="B2737" s="153">
        <v>39519</v>
      </c>
      <c r="C2737" s="61">
        <v>110.45468099999999</v>
      </c>
      <c r="D2737">
        <f t="shared" si="86"/>
        <v>-1.2551886992376518E-2</v>
      </c>
      <c r="E2737">
        <v>-1.2551886992376518E-2</v>
      </c>
      <c r="F2737">
        <v>2735</v>
      </c>
      <c r="G2737">
        <f t="shared" ca="1" si="87"/>
        <v>3.645274104622725E-3</v>
      </c>
    </row>
    <row r="2738" spans="2:7" x14ac:dyDescent="0.2">
      <c r="B2738" s="153">
        <v>39518</v>
      </c>
      <c r="C2738" s="61">
        <v>111.85871899999999</v>
      </c>
      <c r="D2738">
        <f t="shared" si="86"/>
        <v>-3.1861218442661321E-2</v>
      </c>
      <c r="E2738">
        <v>-3.1861218442661321E-2</v>
      </c>
      <c r="F2738">
        <v>2736</v>
      </c>
      <c r="G2738">
        <f t="shared" ca="1" si="87"/>
        <v>0.13947293324532778</v>
      </c>
    </row>
    <row r="2739" spans="2:7" x14ac:dyDescent="0.2">
      <c r="B2739" s="153">
        <v>39517</v>
      </c>
      <c r="C2739" s="61">
        <v>115.539963</v>
      </c>
      <c r="D2739">
        <f t="shared" si="86"/>
        <v>4.4655611212968526E-3</v>
      </c>
      <c r="E2739">
        <v>4.4655611212968526E-3</v>
      </c>
      <c r="F2739">
        <v>2737</v>
      </c>
      <c r="G2739">
        <f t="shared" ca="1" si="87"/>
        <v>-1.6570350293362734E-2</v>
      </c>
    </row>
    <row r="2740" spans="2:7" x14ac:dyDescent="0.2">
      <c r="B2740" s="153">
        <v>39514</v>
      </c>
      <c r="C2740" s="61">
        <v>115.02630600000001</v>
      </c>
      <c r="D2740">
        <f t="shared" si="86"/>
        <v>-4.6212611533917688E-2</v>
      </c>
      <c r="E2740">
        <v>-4.6212611533917688E-2</v>
      </c>
      <c r="F2740">
        <v>2738</v>
      </c>
      <c r="G2740">
        <f t="shared" ca="1" si="87"/>
        <v>1.8174780949649832E-2</v>
      </c>
    </row>
    <row r="2741" spans="2:7" x14ac:dyDescent="0.2">
      <c r="B2741" s="153">
        <v>39512</v>
      </c>
      <c r="C2741" s="61">
        <v>120.599525</v>
      </c>
      <c r="D2741">
        <f t="shared" si="86"/>
        <v>3.0616790129268752E-3</v>
      </c>
      <c r="E2741">
        <v>3.0616790129268752E-3</v>
      </c>
      <c r="F2741">
        <v>2739</v>
      </c>
      <c r="G2741">
        <f t="shared" ca="1" si="87"/>
        <v>-2.0139483118713566E-2</v>
      </c>
    </row>
    <row r="2742" spans="2:7" x14ac:dyDescent="0.2">
      <c r="B2742" s="153">
        <v>39511</v>
      </c>
      <c r="C2742" s="61">
        <v>120.231415</v>
      </c>
      <c r="D2742">
        <f t="shared" si="86"/>
        <v>1.0214413742370679E-2</v>
      </c>
      <c r="E2742">
        <v>1.0214413742370679E-2</v>
      </c>
      <c r="F2742">
        <v>2740</v>
      </c>
      <c r="G2742">
        <f t="shared" ca="1" si="87"/>
        <v>-1.6769295023178487E-2</v>
      </c>
    </row>
    <row r="2743" spans="2:7" x14ac:dyDescent="0.2">
      <c r="B2743" s="153">
        <v>39510</v>
      </c>
      <c r="C2743" s="61">
        <v>119.015739</v>
      </c>
      <c r="D2743">
        <f t="shared" si="86"/>
        <v>-7.4963808638418249E-3</v>
      </c>
      <c r="E2743">
        <v>-7.4963808638418249E-3</v>
      </c>
      <c r="F2743">
        <v>2741</v>
      </c>
      <c r="G2743">
        <f t="shared" ca="1" si="87"/>
        <v>9.0305804239183982E-2</v>
      </c>
    </row>
    <row r="2744" spans="2:7" x14ac:dyDescent="0.2">
      <c r="B2744" s="153">
        <v>39507</v>
      </c>
      <c r="C2744" s="61">
        <v>119.914665</v>
      </c>
      <c r="D2744">
        <f t="shared" si="86"/>
        <v>-1.3313577333507822E-2</v>
      </c>
      <c r="E2744">
        <v>-1.3313577333507822E-2</v>
      </c>
      <c r="F2744">
        <v>2742</v>
      </c>
      <c r="G2744">
        <f t="shared" ca="1" si="87"/>
        <v>-1.5399255469264397E-2</v>
      </c>
    </row>
    <row r="2745" spans="2:7" x14ac:dyDescent="0.2">
      <c r="B2745" s="153">
        <v>39506</v>
      </c>
      <c r="C2745" s="61">
        <v>121.53270000000001</v>
      </c>
      <c r="D2745">
        <f t="shared" si="86"/>
        <v>2.7549198565956457E-3</v>
      </c>
      <c r="E2745">
        <v>2.7549198565956457E-3</v>
      </c>
      <c r="F2745">
        <v>2743</v>
      </c>
      <c r="G2745">
        <f t="shared" ca="1" si="87"/>
        <v>1.1966952362006364E-2</v>
      </c>
    </row>
    <row r="2746" spans="2:7" x14ac:dyDescent="0.2">
      <c r="B2746" s="153">
        <v>39505</v>
      </c>
      <c r="C2746" s="61">
        <v>121.198807</v>
      </c>
      <c r="D2746">
        <f t="shared" si="86"/>
        <v>5.2545387606244319E-3</v>
      </c>
      <c r="E2746">
        <v>5.2545387606244319E-3</v>
      </c>
      <c r="F2746">
        <v>2744</v>
      </c>
      <c r="G2746">
        <f t="shared" ca="1" si="87"/>
        <v>-9.686799143287067E-2</v>
      </c>
    </row>
    <row r="2747" spans="2:7" x14ac:dyDescent="0.2">
      <c r="B2747" s="153">
        <v>39504</v>
      </c>
      <c r="C2747" s="61">
        <v>120.565292</v>
      </c>
      <c r="D2747">
        <f t="shared" si="86"/>
        <v>-2.408453955786156E-3</v>
      </c>
      <c r="E2747">
        <v>-2.408453955786156E-3</v>
      </c>
      <c r="F2747">
        <v>2745</v>
      </c>
      <c r="G2747">
        <f t="shared" ca="1" si="87"/>
        <v>0.10656813518082399</v>
      </c>
    </row>
    <row r="2748" spans="2:7" x14ac:dyDescent="0.2">
      <c r="B2748" s="153">
        <v>39503</v>
      </c>
      <c r="C2748" s="61">
        <v>120.856369</v>
      </c>
      <c r="D2748">
        <f t="shared" si="86"/>
        <v>1.4079549035025955E-2</v>
      </c>
      <c r="E2748">
        <v>1.4079549035025955E-2</v>
      </c>
      <c r="F2748">
        <v>2746</v>
      </c>
      <c r="G2748">
        <f t="shared" ca="1" si="87"/>
        <v>9.7479654371678409E-2</v>
      </c>
    </row>
    <row r="2749" spans="2:7" x14ac:dyDescent="0.2">
      <c r="B2749" s="153">
        <v>39500</v>
      </c>
      <c r="C2749" s="61">
        <v>119.178391</v>
      </c>
      <c r="D2749">
        <f t="shared" si="86"/>
        <v>-1.6948172639693056E-2</v>
      </c>
      <c r="E2749">
        <v>-1.6948172639693056E-2</v>
      </c>
      <c r="F2749">
        <v>2747</v>
      </c>
      <c r="G2749">
        <f t="shared" ca="1" si="87"/>
        <v>-4.7440726691698146E-2</v>
      </c>
    </row>
    <row r="2750" spans="2:7" x14ac:dyDescent="0.2">
      <c r="B2750" s="153">
        <v>39499</v>
      </c>
      <c r="C2750" s="61">
        <v>121.23307</v>
      </c>
      <c r="D2750">
        <f t="shared" si="86"/>
        <v>-3.1676725143302779E-3</v>
      </c>
      <c r="E2750">
        <v>-3.1676725143302779E-3</v>
      </c>
      <c r="F2750">
        <v>2748</v>
      </c>
      <c r="G2750">
        <f t="shared" ca="1" si="87"/>
        <v>-1.9339843836313188E-2</v>
      </c>
    </row>
    <row r="2751" spans="2:7" x14ac:dyDescent="0.2">
      <c r="B2751" s="153">
        <v>39498</v>
      </c>
      <c r="C2751" s="61">
        <v>121.618317</v>
      </c>
      <c r="D2751">
        <f t="shared" si="86"/>
        <v>-3.9680861683340979E-2</v>
      </c>
      <c r="E2751">
        <v>-3.9680861683340979E-2</v>
      </c>
      <c r="F2751">
        <v>2749</v>
      </c>
      <c r="G2751">
        <f t="shared" ca="1" si="87"/>
        <v>-1.0528403274086105E-2</v>
      </c>
    </row>
    <row r="2752" spans="2:7" x14ac:dyDescent="0.2">
      <c r="B2752" s="153">
        <v>39497</v>
      </c>
      <c r="C2752" s="61">
        <v>126.643646</v>
      </c>
      <c r="D2752">
        <f t="shared" si="86"/>
        <v>9.4853499467859124E-3</v>
      </c>
      <c r="E2752">
        <v>9.4853499467859124E-3</v>
      </c>
      <c r="F2752">
        <v>2750</v>
      </c>
      <c r="G2752">
        <f t="shared" ca="1" si="87"/>
        <v>-2.16136926569022E-2</v>
      </c>
    </row>
    <row r="2753" spans="2:7" x14ac:dyDescent="0.2">
      <c r="B2753" s="153">
        <v>39496</v>
      </c>
      <c r="C2753" s="61">
        <v>125.45367400000001</v>
      </c>
      <c r="D2753">
        <f t="shared" si="86"/>
        <v>-2.5470291195786209E-2</v>
      </c>
      <c r="E2753">
        <v>-2.5470291195786209E-2</v>
      </c>
      <c r="F2753">
        <v>2751</v>
      </c>
      <c r="G2753">
        <f t="shared" ca="1" si="87"/>
        <v>-4.0939723917028173E-2</v>
      </c>
    </row>
    <row r="2754" spans="2:7" x14ac:dyDescent="0.2">
      <c r="B2754" s="153">
        <v>39493</v>
      </c>
      <c r="C2754" s="61">
        <v>128.732529</v>
      </c>
      <c r="D2754">
        <f t="shared" si="86"/>
        <v>2.5506399458816022E-2</v>
      </c>
      <c r="E2754">
        <v>2.5506399458816022E-2</v>
      </c>
      <c r="F2754">
        <v>2752</v>
      </c>
      <c r="G2754">
        <f t="shared" ca="1" si="87"/>
        <v>-2.8578152999712827E-3</v>
      </c>
    </row>
    <row r="2755" spans="2:7" x14ac:dyDescent="0.2">
      <c r="B2755" s="153">
        <v>39492</v>
      </c>
      <c r="C2755" s="61">
        <v>125.530693</v>
      </c>
      <c r="D2755">
        <f t="shared" ref="D2755:D2818" si="88">(C2755-C2756)/C2756</f>
        <v>2.5671334051465478E-2</v>
      </c>
      <c r="E2755">
        <v>2.5671334051465478E-2</v>
      </c>
      <c r="F2755">
        <v>2753</v>
      </c>
      <c r="G2755">
        <f t="shared" ref="G2755:G2818" ca="1" si="89">_xlfn.NORM.INV(RAND(),$N$5,$N$6)</f>
        <v>4.9176244446040636E-2</v>
      </c>
    </row>
    <row r="2756" spans="2:7" x14ac:dyDescent="0.2">
      <c r="B2756" s="153">
        <v>39491</v>
      </c>
      <c r="C2756" s="61">
        <v>122.38880899999999</v>
      </c>
      <c r="D2756">
        <f t="shared" si="88"/>
        <v>3.011969166304455E-2</v>
      </c>
      <c r="E2756">
        <v>3.011969166304455E-2</v>
      </c>
      <c r="F2756">
        <v>2754</v>
      </c>
      <c r="G2756">
        <f t="shared" ca="1" si="89"/>
        <v>-1.004034449562418E-2</v>
      </c>
    </row>
    <row r="2757" spans="2:7" x14ac:dyDescent="0.2">
      <c r="B2757" s="153">
        <v>39490</v>
      </c>
      <c r="C2757" s="61">
        <v>118.81028000000001</v>
      </c>
      <c r="D2757">
        <f t="shared" si="88"/>
        <v>-9.9166022744530888E-3</v>
      </c>
      <c r="E2757">
        <v>-9.9166022744530888E-3</v>
      </c>
      <c r="F2757">
        <v>2755</v>
      </c>
      <c r="G2757">
        <f t="shared" ca="1" si="89"/>
        <v>-5.2861913665233011E-2</v>
      </c>
    </row>
    <row r="2758" spans="2:7" x14ac:dyDescent="0.2">
      <c r="B2758" s="153">
        <v>39489</v>
      </c>
      <c r="C2758" s="61">
        <v>120.000275</v>
      </c>
      <c r="D2758">
        <f t="shared" si="88"/>
        <v>-1.4206395166914732E-2</v>
      </c>
      <c r="E2758">
        <v>-1.4206395166914732E-2</v>
      </c>
      <c r="F2758">
        <v>2756</v>
      </c>
      <c r="G2758">
        <f t="shared" ca="1" si="89"/>
        <v>0.10579654151152854</v>
      </c>
    </row>
    <row r="2759" spans="2:7" x14ac:dyDescent="0.2">
      <c r="B2759" s="153">
        <v>39486</v>
      </c>
      <c r="C2759" s="61">
        <v>121.729614</v>
      </c>
      <c r="D2759">
        <f t="shared" si="88"/>
        <v>-5.803169719933843E-3</v>
      </c>
      <c r="E2759">
        <v>-5.803169719933843E-3</v>
      </c>
      <c r="F2759">
        <v>2757</v>
      </c>
      <c r="G2759">
        <f t="shared" ca="1" si="89"/>
        <v>6.6655488712881197E-2</v>
      </c>
    </row>
    <row r="2760" spans="2:7" x14ac:dyDescent="0.2">
      <c r="B2760" s="153">
        <v>39485</v>
      </c>
      <c r="C2760" s="61">
        <v>122.440155</v>
      </c>
      <c r="D2760">
        <f t="shared" si="88"/>
        <v>-2.8330926609008749E-2</v>
      </c>
      <c r="E2760">
        <v>-2.8330926609008749E-2</v>
      </c>
      <c r="F2760">
        <v>2758</v>
      </c>
      <c r="G2760">
        <f t="shared" ca="1" si="89"/>
        <v>-9.8101178119485044E-2</v>
      </c>
    </row>
    <row r="2761" spans="2:7" x14ac:dyDescent="0.2">
      <c r="B2761" s="153">
        <v>39484</v>
      </c>
      <c r="C2761" s="61">
        <v>126.010139</v>
      </c>
      <c r="D2761">
        <f t="shared" si="88"/>
        <v>-2.393886252883819E-2</v>
      </c>
      <c r="E2761">
        <v>-2.393886252883819E-2</v>
      </c>
      <c r="F2761">
        <v>2759</v>
      </c>
      <c r="G2761">
        <f t="shared" ca="1" si="89"/>
        <v>-6.3371012200945487E-2</v>
      </c>
    </row>
    <row r="2762" spans="2:7" x14ac:dyDescent="0.2">
      <c r="B2762" s="153">
        <v>39483</v>
      </c>
      <c r="C2762" s="61">
        <v>129.100662</v>
      </c>
      <c r="D2762">
        <f t="shared" si="88"/>
        <v>-2.0779305494128181E-2</v>
      </c>
      <c r="E2762">
        <v>-2.0779305494128181E-2</v>
      </c>
      <c r="F2762">
        <v>2760</v>
      </c>
      <c r="G2762">
        <f t="shared" ca="1" si="89"/>
        <v>1.786309044885177E-2</v>
      </c>
    </row>
    <row r="2763" spans="2:7" x14ac:dyDescent="0.2">
      <c r="B2763" s="153">
        <v>39482</v>
      </c>
      <c r="C2763" s="61">
        <v>131.84021000000001</v>
      </c>
      <c r="D2763">
        <f t="shared" si="88"/>
        <v>2.1897949963897833E-2</v>
      </c>
      <c r="E2763">
        <v>2.1897949963897833E-2</v>
      </c>
      <c r="F2763">
        <v>2761</v>
      </c>
      <c r="G2763">
        <f t="shared" ca="1" si="89"/>
        <v>3.0995328050205963E-2</v>
      </c>
    </row>
    <row r="2764" spans="2:7" x14ac:dyDescent="0.2">
      <c r="B2764" s="153">
        <v>39479</v>
      </c>
      <c r="C2764" s="61">
        <v>129.01504499999999</v>
      </c>
      <c r="D2764">
        <f t="shared" si="88"/>
        <v>7.727490650740855E-2</v>
      </c>
      <c r="E2764">
        <v>7.727490650740855E-2</v>
      </c>
      <c r="F2764">
        <v>2762</v>
      </c>
      <c r="G2764">
        <f t="shared" ca="1" si="89"/>
        <v>-1.8135351320746229E-2</v>
      </c>
    </row>
    <row r="2765" spans="2:7" x14ac:dyDescent="0.2">
      <c r="B2765" s="153">
        <v>39478</v>
      </c>
      <c r="C2765" s="61">
        <v>119.760559</v>
      </c>
      <c r="D2765">
        <f t="shared" si="88"/>
        <v>3.5870107217721731E-3</v>
      </c>
      <c r="E2765">
        <v>3.5870107217721731E-3</v>
      </c>
      <c r="F2765">
        <v>2763</v>
      </c>
      <c r="G2765">
        <f t="shared" ca="1" si="89"/>
        <v>-4.9348993686001812E-2</v>
      </c>
    </row>
    <row r="2766" spans="2:7" x14ac:dyDescent="0.2">
      <c r="B2766" s="153">
        <v>39477</v>
      </c>
      <c r="C2766" s="61">
        <v>119.33251199999999</v>
      </c>
      <c r="D2766">
        <f t="shared" si="88"/>
        <v>-2.6334228557178319E-2</v>
      </c>
      <c r="E2766">
        <v>-2.6334228557178319E-2</v>
      </c>
      <c r="F2766">
        <v>2764</v>
      </c>
      <c r="G2766">
        <f t="shared" ca="1" si="89"/>
        <v>-9.9124290094941107E-3</v>
      </c>
    </row>
    <row r="2767" spans="2:7" x14ac:dyDescent="0.2">
      <c r="B2767" s="153">
        <v>39476</v>
      </c>
      <c r="C2767" s="61">
        <v>122.560036</v>
      </c>
      <c r="D2767">
        <f t="shared" si="88"/>
        <v>4.2792641532619063E-3</v>
      </c>
      <c r="E2767">
        <v>4.2792641532619063E-3</v>
      </c>
      <c r="F2767">
        <v>2765</v>
      </c>
      <c r="G2767">
        <f t="shared" ca="1" si="89"/>
        <v>-1.0566219204683445E-4</v>
      </c>
    </row>
    <row r="2768" spans="2:7" x14ac:dyDescent="0.2">
      <c r="B2768" s="153">
        <v>39475</v>
      </c>
      <c r="C2768" s="61">
        <v>122.03780399999999</v>
      </c>
      <c r="D2768">
        <f t="shared" si="88"/>
        <v>3.2374308011435E-3</v>
      </c>
      <c r="E2768">
        <v>3.2374308011435E-3</v>
      </c>
      <c r="F2768">
        <v>2766</v>
      </c>
      <c r="G2768">
        <f t="shared" ca="1" si="89"/>
        <v>-1.52655668569189E-2</v>
      </c>
    </row>
    <row r="2769" spans="2:7" x14ac:dyDescent="0.2">
      <c r="B2769" s="153">
        <v>39472</v>
      </c>
      <c r="C2769" s="61">
        <v>121.64399</v>
      </c>
      <c r="D2769">
        <f t="shared" si="88"/>
        <v>7.8809399229208765E-2</v>
      </c>
      <c r="E2769">
        <v>7.8809399229208765E-2</v>
      </c>
      <c r="F2769">
        <v>2767</v>
      </c>
      <c r="G2769">
        <f t="shared" ca="1" si="89"/>
        <v>-0.11654215202806563</v>
      </c>
    </row>
    <row r="2770" spans="2:7" x14ac:dyDescent="0.2">
      <c r="B2770" s="153">
        <v>39471</v>
      </c>
      <c r="C2770" s="61">
        <v>112.75762899999999</v>
      </c>
      <c r="D2770">
        <f t="shared" si="88"/>
        <v>-4.5529172807947304E-4</v>
      </c>
      <c r="E2770">
        <v>-4.5529172807947304E-4</v>
      </c>
      <c r="F2770">
        <v>2768</v>
      </c>
      <c r="G2770">
        <f t="shared" ca="1" si="89"/>
        <v>-7.0966632951166869E-2</v>
      </c>
    </row>
    <row r="2771" spans="2:7" x14ac:dyDescent="0.2">
      <c r="B2771" s="153">
        <v>39470</v>
      </c>
      <c r="C2771" s="61">
        <v>112.80898999999999</v>
      </c>
      <c r="D2771">
        <f t="shared" si="88"/>
        <v>1.2213981600654568E-2</v>
      </c>
      <c r="E2771">
        <v>1.2213981600654568E-2</v>
      </c>
      <c r="F2771">
        <v>2769</v>
      </c>
      <c r="G2771">
        <f t="shared" ca="1" si="89"/>
        <v>4.4878719759777188E-3</v>
      </c>
    </row>
    <row r="2772" spans="2:7" x14ac:dyDescent="0.2">
      <c r="B2772" s="153">
        <v>39469</v>
      </c>
      <c r="C2772" s="61">
        <v>111.44776899999999</v>
      </c>
      <c r="D2772">
        <f t="shared" si="88"/>
        <v>-4.2070569903486545E-3</v>
      </c>
      <c r="E2772">
        <v>-4.2070569903486545E-3</v>
      </c>
      <c r="F2772">
        <v>2770</v>
      </c>
      <c r="G2772">
        <f t="shared" ca="1" si="89"/>
        <v>-2.3073056686949416E-2</v>
      </c>
    </row>
    <row r="2773" spans="2:7" x14ac:dyDescent="0.2">
      <c r="B2773" s="153">
        <v>39468</v>
      </c>
      <c r="C2773" s="61">
        <v>111.918617</v>
      </c>
      <c r="D2773">
        <f t="shared" si="88"/>
        <v>-8.4908402017494486E-2</v>
      </c>
      <c r="E2773">
        <v>-8.4908402017494486E-2</v>
      </c>
      <c r="F2773">
        <v>2771</v>
      </c>
      <c r="G2773">
        <f t="shared" ca="1" si="89"/>
        <v>0.10611673012269825</v>
      </c>
    </row>
    <row r="2774" spans="2:7" x14ac:dyDescent="0.2">
      <c r="B2774" s="153">
        <v>39465</v>
      </c>
      <c r="C2774" s="61">
        <v>122.303185</v>
      </c>
      <c r="D2774">
        <f t="shared" si="88"/>
        <v>-3.0339928993396409E-2</v>
      </c>
      <c r="E2774">
        <v>-3.0339928993396409E-2</v>
      </c>
      <c r="F2774">
        <v>2772</v>
      </c>
      <c r="G2774">
        <f t="shared" ca="1" si="89"/>
        <v>-4.0198315731073679E-2</v>
      </c>
    </row>
    <row r="2775" spans="2:7" x14ac:dyDescent="0.2">
      <c r="B2775" s="153">
        <v>39464</v>
      </c>
      <c r="C2775" s="61">
        <v>126.129959</v>
      </c>
      <c r="D2775">
        <f t="shared" si="88"/>
        <v>-1.7734733886901916E-2</v>
      </c>
      <c r="E2775">
        <v>-1.7734733886901916E-2</v>
      </c>
      <c r="F2775">
        <v>2773</v>
      </c>
      <c r="G2775">
        <f t="shared" ca="1" si="89"/>
        <v>2.4278874682993043E-2</v>
      </c>
    </row>
    <row r="2776" spans="2:7" x14ac:dyDescent="0.2">
      <c r="B2776" s="153">
        <v>39463</v>
      </c>
      <c r="C2776" s="61">
        <v>128.40722700000001</v>
      </c>
      <c r="D2776">
        <f t="shared" si="88"/>
        <v>-2.477234272711273E-2</v>
      </c>
      <c r="E2776">
        <v>-2.477234272711273E-2</v>
      </c>
      <c r="F2776">
        <v>2774</v>
      </c>
      <c r="G2776">
        <f t="shared" ca="1" si="89"/>
        <v>1.37270517147831E-2</v>
      </c>
    </row>
    <row r="2777" spans="2:7" x14ac:dyDescent="0.2">
      <c r="B2777" s="153">
        <v>39462</v>
      </c>
      <c r="C2777" s="61">
        <v>131.66897599999999</v>
      </c>
      <c r="D2777">
        <f t="shared" si="88"/>
        <v>4.4408577465266672E-3</v>
      </c>
      <c r="E2777">
        <v>4.4408577465266672E-3</v>
      </c>
      <c r="F2777">
        <v>2775</v>
      </c>
      <c r="G2777">
        <f t="shared" ca="1" si="89"/>
        <v>-2.2611329384122681E-2</v>
      </c>
    </row>
    <row r="2778" spans="2:7" x14ac:dyDescent="0.2">
      <c r="B2778" s="153">
        <v>39461</v>
      </c>
      <c r="C2778" s="61">
        <v>131.086838</v>
      </c>
      <c r="D2778">
        <f t="shared" si="88"/>
        <v>3.276128785004836E-3</v>
      </c>
      <c r="E2778">
        <v>3.276128785004836E-3</v>
      </c>
      <c r="F2778">
        <v>2776</v>
      </c>
      <c r="G2778">
        <f t="shared" ca="1" si="89"/>
        <v>-6.3702960056612759E-2</v>
      </c>
    </row>
    <row r="2779" spans="2:7" x14ac:dyDescent="0.2">
      <c r="B2779" s="153">
        <v>39458</v>
      </c>
      <c r="C2779" s="61">
        <v>130.658783</v>
      </c>
      <c r="D2779">
        <f t="shared" si="88"/>
        <v>1.8553134524346919E-2</v>
      </c>
      <c r="E2779">
        <v>1.8553134524346919E-2</v>
      </c>
      <c r="F2779">
        <v>2777</v>
      </c>
      <c r="G2779">
        <f t="shared" ca="1" si="89"/>
        <v>4.8098419976476278E-2</v>
      </c>
    </row>
    <row r="2780" spans="2:7" x14ac:dyDescent="0.2">
      <c r="B2780" s="153">
        <v>39457</v>
      </c>
      <c r="C2780" s="61">
        <v>128.278809</v>
      </c>
      <c r="D2780">
        <f t="shared" si="88"/>
        <v>-2.726564526134026E-2</v>
      </c>
      <c r="E2780">
        <v>-2.726564526134026E-2</v>
      </c>
      <c r="F2780">
        <v>2778</v>
      </c>
      <c r="G2780">
        <f t="shared" ca="1" si="89"/>
        <v>-8.9921619062572525E-2</v>
      </c>
    </row>
    <row r="2781" spans="2:7" x14ac:dyDescent="0.2">
      <c r="B2781" s="153">
        <v>39456</v>
      </c>
      <c r="C2781" s="61">
        <v>131.87445099999999</v>
      </c>
      <c r="D2781">
        <f t="shared" si="88"/>
        <v>-6.0652543657488791E-3</v>
      </c>
      <c r="E2781">
        <v>-6.0652543657488791E-3</v>
      </c>
      <c r="F2781">
        <v>2779</v>
      </c>
      <c r="G2781">
        <f t="shared" ca="1" si="89"/>
        <v>9.4798564938607471E-2</v>
      </c>
    </row>
    <row r="2782" spans="2:7" x14ac:dyDescent="0.2">
      <c r="B2782" s="153">
        <v>39455</v>
      </c>
      <c r="C2782" s="61">
        <v>132.67918399999999</v>
      </c>
      <c r="D2782">
        <f t="shared" si="88"/>
        <v>-1.3368984533824197E-2</v>
      </c>
      <c r="E2782">
        <v>-1.3368984533824197E-2</v>
      </c>
      <c r="F2782">
        <v>2780</v>
      </c>
      <c r="G2782">
        <f t="shared" ca="1" si="89"/>
        <v>-9.8553909900136349E-2</v>
      </c>
    </row>
    <row r="2783" spans="2:7" x14ac:dyDescent="0.2">
      <c r="B2783" s="153">
        <v>39454</v>
      </c>
      <c r="C2783" s="61">
        <v>134.47700499999999</v>
      </c>
      <c r="D2783">
        <f t="shared" si="88"/>
        <v>4.7976269869487798E-3</v>
      </c>
      <c r="E2783">
        <v>4.7976269869487798E-3</v>
      </c>
      <c r="F2783">
        <v>2781</v>
      </c>
      <c r="G2783">
        <f t="shared" ca="1" si="89"/>
        <v>-1.6538553841366717E-2</v>
      </c>
    </row>
    <row r="2784" spans="2:7" x14ac:dyDescent="0.2">
      <c r="B2784" s="153">
        <v>39451</v>
      </c>
      <c r="C2784" s="61">
        <v>133.834915</v>
      </c>
      <c r="D2784">
        <f t="shared" si="88"/>
        <v>-1.2569332307421027E-2</v>
      </c>
      <c r="E2784">
        <v>-1.2569332307421027E-2</v>
      </c>
      <c r="F2784">
        <v>2782</v>
      </c>
      <c r="G2784">
        <f t="shared" ca="1" si="89"/>
        <v>-0.11931916786134242</v>
      </c>
    </row>
    <row r="2785" spans="2:7" x14ac:dyDescent="0.2">
      <c r="B2785" s="153">
        <v>39450</v>
      </c>
      <c r="C2785" s="61">
        <v>135.538544</v>
      </c>
      <c r="D2785">
        <f t="shared" si="88"/>
        <v>-2.4576207922978144E-3</v>
      </c>
      <c r="E2785">
        <v>-2.4576207922978144E-3</v>
      </c>
      <c r="F2785">
        <v>2783</v>
      </c>
      <c r="G2785">
        <f t="shared" ca="1" si="89"/>
        <v>-8.6905726249097478E-3</v>
      </c>
    </row>
    <row r="2786" spans="2:7" x14ac:dyDescent="0.2">
      <c r="B2786" s="153">
        <v>39449</v>
      </c>
      <c r="C2786" s="61">
        <v>135.872467</v>
      </c>
      <c r="D2786">
        <f t="shared" si="88"/>
        <v>4.0926244356197634E-2</v>
      </c>
      <c r="E2786">
        <v>4.0926244356197634E-2</v>
      </c>
      <c r="F2786">
        <v>2784</v>
      </c>
      <c r="G2786">
        <f t="shared" ca="1" si="89"/>
        <v>6.2863330503818163E-2</v>
      </c>
    </row>
    <row r="2787" spans="2:7" x14ac:dyDescent="0.2">
      <c r="B2787" s="153">
        <v>39448</v>
      </c>
      <c r="C2787" s="61">
        <v>130.53035</v>
      </c>
      <c r="D2787">
        <f t="shared" si="88"/>
        <v>2.7564386009647276E-2</v>
      </c>
      <c r="E2787">
        <v>2.7564386009647276E-2</v>
      </c>
      <c r="F2787">
        <v>2785</v>
      </c>
      <c r="G2787">
        <f t="shared" ca="1" si="89"/>
        <v>-2.2830399028146438E-2</v>
      </c>
    </row>
    <row r="2788" spans="2:7" x14ac:dyDescent="0.2">
      <c r="B2788" s="153">
        <v>39447</v>
      </c>
      <c r="C2788" s="61">
        <v>127.02887699999999</v>
      </c>
      <c r="D2788">
        <f t="shared" si="88"/>
        <v>1.7206932468665906E-2</v>
      </c>
      <c r="E2788">
        <v>1.7206932468665906E-2</v>
      </c>
      <c r="F2788">
        <v>2786</v>
      </c>
      <c r="G2788">
        <f t="shared" ca="1" si="89"/>
        <v>6.5454684149895984E-2</v>
      </c>
    </row>
    <row r="2789" spans="2:7" x14ac:dyDescent="0.2">
      <c r="B2789" s="153">
        <v>39444</v>
      </c>
      <c r="C2789" s="61">
        <v>124.88007399999999</v>
      </c>
      <c r="D2789">
        <f t="shared" si="88"/>
        <v>-1.004417714877967E-2</v>
      </c>
      <c r="E2789">
        <v>-1.004417714877967E-2</v>
      </c>
      <c r="F2789">
        <v>2787</v>
      </c>
      <c r="G2789">
        <f t="shared" ca="1" si="89"/>
        <v>5.3692700128979198E-2</v>
      </c>
    </row>
    <row r="2790" spans="2:7" x14ac:dyDescent="0.2">
      <c r="B2790" s="153">
        <v>39443</v>
      </c>
      <c r="C2790" s="61">
        <v>126.14711800000001</v>
      </c>
      <c r="D2790">
        <f t="shared" si="88"/>
        <v>-2.0409510018065569E-2</v>
      </c>
      <c r="E2790">
        <v>-2.0409510018065569E-2</v>
      </c>
      <c r="F2790">
        <v>2788</v>
      </c>
      <c r="G2790">
        <f t="shared" ca="1" si="89"/>
        <v>5.1628010954302738E-3</v>
      </c>
    </row>
    <row r="2791" spans="2:7" x14ac:dyDescent="0.2">
      <c r="B2791" s="153">
        <v>39442</v>
      </c>
      <c r="C2791" s="61">
        <v>128.77536000000001</v>
      </c>
      <c r="D2791">
        <f t="shared" si="88"/>
        <v>2.9710019596220473E-2</v>
      </c>
      <c r="E2791">
        <v>2.9710019596220473E-2</v>
      </c>
      <c r="F2791">
        <v>2789</v>
      </c>
      <c r="G2791">
        <f t="shared" ca="1" si="89"/>
        <v>-3.8576563452673894E-3</v>
      </c>
    </row>
    <row r="2792" spans="2:7" x14ac:dyDescent="0.2">
      <c r="B2792" s="153">
        <v>39440</v>
      </c>
      <c r="C2792" s="61">
        <v>125.05983000000001</v>
      </c>
      <c r="D2792">
        <f t="shared" si="88"/>
        <v>2.8514903058103162E-2</v>
      </c>
      <c r="E2792">
        <v>2.8514903058103162E-2</v>
      </c>
      <c r="F2792">
        <v>2790</v>
      </c>
      <c r="G2792">
        <f t="shared" ca="1" si="89"/>
        <v>2.6528113307865243E-2</v>
      </c>
    </row>
    <row r="2793" spans="2:7" x14ac:dyDescent="0.2">
      <c r="B2793" s="153">
        <v>39436</v>
      </c>
      <c r="C2793" s="61">
        <v>121.592628</v>
      </c>
      <c r="D2793">
        <f t="shared" si="88"/>
        <v>2.8159869104607438E-2</v>
      </c>
      <c r="E2793">
        <v>2.8159869104607438E-2</v>
      </c>
      <c r="F2793">
        <v>2791</v>
      </c>
      <c r="G2793">
        <f t="shared" ca="1" si="89"/>
        <v>-0.10166746424115411</v>
      </c>
    </row>
    <row r="2794" spans="2:7" x14ac:dyDescent="0.2">
      <c r="B2794" s="153">
        <v>39435</v>
      </c>
      <c r="C2794" s="61">
        <v>118.26237500000001</v>
      </c>
      <c r="D2794">
        <f t="shared" si="88"/>
        <v>-1.6377084142276729E-2</v>
      </c>
      <c r="E2794">
        <v>-1.6377084142276729E-2</v>
      </c>
      <c r="F2794">
        <v>2792</v>
      </c>
      <c r="G2794">
        <f t="shared" ca="1" si="89"/>
        <v>4.4058685530799314E-2</v>
      </c>
    </row>
    <row r="2795" spans="2:7" x14ac:dyDescent="0.2">
      <c r="B2795" s="153">
        <v>39434</v>
      </c>
      <c r="C2795" s="61">
        <v>120.231415</v>
      </c>
      <c r="D2795">
        <f t="shared" si="88"/>
        <v>6.4119181080485191E-4</v>
      </c>
      <c r="E2795">
        <v>6.4119181080485191E-4</v>
      </c>
      <c r="F2795">
        <v>2793</v>
      </c>
      <c r="G2795">
        <f t="shared" ca="1" si="89"/>
        <v>-4.6904954774290838E-2</v>
      </c>
    </row>
    <row r="2796" spans="2:7" x14ac:dyDescent="0.2">
      <c r="B2796" s="153">
        <v>39433</v>
      </c>
      <c r="C2796" s="61">
        <v>120.15437300000001</v>
      </c>
      <c r="D2796">
        <f t="shared" si="88"/>
        <v>-5.7863915791107251E-2</v>
      </c>
      <c r="E2796">
        <v>-5.7863915791107251E-2</v>
      </c>
      <c r="F2796">
        <v>2794</v>
      </c>
      <c r="G2796">
        <f t="shared" ca="1" si="89"/>
        <v>-5.2739911207838601E-2</v>
      </c>
    </row>
    <row r="2797" spans="2:7" x14ac:dyDescent="0.2">
      <c r="B2797" s="153">
        <v>39430</v>
      </c>
      <c r="C2797" s="61">
        <v>127.53398900000001</v>
      </c>
      <c r="D2797">
        <f t="shared" si="88"/>
        <v>-2.3979625880966932E-2</v>
      </c>
      <c r="E2797">
        <v>-2.3979625880966932E-2</v>
      </c>
      <c r="F2797">
        <v>2795</v>
      </c>
      <c r="G2797">
        <f t="shared" ca="1" si="89"/>
        <v>5.8528954428976473E-2</v>
      </c>
    </row>
    <row r="2798" spans="2:7" x14ac:dyDescent="0.2">
      <c r="B2798" s="153">
        <v>39429</v>
      </c>
      <c r="C2798" s="61">
        <v>130.66734299999999</v>
      </c>
      <c r="D2798">
        <f t="shared" si="88"/>
        <v>-8.960470393466799E-3</v>
      </c>
      <c r="E2798">
        <v>-8.960470393466799E-3</v>
      </c>
      <c r="F2798">
        <v>2796</v>
      </c>
      <c r="G2798">
        <f t="shared" ca="1" si="89"/>
        <v>-3.4285406924486381E-2</v>
      </c>
    </row>
    <row r="2799" spans="2:7" x14ac:dyDescent="0.2">
      <c r="B2799" s="153">
        <v>39428</v>
      </c>
      <c r="C2799" s="61">
        <v>131.84877</v>
      </c>
      <c r="D2799">
        <f t="shared" si="88"/>
        <v>-6.6433464881802797E-3</v>
      </c>
      <c r="E2799">
        <v>-6.6433464881802797E-3</v>
      </c>
      <c r="F2799">
        <v>2797</v>
      </c>
      <c r="G2799">
        <f t="shared" ca="1" si="89"/>
        <v>3.6789877050916908E-2</v>
      </c>
    </row>
    <row r="2800" spans="2:7" x14ac:dyDescent="0.2">
      <c r="B2800" s="153">
        <v>39427</v>
      </c>
      <c r="C2800" s="61">
        <v>132.73054500000001</v>
      </c>
      <c r="D2800">
        <f t="shared" si="88"/>
        <v>1.1416153891780629E-2</v>
      </c>
      <c r="E2800">
        <v>1.1416153891780629E-2</v>
      </c>
      <c r="F2800">
        <v>2798</v>
      </c>
      <c r="G2800">
        <f t="shared" ca="1" si="89"/>
        <v>-4.2514571043064595E-2</v>
      </c>
    </row>
    <row r="2801" spans="2:7" x14ac:dyDescent="0.2">
      <c r="B2801" s="153">
        <v>39426</v>
      </c>
      <c r="C2801" s="61">
        <v>131.23237599999999</v>
      </c>
      <c r="D2801">
        <f t="shared" si="88"/>
        <v>-1.1077813276896462E-3</v>
      </c>
      <c r="E2801">
        <v>-1.1077813276896462E-3</v>
      </c>
      <c r="F2801">
        <v>2799</v>
      </c>
      <c r="G2801">
        <f t="shared" ca="1" si="89"/>
        <v>-6.3986520421922904E-2</v>
      </c>
    </row>
    <row r="2802" spans="2:7" x14ac:dyDescent="0.2">
      <c r="B2802" s="153">
        <v>39423</v>
      </c>
      <c r="C2802" s="61">
        <v>131.377914</v>
      </c>
      <c r="D2802">
        <f t="shared" si="88"/>
        <v>-1.050988049965992E-2</v>
      </c>
      <c r="E2802">
        <v>-1.050988049965992E-2</v>
      </c>
      <c r="F2802">
        <v>2800</v>
      </c>
      <c r="G2802">
        <f t="shared" ca="1" si="89"/>
        <v>2.3497588445127219E-3</v>
      </c>
    </row>
    <row r="2803" spans="2:7" x14ac:dyDescent="0.2">
      <c r="B2803" s="153">
        <v>39422</v>
      </c>
      <c r="C2803" s="61">
        <v>132.773346</v>
      </c>
      <c r="D2803">
        <f t="shared" si="88"/>
        <v>3.9486770657361416E-3</v>
      </c>
      <c r="E2803">
        <v>3.9486770657361416E-3</v>
      </c>
      <c r="F2803">
        <v>2801</v>
      </c>
      <c r="G2803">
        <f t="shared" ca="1" si="89"/>
        <v>1.0728763536009243E-2</v>
      </c>
    </row>
    <row r="2804" spans="2:7" x14ac:dyDescent="0.2">
      <c r="B2804" s="153">
        <v>39421</v>
      </c>
      <c r="C2804" s="61">
        <v>132.25112899999999</v>
      </c>
      <c r="D2804">
        <f t="shared" si="88"/>
        <v>4.1953323174407968E-2</v>
      </c>
      <c r="E2804">
        <v>4.1953323174407968E-2</v>
      </c>
      <c r="F2804">
        <v>2802</v>
      </c>
      <c r="G2804">
        <f t="shared" ca="1" si="89"/>
        <v>-1.2598423338749899E-2</v>
      </c>
    </row>
    <row r="2805" spans="2:7" x14ac:dyDescent="0.2">
      <c r="B2805" s="153">
        <v>39420</v>
      </c>
      <c r="C2805" s="61">
        <v>126.92615499999999</v>
      </c>
      <c r="D2805">
        <f t="shared" si="88"/>
        <v>6.995630388800707E-3</v>
      </c>
      <c r="E2805">
        <v>6.995630388800707E-3</v>
      </c>
      <c r="F2805">
        <v>2803</v>
      </c>
      <c r="G2805">
        <f t="shared" ca="1" si="89"/>
        <v>-5.6706375600941439E-2</v>
      </c>
    </row>
    <row r="2806" spans="2:7" x14ac:dyDescent="0.2">
      <c r="B2806" s="153">
        <v>39419</v>
      </c>
      <c r="C2806" s="61">
        <v>126.04439499999999</v>
      </c>
      <c r="D2806">
        <f t="shared" si="88"/>
        <v>5.0518119872616958E-3</v>
      </c>
      <c r="E2806">
        <v>5.0518119872616958E-3</v>
      </c>
      <c r="F2806">
        <v>2804</v>
      </c>
      <c r="G2806">
        <f t="shared" ca="1" si="89"/>
        <v>-1.6821149258802282E-2</v>
      </c>
    </row>
    <row r="2807" spans="2:7" x14ac:dyDescent="0.2">
      <c r="B2807" s="153">
        <v>39416</v>
      </c>
      <c r="C2807" s="61">
        <v>125.410843</v>
      </c>
      <c r="D2807">
        <f t="shared" si="88"/>
        <v>1.9841173063997072E-2</v>
      </c>
      <c r="E2807">
        <v>1.9841173063997072E-2</v>
      </c>
      <c r="F2807">
        <v>2805</v>
      </c>
      <c r="G2807">
        <f t="shared" ca="1" si="89"/>
        <v>3.1687653448830302E-2</v>
      </c>
    </row>
    <row r="2808" spans="2:7" x14ac:dyDescent="0.2">
      <c r="B2808" s="153">
        <v>39415</v>
      </c>
      <c r="C2808" s="61">
        <v>122.970955</v>
      </c>
      <c r="D2808">
        <f t="shared" si="88"/>
        <v>-4.2287115274680749E-3</v>
      </c>
      <c r="E2808">
        <v>-4.2287115274680749E-3</v>
      </c>
      <c r="F2808">
        <v>2806</v>
      </c>
      <c r="G2808">
        <f t="shared" ca="1" si="89"/>
        <v>-2.8079048153280124E-2</v>
      </c>
    </row>
    <row r="2809" spans="2:7" x14ac:dyDescent="0.2">
      <c r="B2809" s="153">
        <v>39414</v>
      </c>
      <c r="C2809" s="61">
        <v>123.493172</v>
      </c>
      <c r="D2809">
        <f t="shared" si="88"/>
        <v>2.0840931200681507E-3</v>
      </c>
      <c r="E2809">
        <v>2.0840931200681507E-3</v>
      </c>
      <c r="F2809">
        <v>2807</v>
      </c>
      <c r="G2809">
        <f t="shared" ca="1" si="89"/>
        <v>-9.4454885759651858E-2</v>
      </c>
    </row>
    <row r="2810" spans="2:7" x14ac:dyDescent="0.2">
      <c r="B2810" s="153">
        <v>39413</v>
      </c>
      <c r="C2810" s="61">
        <v>123.23633599999999</v>
      </c>
      <c r="D2810">
        <f t="shared" si="88"/>
        <v>1.1239758626205812E-2</v>
      </c>
      <c r="E2810">
        <v>1.1239758626205812E-2</v>
      </c>
      <c r="F2810">
        <v>2808</v>
      </c>
      <c r="G2810">
        <f t="shared" ca="1" si="89"/>
        <v>-8.2017785919277317E-2</v>
      </c>
    </row>
    <row r="2811" spans="2:7" x14ac:dyDescent="0.2">
      <c r="B2811" s="153">
        <v>39412</v>
      </c>
      <c r="C2811" s="61">
        <v>121.866585</v>
      </c>
      <c r="D2811">
        <f t="shared" si="88"/>
        <v>-3.6395523586062917E-3</v>
      </c>
      <c r="E2811">
        <v>-3.6395523586062917E-3</v>
      </c>
      <c r="F2811">
        <v>2809</v>
      </c>
      <c r="G2811">
        <f t="shared" ca="1" si="89"/>
        <v>-3.8620830112881331E-2</v>
      </c>
    </row>
    <row r="2812" spans="2:7" x14ac:dyDescent="0.2">
      <c r="B2812" s="153">
        <v>39409</v>
      </c>
      <c r="C2812" s="61">
        <v>122.311745</v>
      </c>
      <c r="D2812">
        <f t="shared" si="88"/>
        <v>2.8581691776198435E-2</v>
      </c>
      <c r="E2812">
        <v>2.8581691776198435E-2</v>
      </c>
      <c r="F2812">
        <v>2810</v>
      </c>
      <c r="G2812">
        <f t="shared" ca="1" si="89"/>
        <v>5.6289474468031626E-2</v>
      </c>
    </row>
    <row r="2813" spans="2:7" x14ac:dyDescent="0.2">
      <c r="B2813" s="153">
        <v>39408</v>
      </c>
      <c r="C2813" s="61">
        <v>118.91301</v>
      </c>
      <c r="D2813">
        <f t="shared" si="88"/>
        <v>4.6288808479309643E-3</v>
      </c>
      <c r="E2813">
        <v>4.6288808479309643E-3</v>
      </c>
      <c r="F2813">
        <v>2811</v>
      </c>
      <c r="G2813">
        <f t="shared" ca="1" si="89"/>
        <v>-3.3839195114296831E-2</v>
      </c>
    </row>
    <row r="2814" spans="2:7" x14ac:dyDescent="0.2">
      <c r="B2814" s="153">
        <v>39407</v>
      </c>
      <c r="C2814" s="61">
        <v>118.365112</v>
      </c>
      <c r="D2814">
        <f t="shared" si="88"/>
        <v>-2.4207769410897601E-2</v>
      </c>
      <c r="E2814">
        <v>-2.4207769410897601E-2</v>
      </c>
      <c r="F2814">
        <v>2812</v>
      </c>
      <c r="G2814">
        <f t="shared" ca="1" si="89"/>
        <v>2.5716208288203576E-2</v>
      </c>
    </row>
    <row r="2815" spans="2:7" x14ac:dyDescent="0.2">
      <c r="B2815" s="153">
        <v>39406</v>
      </c>
      <c r="C2815" s="61">
        <v>121.301552</v>
      </c>
      <c r="D2815">
        <f t="shared" si="88"/>
        <v>7.6092715015044611E-3</v>
      </c>
      <c r="E2815">
        <v>7.6092715015044611E-3</v>
      </c>
      <c r="F2815">
        <v>2813</v>
      </c>
      <c r="G2815">
        <f t="shared" ca="1" si="89"/>
        <v>-1.4698769207011625E-2</v>
      </c>
    </row>
    <row r="2816" spans="2:7" x14ac:dyDescent="0.2">
      <c r="B2816" s="153">
        <v>39405</v>
      </c>
      <c r="C2816" s="61">
        <v>120.38550600000001</v>
      </c>
      <c r="D2816">
        <f t="shared" si="88"/>
        <v>8.6069159890146633E-3</v>
      </c>
      <c r="E2816">
        <v>8.6069159890146633E-3</v>
      </c>
      <c r="F2816">
        <v>2814</v>
      </c>
      <c r="G2816">
        <f t="shared" ca="1" si="89"/>
        <v>1.4877181616514051E-2</v>
      </c>
    </row>
    <row r="2817" spans="2:7" x14ac:dyDescent="0.2">
      <c r="B2817" s="153">
        <v>39402</v>
      </c>
      <c r="C2817" s="61">
        <v>119.3582</v>
      </c>
      <c r="D2817">
        <f t="shared" si="88"/>
        <v>-2.6466193831366286E-3</v>
      </c>
      <c r="E2817">
        <v>-2.6466193831366286E-3</v>
      </c>
      <c r="F2817">
        <v>2815</v>
      </c>
      <c r="G2817">
        <f t="shared" ca="1" si="89"/>
        <v>8.7300052086527521E-3</v>
      </c>
    </row>
    <row r="2818" spans="2:7" x14ac:dyDescent="0.2">
      <c r="B2818" s="153">
        <v>39401</v>
      </c>
      <c r="C2818" s="61">
        <v>119.67493399999999</v>
      </c>
      <c r="D2818">
        <f t="shared" si="88"/>
        <v>-1.2294287423932179E-2</v>
      </c>
      <c r="E2818">
        <v>-1.2294287423932179E-2</v>
      </c>
      <c r="F2818">
        <v>2816</v>
      </c>
      <c r="G2818">
        <f t="shared" ca="1" si="89"/>
        <v>-0.1066980900056286</v>
      </c>
    </row>
    <row r="2819" spans="2:7" x14ac:dyDescent="0.2">
      <c r="B2819" s="153">
        <v>39400</v>
      </c>
      <c r="C2819" s="61">
        <v>121.16456599999999</v>
      </c>
      <c r="D2819">
        <f t="shared" ref="D2819:D2882" si="90">(C2819-C2820)/C2820</f>
        <v>2.0697991277016981E-2</v>
      </c>
      <c r="E2819">
        <v>2.0697991277016981E-2</v>
      </c>
      <c r="F2819">
        <v>2817</v>
      </c>
      <c r="G2819">
        <f t="shared" ref="G2819:G2882" ca="1" si="91">_xlfn.NORM.INV(RAND(),$N$5,$N$6)</f>
        <v>-4.3682146100423808E-3</v>
      </c>
    </row>
    <row r="2820" spans="2:7" x14ac:dyDescent="0.2">
      <c r="B2820" s="153">
        <v>39399</v>
      </c>
      <c r="C2820" s="61">
        <v>118.70755800000001</v>
      </c>
      <c r="D2820">
        <f t="shared" si="90"/>
        <v>1.3078211818640691E-2</v>
      </c>
      <c r="E2820">
        <v>1.3078211818640691E-2</v>
      </c>
      <c r="F2820">
        <v>2818</v>
      </c>
      <c r="G2820">
        <f t="shared" ca="1" si="91"/>
        <v>-2.4598094432196266E-2</v>
      </c>
    </row>
    <row r="2821" spans="2:7" x14ac:dyDescent="0.2">
      <c r="B2821" s="153">
        <v>39398</v>
      </c>
      <c r="C2821" s="61">
        <v>117.175117</v>
      </c>
      <c r="D2821">
        <f t="shared" si="90"/>
        <v>-3.2789265491202681E-2</v>
      </c>
      <c r="E2821">
        <v>-3.2789265491202681E-2</v>
      </c>
      <c r="F2821">
        <v>2819</v>
      </c>
      <c r="G2821">
        <f t="shared" ca="1" si="91"/>
        <v>4.0048327300753507E-2</v>
      </c>
    </row>
    <row r="2822" spans="2:7" x14ac:dyDescent="0.2">
      <c r="B2822" s="153">
        <v>39394</v>
      </c>
      <c r="C2822" s="61">
        <v>121.147453</v>
      </c>
      <c r="D2822">
        <f t="shared" si="90"/>
        <v>-1.7700954980965383E-2</v>
      </c>
      <c r="E2822">
        <v>-1.7700954980965383E-2</v>
      </c>
      <c r="F2822">
        <v>2820</v>
      </c>
      <c r="G2822">
        <f t="shared" ca="1" si="91"/>
        <v>-1.3339429882017036E-2</v>
      </c>
    </row>
    <row r="2823" spans="2:7" x14ac:dyDescent="0.2">
      <c r="B2823" s="153">
        <v>39393</v>
      </c>
      <c r="C2823" s="61">
        <v>123.330521</v>
      </c>
      <c r="D2823">
        <f t="shared" si="90"/>
        <v>1.1814020523117745E-3</v>
      </c>
      <c r="E2823">
        <v>1.1814020523117745E-3</v>
      </c>
      <c r="F2823">
        <v>2821</v>
      </c>
      <c r="G2823">
        <f t="shared" ca="1" si="91"/>
        <v>-9.0315018325007074E-2</v>
      </c>
    </row>
    <row r="2824" spans="2:7" x14ac:dyDescent="0.2">
      <c r="B2824" s="153">
        <v>39392</v>
      </c>
      <c r="C2824" s="61">
        <v>123.18499</v>
      </c>
      <c r="D2824">
        <f t="shared" si="90"/>
        <v>-2.7967166663847E-2</v>
      </c>
      <c r="E2824">
        <v>-2.7967166663847E-2</v>
      </c>
      <c r="F2824">
        <v>2822</v>
      </c>
      <c r="G2824">
        <f t="shared" ca="1" si="91"/>
        <v>-1.0140692416575127E-2</v>
      </c>
    </row>
    <row r="2825" spans="2:7" x14ac:dyDescent="0.2">
      <c r="B2825" s="153">
        <v>39391</v>
      </c>
      <c r="C2825" s="61">
        <v>126.729248</v>
      </c>
      <c r="D2825">
        <f t="shared" si="90"/>
        <v>-1.94092656709898E-2</v>
      </c>
      <c r="E2825">
        <v>-1.94092656709898E-2</v>
      </c>
      <c r="F2825">
        <v>2823</v>
      </c>
      <c r="G2825">
        <f t="shared" ca="1" si="91"/>
        <v>-8.25379930750261E-2</v>
      </c>
    </row>
    <row r="2826" spans="2:7" x14ac:dyDescent="0.2">
      <c r="B2826" s="153">
        <v>39388</v>
      </c>
      <c r="C2826" s="61">
        <v>129.23765599999999</v>
      </c>
      <c r="D2826">
        <f t="shared" si="90"/>
        <v>1.0509592012488238E-2</v>
      </c>
      <c r="E2826">
        <v>1.0509592012488238E-2</v>
      </c>
      <c r="F2826">
        <v>2824</v>
      </c>
      <c r="G2826">
        <f t="shared" ca="1" si="91"/>
        <v>6.9881386102894932E-2</v>
      </c>
    </row>
    <row r="2827" spans="2:7" x14ac:dyDescent="0.2">
      <c r="B2827" s="153">
        <v>39387</v>
      </c>
      <c r="C2827" s="61">
        <v>127.893547</v>
      </c>
      <c r="D2827">
        <f t="shared" si="90"/>
        <v>-1.4382685515292119E-2</v>
      </c>
      <c r="E2827">
        <v>-1.4382685515292119E-2</v>
      </c>
      <c r="F2827">
        <v>2825</v>
      </c>
      <c r="G2827">
        <f t="shared" ca="1" si="91"/>
        <v>-2.8842209598684734E-2</v>
      </c>
    </row>
    <row r="2828" spans="2:7" x14ac:dyDescent="0.2">
      <c r="B2828" s="153">
        <v>39386</v>
      </c>
      <c r="C2828" s="61">
        <v>129.75984199999999</v>
      </c>
      <c r="D2828">
        <f t="shared" si="90"/>
        <v>-1.2894792546610299E-2</v>
      </c>
      <c r="E2828">
        <v>-1.2894792546610299E-2</v>
      </c>
      <c r="F2828">
        <v>2826</v>
      </c>
      <c r="G2828">
        <f t="shared" ca="1" si="91"/>
        <v>0.10174297990704617</v>
      </c>
    </row>
    <row r="2829" spans="2:7" x14ac:dyDescent="0.2">
      <c r="B2829" s="153">
        <v>39385</v>
      </c>
      <c r="C2829" s="61">
        <v>131.454926</v>
      </c>
      <c r="D2829">
        <f t="shared" si="90"/>
        <v>-4.8931869689144585E-2</v>
      </c>
      <c r="E2829">
        <v>-4.8931869689144585E-2</v>
      </c>
      <c r="F2829">
        <v>2827</v>
      </c>
      <c r="G2829">
        <f t="shared" ca="1" si="91"/>
        <v>1.7375987257612999E-2</v>
      </c>
    </row>
    <row r="2830" spans="2:7" x14ac:dyDescent="0.2">
      <c r="B2830" s="153">
        <v>39384</v>
      </c>
      <c r="C2830" s="61">
        <v>138.21820099999999</v>
      </c>
      <c r="D2830">
        <f t="shared" si="90"/>
        <v>3.0442593561073317E-3</v>
      </c>
      <c r="E2830">
        <v>3.0442593561073317E-3</v>
      </c>
      <c r="F2830">
        <v>2828</v>
      </c>
      <c r="G2830">
        <f t="shared" ca="1" si="91"/>
        <v>-4.8171306418342254E-2</v>
      </c>
    </row>
    <row r="2831" spans="2:7" x14ac:dyDescent="0.2">
      <c r="B2831" s="153">
        <v>39381</v>
      </c>
      <c r="C2831" s="61">
        <v>137.79870600000001</v>
      </c>
      <c r="D2831">
        <f t="shared" si="90"/>
        <v>5.2460842543464578E-3</v>
      </c>
      <c r="E2831">
        <v>5.2460842543464578E-3</v>
      </c>
      <c r="F2831">
        <v>2829</v>
      </c>
      <c r="G2831">
        <f t="shared" ca="1" si="91"/>
        <v>0.10065505235626819</v>
      </c>
    </row>
    <row r="2832" spans="2:7" x14ac:dyDescent="0.2">
      <c r="B2832" s="153">
        <v>39380</v>
      </c>
      <c r="C2832" s="61">
        <v>137.07957500000001</v>
      </c>
      <c r="D2832">
        <f t="shared" si="90"/>
        <v>3.3565864256762945E-2</v>
      </c>
      <c r="E2832">
        <v>3.3565864256762945E-2</v>
      </c>
      <c r="F2832">
        <v>2830</v>
      </c>
      <c r="G2832">
        <f t="shared" ca="1" si="91"/>
        <v>4.8362357546406755E-2</v>
      </c>
    </row>
    <row r="2833" spans="2:7" x14ac:dyDescent="0.2">
      <c r="B2833" s="153">
        <v>39379</v>
      </c>
      <c r="C2833" s="61">
        <v>132.62780799999999</v>
      </c>
      <c r="D2833">
        <f t="shared" si="90"/>
        <v>-2.6395283661298858E-2</v>
      </c>
      <c r="E2833">
        <v>-2.6395283661298858E-2</v>
      </c>
      <c r="F2833">
        <v>2831</v>
      </c>
      <c r="G2833">
        <f t="shared" ca="1" si="91"/>
        <v>0.12322259823412646</v>
      </c>
    </row>
    <row r="2834" spans="2:7" x14ac:dyDescent="0.2">
      <c r="B2834" s="153">
        <v>39378</v>
      </c>
      <c r="C2834" s="61">
        <v>136.223465</v>
      </c>
      <c r="D2834">
        <f t="shared" si="90"/>
        <v>2.936979846438896E-2</v>
      </c>
      <c r="E2834">
        <v>2.936979846438896E-2</v>
      </c>
      <c r="F2834">
        <v>2832</v>
      </c>
      <c r="G2834">
        <f t="shared" ca="1" si="91"/>
        <v>7.9790652624181111E-4</v>
      </c>
    </row>
    <row r="2835" spans="2:7" x14ac:dyDescent="0.2">
      <c r="B2835" s="153">
        <v>39377</v>
      </c>
      <c r="C2835" s="61">
        <v>132.336761</v>
      </c>
      <c r="D2835">
        <f t="shared" si="90"/>
        <v>-1.5601894247303473E-2</v>
      </c>
      <c r="E2835">
        <v>-1.5601894247303473E-2</v>
      </c>
      <c r="F2835">
        <v>2833</v>
      </c>
      <c r="G2835">
        <f t="shared" ca="1" si="91"/>
        <v>0.12034875179614718</v>
      </c>
    </row>
    <row r="2836" spans="2:7" x14ac:dyDescent="0.2">
      <c r="B2836" s="153">
        <v>39374</v>
      </c>
      <c r="C2836" s="61">
        <v>134.434189</v>
      </c>
      <c r="D2836">
        <f t="shared" si="90"/>
        <v>-7.8350396739960242E-3</v>
      </c>
      <c r="E2836">
        <v>-7.8350396739960242E-3</v>
      </c>
      <c r="F2836">
        <v>2834</v>
      </c>
      <c r="G2836">
        <f t="shared" ca="1" si="91"/>
        <v>1.3758878700954945E-3</v>
      </c>
    </row>
    <row r="2837" spans="2:7" x14ac:dyDescent="0.2">
      <c r="B2837" s="153">
        <v>39373</v>
      </c>
      <c r="C2837" s="61">
        <v>135.49580399999999</v>
      </c>
      <c r="D2837">
        <f t="shared" si="90"/>
        <v>-1.9331741243296775E-2</v>
      </c>
      <c r="E2837">
        <v>-1.9331741243296775E-2</v>
      </c>
      <c r="F2837">
        <v>2835</v>
      </c>
      <c r="G2837">
        <f t="shared" ca="1" si="91"/>
        <v>4.1002043497057064E-2</v>
      </c>
    </row>
    <row r="2838" spans="2:7" x14ac:dyDescent="0.2">
      <c r="B2838" s="153">
        <v>39372</v>
      </c>
      <c r="C2838" s="61">
        <v>138.166809</v>
      </c>
      <c r="D2838">
        <f t="shared" si="90"/>
        <v>-1.6873912871499717E-2</v>
      </c>
      <c r="E2838">
        <v>-1.6873912871499717E-2</v>
      </c>
      <c r="F2838">
        <v>2836</v>
      </c>
      <c r="G2838">
        <f t="shared" ca="1" si="91"/>
        <v>-7.0563033357110699E-2</v>
      </c>
    </row>
    <row r="2839" spans="2:7" x14ac:dyDescent="0.2">
      <c r="B2839" s="153">
        <v>39371</v>
      </c>
      <c r="C2839" s="61">
        <v>140.538239</v>
      </c>
      <c r="D2839">
        <f t="shared" si="90"/>
        <v>3.0551312387113879E-3</v>
      </c>
      <c r="E2839">
        <v>3.0551312387113879E-3</v>
      </c>
      <c r="F2839">
        <v>2837</v>
      </c>
      <c r="G2839">
        <f t="shared" ca="1" si="91"/>
        <v>1.5047801769263892E-2</v>
      </c>
    </row>
    <row r="2840" spans="2:7" x14ac:dyDescent="0.2">
      <c r="B2840" s="153">
        <v>39370</v>
      </c>
      <c r="C2840" s="61">
        <v>140.110184</v>
      </c>
      <c r="D2840">
        <f t="shared" si="90"/>
        <v>1.8609789575312088E-2</v>
      </c>
      <c r="E2840">
        <v>1.8609789575312088E-2</v>
      </c>
      <c r="F2840">
        <v>2838</v>
      </c>
      <c r="G2840">
        <f t="shared" ca="1" si="91"/>
        <v>-5.3530790616127435E-2</v>
      </c>
    </row>
    <row r="2841" spans="2:7" x14ac:dyDescent="0.2">
      <c r="B2841" s="153">
        <v>39367</v>
      </c>
      <c r="C2841" s="61">
        <v>137.5504</v>
      </c>
      <c r="D2841">
        <f t="shared" si="90"/>
        <v>-3.2749692233520276E-2</v>
      </c>
      <c r="E2841">
        <v>-3.2749692233520276E-2</v>
      </c>
      <c r="F2841">
        <v>2839</v>
      </c>
      <c r="G2841">
        <f t="shared" ca="1" si="91"/>
        <v>-8.2304983441055773E-2</v>
      </c>
    </row>
    <row r="2842" spans="2:7" x14ac:dyDescent="0.2">
      <c r="B2842" s="153">
        <v>39366</v>
      </c>
      <c r="C2842" s="61">
        <v>142.20765700000001</v>
      </c>
      <c r="D2842">
        <f t="shared" si="90"/>
        <v>2.9564860900136297E-2</v>
      </c>
      <c r="E2842">
        <v>2.9564860900136297E-2</v>
      </c>
      <c r="F2842">
        <v>2840</v>
      </c>
      <c r="G2842">
        <f t="shared" ca="1" si="91"/>
        <v>-2.5613350472419784E-2</v>
      </c>
    </row>
    <row r="2843" spans="2:7" x14ac:dyDescent="0.2">
      <c r="B2843" s="153">
        <v>39365</v>
      </c>
      <c r="C2843" s="61">
        <v>138.12403900000001</v>
      </c>
      <c r="D2843">
        <f t="shared" si="90"/>
        <v>1.3251380918105992E-2</v>
      </c>
      <c r="E2843">
        <v>1.3251380918105992E-2</v>
      </c>
      <c r="F2843">
        <v>2841</v>
      </c>
      <c r="G2843">
        <f t="shared" ca="1" si="91"/>
        <v>-7.5662575810801977E-2</v>
      </c>
    </row>
    <row r="2844" spans="2:7" x14ac:dyDescent="0.2">
      <c r="B2844" s="153">
        <v>39364</v>
      </c>
      <c r="C2844" s="61">
        <v>136.31764200000001</v>
      </c>
      <c r="D2844">
        <f t="shared" si="90"/>
        <v>4.1603813986360268E-2</v>
      </c>
      <c r="E2844">
        <v>4.1603813986360268E-2</v>
      </c>
      <c r="F2844">
        <v>2842</v>
      </c>
      <c r="G2844">
        <f t="shared" ca="1" si="91"/>
        <v>-1.8646309800220046E-2</v>
      </c>
    </row>
    <row r="2845" spans="2:7" x14ac:dyDescent="0.2">
      <c r="B2845" s="153">
        <v>39363</v>
      </c>
      <c r="C2845" s="61">
        <v>130.87283300000001</v>
      </c>
      <c r="D2845">
        <f t="shared" si="90"/>
        <v>-1.8868930376249614E-2</v>
      </c>
      <c r="E2845">
        <v>-1.8868930376249614E-2</v>
      </c>
      <c r="F2845">
        <v>2843</v>
      </c>
      <c r="G2845">
        <f t="shared" ca="1" si="91"/>
        <v>5.4204499019800172E-2</v>
      </c>
    </row>
    <row r="2846" spans="2:7" x14ac:dyDescent="0.2">
      <c r="B2846" s="153">
        <v>39360</v>
      </c>
      <c r="C2846" s="61">
        <v>133.38975500000001</v>
      </c>
      <c r="D2846">
        <f t="shared" si="90"/>
        <v>-2.5517405804073912E-2</v>
      </c>
      <c r="E2846">
        <v>-2.5517405804073912E-2</v>
      </c>
      <c r="F2846">
        <v>2844</v>
      </c>
      <c r="G2846">
        <f t="shared" ca="1" si="91"/>
        <v>-9.5301572598667075E-2</v>
      </c>
    </row>
    <row r="2847" spans="2:7" x14ac:dyDescent="0.2">
      <c r="B2847" s="153">
        <v>39359</v>
      </c>
      <c r="C2847" s="61">
        <v>136.882645</v>
      </c>
      <c r="D2847">
        <f t="shared" si="90"/>
        <v>1.4401616027342518E-2</v>
      </c>
      <c r="E2847">
        <v>1.4401616027342518E-2</v>
      </c>
      <c r="F2847">
        <v>2845</v>
      </c>
      <c r="G2847">
        <f t="shared" ca="1" si="91"/>
        <v>-3.1940954475790352E-2</v>
      </c>
    </row>
    <row r="2848" spans="2:7" x14ac:dyDescent="0.2">
      <c r="B2848" s="153">
        <v>39358</v>
      </c>
      <c r="C2848" s="61">
        <v>134.939301</v>
      </c>
      <c r="D2848">
        <f t="shared" si="90"/>
        <v>1.9138768448025381E-2</v>
      </c>
      <c r="E2848">
        <v>1.9138768448025381E-2</v>
      </c>
      <c r="F2848">
        <v>2846</v>
      </c>
      <c r="G2848">
        <f t="shared" ca="1" si="91"/>
        <v>1.752947662887595E-2</v>
      </c>
    </row>
    <row r="2849" spans="2:7" x14ac:dyDescent="0.2">
      <c r="B2849" s="153">
        <v>39356</v>
      </c>
      <c r="C2849" s="61">
        <v>132.40522799999999</v>
      </c>
      <c r="D2849">
        <f t="shared" si="90"/>
        <v>-4.6339002729308201E-3</v>
      </c>
      <c r="E2849">
        <v>-4.6339002729308201E-3</v>
      </c>
      <c r="F2849">
        <v>2847</v>
      </c>
      <c r="G2849">
        <f t="shared" ca="1" si="91"/>
        <v>7.2362020766196161E-2</v>
      </c>
    </row>
    <row r="2850" spans="2:7" x14ac:dyDescent="0.2">
      <c r="B2850" s="153">
        <v>39353</v>
      </c>
      <c r="C2850" s="61">
        <v>133.021637</v>
      </c>
      <c r="D2850">
        <f t="shared" si="90"/>
        <v>3.4074359790341638E-2</v>
      </c>
      <c r="E2850">
        <v>3.4074359790341638E-2</v>
      </c>
      <c r="F2850">
        <v>2848</v>
      </c>
      <c r="G2850">
        <f t="shared" ca="1" si="91"/>
        <v>3.524317690400277E-2</v>
      </c>
    </row>
    <row r="2851" spans="2:7" x14ac:dyDescent="0.2">
      <c r="B2851" s="153">
        <v>39352</v>
      </c>
      <c r="C2851" s="61">
        <v>128.63836699999999</v>
      </c>
      <c r="D2851">
        <f t="shared" si="90"/>
        <v>1.5407424574316118E-2</v>
      </c>
      <c r="E2851">
        <v>1.5407424574316118E-2</v>
      </c>
      <c r="F2851">
        <v>2849</v>
      </c>
      <c r="G2851">
        <f t="shared" ca="1" si="91"/>
        <v>0.10136548165170049</v>
      </c>
    </row>
    <row r="2852" spans="2:7" x14ac:dyDescent="0.2">
      <c r="B2852" s="153">
        <v>39351</v>
      </c>
      <c r="C2852" s="61">
        <v>126.686455</v>
      </c>
      <c r="D2852">
        <f t="shared" si="90"/>
        <v>-1.3494496346585976E-3</v>
      </c>
      <c r="E2852">
        <v>-1.3494496346585976E-3</v>
      </c>
      <c r="F2852">
        <v>2850</v>
      </c>
      <c r="G2852">
        <f t="shared" ca="1" si="91"/>
        <v>0.12710538352976611</v>
      </c>
    </row>
    <row r="2853" spans="2:7" x14ac:dyDescent="0.2">
      <c r="B2853" s="153">
        <v>39350</v>
      </c>
      <c r="C2853" s="61">
        <v>126.857643</v>
      </c>
      <c r="D2853">
        <f t="shared" si="90"/>
        <v>-8.4317539380572102E-3</v>
      </c>
      <c r="E2853">
        <v>-8.4317539380572102E-3</v>
      </c>
      <c r="F2853">
        <v>2851</v>
      </c>
      <c r="G2853">
        <f t="shared" ca="1" si="91"/>
        <v>-1.0667611833405023E-2</v>
      </c>
    </row>
    <row r="2854" spans="2:7" x14ac:dyDescent="0.2">
      <c r="B2854" s="153">
        <v>39349</v>
      </c>
      <c r="C2854" s="61">
        <v>127.93637099999999</v>
      </c>
      <c r="D2854">
        <f t="shared" si="90"/>
        <v>8.3668765651498857E-3</v>
      </c>
      <c r="E2854">
        <v>8.3668765651498857E-3</v>
      </c>
      <c r="F2854">
        <v>2852</v>
      </c>
      <c r="G2854">
        <f t="shared" ca="1" si="91"/>
        <v>-3.1205617736019629E-2</v>
      </c>
    </row>
    <row r="2855" spans="2:7" x14ac:dyDescent="0.2">
      <c r="B2855" s="153">
        <v>39346</v>
      </c>
      <c r="C2855" s="61">
        <v>126.874825</v>
      </c>
      <c r="D2855">
        <f t="shared" si="90"/>
        <v>1.3333684649451475E-2</v>
      </c>
      <c r="E2855">
        <v>1.3333684649451475E-2</v>
      </c>
      <c r="F2855">
        <v>2853</v>
      </c>
      <c r="G2855">
        <f t="shared" ca="1" si="91"/>
        <v>3.7737073910848927E-2</v>
      </c>
    </row>
    <row r="2856" spans="2:7" x14ac:dyDescent="0.2">
      <c r="B2856" s="153">
        <v>39345</v>
      </c>
      <c r="C2856" s="61">
        <v>125.205376</v>
      </c>
      <c r="D2856">
        <f t="shared" si="90"/>
        <v>1.5060969021693777E-2</v>
      </c>
      <c r="E2856">
        <v>1.5060969021693777E-2</v>
      </c>
      <c r="F2856">
        <v>2854</v>
      </c>
      <c r="G2856">
        <f t="shared" ca="1" si="91"/>
        <v>7.2078085696351449E-2</v>
      </c>
    </row>
    <row r="2857" spans="2:7" x14ac:dyDescent="0.2">
      <c r="B2857" s="153">
        <v>39344</v>
      </c>
      <c r="C2857" s="61">
        <v>123.347641</v>
      </c>
      <c r="D2857">
        <f t="shared" si="90"/>
        <v>3.4908739272128758E-2</v>
      </c>
      <c r="E2857">
        <v>3.4908739272128758E-2</v>
      </c>
      <c r="F2857">
        <v>2855</v>
      </c>
      <c r="G2857">
        <f t="shared" ca="1" si="91"/>
        <v>7.54013740449027E-2</v>
      </c>
    </row>
    <row r="2858" spans="2:7" x14ac:dyDescent="0.2">
      <c r="B2858" s="153">
        <v>39343</v>
      </c>
      <c r="C2858" s="61">
        <v>119.18697400000001</v>
      </c>
      <c r="D2858">
        <f t="shared" si="90"/>
        <v>1.9432088643197998E-3</v>
      </c>
      <c r="E2858">
        <v>1.9432088643197998E-3</v>
      </c>
      <c r="F2858">
        <v>2856</v>
      </c>
      <c r="G2858">
        <f t="shared" ca="1" si="91"/>
        <v>0.10244270669196123</v>
      </c>
    </row>
    <row r="2859" spans="2:7" x14ac:dyDescent="0.2">
      <c r="B2859" s="153">
        <v>39342</v>
      </c>
      <c r="C2859" s="61">
        <v>118.95581799999999</v>
      </c>
      <c r="D2859">
        <f t="shared" si="90"/>
        <v>1.4414242371605225E-3</v>
      </c>
      <c r="E2859">
        <v>1.4414242371605225E-3</v>
      </c>
      <c r="F2859">
        <v>2857</v>
      </c>
      <c r="G2859">
        <f t="shared" ca="1" si="91"/>
        <v>6.3127060152502593E-2</v>
      </c>
    </row>
    <row r="2860" spans="2:7" x14ac:dyDescent="0.2">
      <c r="B2860" s="153">
        <v>39339</v>
      </c>
      <c r="C2860" s="61">
        <v>118.784599</v>
      </c>
      <c r="D2860">
        <f t="shared" si="90"/>
        <v>-1.7985753734788806E-3</v>
      </c>
      <c r="E2860">
        <v>-1.7985753734788806E-3</v>
      </c>
      <c r="F2860">
        <v>2858</v>
      </c>
      <c r="G2860">
        <f t="shared" ca="1" si="91"/>
        <v>2.8767073703664842E-2</v>
      </c>
    </row>
    <row r="2861" spans="2:7" x14ac:dyDescent="0.2">
      <c r="B2861" s="153">
        <v>39338</v>
      </c>
      <c r="C2861" s="61">
        <v>118.998627</v>
      </c>
      <c r="D2861">
        <f t="shared" si="90"/>
        <v>1.4968873957169261E-2</v>
      </c>
      <c r="E2861">
        <v>1.4968873957169261E-2</v>
      </c>
      <c r="F2861">
        <v>2859</v>
      </c>
      <c r="G2861">
        <f t="shared" ca="1" si="91"/>
        <v>1.9096475491232164E-2</v>
      </c>
    </row>
    <row r="2862" spans="2:7" x14ac:dyDescent="0.2">
      <c r="B2862" s="153">
        <v>39337</v>
      </c>
      <c r="C2862" s="61">
        <v>117.243622</v>
      </c>
      <c r="D2862">
        <f t="shared" si="90"/>
        <v>-6.3846037558959751E-3</v>
      </c>
      <c r="E2862">
        <v>-6.3846037558959751E-3</v>
      </c>
      <c r="F2862">
        <v>2860</v>
      </c>
      <c r="G2862">
        <f t="shared" ca="1" si="91"/>
        <v>7.1373250940661048E-2</v>
      </c>
    </row>
    <row r="2863" spans="2:7" x14ac:dyDescent="0.2">
      <c r="B2863" s="153">
        <v>39336</v>
      </c>
      <c r="C2863" s="61">
        <v>117.99698600000001</v>
      </c>
      <c r="D2863">
        <f t="shared" si="90"/>
        <v>-1.9282650599623825E-2</v>
      </c>
      <c r="E2863">
        <v>-1.9282650599623825E-2</v>
      </c>
      <c r="F2863">
        <v>2861</v>
      </c>
      <c r="G2863">
        <f t="shared" ca="1" si="91"/>
        <v>6.202439690170674E-2</v>
      </c>
    </row>
    <row r="2864" spans="2:7" x14ac:dyDescent="0.2">
      <c r="B2864" s="153">
        <v>39335</v>
      </c>
      <c r="C2864" s="61">
        <v>120.31701700000001</v>
      </c>
      <c r="D2864">
        <f t="shared" si="90"/>
        <v>1.0860890792668205E-2</v>
      </c>
      <c r="E2864">
        <v>1.0860890792668205E-2</v>
      </c>
      <c r="F2864">
        <v>2862</v>
      </c>
      <c r="G2864">
        <f t="shared" ca="1" si="91"/>
        <v>7.2481616896356391E-2</v>
      </c>
    </row>
    <row r="2865" spans="2:7" x14ac:dyDescent="0.2">
      <c r="B2865" s="153">
        <v>39332</v>
      </c>
      <c r="C2865" s="61">
        <v>119.02430699999999</v>
      </c>
      <c r="D2865">
        <f t="shared" si="90"/>
        <v>-2.3734195423641195E-2</v>
      </c>
      <c r="E2865">
        <v>-2.3734195423641195E-2</v>
      </c>
      <c r="F2865">
        <v>2863</v>
      </c>
      <c r="G2865">
        <f t="shared" ca="1" si="91"/>
        <v>2.2331779114037834E-2</v>
      </c>
    </row>
    <row r="2866" spans="2:7" x14ac:dyDescent="0.2">
      <c r="B2866" s="153">
        <v>39331</v>
      </c>
      <c r="C2866" s="61">
        <v>121.917931</v>
      </c>
      <c r="D2866">
        <f t="shared" si="90"/>
        <v>1.8888100771214104E-2</v>
      </c>
      <c r="E2866">
        <v>1.8888100771214104E-2</v>
      </c>
      <c r="F2866">
        <v>2864</v>
      </c>
      <c r="G2866">
        <f t="shared" ca="1" si="91"/>
        <v>2.5652273522317706E-2</v>
      </c>
    </row>
    <row r="2867" spans="2:7" x14ac:dyDescent="0.2">
      <c r="B2867" s="153">
        <v>39330</v>
      </c>
      <c r="C2867" s="61">
        <v>119.657822</v>
      </c>
      <c r="D2867">
        <f t="shared" si="90"/>
        <v>1.0848333537700242E-2</v>
      </c>
      <c r="E2867">
        <v>1.0848333537700242E-2</v>
      </c>
      <c r="F2867">
        <v>2865</v>
      </c>
      <c r="G2867">
        <f t="shared" ca="1" si="91"/>
        <v>-2.4084081768812698E-2</v>
      </c>
    </row>
    <row r="2868" spans="2:7" x14ac:dyDescent="0.2">
      <c r="B2868" s="153">
        <v>39329</v>
      </c>
      <c r="C2868" s="61">
        <v>118.373665</v>
      </c>
      <c r="D2868">
        <f t="shared" si="90"/>
        <v>-1.6362061618683685E-2</v>
      </c>
      <c r="E2868">
        <v>-1.6362061618683685E-2</v>
      </c>
      <c r="F2868">
        <v>2866</v>
      </c>
      <c r="G2868">
        <f t="shared" ca="1" si="91"/>
        <v>-2.0930293503153416E-3</v>
      </c>
    </row>
    <row r="2869" spans="2:7" x14ac:dyDescent="0.2">
      <c r="B2869" s="153">
        <v>39328</v>
      </c>
      <c r="C2869" s="61">
        <v>120.34272</v>
      </c>
      <c r="D2869">
        <f t="shared" si="90"/>
        <v>1.5675417822703227E-3</v>
      </c>
      <c r="E2869">
        <v>1.5675417822703227E-3</v>
      </c>
      <c r="F2869">
        <v>2867</v>
      </c>
      <c r="G2869">
        <f t="shared" ca="1" si="91"/>
        <v>-0.11805471812378523</v>
      </c>
    </row>
    <row r="2870" spans="2:7" x14ac:dyDescent="0.2">
      <c r="B2870" s="153">
        <v>39325</v>
      </c>
      <c r="C2870" s="61">
        <v>120.15437300000001</v>
      </c>
      <c r="D2870">
        <f t="shared" si="90"/>
        <v>3.0848399051180461E-2</v>
      </c>
      <c r="E2870">
        <v>3.0848399051180461E-2</v>
      </c>
      <c r="F2870">
        <v>2868</v>
      </c>
      <c r="G2870">
        <f t="shared" ca="1" si="91"/>
        <v>-2.5908559385638429E-2</v>
      </c>
    </row>
    <row r="2871" spans="2:7" x14ac:dyDescent="0.2">
      <c r="B2871" s="153">
        <v>39324</v>
      </c>
      <c r="C2871" s="61">
        <v>116.558723</v>
      </c>
      <c r="D2871">
        <f t="shared" si="90"/>
        <v>9.7900984993632683E-3</v>
      </c>
      <c r="E2871">
        <v>9.7900984993632683E-3</v>
      </c>
      <c r="F2871">
        <v>2869</v>
      </c>
      <c r="G2871">
        <f t="shared" ca="1" si="91"/>
        <v>-8.2592099262463387E-2</v>
      </c>
    </row>
    <row r="2872" spans="2:7" x14ac:dyDescent="0.2">
      <c r="B2872" s="153">
        <v>39323</v>
      </c>
      <c r="C2872" s="61">
        <v>115.428665</v>
      </c>
      <c r="D2872">
        <f t="shared" si="90"/>
        <v>1.6740858719682426E-2</v>
      </c>
      <c r="E2872">
        <v>1.6740858719682426E-2</v>
      </c>
      <c r="F2872">
        <v>2870</v>
      </c>
      <c r="G2872">
        <f t="shared" ca="1" si="91"/>
        <v>5.0046008957676399E-2</v>
      </c>
    </row>
    <row r="2873" spans="2:7" x14ac:dyDescent="0.2">
      <c r="B2873" s="153">
        <v>39322</v>
      </c>
      <c r="C2873" s="61">
        <v>113.52810700000001</v>
      </c>
      <c r="D2873">
        <f t="shared" si="90"/>
        <v>-1.82854453785814E-2</v>
      </c>
      <c r="E2873">
        <v>-1.82854453785814E-2</v>
      </c>
      <c r="F2873">
        <v>2871</v>
      </c>
      <c r="G2873">
        <f t="shared" ca="1" si="91"/>
        <v>-1.7943642042125986E-2</v>
      </c>
    </row>
    <row r="2874" spans="2:7" x14ac:dyDescent="0.2">
      <c r="B2874" s="153">
        <v>39321</v>
      </c>
      <c r="C2874" s="61">
        <v>115.642685</v>
      </c>
      <c r="D2874">
        <f t="shared" si="90"/>
        <v>2.8632427136974052E-2</v>
      </c>
      <c r="E2874">
        <v>2.8632427136974052E-2</v>
      </c>
      <c r="F2874">
        <v>2872</v>
      </c>
      <c r="G2874">
        <f t="shared" ca="1" si="91"/>
        <v>9.8215810987338267E-2</v>
      </c>
    </row>
    <row r="2875" spans="2:7" x14ac:dyDescent="0.2">
      <c r="B2875" s="153">
        <v>39318</v>
      </c>
      <c r="C2875" s="61">
        <v>112.423721</v>
      </c>
      <c r="D2875">
        <f t="shared" si="90"/>
        <v>5.7667391680785232E-2</v>
      </c>
      <c r="E2875">
        <v>5.7667391680785232E-2</v>
      </c>
      <c r="F2875">
        <v>2873</v>
      </c>
      <c r="G2875">
        <f t="shared" ca="1" si="91"/>
        <v>1.7710752983075142E-2</v>
      </c>
    </row>
    <row r="2876" spans="2:7" x14ac:dyDescent="0.2">
      <c r="B2876" s="153">
        <v>39317</v>
      </c>
      <c r="C2876" s="61">
        <v>106.294022</v>
      </c>
      <c r="D2876">
        <f t="shared" si="90"/>
        <v>2.0983970407415934E-3</v>
      </c>
      <c r="E2876">
        <v>2.0983970407415934E-3</v>
      </c>
      <c r="F2876">
        <v>2874</v>
      </c>
      <c r="G2876">
        <f t="shared" ca="1" si="91"/>
        <v>5.0203193190916991E-2</v>
      </c>
    </row>
    <row r="2877" spans="2:7" x14ac:dyDescent="0.2">
      <c r="B2877" s="153">
        <v>39316</v>
      </c>
      <c r="C2877" s="61">
        <v>106.071442</v>
      </c>
      <c r="D2877">
        <f t="shared" si="90"/>
        <v>-2.3101750043327502E-2</v>
      </c>
      <c r="E2877">
        <v>-2.3101750043327502E-2</v>
      </c>
      <c r="F2877">
        <v>2875</v>
      </c>
      <c r="G2877">
        <f t="shared" ca="1" si="91"/>
        <v>2.8649267368022976E-2</v>
      </c>
    </row>
    <row r="2878" spans="2:7" x14ac:dyDescent="0.2">
      <c r="B2878" s="153">
        <v>39315</v>
      </c>
      <c r="C2878" s="61">
        <v>108.579826</v>
      </c>
      <c r="D2878">
        <f t="shared" si="90"/>
        <v>-2.4159435312209075E-2</v>
      </c>
      <c r="E2878">
        <v>-2.4159435312209075E-2</v>
      </c>
      <c r="F2878">
        <v>2876</v>
      </c>
      <c r="G2878">
        <f t="shared" ca="1" si="91"/>
        <v>1.7103535742437424E-2</v>
      </c>
    </row>
    <row r="2879" spans="2:7" x14ac:dyDescent="0.2">
      <c r="B2879" s="153">
        <v>39314</v>
      </c>
      <c r="C2879" s="61">
        <v>111.26799800000001</v>
      </c>
      <c r="D2879">
        <f t="shared" si="90"/>
        <v>1.3569375695070928E-2</v>
      </c>
      <c r="E2879">
        <v>1.3569375695070928E-2</v>
      </c>
      <c r="F2879">
        <v>2877</v>
      </c>
      <c r="G2879">
        <f t="shared" ca="1" si="91"/>
        <v>-3.5689364840105181E-2</v>
      </c>
    </row>
    <row r="2880" spans="2:7" x14ac:dyDescent="0.2">
      <c r="B2880" s="153">
        <v>39311</v>
      </c>
      <c r="C2880" s="61">
        <v>109.778374</v>
      </c>
      <c r="D2880">
        <f t="shared" si="90"/>
        <v>-2.9295968567893856E-2</v>
      </c>
      <c r="E2880">
        <v>-2.9295968567893856E-2</v>
      </c>
      <c r="F2880">
        <v>2878</v>
      </c>
      <c r="G2880">
        <f t="shared" ca="1" si="91"/>
        <v>2.0576870559207563E-2</v>
      </c>
    </row>
    <row r="2881" spans="2:7" x14ac:dyDescent="0.2">
      <c r="B2881" s="153">
        <v>39310</v>
      </c>
      <c r="C2881" s="61">
        <v>113.091499</v>
      </c>
      <c r="D2881">
        <f t="shared" si="90"/>
        <v>-4.4346565182107091E-2</v>
      </c>
      <c r="E2881">
        <v>-4.4346565182107091E-2</v>
      </c>
      <c r="F2881">
        <v>2879</v>
      </c>
      <c r="G2881">
        <f t="shared" ca="1" si="91"/>
        <v>3.9122256158882311E-3</v>
      </c>
    </row>
    <row r="2882" spans="2:7" x14ac:dyDescent="0.2">
      <c r="B2882" s="153">
        <v>39308</v>
      </c>
      <c r="C2882" s="61">
        <v>118.33944700000001</v>
      </c>
      <c r="D2882">
        <f t="shared" si="90"/>
        <v>-2.0212411081733592E-3</v>
      </c>
      <c r="E2882">
        <v>-2.0212411081733592E-3</v>
      </c>
      <c r="F2882">
        <v>2880</v>
      </c>
      <c r="G2882">
        <f t="shared" ca="1" si="91"/>
        <v>7.5320324524147247E-2</v>
      </c>
    </row>
    <row r="2883" spans="2:7" x14ac:dyDescent="0.2">
      <c r="B2883" s="153">
        <v>39307</v>
      </c>
      <c r="C2883" s="61">
        <v>118.57912399999999</v>
      </c>
      <c r="D2883">
        <f t="shared" ref="D2883:D2946" si="92">(C2883-C2884)/C2884</f>
        <v>3.4583074947398852E-2</v>
      </c>
      <c r="E2883">
        <v>3.4583074947398852E-2</v>
      </c>
      <c r="F2883">
        <v>2881</v>
      </c>
      <c r="G2883">
        <f t="shared" ref="G2883:G2946" ca="1" si="93">_xlfn.NORM.INV(RAND(),$N$5,$N$6)</f>
        <v>-7.3025304459049534E-2</v>
      </c>
    </row>
    <row r="2884" spans="2:7" x14ac:dyDescent="0.2">
      <c r="B2884" s="153">
        <v>39304</v>
      </c>
      <c r="C2884" s="61">
        <v>114.61537199999999</v>
      </c>
      <c r="D2884">
        <f t="shared" si="92"/>
        <v>8.8162588526716074E-3</v>
      </c>
      <c r="E2884">
        <v>8.8162588526716074E-3</v>
      </c>
      <c r="F2884">
        <v>2882</v>
      </c>
      <c r="G2884">
        <f t="shared" ca="1" si="93"/>
        <v>-9.3959832172716556E-3</v>
      </c>
    </row>
    <row r="2885" spans="2:7" x14ac:dyDescent="0.2">
      <c r="B2885" s="153">
        <v>39303</v>
      </c>
      <c r="C2885" s="61">
        <v>113.613724</v>
      </c>
      <c r="D2885">
        <f t="shared" si="92"/>
        <v>6.980706364460851E-3</v>
      </c>
      <c r="E2885">
        <v>6.980706364460851E-3</v>
      </c>
      <c r="F2885">
        <v>2883</v>
      </c>
      <c r="G2885">
        <f t="shared" ca="1" si="93"/>
        <v>0.11432071536906978</v>
      </c>
    </row>
    <row r="2886" spans="2:7" x14ac:dyDescent="0.2">
      <c r="B2886" s="153">
        <v>39302</v>
      </c>
      <c r="C2886" s="61">
        <v>112.82611799999999</v>
      </c>
      <c r="D2886">
        <f t="shared" si="92"/>
        <v>1.9007020170731252E-3</v>
      </c>
      <c r="E2886">
        <v>1.9007020170731252E-3</v>
      </c>
      <c r="F2886">
        <v>2884</v>
      </c>
      <c r="G2886">
        <f t="shared" ca="1" si="93"/>
        <v>3.0020060318970105E-2</v>
      </c>
    </row>
    <row r="2887" spans="2:7" x14ac:dyDescent="0.2">
      <c r="B2887" s="153">
        <v>39301</v>
      </c>
      <c r="C2887" s="61">
        <v>112.612076</v>
      </c>
      <c r="D2887">
        <f t="shared" si="92"/>
        <v>1.3717685216314184E-2</v>
      </c>
      <c r="E2887">
        <v>1.3717685216314184E-2</v>
      </c>
      <c r="F2887">
        <v>2885</v>
      </c>
      <c r="G2887">
        <f t="shared" ca="1" si="93"/>
        <v>5.1009296451483992E-2</v>
      </c>
    </row>
    <row r="2888" spans="2:7" x14ac:dyDescent="0.2">
      <c r="B2888" s="153">
        <v>39300</v>
      </c>
      <c r="C2888" s="61">
        <v>111.08820299999999</v>
      </c>
      <c r="D2888">
        <f t="shared" si="92"/>
        <v>-1.1503063936257978E-2</v>
      </c>
      <c r="E2888">
        <v>-1.1503063936257978E-2</v>
      </c>
      <c r="F2888">
        <v>2886</v>
      </c>
      <c r="G2888">
        <f t="shared" ca="1" si="93"/>
        <v>2.9569968037129121E-2</v>
      </c>
    </row>
    <row r="2889" spans="2:7" x14ac:dyDescent="0.2">
      <c r="B2889" s="153">
        <v>39297</v>
      </c>
      <c r="C2889" s="61">
        <v>112.380928</v>
      </c>
      <c r="D2889">
        <f t="shared" si="92"/>
        <v>6.9807075272252722E-3</v>
      </c>
      <c r="E2889">
        <v>6.9807075272252722E-3</v>
      </c>
      <c r="F2889">
        <v>2887</v>
      </c>
      <c r="G2889">
        <f t="shared" ca="1" si="93"/>
        <v>2.0184543661980154E-2</v>
      </c>
    </row>
    <row r="2890" spans="2:7" x14ac:dyDescent="0.2">
      <c r="B2890" s="153">
        <v>39296</v>
      </c>
      <c r="C2890" s="61">
        <v>111.601868</v>
      </c>
      <c r="D2890">
        <f t="shared" si="92"/>
        <v>-2.3374441405346346E-2</v>
      </c>
      <c r="E2890">
        <v>-2.3374441405346346E-2</v>
      </c>
      <c r="F2890">
        <v>2888</v>
      </c>
      <c r="G2890">
        <f t="shared" ca="1" si="93"/>
        <v>0.12377816702002731</v>
      </c>
    </row>
    <row r="2891" spans="2:7" x14ac:dyDescent="0.2">
      <c r="B2891" s="153">
        <v>39295</v>
      </c>
      <c r="C2891" s="61">
        <v>114.27293400000001</v>
      </c>
      <c r="D2891">
        <f t="shared" si="92"/>
        <v>-4.5753496223240743E-2</v>
      </c>
      <c r="E2891">
        <v>-4.5753496223240743E-2</v>
      </c>
      <c r="F2891">
        <v>2889</v>
      </c>
      <c r="G2891">
        <f t="shared" ca="1" si="93"/>
        <v>-6.5240434180704352E-3</v>
      </c>
    </row>
    <row r="2892" spans="2:7" x14ac:dyDescent="0.2">
      <c r="B2892" s="153">
        <v>39294</v>
      </c>
      <c r="C2892" s="61">
        <v>119.75200700000001</v>
      </c>
      <c r="D2892">
        <f t="shared" si="92"/>
        <v>-1.1099325979900265E-2</v>
      </c>
      <c r="E2892">
        <v>-1.1099325979900265E-2</v>
      </c>
      <c r="F2892">
        <v>2890</v>
      </c>
      <c r="G2892">
        <f t="shared" ca="1" si="93"/>
        <v>9.9493101452793234E-2</v>
      </c>
    </row>
    <row r="2893" spans="2:7" x14ac:dyDescent="0.2">
      <c r="B2893" s="153">
        <v>39293</v>
      </c>
      <c r="C2893" s="61">
        <v>121.096092</v>
      </c>
      <c r="D2893">
        <f t="shared" si="92"/>
        <v>1.1585525783908418E-2</v>
      </c>
      <c r="E2893">
        <v>1.1585525783908418E-2</v>
      </c>
      <c r="F2893">
        <v>2891</v>
      </c>
      <c r="G2893">
        <f t="shared" ca="1" si="93"/>
        <v>-5.8074859740767884E-2</v>
      </c>
    </row>
    <row r="2894" spans="2:7" x14ac:dyDescent="0.2">
      <c r="B2894" s="153">
        <v>39290</v>
      </c>
      <c r="C2894" s="61">
        <v>119.709198</v>
      </c>
      <c r="D2894">
        <f t="shared" si="92"/>
        <v>-4.4681299524321323E-2</v>
      </c>
      <c r="E2894">
        <v>-4.4681299524321323E-2</v>
      </c>
      <c r="F2894">
        <v>2892</v>
      </c>
      <c r="G2894">
        <f t="shared" ca="1" si="93"/>
        <v>-2.7017033386729117E-2</v>
      </c>
    </row>
    <row r="2895" spans="2:7" x14ac:dyDescent="0.2">
      <c r="B2895" s="153">
        <v>39289</v>
      </c>
      <c r="C2895" s="61">
        <v>125.308128</v>
      </c>
      <c r="D2895">
        <f t="shared" si="92"/>
        <v>8.0579472317583948E-3</v>
      </c>
      <c r="E2895">
        <v>8.0579472317583948E-3</v>
      </c>
      <c r="F2895">
        <v>2893</v>
      </c>
      <c r="G2895">
        <f t="shared" ca="1" si="93"/>
        <v>-3.9491250643260395E-2</v>
      </c>
    </row>
    <row r="2896" spans="2:7" x14ac:dyDescent="0.2">
      <c r="B2896" s="153">
        <v>39288</v>
      </c>
      <c r="C2896" s="61">
        <v>124.306473</v>
      </c>
      <c r="D2896">
        <f t="shared" si="92"/>
        <v>-2.8242637445107036E-2</v>
      </c>
      <c r="E2896">
        <v>-2.8242637445107036E-2</v>
      </c>
      <c r="F2896">
        <v>2894</v>
      </c>
      <c r="G2896">
        <f t="shared" ca="1" si="93"/>
        <v>3.6328191188355792E-2</v>
      </c>
    </row>
    <row r="2897" spans="2:7" x14ac:dyDescent="0.2">
      <c r="B2897" s="153">
        <v>39287</v>
      </c>
      <c r="C2897" s="61">
        <v>127.91925000000001</v>
      </c>
      <c r="D2897">
        <f t="shared" si="92"/>
        <v>-2.5436968033131883E-2</v>
      </c>
      <c r="E2897">
        <v>-2.5436968033131883E-2</v>
      </c>
      <c r="F2897">
        <v>2895</v>
      </c>
      <c r="G2897">
        <f t="shared" ca="1" si="93"/>
        <v>2.4563282027340674E-2</v>
      </c>
    </row>
    <row r="2898" spans="2:7" x14ac:dyDescent="0.2">
      <c r="B2898" s="153">
        <v>39286</v>
      </c>
      <c r="C2898" s="61">
        <v>131.25805700000001</v>
      </c>
      <c r="D2898">
        <f t="shared" si="92"/>
        <v>-1.3027462770165406E-3</v>
      </c>
      <c r="E2898">
        <v>-1.3027462770165406E-3</v>
      </c>
      <c r="F2898">
        <v>2896</v>
      </c>
      <c r="G2898">
        <f t="shared" ca="1" si="93"/>
        <v>2.4590106543484081E-2</v>
      </c>
    </row>
    <row r="2899" spans="2:7" x14ac:dyDescent="0.2">
      <c r="B2899" s="153">
        <v>39283</v>
      </c>
      <c r="C2899" s="61">
        <v>131.42927599999999</v>
      </c>
      <c r="D2899">
        <f t="shared" si="92"/>
        <v>-1.1779907052211568E-2</v>
      </c>
      <c r="E2899">
        <v>-1.1779907052211568E-2</v>
      </c>
      <c r="F2899">
        <v>2897</v>
      </c>
      <c r="G2899">
        <f t="shared" ca="1" si="93"/>
        <v>4.7446804705062719E-2</v>
      </c>
    </row>
    <row r="2900" spans="2:7" x14ac:dyDescent="0.2">
      <c r="B2900" s="153">
        <v>39282</v>
      </c>
      <c r="C2900" s="61">
        <v>132.99595600000001</v>
      </c>
      <c r="D2900">
        <f t="shared" si="92"/>
        <v>4.4931889700581283E-2</v>
      </c>
      <c r="E2900">
        <v>4.4931889700581283E-2</v>
      </c>
      <c r="F2900">
        <v>2898</v>
      </c>
      <c r="G2900">
        <f t="shared" ca="1" si="93"/>
        <v>3.9712067310384944E-2</v>
      </c>
    </row>
    <row r="2901" spans="2:7" x14ac:dyDescent="0.2">
      <c r="B2901" s="153">
        <v>39281</v>
      </c>
      <c r="C2901" s="61">
        <v>127.277153</v>
      </c>
      <c r="D2901">
        <f t="shared" si="92"/>
        <v>-7.2783459102727186E-3</v>
      </c>
      <c r="E2901">
        <v>-7.2783459102727186E-3</v>
      </c>
      <c r="F2901">
        <v>2899</v>
      </c>
      <c r="G2901">
        <f t="shared" ca="1" si="93"/>
        <v>5.9568161290202391E-2</v>
      </c>
    </row>
    <row r="2902" spans="2:7" x14ac:dyDescent="0.2">
      <c r="B2902" s="153">
        <v>39280</v>
      </c>
      <c r="C2902" s="61">
        <v>128.21031199999999</v>
      </c>
      <c r="D2902">
        <f t="shared" si="92"/>
        <v>-1.4088419958769888E-2</v>
      </c>
      <c r="E2902">
        <v>-1.4088419958769888E-2</v>
      </c>
      <c r="F2902">
        <v>2900</v>
      </c>
      <c r="G2902">
        <f t="shared" ca="1" si="93"/>
        <v>5.2318458656633683E-2</v>
      </c>
    </row>
    <row r="2903" spans="2:7" x14ac:dyDescent="0.2">
      <c r="B2903" s="153">
        <v>39279</v>
      </c>
      <c r="C2903" s="61">
        <v>130.042404</v>
      </c>
      <c r="D2903">
        <f t="shared" si="92"/>
        <v>-9.8426023760916394E-3</v>
      </c>
      <c r="E2903">
        <v>-9.8426023760916394E-3</v>
      </c>
      <c r="F2903">
        <v>2901</v>
      </c>
      <c r="G2903">
        <f t="shared" ca="1" si="93"/>
        <v>1.9955904455073965E-2</v>
      </c>
    </row>
    <row r="2904" spans="2:7" x14ac:dyDescent="0.2">
      <c r="B2904" s="153">
        <v>39276</v>
      </c>
      <c r="C2904" s="61">
        <v>131.335083</v>
      </c>
      <c r="D2904">
        <f t="shared" si="92"/>
        <v>3.6764391223599029E-2</v>
      </c>
      <c r="E2904">
        <v>3.6764391223599029E-2</v>
      </c>
      <c r="F2904">
        <v>2902</v>
      </c>
      <c r="G2904">
        <f t="shared" ca="1" si="93"/>
        <v>-5.3169346846536472E-2</v>
      </c>
    </row>
    <row r="2905" spans="2:7" x14ac:dyDescent="0.2">
      <c r="B2905" s="153">
        <v>39275</v>
      </c>
      <c r="C2905" s="61">
        <v>126.67784899999999</v>
      </c>
      <c r="D2905">
        <f t="shared" si="92"/>
        <v>5.0943231343619326E-3</v>
      </c>
      <c r="E2905">
        <v>5.0943231343619326E-3</v>
      </c>
      <c r="F2905">
        <v>2903</v>
      </c>
      <c r="G2905">
        <f t="shared" ca="1" si="93"/>
        <v>7.5768560053304332E-2</v>
      </c>
    </row>
    <row r="2906" spans="2:7" x14ac:dyDescent="0.2">
      <c r="B2906" s="153">
        <v>39274</v>
      </c>
      <c r="C2906" s="61">
        <v>126.035782</v>
      </c>
      <c r="D2906">
        <f t="shared" si="92"/>
        <v>-9.620253506724909E-3</v>
      </c>
      <c r="E2906">
        <v>-9.620253506724909E-3</v>
      </c>
      <c r="F2906">
        <v>2904</v>
      </c>
      <c r="G2906">
        <f t="shared" ca="1" si="93"/>
        <v>-2.8849613629735593E-2</v>
      </c>
    </row>
    <row r="2907" spans="2:7" x14ac:dyDescent="0.2">
      <c r="B2907" s="153">
        <v>39273</v>
      </c>
      <c r="C2907" s="61">
        <v>127.26005600000001</v>
      </c>
      <c r="D2907">
        <f t="shared" si="92"/>
        <v>3.7624055581923374E-2</v>
      </c>
      <c r="E2907">
        <v>3.7624055581923374E-2</v>
      </c>
      <c r="F2907">
        <v>2905</v>
      </c>
      <c r="G2907">
        <f t="shared" ca="1" si="93"/>
        <v>1.4132328229990618E-2</v>
      </c>
    </row>
    <row r="2908" spans="2:7" x14ac:dyDescent="0.2">
      <c r="B2908" s="153">
        <v>39272</v>
      </c>
      <c r="C2908" s="61">
        <v>122.64563</v>
      </c>
      <c r="D2908">
        <f t="shared" si="92"/>
        <v>7.1710671496048187E-3</v>
      </c>
      <c r="E2908">
        <v>7.1710671496048187E-3</v>
      </c>
      <c r="F2908">
        <v>2906</v>
      </c>
      <c r="G2908">
        <f t="shared" ca="1" si="93"/>
        <v>-1.1095976551859591E-2</v>
      </c>
    </row>
    <row r="2909" spans="2:7" x14ac:dyDescent="0.2">
      <c r="B2909" s="153">
        <v>39269</v>
      </c>
      <c r="C2909" s="61">
        <v>121.772392</v>
      </c>
      <c r="D2909">
        <f t="shared" si="92"/>
        <v>2.3252385780648506E-3</v>
      </c>
      <c r="E2909">
        <v>2.3252385780648506E-3</v>
      </c>
      <c r="F2909">
        <v>2907</v>
      </c>
      <c r="G2909">
        <f t="shared" ca="1" si="93"/>
        <v>5.2746597309174682E-3</v>
      </c>
    </row>
    <row r="2910" spans="2:7" x14ac:dyDescent="0.2">
      <c r="B2910" s="153">
        <v>39268</v>
      </c>
      <c r="C2910" s="61">
        <v>121.48989899999999</v>
      </c>
      <c r="D2910">
        <f t="shared" si="92"/>
        <v>1.1691824607250191E-2</v>
      </c>
      <c r="E2910">
        <v>1.1691824607250191E-2</v>
      </c>
      <c r="F2910">
        <v>2908</v>
      </c>
      <c r="G2910">
        <f t="shared" ca="1" si="93"/>
        <v>5.5649431267877462E-2</v>
      </c>
    </row>
    <row r="2911" spans="2:7" x14ac:dyDescent="0.2">
      <c r="B2911" s="153">
        <v>39267</v>
      </c>
      <c r="C2911" s="61">
        <v>120.085876</v>
      </c>
      <c r="D2911">
        <f t="shared" si="92"/>
        <v>2.2599797339630013E-2</v>
      </c>
      <c r="E2911">
        <v>2.2599797339630013E-2</v>
      </c>
      <c r="F2911">
        <v>2909</v>
      </c>
      <c r="G2911">
        <f t="shared" ca="1" si="93"/>
        <v>-3.5078977538605303E-2</v>
      </c>
    </row>
    <row r="2912" spans="2:7" x14ac:dyDescent="0.2">
      <c r="B2912" s="153">
        <v>39266</v>
      </c>
      <c r="C2912" s="61">
        <v>117.431938</v>
      </c>
      <c r="D2912">
        <f t="shared" si="92"/>
        <v>5.3502447867162647E-3</v>
      </c>
      <c r="E2912">
        <v>5.3502447867162647E-3</v>
      </c>
      <c r="F2912">
        <v>2910</v>
      </c>
      <c r="G2912">
        <f t="shared" ca="1" si="93"/>
        <v>-5.4675982124953143E-2</v>
      </c>
    </row>
    <row r="2913" spans="2:7" x14ac:dyDescent="0.2">
      <c r="B2913" s="153">
        <v>39265</v>
      </c>
      <c r="C2913" s="61">
        <v>116.80699199999999</v>
      </c>
      <c r="D2913">
        <f t="shared" si="92"/>
        <v>1.7905143280962359E-2</v>
      </c>
      <c r="E2913">
        <v>1.7905143280962359E-2</v>
      </c>
      <c r="F2913">
        <v>2911</v>
      </c>
      <c r="G2913">
        <f t="shared" ca="1" si="93"/>
        <v>-7.7567798583230693E-2</v>
      </c>
    </row>
    <row r="2914" spans="2:7" x14ac:dyDescent="0.2">
      <c r="B2914" s="153">
        <v>39262</v>
      </c>
      <c r="C2914" s="61">
        <v>114.752335</v>
      </c>
      <c r="D2914">
        <f t="shared" si="92"/>
        <v>8.7296722251712696E-3</v>
      </c>
      <c r="E2914">
        <v>8.7296722251712696E-3</v>
      </c>
      <c r="F2914">
        <v>2912</v>
      </c>
      <c r="G2914">
        <f t="shared" ca="1" si="93"/>
        <v>-7.9629450471825937E-3</v>
      </c>
    </row>
    <row r="2915" spans="2:7" x14ac:dyDescent="0.2">
      <c r="B2915" s="153">
        <v>39261</v>
      </c>
      <c r="C2915" s="61">
        <v>113.759254</v>
      </c>
      <c r="D2915">
        <f t="shared" si="92"/>
        <v>-1.0868036983970158E-2</v>
      </c>
      <c r="E2915">
        <v>-1.0868036983970158E-2</v>
      </c>
      <c r="F2915">
        <v>2913</v>
      </c>
      <c r="G2915">
        <f t="shared" ca="1" si="93"/>
        <v>1.7602194345303551E-2</v>
      </c>
    </row>
    <row r="2916" spans="2:7" x14ac:dyDescent="0.2">
      <c r="B2916" s="153">
        <v>39260</v>
      </c>
      <c r="C2916" s="61">
        <v>115.00917800000001</v>
      </c>
      <c r="D2916">
        <f t="shared" si="92"/>
        <v>-1.8843023640805426E-2</v>
      </c>
      <c r="E2916">
        <v>-1.8843023640805426E-2</v>
      </c>
      <c r="F2916">
        <v>2914</v>
      </c>
      <c r="G2916">
        <f t="shared" ca="1" si="93"/>
        <v>4.4331053752130326E-2</v>
      </c>
    </row>
    <row r="2917" spans="2:7" x14ac:dyDescent="0.2">
      <c r="B2917" s="153">
        <v>39259</v>
      </c>
      <c r="C2917" s="61">
        <v>117.217918</v>
      </c>
      <c r="D2917">
        <f t="shared" si="92"/>
        <v>9.5111818181481487E-3</v>
      </c>
      <c r="E2917">
        <v>9.5111818181481487E-3</v>
      </c>
      <c r="F2917">
        <v>2915</v>
      </c>
      <c r="G2917">
        <f t="shared" ca="1" si="93"/>
        <v>-1.0004460368884941E-2</v>
      </c>
    </row>
    <row r="2918" spans="2:7" x14ac:dyDescent="0.2">
      <c r="B2918" s="153">
        <v>39258</v>
      </c>
      <c r="C2918" s="61">
        <v>116.113541</v>
      </c>
      <c r="D2918">
        <f t="shared" si="92"/>
        <v>-8.9872834866265416E-3</v>
      </c>
      <c r="E2918">
        <v>-8.9872834866265416E-3</v>
      </c>
      <c r="F2918">
        <v>2916</v>
      </c>
      <c r="G2918">
        <f t="shared" ca="1" si="93"/>
        <v>7.8852935400172769E-2</v>
      </c>
    </row>
    <row r="2919" spans="2:7" x14ac:dyDescent="0.2">
      <c r="B2919" s="153">
        <v>39255</v>
      </c>
      <c r="C2919" s="61">
        <v>117.16655</v>
      </c>
      <c r="D2919">
        <f t="shared" si="92"/>
        <v>-4.6545852624293232E-3</v>
      </c>
      <c r="E2919">
        <v>-4.6545852624293232E-3</v>
      </c>
      <c r="F2919">
        <v>2917</v>
      </c>
      <c r="G2919">
        <f t="shared" ca="1" si="93"/>
        <v>-7.8316107653134664E-3</v>
      </c>
    </row>
    <row r="2920" spans="2:7" x14ac:dyDescent="0.2">
      <c r="B2920" s="153">
        <v>39254</v>
      </c>
      <c r="C2920" s="61">
        <v>117.714462</v>
      </c>
      <c r="D2920">
        <f t="shared" si="92"/>
        <v>1.602528826718798E-3</v>
      </c>
      <c r="E2920">
        <v>1.602528826718798E-3</v>
      </c>
      <c r="F2920">
        <v>2918</v>
      </c>
      <c r="G2920">
        <f t="shared" ca="1" si="93"/>
        <v>-8.8243416546923484E-2</v>
      </c>
    </row>
    <row r="2921" spans="2:7" x14ac:dyDescent="0.2">
      <c r="B2921" s="153">
        <v>39253</v>
      </c>
      <c r="C2921" s="61">
        <v>117.526123</v>
      </c>
      <c r="D2921">
        <f t="shared" si="92"/>
        <v>3.4513988079907257E-2</v>
      </c>
      <c r="E2921">
        <v>3.4513988079907257E-2</v>
      </c>
      <c r="F2921">
        <v>2919</v>
      </c>
      <c r="G2921">
        <f t="shared" ca="1" si="93"/>
        <v>6.8217551773691487E-2</v>
      </c>
    </row>
    <row r="2922" spans="2:7" x14ac:dyDescent="0.2">
      <c r="B2922" s="153">
        <v>39252</v>
      </c>
      <c r="C2922" s="61">
        <v>113.60515599999999</v>
      </c>
      <c r="D2922">
        <f t="shared" si="92"/>
        <v>2.876189922850704E-2</v>
      </c>
      <c r="E2922">
        <v>2.876189922850704E-2</v>
      </c>
      <c r="F2922">
        <v>2920</v>
      </c>
      <c r="G2922">
        <f t="shared" ca="1" si="93"/>
        <v>-6.775738258120929E-3</v>
      </c>
    </row>
    <row r="2923" spans="2:7" x14ac:dyDescent="0.2">
      <c r="B2923" s="153">
        <v>39251</v>
      </c>
      <c r="C2923" s="61">
        <v>110.429008</v>
      </c>
      <c r="D2923">
        <f t="shared" si="92"/>
        <v>-8.3795687359733903E-3</v>
      </c>
      <c r="E2923">
        <v>-8.3795687359733903E-3</v>
      </c>
      <c r="F2923">
        <v>2921</v>
      </c>
      <c r="G2923">
        <f t="shared" ca="1" si="93"/>
        <v>4.3474086886090169E-2</v>
      </c>
    </row>
    <row r="2924" spans="2:7" x14ac:dyDescent="0.2">
      <c r="B2924" s="153">
        <v>39248</v>
      </c>
      <c r="C2924" s="61">
        <v>111.36217499999999</v>
      </c>
      <c r="D2924">
        <f t="shared" si="92"/>
        <v>1.2689784575826231E-2</v>
      </c>
      <c r="E2924">
        <v>1.2689784575826231E-2</v>
      </c>
      <c r="F2924">
        <v>2922</v>
      </c>
      <c r="G2924">
        <f t="shared" ca="1" si="93"/>
        <v>-4.2550624975233438E-2</v>
      </c>
    </row>
    <row r="2925" spans="2:7" x14ac:dyDescent="0.2">
      <c r="B2925" s="153">
        <v>39247</v>
      </c>
      <c r="C2925" s="61">
        <v>109.96672100000001</v>
      </c>
      <c r="D2925">
        <f t="shared" si="92"/>
        <v>-4.5721706559782088E-3</v>
      </c>
      <c r="E2925">
        <v>-4.5721706559782088E-3</v>
      </c>
      <c r="F2925">
        <v>2923</v>
      </c>
      <c r="G2925">
        <f t="shared" ca="1" si="93"/>
        <v>3.125161395527052E-2</v>
      </c>
    </row>
    <row r="2926" spans="2:7" x14ac:dyDescent="0.2">
      <c r="B2926" s="153">
        <v>39246</v>
      </c>
      <c r="C2926" s="61">
        <v>110.471817</v>
      </c>
      <c r="D2926">
        <f t="shared" si="92"/>
        <v>6.2382924365116093E-3</v>
      </c>
      <c r="E2926">
        <v>6.2382924365116093E-3</v>
      </c>
      <c r="F2926">
        <v>2924</v>
      </c>
      <c r="G2926">
        <f t="shared" ca="1" si="93"/>
        <v>4.162225297520241E-2</v>
      </c>
    </row>
    <row r="2927" spans="2:7" x14ac:dyDescent="0.2">
      <c r="B2927" s="153">
        <v>39245</v>
      </c>
      <c r="C2927" s="61">
        <v>109.786934</v>
      </c>
      <c r="D2927">
        <f t="shared" si="92"/>
        <v>-1.8371135296170741E-2</v>
      </c>
      <c r="E2927">
        <v>-1.8371135296170741E-2</v>
      </c>
      <c r="F2927">
        <v>2925</v>
      </c>
      <c r="G2927">
        <f t="shared" ca="1" si="93"/>
        <v>-3.0531453946672126E-2</v>
      </c>
    </row>
    <row r="2928" spans="2:7" x14ac:dyDescent="0.2">
      <c r="B2928" s="153">
        <v>39244</v>
      </c>
      <c r="C2928" s="61">
        <v>111.84159099999999</v>
      </c>
      <c r="D2928">
        <f t="shared" si="92"/>
        <v>1.5332536010535863E-3</v>
      </c>
      <c r="E2928">
        <v>1.5332536010535863E-3</v>
      </c>
      <c r="F2928">
        <v>2926</v>
      </c>
      <c r="G2928">
        <f t="shared" ca="1" si="93"/>
        <v>3.4782682382482825E-2</v>
      </c>
    </row>
    <row r="2929" spans="2:7" x14ac:dyDescent="0.2">
      <c r="B2929" s="153">
        <v>39241</v>
      </c>
      <c r="C2929" s="61">
        <v>111.670372</v>
      </c>
      <c r="D2929">
        <f t="shared" si="92"/>
        <v>-3.7840130178495676E-2</v>
      </c>
      <c r="E2929">
        <v>-3.7840130178495676E-2</v>
      </c>
      <c r="F2929">
        <v>2927</v>
      </c>
      <c r="G2929">
        <f t="shared" ca="1" si="93"/>
        <v>3.7399713008492028E-2</v>
      </c>
    </row>
    <row r="2930" spans="2:7" x14ac:dyDescent="0.2">
      <c r="B2930" s="153">
        <v>39240</v>
      </c>
      <c r="C2930" s="61">
        <v>116.06218</v>
      </c>
      <c r="D2930">
        <f t="shared" si="92"/>
        <v>-1.4753019664578065E-2</v>
      </c>
      <c r="E2930">
        <v>-1.4753019664578065E-2</v>
      </c>
      <c r="F2930">
        <v>2928</v>
      </c>
      <c r="G2930">
        <f t="shared" ca="1" si="93"/>
        <v>-9.4140628701096407E-2</v>
      </c>
    </row>
    <row r="2931" spans="2:7" x14ac:dyDescent="0.2">
      <c r="B2931" s="153">
        <v>39239</v>
      </c>
      <c r="C2931" s="61">
        <v>117.800087</v>
      </c>
      <c r="D2931">
        <f t="shared" si="92"/>
        <v>-3.1667753779102865E-2</v>
      </c>
      <c r="E2931">
        <v>-3.1667753779102865E-2</v>
      </c>
      <c r="F2931">
        <v>2929</v>
      </c>
      <c r="G2931">
        <f t="shared" ca="1" si="93"/>
        <v>5.5751954800344797E-2</v>
      </c>
    </row>
    <row r="2932" spans="2:7" x14ac:dyDescent="0.2">
      <c r="B2932" s="153">
        <v>39238</v>
      </c>
      <c r="C2932" s="61">
        <v>121.65255000000001</v>
      </c>
      <c r="D2932">
        <f t="shared" si="92"/>
        <v>-4.9243920627825588E-4</v>
      </c>
      <c r="E2932">
        <v>-4.9243920627825588E-4</v>
      </c>
      <c r="F2932">
        <v>2930</v>
      </c>
      <c r="G2932">
        <f t="shared" ca="1" si="93"/>
        <v>6.8865476313834356E-2</v>
      </c>
    </row>
    <row r="2933" spans="2:7" x14ac:dyDescent="0.2">
      <c r="B2933" s="153">
        <v>39237</v>
      </c>
      <c r="C2933" s="61">
        <v>121.712486</v>
      </c>
      <c r="D2933">
        <f t="shared" si="92"/>
        <v>-4.9602030247853299E-2</v>
      </c>
      <c r="E2933">
        <v>-4.9602030247853299E-2</v>
      </c>
      <c r="F2933">
        <v>2931</v>
      </c>
      <c r="G2933">
        <f t="shared" ca="1" si="93"/>
        <v>3.4940400682413976E-2</v>
      </c>
    </row>
    <row r="2934" spans="2:7" x14ac:dyDescent="0.2">
      <c r="B2934" s="153">
        <v>39234</v>
      </c>
      <c r="C2934" s="61">
        <v>128.06475800000001</v>
      </c>
      <c r="D2934">
        <f t="shared" si="92"/>
        <v>9.7880036501148838E-3</v>
      </c>
      <c r="E2934">
        <v>9.7880036501148838E-3</v>
      </c>
      <c r="F2934">
        <v>2932</v>
      </c>
      <c r="G2934">
        <f t="shared" ca="1" si="93"/>
        <v>0.10037740824670635</v>
      </c>
    </row>
    <row r="2935" spans="2:7" x14ac:dyDescent="0.2">
      <c r="B2935" s="153">
        <v>39233</v>
      </c>
      <c r="C2935" s="61">
        <v>126.82341</v>
      </c>
      <c r="D2935">
        <f t="shared" si="92"/>
        <v>1.832632170838534E-2</v>
      </c>
      <c r="E2935">
        <v>1.832632170838534E-2</v>
      </c>
      <c r="F2935">
        <v>2933</v>
      </c>
      <c r="G2935">
        <f t="shared" ca="1" si="93"/>
        <v>-5.2632332559383405E-2</v>
      </c>
    </row>
    <row r="2936" spans="2:7" x14ac:dyDescent="0.2">
      <c r="B2936" s="153">
        <v>39232</v>
      </c>
      <c r="C2936" s="61">
        <v>124.541031</v>
      </c>
      <c r="D2936">
        <f t="shared" si="92"/>
        <v>1.6872507510239602E-3</v>
      </c>
      <c r="E2936">
        <v>1.6872507510239602E-3</v>
      </c>
      <c r="F2936">
        <v>2934</v>
      </c>
      <c r="G2936">
        <f t="shared" ca="1" si="93"/>
        <v>5.9201366328927446E-3</v>
      </c>
    </row>
    <row r="2937" spans="2:7" x14ac:dyDescent="0.2">
      <c r="B2937" s="153">
        <v>39231</v>
      </c>
      <c r="C2937" s="61">
        <v>124.331253</v>
      </c>
      <c r="D2937">
        <f t="shared" si="92"/>
        <v>1.1054101794906731E-2</v>
      </c>
      <c r="E2937">
        <v>1.1054101794906731E-2</v>
      </c>
      <c r="F2937">
        <v>2935</v>
      </c>
      <c r="G2937">
        <f t="shared" ca="1" si="93"/>
        <v>7.6148528919604717E-3</v>
      </c>
    </row>
    <row r="2938" spans="2:7" x14ac:dyDescent="0.2">
      <c r="B2938" s="153">
        <v>39230</v>
      </c>
      <c r="C2938" s="61">
        <v>122.971909</v>
      </c>
      <c r="D2938">
        <f t="shared" si="92"/>
        <v>7.978571218088747E-3</v>
      </c>
      <c r="E2938">
        <v>7.978571218088747E-3</v>
      </c>
      <c r="F2938">
        <v>2936</v>
      </c>
      <c r="G2938">
        <f t="shared" ca="1" si="93"/>
        <v>-2.6287934627355729E-3</v>
      </c>
    </row>
    <row r="2939" spans="2:7" x14ac:dyDescent="0.2">
      <c r="B2939" s="153">
        <v>39227</v>
      </c>
      <c r="C2939" s="61">
        <v>121.998535</v>
      </c>
      <c r="D2939">
        <f t="shared" si="92"/>
        <v>1.99944045110447E-2</v>
      </c>
      <c r="E2939">
        <v>1.99944045110447E-2</v>
      </c>
      <c r="F2939">
        <v>2937</v>
      </c>
      <c r="G2939">
        <f t="shared" ca="1" si="93"/>
        <v>-9.8090228594142459E-2</v>
      </c>
    </row>
    <row r="2940" spans="2:7" x14ac:dyDescent="0.2">
      <c r="B2940" s="153">
        <v>39226</v>
      </c>
      <c r="C2940" s="61">
        <v>119.607063</v>
      </c>
      <c r="D2940">
        <f t="shared" si="92"/>
        <v>6.6384135547876465E-3</v>
      </c>
      <c r="E2940">
        <v>6.6384135547876465E-3</v>
      </c>
      <c r="F2940">
        <v>2938</v>
      </c>
      <c r="G2940">
        <f t="shared" ca="1" si="93"/>
        <v>7.6518340480062147E-2</v>
      </c>
    </row>
    <row r="2941" spans="2:7" x14ac:dyDescent="0.2">
      <c r="B2941" s="153">
        <v>39225</v>
      </c>
      <c r="C2941" s="61">
        <v>118.818298</v>
      </c>
      <c r="D2941">
        <f t="shared" si="92"/>
        <v>-2.606782942106645E-2</v>
      </c>
      <c r="E2941">
        <v>-2.606782942106645E-2</v>
      </c>
      <c r="F2941">
        <v>2939</v>
      </c>
      <c r="G2941">
        <f t="shared" ca="1" si="93"/>
        <v>6.1197560150031416E-2</v>
      </c>
    </row>
    <row r="2942" spans="2:7" x14ac:dyDescent="0.2">
      <c r="B2942" s="153">
        <v>39224</v>
      </c>
      <c r="C2942" s="61">
        <v>121.998535</v>
      </c>
      <c r="D2942">
        <f t="shared" si="92"/>
        <v>2.0677917186612662E-3</v>
      </c>
      <c r="E2942">
        <v>2.0677917186612662E-3</v>
      </c>
      <c r="F2942">
        <v>2940</v>
      </c>
      <c r="G2942">
        <f t="shared" ca="1" si="93"/>
        <v>9.2348325611448876E-3</v>
      </c>
    </row>
    <row r="2943" spans="2:7" x14ac:dyDescent="0.2">
      <c r="B2943" s="153">
        <v>39223</v>
      </c>
      <c r="C2943" s="61">
        <v>121.746788</v>
      </c>
      <c r="D2943">
        <f t="shared" si="92"/>
        <v>-2.204115524864041E-2</v>
      </c>
      <c r="E2943">
        <v>-2.204115524864041E-2</v>
      </c>
      <c r="F2943">
        <v>2941</v>
      </c>
      <c r="G2943">
        <f t="shared" ca="1" si="93"/>
        <v>-1.4292484491180047E-2</v>
      </c>
    </row>
    <row r="2944" spans="2:7" x14ac:dyDescent="0.2">
      <c r="B2944" s="153">
        <v>39220</v>
      </c>
      <c r="C2944" s="61">
        <v>124.490707</v>
      </c>
      <c r="D2944">
        <f t="shared" si="92"/>
        <v>-1.1723775911063822E-2</v>
      </c>
      <c r="E2944">
        <v>-1.1723775911063822E-2</v>
      </c>
      <c r="F2944">
        <v>2942</v>
      </c>
      <c r="G2944">
        <f t="shared" ca="1" si="93"/>
        <v>8.2834544556219997E-2</v>
      </c>
    </row>
    <row r="2945" spans="2:7" x14ac:dyDescent="0.2">
      <c r="B2945" s="153">
        <v>39219</v>
      </c>
      <c r="C2945" s="61">
        <v>125.967522</v>
      </c>
      <c r="D2945">
        <f t="shared" si="92"/>
        <v>2.171100321584532E-2</v>
      </c>
      <c r="E2945">
        <v>2.171100321584532E-2</v>
      </c>
      <c r="F2945">
        <v>2943</v>
      </c>
      <c r="G2945">
        <f t="shared" ca="1" si="93"/>
        <v>6.8997967338471425E-2</v>
      </c>
    </row>
    <row r="2946" spans="2:7" x14ac:dyDescent="0.2">
      <c r="B2946" s="153">
        <v>39218</v>
      </c>
      <c r="C2946" s="61">
        <v>123.290756</v>
      </c>
      <c r="D2946">
        <f t="shared" si="92"/>
        <v>2.8417403445072893E-2</v>
      </c>
      <c r="E2946">
        <v>2.8417403445072893E-2</v>
      </c>
      <c r="F2946">
        <v>2944</v>
      </c>
      <c r="G2946">
        <f t="shared" ca="1" si="93"/>
        <v>8.4445460348470586E-2</v>
      </c>
    </row>
    <row r="2947" spans="2:7" x14ac:dyDescent="0.2">
      <c r="B2947" s="153">
        <v>39217</v>
      </c>
      <c r="C2947" s="61">
        <v>119.883965</v>
      </c>
      <c r="D2947">
        <f t="shared" ref="D2947:D3010" si="94">(C2947-C2948)/C2948</f>
        <v>-1.1884531172841259E-3</v>
      </c>
      <c r="E2947">
        <v>-1.1884531172841259E-3</v>
      </c>
      <c r="F2947">
        <v>2945</v>
      </c>
      <c r="G2947">
        <f t="shared" ref="G2947:G3010" ca="1" si="95">_xlfn.NORM.INV(RAND(),$N$5,$N$6)</f>
        <v>-5.285578162586315E-2</v>
      </c>
    </row>
    <row r="2948" spans="2:7" x14ac:dyDescent="0.2">
      <c r="B2948" s="153">
        <v>39216</v>
      </c>
      <c r="C2948" s="61">
        <v>120.026611</v>
      </c>
      <c r="D2948">
        <f t="shared" si="94"/>
        <v>-1.2569307178922869E-3</v>
      </c>
      <c r="E2948">
        <v>-1.2569307178922869E-3</v>
      </c>
      <c r="F2948">
        <v>2946</v>
      </c>
      <c r="G2948">
        <f t="shared" ca="1" si="95"/>
        <v>6.5496362889667314E-2</v>
      </c>
    </row>
    <row r="2949" spans="2:7" x14ac:dyDescent="0.2">
      <c r="B2949" s="153">
        <v>39213</v>
      </c>
      <c r="C2949" s="61">
        <v>120.177666</v>
      </c>
      <c r="D2949">
        <f t="shared" si="94"/>
        <v>1.7486179301581105E-3</v>
      </c>
      <c r="E2949">
        <v>1.7486179301581105E-3</v>
      </c>
      <c r="F2949">
        <v>2947</v>
      </c>
      <c r="G2949">
        <f t="shared" ca="1" si="95"/>
        <v>-3.7761779440044002E-3</v>
      </c>
    </row>
    <row r="2950" spans="2:7" x14ac:dyDescent="0.2">
      <c r="B2950" s="153">
        <v>39212</v>
      </c>
      <c r="C2950" s="61">
        <v>119.967888</v>
      </c>
      <c r="D2950">
        <f t="shared" si="94"/>
        <v>-1.161421934265726E-2</v>
      </c>
      <c r="E2950">
        <v>-1.161421934265726E-2</v>
      </c>
      <c r="F2950">
        <v>2948</v>
      </c>
      <c r="G2950">
        <f t="shared" ca="1" si="95"/>
        <v>-8.4125306565916245E-3</v>
      </c>
    </row>
    <row r="2951" spans="2:7" x14ac:dyDescent="0.2">
      <c r="B2951" s="153">
        <v>39211</v>
      </c>
      <c r="C2951" s="61">
        <v>121.377594</v>
      </c>
      <c r="D2951">
        <f t="shared" si="94"/>
        <v>-2.5512365639127352E-3</v>
      </c>
      <c r="E2951">
        <v>-2.5512365639127352E-3</v>
      </c>
      <c r="F2951">
        <v>2949</v>
      </c>
      <c r="G2951">
        <f t="shared" ca="1" si="95"/>
        <v>-2.4561638741757961E-2</v>
      </c>
    </row>
    <row r="2952" spans="2:7" x14ac:dyDescent="0.2">
      <c r="B2952" s="153">
        <v>39210</v>
      </c>
      <c r="C2952" s="61">
        <v>121.68804900000001</v>
      </c>
      <c r="D2952">
        <f t="shared" si="94"/>
        <v>-4.3938687220437958E-3</v>
      </c>
      <c r="E2952">
        <v>-4.3938687220437958E-3</v>
      </c>
      <c r="F2952">
        <v>2950</v>
      </c>
      <c r="G2952">
        <f t="shared" ca="1" si="95"/>
        <v>-4.0692076415343198E-2</v>
      </c>
    </row>
    <row r="2953" spans="2:7" x14ac:dyDescent="0.2">
      <c r="B2953" s="153">
        <v>39209</v>
      </c>
      <c r="C2953" s="61">
        <v>122.22508999999999</v>
      </c>
      <c r="D2953">
        <f t="shared" si="94"/>
        <v>-4.3745822153956077E-3</v>
      </c>
      <c r="E2953">
        <v>-4.3745822153956077E-3</v>
      </c>
      <c r="F2953">
        <v>2951</v>
      </c>
      <c r="G2953">
        <f t="shared" ca="1" si="95"/>
        <v>4.0622025784046695E-2</v>
      </c>
    </row>
    <row r="2954" spans="2:7" x14ac:dyDescent="0.2">
      <c r="B2954" s="153">
        <v>39206</v>
      </c>
      <c r="C2954" s="61">
        <v>122.762123</v>
      </c>
      <c r="D2954">
        <f t="shared" si="94"/>
        <v>-2.1825781343732943E-3</v>
      </c>
      <c r="E2954">
        <v>-2.1825781343732943E-3</v>
      </c>
      <c r="F2954">
        <v>2952</v>
      </c>
      <c r="G2954">
        <f t="shared" ca="1" si="95"/>
        <v>8.5581931663990682E-2</v>
      </c>
    </row>
    <row r="2955" spans="2:7" x14ac:dyDescent="0.2">
      <c r="B2955" s="153">
        <v>39205</v>
      </c>
      <c r="C2955" s="61">
        <v>123.030647</v>
      </c>
      <c r="D2955">
        <f t="shared" si="94"/>
        <v>-2.4808733761660581E-2</v>
      </c>
      <c r="E2955">
        <v>-2.4808733761660581E-2</v>
      </c>
      <c r="F2955">
        <v>2953</v>
      </c>
      <c r="G2955">
        <f t="shared" ca="1" si="95"/>
        <v>4.3323383557196636E-2</v>
      </c>
    </row>
    <row r="2956" spans="2:7" x14ac:dyDescent="0.2">
      <c r="B2956" s="153">
        <v>39202</v>
      </c>
      <c r="C2956" s="61">
        <v>126.16052999999999</v>
      </c>
      <c r="D2956">
        <f t="shared" si="94"/>
        <v>3.2026330237047338E-3</v>
      </c>
      <c r="E2956">
        <v>3.2026330237047338E-3</v>
      </c>
      <c r="F2956">
        <v>2954</v>
      </c>
      <c r="G2956">
        <f t="shared" ca="1" si="95"/>
        <v>1.2546388325337736E-2</v>
      </c>
    </row>
    <row r="2957" spans="2:7" x14ac:dyDescent="0.2">
      <c r="B2957" s="153">
        <v>39199</v>
      </c>
      <c r="C2957" s="61">
        <v>125.757774</v>
      </c>
      <c r="D2957">
        <f t="shared" si="94"/>
        <v>-2.2501829440883431E-2</v>
      </c>
      <c r="E2957">
        <v>-2.2501829440883431E-2</v>
      </c>
      <c r="F2957">
        <v>2955</v>
      </c>
      <c r="G2957">
        <f t="shared" ca="1" si="95"/>
        <v>4.8990767257457199E-2</v>
      </c>
    </row>
    <row r="2958" spans="2:7" x14ac:dyDescent="0.2">
      <c r="B2958" s="153">
        <v>39198</v>
      </c>
      <c r="C2958" s="61">
        <v>128.65269499999999</v>
      </c>
      <c r="D2958">
        <f t="shared" si="94"/>
        <v>9.9467663618545889E-3</v>
      </c>
      <c r="E2958">
        <v>9.9467663618545889E-3</v>
      </c>
      <c r="F2958">
        <v>2956</v>
      </c>
      <c r="G2958">
        <f t="shared" ca="1" si="95"/>
        <v>6.3945789599403488E-2</v>
      </c>
    </row>
    <row r="2959" spans="2:7" x14ac:dyDescent="0.2">
      <c r="B2959" s="153">
        <v>39197</v>
      </c>
      <c r="C2959" s="61">
        <v>127.38562</v>
      </c>
      <c r="D2959">
        <f t="shared" si="94"/>
        <v>2.3529921176969216E-2</v>
      </c>
      <c r="E2959">
        <v>2.3529921176969216E-2</v>
      </c>
      <c r="F2959">
        <v>2957</v>
      </c>
      <c r="G2959">
        <f t="shared" ca="1" si="95"/>
        <v>2.533367708240097E-2</v>
      </c>
    </row>
    <row r="2960" spans="2:7" x14ac:dyDescent="0.2">
      <c r="B2960" s="153">
        <v>39196</v>
      </c>
      <c r="C2960" s="61">
        <v>124.45715300000001</v>
      </c>
      <c r="D2960">
        <f t="shared" si="94"/>
        <v>3.2653566341461014E-2</v>
      </c>
      <c r="E2960">
        <v>3.2653566341461014E-2</v>
      </c>
      <c r="F2960">
        <v>2958</v>
      </c>
      <c r="G2960">
        <f t="shared" ca="1" si="95"/>
        <v>-8.5663502638312447E-2</v>
      </c>
    </row>
    <row r="2961" spans="2:7" x14ac:dyDescent="0.2">
      <c r="B2961" s="153">
        <v>39195</v>
      </c>
      <c r="C2961" s="61">
        <v>120.52169000000001</v>
      </c>
      <c r="D2961">
        <f t="shared" si="94"/>
        <v>-6.5705796276876016E-3</v>
      </c>
      <c r="E2961">
        <v>-6.5705796276876016E-3</v>
      </c>
      <c r="F2961">
        <v>2959</v>
      </c>
      <c r="G2961">
        <f t="shared" ca="1" si="95"/>
        <v>-7.3877654775519108E-2</v>
      </c>
    </row>
    <row r="2962" spans="2:7" x14ac:dyDescent="0.2">
      <c r="B2962" s="153">
        <v>39192</v>
      </c>
      <c r="C2962" s="61">
        <v>121.318825</v>
      </c>
      <c r="D2962">
        <f t="shared" si="94"/>
        <v>1.374269716109779E-2</v>
      </c>
      <c r="E2962">
        <v>1.374269716109779E-2</v>
      </c>
      <c r="F2962">
        <v>2960</v>
      </c>
      <c r="G2962">
        <f t="shared" ca="1" si="95"/>
        <v>-4.4028717650352607E-2</v>
      </c>
    </row>
    <row r="2963" spans="2:7" x14ac:dyDescent="0.2">
      <c r="B2963" s="153">
        <v>39191</v>
      </c>
      <c r="C2963" s="61">
        <v>119.674179</v>
      </c>
      <c r="D2963">
        <f t="shared" si="94"/>
        <v>-1.3010495421904274E-2</v>
      </c>
      <c r="E2963">
        <v>-1.3010495421904274E-2</v>
      </c>
      <c r="F2963">
        <v>2961</v>
      </c>
      <c r="G2963">
        <f t="shared" ca="1" si="95"/>
        <v>-1.9000615459347663E-2</v>
      </c>
    </row>
    <row r="2964" spans="2:7" x14ac:dyDescent="0.2">
      <c r="B2964" s="153">
        <v>39190</v>
      </c>
      <c r="C2964" s="61">
        <v>121.251724</v>
      </c>
      <c r="D2964">
        <f t="shared" si="94"/>
        <v>-1.1086641777831696E-2</v>
      </c>
      <c r="E2964">
        <v>-1.1086641777831696E-2</v>
      </c>
      <c r="F2964">
        <v>2962</v>
      </c>
      <c r="G2964">
        <f t="shared" ca="1" si="95"/>
        <v>4.7188860704771768E-2</v>
      </c>
    </row>
    <row r="2965" spans="2:7" x14ac:dyDescent="0.2">
      <c r="B2965" s="153">
        <v>39189</v>
      </c>
      <c r="C2965" s="61">
        <v>122.611069</v>
      </c>
      <c r="D2965">
        <f t="shared" si="94"/>
        <v>-2.6191472262869348E-2</v>
      </c>
      <c r="E2965">
        <v>-2.6191472262869348E-2</v>
      </c>
      <c r="F2965">
        <v>2963</v>
      </c>
      <c r="G2965">
        <f t="shared" ca="1" si="95"/>
        <v>0.12238408421949697</v>
      </c>
    </row>
    <row r="2966" spans="2:7" x14ac:dyDescent="0.2">
      <c r="B2966" s="153">
        <v>39188</v>
      </c>
      <c r="C2966" s="61">
        <v>125.908806</v>
      </c>
      <c r="D2966">
        <f t="shared" si="94"/>
        <v>3.2975353783261496E-2</v>
      </c>
      <c r="E2966">
        <v>3.2975353783261496E-2</v>
      </c>
      <c r="F2966">
        <v>2964</v>
      </c>
      <c r="G2966">
        <f t="shared" ca="1" si="95"/>
        <v>-2.4423278099989319E-2</v>
      </c>
    </row>
    <row r="2967" spans="2:7" x14ac:dyDescent="0.2">
      <c r="B2967" s="153">
        <v>39185</v>
      </c>
      <c r="C2967" s="61">
        <v>121.889458</v>
      </c>
      <c r="D2967">
        <f t="shared" si="94"/>
        <v>1.9511652834137538E-2</v>
      </c>
      <c r="E2967">
        <v>1.9511652834137538E-2</v>
      </c>
      <c r="F2967">
        <v>2965</v>
      </c>
      <c r="G2967">
        <f t="shared" ca="1" si="95"/>
        <v>1.4558491409727915E-2</v>
      </c>
    </row>
    <row r="2968" spans="2:7" x14ac:dyDescent="0.2">
      <c r="B2968" s="153">
        <v>39184</v>
      </c>
      <c r="C2968" s="61">
        <v>119.556709</v>
      </c>
      <c r="D2968">
        <f t="shared" si="94"/>
        <v>-1.4388615832286044E-2</v>
      </c>
      <c r="E2968">
        <v>-1.4388615832286044E-2</v>
      </c>
      <c r="F2968">
        <v>2966</v>
      </c>
      <c r="G2968">
        <f t="shared" ca="1" si="95"/>
        <v>-3.5103694741976214E-2</v>
      </c>
    </row>
    <row r="2969" spans="2:7" x14ac:dyDescent="0.2">
      <c r="B2969" s="153">
        <v>39183</v>
      </c>
      <c r="C2969" s="61">
        <v>121.30207799999999</v>
      </c>
      <c r="D2969">
        <f t="shared" si="94"/>
        <v>1.7323810019299331E-3</v>
      </c>
      <c r="E2969">
        <v>1.7323810019299331E-3</v>
      </c>
      <c r="F2969">
        <v>2967</v>
      </c>
      <c r="G2969">
        <f t="shared" ca="1" si="95"/>
        <v>-5.1185175859438112E-3</v>
      </c>
    </row>
    <row r="2970" spans="2:7" x14ac:dyDescent="0.2">
      <c r="B2970" s="153">
        <v>39182</v>
      </c>
      <c r="C2970" s="61">
        <v>121.09229999999999</v>
      </c>
      <c r="D2970">
        <f t="shared" si="94"/>
        <v>2.5366157320544234E-2</v>
      </c>
      <c r="E2970">
        <v>2.5366157320544234E-2</v>
      </c>
      <c r="F2970">
        <v>2968</v>
      </c>
      <c r="G2970">
        <f t="shared" ca="1" si="95"/>
        <v>4.4609503785650692E-2</v>
      </c>
    </row>
    <row r="2971" spans="2:7" x14ac:dyDescent="0.2">
      <c r="B2971" s="153">
        <v>39181</v>
      </c>
      <c r="C2971" s="61">
        <v>118.096642</v>
      </c>
      <c r="D2971">
        <f t="shared" si="94"/>
        <v>2.5652239793334527E-2</v>
      </c>
      <c r="E2971">
        <v>2.5652239793334527E-2</v>
      </c>
      <c r="F2971">
        <v>2969</v>
      </c>
      <c r="G2971">
        <f t="shared" ca="1" si="95"/>
        <v>-0.12177215074995698</v>
      </c>
    </row>
    <row r="2972" spans="2:7" x14ac:dyDescent="0.2">
      <c r="B2972" s="153">
        <v>39177</v>
      </c>
      <c r="C2972" s="61">
        <v>115.142967</v>
      </c>
      <c r="D2972">
        <f t="shared" si="94"/>
        <v>4.8330052729159932E-3</v>
      </c>
      <c r="E2972">
        <v>4.8330052729159932E-3</v>
      </c>
      <c r="F2972">
        <v>2970</v>
      </c>
      <c r="G2972">
        <f t="shared" ca="1" si="95"/>
        <v>-3.0642376685553144E-3</v>
      </c>
    </row>
    <row r="2973" spans="2:7" x14ac:dyDescent="0.2">
      <c r="B2973" s="153">
        <v>39176</v>
      </c>
      <c r="C2973" s="61">
        <v>114.589157</v>
      </c>
      <c r="D2973">
        <f t="shared" si="94"/>
        <v>2.0545548782157242E-3</v>
      </c>
      <c r="E2973">
        <v>2.0545548782157242E-3</v>
      </c>
      <c r="F2973">
        <v>2971</v>
      </c>
      <c r="G2973">
        <f t="shared" ca="1" si="95"/>
        <v>-4.0840232202111873E-2</v>
      </c>
    </row>
    <row r="2974" spans="2:7" x14ac:dyDescent="0.2">
      <c r="B2974" s="153">
        <v>39175</v>
      </c>
      <c r="C2974" s="61">
        <v>114.35420999999999</v>
      </c>
      <c r="D2974">
        <f t="shared" si="94"/>
        <v>1.5650504817447678E-2</v>
      </c>
      <c r="E2974">
        <v>1.5650504817447678E-2</v>
      </c>
      <c r="F2974">
        <v>2972</v>
      </c>
      <c r="G2974">
        <f t="shared" ca="1" si="95"/>
        <v>3.30428134502515E-2</v>
      </c>
    </row>
    <row r="2975" spans="2:7" x14ac:dyDescent="0.2">
      <c r="B2975" s="153">
        <v>39174</v>
      </c>
      <c r="C2975" s="61">
        <v>112.59208700000001</v>
      </c>
      <c r="D2975">
        <f t="shared" si="94"/>
        <v>-7.8687107230560063E-2</v>
      </c>
      <c r="E2975">
        <v>-7.8687107230560063E-2</v>
      </c>
      <c r="F2975">
        <v>2973</v>
      </c>
      <c r="G2975">
        <f t="shared" ca="1" si="95"/>
        <v>-7.5167989991296744E-2</v>
      </c>
    </row>
    <row r="2976" spans="2:7" x14ac:dyDescent="0.2">
      <c r="B2976" s="153">
        <v>39171</v>
      </c>
      <c r="C2976" s="61">
        <v>122.208305</v>
      </c>
      <c r="D2976">
        <f t="shared" si="94"/>
        <v>1.6400258567295552E-2</v>
      </c>
      <c r="E2976">
        <v>1.6400258567295552E-2</v>
      </c>
      <c r="F2976">
        <v>2974</v>
      </c>
      <c r="G2976">
        <f t="shared" ca="1" si="95"/>
        <v>-0.1006077391063292</v>
      </c>
    </row>
    <row r="2977" spans="2:7" x14ac:dyDescent="0.2">
      <c r="B2977" s="153">
        <v>39170</v>
      </c>
      <c r="C2977" s="61">
        <v>120.236397</v>
      </c>
      <c r="D2977">
        <f t="shared" si="94"/>
        <v>-4.3773681834882103E-3</v>
      </c>
      <c r="E2977">
        <v>-4.3773681834882103E-3</v>
      </c>
      <c r="F2977">
        <v>2975</v>
      </c>
      <c r="G2977">
        <f t="shared" ca="1" si="95"/>
        <v>-5.2542437561720619E-2</v>
      </c>
    </row>
    <row r="2978" spans="2:7" x14ac:dyDescent="0.2">
      <c r="B2978" s="153">
        <v>39169</v>
      </c>
      <c r="C2978" s="61">
        <v>120.76503</v>
      </c>
      <c r="D2978">
        <f t="shared" si="94"/>
        <v>-4.3784507808457877E-2</v>
      </c>
      <c r="E2978">
        <v>-4.3784507808457877E-2</v>
      </c>
      <c r="F2978">
        <v>2976</v>
      </c>
      <c r="G2978">
        <f t="shared" ca="1" si="95"/>
        <v>-0.10072221621293818</v>
      </c>
    </row>
    <row r="2979" spans="2:7" x14ac:dyDescent="0.2">
      <c r="B2979" s="153">
        <v>39167</v>
      </c>
      <c r="C2979" s="61">
        <v>126.294785</v>
      </c>
      <c r="D2979">
        <f t="shared" si="94"/>
        <v>-4.6861995223155067E-2</v>
      </c>
      <c r="E2979">
        <v>-4.6861995223155067E-2</v>
      </c>
      <c r="F2979">
        <v>2977</v>
      </c>
      <c r="G2979">
        <f t="shared" ca="1" si="95"/>
        <v>-1.6031979405902876E-2</v>
      </c>
    </row>
    <row r="2980" spans="2:7" x14ac:dyDescent="0.2">
      <c r="B2980" s="153">
        <v>39164</v>
      </c>
      <c r="C2980" s="61">
        <v>132.50419600000001</v>
      </c>
      <c r="D2980">
        <f t="shared" si="94"/>
        <v>-1.9314670537613748E-2</v>
      </c>
      <c r="E2980">
        <v>-1.9314670537613748E-2</v>
      </c>
      <c r="F2980">
        <v>2978</v>
      </c>
      <c r="G2980">
        <f t="shared" ca="1" si="95"/>
        <v>9.6009664288188769E-3</v>
      </c>
    </row>
    <row r="2981" spans="2:7" x14ac:dyDescent="0.2">
      <c r="B2981" s="153">
        <v>39163</v>
      </c>
      <c r="C2981" s="61">
        <v>135.113876</v>
      </c>
      <c r="D2981">
        <f t="shared" si="94"/>
        <v>3.7767644644941242E-2</v>
      </c>
      <c r="E2981">
        <v>3.7767644644941242E-2</v>
      </c>
      <c r="F2981">
        <v>2979</v>
      </c>
      <c r="G2981">
        <f t="shared" ca="1" si="95"/>
        <v>-2.8681120131953591E-2</v>
      </c>
    </row>
    <row r="2982" spans="2:7" x14ac:dyDescent="0.2">
      <c r="B2982" s="153">
        <v>39162</v>
      </c>
      <c r="C2982" s="61">
        <v>130.19665499999999</v>
      </c>
      <c r="D2982">
        <f t="shared" si="94"/>
        <v>8.5148337443046607E-3</v>
      </c>
      <c r="E2982">
        <v>8.5148337443046607E-3</v>
      </c>
      <c r="F2982">
        <v>2980</v>
      </c>
      <c r="G2982">
        <f t="shared" ca="1" si="95"/>
        <v>7.0286042147389621E-2</v>
      </c>
    </row>
    <row r="2983" spans="2:7" x14ac:dyDescent="0.2">
      <c r="B2983" s="153">
        <v>39161</v>
      </c>
      <c r="C2983" s="61">
        <v>129.09741199999999</v>
      </c>
      <c r="D2983">
        <f t="shared" si="94"/>
        <v>-3.1749167898831067E-3</v>
      </c>
      <c r="E2983">
        <v>-3.1749167898831067E-3</v>
      </c>
      <c r="F2983">
        <v>2981</v>
      </c>
      <c r="G2983">
        <f t="shared" ca="1" si="95"/>
        <v>5.5631600127548322E-2</v>
      </c>
    </row>
    <row r="2984" spans="2:7" x14ac:dyDescent="0.2">
      <c r="B2984" s="153">
        <v>39160</v>
      </c>
      <c r="C2984" s="61">
        <v>129.508591</v>
      </c>
      <c r="D2984">
        <f t="shared" si="94"/>
        <v>3.1339820404761527E-2</v>
      </c>
      <c r="E2984">
        <v>3.1339820404761527E-2</v>
      </c>
      <c r="F2984">
        <v>2982</v>
      </c>
      <c r="G2984">
        <f t="shared" ca="1" si="95"/>
        <v>1.2247703033162543E-2</v>
      </c>
    </row>
    <row r="2985" spans="2:7" x14ac:dyDescent="0.2">
      <c r="B2985" s="153">
        <v>39157</v>
      </c>
      <c r="C2985" s="61">
        <v>125.573151</v>
      </c>
      <c r="D2985">
        <f t="shared" si="94"/>
        <v>3.0718422180339683E-2</v>
      </c>
      <c r="E2985">
        <v>3.0718422180339683E-2</v>
      </c>
      <c r="F2985">
        <v>2983</v>
      </c>
      <c r="G2985">
        <f t="shared" ca="1" si="95"/>
        <v>-1.3668666074882332E-2</v>
      </c>
    </row>
    <row r="2986" spans="2:7" x14ac:dyDescent="0.2">
      <c r="B2986" s="153">
        <v>39156</v>
      </c>
      <c r="C2986" s="61">
        <v>121.830704</v>
      </c>
      <c r="D2986">
        <f t="shared" si="94"/>
        <v>-2.380171291000395E-2</v>
      </c>
      <c r="E2986">
        <v>-2.380171291000395E-2</v>
      </c>
      <c r="F2986">
        <v>2984</v>
      </c>
      <c r="G2986">
        <f t="shared" ca="1" si="95"/>
        <v>2.1824969171295771E-3</v>
      </c>
    </row>
    <row r="2987" spans="2:7" x14ac:dyDescent="0.2">
      <c r="B2987" s="153">
        <v>39155</v>
      </c>
      <c r="C2987" s="61">
        <v>124.801186</v>
      </c>
      <c r="D2987">
        <f t="shared" si="94"/>
        <v>-3.8093071549664743E-2</v>
      </c>
      <c r="E2987">
        <v>-3.8093071549664743E-2</v>
      </c>
      <c r="F2987">
        <v>2985</v>
      </c>
      <c r="G2987">
        <f t="shared" ca="1" si="95"/>
        <v>-1.5779976217908366E-2</v>
      </c>
    </row>
    <row r="2988" spans="2:7" x14ac:dyDescent="0.2">
      <c r="B2988" s="153">
        <v>39154</v>
      </c>
      <c r="C2988" s="61">
        <v>129.743515</v>
      </c>
      <c r="D2988">
        <f t="shared" si="94"/>
        <v>1.0984500174513617E-2</v>
      </c>
      <c r="E2988">
        <v>1.0984500174513617E-2</v>
      </c>
      <c r="F2988">
        <v>2986</v>
      </c>
      <c r="G2988">
        <f t="shared" ca="1" si="95"/>
        <v>-3.8059974936570345E-2</v>
      </c>
    </row>
    <row r="2989" spans="2:7" x14ac:dyDescent="0.2">
      <c r="B2989" s="153">
        <v>39153</v>
      </c>
      <c r="C2989" s="61">
        <v>128.333832</v>
      </c>
      <c r="D2989">
        <f t="shared" si="94"/>
        <v>9.9716633220338705E-3</v>
      </c>
      <c r="E2989">
        <v>9.9716633220338705E-3</v>
      </c>
      <c r="F2989">
        <v>2987</v>
      </c>
      <c r="G2989">
        <f t="shared" ca="1" si="95"/>
        <v>0.10333093480482107</v>
      </c>
    </row>
    <row r="2990" spans="2:7" x14ac:dyDescent="0.2">
      <c r="B2990" s="153">
        <v>39150</v>
      </c>
      <c r="C2990" s="61">
        <v>127.066765</v>
      </c>
      <c r="D2990">
        <f t="shared" si="94"/>
        <v>-1.2649135871943468E-2</v>
      </c>
      <c r="E2990">
        <v>-1.2649135871943468E-2</v>
      </c>
      <c r="F2990">
        <v>2988</v>
      </c>
      <c r="G2990">
        <f t="shared" ca="1" si="95"/>
        <v>0.11992130457023058</v>
      </c>
    </row>
    <row r="2991" spans="2:7" x14ac:dyDescent="0.2">
      <c r="B2991" s="153">
        <v>39149</v>
      </c>
      <c r="C2991" s="61">
        <v>128.69464099999999</v>
      </c>
      <c r="D2991">
        <f t="shared" si="94"/>
        <v>3.8247827119810687E-2</v>
      </c>
      <c r="E2991">
        <v>3.8247827119810687E-2</v>
      </c>
      <c r="F2991">
        <v>2989</v>
      </c>
      <c r="G2991">
        <f t="shared" ca="1" si="95"/>
        <v>2.9586162584347465E-2</v>
      </c>
    </row>
    <row r="2992" spans="2:7" x14ac:dyDescent="0.2">
      <c r="B2992" s="153">
        <v>39148</v>
      </c>
      <c r="C2992" s="61">
        <v>123.953682</v>
      </c>
      <c r="D2992">
        <f t="shared" si="94"/>
        <v>1.6515345555254506E-2</v>
      </c>
      <c r="E2992">
        <v>1.6515345555254506E-2</v>
      </c>
      <c r="F2992">
        <v>2990</v>
      </c>
      <c r="G2992">
        <f t="shared" ca="1" si="95"/>
        <v>-1.4708833611536952E-2</v>
      </c>
    </row>
    <row r="2993" spans="2:7" x14ac:dyDescent="0.2">
      <c r="B2993" s="153">
        <v>39147</v>
      </c>
      <c r="C2993" s="61">
        <v>121.939804</v>
      </c>
      <c r="D2993">
        <f t="shared" si="94"/>
        <v>-1.797541155948363E-2</v>
      </c>
      <c r="E2993">
        <v>-1.797541155948363E-2</v>
      </c>
      <c r="F2993">
        <v>2991</v>
      </c>
      <c r="G2993">
        <f t="shared" ca="1" si="95"/>
        <v>5.706752063339679E-2</v>
      </c>
    </row>
    <row r="2994" spans="2:7" x14ac:dyDescent="0.2">
      <c r="B2994" s="153">
        <v>39146</v>
      </c>
      <c r="C2994" s="61">
        <v>124.17184399999999</v>
      </c>
      <c r="D2994">
        <f t="shared" si="94"/>
        <v>-4.5782751297376661E-2</v>
      </c>
      <c r="E2994">
        <v>-4.5782751297376661E-2</v>
      </c>
      <c r="F2994">
        <v>2992</v>
      </c>
      <c r="G2994">
        <f t="shared" ca="1" si="95"/>
        <v>-7.1276860307113901E-2</v>
      </c>
    </row>
    <row r="2995" spans="2:7" x14ac:dyDescent="0.2">
      <c r="B2995" s="153">
        <v>39143</v>
      </c>
      <c r="C2995" s="61">
        <v>130.12953200000001</v>
      </c>
      <c r="D2995">
        <f t="shared" si="94"/>
        <v>-1.7299473055248336E-2</v>
      </c>
      <c r="E2995">
        <v>-1.7299473055248336E-2</v>
      </c>
      <c r="F2995">
        <v>2993</v>
      </c>
      <c r="G2995">
        <f t="shared" ca="1" si="95"/>
        <v>-0.10942129511046436</v>
      </c>
    </row>
    <row r="2996" spans="2:7" x14ac:dyDescent="0.2">
      <c r="B2996" s="153">
        <v>39142</v>
      </c>
      <c r="C2996" s="61">
        <v>132.420334</v>
      </c>
      <c r="D2996">
        <f t="shared" si="94"/>
        <v>8.2417885929706117E-3</v>
      </c>
      <c r="E2996">
        <v>8.2417885929706117E-3</v>
      </c>
      <c r="F2996">
        <v>2994</v>
      </c>
      <c r="G2996">
        <f t="shared" ca="1" si="95"/>
        <v>8.2810016114060983E-2</v>
      </c>
    </row>
    <row r="2997" spans="2:7" x14ac:dyDescent="0.2">
      <c r="B2997" s="153">
        <v>39141</v>
      </c>
      <c r="C2997" s="61">
        <v>131.337875</v>
      </c>
      <c r="D2997">
        <f t="shared" si="94"/>
        <v>-4.9492889666238549E-2</v>
      </c>
      <c r="E2997">
        <v>-4.9492889666238549E-2</v>
      </c>
      <c r="F2997">
        <v>2995</v>
      </c>
      <c r="G2997">
        <f t="shared" ca="1" si="95"/>
        <v>-3.8835566231838738E-2</v>
      </c>
    </row>
    <row r="2998" spans="2:7" x14ac:dyDescent="0.2">
      <c r="B2998" s="153">
        <v>39140</v>
      </c>
      <c r="C2998" s="61">
        <v>138.176636</v>
      </c>
      <c r="D2998">
        <f t="shared" si="94"/>
        <v>-1.9295807011339886E-2</v>
      </c>
      <c r="E2998">
        <v>-1.9295807011339886E-2</v>
      </c>
      <c r="F2998">
        <v>2996</v>
      </c>
      <c r="G2998">
        <f t="shared" ca="1" si="95"/>
        <v>-2.2595511992128656E-2</v>
      </c>
    </row>
    <row r="2999" spans="2:7" x14ac:dyDescent="0.2">
      <c r="B2999" s="153">
        <v>39139</v>
      </c>
      <c r="C2999" s="61">
        <v>140.89532500000001</v>
      </c>
      <c r="D2999">
        <f t="shared" si="94"/>
        <v>2.7601077364256037E-2</v>
      </c>
      <c r="E2999">
        <v>2.7601077364256037E-2</v>
      </c>
      <c r="F2999">
        <v>2997</v>
      </c>
      <c r="G2999">
        <f t="shared" ca="1" si="95"/>
        <v>-5.8781909633733372E-2</v>
      </c>
    </row>
    <row r="3000" spans="2:7" x14ac:dyDescent="0.2">
      <c r="B3000" s="153">
        <v>39136</v>
      </c>
      <c r="C3000" s="61">
        <v>137.110916</v>
      </c>
      <c r="D3000">
        <f t="shared" si="94"/>
        <v>-2.1322611804186563E-2</v>
      </c>
      <c r="E3000">
        <v>-2.1322611804186563E-2</v>
      </c>
      <c r="F3000">
        <v>2998</v>
      </c>
      <c r="G3000">
        <f t="shared" ca="1" si="95"/>
        <v>-2.4759970936720659E-2</v>
      </c>
    </row>
    <row r="3001" spans="2:7" x14ac:dyDescent="0.2">
      <c r="B3001" s="153">
        <v>39135</v>
      </c>
      <c r="C3001" s="61">
        <v>140.098175</v>
      </c>
      <c r="D3001">
        <f t="shared" si="94"/>
        <v>-2.8002583534795938E-2</v>
      </c>
      <c r="E3001">
        <v>-2.8002583534795938E-2</v>
      </c>
      <c r="F3001">
        <v>2999</v>
      </c>
      <c r="G3001">
        <f t="shared" ca="1" si="95"/>
        <v>7.406725828861542E-2</v>
      </c>
    </row>
    <row r="3002" spans="2:7" x14ac:dyDescent="0.2">
      <c r="B3002" s="153">
        <v>39134</v>
      </c>
      <c r="C3002" s="61">
        <v>144.134308</v>
      </c>
      <c r="D3002">
        <f t="shared" si="94"/>
        <v>3.329390558575993E-3</v>
      </c>
      <c r="E3002">
        <v>3.329390558575993E-3</v>
      </c>
      <c r="F3002">
        <v>3000</v>
      </c>
      <c r="G3002">
        <f t="shared" ca="1" si="95"/>
        <v>0.11776304744919719</v>
      </c>
    </row>
    <row r="3003" spans="2:7" x14ac:dyDescent="0.2">
      <c r="B3003" s="153">
        <v>39133</v>
      </c>
      <c r="C3003" s="61">
        <v>143.65602100000001</v>
      </c>
      <c r="D3003">
        <f t="shared" si="94"/>
        <v>-1.586581151170877E-2</v>
      </c>
      <c r="E3003">
        <v>-1.586581151170877E-2</v>
      </c>
      <c r="F3003">
        <v>3001</v>
      </c>
      <c r="G3003">
        <f t="shared" ca="1" si="95"/>
        <v>2.4495751005815514E-2</v>
      </c>
    </row>
    <row r="3004" spans="2:7" x14ac:dyDescent="0.2">
      <c r="B3004" s="153">
        <v>39132</v>
      </c>
      <c r="C3004" s="61">
        <v>145.97198499999999</v>
      </c>
      <c r="D3004">
        <f t="shared" si="94"/>
        <v>5.7525611656969325E-4</v>
      </c>
      <c r="E3004">
        <v>5.7525611656969325E-4</v>
      </c>
      <c r="F3004">
        <v>3002</v>
      </c>
      <c r="G3004">
        <f t="shared" ca="1" si="95"/>
        <v>-7.3175200704335988E-2</v>
      </c>
    </row>
    <row r="3005" spans="2:7" x14ac:dyDescent="0.2">
      <c r="B3005" s="153">
        <v>39128</v>
      </c>
      <c r="C3005" s="61">
        <v>145.88806199999999</v>
      </c>
      <c r="D3005">
        <f t="shared" si="94"/>
        <v>2.246545325852959E-2</v>
      </c>
      <c r="E3005">
        <v>2.246545325852959E-2</v>
      </c>
      <c r="F3005">
        <v>3003</v>
      </c>
      <c r="G3005">
        <f t="shared" ca="1" si="95"/>
        <v>0.10352815624568666</v>
      </c>
    </row>
    <row r="3006" spans="2:7" x14ac:dyDescent="0.2">
      <c r="B3006" s="153">
        <v>39127</v>
      </c>
      <c r="C3006" s="61">
        <v>142.68263200000001</v>
      </c>
      <c r="D3006">
        <f t="shared" si="94"/>
        <v>-1.9094349847062358E-2</v>
      </c>
      <c r="E3006">
        <v>-1.9094349847062358E-2</v>
      </c>
      <c r="F3006">
        <v>3004</v>
      </c>
      <c r="G3006">
        <f t="shared" ca="1" si="95"/>
        <v>-2.4029536786839443E-3</v>
      </c>
    </row>
    <row r="3007" spans="2:7" x14ac:dyDescent="0.2">
      <c r="B3007" s="153">
        <v>39126</v>
      </c>
      <c r="C3007" s="61">
        <v>145.46009799999999</v>
      </c>
      <c r="D3007">
        <f t="shared" si="94"/>
        <v>-9.4852988507703288E-3</v>
      </c>
      <c r="E3007">
        <v>-9.4852988507703288E-3</v>
      </c>
      <c r="F3007">
        <v>3005</v>
      </c>
      <c r="G3007">
        <f t="shared" ca="1" si="95"/>
        <v>3.0115224853546081E-2</v>
      </c>
    </row>
    <row r="3008" spans="2:7" x14ac:dyDescent="0.2">
      <c r="B3008" s="153">
        <v>39125</v>
      </c>
      <c r="C3008" s="61">
        <v>146.85304300000001</v>
      </c>
      <c r="D3008">
        <f t="shared" si="94"/>
        <v>-3.3147303141595058E-2</v>
      </c>
      <c r="E3008">
        <v>-3.3147303141595058E-2</v>
      </c>
      <c r="F3008">
        <v>3006</v>
      </c>
      <c r="G3008">
        <f t="shared" ca="1" si="95"/>
        <v>1.0234213000254675E-2</v>
      </c>
    </row>
    <row r="3009" spans="2:7" x14ac:dyDescent="0.2">
      <c r="B3009" s="153">
        <v>39122</v>
      </c>
      <c r="C3009" s="61">
        <v>151.887711</v>
      </c>
      <c r="D3009">
        <f t="shared" si="94"/>
        <v>9.1993873830195413E-3</v>
      </c>
      <c r="E3009">
        <v>9.1993873830195413E-3</v>
      </c>
      <c r="F3009">
        <v>3007</v>
      </c>
      <c r="G3009">
        <f t="shared" ca="1" si="95"/>
        <v>6.906065312450034E-2</v>
      </c>
    </row>
    <row r="3010" spans="2:7" x14ac:dyDescent="0.2">
      <c r="B3010" s="153">
        <v>39121</v>
      </c>
      <c r="C3010" s="61">
        <v>150.503174</v>
      </c>
      <c r="D3010">
        <f t="shared" si="94"/>
        <v>-6.0954057758757655E-3</v>
      </c>
      <c r="E3010">
        <v>-6.0954057758757655E-3</v>
      </c>
      <c r="F3010">
        <v>3008</v>
      </c>
      <c r="G3010">
        <f t="shared" ca="1" si="95"/>
        <v>1.4918447942728428E-2</v>
      </c>
    </row>
    <row r="3011" spans="2:7" x14ac:dyDescent="0.2">
      <c r="B3011" s="153">
        <v>39120</v>
      </c>
      <c r="C3011" s="61">
        <v>151.42617799999999</v>
      </c>
      <c r="D3011">
        <f t="shared" ref="D3011:D3074" si="96">(C3011-C3012)/C3012</f>
        <v>-1.9292448045847132E-2</v>
      </c>
      <c r="E3011">
        <v>-1.9292448045847132E-2</v>
      </c>
      <c r="F3011">
        <v>3009</v>
      </c>
      <c r="G3011">
        <f t="shared" ref="G3011:G3074" ca="1" si="97">_xlfn.NORM.INV(RAND(),$N$5,$N$6)</f>
        <v>3.1096698094893058E-2</v>
      </c>
    </row>
    <row r="3012" spans="2:7" x14ac:dyDescent="0.2">
      <c r="B3012" s="153">
        <v>39119</v>
      </c>
      <c r="C3012" s="61">
        <v>154.40502900000001</v>
      </c>
      <c r="D3012">
        <f t="shared" si="96"/>
        <v>1.0880383322280089E-3</v>
      </c>
      <c r="E3012">
        <v>1.0880383322280089E-3</v>
      </c>
      <c r="F3012">
        <v>3010</v>
      </c>
      <c r="G3012">
        <f t="shared" ca="1" si="97"/>
        <v>-1.7763925006785711E-2</v>
      </c>
    </row>
    <row r="3013" spans="2:7" x14ac:dyDescent="0.2">
      <c r="B3013" s="153">
        <v>39118</v>
      </c>
      <c r="C3013" s="61">
        <v>154.237213</v>
      </c>
      <c r="D3013">
        <f t="shared" si="96"/>
        <v>1.0111414997025331E-2</v>
      </c>
      <c r="E3013">
        <v>1.0111414997025331E-2</v>
      </c>
      <c r="F3013">
        <v>3011</v>
      </c>
      <c r="G3013">
        <f t="shared" ca="1" si="97"/>
        <v>3.6864026223393707E-2</v>
      </c>
    </row>
    <row r="3014" spans="2:7" x14ac:dyDescent="0.2">
      <c r="B3014" s="153">
        <v>39115</v>
      </c>
      <c r="C3014" s="61">
        <v>152.69326799999999</v>
      </c>
      <c r="D3014">
        <f t="shared" si="96"/>
        <v>3.8619027473301344E-3</v>
      </c>
      <c r="E3014">
        <v>3.8619027473301344E-3</v>
      </c>
      <c r="F3014">
        <v>3012</v>
      </c>
      <c r="G3014">
        <f t="shared" ca="1" si="97"/>
        <v>-3.6013457416819369E-2</v>
      </c>
    </row>
    <row r="3015" spans="2:7" x14ac:dyDescent="0.2">
      <c r="B3015" s="153">
        <v>39114</v>
      </c>
      <c r="C3015" s="61">
        <v>152.10585</v>
      </c>
      <c r="D3015">
        <f t="shared" si="96"/>
        <v>3.19363327504531E-2</v>
      </c>
      <c r="E3015">
        <v>3.19363327504531E-2</v>
      </c>
      <c r="F3015">
        <v>3013</v>
      </c>
      <c r="G3015">
        <f t="shared" ca="1" si="97"/>
        <v>-9.2903724417513073E-2</v>
      </c>
    </row>
    <row r="3016" spans="2:7" x14ac:dyDescent="0.2">
      <c r="B3016" s="153">
        <v>39113</v>
      </c>
      <c r="C3016" s="61">
        <v>147.398483</v>
      </c>
      <c r="D3016">
        <f t="shared" si="96"/>
        <v>-2.3514127799241658E-2</v>
      </c>
      <c r="E3016">
        <v>-2.3514127799241658E-2</v>
      </c>
      <c r="F3016">
        <v>3014</v>
      </c>
      <c r="G3016">
        <f t="shared" ca="1" si="97"/>
        <v>-1.9154191096662034E-2</v>
      </c>
    </row>
    <row r="3017" spans="2:7" x14ac:dyDescent="0.2">
      <c r="B3017" s="153">
        <v>39111</v>
      </c>
      <c r="C3017" s="61">
        <v>150.947891</v>
      </c>
      <c r="D3017">
        <f t="shared" si="96"/>
        <v>-3.039966584902435E-2</v>
      </c>
      <c r="E3017">
        <v>-3.039966584902435E-2</v>
      </c>
      <c r="F3017">
        <v>3015</v>
      </c>
      <c r="G3017">
        <f t="shared" ca="1" si="97"/>
        <v>-3.0151773259393128E-2</v>
      </c>
    </row>
    <row r="3018" spans="2:7" x14ac:dyDescent="0.2">
      <c r="B3018" s="153">
        <v>39107</v>
      </c>
      <c r="C3018" s="61">
        <v>155.68052700000001</v>
      </c>
      <c r="D3018">
        <f t="shared" si="96"/>
        <v>1.2663203818627657E-2</v>
      </c>
      <c r="E3018">
        <v>1.2663203818627657E-2</v>
      </c>
      <c r="F3018">
        <v>3016</v>
      </c>
      <c r="G3018">
        <f t="shared" ca="1" si="97"/>
        <v>6.1874130983651479E-2</v>
      </c>
    </row>
    <row r="3019" spans="2:7" x14ac:dyDescent="0.2">
      <c r="B3019" s="153">
        <v>39106</v>
      </c>
      <c r="C3019" s="61">
        <v>153.73376500000001</v>
      </c>
      <c r="D3019">
        <f t="shared" si="96"/>
        <v>-3.6193341939902042E-2</v>
      </c>
      <c r="E3019">
        <v>-3.6193341939902042E-2</v>
      </c>
      <c r="F3019">
        <v>3017</v>
      </c>
      <c r="G3019">
        <f t="shared" ca="1" si="97"/>
        <v>1.2263106836410463E-2</v>
      </c>
    </row>
    <row r="3020" spans="2:7" x14ac:dyDescent="0.2">
      <c r="B3020" s="153">
        <v>39105</v>
      </c>
      <c r="C3020" s="61">
        <v>159.50685100000001</v>
      </c>
      <c r="D3020">
        <f t="shared" si="96"/>
        <v>-1.3339509871998747E-2</v>
      </c>
      <c r="E3020">
        <v>-1.3339509871998747E-2</v>
      </c>
      <c r="F3020">
        <v>3018</v>
      </c>
      <c r="G3020">
        <f t="shared" ca="1" si="97"/>
        <v>-1.7126047550848761E-2</v>
      </c>
    </row>
    <row r="3021" spans="2:7" x14ac:dyDescent="0.2">
      <c r="B3021" s="153">
        <v>39104</v>
      </c>
      <c r="C3021" s="61">
        <v>161.66336100000001</v>
      </c>
      <c r="D3021">
        <f t="shared" si="96"/>
        <v>1.3253495097192409E-2</v>
      </c>
      <c r="E3021">
        <v>1.3253495097192409E-2</v>
      </c>
      <c r="F3021">
        <v>3019</v>
      </c>
      <c r="G3021">
        <f t="shared" ca="1" si="97"/>
        <v>-7.6513917177955092E-3</v>
      </c>
    </row>
    <row r="3022" spans="2:7" x14ac:dyDescent="0.2">
      <c r="B3022" s="153">
        <v>39101</v>
      </c>
      <c r="C3022" s="61">
        <v>159.54878199999999</v>
      </c>
      <c r="D3022">
        <f t="shared" si="96"/>
        <v>-3.9291502350140171E-3</v>
      </c>
      <c r="E3022">
        <v>-3.9291502350140171E-3</v>
      </c>
      <c r="F3022">
        <v>3020</v>
      </c>
      <c r="G3022">
        <f t="shared" ca="1" si="97"/>
        <v>6.126571980814393E-2</v>
      </c>
    </row>
    <row r="3023" spans="2:7" x14ac:dyDescent="0.2">
      <c r="B3023" s="153">
        <v>39100</v>
      </c>
      <c r="C3023" s="61">
        <v>160.178146</v>
      </c>
      <c r="D3023">
        <f t="shared" si="96"/>
        <v>-1.0676284024007275E-2</v>
      </c>
      <c r="E3023">
        <v>-1.0676284024007275E-2</v>
      </c>
      <c r="F3023">
        <v>3021</v>
      </c>
      <c r="G3023">
        <f t="shared" ca="1" si="97"/>
        <v>-4.2875486735220611E-2</v>
      </c>
    </row>
    <row r="3024" spans="2:7" x14ac:dyDescent="0.2">
      <c r="B3024" s="153">
        <v>39099</v>
      </c>
      <c r="C3024" s="61">
        <v>161.90670800000001</v>
      </c>
      <c r="D3024">
        <f t="shared" si="96"/>
        <v>7.5190414142866343E-3</v>
      </c>
      <c r="E3024">
        <v>7.5190414142866343E-3</v>
      </c>
      <c r="F3024">
        <v>3022</v>
      </c>
      <c r="G3024">
        <f t="shared" ca="1" si="97"/>
        <v>-9.951358802334237E-2</v>
      </c>
    </row>
    <row r="3025" spans="2:7" x14ac:dyDescent="0.2">
      <c r="B3025" s="153">
        <v>39098</v>
      </c>
      <c r="C3025" s="61">
        <v>160.69841</v>
      </c>
      <c r="D3025">
        <f t="shared" si="96"/>
        <v>9.5415118404999083E-3</v>
      </c>
      <c r="E3025">
        <v>9.5415118404999083E-3</v>
      </c>
      <c r="F3025">
        <v>3023</v>
      </c>
      <c r="G3025">
        <f t="shared" ca="1" si="97"/>
        <v>-1.8402893957619432E-2</v>
      </c>
    </row>
    <row r="3026" spans="2:7" x14ac:dyDescent="0.2">
      <c r="B3026" s="153">
        <v>39097</v>
      </c>
      <c r="C3026" s="61">
        <v>159.179596</v>
      </c>
      <c r="D3026">
        <f t="shared" si="96"/>
        <v>7.7560184452613859E-3</v>
      </c>
      <c r="E3026">
        <v>7.7560184452613859E-3</v>
      </c>
      <c r="F3026">
        <v>3024</v>
      </c>
      <c r="G3026">
        <f t="shared" ca="1" si="97"/>
        <v>0.11544045607361464</v>
      </c>
    </row>
    <row r="3027" spans="2:7" x14ac:dyDescent="0.2">
      <c r="B3027" s="153">
        <v>39094</v>
      </c>
      <c r="C3027" s="61">
        <v>157.954498</v>
      </c>
      <c r="D3027">
        <f t="shared" si="96"/>
        <v>2.4881506762734134E-2</v>
      </c>
      <c r="E3027">
        <v>2.4881506762734134E-2</v>
      </c>
      <c r="F3027">
        <v>3025</v>
      </c>
      <c r="G3027">
        <f t="shared" ca="1" si="97"/>
        <v>-6.720083907479571E-2</v>
      </c>
    </row>
    <row r="3028" spans="2:7" x14ac:dyDescent="0.2">
      <c r="B3028" s="153">
        <v>39093</v>
      </c>
      <c r="C3028" s="61">
        <v>154.119766</v>
      </c>
      <c r="D3028">
        <f t="shared" si="96"/>
        <v>1.0897653291855621E-2</v>
      </c>
      <c r="E3028">
        <v>1.0897653291855621E-2</v>
      </c>
      <c r="F3028">
        <v>3026</v>
      </c>
      <c r="G3028">
        <f t="shared" ca="1" si="97"/>
        <v>-4.5207243028188623E-3</v>
      </c>
    </row>
    <row r="3029" spans="2:7" x14ac:dyDescent="0.2">
      <c r="B3029" s="153">
        <v>39092</v>
      </c>
      <c r="C3029" s="61">
        <v>152.45832799999999</v>
      </c>
      <c r="D3029">
        <f t="shared" si="96"/>
        <v>-2.9086923012588977E-3</v>
      </c>
      <c r="E3029">
        <v>-2.9086923012588977E-3</v>
      </c>
      <c r="F3029">
        <v>3027</v>
      </c>
      <c r="G3029">
        <f t="shared" ca="1" si="97"/>
        <v>-1.2692234493356802E-2</v>
      </c>
    </row>
    <row r="3030" spans="2:7" x14ac:dyDescent="0.2">
      <c r="B3030" s="153">
        <v>39091</v>
      </c>
      <c r="C3030" s="61">
        <v>152.903076</v>
      </c>
      <c r="D3030">
        <f t="shared" si="96"/>
        <v>-1.8739768129213779E-2</v>
      </c>
      <c r="E3030">
        <v>-1.8739768129213779E-2</v>
      </c>
      <c r="F3030">
        <v>3028</v>
      </c>
      <c r="G3030">
        <f t="shared" ca="1" si="97"/>
        <v>5.8520262267481749E-2</v>
      </c>
    </row>
    <row r="3031" spans="2:7" x14ac:dyDescent="0.2">
      <c r="B3031" s="153">
        <v>39090</v>
      </c>
      <c r="C3031" s="61">
        <v>155.82316599999999</v>
      </c>
      <c r="D3031">
        <f t="shared" si="96"/>
        <v>-9.4941634221458633E-3</v>
      </c>
      <c r="E3031">
        <v>-9.4941634221458633E-3</v>
      </c>
      <c r="F3031">
        <v>3029</v>
      </c>
      <c r="G3031">
        <f t="shared" ca="1" si="97"/>
        <v>-2.8795060462566167E-2</v>
      </c>
    </row>
    <row r="3032" spans="2:7" x14ac:dyDescent="0.2">
      <c r="B3032" s="153">
        <v>39087</v>
      </c>
      <c r="C3032" s="61">
        <v>157.316757</v>
      </c>
      <c r="D3032">
        <f t="shared" si="96"/>
        <v>-1.0241830046978399E-2</v>
      </c>
      <c r="E3032">
        <v>-1.0241830046978399E-2</v>
      </c>
      <c r="F3032">
        <v>3030</v>
      </c>
      <c r="G3032">
        <f t="shared" ca="1" si="97"/>
        <v>-3.0988966164741203E-3</v>
      </c>
    </row>
    <row r="3033" spans="2:7" x14ac:dyDescent="0.2">
      <c r="B3033" s="153">
        <v>39086</v>
      </c>
      <c r="C3033" s="61">
        <v>158.94464099999999</v>
      </c>
      <c r="D3033">
        <f t="shared" si="96"/>
        <v>9.4324561557489108E-3</v>
      </c>
      <c r="E3033">
        <v>9.4324561557489108E-3</v>
      </c>
      <c r="F3033">
        <v>3031</v>
      </c>
      <c r="G3033">
        <f t="shared" ca="1" si="97"/>
        <v>2.5074920974938734E-2</v>
      </c>
    </row>
    <row r="3034" spans="2:7" x14ac:dyDescent="0.2">
      <c r="B3034" s="153">
        <v>39085</v>
      </c>
      <c r="C3034" s="61">
        <v>157.45941199999999</v>
      </c>
      <c r="D3034">
        <f t="shared" si="96"/>
        <v>9.4136540611353108E-3</v>
      </c>
      <c r="E3034">
        <v>9.4136540611353108E-3</v>
      </c>
      <c r="F3034">
        <v>3032</v>
      </c>
      <c r="G3034">
        <f t="shared" ca="1" si="97"/>
        <v>-1.5077908509981515E-2</v>
      </c>
    </row>
    <row r="3035" spans="2:7" x14ac:dyDescent="0.2">
      <c r="B3035" s="153">
        <v>39084</v>
      </c>
      <c r="C3035" s="61">
        <v>155.99096700000001</v>
      </c>
      <c r="D3035">
        <f t="shared" si="96"/>
        <v>3.2089705698457698E-2</v>
      </c>
      <c r="E3035">
        <v>3.2089705698457698E-2</v>
      </c>
      <c r="F3035">
        <v>3033</v>
      </c>
      <c r="G3035">
        <f t="shared" ca="1" si="97"/>
        <v>3.0320738614845782E-2</v>
      </c>
    </row>
    <row r="3036" spans="2:7" x14ac:dyDescent="0.2">
      <c r="B3036" s="153">
        <v>39080</v>
      </c>
      <c r="C3036" s="61">
        <v>151.14089999999999</v>
      </c>
      <c r="D3036">
        <f t="shared" si="96"/>
        <v>-2.7130148667129403E-3</v>
      </c>
      <c r="E3036">
        <v>-2.7130148667129403E-3</v>
      </c>
      <c r="F3036">
        <v>3034</v>
      </c>
      <c r="G3036">
        <f t="shared" ca="1" si="97"/>
        <v>1.4294928681181648E-2</v>
      </c>
    </row>
    <row r="3037" spans="2:7" x14ac:dyDescent="0.2">
      <c r="B3037" s="153">
        <v>39079</v>
      </c>
      <c r="C3037" s="61">
        <v>151.552063</v>
      </c>
      <c r="D3037">
        <f t="shared" si="96"/>
        <v>-4.0805919740608335E-3</v>
      </c>
      <c r="E3037">
        <v>-4.0805919740608335E-3</v>
      </c>
      <c r="F3037">
        <v>3035</v>
      </c>
      <c r="G3037">
        <f t="shared" ca="1" si="97"/>
        <v>-5.7280689735051717E-2</v>
      </c>
    </row>
    <row r="3038" spans="2:7" x14ac:dyDescent="0.2">
      <c r="B3038" s="153">
        <v>39078</v>
      </c>
      <c r="C3038" s="61">
        <v>152.17301900000001</v>
      </c>
      <c r="D3038">
        <f t="shared" si="96"/>
        <v>2.5097426446862321E-2</v>
      </c>
      <c r="E3038">
        <v>2.5097426446862321E-2</v>
      </c>
      <c r="F3038">
        <v>3036</v>
      </c>
      <c r="G3038">
        <f t="shared" ca="1" si="97"/>
        <v>-8.2032296450795336E-2</v>
      </c>
    </row>
    <row r="3039" spans="2:7" x14ac:dyDescent="0.2">
      <c r="B3039" s="153">
        <v>39077</v>
      </c>
      <c r="C3039" s="61">
        <v>148.447372</v>
      </c>
      <c r="D3039">
        <f t="shared" si="96"/>
        <v>2.8427115469074341E-2</v>
      </c>
      <c r="E3039">
        <v>2.8427115469074341E-2</v>
      </c>
      <c r="F3039">
        <v>3037</v>
      </c>
      <c r="G3039">
        <f t="shared" ca="1" si="97"/>
        <v>-8.3160146959603901E-3</v>
      </c>
    </row>
    <row r="3040" spans="2:7" x14ac:dyDescent="0.2">
      <c r="B3040" s="153">
        <v>39073</v>
      </c>
      <c r="C3040" s="61">
        <v>144.344086</v>
      </c>
      <c r="D3040">
        <f t="shared" si="96"/>
        <v>-4.859490537504659E-3</v>
      </c>
      <c r="E3040">
        <v>-4.859490537504659E-3</v>
      </c>
      <c r="F3040">
        <v>3038</v>
      </c>
      <c r="G3040">
        <f t="shared" ca="1" si="97"/>
        <v>-3.3415066265186947E-3</v>
      </c>
    </row>
    <row r="3041" spans="2:7" x14ac:dyDescent="0.2">
      <c r="B3041" s="153">
        <v>39072</v>
      </c>
      <c r="C3041" s="61">
        <v>145.04894999999999</v>
      </c>
      <c r="D3041">
        <f t="shared" si="96"/>
        <v>3.3295493761813497E-2</v>
      </c>
      <c r="E3041">
        <v>3.3295493761813497E-2</v>
      </c>
      <c r="F3041">
        <v>3039</v>
      </c>
      <c r="G3041">
        <f t="shared" ca="1" si="97"/>
        <v>3.6551936213386794E-2</v>
      </c>
    </row>
    <row r="3042" spans="2:7" x14ac:dyDescent="0.2">
      <c r="B3042" s="153">
        <v>39071</v>
      </c>
      <c r="C3042" s="61">
        <v>140.375092</v>
      </c>
      <c r="D3042">
        <f t="shared" si="96"/>
        <v>-2.8964535290124313E-2</v>
      </c>
      <c r="E3042">
        <v>-2.8964535290124313E-2</v>
      </c>
      <c r="F3042">
        <v>3040</v>
      </c>
      <c r="G3042">
        <f t="shared" ca="1" si="97"/>
        <v>3.8168399199427373E-3</v>
      </c>
    </row>
    <row r="3043" spans="2:7" x14ac:dyDescent="0.2">
      <c r="B3043" s="153">
        <v>39070</v>
      </c>
      <c r="C3043" s="61">
        <v>144.56227100000001</v>
      </c>
      <c r="D3043">
        <f t="shared" si="96"/>
        <v>-3.5062041211948766E-2</v>
      </c>
      <c r="E3043">
        <v>-3.5062041211948766E-2</v>
      </c>
      <c r="F3043">
        <v>3041</v>
      </c>
      <c r="G3043">
        <f t="shared" ca="1" si="97"/>
        <v>4.1471926289326298E-2</v>
      </c>
    </row>
    <row r="3044" spans="2:7" x14ac:dyDescent="0.2">
      <c r="B3044" s="153">
        <v>39069</v>
      </c>
      <c r="C3044" s="61">
        <v>149.81509399999999</v>
      </c>
      <c r="D3044">
        <f t="shared" si="96"/>
        <v>4.0139789590089715E-2</v>
      </c>
      <c r="E3044">
        <v>4.0139789590089715E-2</v>
      </c>
      <c r="F3044">
        <v>3042</v>
      </c>
      <c r="G3044">
        <f t="shared" ca="1" si="97"/>
        <v>3.2272513948579169E-2</v>
      </c>
    </row>
    <row r="3045" spans="2:7" x14ac:dyDescent="0.2">
      <c r="B3045" s="153">
        <v>39066</v>
      </c>
      <c r="C3045" s="61">
        <v>144.033615</v>
      </c>
      <c r="D3045">
        <f t="shared" si="96"/>
        <v>1.1550531376568125E-2</v>
      </c>
      <c r="E3045">
        <v>1.1550531376568125E-2</v>
      </c>
      <c r="F3045">
        <v>3043</v>
      </c>
      <c r="G3045">
        <f t="shared" ca="1" si="97"/>
        <v>7.2854714557219744E-2</v>
      </c>
    </row>
    <row r="3046" spans="2:7" x14ac:dyDescent="0.2">
      <c r="B3046" s="153">
        <v>39065</v>
      </c>
      <c r="C3046" s="61">
        <v>142.388947</v>
      </c>
      <c r="D3046">
        <f t="shared" si="96"/>
        <v>8.7385215294934655E-3</v>
      </c>
      <c r="E3046">
        <v>8.7385215294934655E-3</v>
      </c>
      <c r="F3046">
        <v>3044</v>
      </c>
      <c r="G3046">
        <f t="shared" ca="1" si="97"/>
        <v>-2.7272625163717194E-2</v>
      </c>
    </row>
    <row r="3047" spans="2:7" x14ac:dyDescent="0.2">
      <c r="B3047" s="153">
        <v>39064</v>
      </c>
      <c r="C3047" s="61">
        <v>141.15545700000001</v>
      </c>
      <c r="D3047">
        <f t="shared" si="96"/>
        <v>2.5419094884226803E-2</v>
      </c>
      <c r="E3047">
        <v>2.5419094884226803E-2</v>
      </c>
      <c r="F3047">
        <v>3045</v>
      </c>
      <c r="G3047">
        <f t="shared" ca="1" si="97"/>
        <v>1.1827438508223294E-2</v>
      </c>
    </row>
    <row r="3048" spans="2:7" x14ac:dyDescent="0.2">
      <c r="B3048" s="153">
        <v>39063</v>
      </c>
      <c r="C3048" s="61">
        <v>137.65635700000001</v>
      </c>
      <c r="D3048">
        <f t="shared" si="96"/>
        <v>-2.287227913463134E-2</v>
      </c>
      <c r="E3048">
        <v>-2.287227913463134E-2</v>
      </c>
      <c r="F3048">
        <v>3046</v>
      </c>
      <c r="G3048">
        <f t="shared" ca="1" si="97"/>
        <v>-6.5888662462154968E-2</v>
      </c>
    </row>
    <row r="3049" spans="2:7" x14ac:dyDescent="0.2">
      <c r="B3049" s="153">
        <v>39062</v>
      </c>
      <c r="C3049" s="61">
        <v>140.87857099999999</v>
      </c>
      <c r="D3049">
        <f t="shared" si="96"/>
        <v>-3.1552874590647796E-2</v>
      </c>
      <c r="E3049">
        <v>-3.1552874590647796E-2</v>
      </c>
      <c r="F3049">
        <v>3047</v>
      </c>
      <c r="G3049">
        <f t="shared" ca="1" si="97"/>
        <v>-7.4883125387979407E-2</v>
      </c>
    </row>
    <row r="3050" spans="2:7" x14ac:dyDescent="0.2">
      <c r="B3050" s="153">
        <v>39059</v>
      </c>
      <c r="C3050" s="61">
        <v>145.46852100000001</v>
      </c>
      <c r="D3050">
        <f t="shared" si="96"/>
        <v>-2.9012917750463638E-2</v>
      </c>
      <c r="E3050">
        <v>-2.9012917750463638E-2</v>
      </c>
      <c r="F3050">
        <v>3048</v>
      </c>
      <c r="G3050">
        <f t="shared" ca="1" si="97"/>
        <v>1.0764659541859527E-2</v>
      </c>
    </row>
    <row r="3051" spans="2:7" x14ac:dyDescent="0.2">
      <c r="B3051" s="153">
        <v>39058</v>
      </c>
      <c r="C3051" s="61">
        <v>149.81509399999999</v>
      </c>
      <c r="D3051">
        <f t="shared" si="96"/>
        <v>1.2762941240202202E-2</v>
      </c>
      <c r="E3051">
        <v>1.2762941240202202E-2</v>
      </c>
      <c r="F3051">
        <v>3049</v>
      </c>
      <c r="G3051">
        <f t="shared" ca="1" si="97"/>
        <v>-3.7922945511697885E-2</v>
      </c>
    </row>
    <row r="3052" spans="2:7" x14ac:dyDescent="0.2">
      <c r="B3052" s="153">
        <v>39057</v>
      </c>
      <c r="C3052" s="61">
        <v>147.927109</v>
      </c>
      <c r="D3052">
        <f t="shared" si="96"/>
        <v>-1.755218955805914E-3</v>
      </c>
      <c r="E3052">
        <v>-1.755218955805914E-3</v>
      </c>
      <c r="F3052">
        <v>3050</v>
      </c>
      <c r="G3052">
        <f t="shared" ca="1" si="97"/>
        <v>3.9804830074741053E-2</v>
      </c>
    </row>
    <row r="3053" spans="2:7" x14ac:dyDescent="0.2">
      <c r="B3053" s="153">
        <v>39056</v>
      </c>
      <c r="C3053" s="61">
        <v>148.18720999999999</v>
      </c>
      <c r="D3053">
        <f t="shared" si="96"/>
        <v>7.3657057010577441E-4</v>
      </c>
      <c r="E3053">
        <v>7.3657057010577441E-4</v>
      </c>
      <c r="F3053">
        <v>3051</v>
      </c>
      <c r="G3053">
        <f t="shared" ca="1" si="97"/>
        <v>-1.9253191671079559E-2</v>
      </c>
    </row>
    <row r="3054" spans="2:7" x14ac:dyDescent="0.2">
      <c r="B3054" s="153">
        <v>39055</v>
      </c>
      <c r="C3054" s="61">
        <v>148.07813999999999</v>
      </c>
      <c r="D3054">
        <f t="shared" si="96"/>
        <v>4.6864768187591326E-2</v>
      </c>
      <c r="E3054">
        <v>4.6864768187591326E-2</v>
      </c>
      <c r="F3054">
        <v>3052</v>
      </c>
      <c r="G3054">
        <f t="shared" ca="1" si="97"/>
        <v>2.224440736210051E-2</v>
      </c>
    </row>
    <row r="3055" spans="2:7" x14ac:dyDescent="0.2">
      <c r="B3055" s="153">
        <v>39052</v>
      </c>
      <c r="C3055" s="61">
        <v>141.44915800000001</v>
      </c>
      <c r="D3055">
        <f t="shared" si="96"/>
        <v>4.1648583762988606E-2</v>
      </c>
      <c r="E3055">
        <v>4.1648583762988606E-2</v>
      </c>
      <c r="F3055">
        <v>3053</v>
      </c>
      <c r="G3055">
        <f t="shared" ca="1" si="97"/>
        <v>-3.8974338390119767E-2</v>
      </c>
    </row>
    <row r="3056" spans="2:7" x14ac:dyDescent="0.2">
      <c r="B3056" s="153">
        <v>39051</v>
      </c>
      <c r="C3056" s="61">
        <v>135.79354900000001</v>
      </c>
      <c r="D3056">
        <f t="shared" si="96"/>
        <v>-9.8762729138650654E-4</v>
      </c>
      <c r="E3056">
        <v>-9.8762729138650654E-4</v>
      </c>
      <c r="F3056">
        <v>3054</v>
      </c>
      <c r="G3056">
        <f t="shared" ca="1" si="97"/>
        <v>-0.10835488660217571</v>
      </c>
    </row>
    <row r="3057" spans="2:7" x14ac:dyDescent="0.2">
      <c r="B3057" s="153">
        <v>39050</v>
      </c>
      <c r="C3057" s="61">
        <v>135.927795</v>
      </c>
      <c r="D3057">
        <f t="shared" si="96"/>
        <v>-5.551409577603377E-4</v>
      </c>
      <c r="E3057">
        <v>-5.551409577603377E-4</v>
      </c>
      <c r="F3057">
        <v>3055</v>
      </c>
      <c r="G3057">
        <f t="shared" ca="1" si="97"/>
        <v>3.2395471622535477E-2</v>
      </c>
    </row>
    <row r="3058" spans="2:7" x14ac:dyDescent="0.2">
      <c r="B3058" s="153">
        <v>39049</v>
      </c>
      <c r="C3058" s="61">
        <v>136.00329600000001</v>
      </c>
      <c r="D3058">
        <f t="shared" si="96"/>
        <v>-2.1905829850863017E-2</v>
      </c>
      <c r="E3058">
        <v>-2.1905829850863017E-2</v>
      </c>
      <c r="F3058">
        <v>3056</v>
      </c>
      <c r="G3058">
        <f t="shared" ca="1" si="97"/>
        <v>7.3725013454048376E-3</v>
      </c>
    </row>
    <row r="3059" spans="2:7" x14ac:dyDescent="0.2">
      <c r="B3059" s="153">
        <v>39048</v>
      </c>
      <c r="C3059" s="61">
        <v>139.049286</v>
      </c>
      <c r="D3059">
        <f t="shared" si="96"/>
        <v>3.6947126852287827E-3</v>
      </c>
      <c r="E3059">
        <v>3.6947126852287827E-3</v>
      </c>
      <c r="F3059">
        <v>3057</v>
      </c>
      <c r="G3059">
        <f t="shared" ca="1" si="97"/>
        <v>-9.7049561577959662E-3</v>
      </c>
    </row>
    <row r="3060" spans="2:7" x14ac:dyDescent="0.2">
      <c r="B3060" s="153">
        <v>39045</v>
      </c>
      <c r="C3060" s="61">
        <v>138.53743</v>
      </c>
      <c r="D3060">
        <f t="shared" si="96"/>
        <v>3.8304879263884651E-3</v>
      </c>
      <c r="E3060">
        <v>3.8304879263884651E-3</v>
      </c>
      <c r="F3060">
        <v>3058</v>
      </c>
      <c r="G3060">
        <f t="shared" ca="1" si="97"/>
        <v>6.5572044844375454E-2</v>
      </c>
    </row>
    <row r="3061" spans="2:7" x14ac:dyDescent="0.2">
      <c r="B3061" s="153">
        <v>39044</v>
      </c>
      <c r="C3061" s="61">
        <v>138.00878900000001</v>
      </c>
      <c r="D3061">
        <f t="shared" si="96"/>
        <v>-1.2666559698047428E-2</v>
      </c>
      <c r="E3061">
        <v>-1.2666559698047428E-2</v>
      </c>
      <c r="F3061">
        <v>3059</v>
      </c>
      <c r="G3061">
        <f t="shared" ca="1" si="97"/>
        <v>-8.4149671267510703E-2</v>
      </c>
    </row>
    <row r="3062" spans="2:7" x14ac:dyDescent="0.2">
      <c r="B3062" s="153">
        <v>39043</v>
      </c>
      <c r="C3062" s="61">
        <v>139.779312</v>
      </c>
      <c r="D3062">
        <f t="shared" si="96"/>
        <v>1.9523876213554274E-2</v>
      </c>
      <c r="E3062">
        <v>1.9523876213554274E-2</v>
      </c>
      <c r="F3062">
        <v>3060</v>
      </c>
      <c r="G3062">
        <f t="shared" ca="1" si="97"/>
        <v>-2.4230887476744196E-2</v>
      </c>
    </row>
    <row r="3063" spans="2:7" x14ac:dyDescent="0.2">
      <c r="B3063" s="153">
        <v>39042</v>
      </c>
      <c r="C3063" s="61">
        <v>137.10253900000001</v>
      </c>
      <c r="D3063">
        <f t="shared" si="96"/>
        <v>1.8513967798631816E-2</v>
      </c>
      <c r="E3063">
        <v>1.8513967798631816E-2</v>
      </c>
      <c r="F3063">
        <v>3061</v>
      </c>
      <c r="G3063">
        <f t="shared" ca="1" si="97"/>
        <v>-4.3153809900775227E-2</v>
      </c>
    </row>
    <row r="3064" spans="2:7" x14ac:dyDescent="0.2">
      <c r="B3064" s="153">
        <v>39041</v>
      </c>
      <c r="C3064" s="61">
        <v>134.610367</v>
      </c>
      <c r="D3064">
        <f t="shared" si="96"/>
        <v>-1.0730345934771271E-2</v>
      </c>
      <c r="E3064">
        <v>-1.0730345934771271E-2</v>
      </c>
      <c r="F3064">
        <v>3062</v>
      </c>
      <c r="G3064">
        <f t="shared" ca="1" si="97"/>
        <v>-4.6082533028974089E-2</v>
      </c>
    </row>
    <row r="3065" spans="2:7" x14ac:dyDescent="0.2">
      <c r="B3065" s="153">
        <v>39038</v>
      </c>
      <c r="C3065" s="61">
        <v>136.07044999999999</v>
      </c>
      <c r="D3065">
        <f t="shared" si="96"/>
        <v>-4.1759192544858926E-3</v>
      </c>
      <c r="E3065">
        <v>-4.1759192544858926E-3</v>
      </c>
      <c r="F3065">
        <v>3063</v>
      </c>
      <c r="G3065">
        <f t="shared" ca="1" si="97"/>
        <v>-4.7835369493531232E-2</v>
      </c>
    </row>
    <row r="3066" spans="2:7" x14ac:dyDescent="0.2">
      <c r="B3066" s="153">
        <v>39037</v>
      </c>
      <c r="C3066" s="61">
        <v>136.641052</v>
      </c>
      <c r="D3066">
        <f t="shared" si="96"/>
        <v>-1.1653123209588853E-2</v>
      </c>
      <c r="E3066">
        <v>-1.1653123209588853E-2</v>
      </c>
      <c r="F3066">
        <v>3064</v>
      </c>
      <c r="G3066">
        <f t="shared" ca="1" si="97"/>
        <v>6.3634072066424005E-2</v>
      </c>
    </row>
    <row r="3067" spans="2:7" x14ac:dyDescent="0.2">
      <c r="B3067" s="153">
        <v>39036</v>
      </c>
      <c r="C3067" s="61">
        <v>138.25212099999999</v>
      </c>
      <c r="D3067">
        <f t="shared" si="96"/>
        <v>-6.8117373612017291E-3</v>
      </c>
      <c r="E3067">
        <v>-6.8117373612017291E-3</v>
      </c>
      <c r="F3067">
        <v>3065</v>
      </c>
      <c r="G3067">
        <f t="shared" ca="1" si="97"/>
        <v>-5.8252615143765056E-2</v>
      </c>
    </row>
    <row r="3068" spans="2:7" x14ac:dyDescent="0.2">
      <c r="B3068" s="153">
        <v>39035</v>
      </c>
      <c r="C3068" s="61">
        <v>139.20031700000001</v>
      </c>
      <c r="D3068">
        <f t="shared" si="96"/>
        <v>-5.0978398993652939E-3</v>
      </c>
      <c r="E3068">
        <v>-5.0978398993652939E-3</v>
      </c>
      <c r="F3068">
        <v>3066</v>
      </c>
      <c r="G3068">
        <f t="shared" ca="1" si="97"/>
        <v>7.7378198535638903E-2</v>
      </c>
    </row>
    <row r="3069" spans="2:7" x14ac:dyDescent="0.2">
      <c r="B3069" s="153">
        <v>39034</v>
      </c>
      <c r="C3069" s="61">
        <v>139.91357400000001</v>
      </c>
      <c r="D3069">
        <f t="shared" si="96"/>
        <v>1.8943979481755604E-2</v>
      </c>
      <c r="E3069">
        <v>1.8943979481755604E-2</v>
      </c>
      <c r="F3069">
        <v>3067</v>
      </c>
      <c r="G3069">
        <f t="shared" ca="1" si="97"/>
        <v>-5.323941716860877E-2</v>
      </c>
    </row>
    <row r="3070" spans="2:7" x14ac:dyDescent="0.2">
      <c r="B3070" s="153">
        <v>39031</v>
      </c>
      <c r="C3070" s="61">
        <v>137.312332</v>
      </c>
      <c r="D3070">
        <f t="shared" si="96"/>
        <v>1.8548445427800674E-2</v>
      </c>
      <c r="E3070">
        <v>1.8548445427800674E-2</v>
      </c>
      <c r="F3070">
        <v>3068</v>
      </c>
      <c r="G3070">
        <f t="shared" ca="1" si="97"/>
        <v>8.8589222585239533E-2</v>
      </c>
    </row>
    <row r="3071" spans="2:7" x14ac:dyDescent="0.2">
      <c r="B3071" s="153">
        <v>39030</v>
      </c>
      <c r="C3071" s="61">
        <v>134.81178299999999</v>
      </c>
      <c r="D3071">
        <f t="shared" si="96"/>
        <v>1.308896411237024E-3</v>
      </c>
      <c r="E3071">
        <v>1.308896411237024E-3</v>
      </c>
      <c r="F3071">
        <v>3069</v>
      </c>
      <c r="G3071">
        <f t="shared" ca="1" si="97"/>
        <v>4.7259457327752774E-2</v>
      </c>
    </row>
    <row r="3072" spans="2:7" x14ac:dyDescent="0.2">
      <c r="B3072" s="153">
        <v>39029</v>
      </c>
      <c r="C3072" s="61">
        <v>134.635559</v>
      </c>
      <c r="D3072">
        <f t="shared" si="96"/>
        <v>-2.0092842424217761E-2</v>
      </c>
      <c r="E3072">
        <v>-2.0092842424217761E-2</v>
      </c>
      <c r="F3072">
        <v>3070</v>
      </c>
      <c r="G3072">
        <f t="shared" ca="1" si="97"/>
        <v>-2.906684765850423E-2</v>
      </c>
    </row>
    <row r="3073" spans="2:7" x14ac:dyDescent="0.2">
      <c r="B3073" s="153">
        <v>39028</v>
      </c>
      <c r="C3073" s="61">
        <v>137.39624000000001</v>
      </c>
      <c r="D3073">
        <f t="shared" si="96"/>
        <v>3.308745754533356E-3</v>
      </c>
      <c r="E3073">
        <v>3.308745754533356E-3</v>
      </c>
      <c r="F3073">
        <v>3071</v>
      </c>
      <c r="G3073">
        <f t="shared" ca="1" si="97"/>
        <v>-2.9344843764843451E-2</v>
      </c>
    </row>
    <row r="3074" spans="2:7" x14ac:dyDescent="0.2">
      <c r="B3074" s="153">
        <v>39027</v>
      </c>
      <c r="C3074" s="61">
        <v>136.94313</v>
      </c>
      <c r="D3074">
        <f t="shared" si="96"/>
        <v>7.3582436466097844E-4</v>
      </c>
      <c r="E3074">
        <v>7.3582436466097844E-4</v>
      </c>
      <c r="F3074">
        <v>3072</v>
      </c>
      <c r="G3074">
        <f t="shared" ca="1" si="97"/>
        <v>-8.3792269867221617E-2</v>
      </c>
    </row>
    <row r="3075" spans="2:7" x14ac:dyDescent="0.2">
      <c r="B3075" s="153">
        <v>39024</v>
      </c>
      <c r="C3075" s="61">
        <v>136.84243799999999</v>
      </c>
      <c r="D3075">
        <f t="shared" ref="D3075:D3138" si="98">(C3075-C3076)/C3076</f>
        <v>-1.7175768424823351E-2</v>
      </c>
      <c r="E3075">
        <v>-1.7175768424823351E-2</v>
      </c>
      <c r="F3075">
        <v>3073</v>
      </c>
      <c r="G3075">
        <f t="shared" ref="G3075:G3138" ca="1" si="99">_xlfn.NORM.INV(RAND(),$N$5,$N$6)</f>
        <v>3.1858792332279888E-2</v>
      </c>
    </row>
    <row r="3076" spans="2:7" x14ac:dyDescent="0.2">
      <c r="B3076" s="153">
        <v>39023</v>
      </c>
      <c r="C3076" s="61">
        <v>139.23388700000001</v>
      </c>
      <c r="D3076">
        <f t="shared" si="98"/>
        <v>6.030040435723536E-4</v>
      </c>
      <c r="E3076">
        <v>6.030040435723536E-4</v>
      </c>
      <c r="F3076">
        <v>3074</v>
      </c>
      <c r="G3076">
        <f t="shared" ca="1" si="99"/>
        <v>-9.8585837267961139E-4</v>
      </c>
    </row>
    <row r="3077" spans="2:7" x14ac:dyDescent="0.2">
      <c r="B3077" s="153">
        <v>39022</v>
      </c>
      <c r="C3077" s="61">
        <v>139.149979</v>
      </c>
      <c r="D3077">
        <f t="shared" si="98"/>
        <v>1.6913577324797755E-3</v>
      </c>
      <c r="E3077">
        <v>1.6913577324797755E-3</v>
      </c>
      <c r="F3077">
        <v>3075</v>
      </c>
      <c r="G3077">
        <f t="shared" ca="1" si="99"/>
        <v>-3.6410666223513792E-2</v>
      </c>
    </row>
    <row r="3078" spans="2:7" x14ac:dyDescent="0.2">
      <c r="B3078" s="153">
        <v>39021</v>
      </c>
      <c r="C3078" s="61">
        <v>138.91502399999999</v>
      </c>
      <c r="D3078">
        <f t="shared" si="98"/>
        <v>-2.5316575774345457E-2</v>
      </c>
      <c r="E3078">
        <v>-2.5316575774345457E-2</v>
      </c>
      <c r="F3078">
        <v>3076</v>
      </c>
      <c r="G3078">
        <f t="shared" ca="1" si="99"/>
        <v>3.3209775753856544E-2</v>
      </c>
    </row>
    <row r="3079" spans="2:7" x14ac:dyDescent="0.2">
      <c r="B3079" s="153">
        <v>39020</v>
      </c>
      <c r="C3079" s="61">
        <v>142.523224</v>
      </c>
      <c r="D3079">
        <f t="shared" si="98"/>
        <v>-4.2181276211352724E-2</v>
      </c>
      <c r="E3079">
        <v>-4.2181276211352724E-2</v>
      </c>
      <c r="F3079">
        <v>3077</v>
      </c>
      <c r="G3079">
        <f t="shared" ca="1" si="99"/>
        <v>8.8574529445557028E-3</v>
      </c>
    </row>
    <row r="3080" spans="2:7" x14ac:dyDescent="0.2">
      <c r="B3080" s="153">
        <v>39017</v>
      </c>
      <c r="C3080" s="61">
        <v>148.799789</v>
      </c>
      <c r="D3080">
        <f t="shared" si="98"/>
        <v>1.732566172068856E-2</v>
      </c>
      <c r="E3080">
        <v>1.732566172068856E-2</v>
      </c>
      <c r="F3080">
        <v>3078</v>
      </c>
      <c r="G3080">
        <f t="shared" ca="1" si="99"/>
        <v>6.8552417728466319E-2</v>
      </c>
    </row>
    <row r="3081" spans="2:7" x14ac:dyDescent="0.2">
      <c r="B3081" s="153">
        <v>39016</v>
      </c>
      <c r="C3081" s="61">
        <v>146.26563999999999</v>
      </c>
      <c r="D3081">
        <f t="shared" si="98"/>
        <v>-8.5884340974814004E-3</v>
      </c>
      <c r="E3081">
        <v>-8.5884340974814004E-3</v>
      </c>
      <c r="F3081">
        <v>3079</v>
      </c>
      <c r="G3081">
        <f t="shared" ca="1" si="99"/>
        <v>2.1108598684597881E-2</v>
      </c>
    </row>
    <row r="3082" spans="2:7" x14ac:dyDescent="0.2">
      <c r="B3082" s="153">
        <v>39013</v>
      </c>
      <c r="C3082" s="61">
        <v>147.532715</v>
      </c>
      <c r="D3082">
        <f t="shared" si="98"/>
        <v>-1.0635509431991557E-2</v>
      </c>
      <c r="E3082">
        <v>-1.0635509431991557E-2</v>
      </c>
      <c r="F3082">
        <v>3080</v>
      </c>
      <c r="G3082">
        <f t="shared" ca="1" si="99"/>
        <v>1.5427411366910468E-3</v>
      </c>
    </row>
    <row r="3083" spans="2:7" x14ac:dyDescent="0.2">
      <c r="B3083" s="153">
        <v>39010</v>
      </c>
      <c r="C3083" s="61">
        <v>149.11866800000001</v>
      </c>
      <c r="D3083">
        <f t="shared" si="98"/>
        <v>-8.9945312558514139E-4</v>
      </c>
      <c r="E3083">
        <v>-8.9945312558514139E-4</v>
      </c>
      <c r="F3083">
        <v>3081</v>
      </c>
      <c r="G3083">
        <f t="shared" ca="1" si="99"/>
        <v>-3.1414719271762113E-2</v>
      </c>
    </row>
    <row r="3084" spans="2:7" x14ac:dyDescent="0.2">
      <c r="B3084" s="153">
        <v>39009</v>
      </c>
      <c r="C3084" s="61">
        <v>149.252914</v>
      </c>
      <c r="D3084">
        <f t="shared" si="98"/>
        <v>2.1975395990229767E-3</v>
      </c>
      <c r="E3084">
        <v>2.1975395990229767E-3</v>
      </c>
      <c r="F3084">
        <v>3082</v>
      </c>
      <c r="G3084">
        <f t="shared" ca="1" si="99"/>
        <v>-2.5459776161105441E-3</v>
      </c>
    </row>
    <row r="3085" spans="2:7" x14ac:dyDescent="0.2">
      <c r="B3085" s="153">
        <v>39008</v>
      </c>
      <c r="C3085" s="61">
        <v>148.92564400000001</v>
      </c>
      <c r="D3085">
        <f t="shared" si="98"/>
        <v>-1.3287274173374955E-2</v>
      </c>
      <c r="E3085">
        <v>-1.3287274173374955E-2</v>
      </c>
      <c r="F3085">
        <v>3083</v>
      </c>
      <c r="G3085">
        <f t="shared" ca="1" si="99"/>
        <v>7.3875168844038941E-2</v>
      </c>
    </row>
    <row r="3086" spans="2:7" x14ac:dyDescent="0.2">
      <c r="B3086" s="153">
        <v>39007</v>
      </c>
      <c r="C3086" s="61">
        <v>150.931107</v>
      </c>
      <c r="D3086">
        <f t="shared" si="98"/>
        <v>-6.3530003794765788E-3</v>
      </c>
      <c r="E3086">
        <v>-6.3530003794765788E-3</v>
      </c>
      <c r="F3086">
        <v>3084</v>
      </c>
      <c r="G3086">
        <f t="shared" ca="1" si="99"/>
        <v>-6.1492182273406998E-2</v>
      </c>
    </row>
    <row r="3087" spans="2:7" x14ac:dyDescent="0.2">
      <c r="B3087" s="153">
        <v>39006</v>
      </c>
      <c r="C3087" s="61">
        <v>151.89610300000001</v>
      </c>
      <c r="D3087">
        <f t="shared" si="98"/>
        <v>-7.783306804192279E-3</v>
      </c>
      <c r="E3087">
        <v>-7.783306804192279E-3</v>
      </c>
      <c r="F3087">
        <v>3085</v>
      </c>
      <c r="G3087">
        <f t="shared" ca="1" si="99"/>
        <v>-3.9546148140849585E-2</v>
      </c>
    </row>
    <row r="3088" spans="2:7" x14ac:dyDescent="0.2">
      <c r="B3088" s="153">
        <v>39003</v>
      </c>
      <c r="C3088" s="61">
        <v>153.08763099999999</v>
      </c>
      <c r="D3088">
        <f t="shared" si="98"/>
        <v>1.1140050737836455E-2</v>
      </c>
      <c r="E3088">
        <v>1.1140050737836455E-2</v>
      </c>
      <c r="F3088">
        <v>3086</v>
      </c>
      <c r="G3088">
        <f t="shared" ca="1" si="99"/>
        <v>2.0585004154874274E-2</v>
      </c>
    </row>
    <row r="3089" spans="2:7" x14ac:dyDescent="0.2">
      <c r="B3089" s="153">
        <v>39002</v>
      </c>
      <c r="C3089" s="61">
        <v>151.401016</v>
      </c>
      <c r="D3089">
        <f t="shared" si="98"/>
        <v>2.4413691685633499E-2</v>
      </c>
      <c r="E3089">
        <v>2.4413691685633499E-2</v>
      </c>
      <c r="F3089">
        <v>3087</v>
      </c>
      <c r="G3089">
        <f t="shared" ca="1" si="99"/>
        <v>1.8809746575472971E-3</v>
      </c>
    </row>
    <row r="3090" spans="2:7" x14ac:dyDescent="0.2">
      <c r="B3090" s="153">
        <v>39001</v>
      </c>
      <c r="C3090" s="61">
        <v>147.79284699999999</v>
      </c>
      <c r="D3090">
        <f t="shared" si="98"/>
        <v>-3.2412122614035005E-2</v>
      </c>
      <c r="E3090">
        <v>-3.2412122614035005E-2</v>
      </c>
      <c r="F3090">
        <v>3088</v>
      </c>
      <c r="G3090">
        <f t="shared" ca="1" si="99"/>
        <v>-1.2697385202459626E-2</v>
      </c>
    </row>
    <row r="3091" spans="2:7" x14ac:dyDescent="0.2">
      <c r="B3091" s="153">
        <v>39000</v>
      </c>
      <c r="C3091" s="61">
        <v>152.74359100000001</v>
      </c>
      <c r="D3091">
        <f t="shared" si="98"/>
        <v>1.0547742703180346E-2</v>
      </c>
      <c r="E3091">
        <v>1.0547742703180346E-2</v>
      </c>
      <c r="F3091">
        <v>3089</v>
      </c>
      <c r="G3091">
        <f t="shared" ca="1" si="99"/>
        <v>-9.8086583620852416E-2</v>
      </c>
    </row>
    <row r="3092" spans="2:7" x14ac:dyDescent="0.2">
      <c r="B3092" s="153">
        <v>38999</v>
      </c>
      <c r="C3092" s="61">
        <v>151.14930699999999</v>
      </c>
      <c r="D3092">
        <f t="shared" si="98"/>
        <v>8.340982817217138E-3</v>
      </c>
      <c r="E3092">
        <v>8.340982817217138E-3</v>
      </c>
      <c r="F3092">
        <v>3090</v>
      </c>
      <c r="G3092">
        <f t="shared" ca="1" si="99"/>
        <v>2.7619973509409666E-2</v>
      </c>
    </row>
    <row r="3093" spans="2:7" x14ac:dyDescent="0.2">
      <c r="B3093" s="153">
        <v>38996</v>
      </c>
      <c r="C3093" s="61">
        <v>149.899002</v>
      </c>
      <c r="D3093">
        <f t="shared" si="98"/>
        <v>-5.5945040671639241E-4</v>
      </c>
      <c r="E3093">
        <v>-5.5945040671639241E-4</v>
      </c>
      <c r="F3093">
        <v>3091</v>
      </c>
      <c r="G3093">
        <f t="shared" ca="1" si="99"/>
        <v>1.2896882242814196E-2</v>
      </c>
    </row>
    <row r="3094" spans="2:7" x14ac:dyDescent="0.2">
      <c r="B3094" s="153">
        <v>38995</v>
      </c>
      <c r="C3094" s="61">
        <v>149.98291</v>
      </c>
      <c r="D3094">
        <f t="shared" si="98"/>
        <v>1.5395055043492568E-2</v>
      </c>
      <c r="E3094">
        <v>1.5395055043492568E-2</v>
      </c>
      <c r="F3094">
        <v>3092</v>
      </c>
      <c r="G3094">
        <f t="shared" ca="1" si="99"/>
        <v>-6.1137626962307248E-2</v>
      </c>
    </row>
    <row r="3095" spans="2:7" x14ac:dyDescent="0.2">
      <c r="B3095" s="153">
        <v>38994</v>
      </c>
      <c r="C3095" s="61">
        <v>147.708923</v>
      </c>
      <c r="D3095">
        <f t="shared" si="98"/>
        <v>1.1841155576921624E-2</v>
      </c>
      <c r="E3095">
        <v>1.1841155576921624E-2</v>
      </c>
      <c r="F3095">
        <v>3093</v>
      </c>
      <c r="G3095">
        <f t="shared" ca="1" si="99"/>
        <v>-2.7727491660023196E-2</v>
      </c>
    </row>
    <row r="3096" spans="2:7" x14ac:dyDescent="0.2">
      <c r="B3096" s="153">
        <v>38993</v>
      </c>
      <c r="C3096" s="61">
        <v>145.98034699999999</v>
      </c>
      <c r="D3096">
        <f t="shared" si="98"/>
        <v>9.4578326062471126E-3</v>
      </c>
      <c r="E3096">
        <v>9.4578326062471126E-3</v>
      </c>
      <c r="F3096">
        <v>3094</v>
      </c>
      <c r="G3096">
        <f t="shared" ca="1" si="99"/>
        <v>1.9081950199773309E-2</v>
      </c>
    </row>
    <row r="3097" spans="2:7" x14ac:dyDescent="0.2">
      <c r="B3097" s="153">
        <v>38989</v>
      </c>
      <c r="C3097" s="61">
        <v>144.61262500000001</v>
      </c>
      <c r="D3097">
        <f t="shared" si="98"/>
        <v>2.3883284946799473E-2</v>
      </c>
      <c r="E3097">
        <v>2.3883284946799473E-2</v>
      </c>
      <c r="F3097">
        <v>3095</v>
      </c>
      <c r="G3097">
        <f t="shared" ca="1" si="99"/>
        <v>2.1940561492516362E-2</v>
      </c>
    </row>
    <row r="3098" spans="2:7" x14ac:dyDescent="0.2">
      <c r="B3098" s="153">
        <v>38988</v>
      </c>
      <c r="C3098" s="61">
        <v>141.23936499999999</v>
      </c>
      <c r="D3098">
        <f t="shared" si="98"/>
        <v>-1.2554367781665878E-2</v>
      </c>
      <c r="E3098">
        <v>-1.2554367781665878E-2</v>
      </c>
      <c r="F3098">
        <v>3096</v>
      </c>
      <c r="G3098">
        <f t="shared" ca="1" si="99"/>
        <v>2.869002749377263E-2</v>
      </c>
    </row>
    <row r="3099" spans="2:7" x14ac:dyDescent="0.2">
      <c r="B3099" s="153">
        <v>38987</v>
      </c>
      <c r="C3099" s="61">
        <v>143.03507999999999</v>
      </c>
      <c r="D3099">
        <f t="shared" si="98"/>
        <v>-6.5853557796555617E-3</v>
      </c>
      <c r="E3099">
        <v>-6.5853557796555617E-3</v>
      </c>
      <c r="F3099">
        <v>3097</v>
      </c>
      <c r="G3099">
        <f t="shared" ca="1" si="99"/>
        <v>7.3210154576784911E-2</v>
      </c>
    </row>
    <row r="3100" spans="2:7" x14ac:dyDescent="0.2">
      <c r="B3100" s="153">
        <v>38986</v>
      </c>
      <c r="C3100" s="61">
        <v>143.983261</v>
      </c>
      <c r="D3100">
        <f t="shared" si="98"/>
        <v>1.2151062971796711E-2</v>
      </c>
      <c r="E3100">
        <v>1.2151062971796711E-2</v>
      </c>
      <c r="F3100">
        <v>3098</v>
      </c>
      <c r="G3100">
        <f t="shared" ca="1" si="99"/>
        <v>2.4363382572160572E-2</v>
      </c>
    </row>
    <row r="3101" spans="2:7" x14ac:dyDescent="0.2">
      <c r="B3101" s="153">
        <v>38985</v>
      </c>
      <c r="C3101" s="61">
        <v>142.254715</v>
      </c>
      <c r="D3101">
        <f t="shared" si="98"/>
        <v>1.4178009553874795E-2</v>
      </c>
      <c r="E3101">
        <v>1.4178009553874795E-2</v>
      </c>
      <c r="F3101">
        <v>3099</v>
      </c>
      <c r="G3101">
        <f t="shared" ca="1" si="99"/>
        <v>-4.8355902534855527E-2</v>
      </c>
    </row>
    <row r="3102" spans="2:7" x14ac:dyDescent="0.2">
      <c r="B3102" s="153">
        <v>38982</v>
      </c>
      <c r="C3102" s="61">
        <v>140.26602199999999</v>
      </c>
      <c r="D3102">
        <f t="shared" si="98"/>
        <v>-1.3747069651653714E-2</v>
      </c>
      <c r="E3102">
        <v>-1.3747069651653714E-2</v>
      </c>
      <c r="F3102">
        <v>3100</v>
      </c>
      <c r="G3102">
        <f t="shared" ca="1" si="99"/>
        <v>-9.4206578524939823E-3</v>
      </c>
    </row>
    <row r="3103" spans="2:7" x14ac:dyDescent="0.2">
      <c r="B3103" s="153">
        <v>38981</v>
      </c>
      <c r="C3103" s="61">
        <v>142.221146</v>
      </c>
      <c r="D3103">
        <f t="shared" si="98"/>
        <v>6.173968709175583E-3</v>
      </c>
      <c r="E3103">
        <v>6.173968709175583E-3</v>
      </c>
      <c r="F3103">
        <v>3101</v>
      </c>
      <c r="G3103">
        <f t="shared" ca="1" si="99"/>
        <v>-6.715711926865689E-2</v>
      </c>
    </row>
    <row r="3104" spans="2:7" x14ac:dyDescent="0.2">
      <c r="B3104" s="153">
        <v>38980</v>
      </c>
      <c r="C3104" s="61">
        <v>141.348465</v>
      </c>
      <c r="D3104">
        <f t="shared" si="98"/>
        <v>1.305019193944015E-2</v>
      </c>
      <c r="E3104">
        <v>1.305019193944015E-2</v>
      </c>
      <c r="F3104">
        <v>3102</v>
      </c>
      <c r="G3104">
        <f t="shared" ca="1" si="99"/>
        <v>-8.0994136170278157E-3</v>
      </c>
    </row>
    <row r="3105" spans="2:7" x14ac:dyDescent="0.2">
      <c r="B3105" s="153">
        <v>38979</v>
      </c>
      <c r="C3105" s="61">
        <v>139.527603</v>
      </c>
      <c r="D3105">
        <f t="shared" si="98"/>
        <v>-3.3480557884633617E-2</v>
      </c>
      <c r="E3105">
        <v>-3.3480557884633617E-2</v>
      </c>
      <c r="F3105">
        <v>3103</v>
      </c>
      <c r="G3105">
        <f t="shared" ca="1" si="99"/>
        <v>2.0727830337121073E-2</v>
      </c>
    </row>
    <row r="3106" spans="2:7" x14ac:dyDescent="0.2">
      <c r="B3106" s="153">
        <v>38978</v>
      </c>
      <c r="C3106" s="61">
        <v>144.36088599999999</v>
      </c>
      <c r="D3106">
        <f t="shared" si="98"/>
        <v>-1.0866336747803839E-2</v>
      </c>
      <c r="E3106">
        <v>-1.0866336747803839E-2</v>
      </c>
      <c r="F3106">
        <v>3104</v>
      </c>
      <c r="G3106">
        <f t="shared" ca="1" si="99"/>
        <v>4.1979216261678116E-2</v>
      </c>
    </row>
    <row r="3107" spans="2:7" x14ac:dyDescent="0.2">
      <c r="B3107" s="153">
        <v>38975</v>
      </c>
      <c r="C3107" s="61">
        <v>145.94679300000001</v>
      </c>
      <c r="D3107">
        <f t="shared" si="98"/>
        <v>5.1432232467609317E-3</v>
      </c>
      <c r="E3107">
        <v>5.1432232467609317E-3</v>
      </c>
      <c r="F3107">
        <v>3105</v>
      </c>
      <c r="G3107">
        <f t="shared" ca="1" si="99"/>
        <v>-3.845543200021307E-2</v>
      </c>
    </row>
    <row r="3108" spans="2:7" x14ac:dyDescent="0.2">
      <c r="B3108" s="153">
        <v>38974</v>
      </c>
      <c r="C3108" s="61">
        <v>145.199997</v>
      </c>
      <c r="D3108">
        <f t="shared" si="98"/>
        <v>-5.7456944080035615E-3</v>
      </c>
      <c r="E3108">
        <v>-5.7456944080035615E-3</v>
      </c>
      <c r="F3108">
        <v>3106</v>
      </c>
      <c r="G3108">
        <f t="shared" ca="1" si="99"/>
        <v>-3.8581782023269964E-2</v>
      </c>
    </row>
    <row r="3109" spans="2:7" x14ac:dyDescent="0.2">
      <c r="B3109" s="153">
        <v>38973</v>
      </c>
      <c r="C3109" s="61">
        <v>146.03909300000001</v>
      </c>
      <c r="D3109">
        <f t="shared" si="98"/>
        <v>1.9148555272232932E-2</v>
      </c>
      <c r="E3109">
        <v>1.9148555272232932E-2</v>
      </c>
      <c r="F3109">
        <v>3107</v>
      </c>
      <c r="G3109">
        <f t="shared" ca="1" si="99"/>
        <v>7.5726483950478124E-2</v>
      </c>
    </row>
    <row r="3110" spans="2:7" x14ac:dyDescent="0.2">
      <c r="B3110" s="153">
        <v>38972</v>
      </c>
      <c r="C3110" s="61">
        <v>143.295197</v>
      </c>
      <c r="D3110">
        <f t="shared" si="98"/>
        <v>7.4924231815591217E-3</v>
      </c>
      <c r="E3110">
        <v>7.4924231815591217E-3</v>
      </c>
      <c r="F3110">
        <v>3108</v>
      </c>
      <c r="G3110">
        <f t="shared" ca="1" si="99"/>
        <v>-0.10712747341314507</v>
      </c>
    </row>
    <row r="3111" spans="2:7" x14ac:dyDescent="0.2">
      <c r="B3111" s="153">
        <v>38971</v>
      </c>
      <c r="C3111" s="61">
        <v>142.22955300000001</v>
      </c>
      <c r="D3111">
        <f t="shared" si="98"/>
        <v>-5.7809750621933248E-2</v>
      </c>
      <c r="E3111">
        <v>-5.7809750621933248E-2</v>
      </c>
      <c r="F3111">
        <v>3109</v>
      </c>
      <c r="G3111">
        <f t="shared" ca="1" si="99"/>
        <v>-2.0377573130958712E-2</v>
      </c>
    </row>
    <row r="3112" spans="2:7" x14ac:dyDescent="0.2">
      <c r="B3112" s="153">
        <v>38968</v>
      </c>
      <c r="C3112" s="61">
        <v>150.956299</v>
      </c>
      <c r="D3112">
        <f t="shared" si="98"/>
        <v>2.0609332772229634E-3</v>
      </c>
      <c r="E3112">
        <v>2.0609332772229634E-3</v>
      </c>
      <c r="F3112">
        <v>3110</v>
      </c>
      <c r="G3112">
        <f t="shared" ca="1" si="99"/>
        <v>-5.1713848890755559E-2</v>
      </c>
    </row>
    <row r="3113" spans="2:7" x14ac:dyDescent="0.2">
      <c r="B3113" s="153">
        <v>38967</v>
      </c>
      <c r="C3113" s="61">
        <v>150.64582799999999</v>
      </c>
      <c r="D3113">
        <f t="shared" si="98"/>
        <v>1.3320301128523596E-2</v>
      </c>
      <c r="E3113">
        <v>1.3320301128523596E-2</v>
      </c>
      <c r="F3113">
        <v>3111</v>
      </c>
      <c r="G3113">
        <f t="shared" ca="1" si="99"/>
        <v>-5.9859412584496237E-2</v>
      </c>
    </row>
    <row r="3114" spans="2:7" x14ac:dyDescent="0.2">
      <c r="B3114" s="153">
        <v>38966</v>
      </c>
      <c r="C3114" s="61">
        <v>148.665558</v>
      </c>
      <c r="D3114">
        <f t="shared" si="98"/>
        <v>-8.4564037452111566E-4</v>
      </c>
      <c r="E3114">
        <v>-8.4564037452111566E-4</v>
      </c>
      <c r="F3114">
        <v>3112</v>
      </c>
      <c r="G3114">
        <f t="shared" ca="1" si="99"/>
        <v>-8.2157953616953758E-2</v>
      </c>
    </row>
    <row r="3115" spans="2:7" x14ac:dyDescent="0.2">
      <c r="B3115" s="153">
        <v>38965</v>
      </c>
      <c r="C3115" s="61">
        <v>148.791382</v>
      </c>
      <c r="D3115">
        <f t="shared" si="98"/>
        <v>-1.1814514784413369E-2</v>
      </c>
      <c r="E3115">
        <v>-1.1814514784413369E-2</v>
      </c>
      <c r="F3115">
        <v>3113</v>
      </c>
      <c r="G3115">
        <f t="shared" ca="1" si="99"/>
        <v>-4.0513355361068759E-2</v>
      </c>
    </row>
    <row r="3116" spans="2:7" x14ac:dyDescent="0.2">
      <c r="B3116" s="153">
        <v>38964</v>
      </c>
      <c r="C3116" s="61">
        <v>150.57029700000001</v>
      </c>
      <c r="D3116">
        <f t="shared" si="98"/>
        <v>3.9809774507505648E-2</v>
      </c>
      <c r="E3116">
        <v>3.9809774507505648E-2</v>
      </c>
      <c r="F3116">
        <v>3114</v>
      </c>
      <c r="G3116">
        <f t="shared" ca="1" si="99"/>
        <v>7.6565361998443784E-2</v>
      </c>
    </row>
    <row r="3117" spans="2:7" x14ac:dyDescent="0.2">
      <c r="B3117" s="153">
        <v>38961</v>
      </c>
      <c r="C3117" s="61">
        <v>144.80561800000001</v>
      </c>
      <c r="D3117">
        <f t="shared" si="98"/>
        <v>2.009823404387874E-2</v>
      </c>
      <c r="E3117">
        <v>2.009823404387874E-2</v>
      </c>
      <c r="F3117">
        <v>3115</v>
      </c>
      <c r="G3117">
        <f t="shared" ca="1" si="99"/>
        <v>7.6473014353935942E-2</v>
      </c>
    </row>
    <row r="3118" spans="2:7" x14ac:dyDescent="0.2">
      <c r="B3118" s="153">
        <v>38960</v>
      </c>
      <c r="C3118" s="61">
        <v>141.95262099999999</v>
      </c>
      <c r="D3118">
        <f t="shared" si="98"/>
        <v>-9.8332243263197974E-3</v>
      </c>
      <c r="E3118">
        <v>-9.8332243263197974E-3</v>
      </c>
      <c r="F3118">
        <v>3116</v>
      </c>
      <c r="G3118">
        <f t="shared" ca="1" si="99"/>
        <v>2.2951654509265833E-2</v>
      </c>
    </row>
    <row r="3119" spans="2:7" x14ac:dyDescent="0.2">
      <c r="B3119" s="153">
        <v>38959</v>
      </c>
      <c r="C3119" s="61">
        <v>143.362335</v>
      </c>
      <c r="D3119">
        <f t="shared" si="98"/>
        <v>1.0468533009804415E-2</v>
      </c>
      <c r="E3119">
        <v>1.0468533009804415E-2</v>
      </c>
      <c r="F3119">
        <v>3117</v>
      </c>
      <c r="G3119">
        <f t="shared" ca="1" si="99"/>
        <v>2.2600537683729004E-4</v>
      </c>
    </row>
    <row r="3120" spans="2:7" x14ac:dyDescent="0.2">
      <c r="B3120" s="153">
        <v>38958</v>
      </c>
      <c r="C3120" s="61">
        <v>141.87709000000001</v>
      </c>
      <c r="D3120">
        <f t="shared" si="98"/>
        <v>-7.8630008322078775E-3</v>
      </c>
      <c r="E3120">
        <v>-7.8630008322078775E-3</v>
      </c>
      <c r="F3120">
        <v>3118</v>
      </c>
      <c r="G3120">
        <f t="shared" ca="1" si="99"/>
        <v>4.691396113225773E-2</v>
      </c>
    </row>
    <row r="3121" spans="2:7" x14ac:dyDescent="0.2">
      <c r="B3121" s="153">
        <v>38957</v>
      </c>
      <c r="C3121" s="61">
        <v>143.00151099999999</v>
      </c>
      <c r="D3121">
        <f t="shared" si="98"/>
        <v>0</v>
      </c>
      <c r="E3121">
        <v>0</v>
      </c>
      <c r="F3121">
        <v>3119</v>
      </c>
      <c r="G3121">
        <f t="shared" ca="1" si="99"/>
        <v>4.8123218265578881E-2</v>
      </c>
    </row>
    <row r="3122" spans="2:7" x14ac:dyDescent="0.2">
      <c r="B3122" s="153">
        <v>38954</v>
      </c>
      <c r="C3122" s="61">
        <v>143.00151099999999</v>
      </c>
      <c r="D3122">
        <f t="shared" si="98"/>
        <v>-9.3012123821963211E-3</v>
      </c>
      <c r="E3122">
        <v>-9.3012123821963211E-3</v>
      </c>
      <c r="F3122">
        <v>3120</v>
      </c>
      <c r="G3122">
        <f t="shared" ca="1" si="99"/>
        <v>-5.9499083208548964E-2</v>
      </c>
    </row>
    <row r="3123" spans="2:7" x14ac:dyDescent="0.2">
      <c r="B3123" s="153">
        <v>38953</v>
      </c>
      <c r="C3123" s="61">
        <v>144.344086</v>
      </c>
      <c r="D3123">
        <f t="shared" si="98"/>
        <v>1.5106629171749283E-2</v>
      </c>
      <c r="E3123">
        <v>1.5106629171749283E-2</v>
      </c>
      <c r="F3123">
        <v>3121</v>
      </c>
      <c r="G3123">
        <f t="shared" ca="1" si="99"/>
        <v>-5.2587162072632032E-3</v>
      </c>
    </row>
    <row r="3124" spans="2:7" x14ac:dyDescent="0.2">
      <c r="B3124" s="153">
        <v>38952</v>
      </c>
      <c r="C3124" s="61">
        <v>142.19598400000001</v>
      </c>
      <c r="D3124">
        <f t="shared" si="98"/>
        <v>2.306745131973432E-3</v>
      </c>
      <c r="E3124">
        <v>2.306745131973432E-3</v>
      </c>
      <c r="F3124">
        <v>3122</v>
      </c>
      <c r="G3124">
        <f t="shared" ca="1" si="99"/>
        <v>5.5154296232699032E-2</v>
      </c>
    </row>
    <row r="3125" spans="2:7" x14ac:dyDescent="0.2">
      <c r="B3125" s="153">
        <v>38951</v>
      </c>
      <c r="C3125" s="61">
        <v>141.868729</v>
      </c>
      <c r="D3125">
        <f t="shared" si="98"/>
        <v>-1.537444086672273E-2</v>
      </c>
      <c r="E3125">
        <v>-1.537444086672273E-2</v>
      </c>
      <c r="F3125">
        <v>3123</v>
      </c>
      <c r="G3125">
        <f t="shared" ca="1" si="99"/>
        <v>-7.7505448660498515E-3</v>
      </c>
    </row>
    <row r="3126" spans="2:7" x14ac:dyDescent="0.2">
      <c r="B3126" s="153">
        <v>38950</v>
      </c>
      <c r="C3126" s="61">
        <v>144.08393899999999</v>
      </c>
      <c r="D3126">
        <f t="shared" si="98"/>
        <v>1.0117882399595563E-2</v>
      </c>
      <c r="E3126">
        <v>1.0117882399595563E-2</v>
      </c>
      <c r="F3126">
        <v>3124</v>
      </c>
      <c r="G3126">
        <f t="shared" ca="1" si="99"/>
        <v>7.8803015067355181E-2</v>
      </c>
    </row>
    <row r="3127" spans="2:7" x14ac:dyDescent="0.2">
      <c r="B3127" s="153">
        <v>38947</v>
      </c>
      <c r="C3127" s="61">
        <v>142.640717</v>
      </c>
      <c r="D3127">
        <f t="shared" si="98"/>
        <v>1.4865867480414607E-2</v>
      </c>
      <c r="E3127">
        <v>1.4865867480414607E-2</v>
      </c>
      <c r="F3127">
        <v>3125</v>
      </c>
      <c r="G3127">
        <f t="shared" ca="1" si="99"/>
        <v>3.5189318616577541E-3</v>
      </c>
    </row>
    <row r="3128" spans="2:7" x14ac:dyDescent="0.2">
      <c r="B3128" s="153">
        <v>38946</v>
      </c>
      <c r="C3128" s="61">
        <v>140.5513</v>
      </c>
      <c r="D3128">
        <f t="shared" si="98"/>
        <v>2.4402029158752819E-2</v>
      </c>
      <c r="E3128">
        <v>2.4402029158752819E-2</v>
      </c>
      <c r="F3128">
        <v>3126</v>
      </c>
      <c r="G3128">
        <f t="shared" ca="1" si="99"/>
        <v>8.2070490966043037E-3</v>
      </c>
    </row>
    <row r="3129" spans="2:7" x14ac:dyDescent="0.2">
      <c r="B3129" s="153">
        <v>38945</v>
      </c>
      <c r="C3129" s="61">
        <v>137.203262</v>
      </c>
      <c r="D3129">
        <f t="shared" si="98"/>
        <v>2.1108056749187094E-2</v>
      </c>
      <c r="E3129">
        <v>2.1108056749187094E-2</v>
      </c>
      <c r="F3129">
        <v>3127</v>
      </c>
      <c r="G3129">
        <f t="shared" ca="1" si="99"/>
        <v>-3.4871623183256921E-2</v>
      </c>
    </row>
    <row r="3130" spans="2:7" x14ac:dyDescent="0.2">
      <c r="B3130" s="153">
        <v>38943</v>
      </c>
      <c r="C3130" s="61">
        <v>134.36703499999999</v>
      </c>
      <c r="D3130">
        <f t="shared" si="98"/>
        <v>1.3609208991851087E-2</v>
      </c>
      <c r="E3130">
        <v>1.3609208991851087E-2</v>
      </c>
      <c r="F3130">
        <v>3128</v>
      </c>
      <c r="G3130">
        <f t="shared" ca="1" si="99"/>
        <v>0.10700617010228421</v>
      </c>
    </row>
    <row r="3131" spans="2:7" x14ac:dyDescent="0.2">
      <c r="B3131" s="153">
        <v>38940</v>
      </c>
      <c r="C3131" s="61">
        <v>132.56295800000001</v>
      </c>
      <c r="D3131">
        <f t="shared" si="98"/>
        <v>5.6998609724853537E-4</v>
      </c>
      <c r="E3131">
        <v>5.6998609724853537E-4</v>
      </c>
      <c r="F3131">
        <v>3129</v>
      </c>
      <c r="G3131">
        <f t="shared" ca="1" si="99"/>
        <v>3.7619170012989034E-2</v>
      </c>
    </row>
    <row r="3132" spans="2:7" x14ac:dyDescent="0.2">
      <c r="B3132" s="153">
        <v>38939</v>
      </c>
      <c r="C3132" s="61">
        <v>132.48744199999999</v>
      </c>
      <c r="D3132">
        <f t="shared" si="98"/>
        <v>-4.9158885328955152E-3</v>
      </c>
      <c r="E3132">
        <v>-4.9158885328955152E-3</v>
      </c>
      <c r="F3132">
        <v>3130</v>
      </c>
      <c r="G3132">
        <f t="shared" ca="1" si="99"/>
        <v>5.2130507560904364E-2</v>
      </c>
    </row>
    <row r="3133" spans="2:7" x14ac:dyDescent="0.2">
      <c r="B3133" s="153">
        <v>38938</v>
      </c>
      <c r="C3133" s="61">
        <v>133.141953</v>
      </c>
      <c r="D3133">
        <f t="shared" si="98"/>
        <v>3.4152337243983227E-2</v>
      </c>
      <c r="E3133">
        <v>3.4152337243983227E-2</v>
      </c>
      <c r="F3133">
        <v>3131</v>
      </c>
      <c r="G3133">
        <f t="shared" ca="1" si="99"/>
        <v>0.10596797352652931</v>
      </c>
    </row>
    <row r="3134" spans="2:7" x14ac:dyDescent="0.2">
      <c r="B3134" s="153">
        <v>38937</v>
      </c>
      <c r="C3134" s="61">
        <v>128.74501000000001</v>
      </c>
      <c r="D3134">
        <f t="shared" si="98"/>
        <v>2.3549157640852577E-2</v>
      </c>
      <c r="E3134">
        <v>2.3549157640852577E-2</v>
      </c>
      <c r="F3134">
        <v>3132</v>
      </c>
      <c r="G3134">
        <f t="shared" ca="1" si="99"/>
        <v>1.3108354199602667E-2</v>
      </c>
    </row>
    <row r="3135" spans="2:7" x14ac:dyDescent="0.2">
      <c r="B3135" s="153">
        <v>38936</v>
      </c>
      <c r="C3135" s="61">
        <v>125.782928</v>
      </c>
      <c r="D3135">
        <f t="shared" si="98"/>
        <v>-1.2386286226326251E-2</v>
      </c>
      <c r="E3135">
        <v>-1.2386286226326251E-2</v>
      </c>
      <c r="F3135">
        <v>3133</v>
      </c>
      <c r="G3135">
        <f t="shared" ca="1" si="99"/>
        <v>-1.9618179652621307E-2</v>
      </c>
    </row>
    <row r="3136" spans="2:7" x14ac:dyDescent="0.2">
      <c r="B3136" s="153">
        <v>38933</v>
      </c>
      <c r="C3136" s="61">
        <v>127.360451</v>
      </c>
      <c r="D3136">
        <f t="shared" si="98"/>
        <v>-1.3069942244105964E-2</v>
      </c>
      <c r="E3136">
        <v>-1.3069942244105964E-2</v>
      </c>
      <c r="F3136">
        <v>3134</v>
      </c>
      <c r="G3136">
        <f t="shared" ca="1" si="99"/>
        <v>1.7261105243755733E-2</v>
      </c>
    </row>
    <row r="3137" spans="2:7" x14ac:dyDescent="0.2">
      <c r="B3137" s="153">
        <v>38932</v>
      </c>
      <c r="C3137" s="61">
        <v>129.047089</v>
      </c>
      <c r="D3137">
        <f t="shared" si="98"/>
        <v>1.3977936332425349E-2</v>
      </c>
      <c r="E3137">
        <v>1.3977936332425349E-2</v>
      </c>
      <c r="F3137">
        <v>3135</v>
      </c>
      <c r="G3137">
        <f t="shared" ca="1" si="99"/>
        <v>-1.0944618151757202E-2</v>
      </c>
    </row>
    <row r="3138" spans="2:7" x14ac:dyDescent="0.2">
      <c r="B3138" s="153">
        <v>38931</v>
      </c>
      <c r="C3138" s="61">
        <v>127.26814299999999</v>
      </c>
      <c r="D3138">
        <f t="shared" si="98"/>
        <v>3.6563635934187405E-2</v>
      </c>
      <c r="E3138">
        <v>3.6563635934187405E-2</v>
      </c>
      <c r="F3138">
        <v>3136</v>
      </c>
      <c r="G3138">
        <f t="shared" ca="1" si="99"/>
        <v>-2.2300729573764125E-2</v>
      </c>
    </row>
    <row r="3139" spans="2:7" x14ac:dyDescent="0.2">
      <c r="B3139" s="153">
        <v>38930</v>
      </c>
      <c r="C3139" s="61">
        <v>122.77889999999999</v>
      </c>
      <c r="D3139">
        <f t="shared" ref="D3139:D3202" si="100">(C3139-C3140)/C3140</f>
        <v>-1.4082802641931697E-2</v>
      </c>
      <c r="E3139">
        <v>-1.4082802641931697E-2</v>
      </c>
      <c r="F3139">
        <v>3137</v>
      </c>
      <c r="G3139">
        <f t="shared" ref="G3139:G3202" ca="1" si="101">_xlfn.NORM.INV(RAND(),$N$5,$N$6)</f>
        <v>-6.5591605719393889E-2</v>
      </c>
    </row>
    <row r="3140" spans="2:7" x14ac:dyDescent="0.2">
      <c r="B3140" s="153">
        <v>38929</v>
      </c>
      <c r="C3140" s="61">
        <v>124.532669</v>
      </c>
      <c r="D3140">
        <f t="shared" si="100"/>
        <v>1.8460099415539246E-2</v>
      </c>
      <c r="E3140">
        <v>1.8460099415539246E-2</v>
      </c>
      <c r="F3140">
        <v>3138</v>
      </c>
      <c r="G3140">
        <f t="shared" ca="1" si="101"/>
        <v>6.6721752128809583E-2</v>
      </c>
    </row>
    <row r="3141" spans="2:7" x14ac:dyDescent="0.2">
      <c r="B3141" s="153">
        <v>38926</v>
      </c>
      <c r="C3141" s="61">
        <v>122.275452</v>
      </c>
      <c r="D3141">
        <f t="shared" si="100"/>
        <v>-1.3739376372955969E-2</v>
      </c>
      <c r="E3141">
        <v>-1.3739376372955969E-2</v>
      </c>
      <c r="F3141">
        <v>3139</v>
      </c>
      <c r="G3141">
        <f t="shared" ca="1" si="101"/>
        <v>-2.0829516934890029E-2</v>
      </c>
    </row>
    <row r="3142" spans="2:7" x14ac:dyDescent="0.2">
      <c r="B3142" s="153">
        <v>38925</v>
      </c>
      <c r="C3142" s="61">
        <v>123.978844</v>
      </c>
      <c r="D3142">
        <f t="shared" si="100"/>
        <v>1.3652683181984636E-2</v>
      </c>
      <c r="E3142">
        <v>1.3652683181984636E-2</v>
      </c>
      <c r="F3142">
        <v>3140</v>
      </c>
      <c r="G3142">
        <f t="shared" ca="1" si="101"/>
        <v>-7.4150203477129292E-2</v>
      </c>
    </row>
    <row r="3143" spans="2:7" x14ac:dyDescent="0.2">
      <c r="B3143" s="153">
        <v>38924</v>
      </c>
      <c r="C3143" s="61">
        <v>122.308998</v>
      </c>
      <c r="D3143">
        <f t="shared" si="100"/>
        <v>3.8546348582162021E-2</v>
      </c>
      <c r="E3143">
        <v>3.8546348582162021E-2</v>
      </c>
      <c r="F3143">
        <v>3141</v>
      </c>
      <c r="G3143">
        <f t="shared" ca="1" si="101"/>
        <v>4.4199620650989715E-2</v>
      </c>
    </row>
    <row r="3144" spans="2:7" x14ac:dyDescent="0.2">
      <c r="B3144" s="153">
        <v>38923</v>
      </c>
      <c r="C3144" s="61">
        <v>117.769417</v>
      </c>
      <c r="D3144">
        <f t="shared" si="100"/>
        <v>2.5200996364152902E-2</v>
      </c>
      <c r="E3144">
        <v>2.5200996364152902E-2</v>
      </c>
      <c r="F3144">
        <v>3142</v>
      </c>
      <c r="G3144">
        <f t="shared" ca="1" si="101"/>
        <v>-5.3416757697719128E-2</v>
      </c>
    </row>
    <row r="3145" spans="2:7" x14ac:dyDescent="0.2">
      <c r="B3145" s="153">
        <v>38922</v>
      </c>
      <c r="C3145" s="61">
        <v>114.874466</v>
      </c>
      <c r="D3145">
        <f t="shared" si="100"/>
        <v>1.7919570431425207E-2</v>
      </c>
      <c r="E3145">
        <v>1.7919570431425207E-2</v>
      </c>
      <c r="F3145">
        <v>3143</v>
      </c>
      <c r="G3145">
        <f t="shared" ca="1" si="101"/>
        <v>-3.2115813914178643E-2</v>
      </c>
    </row>
    <row r="3146" spans="2:7" x14ac:dyDescent="0.2">
      <c r="B3146" s="153">
        <v>38919</v>
      </c>
      <c r="C3146" s="61">
        <v>112.852203</v>
      </c>
      <c r="D3146">
        <f t="shared" si="100"/>
        <v>-2.3453404943390915E-2</v>
      </c>
      <c r="E3146">
        <v>-2.3453404943390915E-2</v>
      </c>
      <c r="F3146">
        <v>3144</v>
      </c>
      <c r="G3146">
        <f t="shared" ca="1" si="101"/>
        <v>3.3711349444269572E-3</v>
      </c>
    </row>
    <row r="3147" spans="2:7" x14ac:dyDescent="0.2">
      <c r="B3147" s="153">
        <v>38918</v>
      </c>
      <c r="C3147" s="61">
        <v>115.562538</v>
      </c>
      <c r="D3147">
        <f t="shared" si="100"/>
        <v>4.459939195996674E-2</v>
      </c>
      <c r="E3147">
        <v>4.459939195996674E-2</v>
      </c>
      <c r="F3147">
        <v>3145</v>
      </c>
      <c r="G3147">
        <f t="shared" ca="1" si="101"/>
        <v>-3.8421881981749152E-2</v>
      </c>
    </row>
    <row r="3148" spans="2:7" x14ac:dyDescent="0.2">
      <c r="B3148" s="153">
        <v>38917</v>
      </c>
      <c r="C3148" s="61">
        <v>110.62857099999999</v>
      </c>
      <c r="D3148">
        <f t="shared" si="100"/>
        <v>-4.3181484195611144E-2</v>
      </c>
      <c r="E3148">
        <v>-4.3181484195611144E-2</v>
      </c>
      <c r="F3148">
        <v>3146</v>
      </c>
      <c r="G3148">
        <f t="shared" ca="1" si="101"/>
        <v>-6.1612109913369684E-2</v>
      </c>
    </row>
    <row r="3149" spans="2:7" x14ac:dyDescent="0.2">
      <c r="B3149" s="153">
        <v>38916</v>
      </c>
      <c r="C3149" s="61">
        <v>115.621269</v>
      </c>
      <c r="D3149">
        <f t="shared" si="100"/>
        <v>-9.2040862333297741E-3</v>
      </c>
      <c r="E3149">
        <v>-9.2040862333297741E-3</v>
      </c>
      <c r="F3149">
        <v>3147</v>
      </c>
      <c r="G3149">
        <f t="shared" ca="1" si="101"/>
        <v>-3.6526522868789761E-2</v>
      </c>
    </row>
    <row r="3150" spans="2:7" x14ac:dyDescent="0.2">
      <c r="B3150" s="153">
        <v>38915</v>
      </c>
      <c r="C3150" s="61">
        <v>116.69534299999999</v>
      </c>
      <c r="D3150">
        <f t="shared" si="100"/>
        <v>-5.9639040571458024E-2</v>
      </c>
      <c r="E3150">
        <v>-5.9639040571458024E-2</v>
      </c>
      <c r="F3150">
        <v>3148</v>
      </c>
      <c r="G3150">
        <f t="shared" ca="1" si="101"/>
        <v>2.0705846337466412E-2</v>
      </c>
    </row>
    <row r="3151" spans="2:7" x14ac:dyDescent="0.2">
      <c r="B3151" s="153">
        <v>38912</v>
      </c>
      <c r="C3151" s="61">
        <v>124.096329</v>
      </c>
      <c r="D3151">
        <f t="shared" si="100"/>
        <v>-3.967514925058175E-2</v>
      </c>
      <c r="E3151">
        <v>-3.967514925058175E-2</v>
      </c>
      <c r="F3151">
        <v>3149</v>
      </c>
      <c r="G3151">
        <f t="shared" ca="1" si="101"/>
        <v>-8.3724503419790847E-2</v>
      </c>
    </row>
    <row r="3152" spans="2:7" x14ac:dyDescent="0.2">
      <c r="B3152" s="153">
        <v>38911</v>
      </c>
      <c r="C3152" s="61">
        <v>129.22328200000001</v>
      </c>
      <c r="D3152">
        <f t="shared" si="100"/>
        <v>-1.2999063247258903E-4</v>
      </c>
      <c r="E3152">
        <v>-1.2999063247258903E-4</v>
      </c>
      <c r="F3152">
        <v>3150</v>
      </c>
      <c r="G3152">
        <f t="shared" ca="1" si="101"/>
        <v>-4.9038064617607159E-2</v>
      </c>
    </row>
    <row r="3153" spans="2:7" x14ac:dyDescent="0.2">
      <c r="B3153" s="153">
        <v>38910</v>
      </c>
      <c r="C3153" s="61">
        <v>129.240082</v>
      </c>
      <c r="D3153">
        <f t="shared" si="100"/>
        <v>1.7977603829534117E-2</v>
      </c>
      <c r="E3153">
        <v>1.7977603829534117E-2</v>
      </c>
      <c r="F3153">
        <v>3151</v>
      </c>
      <c r="G3153">
        <f t="shared" ca="1" si="101"/>
        <v>5.6520807816766048E-3</v>
      </c>
    </row>
    <row r="3154" spans="2:7" x14ac:dyDescent="0.2">
      <c r="B3154" s="153">
        <v>38909</v>
      </c>
      <c r="C3154" s="61">
        <v>126.95768700000001</v>
      </c>
      <c r="D3154">
        <f t="shared" si="100"/>
        <v>-3.8754700380945847E-2</v>
      </c>
      <c r="E3154">
        <v>-3.8754700380945847E-2</v>
      </c>
      <c r="F3154">
        <v>3152</v>
      </c>
      <c r="G3154">
        <f t="shared" ca="1" si="101"/>
        <v>4.154395332350469E-2</v>
      </c>
    </row>
    <row r="3155" spans="2:7" x14ac:dyDescent="0.2">
      <c r="B3155" s="153">
        <v>38908</v>
      </c>
      <c r="C3155" s="61">
        <v>132.07626300000001</v>
      </c>
      <c r="D3155">
        <f t="shared" si="100"/>
        <v>2.1017088883505872E-2</v>
      </c>
      <c r="E3155">
        <v>2.1017088883505872E-2</v>
      </c>
      <c r="F3155">
        <v>3153</v>
      </c>
      <c r="G3155">
        <f t="shared" ca="1" si="101"/>
        <v>1.7342861812436716E-2</v>
      </c>
    </row>
    <row r="3156" spans="2:7" x14ac:dyDescent="0.2">
      <c r="B3156" s="153">
        <v>38905</v>
      </c>
      <c r="C3156" s="61">
        <v>129.35754399999999</v>
      </c>
      <c r="D3156">
        <f t="shared" si="100"/>
        <v>-3.4508533756416153E-2</v>
      </c>
      <c r="E3156">
        <v>-3.4508533756416153E-2</v>
      </c>
      <c r="F3156">
        <v>3154</v>
      </c>
      <c r="G3156">
        <f t="shared" ca="1" si="101"/>
        <v>-6.8505689470285507E-5</v>
      </c>
    </row>
    <row r="3157" spans="2:7" x14ac:dyDescent="0.2">
      <c r="B3157" s="153">
        <v>38904</v>
      </c>
      <c r="C3157" s="61">
        <v>133.981033</v>
      </c>
      <c r="D3157">
        <f t="shared" si="100"/>
        <v>-3.8061627549431658E-3</v>
      </c>
      <c r="E3157">
        <v>-3.8061627549431658E-3</v>
      </c>
      <c r="F3157">
        <v>3155</v>
      </c>
      <c r="G3157">
        <f t="shared" ca="1" si="101"/>
        <v>6.1622654853647409E-2</v>
      </c>
    </row>
    <row r="3158" spans="2:7" x14ac:dyDescent="0.2">
      <c r="B3158" s="153">
        <v>38903</v>
      </c>
      <c r="C3158" s="61">
        <v>134.49293499999999</v>
      </c>
      <c r="D3158">
        <f t="shared" si="100"/>
        <v>4.5126047485334322E-3</v>
      </c>
      <c r="E3158">
        <v>4.5126047485334322E-3</v>
      </c>
      <c r="F3158">
        <v>3156</v>
      </c>
      <c r="G3158">
        <f t="shared" ca="1" si="101"/>
        <v>7.9869292231643324E-2</v>
      </c>
    </row>
    <row r="3159" spans="2:7" x14ac:dyDescent="0.2">
      <c r="B3159" s="153">
        <v>38902</v>
      </c>
      <c r="C3159" s="61">
        <v>133.88874799999999</v>
      </c>
      <c r="D3159">
        <f t="shared" si="100"/>
        <v>1.2629281991250225E-2</v>
      </c>
      <c r="E3159">
        <v>1.2629281991250225E-2</v>
      </c>
      <c r="F3159">
        <v>3157</v>
      </c>
      <c r="G3159">
        <f t="shared" ca="1" si="101"/>
        <v>4.8470249582933042E-2</v>
      </c>
    </row>
    <row r="3160" spans="2:7" x14ac:dyDescent="0.2">
      <c r="B3160" s="153">
        <v>38901</v>
      </c>
      <c r="C3160" s="61">
        <v>132.218918</v>
      </c>
      <c r="D3160">
        <f t="shared" si="100"/>
        <v>-8.8064764344171816E-3</v>
      </c>
      <c r="E3160">
        <v>-8.8064764344171816E-3</v>
      </c>
      <c r="F3160">
        <v>3158</v>
      </c>
      <c r="G3160">
        <f t="shared" ca="1" si="101"/>
        <v>4.2814145119208835E-2</v>
      </c>
    </row>
    <row r="3161" spans="2:7" x14ac:dyDescent="0.2">
      <c r="B3161" s="153">
        <v>38898</v>
      </c>
      <c r="C3161" s="61">
        <v>133.39364599999999</v>
      </c>
      <c r="D3161">
        <f t="shared" si="100"/>
        <v>3.8815451625347691E-2</v>
      </c>
      <c r="E3161">
        <v>3.8815451625347691E-2</v>
      </c>
      <c r="F3161">
        <v>3159</v>
      </c>
      <c r="G3161">
        <f t="shared" ca="1" si="101"/>
        <v>3.0298359177603023E-2</v>
      </c>
    </row>
    <row r="3162" spans="2:7" x14ac:dyDescent="0.2">
      <c r="B3162" s="153">
        <v>38897</v>
      </c>
      <c r="C3162" s="61">
        <v>128.409378</v>
      </c>
      <c r="D3162">
        <f t="shared" si="100"/>
        <v>3.1895057572405003E-2</v>
      </c>
      <c r="E3162">
        <v>3.1895057572405003E-2</v>
      </c>
      <c r="F3162">
        <v>3160</v>
      </c>
      <c r="G3162">
        <f t="shared" ca="1" si="101"/>
        <v>0.14640174088516533</v>
      </c>
    </row>
    <row r="3163" spans="2:7" x14ac:dyDescent="0.2">
      <c r="B3163" s="153">
        <v>38896</v>
      </c>
      <c r="C3163" s="61">
        <v>124.44034600000001</v>
      </c>
      <c r="D3163">
        <f t="shared" si="100"/>
        <v>-5.098623522115057E-3</v>
      </c>
      <c r="E3163">
        <v>-5.098623522115057E-3</v>
      </c>
      <c r="F3163">
        <v>3161</v>
      </c>
      <c r="G3163">
        <f t="shared" ca="1" si="101"/>
        <v>5.3575216215537229E-2</v>
      </c>
    </row>
    <row r="3164" spans="2:7" x14ac:dyDescent="0.2">
      <c r="B3164" s="153">
        <v>38895</v>
      </c>
      <c r="C3164" s="61">
        <v>125.07807200000001</v>
      </c>
      <c r="D3164">
        <f t="shared" si="100"/>
        <v>2.0190066753415718E-2</v>
      </c>
      <c r="E3164">
        <v>2.0190066753415718E-2</v>
      </c>
      <c r="F3164">
        <v>3162</v>
      </c>
      <c r="G3164">
        <f t="shared" ca="1" si="101"/>
        <v>-5.5273819879639162E-2</v>
      </c>
    </row>
    <row r="3165" spans="2:7" x14ac:dyDescent="0.2">
      <c r="B3165" s="153">
        <v>38894</v>
      </c>
      <c r="C3165" s="61">
        <v>122.602715</v>
      </c>
      <c r="D3165">
        <f t="shared" si="100"/>
        <v>-6.0023211699069316E-2</v>
      </c>
      <c r="E3165">
        <v>-6.0023211699069316E-2</v>
      </c>
      <c r="F3165">
        <v>3163</v>
      </c>
      <c r="G3165">
        <f t="shared" ca="1" si="101"/>
        <v>1.1653607621616392E-2</v>
      </c>
    </row>
    <row r="3166" spans="2:7" x14ac:dyDescent="0.2">
      <c r="B3166" s="153">
        <v>38891</v>
      </c>
      <c r="C3166" s="61">
        <v>130.43164100000001</v>
      </c>
      <c r="D3166">
        <f t="shared" si="100"/>
        <v>1.2902592069225557E-2</v>
      </c>
      <c r="E3166">
        <v>1.2902592069225557E-2</v>
      </c>
      <c r="F3166">
        <v>3164</v>
      </c>
      <c r="G3166">
        <f t="shared" ca="1" si="101"/>
        <v>-7.0866127213288638E-2</v>
      </c>
    </row>
    <row r="3167" spans="2:7" x14ac:dyDescent="0.2">
      <c r="B3167" s="153">
        <v>38890</v>
      </c>
      <c r="C3167" s="61">
        <v>128.770172</v>
      </c>
      <c r="D3167">
        <f t="shared" si="100"/>
        <v>2.3747206631526119E-2</v>
      </c>
      <c r="E3167">
        <v>2.3747206631526119E-2</v>
      </c>
      <c r="F3167">
        <v>3165</v>
      </c>
      <c r="G3167">
        <f t="shared" ca="1" si="101"/>
        <v>-2.0305201823441001E-2</v>
      </c>
    </row>
    <row r="3168" spans="2:7" x14ac:dyDescent="0.2">
      <c r="B3168" s="153">
        <v>38889</v>
      </c>
      <c r="C3168" s="61">
        <v>125.78317300000001</v>
      </c>
      <c r="D3168">
        <f t="shared" si="100"/>
        <v>5.2755735858382863E-3</v>
      </c>
      <c r="E3168">
        <v>5.2755735858382863E-3</v>
      </c>
      <c r="F3168">
        <v>3166</v>
      </c>
      <c r="G3168">
        <f t="shared" ca="1" si="101"/>
        <v>-7.8579088172241435E-2</v>
      </c>
    </row>
    <row r="3169" spans="2:7" x14ac:dyDescent="0.2">
      <c r="B3169" s="153">
        <v>38888</v>
      </c>
      <c r="C3169" s="61">
        <v>125.12307699999999</v>
      </c>
      <c r="D3169">
        <f t="shared" si="100"/>
        <v>-1.282457041942396E-2</v>
      </c>
      <c r="E3169">
        <v>-1.282457041942396E-2</v>
      </c>
      <c r="F3169">
        <v>3167</v>
      </c>
      <c r="G3169">
        <f t="shared" ca="1" si="101"/>
        <v>1.0908093307244208E-2</v>
      </c>
    </row>
    <row r="3170" spans="2:7" x14ac:dyDescent="0.2">
      <c r="B3170" s="153">
        <v>38887</v>
      </c>
      <c r="C3170" s="61">
        <v>126.74857299999999</v>
      </c>
      <c r="D3170">
        <f t="shared" si="100"/>
        <v>5.9964005475045344E-2</v>
      </c>
      <c r="E3170">
        <v>5.9964005475045344E-2</v>
      </c>
      <c r="F3170">
        <v>3168</v>
      </c>
      <c r="G3170">
        <f t="shared" ca="1" si="101"/>
        <v>-9.5381297373994325E-2</v>
      </c>
    </row>
    <row r="3171" spans="2:7" x14ac:dyDescent="0.2">
      <c r="B3171" s="153">
        <v>38884</v>
      </c>
      <c r="C3171" s="61">
        <v>119.578186</v>
      </c>
      <c r="D3171">
        <f t="shared" si="100"/>
        <v>4.236483200525254E-2</v>
      </c>
      <c r="E3171">
        <v>4.236483200525254E-2</v>
      </c>
      <c r="F3171">
        <v>3169</v>
      </c>
      <c r="G3171">
        <f t="shared" ca="1" si="101"/>
        <v>-5.0269216747410972E-2</v>
      </c>
    </row>
    <row r="3172" spans="2:7" x14ac:dyDescent="0.2">
      <c r="B3172" s="153">
        <v>38883</v>
      </c>
      <c r="C3172" s="61">
        <v>114.71817</v>
      </c>
      <c r="D3172">
        <f t="shared" si="100"/>
        <v>5.2540065491386748E-2</v>
      </c>
      <c r="E3172">
        <v>5.2540065491386748E-2</v>
      </c>
      <c r="F3172">
        <v>3170</v>
      </c>
      <c r="G3172">
        <f t="shared" ca="1" si="101"/>
        <v>-7.9351938359824722E-2</v>
      </c>
    </row>
    <row r="3173" spans="2:7" x14ac:dyDescent="0.2">
      <c r="B3173" s="153">
        <v>38882</v>
      </c>
      <c r="C3173" s="61">
        <v>108.991737</v>
      </c>
      <c r="D3173">
        <f t="shared" si="100"/>
        <v>-4.8822709740740697E-2</v>
      </c>
      <c r="E3173">
        <v>-4.8822709740740697E-2</v>
      </c>
      <c r="F3173">
        <v>3171</v>
      </c>
      <c r="G3173">
        <f t="shared" ca="1" si="101"/>
        <v>-4.6947545039469074E-3</v>
      </c>
    </row>
    <row r="3174" spans="2:7" x14ac:dyDescent="0.2">
      <c r="B3174" s="153">
        <v>38881</v>
      </c>
      <c r="C3174" s="61">
        <v>114.58614300000001</v>
      </c>
      <c r="D3174">
        <f t="shared" si="100"/>
        <v>-4.6091482398259505E-2</v>
      </c>
      <c r="E3174">
        <v>-4.6091482398259505E-2</v>
      </c>
      <c r="F3174">
        <v>3172</v>
      </c>
      <c r="G3174">
        <f t="shared" ca="1" si="101"/>
        <v>9.9874558714362002E-3</v>
      </c>
    </row>
    <row r="3175" spans="2:7" x14ac:dyDescent="0.2">
      <c r="B3175" s="153">
        <v>38880</v>
      </c>
      <c r="C3175" s="61">
        <v>120.12278000000001</v>
      </c>
      <c r="D3175">
        <f t="shared" si="100"/>
        <v>-3.8631666786434711E-2</v>
      </c>
      <c r="E3175">
        <v>-3.8631666786434711E-2</v>
      </c>
      <c r="F3175">
        <v>3173</v>
      </c>
      <c r="G3175">
        <f t="shared" ca="1" si="101"/>
        <v>7.6714960407076732E-2</v>
      </c>
    </row>
    <row r="3176" spans="2:7" x14ac:dyDescent="0.2">
      <c r="B3176" s="153">
        <v>38877</v>
      </c>
      <c r="C3176" s="61">
        <v>124.949799</v>
      </c>
      <c r="D3176">
        <f t="shared" si="100"/>
        <v>5.1597260139936582E-2</v>
      </c>
      <c r="E3176">
        <v>5.1597260139936582E-2</v>
      </c>
      <c r="F3176">
        <v>3174</v>
      </c>
      <c r="G3176">
        <f t="shared" ca="1" si="101"/>
        <v>8.15171975199252E-2</v>
      </c>
    </row>
    <row r="3177" spans="2:7" x14ac:dyDescent="0.2">
      <c r="B3177" s="153">
        <v>38876</v>
      </c>
      <c r="C3177" s="61">
        <v>118.819061</v>
      </c>
      <c r="D3177">
        <f t="shared" si="100"/>
        <v>-3.3946071552363462E-2</v>
      </c>
      <c r="E3177">
        <v>-3.3946071552363462E-2</v>
      </c>
      <c r="F3177">
        <v>3175</v>
      </c>
      <c r="G3177">
        <f t="shared" ca="1" si="101"/>
        <v>-6.8650150309724073E-2</v>
      </c>
    </row>
    <row r="3178" spans="2:7" x14ac:dyDescent="0.2">
      <c r="B3178" s="153">
        <v>38875</v>
      </c>
      <c r="C3178" s="61">
        <v>122.994232</v>
      </c>
      <c r="D3178">
        <f t="shared" si="100"/>
        <v>-2.8165426485701521E-2</v>
      </c>
      <c r="E3178">
        <v>-2.8165426485701521E-2</v>
      </c>
      <c r="F3178">
        <v>3176</v>
      </c>
      <c r="G3178">
        <f t="shared" ca="1" si="101"/>
        <v>-2.6609723431462288E-2</v>
      </c>
    </row>
    <row r="3179" spans="2:7" x14ac:dyDescent="0.2">
      <c r="B3179" s="153">
        <v>38874</v>
      </c>
      <c r="C3179" s="61">
        <v>126.558815</v>
      </c>
      <c r="D3179">
        <f t="shared" si="100"/>
        <v>-2.4051886563692813E-2</v>
      </c>
      <c r="E3179">
        <v>-2.4051886563692813E-2</v>
      </c>
      <c r="F3179">
        <v>3177</v>
      </c>
      <c r="G3179">
        <f t="shared" ca="1" si="101"/>
        <v>-1.9954380138019145E-2</v>
      </c>
    </row>
    <row r="3180" spans="2:7" x14ac:dyDescent="0.2">
      <c r="B3180" s="153">
        <v>38873</v>
      </c>
      <c r="C3180" s="61">
        <v>129.67781099999999</v>
      </c>
      <c r="D3180">
        <f t="shared" si="100"/>
        <v>-5.1275004562658646E-3</v>
      </c>
      <c r="E3180">
        <v>-5.1275004562658646E-3</v>
      </c>
      <c r="F3180">
        <v>3178</v>
      </c>
      <c r="G3180">
        <f t="shared" ca="1" si="101"/>
        <v>0.10478919679563381</v>
      </c>
    </row>
    <row r="3181" spans="2:7" x14ac:dyDescent="0.2">
      <c r="B3181" s="153">
        <v>38870</v>
      </c>
      <c r="C3181" s="61">
        <v>130.346161</v>
      </c>
      <c r="D3181">
        <f t="shared" si="100"/>
        <v>6.3770969330616351E-2</v>
      </c>
      <c r="E3181">
        <v>6.3770969330616351E-2</v>
      </c>
      <c r="F3181">
        <v>3179</v>
      </c>
      <c r="G3181">
        <f t="shared" ca="1" si="101"/>
        <v>0.10778284672009891</v>
      </c>
    </row>
    <row r="3182" spans="2:7" x14ac:dyDescent="0.2">
      <c r="B3182" s="153">
        <v>38869</v>
      </c>
      <c r="C3182" s="61">
        <v>122.532166</v>
      </c>
      <c r="D3182">
        <f t="shared" si="100"/>
        <v>-5.7801093338949845E-2</v>
      </c>
      <c r="E3182">
        <v>-5.7801093338949845E-2</v>
      </c>
      <c r="F3182">
        <v>3180</v>
      </c>
      <c r="G3182">
        <f t="shared" ca="1" si="101"/>
        <v>-2.2100582971402365E-2</v>
      </c>
    </row>
    <row r="3183" spans="2:7" x14ac:dyDescent="0.2">
      <c r="B3183" s="153">
        <v>38868</v>
      </c>
      <c r="C3183" s="61">
        <v>130.049149</v>
      </c>
      <c r="D3183">
        <f t="shared" si="100"/>
        <v>-6.9739560596578402E-4</v>
      </c>
      <c r="E3183">
        <v>-6.9739560596578402E-4</v>
      </c>
      <c r="F3183">
        <v>3181</v>
      </c>
      <c r="G3183">
        <f t="shared" ca="1" si="101"/>
        <v>-6.3271901541585357E-3</v>
      </c>
    </row>
    <row r="3184" spans="2:7" x14ac:dyDescent="0.2">
      <c r="B3184" s="153">
        <v>38867</v>
      </c>
      <c r="C3184" s="61">
        <v>130.13990799999999</v>
      </c>
      <c r="D3184">
        <f t="shared" si="100"/>
        <v>-4.2554375504583207E-2</v>
      </c>
      <c r="E3184">
        <v>-4.2554375504583207E-2</v>
      </c>
      <c r="F3184">
        <v>3182</v>
      </c>
      <c r="G3184">
        <f t="shared" ca="1" si="101"/>
        <v>6.7059753431497421E-2</v>
      </c>
    </row>
    <row r="3185" spans="2:7" x14ac:dyDescent="0.2">
      <c r="B3185" s="153">
        <v>38866</v>
      </c>
      <c r="C3185" s="61">
        <v>135.924072</v>
      </c>
      <c r="D3185">
        <f t="shared" si="100"/>
        <v>1.2165866258976804E-2</v>
      </c>
      <c r="E3185">
        <v>1.2165866258976804E-2</v>
      </c>
      <c r="F3185">
        <v>3183</v>
      </c>
      <c r="G3185">
        <f t="shared" ca="1" si="101"/>
        <v>3.8743418461264695E-2</v>
      </c>
    </row>
    <row r="3186" spans="2:7" x14ac:dyDescent="0.2">
      <c r="B3186" s="153">
        <v>38863</v>
      </c>
      <c r="C3186" s="61">
        <v>134.290314</v>
      </c>
      <c r="D3186">
        <f t="shared" si="100"/>
        <v>7.7398426286102778E-3</v>
      </c>
      <c r="E3186">
        <v>7.7398426286102778E-3</v>
      </c>
      <c r="F3186">
        <v>3184</v>
      </c>
      <c r="G3186">
        <f t="shared" ca="1" si="101"/>
        <v>-3.970379769082618E-2</v>
      </c>
    </row>
    <row r="3187" spans="2:7" x14ac:dyDescent="0.2">
      <c r="B3187" s="153">
        <v>38862</v>
      </c>
      <c r="C3187" s="61">
        <v>133.25891100000001</v>
      </c>
      <c r="D3187">
        <f t="shared" si="100"/>
        <v>3.188311015084478E-2</v>
      </c>
      <c r="E3187">
        <v>3.188311015084478E-2</v>
      </c>
      <c r="F3187">
        <v>3185</v>
      </c>
      <c r="G3187">
        <f t="shared" ca="1" si="101"/>
        <v>-3.1251025674763074E-2</v>
      </c>
    </row>
    <row r="3188" spans="2:7" x14ac:dyDescent="0.2">
      <c r="B3188" s="153">
        <v>38861</v>
      </c>
      <c r="C3188" s="61">
        <v>129.141479</v>
      </c>
      <c r="D3188">
        <f t="shared" si="100"/>
        <v>4.5570148379867432E-3</v>
      </c>
      <c r="E3188">
        <v>4.5570148379867432E-3</v>
      </c>
      <c r="F3188">
        <v>3186</v>
      </c>
      <c r="G3188">
        <f t="shared" ca="1" si="101"/>
        <v>-1.3590872911844437E-2</v>
      </c>
    </row>
    <row r="3189" spans="2:7" x14ac:dyDescent="0.2">
      <c r="B3189" s="153">
        <v>38860</v>
      </c>
      <c r="C3189" s="61">
        <v>128.55564899999999</v>
      </c>
      <c r="D3189">
        <f t="shared" si="100"/>
        <v>2.2578349147124716E-2</v>
      </c>
      <c r="E3189">
        <v>2.2578349147124716E-2</v>
      </c>
      <c r="F3189">
        <v>3187</v>
      </c>
      <c r="G3189">
        <f t="shared" ca="1" si="101"/>
        <v>4.8503219446416673E-3</v>
      </c>
    </row>
    <row r="3190" spans="2:7" x14ac:dyDescent="0.2">
      <c r="B3190" s="153">
        <v>38859</v>
      </c>
      <c r="C3190" s="61">
        <v>125.717163</v>
      </c>
      <c r="D3190">
        <f t="shared" si="100"/>
        <v>-9.8248256064081912E-2</v>
      </c>
      <c r="E3190">
        <v>-9.8248256064081912E-2</v>
      </c>
      <c r="F3190">
        <v>3188</v>
      </c>
      <c r="G3190">
        <f t="shared" ca="1" si="101"/>
        <v>-3.2409191092476744E-3</v>
      </c>
    </row>
    <row r="3191" spans="2:7" x14ac:dyDescent="0.2">
      <c r="B3191" s="153">
        <v>38856</v>
      </c>
      <c r="C3191" s="61">
        <v>139.41438299999999</v>
      </c>
      <c r="D3191">
        <f t="shared" si="100"/>
        <v>-3.7867837231127494E-2</v>
      </c>
      <c r="E3191">
        <v>-3.7867837231127494E-2</v>
      </c>
      <c r="F3191">
        <v>3189</v>
      </c>
      <c r="G3191">
        <f t="shared" ca="1" si="101"/>
        <v>7.5763978356181733E-2</v>
      </c>
    </row>
    <row r="3192" spans="2:7" x14ac:dyDescent="0.2">
      <c r="B3192" s="153">
        <v>38855</v>
      </c>
      <c r="C3192" s="61">
        <v>144.901489</v>
      </c>
      <c r="D3192">
        <f t="shared" si="100"/>
        <v>-8.7455927140509399E-2</v>
      </c>
      <c r="E3192">
        <v>-8.7455927140509399E-2</v>
      </c>
      <c r="F3192">
        <v>3190</v>
      </c>
      <c r="G3192">
        <f t="shared" ca="1" si="101"/>
        <v>0.11101071507482972</v>
      </c>
    </row>
    <row r="3193" spans="2:7" x14ac:dyDescent="0.2">
      <c r="B3193" s="153">
        <v>38854</v>
      </c>
      <c r="C3193" s="61">
        <v>158.78848300000001</v>
      </c>
      <c r="D3193">
        <f t="shared" si="100"/>
        <v>3.3956735956169264E-2</v>
      </c>
      <c r="E3193">
        <v>3.3956735956169264E-2</v>
      </c>
      <c r="F3193">
        <v>3191</v>
      </c>
      <c r="G3193">
        <f t="shared" ca="1" si="101"/>
        <v>2.7838414938253658E-2</v>
      </c>
    </row>
    <row r="3194" spans="2:7" x14ac:dyDescent="0.2">
      <c r="B3194" s="153">
        <v>38853</v>
      </c>
      <c r="C3194" s="61">
        <v>153.573624</v>
      </c>
      <c r="D3194">
        <f t="shared" si="100"/>
        <v>1.4167165593615439E-2</v>
      </c>
      <c r="E3194">
        <v>1.4167165593615439E-2</v>
      </c>
      <c r="F3194">
        <v>3192</v>
      </c>
      <c r="G3194">
        <f t="shared" ca="1" si="101"/>
        <v>-9.8901599032941451E-3</v>
      </c>
    </row>
    <row r="3195" spans="2:7" x14ac:dyDescent="0.2">
      <c r="B3195" s="153">
        <v>38852</v>
      </c>
      <c r="C3195" s="61">
        <v>151.428314</v>
      </c>
      <c r="D3195">
        <f t="shared" si="100"/>
        <v>-4.729271366098621E-2</v>
      </c>
      <c r="E3195">
        <v>-4.729271366098621E-2</v>
      </c>
      <c r="F3195">
        <v>3193</v>
      </c>
      <c r="G3195">
        <f t="shared" ca="1" si="101"/>
        <v>4.5351475100923168E-2</v>
      </c>
    </row>
    <row r="3196" spans="2:7" x14ac:dyDescent="0.2">
      <c r="B3196" s="153">
        <v>38849</v>
      </c>
      <c r="C3196" s="61">
        <v>158.945267</v>
      </c>
      <c r="D3196">
        <f t="shared" si="100"/>
        <v>6.4788137752887671E-3</v>
      </c>
      <c r="E3196">
        <v>6.4788137752887671E-3</v>
      </c>
      <c r="F3196">
        <v>3194</v>
      </c>
      <c r="G3196">
        <f t="shared" ca="1" si="101"/>
        <v>-6.7525388969101471E-2</v>
      </c>
    </row>
    <row r="3197" spans="2:7" x14ac:dyDescent="0.2">
      <c r="B3197" s="153">
        <v>38848</v>
      </c>
      <c r="C3197" s="61">
        <v>157.92211900000001</v>
      </c>
      <c r="D3197">
        <f t="shared" si="100"/>
        <v>-1.9166448996420435E-2</v>
      </c>
      <c r="E3197">
        <v>-1.9166448996420435E-2</v>
      </c>
      <c r="F3197">
        <v>3195</v>
      </c>
      <c r="G3197">
        <f t="shared" ca="1" si="101"/>
        <v>1.4848266689659594E-2</v>
      </c>
    </row>
    <row r="3198" spans="2:7" x14ac:dyDescent="0.2">
      <c r="B3198" s="153">
        <v>38847</v>
      </c>
      <c r="C3198" s="61">
        <v>161.008072</v>
      </c>
      <c r="D3198">
        <f t="shared" si="100"/>
        <v>-1.0747888098707973E-2</v>
      </c>
      <c r="E3198">
        <v>-1.0747888098707973E-2</v>
      </c>
      <c r="F3198">
        <v>3196</v>
      </c>
      <c r="G3198">
        <f t="shared" ca="1" si="101"/>
        <v>3.727965143479979E-2</v>
      </c>
    </row>
    <row r="3199" spans="2:7" x14ac:dyDescent="0.2">
      <c r="B3199" s="153">
        <v>38846</v>
      </c>
      <c r="C3199" s="61">
        <v>162.75737000000001</v>
      </c>
      <c r="D3199">
        <f t="shared" si="100"/>
        <v>2.3505630591907967E-2</v>
      </c>
      <c r="E3199">
        <v>2.3505630591907967E-2</v>
      </c>
      <c r="F3199">
        <v>3197</v>
      </c>
      <c r="G3199">
        <f t="shared" ca="1" si="101"/>
        <v>7.7541645977009299E-2</v>
      </c>
    </row>
    <row r="3200" spans="2:7" x14ac:dyDescent="0.2">
      <c r="B3200" s="153">
        <v>38845</v>
      </c>
      <c r="C3200" s="61">
        <v>159.01951600000001</v>
      </c>
      <c r="D3200">
        <f t="shared" si="100"/>
        <v>-5.0080433975489532E-3</v>
      </c>
      <c r="E3200">
        <v>-5.0080433975489532E-3</v>
      </c>
      <c r="F3200">
        <v>3198</v>
      </c>
      <c r="G3200">
        <f t="shared" ca="1" si="101"/>
        <v>3.888219898046638E-3</v>
      </c>
    </row>
    <row r="3201" spans="2:7" x14ac:dyDescent="0.2">
      <c r="B3201" s="153">
        <v>38842</v>
      </c>
      <c r="C3201" s="61">
        <v>159.81990099999999</v>
      </c>
      <c r="D3201">
        <f t="shared" si="100"/>
        <v>-1.8552563192261297E-3</v>
      </c>
      <c r="E3201">
        <v>-1.8552563192261297E-3</v>
      </c>
      <c r="F3201">
        <v>3199</v>
      </c>
      <c r="G3201">
        <f t="shared" ca="1" si="101"/>
        <v>7.852593706509825E-2</v>
      </c>
    </row>
    <row r="3202" spans="2:7" x14ac:dyDescent="0.2">
      <c r="B3202" s="153">
        <v>38841</v>
      </c>
      <c r="C3202" s="61">
        <v>160.11695900000001</v>
      </c>
      <c r="D3202">
        <f t="shared" si="100"/>
        <v>1.0413980376570046E-2</v>
      </c>
      <c r="E3202">
        <v>1.0413980376570046E-2</v>
      </c>
      <c r="F3202">
        <v>3200</v>
      </c>
      <c r="G3202">
        <f t="shared" ca="1" si="101"/>
        <v>-3.751435626522007E-3</v>
      </c>
    </row>
    <row r="3203" spans="2:7" x14ac:dyDescent="0.2">
      <c r="B3203" s="153">
        <v>38840</v>
      </c>
      <c r="C3203" s="61">
        <v>158.46669</v>
      </c>
      <c r="D3203">
        <f t="shared" ref="D3203:D3266" si="102">(C3203-C3204)/C3204</f>
        <v>2.9246747521454127E-3</v>
      </c>
      <c r="E3203">
        <v>2.9246747521454127E-3</v>
      </c>
      <c r="F3203">
        <v>3201</v>
      </c>
      <c r="G3203">
        <f t="shared" ref="G3203:G3266" ca="1" si="103">_xlfn.NORM.INV(RAND(),$N$5,$N$6)</f>
        <v>-1.1504513307518694E-2</v>
      </c>
    </row>
    <row r="3204" spans="2:7" x14ac:dyDescent="0.2">
      <c r="B3204" s="153">
        <v>38839</v>
      </c>
      <c r="C3204" s="61">
        <v>158.00457800000001</v>
      </c>
      <c r="D3204">
        <f t="shared" si="102"/>
        <v>3.2346638471614182E-2</v>
      </c>
      <c r="E3204">
        <v>3.2346638471614182E-2</v>
      </c>
      <c r="F3204">
        <v>3202</v>
      </c>
      <c r="G3204">
        <f t="shared" ca="1" si="103"/>
        <v>-6.5317583582806926E-2</v>
      </c>
    </row>
    <row r="3205" spans="2:7" x14ac:dyDescent="0.2">
      <c r="B3205" s="153">
        <v>38835</v>
      </c>
      <c r="C3205" s="61">
        <v>153.05380199999999</v>
      </c>
      <c r="D3205">
        <f t="shared" si="102"/>
        <v>-1.2195146743914314E-2</v>
      </c>
      <c r="E3205">
        <v>-1.2195146743914314E-2</v>
      </c>
      <c r="F3205">
        <v>3203</v>
      </c>
      <c r="G3205">
        <f t="shared" ca="1" si="103"/>
        <v>1.8167873707327902E-2</v>
      </c>
    </row>
    <row r="3206" spans="2:7" x14ac:dyDescent="0.2">
      <c r="B3206" s="153">
        <v>38834</v>
      </c>
      <c r="C3206" s="61">
        <v>154.94335899999999</v>
      </c>
      <c r="D3206">
        <f t="shared" si="102"/>
        <v>-2.0806197511469622E-2</v>
      </c>
      <c r="E3206">
        <v>-2.0806197511469622E-2</v>
      </c>
      <c r="F3206">
        <v>3204</v>
      </c>
      <c r="G3206">
        <f t="shared" ca="1" si="103"/>
        <v>2.4244749557001052E-2</v>
      </c>
    </row>
    <row r="3207" spans="2:7" x14ac:dyDescent="0.2">
      <c r="B3207" s="153">
        <v>38833</v>
      </c>
      <c r="C3207" s="61">
        <v>158.23564099999999</v>
      </c>
      <c r="D3207">
        <f t="shared" si="102"/>
        <v>4.5239128288828707E-2</v>
      </c>
      <c r="E3207">
        <v>4.5239128288828707E-2</v>
      </c>
      <c r="F3207">
        <v>3205</v>
      </c>
      <c r="G3207">
        <f t="shared" ca="1" si="103"/>
        <v>0.12208018776983282</v>
      </c>
    </row>
    <row r="3208" spans="2:7" x14ac:dyDescent="0.2">
      <c r="B3208" s="153">
        <v>38832</v>
      </c>
      <c r="C3208" s="61">
        <v>151.387024</v>
      </c>
      <c r="D3208">
        <f t="shared" si="102"/>
        <v>-4.3929170020990393E-2</v>
      </c>
      <c r="E3208">
        <v>-4.3929170020990393E-2</v>
      </c>
      <c r="F3208">
        <v>3206</v>
      </c>
      <c r="G3208">
        <f t="shared" ca="1" si="103"/>
        <v>-5.1733695978333792E-2</v>
      </c>
    </row>
    <row r="3209" spans="2:7" x14ac:dyDescent="0.2">
      <c r="B3209" s="153">
        <v>38831</v>
      </c>
      <c r="C3209" s="61">
        <v>158.342896</v>
      </c>
      <c r="D3209">
        <f t="shared" si="102"/>
        <v>-1.9818214950639838E-2</v>
      </c>
      <c r="E3209">
        <v>-1.9818214950639838E-2</v>
      </c>
      <c r="F3209">
        <v>3207</v>
      </c>
      <c r="G3209">
        <f t="shared" ca="1" si="103"/>
        <v>7.8778219332376151E-2</v>
      </c>
    </row>
    <row r="3210" spans="2:7" x14ac:dyDescent="0.2">
      <c r="B3210" s="153">
        <v>38828</v>
      </c>
      <c r="C3210" s="61">
        <v>161.54441800000001</v>
      </c>
      <c r="D3210">
        <f t="shared" si="102"/>
        <v>2.8040406648672498E-2</v>
      </c>
      <c r="E3210">
        <v>2.8040406648672498E-2</v>
      </c>
      <c r="F3210">
        <v>3208</v>
      </c>
      <c r="G3210">
        <f t="shared" ca="1" si="103"/>
        <v>-1.9022989998434079E-2</v>
      </c>
    </row>
    <row r="3211" spans="2:7" x14ac:dyDescent="0.2">
      <c r="B3211" s="153">
        <v>38827</v>
      </c>
      <c r="C3211" s="61">
        <v>157.13819899999999</v>
      </c>
      <c r="D3211">
        <f t="shared" si="102"/>
        <v>3.0854124584235615E-2</v>
      </c>
      <c r="E3211">
        <v>3.0854124584235615E-2</v>
      </c>
      <c r="F3211">
        <v>3209</v>
      </c>
      <c r="G3211">
        <f t="shared" ca="1" si="103"/>
        <v>2.435538490292001E-2</v>
      </c>
    </row>
    <row r="3212" spans="2:7" x14ac:dyDescent="0.2">
      <c r="B3212" s="153">
        <v>38826</v>
      </c>
      <c r="C3212" s="61">
        <v>152.43495200000001</v>
      </c>
      <c r="D3212">
        <f t="shared" si="102"/>
        <v>-9.3307573693601903E-3</v>
      </c>
      <c r="E3212">
        <v>-9.3307573693601903E-3</v>
      </c>
      <c r="F3212">
        <v>3210</v>
      </c>
      <c r="G3212">
        <f t="shared" ca="1" si="103"/>
        <v>-5.2947064950034199E-3</v>
      </c>
    </row>
    <row r="3213" spans="2:7" x14ac:dyDescent="0.2">
      <c r="B3213" s="153">
        <v>38825</v>
      </c>
      <c r="C3213" s="61">
        <v>153.87068199999999</v>
      </c>
      <c r="D3213">
        <f t="shared" si="102"/>
        <v>2.9580319296046076E-3</v>
      </c>
      <c r="E3213">
        <v>2.9580319296046076E-3</v>
      </c>
      <c r="F3213">
        <v>3211</v>
      </c>
      <c r="G3213">
        <f t="shared" ca="1" si="103"/>
        <v>-6.3623105570544389E-2</v>
      </c>
    </row>
    <row r="3214" spans="2:7" x14ac:dyDescent="0.2">
      <c r="B3214" s="153">
        <v>38824</v>
      </c>
      <c r="C3214" s="61">
        <v>153.41686999999999</v>
      </c>
      <c r="D3214">
        <f t="shared" si="102"/>
        <v>2.4803009965694432E-2</v>
      </c>
      <c r="E3214">
        <v>2.4803009965694432E-2</v>
      </c>
      <c r="F3214">
        <v>3212</v>
      </c>
      <c r="G3214">
        <f t="shared" ca="1" si="103"/>
        <v>1.4551371530999868E-2</v>
      </c>
    </row>
    <row r="3215" spans="2:7" x14ac:dyDescent="0.2">
      <c r="B3215" s="153">
        <v>38820</v>
      </c>
      <c r="C3215" s="61">
        <v>149.703766</v>
      </c>
      <c r="D3215">
        <f t="shared" si="102"/>
        <v>4.317928465582023E-3</v>
      </c>
      <c r="E3215">
        <v>4.317928465582023E-3</v>
      </c>
      <c r="F3215">
        <v>3213</v>
      </c>
      <c r="G3215">
        <f t="shared" ca="1" si="103"/>
        <v>-3.1070555398675644E-2</v>
      </c>
    </row>
    <row r="3216" spans="2:7" x14ac:dyDescent="0.2">
      <c r="B3216" s="153">
        <v>38819</v>
      </c>
      <c r="C3216" s="61">
        <v>149.060135</v>
      </c>
      <c r="D3216">
        <f t="shared" si="102"/>
        <v>-5.0559930913743181E-2</v>
      </c>
      <c r="E3216">
        <v>-5.0559930913743181E-2</v>
      </c>
      <c r="F3216">
        <v>3214</v>
      </c>
      <c r="G3216">
        <f t="shared" ca="1" si="103"/>
        <v>4.8721943114345093E-2</v>
      </c>
    </row>
    <row r="3217" spans="2:7" x14ac:dyDescent="0.2">
      <c r="B3217" s="153">
        <v>38817</v>
      </c>
      <c r="C3217" s="61">
        <v>156.99794</v>
      </c>
      <c r="D3217">
        <f t="shared" si="102"/>
        <v>2.5603562060670437E-2</v>
      </c>
      <c r="E3217">
        <v>2.5603562060670437E-2</v>
      </c>
      <c r="F3217">
        <v>3215</v>
      </c>
      <c r="G3217">
        <f t="shared" ca="1" si="103"/>
        <v>-2.1498844313805797E-2</v>
      </c>
    </row>
    <row r="3218" spans="2:7" x14ac:dyDescent="0.2">
      <c r="B3218" s="153">
        <v>38814</v>
      </c>
      <c r="C3218" s="61">
        <v>153.07858300000001</v>
      </c>
      <c r="D3218">
        <f t="shared" si="102"/>
        <v>-3.8357816812064335E-2</v>
      </c>
      <c r="E3218">
        <v>-3.8357816812064335E-2</v>
      </c>
      <c r="F3218">
        <v>3216</v>
      </c>
      <c r="G3218">
        <f t="shared" ca="1" si="103"/>
        <v>-1.7406092957646384E-2</v>
      </c>
    </row>
    <row r="3219" spans="2:7" x14ac:dyDescent="0.2">
      <c r="B3219" s="153">
        <v>38812</v>
      </c>
      <c r="C3219" s="61">
        <v>159.18455499999999</v>
      </c>
      <c r="D3219">
        <f t="shared" si="102"/>
        <v>2.1298458584195911E-3</v>
      </c>
      <c r="E3219">
        <v>2.1298458584195911E-3</v>
      </c>
      <c r="F3219">
        <v>3217</v>
      </c>
      <c r="G3219">
        <f t="shared" ca="1" si="103"/>
        <v>5.2971525087706896E-2</v>
      </c>
    </row>
    <row r="3220" spans="2:7" x14ac:dyDescent="0.2">
      <c r="B3220" s="153">
        <v>38811</v>
      </c>
      <c r="C3220" s="61">
        <v>158.846237</v>
      </c>
      <c r="D3220">
        <f t="shared" si="102"/>
        <v>-1.0027866895557916E-2</v>
      </c>
      <c r="E3220">
        <v>-1.0027866895557916E-2</v>
      </c>
      <c r="F3220">
        <v>3218</v>
      </c>
      <c r="G3220">
        <f t="shared" ca="1" si="103"/>
        <v>-2.4266772158910585E-2</v>
      </c>
    </row>
    <row r="3221" spans="2:7" x14ac:dyDescent="0.2">
      <c r="B3221" s="153">
        <v>38810</v>
      </c>
      <c r="C3221" s="61">
        <v>160.45526100000001</v>
      </c>
      <c r="D3221">
        <f t="shared" si="102"/>
        <v>4.3408492892377665E-2</v>
      </c>
      <c r="E3221">
        <v>4.3408492892377665E-2</v>
      </c>
      <c r="F3221">
        <v>3219</v>
      </c>
      <c r="G3221">
        <f t="shared" ca="1" si="103"/>
        <v>-5.0698351256650821E-2</v>
      </c>
    </row>
    <row r="3222" spans="2:7" x14ac:dyDescent="0.2">
      <c r="B3222" s="153">
        <v>38807</v>
      </c>
      <c r="C3222" s="61">
        <v>153.77990700000001</v>
      </c>
      <c r="D3222">
        <f t="shared" si="102"/>
        <v>2.2998929762060534E-2</v>
      </c>
      <c r="E3222">
        <v>2.2998929762060534E-2</v>
      </c>
      <c r="F3222">
        <v>3220</v>
      </c>
      <c r="G3222">
        <f t="shared" ca="1" si="103"/>
        <v>3.342800530824918E-2</v>
      </c>
    </row>
    <row r="3223" spans="2:7" x14ac:dyDescent="0.2">
      <c r="B3223" s="153">
        <v>38806</v>
      </c>
      <c r="C3223" s="61">
        <v>150.32264699999999</v>
      </c>
      <c r="D3223">
        <f t="shared" si="102"/>
        <v>7.7442967617934533E-3</v>
      </c>
      <c r="E3223">
        <v>7.7442967617934533E-3</v>
      </c>
      <c r="F3223">
        <v>3221</v>
      </c>
      <c r="G3223">
        <f t="shared" ca="1" si="103"/>
        <v>2.6869889890701566E-2</v>
      </c>
    </row>
    <row r="3224" spans="2:7" x14ac:dyDescent="0.2">
      <c r="B3224" s="153">
        <v>38805</v>
      </c>
      <c r="C3224" s="61">
        <v>149.16745</v>
      </c>
      <c r="D3224">
        <f t="shared" si="102"/>
        <v>-1.6568549682983683E-3</v>
      </c>
      <c r="E3224">
        <v>-1.6568549682983683E-3</v>
      </c>
      <c r="F3224">
        <v>3222</v>
      </c>
      <c r="G3224">
        <f t="shared" ca="1" si="103"/>
        <v>-2.0091577589454294E-2</v>
      </c>
    </row>
    <row r="3225" spans="2:7" x14ac:dyDescent="0.2">
      <c r="B3225" s="153">
        <v>38804</v>
      </c>
      <c r="C3225" s="61">
        <v>149.415009</v>
      </c>
      <c r="D3225">
        <f t="shared" si="102"/>
        <v>4.103656447125536E-3</v>
      </c>
      <c r="E3225">
        <v>4.103656447125536E-3</v>
      </c>
      <c r="F3225">
        <v>3223</v>
      </c>
      <c r="G3225">
        <f t="shared" ca="1" si="103"/>
        <v>8.18791242112233E-2</v>
      </c>
    </row>
    <row r="3226" spans="2:7" x14ac:dyDescent="0.2">
      <c r="B3226" s="153">
        <v>38803</v>
      </c>
      <c r="C3226" s="61">
        <v>148.80436700000001</v>
      </c>
      <c r="D3226">
        <f t="shared" si="102"/>
        <v>-8.1945652403497878E-3</v>
      </c>
      <c r="E3226">
        <v>-8.1945652403497878E-3</v>
      </c>
      <c r="F3226">
        <v>3224</v>
      </c>
      <c r="G3226">
        <f t="shared" ca="1" si="103"/>
        <v>-1.5786498631237152E-2</v>
      </c>
    </row>
    <row r="3227" spans="2:7" x14ac:dyDescent="0.2">
      <c r="B3227" s="153">
        <v>38800</v>
      </c>
      <c r="C3227" s="61">
        <v>150.033829</v>
      </c>
      <c r="D3227">
        <f t="shared" si="102"/>
        <v>3.8646162095956403E-3</v>
      </c>
      <c r="E3227">
        <v>3.8646162095956403E-3</v>
      </c>
      <c r="F3227">
        <v>3225</v>
      </c>
      <c r="G3227">
        <f t="shared" ca="1" si="103"/>
        <v>-6.535725400279141E-2</v>
      </c>
    </row>
    <row r="3228" spans="2:7" x14ac:dyDescent="0.2">
      <c r="B3228" s="153">
        <v>38799</v>
      </c>
      <c r="C3228" s="61">
        <v>149.45623800000001</v>
      </c>
      <c r="D3228">
        <f t="shared" si="102"/>
        <v>-1.2538891427087598E-2</v>
      </c>
      <c r="E3228">
        <v>-1.2538891427087598E-2</v>
      </c>
      <c r="F3228">
        <v>3226</v>
      </c>
      <c r="G3228">
        <f t="shared" ca="1" si="103"/>
        <v>3.3817401774521576E-2</v>
      </c>
    </row>
    <row r="3229" spans="2:7" x14ac:dyDescent="0.2">
      <c r="B3229" s="153">
        <v>38798</v>
      </c>
      <c r="C3229" s="61">
        <v>151.35405</v>
      </c>
      <c r="D3229">
        <f t="shared" si="102"/>
        <v>1.1525352982326396E-2</v>
      </c>
      <c r="E3229">
        <v>1.1525352982326396E-2</v>
      </c>
      <c r="F3229">
        <v>3227</v>
      </c>
      <c r="G3229">
        <f t="shared" ca="1" si="103"/>
        <v>-2.072612094799569E-3</v>
      </c>
    </row>
    <row r="3230" spans="2:7" x14ac:dyDescent="0.2">
      <c r="B3230" s="153">
        <v>38797</v>
      </c>
      <c r="C3230" s="61">
        <v>149.62951699999999</v>
      </c>
      <c r="D3230">
        <f t="shared" si="102"/>
        <v>-3.6808758872163831E-2</v>
      </c>
      <c r="E3230">
        <v>-3.6808758872163831E-2</v>
      </c>
      <c r="F3230">
        <v>3228</v>
      </c>
      <c r="G3230">
        <f t="shared" ca="1" si="103"/>
        <v>-7.8444267999396536E-2</v>
      </c>
    </row>
    <row r="3231" spans="2:7" x14ac:dyDescent="0.2">
      <c r="B3231" s="153">
        <v>38796</v>
      </c>
      <c r="C3231" s="61">
        <v>155.34767199999999</v>
      </c>
      <c r="D3231">
        <f t="shared" si="102"/>
        <v>3.6783959222819965E-3</v>
      </c>
      <c r="E3231">
        <v>3.6783959222819965E-3</v>
      </c>
      <c r="F3231">
        <v>3229</v>
      </c>
      <c r="G3231">
        <f t="shared" ca="1" si="103"/>
        <v>-0.12657579124518145</v>
      </c>
    </row>
    <row r="3232" spans="2:7" x14ac:dyDescent="0.2">
      <c r="B3232" s="153">
        <v>38793</v>
      </c>
      <c r="C3232" s="61">
        <v>154.778336</v>
      </c>
      <c r="D3232">
        <f t="shared" si="102"/>
        <v>2.0510200850210453E-2</v>
      </c>
      <c r="E3232">
        <v>2.0510200850210453E-2</v>
      </c>
      <c r="F3232">
        <v>3230</v>
      </c>
      <c r="G3232">
        <f t="shared" ca="1" si="103"/>
        <v>8.8991034072594746E-2</v>
      </c>
    </row>
    <row r="3233" spans="2:7" x14ac:dyDescent="0.2">
      <c r="B3233" s="153">
        <v>38792</v>
      </c>
      <c r="C3233" s="61">
        <v>151.66760300000001</v>
      </c>
      <c r="D3233">
        <f t="shared" si="102"/>
        <v>2.8480280852315951E-2</v>
      </c>
      <c r="E3233">
        <v>2.8480280852315951E-2</v>
      </c>
      <c r="F3233">
        <v>3231</v>
      </c>
      <c r="G3233">
        <f t="shared" ca="1" si="103"/>
        <v>2.7969647826287844E-2</v>
      </c>
    </row>
    <row r="3234" spans="2:7" x14ac:dyDescent="0.2">
      <c r="B3234" s="153">
        <v>38790</v>
      </c>
      <c r="C3234" s="61">
        <v>147.467682</v>
      </c>
      <c r="D3234">
        <f t="shared" si="102"/>
        <v>5.5137411848087551E-3</v>
      </c>
      <c r="E3234">
        <v>5.5137411848087551E-3</v>
      </c>
      <c r="F3234">
        <v>3232</v>
      </c>
      <c r="G3234">
        <f t="shared" ca="1" si="103"/>
        <v>8.0998390813439805E-2</v>
      </c>
    </row>
    <row r="3235" spans="2:7" x14ac:dyDescent="0.2">
      <c r="B3235" s="153">
        <v>38789</v>
      </c>
      <c r="C3235" s="61">
        <v>146.659042</v>
      </c>
      <c r="D3235">
        <f t="shared" si="102"/>
        <v>-8.1472450944086276E-3</v>
      </c>
      <c r="E3235">
        <v>-8.1472450944086276E-3</v>
      </c>
      <c r="F3235">
        <v>3233</v>
      </c>
      <c r="G3235">
        <f t="shared" ca="1" si="103"/>
        <v>1.3302123103720431E-2</v>
      </c>
    </row>
    <row r="3236" spans="2:7" x14ac:dyDescent="0.2">
      <c r="B3236" s="153">
        <v>38786</v>
      </c>
      <c r="C3236" s="61">
        <v>147.86372399999999</v>
      </c>
      <c r="D3236">
        <f t="shared" si="102"/>
        <v>2.2480895367551455E-2</v>
      </c>
      <c r="E3236">
        <v>2.2480895367551455E-2</v>
      </c>
      <c r="F3236">
        <v>3234</v>
      </c>
      <c r="G3236">
        <f t="shared" ca="1" si="103"/>
        <v>1.9432016341482998E-2</v>
      </c>
    </row>
    <row r="3237" spans="2:7" x14ac:dyDescent="0.2">
      <c r="B3237" s="153">
        <v>38785</v>
      </c>
      <c r="C3237" s="61">
        <v>144.61270099999999</v>
      </c>
      <c r="D3237">
        <f t="shared" si="102"/>
        <v>-3.5817058041498042E-3</v>
      </c>
      <c r="E3237">
        <v>-3.5817058041498042E-3</v>
      </c>
      <c r="F3237">
        <v>3235</v>
      </c>
      <c r="G3237">
        <f t="shared" ca="1" si="103"/>
        <v>4.4220736415806691E-2</v>
      </c>
    </row>
    <row r="3238" spans="2:7" x14ac:dyDescent="0.2">
      <c r="B3238" s="153">
        <v>38784</v>
      </c>
      <c r="C3238" s="61">
        <v>145.13252299999999</v>
      </c>
      <c r="D3238">
        <f t="shared" si="102"/>
        <v>-3.5056070159731827E-2</v>
      </c>
      <c r="E3238">
        <v>-3.5056070159731827E-2</v>
      </c>
      <c r="F3238">
        <v>3236</v>
      </c>
      <c r="G3238">
        <f t="shared" ca="1" si="103"/>
        <v>-4.8443590092053295E-3</v>
      </c>
    </row>
    <row r="3239" spans="2:7" x14ac:dyDescent="0.2">
      <c r="B3239" s="153">
        <v>38783</v>
      </c>
      <c r="C3239" s="61">
        <v>150.405136</v>
      </c>
      <c r="D3239">
        <f t="shared" si="102"/>
        <v>-1.7040575192527749E-2</v>
      </c>
      <c r="E3239">
        <v>-1.7040575192527749E-2</v>
      </c>
      <c r="F3239">
        <v>3237</v>
      </c>
      <c r="G3239">
        <f t="shared" ca="1" si="103"/>
        <v>-1.9052444405075711E-2</v>
      </c>
    </row>
    <row r="3240" spans="2:7" x14ac:dyDescent="0.2">
      <c r="B3240" s="153">
        <v>38782</v>
      </c>
      <c r="C3240" s="61">
        <v>153.01255800000001</v>
      </c>
      <c r="D3240">
        <f t="shared" si="102"/>
        <v>2.4587025879627317E-2</v>
      </c>
      <c r="E3240">
        <v>2.4587025879627317E-2</v>
      </c>
      <c r="F3240">
        <v>3238</v>
      </c>
      <c r="G3240">
        <f t="shared" ca="1" si="103"/>
        <v>-1.9447807017268746E-2</v>
      </c>
    </row>
    <row r="3241" spans="2:7" x14ac:dyDescent="0.2">
      <c r="B3241" s="153">
        <v>38779</v>
      </c>
      <c r="C3241" s="61">
        <v>149.34071399999999</v>
      </c>
      <c r="D3241">
        <f t="shared" si="102"/>
        <v>4.739578633581585E-2</v>
      </c>
      <c r="E3241">
        <v>4.739578633581585E-2</v>
      </c>
      <c r="F3241">
        <v>3239</v>
      </c>
      <c r="G3241">
        <f t="shared" ca="1" si="103"/>
        <v>-9.7957328464198454E-2</v>
      </c>
    </row>
    <row r="3242" spans="2:7" x14ac:dyDescent="0.2">
      <c r="B3242" s="153">
        <v>38778</v>
      </c>
      <c r="C3242" s="61">
        <v>142.582886</v>
      </c>
      <c r="D3242">
        <f t="shared" si="102"/>
        <v>2.1155707860183698E-2</v>
      </c>
      <c r="E3242">
        <v>2.1155707860183698E-2</v>
      </c>
      <c r="F3242">
        <v>3240</v>
      </c>
      <c r="G3242">
        <f t="shared" ca="1" si="103"/>
        <v>-7.9090462103685866E-2</v>
      </c>
    </row>
    <row r="3243" spans="2:7" x14ac:dyDescent="0.2">
      <c r="B3243" s="153">
        <v>38777</v>
      </c>
      <c r="C3243" s="61">
        <v>139.62893700000001</v>
      </c>
      <c r="D3243">
        <f t="shared" si="102"/>
        <v>3.6633202058870461E-2</v>
      </c>
      <c r="E3243">
        <v>3.6633202058870461E-2</v>
      </c>
      <c r="F3243">
        <v>3241</v>
      </c>
      <c r="G3243">
        <f t="shared" ca="1" si="103"/>
        <v>3.3591713083142252E-2</v>
      </c>
    </row>
    <row r="3244" spans="2:7" x14ac:dyDescent="0.2">
      <c r="B3244" s="153">
        <v>38776</v>
      </c>
      <c r="C3244" s="61">
        <v>134.69464099999999</v>
      </c>
      <c r="D3244">
        <f t="shared" si="102"/>
        <v>3.7828392909261967E-2</v>
      </c>
      <c r="E3244">
        <v>3.7828392909261967E-2</v>
      </c>
      <c r="F3244">
        <v>3242</v>
      </c>
      <c r="G3244">
        <f t="shared" ca="1" si="103"/>
        <v>2.5271927518752415E-3</v>
      </c>
    </row>
    <row r="3245" spans="2:7" x14ac:dyDescent="0.2">
      <c r="B3245" s="153">
        <v>38775</v>
      </c>
      <c r="C3245" s="61">
        <v>129.78507999999999</v>
      </c>
      <c r="D3245">
        <f t="shared" si="102"/>
        <v>3.3170242590133728E-3</v>
      </c>
      <c r="E3245">
        <v>3.3170242590133728E-3</v>
      </c>
      <c r="F3245">
        <v>3243</v>
      </c>
      <c r="G3245">
        <f t="shared" ca="1" si="103"/>
        <v>-3.6231388870177982E-2</v>
      </c>
    </row>
    <row r="3246" spans="2:7" x14ac:dyDescent="0.2">
      <c r="B3246" s="153">
        <v>38772</v>
      </c>
      <c r="C3246" s="61">
        <v>129.35600299999999</v>
      </c>
      <c r="D3246">
        <f t="shared" si="102"/>
        <v>-1.7829559220389655E-3</v>
      </c>
      <c r="E3246">
        <v>-1.7829559220389655E-3</v>
      </c>
      <c r="F3246">
        <v>3244</v>
      </c>
      <c r="G3246">
        <f t="shared" ca="1" si="103"/>
        <v>2.0178140599415788E-2</v>
      </c>
    </row>
    <row r="3247" spans="2:7" x14ac:dyDescent="0.2">
      <c r="B3247" s="153">
        <v>38771</v>
      </c>
      <c r="C3247" s="61">
        <v>129.587051</v>
      </c>
      <c r="D3247">
        <f t="shared" si="102"/>
        <v>-7.7085167982982256E-3</v>
      </c>
      <c r="E3247">
        <v>-7.7085167982982256E-3</v>
      </c>
      <c r="F3247">
        <v>3245</v>
      </c>
      <c r="G3247">
        <f t="shared" ca="1" si="103"/>
        <v>6.9918338860315121E-2</v>
      </c>
    </row>
    <row r="3248" spans="2:7" x14ac:dyDescent="0.2">
      <c r="B3248" s="153">
        <v>38770</v>
      </c>
      <c r="C3248" s="61">
        <v>130.59373500000001</v>
      </c>
      <c r="D3248">
        <f t="shared" si="102"/>
        <v>-2.9606237130150536E-3</v>
      </c>
      <c r="E3248">
        <v>-2.9606237130150536E-3</v>
      </c>
      <c r="F3248">
        <v>3246</v>
      </c>
      <c r="G3248">
        <f t="shared" ca="1" si="103"/>
        <v>-2.9871031780181096E-2</v>
      </c>
    </row>
    <row r="3249" spans="2:7" x14ac:dyDescent="0.2">
      <c r="B3249" s="153">
        <v>38769</v>
      </c>
      <c r="C3249" s="61">
        <v>130.98152200000001</v>
      </c>
      <c r="D3249">
        <f t="shared" si="102"/>
        <v>1.4766957656633106E-2</v>
      </c>
      <c r="E3249">
        <v>1.4766957656633106E-2</v>
      </c>
      <c r="F3249">
        <v>3247</v>
      </c>
      <c r="G3249">
        <f t="shared" ca="1" si="103"/>
        <v>-7.0713006986219309E-2</v>
      </c>
    </row>
    <row r="3250" spans="2:7" x14ac:dyDescent="0.2">
      <c r="B3250" s="153">
        <v>38768</v>
      </c>
      <c r="C3250" s="61">
        <v>129.07547</v>
      </c>
      <c r="D3250">
        <f t="shared" si="102"/>
        <v>1.1378881874667625E-2</v>
      </c>
      <c r="E3250">
        <v>1.1378881874667625E-2</v>
      </c>
      <c r="F3250">
        <v>3248</v>
      </c>
      <c r="G3250">
        <f t="shared" ca="1" si="103"/>
        <v>8.3606020491448968E-2</v>
      </c>
    </row>
    <row r="3251" spans="2:7" x14ac:dyDescent="0.2">
      <c r="B3251" s="153">
        <v>38765</v>
      </c>
      <c r="C3251" s="61">
        <v>127.62326</v>
      </c>
      <c r="D3251">
        <f t="shared" si="102"/>
        <v>-3.3915958270444191E-2</v>
      </c>
      <c r="E3251">
        <v>-3.3915958270444191E-2</v>
      </c>
      <c r="F3251">
        <v>3249</v>
      </c>
      <c r="G3251">
        <f t="shared" ca="1" si="103"/>
        <v>-1.9428933793838844E-2</v>
      </c>
    </row>
    <row r="3252" spans="2:7" x14ac:dyDescent="0.2">
      <c r="B3252" s="153">
        <v>38764</v>
      </c>
      <c r="C3252" s="61">
        <v>132.10368299999999</v>
      </c>
      <c r="D3252">
        <f t="shared" si="102"/>
        <v>3.9205404950929099E-2</v>
      </c>
      <c r="E3252">
        <v>3.9205404950929099E-2</v>
      </c>
      <c r="F3252">
        <v>3250</v>
      </c>
      <c r="G3252">
        <f t="shared" ca="1" si="103"/>
        <v>-2.8258765062718658E-2</v>
      </c>
    </row>
    <row r="3253" spans="2:7" x14ac:dyDescent="0.2">
      <c r="B3253" s="153">
        <v>38763</v>
      </c>
      <c r="C3253" s="61">
        <v>127.119896</v>
      </c>
      <c r="D3253">
        <f t="shared" si="102"/>
        <v>4.6951278513928021E-3</v>
      </c>
      <c r="E3253">
        <v>4.6951278513928021E-3</v>
      </c>
      <c r="F3253">
        <v>3251</v>
      </c>
      <c r="G3253">
        <f t="shared" ca="1" si="103"/>
        <v>4.159525623269774E-2</v>
      </c>
    </row>
    <row r="3254" spans="2:7" x14ac:dyDescent="0.2">
      <c r="B3254" s="153">
        <v>38762</v>
      </c>
      <c r="C3254" s="61">
        <v>126.525841</v>
      </c>
      <c r="D3254">
        <f t="shared" si="102"/>
        <v>-3.1271244514899418E-2</v>
      </c>
      <c r="E3254">
        <v>-3.1271244514899418E-2</v>
      </c>
      <c r="F3254">
        <v>3252</v>
      </c>
      <c r="G3254">
        <f t="shared" ca="1" si="103"/>
        <v>-1.9516227348378795E-2</v>
      </c>
    </row>
    <row r="3255" spans="2:7" x14ac:dyDescent="0.2">
      <c r="B3255" s="153">
        <v>38761</v>
      </c>
      <c r="C3255" s="61">
        <v>130.610184</v>
      </c>
      <c r="D3255">
        <f t="shared" si="102"/>
        <v>4.9459213087487616E-2</v>
      </c>
      <c r="E3255">
        <v>4.9459213087487616E-2</v>
      </c>
      <c r="F3255">
        <v>3253</v>
      </c>
      <c r="G3255">
        <f t="shared" ca="1" si="103"/>
        <v>7.0605456592695848E-2</v>
      </c>
    </row>
    <row r="3256" spans="2:7" x14ac:dyDescent="0.2">
      <c r="B3256" s="153">
        <v>38758</v>
      </c>
      <c r="C3256" s="61">
        <v>124.45475</v>
      </c>
      <c r="D3256">
        <f t="shared" si="102"/>
        <v>3.5932427730839493E-3</v>
      </c>
      <c r="E3256">
        <v>3.5932427730839493E-3</v>
      </c>
      <c r="F3256">
        <v>3254</v>
      </c>
      <c r="G3256">
        <f t="shared" ca="1" si="103"/>
        <v>1.3590940037159294E-2</v>
      </c>
    </row>
    <row r="3257" spans="2:7" x14ac:dyDescent="0.2">
      <c r="B3257" s="153">
        <v>38756</v>
      </c>
      <c r="C3257" s="61">
        <v>124.00915500000001</v>
      </c>
      <c r="D3257">
        <f t="shared" si="102"/>
        <v>-1.7262826047725638E-2</v>
      </c>
      <c r="E3257">
        <v>-1.7262826047725638E-2</v>
      </c>
      <c r="F3257">
        <v>3255</v>
      </c>
      <c r="G3257">
        <f t="shared" ca="1" si="103"/>
        <v>-1.2707477805661203E-2</v>
      </c>
    </row>
    <row r="3258" spans="2:7" x14ac:dyDescent="0.2">
      <c r="B3258" s="153">
        <v>38755</v>
      </c>
      <c r="C3258" s="61">
        <v>126.18750799999999</v>
      </c>
      <c r="D3258">
        <f t="shared" si="102"/>
        <v>4.2254556015982436E-2</v>
      </c>
      <c r="E3258">
        <v>4.2254556015982436E-2</v>
      </c>
      <c r="F3258">
        <v>3256</v>
      </c>
      <c r="G3258">
        <f t="shared" ca="1" si="103"/>
        <v>2.7574009768270458E-2</v>
      </c>
    </row>
    <row r="3259" spans="2:7" x14ac:dyDescent="0.2">
      <c r="B3259" s="153">
        <v>38754</v>
      </c>
      <c r="C3259" s="61">
        <v>121.07167800000001</v>
      </c>
      <c r="D3259">
        <f t="shared" si="102"/>
        <v>2.1298722209948124E-2</v>
      </c>
      <c r="E3259">
        <v>2.1298722209948124E-2</v>
      </c>
      <c r="F3259">
        <v>3257</v>
      </c>
      <c r="G3259">
        <f t="shared" ca="1" si="103"/>
        <v>-3.9646757943025343E-2</v>
      </c>
    </row>
    <row r="3260" spans="2:7" x14ac:dyDescent="0.2">
      <c r="B3260" s="153">
        <v>38751</v>
      </c>
      <c r="C3260" s="61">
        <v>118.546783</v>
      </c>
      <c r="D3260">
        <f t="shared" si="102"/>
        <v>1.6341343306385966E-2</v>
      </c>
      <c r="E3260">
        <v>1.6341343306385966E-2</v>
      </c>
      <c r="F3260">
        <v>3258</v>
      </c>
      <c r="G3260">
        <f t="shared" ca="1" si="103"/>
        <v>5.1317799068784382E-3</v>
      </c>
    </row>
    <row r="3261" spans="2:7" x14ac:dyDescent="0.2">
      <c r="B3261" s="153">
        <v>38750</v>
      </c>
      <c r="C3261" s="61">
        <v>116.640717</v>
      </c>
      <c r="D3261">
        <f t="shared" si="102"/>
        <v>-1.4158573312313783E-4</v>
      </c>
      <c r="E3261">
        <v>-1.4158573312313783E-4</v>
      </c>
      <c r="F3261">
        <v>3259</v>
      </c>
      <c r="G3261">
        <f t="shared" ca="1" si="103"/>
        <v>6.8572389700583769E-2</v>
      </c>
    </row>
    <row r="3262" spans="2:7" x14ac:dyDescent="0.2">
      <c r="B3262" s="153">
        <v>38749</v>
      </c>
      <c r="C3262" s="61">
        <v>116.657234</v>
      </c>
      <c r="D3262">
        <f t="shared" si="102"/>
        <v>-2.1878059993952073E-3</v>
      </c>
      <c r="E3262">
        <v>-2.1878059993952073E-3</v>
      </c>
      <c r="F3262">
        <v>3260</v>
      </c>
      <c r="G3262">
        <f t="shared" ca="1" si="103"/>
        <v>3.2874030257165503E-2</v>
      </c>
    </row>
    <row r="3263" spans="2:7" x14ac:dyDescent="0.2">
      <c r="B3263" s="153">
        <v>38748</v>
      </c>
      <c r="C3263" s="61">
        <v>116.913017</v>
      </c>
      <c r="D3263">
        <f t="shared" si="102"/>
        <v>2.9499575028681464E-2</v>
      </c>
      <c r="E3263">
        <v>2.9499575028681464E-2</v>
      </c>
      <c r="F3263">
        <v>3261</v>
      </c>
      <c r="G3263">
        <f t="shared" ca="1" si="103"/>
        <v>1.5205500363091885E-2</v>
      </c>
    </row>
    <row r="3264" spans="2:7" x14ac:dyDescent="0.2">
      <c r="B3264" s="153">
        <v>38747</v>
      </c>
      <c r="C3264" s="61">
        <v>113.56295799999999</v>
      </c>
      <c r="D3264">
        <f t="shared" si="102"/>
        <v>-3.8363057612358703E-3</v>
      </c>
      <c r="E3264">
        <v>-3.8363057612358703E-3</v>
      </c>
      <c r="F3264">
        <v>3262</v>
      </c>
      <c r="G3264">
        <f t="shared" ca="1" si="103"/>
        <v>6.0722627355904189E-2</v>
      </c>
    </row>
    <row r="3265" spans="2:7" x14ac:dyDescent="0.2">
      <c r="B3265" s="153">
        <v>38744</v>
      </c>
      <c r="C3265" s="61">
        <v>114.000298</v>
      </c>
      <c r="D3265">
        <f t="shared" si="102"/>
        <v>2.2120311315514663E-2</v>
      </c>
      <c r="E3265">
        <v>2.2120311315514663E-2</v>
      </c>
      <c r="F3265">
        <v>3263</v>
      </c>
      <c r="G3265">
        <f t="shared" ca="1" si="103"/>
        <v>-3.6295165955876785E-2</v>
      </c>
    </row>
    <row r="3266" spans="2:7" x14ac:dyDescent="0.2">
      <c r="B3266" s="153">
        <v>38742</v>
      </c>
      <c r="C3266" s="61">
        <v>111.53315000000001</v>
      </c>
      <c r="D3266">
        <f t="shared" si="102"/>
        <v>1.8536642439518275E-2</v>
      </c>
      <c r="E3266">
        <v>1.8536642439518275E-2</v>
      </c>
      <c r="F3266">
        <v>3264</v>
      </c>
      <c r="G3266">
        <f t="shared" ca="1" si="103"/>
        <v>-3.8498205137358091E-2</v>
      </c>
    </row>
    <row r="3267" spans="2:7" x14ac:dyDescent="0.2">
      <c r="B3267" s="153">
        <v>38741</v>
      </c>
      <c r="C3267" s="61">
        <v>109.503326</v>
      </c>
      <c r="D3267">
        <f t="shared" ref="D3267:D3330" si="104">(C3267-C3268)/C3268</f>
        <v>2.9078990625027425E-2</v>
      </c>
      <c r="E3267">
        <v>2.9078990625027425E-2</v>
      </c>
      <c r="F3267">
        <v>3265</v>
      </c>
      <c r="G3267">
        <f t="shared" ref="G3267:G3330" ca="1" si="105">_xlfn.NORM.INV(RAND(),$N$5,$N$6)</f>
        <v>-4.3286184836324654E-2</v>
      </c>
    </row>
    <row r="3268" spans="2:7" x14ac:dyDescent="0.2">
      <c r="B3268" s="153">
        <v>38740</v>
      </c>
      <c r="C3268" s="61">
        <v>106.409058</v>
      </c>
      <c r="D3268">
        <f t="shared" si="104"/>
        <v>-2.4360953517965897E-2</v>
      </c>
      <c r="E3268">
        <v>-2.4360953517965897E-2</v>
      </c>
      <c r="F3268">
        <v>3266</v>
      </c>
      <c r="G3268">
        <f t="shared" ca="1" si="105"/>
        <v>5.0550593757906832E-2</v>
      </c>
    </row>
    <row r="3269" spans="2:7" x14ac:dyDescent="0.2">
      <c r="B3269" s="153">
        <v>38737</v>
      </c>
      <c r="C3269" s="61">
        <v>109.06601000000001</v>
      </c>
      <c r="D3269">
        <f t="shared" si="104"/>
        <v>3.0964863201450758E-2</v>
      </c>
      <c r="E3269">
        <v>3.0964863201450758E-2</v>
      </c>
      <c r="F3269">
        <v>3267</v>
      </c>
      <c r="G3269">
        <f t="shared" ca="1" si="105"/>
        <v>7.4548098675028956E-3</v>
      </c>
    </row>
    <row r="3270" spans="2:7" x14ac:dyDescent="0.2">
      <c r="B3270" s="153">
        <v>38736</v>
      </c>
      <c r="C3270" s="61">
        <v>105.79022999999999</v>
      </c>
      <c r="D3270">
        <f t="shared" si="104"/>
        <v>3.8642421217783794E-2</v>
      </c>
      <c r="E3270">
        <v>3.8642421217783794E-2</v>
      </c>
      <c r="F3270">
        <v>3268</v>
      </c>
      <c r="G3270">
        <f t="shared" ca="1" si="105"/>
        <v>-5.0791962257081477E-2</v>
      </c>
    </row>
    <row r="3271" spans="2:7" x14ac:dyDescent="0.2">
      <c r="B3271" s="153">
        <v>38735</v>
      </c>
      <c r="C3271" s="61">
        <v>101.854332</v>
      </c>
      <c r="D3271">
        <f t="shared" si="104"/>
        <v>-1.9383664221670937E-2</v>
      </c>
      <c r="E3271">
        <v>-1.9383664221670937E-2</v>
      </c>
      <c r="F3271">
        <v>3269</v>
      </c>
      <c r="G3271">
        <f t="shared" ca="1" si="105"/>
        <v>-0.15225637066311959</v>
      </c>
    </row>
    <row r="3272" spans="2:7" x14ac:dyDescent="0.2">
      <c r="B3272" s="153">
        <v>38734</v>
      </c>
      <c r="C3272" s="61">
        <v>103.86766799999999</v>
      </c>
      <c r="D3272">
        <f t="shared" si="104"/>
        <v>-1.8020155421014893E-2</v>
      </c>
      <c r="E3272">
        <v>-1.8020155421014893E-2</v>
      </c>
      <c r="F3272">
        <v>3270</v>
      </c>
      <c r="G3272">
        <f t="shared" ca="1" si="105"/>
        <v>-5.3950773169246187E-2</v>
      </c>
    </row>
    <row r="3273" spans="2:7" x14ac:dyDescent="0.2">
      <c r="B3273" s="153">
        <v>38733</v>
      </c>
      <c r="C3273" s="61">
        <v>105.77372699999999</v>
      </c>
      <c r="D3273">
        <f t="shared" si="104"/>
        <v>-4.272149859584044E-3</v>
      </c>
      <c r="E3273">
        <v>-4.272149859584044E-3</v>
      </c>
      <c r="F3273">
        <v>3271</v>
      </c>
      <c r="G3273">
        <f t="shared" ca="1" si="105"/>
        <v>-1.3937910357078094E-2</v>
      </c>
    </row>
    <row r="3274" spans="2:7" x14ac:dyDescent="0.2">
      <c r="B3274" s="153">
        <v>38730</v>
      </c>
      <c r="C3274" s="61">
        <v>106.227547</v>
      </c>
      <c r="D3274">
        <f t="shared" si="104"/>
        <v>2.7261319994505645E-3</v>
      </c>
      <c r="E3274">
        <v>2.7261319994505645E-3</v>
      </c>
      <c r="F3274">
        <v>3272</v>
      </c>
      <c r="G3274">
        <f t="shared" ca="1" si="105"/>
        <v>-9.8144120526364037E-2</v>
      </c>
    </row>
    <row r="3275" spans="2:7" x14ac:dyDescent="0.2">
      <c r="B3275" s="153">
        <v>38729</v>
      </c>
      <c r="C3275" s="61">
        <v>105.938744</v>
      </c>
      <c r="D3275">
        <f t="shared" si="104"/>
        <v>8.6415441489227571E-3</v>
      </c>
      <c r="E3275">
        <v>8.6415441489227571E-3</v>
      </c>
      <c r="F3275">
        <v>3273</v>
      </c>
      <c r="G3275">
        <f t="shared" ca="1" si="105"/>
        <v>1.4627667821076154E-2</v>
      </c>
    </row>
    <row r="3276" spans="2:7" x14ac:dyDescent="0.2">
      <c r="B3276" s="153">
        <v>38727</v>
      </c>
      <c r="C3276" s="61">
        <v>105.031113</v>
      </c>
      <c r="D3276">
        <f t="shared" si="104"/>
        <v>-1.3943746664244484E-2</v>
      </c>
      <c r="E3276">
        <v>-1.3943746664244484E-2</v>
      </c>
      <c r="F3276">
        <v>3274</v>
      </c>
      <c r="G3276">
        <f t="shared" ca="1" si="105"/>
        <v>-6.5248549877937054E-3</v>
      </c>
    </row>
    <row r="3277" spans="2:7" x14ac:dyDescent="0.2">
      <c r="B3277" s="153">
        <v>38726</v>
      </c>
      <c r="C3277" s="61">
        <v>106.51635</v>
      </c>
      <c r="D3277">
        <f t="shared" si="104"/>
        <v>-2.5496909652215028E-3</v>
      </c>
      <c r="E3277">
        <v>-2.5496909652215028E-3</v>
      </c>
      <c r="F3277">
        <v>3275</v>
      </c>
      <c r="G3277">
        <f t="shared" ca="1" si="105"/>
        <v>7.1076048614489143E-2</v>
      </c>
    </row>
    <row r="3278" spans="2:7" x14ac:dyDescent="0.2">
      <c r="B3278" s="153">
        <v>38723</v>
      </c>
      <c r="C3278" s="61">
        <v>106.788628</v>
      </c>
      <c r="D3278">
        <f t="shared" si="104"/>
        <v>7.7242654502717773E-5</v>
      </c>
      <c r="E3278">
        <v>7.7242654502717773E-5</v>
      </c>
      <c r="F3278">
        <v>3276</v>
      </c>
      <c r="G3278">
        <f t="shared" ca="1" si="105"/>
        <v>7.9494143757454977E-2</v>
      </c>
    </row>
    <row r="3279" spans="2:7" x14ac:dyDescent="0.2">
      <c r="B3279" s="153">
        <v>38722</v>
      </c>
      <c r="C3279" s="61">
        <v>106.78037999999999</v>
      </c>
      <c r="D3279">
        <f t="shared" si="104"/>
        <v>-1.8431516321836466E-2</v>
      </c>
      <c r="E3279">
        <v>-1.8431516321836466E-2</v>
      </c>
      <c r="F3279">
        <v>3277</v>
      </c>
      <c r="G3279">
        <f t="shared" ca="1" si="105"/>
        <v>0.1270642103949107</v>
      </c>
    </row>
    <row r="3280" spans="2:7" x14ac:dyDescent="0.2">
      <c r="B3280" s="153">
        <v>38721</v>
      </c>
      <c r="C3280" s="61">
        <v>108.785461</v>
      </c>
      <c r="D3280">
        <f t="shared" si="104"/>
        <v>2.1302936122013148E-2</v>
      </c>
      <c r="E3280">
        <v>2.1302936122013148E-2</v>
      </c>
      <c r="F3280">
        <v>3278</v>
      </c>
      <c r="G3280">
        <f t="shared" ca="1" si="105"/>
        <v>1.2588290850035969E-2</v>
      </c>
    </row>
    <row r="3281" spans="2:7" x14ac:dyDescent="0.2">
      <c r="B3281" s="153">
        <v>38720</v>
      </c>
      <c r="C3281" s="61">
        <v>106.51635</v>
      </c>
      <c r="D3281">
        <f t="shared" si="104"/>
        <v>9.2253769681172847E-3</v>
      </c>
      <c r="E3281">
        <v>9.2253769681172847E-3</v>
      </c>
      <c r="F3281">
        <v>3279</v>
      </c>
      <c r="G3281">
        <f t="shared" ca="1" si="105"/>
        <v>1.9554058449482294E-2</v>
      </c>
    </row>
    <row r="3282" spans="2:7" x14ac:dyDescent="0.2">
      <c r="B3282" s="153">
        <v>38719</v>
      </c>
      <c r="C3282" s="61">
        <v>105.54267900000001</v>
      </c>
      <c r="D3282">
        <f t="shared" si="104"/>
        <v>-2.1197001722627236E-2</v>
      </c>
      <c r="E3282">
        <v>-2.1197001722627236E-2</v>
      </c>
      <c r="F3282">
        <v>3280</v>
      </c>
      <c r="G3282">
        <f t="shared" ca="1" si="105"/>
        <v>3.8270892046204118E-2</v>
      </c>
    </row>
    <row r="3283" spans="2:7" x14ac:dyDescent="0.2">
      <c r="B3283" s="153">
        <v>38716</v>
      </c>
      <c r="C3283" s="61">
        <v>107.828316</v>
      </c>
      <c r="D3283">
        <f t="shared" si="104"/>
        <v>-4.039360964383564E-3</v>
      </c>
      <c r="E3283">
        <v>-4.039360964383564E-3</v>
      </c>
      <c r="F3283">
        <v>3281</v>
      </c>
      <c r="G3283">
        <f t="shared" ca="1" si="105"/>
        <v>-5.4349907324045696E-2</v>
      </c>
    </row>
    <row r="3284" spans="2:7" x14ac:dyDescent="0.2">
      <c r="B3284" s="153">
        <v>38715</v>
      </c>
      <c r="C3284" s="61">
        <v>108.26564</v>
      </c>
      <c r="D3284">
        <f t="shared" si="104"/>
        <v>2.1964542075371452E-2</v>
      </c>
      <c r="E3284">
        <v>2.1964542075371452E-2</v>
      </c>
      <c r="F3284">
        <v>3282</v>
      </c>
      <c r="G3284">
        <f t="shared" ca="1" si="105"/>
        <v>4.9679908552774807E-2</v>
      </c>
    </row>
    <row r="3285" spans="2:7" x14ac:dyDescent="0.2">
      <c r="B3285" s="153">
        <v>38714</v>
      </c>
      <c r="C3285" s="61">
        <v>105.938744</v>
      </c>
      <c r="D3285">
        <f t="shared" si="104"/>
        <v>-2.6684843761679684E-2</v>
      </c>
      <c r="E3285">
        <v>-2.6684843761679684E-2</v>
      </c>
      <c r="F3285">
        <v>3283</v>
      </c>
      <c r="G3285">
        <f t="shared" ca="1" si="105"/>
        <v>9.8630883169001649E-2</v>
      </c>
    </row>
    <row r="3286" spans="2:7" x14ac:dyDescent="0.2">
      <c r="B3286" s="153">
        <v>38713</v>
      </c>
      <c r="C3286" s="61">
        <v>108.843208</v>
      </c>
      <c r="D3286">
        <f t="shared" si="104"/>
        <v>3.5237695420322984E-2</v>
      </c>
      <c r="E3286">
        <v>3.5237695420322984E-2</v>
      </c>
      <c r="F3286">
        <v>3284</v>
      </c>
      <c r="G3286">
        <f t="shared" ca="1" si="105"/>
        <v>4.9903652549008005E-2</v>
      </c>
    </row>
    <row r="3287" spans="2:7" x14ac:dyDescent="0.2">
      <c r="B3287" s="153">
        <v>38712</v>
      </c>
      <c r="C3287" s="61">
        <v>105.138374</v>
      </c>
      <c r="D3287">
        <f t="shared" si="104"/>
        <v>-3.5191841446361206E-3</v>
      </c>
      <c r="E3287">
        <v>-3.5191841446361206E-3</v>
      </c>
      <c r="F3287">
        <v>3285</v>
      </c>
      <c r="G3287">
        <f t="shared" ca="1" si="105"/>
        <v>-8.4274093372070352E-3</v>
      </c>
    </row>
    <row r="3288" spans="2:7" x14ac:dyDescent="0.2">
      <c r="B3288" s="153">
        <v>38709</v>
      </c>
      <c r="C3288" s="61">
        <v>105.509682</v>
      </c>
      <c r="D3288">
        <f t="shared" si="104"/>
        <v>5.9790479609083975E-3</v>
      </c>
      <c r="E3288">
        <v>5.9790479609083975E-3</v>
      </c>
      <c r="F3288">
        <v>3286</v>
      </c>
      <c r="G3288">
        <f t="shared" ca="1" si="105"/>
        <v>2.3582452955311903E-2</v>
      </c>
    </row>
    <row r="3289" spans="2:7" x14ac:dyDescent="0.2">
      <c r="B3289" s="153">
        <v>38708</v>
      </c>
      <c r="C3289" s="61">
        <v>104.88258399999999</v>
      </c>
      <c r="D3289">
        <f t="shared" si="104"/>
        <v>1.2828810229334358E-2</v>
      </c>
      <c r="E3289">
        <v>1.2828810229334358E-2</v>
      </c>
      <c r="F3289">
        <v>3287</v>
      </c>
      <c r="G3289">
        <f t="shared" ca="1" si="105"/>
        <v>8.235801343126228E-3</v>
      </c>
    </row>
    <row r="3290" spans="2:7" x14ac:dyDescent="0.2">
      <c r="B3290" s="153">
        <v>38707</v>
      </c>
      <c r="C3290" s="61">
        <v>103.554108</v>
      </c>
      <c r="D3290">
        <f t="shared" si="104"/>
        <v>-8.1403400743527404E-3</v>
      </c>
      <c r="E3290">
        <v>-8.1403400743527404E-3</v>
      </c>
      <c r="F3290">
        <v>3288</v>
      </c>
      <c r="G3290">
        <f t="shared" ca="1" si="105"/>
        <v>9.0617750338505818E-2</v>
      </c>
    </row>
    <row r="3291" spans="2:7" x14ac:dyDescent="0.2">
      <c r="B3291" s="153">
        <v>38706</v>
      </c>
      <c r="C3291" s="61">
        <v>104.403992</v>
      </c>
      <c r="D3291">
        <f t="shared" si="104"/>
        <v>1.5245032758390115E-2</v>
      </c>
      <c r="E3291">
        <v>1.5245032758390115E-2</v>
      </c>
      <c r="F3291">
        <v>3289</v>
      </c>
      <c r="G3291">
        <f t="shared" ca="1" si="105"/>
        <v>2.1056586926899781E-2</v>
      </c>
    </row>
    <row r="3292" spans="2:7" x14ac:dyDescent="0.2">
      <c r="B3292" s="153">
        <v>38705</v>
      </c>
      <c r="C3292" s="61">
        <v>102.83625000000001</v>
      </c>
      <c r="D3292">
        <f t="shared" si="104"/>
        <v>6.5416040426315644E-3</v>
      </c>
      <c r="E3292">
        <v>6.5416040426315644E-3</v>
      </c>
      <c r="F3292">
        <v>3290</v>
      </c>
      <c r="G3292">
        <f t="shared" ca="1" si="105"/>
        <v>3.6752781402876265E-2</v>
      </c>
    </row>
    <row r="3293" spans="2:7" x14ac:dyDescent="0.2">
      <c r="B3293" s="153">
        <v>38702</v>
      </c>
      <c r="C3293" s="61">
        <v>102.167908</v>
      </c>
      <c r="D3293">
        <f t="shared" si="104"/>
        <v>1.2925489342902474E-2</v>
      </c>
      <c r="E3293">
        <v>1.2925489342902474E-2</v>
      </c>
      <c r="F3293">
        <v>3291</v>
      </c>
      <c r="G3293">
        <f t="shared" ca="1" si="105"/>
        <v>2.5040646529860048E-2</v>
      </c>
    </row>
    <row r="3294" spans="2:7" x14ac:dyDescent="0.2">
      <c r="B3294" s="153">
        <v>38701</v>
      </c>
      <c r="C3294" s="61">
        <v>100.864189</v>
      </c>
      <c r="D3294">
        <f t="shared" si="104"/>
        <v>-8.998822854253765E-3</v>
      </c>
      <c r="E3294">
        <v>-8.998822854253765E-3</v>
      </c>
      <c r="F3294">
        <v>3292</v>
      </c>
      <c r="G3294">
        <f t="shared" ca="1" si="105"/>
        <v>-6.1649118616277226E-2</v>
      </c>
    </row>
    <row r="3295" spans="2:7" x14ac:dyDescent="0.2">
      <c r="B3295" s="153">
        <v>38700</v>
      </c>
      <c r="C3295" s="61">
        <v>101.78009</v>
      </c>
      <c r="D3295">
        <f t="shared" si="104"/>
        <v>-1.4067542706951777E-2</v>
      </c>
      <c r="E3295">
        <v>-1.4067542706951777E-2</v>
      </c>
      <c r="F3295">
        <v>3293</v>
      </c>
      <c r="G3295">
        <f t="shared" ca="1" si="105"/>
        <v>7.9668465507556879E-2</v>
      </c>
    </row>
    <row r="3296" spans="2:7" x14ac:dyDescent="0.2">
      <c r="B3296" s="153">
        <v>38699</v>
      </c>
      <c r="C3296" s="61">
        <v>103.232315</v>
      </c>
      <c r="D3296">
        <f t="shared" si="104"/>
        <v>5.6940120386496533E-2</v>
      </c>
      <c r="E3296">
        <v>5.6940120386496533E-2</v>
      </c>
      <c r="F3296">
        <v>3294</v>
      </c>
      <c r="G3296">
        <f t="shared" ca="1" si="105"/>
        <v>4.9063586912881561E-2</v>
      </c>
    </row>
    <row r="3297" spans="2:7" x14ac:dyDescent="0.2">
      <c r="B3297" s="153">
        <v>38698</v>
      </c>
      <c r="C3297" s="61">
        <v>97.670921000000007</v>
      </c>
      <c r="D3297">
        <f t="shared" si="104"/>
        <v>2.7249883734752275E-2</v>
      </c>
      <c r="E3297">
        <v>2.7249883734752275E-2</v>
      </c>
      <c r="F3297">
        <v>3295</v>
      </c>
      <c r="G3297">
        <f t="shared" ca="1" si="105"/>
        <v>-3.0894385127027215E-2</v>
      </c>
    </row>
    <row r="3298" spans="2:7" x14ac:dyDescent="0.2">
      <c r="B3298" s="153">
        <v>38695</v>
      </c>
      <c r="C3298" s="61">
        <v>95.080001999999993</v>
      </c>
      <c r="D3298">
        <f t="shared" si="104"/>
        <v>1.9193324365332599E-2</v>
      </c>
      <c r="E3298">
        <v>1.9193324365332599E-2</v>
      </c>
      <c r="F3298">
        <v>3296</v>
      </c>
      <c r="G3298">
        <f t="shared" ca="1" si="105"/>
        <v>-4.7898538961477062E-2</v>
      </c>
    </row>
    <row r="3299" spans="2:7" x14ac:dyDescent="0.2">
      <c r="B3299" s="153">
        <v>38694</v>
      </c>
      <c r="C3299" s="61">
        <v>93.289467000000002</v>
      </c>
      <c r="D3299">
        <f t="shared" si="104"/>
        <v>8.5637268831879037E-3</v>
      </c>
      <c r="E3299">
        <v>8.5637268831879037E-3</v>
      </c>
      <c r="F3299">
        <v>3297</v>
      </c>
      <c r="G3299">
        <f t="shared" ca="1" si="105"/>
        <v>1.6565097133850685E-2</v>
      </c>
    </row>
    <row r="3300" spans="2:7" x14ac:dyDescent="0.2">
      <c r="B3300" s="153">
        <v>38693</v>
      </c>
      <c r="C3300" s="61">
        <v>92.497344999999996</v>
      </c>
      <c r="D3300">
        <f t="shared" si="104"/>
        <v>2.1412332241598116E-2</v>
      </c>
      <c r="E3300">
        <v>2.1412332241598116E-2</v>
      </c>
      <c r="F3300">
        <v>3298</v>
      </c>
      <c r="G3300">
        <f t="shared" ca="1" si="105"/>
        <v>1.7062201467786479E-2</v>
      </c>
    </row>
    <row r="3301" spans="2:7" x14ac:dyDescent="0.2">
      <c r="B3301" s="153">
        <v>38692</v>
      </c>
      <c r="C3301" s="61">
        <v>90.558280999999994</v>
      </c>
      <c r="D3301">
        <f t="shared" si="104"/>
        <v>-1.2684497593127609E-2</v>
      </c>
      <c r="E3301">
        <v>-1.2684497593127609E-2</v>
      </c>
      <c r="F3301">
        <v>3299</v>
      </c>
      <c r="G3301">
        <f t="shared" ca="1" si="105"/>
        <v>2.2692026338590115E-2</v>
      </c>
    </row>
    <row r="3302" spans="2:7" x14ac:dyDescent="0.2">
      <c r="B3302" s="153">
        <v>38691</v>
      </c>
      <c r="C3302" s="61">
        <v>91.721725000000006</v>
      </c>
      <c r="D3302">
        <f t="shared" si="104"/>
        <v>-2.0616656718723668E-2</v>
      </c>
      <c r="E3302">
        <v>-2.0616656718723668E-2</v>
      </c>
      <c r="F3302">
        <v>3300</v>
      </c>
      <c r="G3302">
        <f t="shared" ca="1" si="105"/>
        <v>1.9736191380348319E-2</v>
      </c>
    </row>
    <row r="3303" spans="2:7" x14ac:dyDescent="0.2">
      <c r="B3303" s="153">
        <v>38688</v>
      </c>
      <c r="C3303" s="61">
        <v>93.652527000000006</v>
      </c>
      <c r="D3303">
        <f t="shared" si="104"/>
        <v>-9.2528002108345914E-3</v>
      </c>
      <c r="E3303">
        <v>-9.2528002108345914E-3</v>
      </c>
      <c r="F3303">
        <v>3301</v>
      </c>
      <c r="G3303">
        <f t="shared" ca="1" si="105"/>
        <v>-6.6203858026265647E-2</v>
      </c>
    </row>
    <row r="3304" spans="2:7" x14ac:dyDescent="0.2">
      <c r="B3304" s="153">
        <v>38687</v>
      </c>
      <c r="C3304" s="61">
        <v>94.527168000000003</v>
      </c>
      <c r="D3304">
        <f t="shared" si="104"/>
        <v>3.0586461386329103E-2</v>
      </c>
      <c r="E3304">
        <v>3.0586461386329103E-2</v>
      </c>
      <c r="F3304">
        <v>3302</v>
      </c>
      <c r="G3304">
        <f t="shared" ca="1" si="105"/>
        <v>3.9260249397246885E-2</v>
      </c>
    </row>
    <row r="3305" spans="2:7" x14ac:dyDescent="0.2">
      <c r="B3305" s="153">
        <v>38686</v>
      </c>
      <c r="C3305" s="61">
        <v>91.721725000000006</v>
      </c>
      <c r="D3305">
        <f t="shared" si="104"/>
        <v>-3.5989882035947184E-2</v>
      </c>
      <c r="E3305">
        <v>-3.5989882035947184E-2</v>
      </c>
      <c r="F3305">
        <v>3303</v>
      </c>
      <c r="G3305">
        <f t="shared" ca="1" si="105"/>
        <v>-9.8949896378282678E-2</v>
      </c>
    </row>
    <row r="3306" spans="2:7" x14ac:dyDescent="0.2">
      <c r="B3306" s="153">
        <v>38685</v>
      </c>
      <c r="C3306" s="61">
        <v>95.146018999999995</v>
      </c>
      <c r="D3306">
        <f t="shared" si="104"/>
        <v>-1.7048806007834191E-2</v>
      </c>
      <c r="E3306">
        <v>-1.7048806007834191E-2</v>
      </c>
      <c r="F3306">
        <v>3304</v>
      </c>
      <c r="G3306">
        <f t="shared" ca="1" si="105"/>
        <v>1.5920817655929075E-2</v>
      </c>
    </row>
    <row r="3307" spans="2:7" x14ac:dyDescent="0.2">
      <c r="B3307" s="153">
        <v>38684</v>
      </c>
      <c r="C3307" s="61">
        <v>96.796279999999996</v>
      </c>
      <c r="D3307">
        <f t="shared" si="104"/>
        <v>2.2398388046723294E-2</v>
      </c>
      <c r="E3307">
        <v>2.2398388046723294E-2</v>
      </c>
      <c r="F3307">
        <v>3305</v>
      </c>
      <c r="G3307">
        <f t="shared" ca="1" si="105"/>
        <v>4.2016950660568167E-2</v>
      </c>
    </row>
    <row r="3308" spans="2:7" x14ac:dyDescent="0.2">
      <c r="B3308" s="153">
        <v>38681</v>
      </c>
      <c r="C3308" s="61">
        <v>94.675697</v>
      </c>
      <c r="D3308">
        <f t="shared" si="104"/>
        <v>3.1278077067401572E-2</v>
      </c>
      <c r="E3308">
        <v>3.1278077067401572E-2</v>
      </c>
      <c r="F3308">
        <v>3306</v>
      </c>
      <c r="G3308">
        <f t="shared" ca="1" si="105"/>
        <v>6.5957654279544115E-2</v>
      </c>
    </row>
    <row r="3309" spans="2:7" x14ac:dyDescent="0.2">
      <c r="B3309" s="153">
        <v>38680</v>
      </c>
      <c r="C3309" s="61">
        <v>91.804237000000001</v>
      </c>
      <c r="D3309">
        <f t="shared" si="104"/>
        <v>1.0995110588565001E-2</v>
      </c>
      <c r="E3309">
        <v>1.0995110588565001E-2</v>
      </c>
      <c r="F3309">
        <v>3307</v>
      </c>
      <c r="G3309">
        <f t="shared" ca="1" si="105"/>
        <v>1.6316539143161068E-2</v>
      </c>
    </row>
    <row r="3310" spans="2:7" x14ac:dyDescent="0.2">
      <c r="B3310" s="153">
        <v>38679</v>
      </c>
      <c r="C3310" s="61">
        <v>90.805817000000005</v>
      </c>
      <c r="D3310">
        <f t="shared" si="104"/>
        <v>2.4292622919254183E-2</v>
      </c>
      <c r="E3310">
        <v>2.4292622919254183E-2</v>
      </c>
      <c r="F3310">
        <v>3308</v>
      </c>
      <c r="G3310">
        <f t="shared" ca="1" si="105"/>
        <v>6.6389909629744675E-3</v>
      </c>
    </row>
    <row r="3311" spans="2:7" x14ac:dyDescent="0.2">
      <c r="B3311" s="153">
        <v>38678</v>
      </c>
      <c r="C3311" s="61">
        <v>88.652221999999995</v>
      </c>
      <c r="D3311">
        <f t="shared" si="104"/>
        <v>-1.4583279492469297E-2</v>
      </c>
      <c r="E3311">
        <v>-1.4583279492469297E-2</v>
      </c>
      <c r="F3311">
        <v>3309</v>
      </c>
      <c r="G3311">
        <f t="shared" ca="1" si="105"/>
        <v>1.8789660937688232E-2</v>
      </c>
    </row>
    <row r="3312" spans="2:7" x14ac:dyDescent="0.2">
      <c r="B3312" s="153">
        <v>38677</v>
      </c>
      <c r="C3312" s="61">
        <v>89.964195000000004</v>
      </c>
      <c r="D3312">
        <f t="shared" si="104"/>
        <v>-1.4652337140008914E-3</v>
      </c>
      <c r="E3312">
        <v>-1.4652337140008914E-3</v>
      </c>
      <c r="F3312">
        <v>3310</v>
      </c>
      <c r="G3312">
        <f t="shared" ca="1" si="105"/>
        <v>-6.4106399543226765E-3</v>
      </c>
    </row>
    <row r="3313" spans="2:7" x14ac:dyDescent="0.2">
      <c r="B3313" s="153">
        <v>38674</v>
      </c>
      <c r="C3313" s="61">
        <v>90.096207000000007</v>
      </c>
      <c r="D3313">
        <f t="shared" si="104"/>
        <v>2.8251315749168428E-2</v>
      </c>
      <c r="E3313">
        <v>2.8251315749168428E-2</v>
      </c>
      <c r="F3313">
        <v>3311</v>
      </c>
      <c r="G3313">
        <f t="shared" ca="1" si="105"/>
        <v>-4.9149059743367245E-2</v>
      </c>
    </row>
    <row r="3314" spans="2:7" x14ac:dyDescent="0.2">
      <c r="B3314" s="153">
        <v>38673</v>
      </c>
      <c r="C3314" s="61">
        <v>87.620804000000007</v>
      </c>
      <c r="D3314">
        <f t="shared" si="104"/>
        <v>2.2630731816290977E-2</v>
      </c>
      <c r="E3314">
        <v>2.2630731816290977E-2</v>
      </c>
      <c r="F3314">
        <v>3312</v>
      </c>
      <c r="G3314">
        <f t="shared" ca="1" si="105"/>
        <v>4.3175434555701761E-2</v>
      </c>
    </row>
    <row r="3315" spans="2:7" x14ac:dyDescent="0.2">
      <c r="B3315" s="153">
        <v>38672</v>
      </c>
      <c r="C3315" s="61">
        <v>85.681763000000004</v>
      </c>
      <c r="D3315">
        <f t="shared" si="104"/>
        <v>1.0805069144462958E-2</v>
      </c>
      <c r="E3315">
        <v>1.0805069144462958E-2</v>
      </c>
      <c r="F3315">
        <v>3313</v>
      </c>
      <c r="G3315">
        <f t="shared" ca="1" si="105"/>
        <v>-8.240853756054986E-2</v>
      </c>
    </row>
    <row r="3316" spans="2:7" x14ac:dyDescent="0.2">
      <c r="B3316" s="153">
        <v>38670</v>
      </c>
      <c r="C3316" s="61">
        <v>84.765861999999998</v>
      </c>
      <c r="D3316">
        <f t="shared" si="104"/>
        <v>0</v>
      </c>
      <c r="E3316">
        <v>0</v>
      </c>
      <c r="F3316">
        <v>3314</v>
      </c>
      <c r="G3316">
        <f t="shared" ca="1" si="105"/>
        <v>7.3474650197861063E-2</v>
      </c>
    </row>
    <row r="3317" spans="2:7" x14ac:dyDescent="0.2">
      <c r="B3317" s="153">
        <v>38667</v>
      </c>
      <c r="C3317" s="61">
        <v>84.765861999999998</v>
      </c>
      <c r="D3317">
        <f t="shared" si="104"/>
        <v>3.0184631417991742E-2</v>
      </c>
      <c r="E3317">
        <v>3.0184631417991742E-2</v>
      </c>
      <c r="F3317">
        <v>3315</v>
      </c>
      <c r="G3317">
        <f t="shared" ca="1" si="105"/>
        <v>2.4695414851147669E-2</v>
      </c>
    </row>
    <row r="3318" spans="2:7" x14ac:dyDescent="0.2">
      <c r="B3318" s="153">
        <v>38666</v>
      </c>
      <c r="C3318" s="61">
        <v>82.282203999999993</v>
      </c>
      <c r="D3318">
        <f t="shared" si="104"/>
        <v>5.0392304136561185E-3</v>
      </c>
      <c r="E3318">
        <v>5.0392304136561185E-3</v>
      </c>
      <c r="F3318">
        <v>3316</v>
      </c>
      <c r="G3318">
        <f t="shared" ca="1" si="105"/>
        <v>-4.9047483482765608E-2</v>
      </c>
    </row>
    <row r="3319" spans="2:7" x14ac:dyDescent="0.2">
      <c r="B3319" s="153">
        <v>38665</v>
      </c>
      <c r="C3319" s="61">
        <v>81.869643999999994</v>
      </c>
      <c r="D3319">
        <f t="shared" si="104"/>
        <v>-1.0274201176769464E-2</v>
      </c>
      <c r="E3319">
        <v>-1.0274201176769464E-2</v>
      </c>
      <c r="F3319">
        <v>3317</v>
      </c>
      <c r="G3319">
        <f t="shared" ca="1" si="105"/>
        <v>-6.4614704845516513E-2</v>
      </c>
    </row>
    <row r="3320" spans="2:7" x14ac:dyDescent="0.2">
      <c r="B3320" s="153">
        <v>38664</v>
      </c>
      <c r="C3320" s="61">
        <v>82.719521</v>
      </c>
      <c r="D3320">
        <f t="shared" si="104"/>
        <v>1.6528065400098026E-2</v>
      </c>
      <c r="E3320">
        <v>1.6528065400098026E-2</v>
      </c>
      <c r="F3320">
        <v>3318</v>
      </c>
      <c r="G3320">
        <f t="shared" ca="1" si="105"/>
        <v>-6.6071869437942313E-2</v>
      </c>
    </row>
    <row r="3321" spans="2:7" x14ac:dyDescent="0.2">
      <c r="B3321" s="153">
        <v>38663</v>
      </c>
      <c r="C3321" s="61">
        <v>81.374556999999996</v>
      </c>
      <c r="D3321">
        <f t="shared" si="104"/>
        <v>2.568893679398724E-2</v>
      </c>
      <c r="E3321">
        <v>2.568893679398724E-2</v>
      </c>
      <c r="F3321">
        <v>3319</v>
      </c>
      <c r="G3321">
        <f t="shared" ca="1" si="105"/>
        <v>-4.3513802738827094E-2</v>
      </c>
    </row>
    <row r="3322" spans="2:7" x14ac:dyDescent="0.2">
      <c r="B3322" s="153">
        <v>38660</v>
      </c>
      <c r="C3322" s="61">
        <v>79.336487000000005</v>
      </c>
      <c r="D3322">
        <f t="shared" si="104"/>
        <v>0</v>
      </c>
      <c r="E3322">
        <v>0</v>
      </c>
      <c r="F3322">
        <v>3320</v>
      </c>
      <c r="G3322">
        <f t="shared" ca="1" si="105"/>
        <v>9.9445705336569934E-3</v>
      </c>
    </row>
    <row r="3323" spans="2:7" x14ac:dyDescent="0.2">
      <c r="B3323" s="153">
        <v>38658</v>
      </c>
      <c r="C3323" s="61">
        <v>79.336487000000005</v>
      </c>
      <c r="D3323">
        <f t="shared" si="104"/>
        <v>1.8538281750228796E-2</v>
      </c>
      <c r="E3323">
        <v>1.8538281750228796E-2</v>
      </c>
      <c r="F3323">
        <v>3321</v>
      </c>
      <c r="G3323">
        <f t="shared" ca="1" si="105"/>
        <v>-6.6623628988477179E-2</v>
      </c>
    </row>
    <row r="3324" spans="2:7" x14ac:dyDescent="0.2">
      <c r="B3324" s="153">
        <v>38656</v>
      </c>
      <c r="C3324" s="61">
        <v>77.892493999999999</v>
      </c>
      <c r="D3324">
        <f t="shared" si="104"/>
        <v>2.253016429757463E-2</v>
      </c>
      <c r="E3324">
        <v>2.253016429757463E-2</v>
      </c>
      <c r="F3324">
        <v>3322</v>
      </c>
      <c r="G3324">
        <f t="shared" ca="1" si="105"/>
        <v>9.8590971692488778E-3</v>
      </c>
    </row>
    <row r="3325" spans="2:7" x14ac:dyDescent="0.2">
      <c r="B3325" s="153">
        <v>38653</v>
      </c>
      <c r="C3325" s="61">
        <v>76.176231000000001</v>
      </c>
      <c r="D3325">
        <f t="shared" si="104"/>
        <v>-4.6773406715474482E-2</v>
      </c>
      <c r="E3325">
        <v>-4.6773406715474482E-2</v>
      </c>
      <c r="F3325">
        <v>3323</v>
      </c>
      <c r="G3325">
        <f t="shared" ca="1" si="105"/>
        <v>-6.4162628975343965E-3</v>
      </c>
    </row>
    <row r="3326" spans="2:7" x14ac:dyDescent="0.2">
      <c r="B3326" s="153">
        <v>38652</v>
      </c>
      <c r="C3326" s="61">
        <v>79.914085</v>
      </c>
      <c r="D3326">
        <f t="shared" si="104"/>
        <v>-2.8390814758858386E-2</v>
      </c>
      <c r="E3326">
        <v>-2.8390814758858386E-2</v>
      </c>
      <c r="F3326">
        <v>3324</v>
      </c>
      <c r="G3326">
        <f t="shared" ca="1" si="105"/>
        <v>4.9974439878980231E-2</v>
      </c>
    </row>
    <row r="3327" spans="2:7" x14ac:dyDescent="0.2">
      <c r="B3327" s="153">
        <v>38651</v>
      </c>
      <c r="C3327" s="61">
        <v>82.249206999999998</v>
      </c>
      <c r="D3327">
        <f t="shared" si="104"/>
        <v>-4.1814834878756313E-2</v>
      </c>
      <c r="E3327">
        <v>-4.1814834878756313E-2</v>
      </c>
      <c r="F3327">
        <v>3325</v>
      </c>
      <c r="G3327">
        <f t="shared" ca="1" si="105"/>
        <v>-5.6752534931081469E-2</v>
      </c>
    </row>
    <row r="3328" spans="2:7" x14ac:dyDescent="0.2">
      <c r="B3328" s="153">
        <v>38650</v>
      </c>
      <c r="C3328" s="61">
        <v>85.838531000000003</v>
      </c>
      <c r="D3328">
        <f t="shared" si="104"/>
        <v>4.4415470953362169E-3</v>
      </c>
      <c r="E3328">
        <v>4.4415470953362169E-3</v>
      </c>
      <c r="F3328">
        <v>3326</v>
      </c>
      <c r="G3328">
        <f t="shared" ca="1" si="105"/>
        <v>1.7363461617518939E-2</v>
      </c>
    </row>
    <row r="3329" spans="2:7" x14ac:dyDescent="0.2">
      <c r="B3329" s="153">
        <v>38649</v>
      </c>
      <c r="C3329" s="61">
        <v>85.458961000000002</v>
      </c>
      <c r="D3329">
        <f t="shared" si="104"/>
        <v>9.7493632422540853E-3</v>
      </c>
      <c r="E3329">
        <v>9.7493632422540853E-3</v>
      </c>
      <c r="F3329">
        <v>3327</v>
      </c>
      <c r="G3329">
        <f t="shared" ca="1" si="105"/>
        <v>-5.9627827300573505E-2</v>
      </c>
    </row>
    <row r="3330" spans="2:7" x14ac:dyDescent="0.2">
      <c r="B3330" s="153">
        <v>38646</v>
      </c>
      <c r="C3330" s="61">
        <v>84.633835000000005</v>
      </c>
      <c r="D3330">
        <f t="shared" si="104"/>
        <v>2.1817156019205891E-2</v>
      </c>
      <c r="E3330">
        <v>2.1817156019205891E-2</v>
      </c>
      <c r="F3330">
        <v>3328</v>
      </c>
      <c r="G3330">
        <f t="shared" ca="1" si="105"/>
        <v>-2.6096996493335967E-2</v>
      </c>
    </row>
    <row r="3331" spans="2:7" x14ac:dyDescent="0.2">
      <c r="B3331" s="153">
        <v>38645</v>
      </c>
      <c r="C3331" s="61">
        <v>82.826790000000003</v>
      </c>
      <c r="D3331">
        <f t="shared" ref="D3331:D3394" si="106">(C3331-C3332)/C3332</f>
        <v>-3.77127419561144E-3</v>
      </c>
      <c r="E3331">
        <v>-3.77127419561144E-3</v>
      </c>
      <c r="F3331">
        <v>3329</v>
      </c>
      <c r="G3331">
        <f t="shared" ref="G3331:G3394" ca="1" si="107">_xlfn.NORM.INV(RAND(),$N$5,$N$6)</f>
        <v>2.3950120354431118E-2</v>
      </c>
    </row>
    <row r="3332" spans="2:7" x14ac:dyDescent="0.2">
      <c r="B3332" s="153">
        <v>38644</v>
      </c>
      <c r="C3332" s="61">
        <v>83.140334999999993</v>
      </c>
      <c r="D3332">
        <f t="shared" si="106"/>
        <v>-3.0408049040863118E-2</v>
      </c>
      <c r="E3332">
        <v>-3.0408049040863118E-2</v>
      </c>
      <c r="F3332">
        <v>3330</v>
      </c>
      <c r="G3332">
        <f t="shared" ca="1" si="107"/>
        <v>-2.0297368203998165E-2</v>
      </c>
    </row>
    <row r="3333" spans="2:7" x14ac:dyDescent="0.2">
      <c r="B3333" s="153">
        <v>38643</v>
      </c>
      <c r="C3333" s="61">
        <v>85.747757000000007</v>
      </c>
      <c r="D3333">
        <f t="shared" si="106"/>
        <v>-1.3667384804609693E-2</v>
      </c>
      <c r="E3333">
        <v>-1.3667384804609693E-2</v>
      </c>
      <c r="F3333">
        <v>3331</v>
      </c>
      <c r="G3333">
        <f t="shared" ca="1" si="107"/>
        <v>9.3953618065286092E-3</v>
      </c>
    </row>
    <row r="3334" spans="2:7" x14ac:dyDescent="0.2">
      <c r="B3334" s="153">
        <v>38642</v>
      </c>
      <c r="C3334" s="61">
        <v>86.935944000000006</v>
      </c>
      <c r="D3334">
        <f t="shared" si="106"/>
        <v>-1.4313763872913998E-2</v>
      </c>
      <c r="E3334">
        <v>-1.4313763872913998E-2</v>
      </c>
      <c r="F3334">
        <v>3332</v>
      </c>
      <c r="G3334">
        <f t="shared" ca="1" si="107"/>
        <v>-1.1793137245246121E-2</v>
      </c>
    </row>
    <row r="3335" spans="2:7" x14ac:dyDescent="0.2">
      <c r="B3335" s="153">
        <v>38639</v>
      </c>
      <c r="C3335" s="61">
        <v>88.198395000000005</v>
      </c>
      <c r="D3335">
        <f t="shared" si="106"/>
        <v>-1.1650554783413659E-2</v>
      </c>
      <c r="E3335">
        <v>-1.1650554783413659E-2</v>
      </c>
      <c r="F3335">
        <v>3333</v>
      </c>
      <c r="G3335">
        <f t="shared" ca="1" si="107"/>
        <v>-4.9172662104081513E-2</v>
      </c>
    </row>
    <row r="3336" spans="2:7" x14ac:dyDescent="0.2">
      <c r="B3336" s="153">
        <v>38638</v>
      </c>
      <c r="C3336" s="61">
        <v>89.238067999999998</v>
      </c>
      <c r="D3336">
        <f t="shared" si="106"/>
        <v>-3.2301371300068049E-2</v>
      </c>
      <c r="E3336">
        <v>-3.2301371300068049E-2</v>
      </c>
      <c r="F3336">
        <v>3334</v>
      </c>
      <c r="G3336">
        <f t="shared" ca="1" si="107"/>
        <v>0.11419913073041379</v>
      </c>
    </row>
    <row r="3337" spans="2:7" x14ac:dyDescent="0.2">
      <c r="B3337" s="153">
        <v>38636</v>
      </c>
      <c r="C3337" s="61">
        <v>92.216797</v>
      </c>
      <c r="D3337">
        <f t="shared" si="106"/>
        <v>3.6446137652492987E-2</v>
      </c>
      <c r="E3337">
        <v>3.6446137652492987E-2</v>
      </c>
      <c r="F3337">
        <v>3335</v>
      </c>
      <c r="G3337">
        <f t="shared" ca="1" si="107"/>
        <v>1.8752570876094124E-2</v>
      </c>
    </row>
    <row r="3338" spans="2:7" x14ac:dyDescent="0.2">
      <c r="B3338" s="153">
        <v>38635</v>
      </c>
      <c r="C3338" s="61">
        <v>88.974036999999996</v>
      </c>
      <c r="D3338">
        <f t="shared" si="106"/>
        <v>-1.308796510112614E-2</v>
      </c>
      <c r="E3338">
        <v>-1.308796510112614E-2</v>
      </c>
      <c r="F3338">
        <v>3336</v>
      </c>
      <c r="G3338">
        <f t="shared" ca="1" si="107"/>
        <v>0.10607859948027247</v>
      </c>
    </row>
    <row r="3339" spans="2:7" x14ac:dyDescent="0.2">
      <c r="B3339" s="153">
        <v>38632</v>
      </c>
      <c r="C3339" s="61">
        <v>90.153969000000004</v>
      </c>
      <c r="D3339">
        <f t="shared" si="106"/>
        <v>-1.6561713386273661E-2</v>
      </c>
      <c r="E3339">
        <v>-1.6561713386273661E-2</v>
      </c>
      <c r="F3339">
        <v>3337</v>
      </c>
      <c r="G3339">
        <f t="shared" ca="1" si="107"/>
        <v>5.4503469158665906E-2</v>
      </c>
    </row>
    <row r="3340" spans="2:7" x14ac:dyDescent="0.2">
      <c r="B3340" s="153">
        <v>38631</v>
      </c>
      <c r="C3340" s="61">
        <v>91.672218000000001</v>
      </c>
      <c r="D3340">
        <f t="shared" si="106"/>
        <v>-2.7485881196615908E-2</v>
      </c>
      <c r="E3340">
        <v>-2.7485881196615908E-2</v>
      </c>
      <c r="F3340">
        <v>3338</v>
      </c>
      <c r="G3340">
        <f t="shared" ca="1" si="107"/>
        <v>2.3282369384853042E-3</v>
      </c>
    </row>
    <row r="3341" spans="2:7" x14ac:dyDescent="0.2">
      <c r="B3341" s="153">
        <v>38630</v>
      </c>
      <c r="C3341" s="61">
        <v>94.263122999999993</v>
      </c>
      <c r="D3341">
        <f t="shared" si="106"/>
        <v>4.219424880664663E-3</v>
      </c>
      <c r="E3341">
        <v>4.219424880664663E-3</v>
      </c>
      <c r="F3341">
        <v>3339</v>
      </c>
      <c r="G3341">
        <f t="shared" ca="1" si="107"/>
        <v>-6.2245323950406176E-2</v>
      </c>
    </row>
    <row r="3342" spans="2:7" x14ac:dyDescent="0.2">
      <c r="B3342" s="153">
        <v>38629</v>
      </c>
      <c r="C3342" s="61">
        <v>93.867058</v>
      </c>
      <c r="D3342">
        <f t="shared" si="106"/>
        <v>2.7827942275978002E-2</v>
      </c>
      <c r="E3342">
        <v>2.7827942275978002E-2</v>
      </c>
      <c r="F3342">
        <v>3340</v>
      </c>
      <c r="G3342">
        <f t="shared" ca="1" si="107"/>
        <v>2.429352416707384E-3</v>
      </c>
    </row>
    <row r="3343" spans="2:7" x14ac:dyDescent="0.2">
      <c r="B3343" s="153">
        <v>38628</v>
      </c>
      <c r="C3343" s="61">
        <v>91.325653000000003</v>
      </c>
      <c r="D3343">
        <f t="shared" si="106"/>
        <v>3.5844535620292287E-2</v>
      </c>
      <c r="E3343">
        <v>3.5844535620292287E-2</v>
      </c>
      <c r="F3343">
        <v>3341</v>
      </c>
      <c r="G3343">
        <f t="shared" ca="1" si="107"/>
        <v>-9.3909488680165312E-2</v>
      </c>
    </row>
    <row r="3344" spans="2:7" x14ac:dyDescent="0.2">
      <c r="B3344" s="153">
        <v>38625</v>
      </c>
      <c r="C3344" s="61">
        <v>88.165405000000007</v>
      </c>
      <c r="D3344">
        <f t="shared" si="106"/>
        <v>-3.171801965625502E-3</v>
      </c>
      <c r="E3344">
        <v>-3.171801965625502E-3</v>
      </c>
      <c r="F3344">
        <v>3342</v>
      </c>
      <c r="G3344">
        <f t="shared" ca="1" si="107"/>
        <v>-5.3854984958484398E-2</v>
      </c>
    </row>
    <row r="3345" spans="2:7" x14ac:dyDescent="0.2">
      <c r="B3345" s="153">
        <v>38624</v>
      </c>
      <c r="C3345" s="61">
        <v>88.445937999999998</v>
      </c>
      <c r="D3345">
        <f t="shared" si="106"/>
        <v>-1.7694378778348413E-3</v>
      </c>
      <c r="E3345">
        <v>-1.7694378778348413E-3</v>
      </c>
      <c r="F3345">
        <v>3343</v>
      </c>
      <c r="G3345">
        <f t="shared" ca="1" si="107"/>
        <v>-3.6477949288166771E-2</v>
      </c>
    </row>
    <row r="3346" spans="2:7" x14ac:dyDescent="0.2">
      <c r="B3346" s="153">
        <v>38623</v>
      </c>
      <c r="C3346" s="61">
        <v>88.602715000000003</v>
      </c>
      <c r="D3346">
        <f t="shared" si="106"/>
        <v>-1.6846626859199992E-2</v>
      </c>
      <c r="E3346">
        <v>-1.6846626859199992E-2</v>
      </c>
      <c r="F3346">
        <v>3344</v>
      </c>
      <c r="G3346">
        <f t="shared" ca="1" si="107"/>
        <v>-7.9833702781475363E-2</v>
      </c>
    </row>
    <row r="3347" spans="2:7" x14ac:dyDescent="0.2">
      <c r="B3347" s="153">
        <v>38622</v>
      </c>
      <c r="C3347" s="61">
        <v>90.120948999999996</v>
      </c>
      <c r="D3347">
        <f t="shared" si="106"/>
        <v>4.9485601423447045E-2</v>
      </c>
      <c r="E3347">
        <v>4.9485601423447045E-2</v>
      </c>
      <c r="F3347">
        <v>3345</v>
      </c>
      <c r="G3347">
        <f t="shared" ca="1" si="107"/>
        <v>6.1126483399641524E-2</v>
      </c>
    </row>
    <row r="3348" spans="2:7" x14ac:dyDescent="0.2">
      <c r="B3348" s="153">
        <v>38621</v>
      </c>
      <c r="C3348" s="61">
        <v>85.871544</v>
      </c>
      <c r="D3348">
        <f t="shared" si="106"/>
        <v>1.5515381641604924E-2</v>
      </c>
      <c r="E3348">
        <v>1.5515381641604924E-2</v>
      </c>
      <c r="F3348">
        <v>3346</v>
      </c>
      <c r="G3348">
        <f t="shared" ca="1" si="107"/>
        <v>1.5335330305297117E-2</v>
      </c>
    </row>
    <row r="3349" spans="2:7" x14ac:dyDescent="0.2">
      <c r="B3349" s="153">
        <v>38618</v>
      </c>
      <c r="C3349" s="61">
        <v>84.559569999999994</v>
      </c>
      <c r="D3349">
        <f t="shared" si="106"/>
        <v>2.4492758709998494E-2</v>
      </c>
      <c r="E3349">
        <v>2.4492758709998494E-2</v>
      </c>
      <c r="F3349">
        <v>3347</v>
      </c>
      <c r="G3349">
        <f t="shared" ca="1" si="107"/>
        <v>3.6744138642042699E-2</v>
      </c>
    </row>
    <row r="3350" spans="2:7" x14ac:dyDescent="0.2">
      <c r="B3350" s="153">
        <v>38617</v>
      </c>
      <c r="C3350" s="61">
        <v>82.537987000000001</v>
      </c>
      <c r="D3350">
        <f t="shared" si="106"/>
        <v>-3.3806963642676324E-2</v>
      </c>
      <c r="E3350">
        <v>-3.3806963642676324E-2</v>
      </c>
      <c r="F3350">
        <v>3348</v>
      </c>
      <c r="G3350">
        <f t="shared" ca="1" si="107"/>
        <v>-1.5980604538235878E-2</v>
      </c>
    </row>
    <row r="3351" spans="2:7" x14ac:dyDescent="0.2">
      <c r="B3351" s="153">
        <v>38616</v>
      </c>
      <c r="C3351" s="61">
        <v>85.425979999999996</v>
      </c>
      <c r="D3351">
        <f t="shared" si="106"/>
        <v>-8.9975608800877873E-3</v>
      </c>
      <c r="E3351">
        <v>-8.9975608800877873E-3</v>
      </c>
      <c r="F3351">
        <v>3349</v>
      </c>
      <c r="G3351">
        <f t="shared" ca="1" si="107"/>
        <v>-4.9007337130921383E-2</v>
      </c>
    </row>
    <row r="3352" spans="2:7" x14ac:dyDescent="0.2">
      <c r="B3352" s="153">
        <v>38615</v>
      </c>
      <c r="C3352" s="61">
        <v>86.201583999999997</v>
      </c>
      <c r="D3352">
        <f t="shared" si="106"/>
        <v>-1.0513400381106102E-2</v>
      </c>
      <c r="E3352">
        <v>-1.0513400381106102E-2</v>
      </c>
      <c r="F3352">
        <v>3350</v>
      </c>
      <c r="G3352">
        <f t="shared" ca="1" si="107"/>
        <v>-3.2038029794237716E-3</v>
      </c>
    </row>
    <row r="3353" spans="2:7" x14ac:dyDescent="0.2">
      <c r="B3353" s="153">
        <v>38614</v>
      </c>
      <c r="C3353" s="61">
        <v>87.117485000000002</v>
      </c>
      <c r="D3353">
        <f t="shared" si="106"/>
        <v>7.827372881904892E-3</v>
      </c>
      <c r="E3353">
        <v>7.827372881904892E-3</v>
      </c>
      <c r="F3353">
        <v>3351</v>
      </c>
      <c r="G3353">
        <f t="shared" ca="1" si="107"/>
        <v>3.8692813008790995E-2</v>
      </c>
    </row>
    <row r="3354" spans="2:7" x14ac:dyDescent="0.2">
      <c r="B3354" s="153">
        <v>38611</v>
      </c>
      <c r="C3354" s="61">
        <v>86.440880000000007</v>
      </c>
      <c r="D3354">
        <f t="shared" si="106"/>
        <v>6.5335987834900756E-3</v>
      </c>
      <c r="E3354">
        <v>6.5335987834900756E-3</v>
      </c>
      <c r="F3354">
        <v>3352</v>
      </c>
      <c r="G3354">
        <f t="shared" ca="1" si="107"/>
        <v>-3.9628275805367277E-2</v>
      </c>
    </row>
    <row r="3355" spans="2:7" x14ac:dyDescent="0.2">
      <c r="B3355" s="153">
        <v>38610</v>
      </c>
      <c r="C3355" s="61">
        <v>85.879776000000007</v>
      </c>
      <c r="D3355">
        <f t="shared" si="106"/>
        <v>-5.6368887445685948E-3</v>
      </c>
      <c r="E3355">
        <v>-5.6368887445685948E-3</v>
      </c>
      <c r="F3355">
        <v>3353</v>
      </c>
      <c r="G3355">
        <f t="shared" ca="1" si="107"/>
        <v>-3.3451089854721408E-2</v>
      </c>
    </row>
    <row r="3356" spans="2:7" x14ac:dyDescent="0.2">
      <c r="B3356" s="153">
        <v>38609</v>
      </c>
      <c r="C3356" s="61">
        <v>86.366614999999996</v>
      </c>
      <c r="D3356">
        <f t="shared" si="106"/>
        <v>1.5622024313394328E-2</v>
      </c>
      <c r="E3356">
        <v>1.5622024313394328E-2</v>
      </c>
      <c r="F3356">
        <v>3354</v>
      </c>
      <c r="G3356">
        <f t="shared" ca="1" si="107"/>
        <v>7.4237101252174996E-3</v>
      </c>
    </row>
    <row r="3357" spans="2:7" x14ac:dyDescent="0.2">
      <c r="B3357" s="153">
        <v>38608</v>
      </c>
      <c r="C3357" s="61">
        <v>85.038146999999995</v>
      </c>
      <c r="D3357">
        <f t="shared" si="106"/>
        <v>9.7981769159594303E-3</v>
      </c>
      <c r="E3357">
        <v>9.7981769159594303E-3</v>
      </c>
      <c r="F3357">
        <v>3355</v>
      </c>
      <c r="G3357">
        <f t="shared" ca="1" si="107"/>
        <v>-4.5381507068395681E-3</v>
      </c>
    </row>
    <row r="3358" spans="2:7" x14ac:dyDescent="0.2">
      <c r="B3358" s="153">
        <v>38607</v>
      </c>
      <c r="C3358" s="61">
        <v>84.213013000000004</v>
      </c>
      <c r="D3358">
        <f t="shared" si="106"/>
        <v>-3.6122113230586616E-3</v>
      </c>
      <c r="E3358">
        <v>-3.6122113230586616E-3</v>
      </c>
      <c r="F3358">
        <v>3356</v>
      </c>
      <c r="G3358">
        <f t="shared" ca="1" si="107"/>
        <v>-3.198329566607503E-2</v>
      </c>
    </row>
    <row r="3359" spans="2:7" x14ac:dyDescent="0.2">
      <c r="B3359" s="153">
        <v>38604</v>
      </c>
      <c r="C3359" s="61">
        <v>84.518310999999997</v>
      </c>
      <c r="D3359">
        <f t="shared" si="106"/>
        <v>1.7602744735772161E-3</v>
      </c>
      <c r="E3359">
        <v>1.7602744735772161E-3</v>
      </c>
      <c r="F3359">
        <v>3357</v>
      </c>
      <c r="G3359">
        <f t="shared" ca="1" si="107"/>
        <v>6.9903626161662138E-2</v>
      </c>
    </row>
    <row r="3360" spans="2:7" x14ac:dyDescent="0.2">
      <c r="B3360" s="153">
        <v>38603</v>
      </c>
      <c r="C3360" s="61">
        <v>84.369797000000005</v>
      </c>
      <c r="D3360">
        <f t="shared" si="106"/>
        <v>3.1994335503156626E-2</v>
      </c>
      <c r="E3360">
        <v>3.1994335503156626E-2</v>
      </c>
      <c r="F3360">
        <v>3358</v>
      </c>
      <c r="G3360">
        <f t="shared" ca="1" si="107"/>
        <v>-1.6010551231321543E-2</v>
      </c>
    </row>
    <row r="3361" spans="2:7" x14ac:dyDescent="0.2">
      <c r="B3361" s="153">
        <v>38601</v>
      </c>
      <c r="C3361" s="61">
        <v>81.754127999999994</v>
      </c>
      <c r="D3361">
        <f t="shared" si="106"/>
        <v>-1.0076763066317805E-4</v>
      </c>
      <c r="E3361">
        <v>-1.0076763066317805E-4</v>
      </c>
      <c r="F3361">
        <v>3359</v>
      </c>
      <c r="G3361">
        <f t="shared" ca="1" si="107"/>
        <v>-2.2444997212546371E-2</v>
      </c>
    </row>
    <row r="3362" spans="2:7" x14ac:dyDescent="0.2">
      <c r="B3362" s="153">
        <v>38600</v>
      </c>
      <c r="C3362" s="61">
        <v>81.762366999999998</v>
      </c>
      <c r="D3362">
        <f t="shared" si="106"/>
        <v>5.5814426793108609E-3</v>
      </c>
      <c r="E3362">
        <v>5.5814426793108609E-3</v>
      </c>
      <c r="F3362">
        <v>3360</v>
      </c>
      <c r="G3362">
        <f t="shared" ca="1" si="107"/>
        <v>-3.5837462678020272E-2</v>
      </c>
    </row>
    <row r="3363" spans="2:7" x14ac:dyDescent="0.2">
      <c r="B3363" s="153">
        <v>38597</v>
      </c>
      <c r="C3363" s="61">
        <v>81.308548000000002</v>
      </c>
      <c r="D3363">
        <f t="shared" si="106"/>
        <v>4.9861472882140163E-2</v>
      </c>
      <c r="E3363">
        <v>4.9861472882140163E-2</v>
      </c>
      <c r="F3363">
        <v>3361</v>
      </c>
      <c r="G3363">
        <f t="shared" ca="1" si="107"/>
        <v>2.920601630058535E-2</v>
      </c>
    </row>
    <row r="3364" spans="2:7" x14ac:dyDescent="0.2">
      <c r="B3364" s="153">
        <v>38596</v>
      </c>
      <c r="C3364" s="61">
        <v>77.446929999999995</v>
      </c>
      <c r="D3364">
        <f t="shared" si="106"/>
        <v>1.7011675126516874E-2</v>
      </c>
      <c r="E3364">
        <v>1.7011675126516874E-2</v>
      </c>
      <c r="F3364">
        <v>3362</v>
      </c>
      <c r="G3364">
        <f t="shared" ca="1" si="107"/>
        <v>5.5892855867780034E-2</v>
      </c>
    </row>
    <row r="3365" spans="2:7" x14ac:dyDescent="0.2">
      <c r="B3365" s="153">
        <v>38595</v>
      </c>
      <c r="C3365" s="61">
        <v>76.151465999999999</v>
      </c>
      <c r="D3365">
        <f t="shared" si="106"/>
        <v>-1.1460977378210096E-2</v>
      </c>
      <c r="E3365">
        <v>-1.1460977378210096E-2</v>
      </c>
      <c r="F3365">
        <v>3363</v>
      </c>
      <c r="G3365">
        <f t="shared" ca="1" si="107"/>
        <v>-6.7307034857703216E-2</v>
      </c>
    </row>
    <row r="3366" spans="2:7" x14ac:dyDescent="0.2">
      <c r="B3366" s="153">
        <v>38594</v>
      </c>
      <c r="C3366" s="61">
        <v>77.034355000000005</v>
      </c>
      <c r="D3366">
        <f t="shared" si="106"/>
        <v>4.194775763130246E-3</v>
      </c>
      <c r="E3366">
        <v>4.194775763130246E-3</v>
      </c>
      <c r="F3366">
        <v>3364</v>
      </c>
      <c r="G3366">
        <f t="shared" ca="1" si="107"/>
        <v>4.6325837842215577E-2</v>
      </c>
    </row>
    <row r="3367" spans="2:7" x14ac:dyDescent="0.2">
      <c r="B3367" s="153">
        <v>38593</v>
      </c>
      <c r="C3367" s="61">
        <v>76.712563000000003</v>
      </c>
      <c r="D3367">
        <f t="shared" si="106"/>
        <v>-1.6502614245122751E-2</v>
      </c>
      <c r="E3367">
        <v>-1.6502614245122751E-2</v>
      </c>
      <c r="F3367">
        <v>3365</v>
      </c>
      <c r="G3367">
        <f t="shared" ca="1" si="107"/>
        <v>-2.1654288503916343E-2</v>
      </c>
    </row>
    <row r="3368" spans="2:7" x14ac:dyDescent="0.2">
      <c r="B3368" s="153">
        <v>38590</v>
      </c>
      <c r="C3368" s="61">
        <v>77.999763000000002</v>
      </c>
      <c r="D3368">
        <f t="shared" si="106"/>
        <v>7.2453834123486277E-3</v>
      </c>
      <c r="E3368">
        <v>7.2453834123486277E-3</v>
      </c>
      <c r="F3368">
        <v>3366</v>
      </c>
      <c r="G3368">
        <f t="shared" ca="1" si="107"/>
        <v>3.0907242215358493E-2</v>
      </c>
    </row>
    <row r="3369" spans="2:7" x14ac:dyDescent="0.2">
      <c r="B3369" s="153">
        <v>38589</v>
      </c>
      <c r="C3369" s="61">
        <v>77.438689999999994</v>
      </c>
      <c r="D3369">
        <f t="shared" si="106"/>
        <v>-8.6616199810806479E-3</v>
      </c>
      <c r="E3369">
        <v>-8.6616199810806479E-3</v>
      </c>
      <c r="F3369">
        <v>3367</v>
      </c>
      <c r="G3369">
        <f t="shared" ca="1" si="107"/>
        <v>-4.3977274331963509E-2</v>
      </c>
    </row>
    <row r="3370" spans="2:7" x14ac:dyDescent="0.2">
      <c r="B3370" s="153">
        <v>38588</v>
      </c>
      <c r="C3370" s="61">
        <v>78.115295000000003</v>
      </c>
      <c r="D3370">
        <f t="shared" si="106"/>
        <v>-9.4171275906247149E-3</v>
      </c>
      <c r="E3370">
        <v>-9.4171275906247149E-3</v>
      </c>
      <c r="F3370">
        <v>3368</v>
      </c>
      <c r="G3370">
        <f t="shared" ca="1" si="107"/>
        <v>6.3498741317130875E-2</v>
      </c>
    </row>
    <row r="3371" spans="2:7" x14ac:dyDescent="0.2">
      <c r="B3371" s="153">
        <v>38587</v>
      </c>
      <c r="C3371" s="61">
        <v>78.857910000000004</v>
      </c>
      <c r="D3371">
        <f t="shared" si="106"/>
        <v>1.7821803837289479E-3</v>
      </c>
      <c r="E3371">
        <v>1.7821803837289479E-3</v>
      </c>
      <c r="F3371">
        <v>3369</v>
      </c>
      <c r="G3371">
        <f t="shared" ca="1" si="107"/>
        <v>3.1519467992880107E-2</v>
      </c>
    </row>
    <row r="3372" spans="2:7" x14ac:dyDescent="0.2">
      <c r="B3372" s="153">
        <v>38586</v>
      </c>
      <c r="C3372" s="61">
        <v>78.717620999999994</v>
      </c>
      <c r="D3372">
        <f t="shared" si="106"/>
        <v>-2.7820392540494492E-2</v>
      </c>
      <c r="E3372">
        <v>-2.7820392540494492E-2</v>
      </c>
      <c r="F3372">
        <v>3370</v>
      </c>
      <c r="G3372">
        <f t="shared" ca="1" si="107"/>
        <v>6.9058599730057568E-2</v>
      </c>
    </row>
    <row r="3373" spans="2:7" x14ac:dyDescent="0.2">
      <c r="B3373" s="153">
        <v>38583</v>
      </c>
      <c r="C3373" s="61">
        <v>80.970245000000006</v>
      </c>
      <c r="D3373">
        <f t="shared" si="106"/>
        <v>-4.6657152199513253E-3</v>
      </c>
      <c r="E3373">
        <v>-4.6657152199513253E-3</v>
      </c>
      <c r="F3373">
        <v>3371</v>
      </c>
      <c r="G3373">
        <f t="shared" ca="1" si="107"/>
        <v>-1.6204095744732569E-2</v>
      </c>
    </row>
    <row r="3374" spans="2:7" x14ac:dyDescent="0.2">
      <c r="B3374" s="153">
        <v>38582</v>
      </c>
      <c r="C3374" s="61">
        <v>81.349800000000002</v>
      </c>
      <c r="D3374">
        <f t="shared" si="106"/>
        <v>-2.8321475301145583E-3</v>
      </c>
      <c r="E3374">
        <v>-2.8321475301145583E-3</v>
      </c>
      <c r="F3374">
        <v>3372</v>
      </c>
      <c r="G3374">
        <f t="shared" ca="1" si="107"/>
        <v>9.8937288060754067E-2</v>
      </c>
    </row>
    <row r="3375" spans="2:7" x14ac:dyDescent="0.2">
      <c r="B3375" s="153">
        <v>38581</v>
      </c>
      <c r="C3375" s="61">
        <v>81.580849000000001</v>
      </c>
      <c r="D3375">
        <f t="shared" si="106"/>
        <v>3.043661158311832E-3</v>
      </c>
      <c r="E3375">
        <v>3.043661158311832E-3</v>
      </c>
      <c r="F3375">
        <v>3373</v>
      </c>
      <c r="G3375">
        <f t="shared" ca="1" si="107"/>
        <v>3.2246982043391645E-2</v>
      </c>
    </row>
    <row r="3376" spans="2:7" x14ac:dyDescent="0.2">
      <c r="B3376" s="153">
        <v>38580</v>
      </c>
      <c r="C3376" s="61">
        <v>81.333297999999999</v>
      </c>
      <c r="D3376">
        <f t="shared" si="106"/>
        <v>-1.3016980868195525E-2</v>
      </c>
      <c r="E3376">
        <v>-1.3016980868195525E-2</v>
      </c>
      <c r="F3376">
        <v>3374</v>
      </c>
      <c r="G3376">
        <f t="shared" ca="1" si="107"/>
        <v>5.7823603269757544E-2</v>
      </c>
    </row>
    <row r="3377" spans="2:7" x14ac:dyDescent="0.2">
      <c r="B3377" s="153">
        <v>38576</v>
      </c>
      <c r="C3377" s="61">
        <v>82.405974999999998</v>
      </c>
      <c r="D3377">
        <f t="shared" si="106"/>
        <v>4.122427913349604E-3</v>
      </c>
      <c r="E3377">
        <v>4.122427913349604E-3</v>
      </c>
      <c r="F3377">
        <v>3375</v>
      </c>
      <c r="G3377">
        <f t="shared" ca="1" si="107"/>
        <v>4.3425432020997107E-2</v>
      </c>
    </row>
    <row r="3378" spans="2:7" x14ac:dyDescent="0.2">
      <c r="B3378" s="153">
        <v>38575</v>
      </c>
      <c r="C3378" s="61">
        <v>82.067656999999997</v>
      </c>
      <c r="D3378">
        <f t="shared" si="106"/>
        <v>3.3887665546902569E-2</v>
      </c>
      <c r="E3378">
        <v>3.3887665546902569E-2</v>
      </c>
      <c r="F3378">
        <v>3376</v>
      </c>
      <c r="G3378">
        <f t="shared" ca="1" si="107"/>
        <v>1.0128710413817826E-2</v>
      </c>
    </row>
    <row r="3379" spans="2:7" x14ac:dyDescent="0.2">
      <c r="B3379" s="153">
        <v>38574</v>
      </c>
      <c r="C3379" s="61">
        <v>79.377730999999997</v>
      </c>
      <c r="D3379">
        <f t="shared" si="106"/>
        <v>2.025656625780908E-2</v>
      </c>
      <c r="E3379">
        <v>2.025656625780908E-2</v>
      </c>
      <c r="F3379">
        <v>3377</v>
      </c>
      <c r="G3379">
        <f t="shared" ca="1" si="107"/>
        <v>9.6305412721736455E-2</v>
      </c>
    </row>
    <row r="3380" spans="2:7" x14ac:dyDescent="0.2">
      <c r="B3380" s="153">
        <v>38573</v>
      </c>
      <c r="C3380" s="61">
        <v>77.801734999999994</v>
      </c>
      <c r="D3380">
        <f t="shared" si="106"/>
        <v>-1.4836534825821947E-2</v>
      </c>
      <c r="E3380">
        <v>-1.4836534825821947E-2</v>
      </c>
      <c r="F3380">
        <v>3378</v>
      </c>
      <c r="G3380">
        <f t="shared" ca="1" si="107"/>
        <v>2.1723790031584637E-2</v>
      </c>
    </row>
    <row r="3381" spans="2:7" x14ac:dyDescent="0.2">
      <c r="B3381" s="153">
        <v>38572</v>
      </c>
      <c r="C3381" s="61">
        <v>78.973427000000001</v>
      </c>
      <c r="D3381">
        <f t="shared" si="106"/>
        <v>-4.8135209412737481E-2</v>
      </c>
      <c r="E3381">
        <v>-4.8135209412737481E-2</v>
      </c>
      <c r="F3381">
        <v>3379</v>
      </c>
      <c r="G3381">
        <f t="shared" ca="1" si="107"/>
        <v>2.2364500543130474E-2</v>
      </c>
    </row>
    <row r="3382" spans="2:7" x14ac:dyDescent="0.2">
      <c r="B3382" s="153">
        <v>38569</v>
      </c>
      <c r="C3382" s="61">
        <v>82.967063999999993</v>
      </c>
      <c r="D3382">
        <f t="shared" si="106"/>
        <v>2.1926412394820188E-3</v>
      </c>
      <c r="E3382">
        <v>2.1926412394820188E-3</v>
      </c>
      <c r="F3382">
        <v>3380</v>
      </c>
      <c r="G3382">
        <f t="shared" ca="1" si="107"/>
        <v>-5.3147151721978245E-2</v>
      </c>
    </row>
    <row r="3383" spans="2:7" x14ac:dyDescent="0.2">
      <c r="B3383" s="153">
        <v>38568</v>
      </c>
      <c r="C3383" s="61">
        <v>82.785544999999999</v>
      </c>
      <c r="D3383">
        <f t="shared" si="106"/>
        <v>-1.7528255741698636E-2</v>
      </c>
      <c r="E3383">
        <v>-1.7528255741698636E-2</v>
      </c>
      <c r="F3383">
        <v>3381</v>
      </c>
      <c r="G3383">
        <f t="shared" ca="1" si="107"/>
        <v>-6.8906097243749714E-2</v>
      </c>
    </row>
    <row r="3384" spans="2:7" x14ac:dyDescent="0.2">
      <c r="B3384" s="153">
        <v>38567</v>
      </c>
      <c r="C3384" s="61">
        <v>84.262519999999995</v>
      </c>
      <c r="D3384">
        <f t="shared" si="106"/>
        <v>-3.0935766153875791E-2</v>
      </c>
      <c r="E3384">
        <v>-3.0935766153875791E-2</v>
      </c>
      <c r="F3384">
        <v>3382</v>
      </c>
      <c r="G3384">
        <f t="shared" ca="1" si="107"/>
        <v>8.489572748728863E-2</v>
      </c>
    </row>
    <row r="3385" spans="2:7" x14ac:dyDescent="0.2">
      <c r="B3385" s="153">
        <v>38566</v>
      </c>
      <c r="C3385" s="61">
        <v>86.952461</v>
      </c>
      <c r="D3385">
        <f t="shared" si="106"/>
        <v>5.1591696508994651E-2</v>
      </c>
      <c r="E3385">
        <v>5.1591696508994651E-2</v>
      </c>
      <c r="F3385">
        <v>3383</v>
      </c>
      <c r="G3385">
        <f t="shared" ca="1" si="107"/>
        <v>3.4197338256569537E-2</v>
      </c>
    </row>
    <row r="3386" spans="2:7" x14ac:dyDescent="0.2">
      <c r="B3386" s="153">
        <v>38565</v>
      </c>
      <c r="C3386" s="61">
        <v>82.686522999999994</v>
      </c>
      <c r="D3386">
        <f t="shared" si="106"/>
        <v>4.1900632168825586E-2</v>
      </c>
      <c r="E3386">
        <v>4.1900632168825586E-2</v>
      </c>
      <c r="F3386">
        <v>3384</v>
      </c>
      <c r="G3386">
        <f t="shared" ca="1" si="107"/>
        <v>-5.253284039794389E-2</v>
      </c>
    </row>
    <row r="3387" spans="2:7" x14ac:dyDescent="0.2">
      <c r="B3387" s="153">
        <v>38562</v>
      </c>
      <c r="C3387" s="61">
        <v>79.361237000000003</v>
      </c>
      <c r="D3387">
        <f t="shared" si="106"/>
        <v>1.3535853602772187E-3</v>
      </c>
      <c r="E3387">
        <v>1.3535853602772187E-3</v>
      </c>
      <c r="F3387">
        <v>3385</v>
      </c>
      <c r="G3387">
        <f t="shared" ca="1" si="107"/>
        <v>5.3112427394577527E-2</v>
      </c>
    </row>
    <row r="3388" spans="2:7" x14ac:dyDescent="0.2">
      <c r="B3388" s="153">
        <v>38561</v>
      </c>
      <c r="C3388" s="61">
        <v>79.253960000000006</v>
      </c>
      <c r="D3388">
        <f t="shared" si="106"/>
        <v>0</v>
      </c>
      <c r="E3388">
        <v>0</v>
      </c>
      <c r="F3388">
        <v>3386</v>
      </c>
      <c r="G3388">
        <f t="shared" ca="1" si="107"/>
        <v>-2.2412932525748717E-3</v>
      </c>
    </row>
    <row r="3389" spans="2:7" x14ac:dyDescent="0.2">
      <c r="B3389" s="153">
        <v>38560</v>
      </c>
      <c r="C3389" s="61">
        <v>79.253960000000006</v>
      </c>
      <c r="D3389">
        <f t="shared" si="106"/>
        <v>4.6017588107063424E-3</v>
      </c>
      <c r="E3389">
        <v>4.6017588107063424E-3</v>
      </c>
      <c r="F3389">
        <v>3387</v>
      </c>
      <c r="G3389">
        <f t="shared" ca="1" si="107"/>
        <v>-7.2904422750932174E-2</v>
      </c>
    </row>
    <row r="3390" spans="2:7" x14ac:dyDescent="0.2">
      <c r="B3390" s="153">
        <v>38559</v>
      </c>
      <c r="C3390" s="61">
        <v>78.890923000000001</v>
      </c>
      <c r="D3390">
        <f t="shared" si="106"/>
        <v>9.502830727217618E-3</v>
      </c>
      <c r="E3390">
        <v>9.502830727217618E-3</v>
      </c>
      <c r="F3390">
        <v>3388</v>
      </c>
      <c r="G3390">
        <f t="shared" ca="1" si="107"/>
        <v>3.3483848413940497E-2</v>
      </c>
    </row>
    <row r="3391" spans="2:7" x14ac:dyDescent="0.2">
      <c r="B3391" s="153">
        <v>38558</v>
      </c>
      <c r="C3391" s="61">
        <v>78.148292999999995</v>
      </c>
      <c r="D3391">
        <f t="shared" si="106"/>
        <v>4.2413708241681065E-3</v>
      </c>
      <c r="E3391">
        <v>4.2413708241681065E-3</v>
      </c>
      <c r="F3391">
        <v>3389</v>
      </c>
      <c r="G3391">
        <f t="shared" ca="1" si="107"/>
        <v>-5.3511388749431607E-2</v>
      </c>
    </row>
    <row r="3392" spans="2:7" x14ac:dyDescent="0.2">
      <c r="B3392" s="153">
        <v>38555</v>
      </c>
      <c r="C3392" s="61">
        <v>77.818236999999996</v>
      </c>
      <c r="D3392">
        <f t="shared" si="106"/>
        <v>2.2330653501643302E-2</v>
      </c>
      <c r="E3392">
        <v>2.2330653501643302E-2</v>
      </c>
      <c r="F3392">
        <v>3390</v>
      </c>
      <c r="G3392">
        <f t="shared" ca="1" si="107"/>
        <v>-1.6745596093437901E-2</v>
      </c>
    </row>
    <row r="3393" spans="2:7" x14ac:dyDescent="0.2">
      <c r="B3393" s="153">
        <v>38554</v>
      </c>
      <c r="C3393" s="61">
        <v>76.118461999999994</v>
      </c>
      <c r="D3393">
        <f t="shared" si="106"/>
        <v>-1.8825714571174754E-2</v>
      </c>
      <c r="E3393">
        <v>-1.8825714571174754E-2</v>
      </c>
      <c r="F3393">
        <v>3391</v>
      </c>
      <c r="G3393">
        <f t="shared" ca="1" si="107"/>
        <v>-4.4514416922828128E-2</v>
      </c>
    </row>
    <row r="3394" spans="2:7" x14ac:dyDescent="0.2">
      <c r="B3394" s="153">
        <v>38553</v>
      </c>
      <c r="C3394" s="61">
        <v>77.578941</v>
      </c>
      <c r="D3394">
        <f t="shared" si="106"/>
        <v>-1.3948635580780218E-2</v>
      </c>
      <c r="E3394">
        <v>-1.3948635580780218E-2</v>
      </c>
      <c r="F3394">
        <v>3392</v>
      </c>
      <c r="G3394">
        <f t="shared" ca="1" si="107"/>
        <v>-1.7048955423514641E-2</v>
      </c>
    </row>
    <row r="3395" spans="2:7" x14ac:dyDescent="0.2">
      <c r="B3395" s="153">
        <v>38552</v>
      </c>
      <c r="C3395" s="61">
        <v>78.676368999999994</v>
      </c>
      <c r="D3395">
        <f t="shared" ref="D3395:D3458" si="108">(C3395-C3396)/C3396</f>
        <v>1.7500812919535553E-2</v>
      </c>
      <c r="E3395">
        <v>1.7500812919535553E-2</v>
      </c>
      <c r="F3395">
        <v>3393</v>
      </c>
      <c r="G3395">
        <f t="shared" ref="G3395:G3458" ca="1" si="109">_xlfn.NORM.INV(RAND(),$N$5,$N$6)</f>
        <v>1.7452895734947522E-2</v>
      </c>
    </row>
    <row r="3396" spans="2:7" x14ac:dyDescent="0.2">
      <c r="B3396" s="153">
        <v>38551</v>
      </c>
      <c r="C3396" s="61">
        <v>77.323150999999996</v>
      </c>
      <c r="D3396">
        <f t="shared" si="108"/>
        <v>1.024127594806163E-2</v>
      </c>
      <c r="E3396">
        <v>1.024127594806163E-2</v>
      </c>
      <c r="F3396">
        <v>3394</v>
      </c>
      <c r="G3396">
        <f t="shared" ca="1" si="109"/>
        <v>6.6626048867707843E-2</v>
      </c>
    </row>
    <row r="3397" spans="2:7" x14ac:dyDescent="0.2">
      <c r="B3397" s="153">
        <v>38548</v>
      </c>
      <c r="C3397" s="61">
        <v>76.539291000000006</v>
      </c>
      <c r="D3397">
        <f t="shared" si="108"/>
        <v>1.8221843327731056E-2</v>
      </c>
      <c r="E3397">
        <v>1.8221843327731056E-2</v>
      </c>
      <c r="F3397">
        <v>3395</v>
      </c>
      <c r="G3397">
        <f t="shared" ca="1" si="109"/>
        <v>9.9570121412420179E-2</v>
      </c>
    </row>
    <row r="3398" spans="2:7" x14ac:dyDescent="0.2">
      <c r="B3398" s="153">
        <v>38547</v>
      </c>
      <c r="C3398" s="61">
        <v>75.169562999999997</v>
      </c>
      <c r="D3398">
        <f t="shared" si="108"/>
        <v>-1.1930590145598004E-2</v>
      </c>
      <c r="E3398">
        <v>-1.1930590145598004E-2</v>
      </c>
      <c r="F3398">
        <v>3396</v>
      </c>
      <c r="G3398">
        <f t="shared" ca="1" si="109"/>
        <v>-3.6518248073770423E-2</v>
      </c>
    </row>
    <row r="3399" spans="2:7" x14ac:dyDescent="0.2">
      <c r="B3399" s="153">
        <v>38546</v>
      </c>
      <c r="C3399" s="61">
        <v>76.077208999999996</v>
      </c>
      <c r="D3399">
        <f t="shared" si="108"/>
        <v>-1.4325493271229058E-2</v>
      </c>
      <c r="E3399">
        <v>-1.4325493271229058E-2</v>
      </c>
      <c r="F3399">
        <v>3397</v>
      </c>
      <c r="G3399">
        <f t="shared" ca="1" si="109"/>
        <v>2.5081156426537128E-3</v>
      </c>
    </row>
    <row r="3400" spans="2:7" x14ac:dyDescent="0.2">
      <c r="B3400" s="153">
        <v>38545</v>
      </c>
      <c r="C3400" s="61">
        <v>77.182891999999995</v>
      </c>
      <c r="D3400">
        <f t="shared" si="108"/>
        <v>4.2344474675232981E-2</v>
      </c>
      <c r="E3400">
        <v>4.2344474675232981E-2</v>
      </c>
      <c r="F3400">
        <v>3398</v>
      </c>
      <c r="G3400">
        <f t="shared" ca="1" si="109"/>
        <v>-5.5229703672258983E-2</v>
      </c>
    </row>
    <row r="3401" spans="2:7" x14ac:dyDescent="0.2">
      <c r="B3401" s="153">
        <v>38544</v>
      </c>
      <c r="C3401" s="61">
        <v>74.047393999999997</v>
      </c>
      <c r="D3401">
        <f t="shared" si="108"/>
        <v>3.1257419169447992E-2</v>
      </c>
      <c r="E3401">
        <v>3.1257419169447992E-2</v>
      </c>
      <c r="F3401">
        <v>3399</v>
      </c>
      <c r="G3401">
        <f t="shared" ca="1" si="109"/>
        <v>-4.212322322609556E-2</v>
      </c>
    </row>
    <row r="3402" spans="2:7" x14ac:dyDescent="0.2">
      <c r="B3402" s="153">
        <v>38541</v>
      </c>
      <c r="C3402" s="61">
        <v>71.803016999999997</v>
      </c>
      <c r="D3402">
        <f t="shared" si="108"/>
        <v>-3.7781029776835485E-3</v>
      </c>
      <c r="E3402">
        <v>-3.7781029776835485E-3</v>
      </c>
      <c r="F3402">
        <v>3400</v>
      </c>
      <c r="G3402">
        <f t="shared" ca="1" si="109"/>
        <v>2.808795995959663E-2</v>
      </c>
    </row>
    <row r="3403" spans="2:7" x14ac:dyDescent="0.2">
      <c r="B3403" s="153">
        <v>38540</v>
      </c>
      <c r="C3403" s="61">
        <v>72.075325000000007</v>
      </c>
      <c r="D3403">
        <f t="shared" si="108"/>
        <v>-1.4330671662069631E-2</v>
      </c>
      <c r="E3403">
        <v>-1.4330671662069631E-2</v>
      </c>
      <c r="F3403">
        <v>3401</v>
      </c>
      <c r="G3403">
        <f t="shared" ca="1" si="109"/>
        <v>0.10190670228614168</v>
      </c>
    </row>
    <row r="3404" spans="2:7" x14ac:dyDescent="0.2">
      <c r="B3404" s="153">
        <v>38539</v>
      </c>
      <c r="C3404" s="61">
        <v>73.123230000000007</v>
      </c>
      <c r="D3404">
        <f t="shared" si="108"/>
        <v>-6.7668638097422105E-4</v>
      </c>
      <c r="E3404">
        <v>-6.7668638097422105E-4</v>
      </c>
      <c r="F3404">
        <v>3402</v>
      </c>
      <c r="G3404">
        <f t="shared" ca="1" si="109"/>
        <v>2.288572916449394E-2</v>
      </c>
    </row>
    <row r="3405" spans="2:7" x14ac:dyDescent="0.2">
      <c r="B3405" s="153">
        <v>38538</v>
      </c>
      <c r="C3405" s="61">
        <v>73.172745000000006</v>
      </c>
      <c r="D3405">
        <f t="shared" si="108"/>
        <v>3.8407635445487691E-2</v>
      </c>
      <c r="E3405">
        <v>3.8407635445487691E-2</v>
      </c>
      <c r="F3405">
        <v>3403</v>
      </c>
      <c r="G3405">
        <f t="shared" ca="1" si="109"/>
        <v>2.8671193261471672E-4</v>
      </c>
    </row>
    <row r="3406" spans="2:7" x14ac:dyDescent="0.2">
      <c r="B3406" s="153">
        <v>38537</v>
      </c>
      <c r="C3406" s="61">
        <v>70.466301000000001</v>
      </c>
      <c r="D3406">
        <f t="shared" si="108"/>
        <v>-2.4532133854957478E-3</v>
      </c>
      <c r="E3406">
        <v>-2.4532133854957478E-3</v>
      </c>
      <c r="F3406">
        <v>3404</v>
      </c>
      <c r="G3406">
        <f t="shared" ca="1" si="109"/>
        <v>5.2605007776160811E-2</v>
      </c>
    </row>
    <row r="3407" spans="2:7" x14ac:dyDescent="0.2">
      <c r="B3407" s="153">
        <v>38534</v>
      </c>
      <c r="C3407" s="61">
        <v>70.639595</v>
      </c>
      <c r="D3407">
        <f t="shared" si="108"/>
        <v>6.111177688655948E-3</v>
      </c>
      <c r="E3407">
        <v>6.111177688655948E-3</v>
      </c>
      <c r="F3407">
        <v>3405</v>
      </c>
      <c r="G3407">
        <f t="shared" ca="1" si="109"/>
        <v>5.3960627851378201E-4</v>
      </c>
    </row>
    <row r="3408" spans="2:7" x14ac:dyDescent="0.2">
      <c r="B3408" s="153">
        <v>38533</v>
      </c>
      <c r="C3408" s="61">
        <v>70.210526000000002</v>
      </c>
      <c r="D3408">
        <f t="shared" si="108"/>
        <v>-1.0005748015003079E-2</v>
      </c>
      <c r="E3408">
        <v>-1.0005748015003079E-2</v>
      </c>
      <c r="F3408">
        <v>3406</v>
      </c>
      <c r="G3408">
        <f t="shared" ca="1" si="109"/>
        <v>7.4670137436767745E-2</v>
      </c>
    </row>
    <row r="3409" spans="2:7" x14ac:dyDescent="0.2">
      <c r="B3409" s="153">
        <v>38532</v>
      </c>
      <c r="C3409" s="61">
        <v>70.920135000000002</v>
      </c>
      <c r="D3409">
        <f t="shared" si="108"/>
        <v>2.9218129349688215E-2</v>
      </c>
      <c r="E3409">
        <v>2.9218129349688215E-2</v>
      </c>
      <c r="F3409">
        <v>3407</v>
      </c>
      <c r="G3409">
        <f t="shared" ca="1" si="109"/>
        <v>2.8203068852454716E-2</v>
      </c>
    </row>
    <row r="3410" spans="2:7" x14ac:dyDescent="0.2">
      <c r="B3410" s="153">
        <v>38531</v>
      </c>
      <c r="C3410" s="61">
        <v>68.906807000000001</v>
      </c>
      <c r="D3410">
        <f t="shared" si="108"/>
        <v>-3.5569983906806608E-2</v>
      </c>
      <c r="E3410">
        <v>-3.5569983906806608E-2</v>
      </c>
      <c r="F3410">
        <v>3408</v>
      </c>
      <c r="G3410">
        <f t="shared" ca="1" si="109"/>
        <v>-1.674371152320083E-3</v>
      </c>
    </row>
    <row r="3411" spans="2:7" x14ac:dyDescent="0.2">
      <c r="B3411" s="153">
        <v>38530</v>
      </c>
      <c r="C3411" s="61">
        <v>71.448218999999995</v>
      </c>
      <c r="D3411">
        <f t="shared" si="108"/>
        <v>5.1073952018590848E-3</v>
      </c>
      <c r="E3411">
        <v>5.1073952018590848E-3</v>
      </c>
      <c r="F3411">
        <v>3409</v>
      </c>
      <c r="G3411">
        <f t="shared" ca="1" si="109"/>
        <v>-6.3944658041392537E-4</v>
      </c>
    </row>
    <row r="3412" spans="2:7" x14ac:dyDescent="0.2">
      <c r="B3412" s="153">
        <v>38527</v>
      </c>
      <c r="C3412" s="61">
        <v>71.085159000000004</v>
      </c>
      <c r="D3412">
        <f t="shared" si="108"/>
        <v>9.1366518449713247E-3</v>
      </c>
      <c r="E3412">
        <v>9.1366518449713247E-3</v>
      </c>
      <c r="F3412">
        <v>3410</v>
      </c>
      <c r="G3412">
        <f t="shared" ca="1" si="109"/>
        <v>4.3692505195561435E-2</v>
      </c>
    </row>
    <row r="3413" spans="2:7" x14ac:dyDescent="0.2">
      <c r="B3413" s="153">
        <v>38526</v>
      </c>
      <c r="C3413" s="61">
        <v>70.441558999999998</v>
      </c>
      <c r="D3413">
        <f t="shared" si="108"/>
        <v>3.3535185643475254E-2</v>
      </c>
      <c r="E3413">
        <v>3.3535185643475254E-2</v>
      </c>
      <c r="F3413">
        <v>3411</v>
      </c>
      <c r="G3413">
        <f t="shared" ca="1" si="109"/>
        <v>-5.8620546331477424E-2</v>
      </c>
    </row>
    <row r="3414" spans="2:7" x14ac:dyDescent="0.2">
      <c r="B3414" s="153">
        <v>38525</v>
      </c>
      <c r="C3414" s="61">
        <v>68.155936999999994</v>
      </c>
      <c r="D3414">
        <f t="shared" si="108"/>
        <v>1.9039806626865684E-2</v>
      </c>
      <c r="E3414">
        <v>1.9039806626865684E-2</v>
      </c>
      <c r="F3414">
        <v>3412</v>
      </c>
      <c r="G3414">
        <f t="shared" ca="1" si="109"/>
        <v>9.5974548333419615E-3</v>
      </c>
    </row>
    <row r="3415" spans="2:7" x14ac:dyDescent="0.2">
      <c r="B3415" s="153">
        <v>38524</v>
      </c>
      <c r="C3415" s="61">
        <v>66.882507000000004</v>
      </c>
      <c r="D3415">
        <f t="shared" si="108"/>
        <v>8.6964989740426473E-3</v>
      </c>
      <c r="E3415">
        <v>8.6964989740426473E-3</v>
      </c>
      <c r="F3415">
        <v>3413</v>
      </c>
      <c r="G3415">
        <f t="shared" ca="1" si="109"/>
        <v>5.5135103098747661E-2</v>
      </c>
    </row>
    <row r="3416" spans="2:7" x14ac:dyDescent="0.2">
      <c r="B3416" s="153">
        <v>38523</v>
      </c>
      <c r="C3416" s="61">
        <v>66.305878000000007</v>
      </c>
      <c r="D3416">
        <f t="shared" si="108"/>
        <v>-1.3112297626327169E-2</v>
      </c>
      <c r="E3416">
        <v>-1.3112297626327169E-2</v>
      </c>
      <c r="F3416">
        <v>3414</v>
      </c>
      <c r="G3416">
        <f t="shared" ca="1" si="109"/>
        <v>2.2496270302145283E-2</v>
      </c>
    </row>
    <row r="3417" spans="2:7" x14ac:dyDescent="0.2">
      <c r="B3417" s="153">
        <v>38520</v>
      </c>
      <c r="C3417" s="61">
        <v>67.186852000000002</v>
      </c>
      <c r="D3417">
        <f t="shared" si="108"/>
        <v>-1.814154347898965E-2</v>
      </c>
      <c r="E3417">
        <v>-1.814154347898965E-2</v>
      </c>
      <c r="F3417">
        <v>3415</v>
      </c>
      <c r="G3417">
        <f t="shared" ca="1" si="109"/>
        <v>-6.7573877372498689E-2</v>
      </c>
    </row>
    <row r="3418" spans="2:7" x14ac:dyDescent="0.2">
      <c r="B3418" s="153">
        <v>38519</v>
      </c>
      <c r="C3418" s="61">
        <v>68.428246000000001</v>
      </c>
      <c r="D3418">
        <f t="shared" si="108"/>
        <v>1.1124591311892732E-2</v>
      </c>
      <c r="E3418">
        <v>1.1124591311892732E-2</v>
      </c>
      <c r="F3418">
        <v>3416</v>
      </c>
      <c r="G3418">
        <f t="shared" ca="1" si="109"/>
        <v>-3.7292463431982968E-2</v>
      </c>
    </row>
    <row r="3419" spans="2:7" x14ac:dyDescent="0.2">
      <c r="B3419" s="153">
        <v>38518</v>
      </c>
      <c r="C3419" s="61">
        <v>67.675385000000006</v>
      </c>
      <c r="D3419">
        <f t="shared" si="108"/>
        <v>6.19153296611882E-3</v>
      </c>
      <c r="E3419">
        <v>6.19153296611882E-3</v>
      </c>
      <c r="F3419">
        <v>3417</v>
      </c>
      <c r="G3419">
        <f t="shared" ca="1" si="109"/>
        <v>4.2993712167741123E-2</v>
      </c>
    </row>
    <row r="3420" spans="2:7" x14ac:dyDescent="0.2">
      <c r="B3420" s="153">
        <v>38517</v>
      </c>
      <c r="C3420" s="61">
        <v>67.258949000000001</v>
      </c>
      <c r="D3420">
        <f t="shared" si="108"/>
        <v>-9.5527523303925738E-3</v>
      </c>
      <c r="E3420">
        <v>-9.5527523303925738E-3</v>
      </c>
      <c r="F3420">
        <v>3418</v>
      </c>
      <c r="G3420">
        <f t="shared" ca="1" si="109"/>
        <v>-1.104082210070198E-2</v>
      </c>
    </row>
    <row r="3421" spans="2:7" x14ac:dyDescent="0.2">
      <c r="B3421" s="153">
        <v>38516</v>
      </c>
      <c r="C3421" s="61">
        <v>67.907653999999994</v>
      </c>
      <c r="D3421">
        <f t="shared" si="108"/>
        <v>2.8383476539934256E-3</v>
      </c>
      <c r="E3421">
        <v>2.8383476539934256E-3</v>
      </c>
      <c r="F3421">
        <v>3419</v>
      </c>
      <c r="G3421">
        <f t="shared" ca="1" si="109"/>
        <v>7.209363515487513E-2</v>
      </c>
    </row>
    <row r="3422" spans="2:7" x14ac:dyDescent="0.2">
      <c r="B3422" s="153">
        <v>38513</v>
      </c>
      <c r="C3422" s="61">
        <v>67.715453999999994</v>
      </c>
      <c r="D3422">
        <f t="shared" si="108"/>
        <v>-2.883045509905928E-2</v>
      </c>
      <c r="E3422">
        <v>-2.883045509905928E-2</v>
      </c>
      <c r="F3422">
        <v>3420</v>
      </c>
      <c r="G3422">
        <f t="shared" ca="1" si="109"/>
        <v>-1.6433963475006433E-2</v>
      </c>
    </row>
    <row r="3423" spans="2:7" x14ac:dyDescent="0.2">
      <c r="B3423" s="153">
        <v>38512</v>
      </c>
      <c r="C3423" s="61">
        <v>69.725677000000005</v>
      </c>
      <c r="D3423">
        <f t="shared" si="108"/>
        <v>-6.7315383029872885E-3</v>
      </c>
      <c r="E3423">
        <v>-6.7315383029872885E-3</v>
      </c>
      <c r="F3423">
        <v>3421</v>
      </c>
      <c r="G3423">
        <f t="shared" ca="1" si="109"/>
        <v>-9.2021776636817487E-2</v>
      </c>
    </row>
    <row r="3424" spans="2:7" x14ac:dyDescent="0.2">
      <c r="B3424" s="153">
        <v>38511</v>
      </c>
      <c r="C3424" s="61">
        <v>70.198218999999995</v>
      </c>
      <c r="D3424">
        <f t="shared" si="108"/>
        <v>5.1607004211915849E-3</v>
      </c>
      <c r="E3424">
        <v>5.1607004211915849E-3</v>
      </c>
      <c r="F3424">
        <v>3422</v>
      </c>
      <c r="G3424">
        <f t="shared" ca="1" si="109"/>
        <v>3.4246537989478888E-2</v>
      </c>
    </row>
    <row r="3425" spans="2:7" x14ac:dyDescent="0.2">
      <c r="B3425" s="153">
        <v>38510</v>
      </c>
      <c r="C3425" s="61">
        <v>69.837806999999998</v>
      </c>
      <c r="D3425">
        <f t="shared" si="108"/>
        <v>-2.2935035142232946E-4</v>
      </c>
      <c r="E3425">
        <v>-2.2935035142232946E-4</v>
      </c>
      <c r="F3425">
        <v>3423</v>
      </c>
      <c r="G3425">
        <f t="shared" ca="1" si="109"/>
        <v>-1.5516310422150398E-2</v>
      </c>
    </row>
    <row r="3426" spans="2:7" x14ac:dyDescent="0.2">
      <c r="B3426" s="153">
        <v>38509</v>
      </c>
      <c r="C3426" s="61">
        <v>69.853827999999993</v>
      </c>
      <c r="D3426">
        <f t="shared" si="108"/>
        <v>-5.2465420789980441E-3</v>
      </c>
      <c r="E3426">
        <v>-5.2465420789980441E-3</v>
      </c>
      <c r="F3426">
        <v>3424</v>
      </c>
      <c r="G3426">
        <f t="shared" ca="1" si="109"/>
        <v>-4.1690069287359667E-2</v>
      </c>
    </row>
    <row r="3427" spans="2:7" x14ac:dyDescent="0.2">
      <c r="B3427" s="153">
        <v>38506</v>
      </c>
      <c r="C3427" s="61">
        <v>70.222251999999997</v>
      </c>
      <c r="D3427">
        <f t="shared" si="108"/>
        <v>4.1228918921493059E-3</v>
      </c>
      <c r="E3427">
        <v>4.1228918921493059E-3</v>
      </c>
      <c r="F3427">
        <v>3425</v>
      </c>
      <c r="G3427">
        <f t="shared" ca="1" si="109"/>
        <v>6.0663367940063176E-2</v>
      </c>
    </row>
    <row r="3428" spans="2:7" x14ac:dyDescent="0.2">
      <c r="B3428" s="153">
        <v>38505</v>
      </c>
      <c r="C3428" s="61">
        <v>69.933921999999995</v>
      </c>
      <c r="D3428">
        <f t="shared" si="108"/>
        <v>-3.9922247673060468E-3</v>
      </c>
      <c r="E3428">
        <v>-3.9922247673060468E-3</v>
      </c>
      <c r="F3428">
        <v>3426</v>
      </c>
      <c r="G3428">
        <f t="shared" ca="1" si="109"/>
        <v>5.451245539340171E-3</v>
      </c>
    </row>
    <row r="3429" spans="2:7" x14ac:dyDescent="0.2">
      <c r="B3429" s="153">
        <v>38504</v>
      </c>
      <c r="C3429" s="61">
        <v>70.214232999999993</v>
      </c>
      <c r="D3429">
        <f t="shared" si="108"/>
        <v>1.22387583830112E-2</v>
      </c>
      <c r="E3429">
        <v>1.22387583830112E-2</v>
      </c>
      <c r="F3429">
        <v>3427</v>
      </c>
      <c r="G3429">
        <f t="shared" ca="1" si="109"/>
        <v>-1.0807533807863139E-2</v>
      </c>
    </row>
    <row r="3430" spans="2:7" x14ac:dyDescent="0.2">
      <c r="B3430" s="153">
        <v>38503</v>
      </c>
      <c r="C3430" s="61">
        <v>69.365288000000007</v>
      </c>
      <c r="D3430">
        <f t="shared" si="108"/>
        <v>2.1985427040422854E-3</v>
      </c>
      <c r="E3430">
        <v>2.1985427040422854E-3</v>
      </c>
      <c r="F3430">
        <v>3428</v>
      </c>
      <c r="G3430">
        <f t="shared" ca="1" si="109"/>
        <v>-4.669600291067267E-2</v>
      </c>
    </row>
    <row r="3431" spans="2:7" x14ac:dyDescent="0.2">
      <c r="B3431" s="153">
        <v>38502</v>
      </c>
      <c r="C3431" s="61">
        <v>69.213120000000004</v>
      </c>
      <c r="D3431">
        <f t="shared" si="108"/>
        <v>-2.0070295495730594E-2</v>
      </c>
      <c r="E3431">
        <v>-2.0070295495730594E-2</v>
      </c>
      <c r="F3431">
        <v>3429</v>
      </c>
      <c r="G3431">
        <f t="shared" ca="1" si="109"/>
        <v>2.287087861796943E-2</v>
      </c>
    </row>
    <row r="3432" spans="2:7" x14ac:dyDescent="0.2">
      <c r="B3432" s="153">
        <v>38499</v>
      </c>
      <c r="C3432" s="61">
        <v>70.630699000000007</v>
      </c>
      <c r="D3432">
        <f t="shared" si="108"/>
        <v>-2.0546425126902662E-2</v>
      </c>
      <c r="E3432">
        <v>-2.0546425126902662E-2</v>
      </c>
      <c r="F3432">
        <v>3430</v>
      </c>
      <c r="G3432">
        <f t="shared" ca="1" si="109"/>
        <v>-5.9842606429037611E-2</v>
      </c>
    </row>
    <row r="3433" spans="2:7" x14ac:dyDescent="0.2">
      <c r="B3433" s="153">
        <v>38498</v>
      </c>
      <c r="C3433" s="61">
        <v>72.112350000000006</v>
      </c>
      <c r="D3433">
        <f t="shared" si="108"/>
        <v>1.5107434239306909E-2</v>
      </c>
      <c r="E3433">
        <v>1.5107434239306909E-2</v>
      </c>
      <c r="F3433">
        <v>3431</v>
      </c>
      <c r="G3433">
        <f t="shared" ca="1" si="109"/>
        <v>-9.0071434347735457E-3</v>
      </c>
    </row>
    <row r="3434" spans="2:7" x14ac:dyDescent="0.2">
      <c r="B3434" s="153">
        <v>38497</v>
      </c>
      <c r="C3434" s="61">
        <v>71.039130999999998</v>
      </c>
      <c r="D3434">
        <f t="shared" si="108"/>
        <v>-4.3779036967982127E-3</v>
      </c>
      <c r="E3434">
        <v>-4.3779036967982127E-3</v>
      </c>
      <c r="F3434">
        <v>3432</v>
      </c>
      <c r="G3434">
        <f t="shared" ca="1" si="109"/>
        <v>0.13180871635282071</v>
      </c>
    </row>
    <row r="3435" spans="2:7" x14ac:dyDescent="0.2">
      <c r="B3435" s="153">
        <v>38496</v>
      </c>
      <c r="C3435" s="61">
        <v>71.351500999999999</v>
      </c>
      <c r="D3435">
        <f t="shared" si="108"/>
        <v>2.887175474935811E-2</v>
      </c>
      <c r="E3435">
        <v>2.887175474935811E-2</v>
      </c>
      <c r="F3435">
        <v>3433</v>
      </c>
      <c r="G3435">
        <f t="shared" ca="1" si="109"/>
        <v>8.9347450786528143E-2</v>
      </c>
    </row>
    <row r="3436" spans="2:7" x14ac:dyDescent="0.2">
      <c r="B3436" s="153">
        <v>38495</v>
      </c>
      <c r="C3436" s="61">
        <v>69.349266</v>
      </c>
      <c r="D3436">
        <f t="shared" si="108"/>
        <v>1.9670548011705949E-3</v>
      </c>
      <c r="E3436">
        <v>1.9670548011705949E-3</v>
      </c>
      <c r="F3436">
        <v>3434</v>
      </c>
      <c r="G3436">
        <f t="shared" ca="1" si="109"/>
        <v>0.11577547024471525</v>
      </c>
    </row>
    <row r="3437" spans="2:7" x14ac:dyDescent="0.2">
      <c r="B3437" s="153">
        <v>38492</v>
      </c>
      <c r="C3437" s="61">
        <v>69.213120000000004</v>
      </c>
      <c r="D3437">
        <f t="shared" si="108"/>
        <v>-8.3763136953032852E-3</v>
      </c>
      <c r="E3437">
        <v>-8.3763136953032852E-3</v>
      </c>
      <c r="F3437">
        <v>3435</v>
      </c>
      <c r="G3437">
        <f t="shared" ca="1" si="109"/>
        <v>0.10066489389320307</v>
      </c>
    </row>
    <row r="3438" spans="2:7" x14ac:dyDescent="0.2">
      <c r="B3438" s="153">
        <v>38491</v>
      </c>
      <c r="C3438" s="61">
        <v>69.797768000000005</v>
      </c>
      <c r="D3438">
        <f t="shared" si="108"/>
        <v>-2.40365519555205E-3</v>
      </c>
      <c r="E3438">
        <v>-2.40365519555205E-3</v>
      </c>
      <c r="F3438">
        <v>3436</v>
      </c>
      <c r="G3438">
        <f t="shared" ca="1" si="109"/>
        <v>-2.5906500283175192E-4</v>
      </c>
    </row>
    <row r="3439" spans="2:7" x14ac:dyDescent="0.2">
      <c r="B3439" s="153">
        <v>38490</v>
      </c>
      <c r="C3439" s="61">
        <v>69.965941999999998</v>
      </c>
      <c r="D3439">
        <f t="shared" si="108"/>
        <v>-2.2053080536048875E-2</v>
      </c>
      <c r="E3439">
        <v>-2.2053080536048875E-2</v>
      </c>
      <c r="F3439">
        <v>3437</v>
      </c>
      <c r="G3439">
        <f t="shared" ca="1" si="109"/>
        <v>-3.4733906610063203E-2</v>
      </c>
    </row>
    <row r="3440" spans="2:7" x14ac:dyDescent="0.2">
      <c r="B3440" s="153">
        <v>38489</v>
      </c>
      <c r="C3440" s="61">
        <v>71.543700999999999</v>
      </c>
      <c r="D3440">
        <f t="shared" si="108"/>
        <v>-4.5691169728424071E-3</v>
      </c>
      <c r="E3440">
        <v>-4.5691169728424071E-3</v>
      </c>
      <c r="F3440">
        <v>3438</v>
      </c>
      <c r="G3440">
        <f t="shared" ca="1" si="109"/>
        <v>3.912942239126458E-2</v>
      </c>
    </row>
    <row r="3441" spans="2:7" x14ac:dyDescent="0.2">
      <c r="B3441" s="153">
        <v>38488</v>
      </c>
      <c r="C3441" s="61">
        <v>71.872093000000007</v>
      </c>
      <c r="D3441">
        <f t="shared" si="108"/>
        <v>3.745680161887633E-2</v>
      </c>
      <c r="E3441">
        <v>3.745680161887633E-2</v>
      </c>
      <c r="F3441">
        <v>3439</v>
      </c>
      <c r="G3441">
        <f t="shared" ca="1" si="109"/>
        <v>7.0905882514696844E-2</v>
      </c>
    </row>
    <row r="3442" spans="2:7" x14ac:dyDescent="0.2">
      <c r="B3442" s="153">
        <v>38485</v>
      </c>
      <c r="C3442" s="61">
        <v>69.277191000000002</v>
      </c>
      <c r="D3442">
        <f t="shared" si="108"/>
        <v>-2.0765658126292597E-3</v>
      </c>
      <c r="E3442">
        <v>-2.0765658126292597E-3</v>
      </c>
      <c r="F3442">
        <v>3440</v>
      </c>
      <c r="G3442">
        <f t="shared" ca="1" si="109"/>
        <v>-4.1053960687707218E-2</v>
      </c>
    </row>
    <row r="3443" spans="2:7" x14ac:dyDescent="0.2">
      <c r="B3443" s="153">
        <v>38484</v>
      </c>
      <c r="C3443" s="61">
        <v>69.421349000000006</v>
      </c>
      <c r="D3443">
        <f t="shared" si="108"/>
        <v>9.5504202466449792E-3</v>
      </c>
      <c r="E3443">
        <v>9.5504202466449792E-3</v>
      </c>
      <c r="F3443">
        <v>3441</v>
      </c>
      <c r="G3443">
        <f t="shared" ca="1" si="109"/>
        <v>3.6219668111829501E-2</v>
      </c>
    </row>
    <row r="3444" spans="2:7" x14ac:dyDescent="0.2">
      <c r="B3444" s="153">
        <v>38483</v>
      </c>
      <c r="C3444" s="61">
        <v>68.764617999999999</v>
      </c>
      <c r="D3444">
        <f t="shared" si="108"/>
        <v>2.6860733370403533E-3</v>
      </c>
      <c r="E3444">
        <v>2.6860733370403533E-3</v>
      </c>
      <c r="F3444">
        <v>3442</v>
      </c>
      <c r="G3444">
        <f t="shared" ca="1" si="109"/>
        <v>5.2537550528952523E-2</v>
      </c>
    </row>
    <row r="3445" spans="2:7" x14ac:dyDescent="0.2">
      <c r="B3445" s="153">
        <v>38482</v>
      </c>
      <c r="C3445" s="61">
        <v>68.580405999999996</v>
      </c>
      <c r="D3445">
        <f t="shared" si="108"/>
        <v>-2.0476028977912553E-2</v>
      </c>
      <c r="E3445">
        <v>-2.0476028977912553E-2</v>
      </c>
      <c r="F3445">
        <v>3443</v>
      </c>
      <c r="G3445">
        <f t="shared" ca="1" si="109"/>
        <v>-8.0159683110863245E-2</v>
      </c>
    </row>
    <row r="3446" spans="2:7" x14ac:dyDescent="0.2">
      <c r="B3446" s="153">
        <v>38481</v>
      </c>
      <c r="C3446" s="61">
        <v>70.014015000000001</v>
      </c>
      <c r="D3446">
        <f t="shared" si="108"/>
        <v>2.7624397213452643E-2</v>
      </c>
      <c r="E3446">
        <v>2.7624397213452643E-2</v>
      </c>
      <c r="F3446">
        <v>3444</v>
      </c>
      <c r="G3446">
        <f t="shared" ca="1" si="109"/>
        <v>-5.1985273958608351E-2</v>
      </c>
    </row>
    <row r="3447" spans="2:7" x14ac:dyDescent="0.2">
      <c r="B3447" s="153">
        <v>38478</v>
      </c>
      <c r="C3447" s="61">
        <v>68.131912</v>
      </c>
      <c r="D3447">
        <f t="shared" si="108"/>
        <v>1.2015072823306648E-2</v>
      </c>
      <c r="E3447">
        <v>1.2015072823306648E-2</v>
      </c>
      <c r="F3447">
        <v>3445</v>
      </c>
      <c r="G3447">
        <f t="shared" ca="1" si="109"/>
        <v>3.4892104508260399E-2</v>
      </c>
    </row>
    <row r="3448" spans="2:7" x14ac:dyDescent="0.2">
      <c r="B3448" s="153">
        <v>38477</v>
      </c>
      <c r="C3448" s="61">
        <v>67.323020999999997</v>
      </c>
      <c r="D3448">
        <f t="shared" si="108"/>
        <v>4.9015410843888246E-3</v>
      </c>
      <c r="E3448">
        <v>4.9015410843888246E-3</v>
      </c>
      <c r="F3448">
        <v>3446</v>
      </c>
      <c r="G3448">
        <f t="shared" ca="1" si="109"/>
        <v>6.8629138572792511E-3</v>
      </c>
    </row>
    <row r="3449" spans="2:7" x14ac:dyDescent="0.2">
      <c r="B3449" s="153">
        <v>38476</v>
      </c>
      <c r="C3449" s="61">
        <v>66.994643999999994</v>
      </c>
      <c r="D3449">
        <f t="shared" si="108"/>
        <v>-1.4258754104138238E-2</v>
      </c>
      <c r="E3449">
        <v>-1.4258754104138238E-2</v>
      </c>
      <c r="F3449">
        <v>3447</v>
      </c>
      <c r="G3449">
        <f t="shared" ca="1" si="109"/>
        <v>1.6475036463149861E-2</v>
      </c>
    </row>
    <row r="3450" spans="2:7" x14ac:dyDescent="0.2">
      <c r="B3450" s="153">
        <v>38475</v>
      </c>
      <c r="C3450" s="61">
        <v>67.963722000000004</v>
      </c>
      <c r="D3450">
        <f t="shared" si="108"/>
        <v>1.3253633581095879E-2</v>
      </c>
      <c r="E3450">
        <v>1.3253633581095879E-2</v>
      </c>
      <c r="F3450">
        <v>3448</v>
      </c>
      <c r="G3450">
        <f t="shared" ca="1" si="109"/>
        <v>1.6780236059715861E-2</v>
      </c>
    </row>
    <row r="3451" spans="2:7" x14ac:dyDescent="0.2">
      <c r="B3451" s="153">
        <v>38474</v>
      </c>
      <c r="C3451" s="61">
        <v>67.074737999999996</v>
      </c>
      <c r="D3451">
        <f t="shared" si="108"/>
        <v>1.2696462560061694E-2</v>
      </c>
      <c r="E3451">
        <v>1.2696462560061694E-2</v>
      </c>
      <c r="F3451">
        <v>3449</v>
      </c>
      <c r="G3451">
        <f t="shared" ca="1" si="109"/>
        <v>8.5454431055101802E-3</v>
      </c>
    </row>
    <row r="3452" spans="2:7" x14ac:dyDescent="0.2">
      <c r="B3452" s="153">
        <v>38471</v>
      </c>
      <c r="C3452" s="61">
        <v>66.233802999999995</v>
      </c>
      <c r="D3452">
        <f t="shared" si="108"/>
        <v>-3.3539675770084404E-2</v>
      </c>
      <c r="E3452">
        <v>-3.3539675770084404E-2</v>
      </c>
      <c r="F3452">
        <v>3450</v>
      </c>
      <c r="G3452">
        <f t="shared" ca="1" si="109"/>
        <v>-1.4607850496813743E-2</v>
      </c>
    </row>
    <row r="3453" spans="2:7" x14ac:dyDescent="0.2">
      <c r="B3453" s="153">
        <v>38470</v>
      </c>
      <c r="C3453" s="61">
        <v>68.532355999999993</v>
      </c>
      <c r="D3453">
        <f t="shared" si="108"/>
        <v>-1.2235734399104003E-2</v>
      </c>
      <c r="E3453">
        <v>-1.2235734399104003E-2</v>
      </c>
      <c r="F3453">
        <v>3451</v>
      </c>
      <c r="G3453">
        <f t="shared" ca="1" si="109"/>
        <v>7.2388059935706323E-2</v>
      </c>
    </row>
    <row r="3454" spans="2:7" x14ac:dyDescent="0.2">
      <c r="B3454" s="153">
        <v>38469</v>
      </c>
      <c r="C3454" s="61">
        <v>69.381287</v>
      </c>
      <c r="D3454">
        <f t="shared" si="108"/>
        <v>-2.992461610353337E-3</v>
      </c>
      <c r="E3454">
        <v>-2.992461610353337E-3</v>
      </c>
      <c r="F3454">
        <v>3452</v>
      </c>
      <c r="G3454">
        <f t="shared" ca="1" si="109"/>
        <v>-0.10731813323303541</v>
      </c>
    </row>
    <row r="3455" spans="2:7" x14ac:dyDescent="0.2">
      <c r="B3455" s="153">
        <v>38468</v>
      </c>
      <c r="C3455" s="61">
        <v>69.589530999999994</v>
      </c>
      <c r="D3455">
        <f t="shared" si="108"/>
        <v>-2.2169611592023512E-2</v>
      </c>
      <c r="E3455">
        <v>-2.2169611592023512E-2</v>
      </c>
      <c r="F3455">
        <v>3453</v>
      </c>
      <c r="G3455">
        <f t="shared" ca="1" si="109"/>
        <v>0.11823257547547802</v>
      </c>
    </row>
    <row r="3456" spans="2:7" x14ac:dyDescent="0.2">
      <c r="B3456" s="153">
        <v>38467</v>
      </c>
      <c r="C3456" s="61">
        <v>71.167282</v>
      </c>
      <c r="D3456">
        <f t="shared" si="108"/>
        <v>1.6471944938452675E-2</v>
      </c>
      <c r="E3456">
        <v>1.6471944938452675E-2</v>
      </c>
      <c r="F3456">
        <v>3454</v>
      </c>
      <c r="G3456">
        <f t="shared" ca="1" si="109"/>
        <v>-3.2428505266012243E-2</v>
      </c>
    </row>
    <row r="3457" spans="2:7" x14ac:dyDescent="0.2">
      <c r="B3457" s="153">
        <v>38464</v>
      </c>
      <c r="C3457" s="61">
        <v>70.014015000000001</v>
      </c>
      <c r="D3457">
        <f t="shared" si="108"/>
        <v>-5.4607740270398693E-3</v>
      </c>
      <c r="E3457">
        <v>-5.4607740270398693E-3</v>
      </c>
      <c r="F3457">
        <v>3455</v>
      </c>
      <c r="G3457">
        <f t="shared" ca="1" si="109"/>
        <v>-9.5697430296338371E-2</v>
      </c>
    </row>
    <row r="3458" spans="2:7" x14ac:dyDescent="0.2">
      <c r="B3458" s="153">
        <v>38463</v>
      </c>
      <c r="C3458" s="61">
        <v>70.398444999999995</v>
      </c>
      <c r="D3458">
        <f t="shared" si="108"/>
        <v>1.5832635221565357E-2</v>
      </c>
      <c r="E3458">
        <v>1.5832635221565357E-2</v>
      </c>
      <c r="F3458">
        <v>3456</v>
      </c>
      <c r="G3458">
        <f t="shared" ca="1" si="109"/>
        <v>4.4259905177278985E-2</v>
      </c>
    </row>
    <row r="3459" spans="2:7" x14ac:dyDescent="0.2">
      <c r="B3459" s="153">
        <v>38462</v>
      </c>
      <c r="C3459" s="61">
        <v>69.301224000000005</v>
      </c>
      <c r="D3459">
        <f t="shared" ref="D3459:D3522" si="110">(C3459-C3460)/C3460</f>
        <v>4.1902644802853765E-2</v>
      </c>
      <c r="E3459">
        <v>4.1902644802853765E-2</v>
      </c>
      <c r="F3459">
        <v>3457</v>
      </c>
      <c r="G3459">
        <f t="shared" ref="G3459:G3522" ca="1" si="111">_xlfn.NORM.INV(RAND(),$N$5,$N$6)</f>
        <v>4.6547640129497657E-2</v>
      </c>
    </row>
    <row r="3460" spans="2:7" x14ac:dyDescent="0.2">
      <c r="B3460" s="153">
        <v>38461</v>
      </c>
      <c r="C3460" s="61">
        <v>66.514106999999996</v>
      </c>
      <c r="D3460">
        <f t="shared" si="110"/>
        <v>-1.3071784868097553E-2</v>
      </c>
      <c r="E3460">
        <v>-1.3071784868097553E-2</v>
      </c>
      <c r="F3460">
        <v>3458</v>
      </c>
      <c r="G3460">
        <f t="shared" ca="1" si="111"/>
        <v>5.8367608623903153E-3</v>
      </c>
    </row>
    <row r="3461" spans="2:7" x14ac:dyDescent="0.2">
      <c r="B3461" s="153">
        <v>38460</v>
      </c>
      <c r="C3461" s="61">
        <v>67.395081000000005</v>
      </c>
      <c r="D3461">
        <f t="shared" si="110"/>
        <v>2.5969190727983722E-2</v>
      </c>
      <c r="E3461">
        <v>2.5969190727983722E-2</v>
      </c>
      <c r="F3461">
        <v>3459</v>
      </c>
      <c r="G3461">
        <f t="shared" ca="1" si="111"/>
        <v>-8.2056722032450957E-2</v>
      </c>
    </row>
    <row r="3462" spans="2:7" x14ac:dyDescent="0.2">
      <c r="B3462" s="153">
        <v>38457</v>
      </c>
      <c r="C3462" s="61">
        <v>65.689186000000007</v>
      </c>
      <c r="D3462">
        <f t="shared" si="110"/>
        <v>-3.3466913421839925E-2</v>
      </c>
      <c r="E3462">
        <v>-3.3466913421839925E-2</v>
      </c>
      <c r="F3462">
        <v>3460</v>
      </c>
      <c r="G3462">
        <f t="shared" ca="1" si="111"/>
        <v>-7.219540568181057E-2</v>
      </c>
    </row>
    <row r="3463" spans="2:7" x14ac:dyDescent="0.2">
      <c r="B3463" s="153">
        <v>38455</v>
      </c>
      <c r="C3463" s="61">
        <v>67.963722000000004</v>
      </c>
      <c r="D3463">
        <f t="shared" si="110"/>
        <v>8.0779615121902952E-3</v>
      </c>
      <c r="E3463">
        <v>8.0779615121902952E-3</v>
      </c>
      <c r="F3463">
        <v>3461</v>
      </c>
      <c r="G3463">
        <f t="shared" ca="1" si="111"/>
        <v>-9.2633580841071164E-2</v>
      </c>
    </row>
    <row r="3464" spans="2:7" x14ac:dyDescent="0.2">
      <c r="B3464" s="153">
        <v>38454</v>
      </c>
      <c r="C3464" s="61">
        <v>67.419112999999996</v>
      </c>
      <c r="D3464">
        <f t="shared" si="110"/>
        <v>4.7743056008348553E-3</v>
      </c>
      <c r="E3464">
        <v>4.7743056008348553E-3</v>
      </c>
      <c r="F3464">
        <v>3462</v>
      </c>
      <c r="G3464">
        <f t="shared" ca="1" si="111"/>
        <v>2.3989578688583941E-2</v>
      </c>
    </row>
    <row r="3465" spans="2:7" x14ac:dyDescent="0.2">
      <c r="B3465" s="153">
        <v>38453</v>
      </c>
      <c r="C3465" s="61">
        <v>67.098763000000005</v>
      </c>
      <c r="D3465">
        <f t="shared" si="110"/>
        <v>-8.9897511404802861E-3</v>
      </c>
      <c r="E3465">
        <v>-8.9897511404802861E-3</v>
      </c>
      <c r="F3465">
        <v>3463</v>
      </c>
      <c r="G3465">
        <f t="shared" ca="1" si="111"/>
        <v>-7.4269727753021708E-2</v>
      </c>
    </row>
    <row r="3466" spans="2:7" x14ac:dyDescent="0.2">
      <c r="B3466" s="153">
        <v>38450</v>
      </c>
      <c r="C3466" s="61">
        <v>67.707436000000001</v>
      </c>
      <c r="D3466">
        <f t="shared" si="110"/>
        <v>1.5401463215184718E-3</v>
      </c>
      <c r="E3466">
        <v>1.5401463215184718E-3</v>
      </c>
      <c r="F3466">
        <v>3464</v>
      </c>
      <c r="G3466">
        <f t="shared" ca="1" si="111"/>
        <v>-8.8355077576966895E-3</v>
      </c>
    </row>
    <row r="3467" spans="2:7" x14ac:dyDescent="0.2">
      <c r="B3467" s="153">
        <v>38449</v>
      </c>
      <c r="C3467" s="61">
        <v>67.603317000000004</v>
      </c>
      <c r="D3467">
        <f t="shared" si="110"/>
        <v>2.3772078204716576E-2</v>
      </c>
      <c r="E3467">
        <v>2.3772078204716576E-2</v>
      </c>
      <c r="F3467">
        <v>3465</v>
      </c>
      <c r="G3467">
        <f t="shared" ca="1" si="111"/>
        <v>-6.8645513248114885E-3</v>
      </c>
    </row>
    <row r="3468" spans="2:7" x14ac:dyDescent="0.2">
      <c r="B3468" s="153">
        <v>38448</v>
      </c>
      <c r="C3468" s="61">
        <v>66.033562000000003</v>
      </c>
      <c r="D3468">
        <f t="shared" si="110"/>
        <v>1.4394671395562683E-2</v>
      </c>
      <c r="E3468">
        <v>1.4394671395562683E-2</v>
      </c>
      <c r="F3468">
        <v>3466</v>
      </c>
      <c r="G3468">
        <f t="shared" ca="1" si="111"/>
        <v>5.5085770082993459E-2</v>
      </c>
    </row>
    <row r="3469" spans="2:7" x14ac:dyDescent="0.2">
      <c r="B3469" s="153">
        <v>38447</v>
      </c>
      <c r="C3469" s="61">
        <v>65.096519000000001</v>
      </c>
      <c r="D3469">
        <f t="shared" si="110"/>
        <v>-4.4551707282191037E-2</v>
      </c>
      <c r="E3469">
        <v>-4.4551707282191037E-2</v>
      </c>
      <c r="F3469">
        <v>3467</v>
      </c>
      <c r="G3469">
        <f t="shared" ca="1" si="111"/>
        <v>1.6943106544602349E-2</v>
      </c>
    </row>
    <row r="3470" spans="2:7" x14ac:dyDescent="0.2">
      <c r="B3470" s="153">
        <v>38446</v>
      </c>
      <c r="C3470" s="61">
        <v>68.131912</v>
      </c>
      <c r="D3470">
        <f t="shared" si="110"/>
        <v>-1.8121059552103958E-2</v>
      </c>
      <c r="E3470">
        <v>-1.8121059552103958E-2</v>
      </c>
      <c r="F3470">
        <v>3468</v>
      </c>
      <c r="G3470">
        <f t="shared" ca="1" si="111"/>
        <v>3.0523361219380148E-2</v>
      </c>
    </row>
    <row r="3471" spans="2:7" x14ac:dyDescent="0.2">
      <c r="B3471" s="153">
        <v>38443</v>
      </c>
      <c r="C3471" s="61">
        <v>69.389319999999998</v>
      </c>
      <c r="D3471">
        <f t="shared" si="110"/>
        <v>4.7135866704620881E-2</v>
      </c>
      <c r="E3471">
        <v>4.7135866704620881E-2</v>
      </c>
      <c r="F3471">
        <v>3469</v>
      </c>
      <c r="G3471">
        <f t="shared" ca="1" si="111"/>
        <v>9.4493062934839722E-2</v>
      </c>
    </row>
    <row r="3472" spans="2:7" x14ac:dyDescent="0.2">
      <c r="B3472" s="153">
        <v>38442</v>
      </c>
      <c r="C3472" s="61">
        <v>66.265822999999997</v>
      </c>
      <c r="D3472">
        <f t="shared" si="110"/>
        <v>6.0796120426651274E-3</v>
      </c>
      <c r="E3472">
        <v>6.0796120426651274E-3</v>
      </c>
      <c r="F3472">
        <v>3470</v>
      </c>
      <c r="G3472">
        <f t="shared" ca="1" si="111"/>
        <v>2.0660630722642875E-2</v>
      </c>
    </row>
    <row r="3473" spans="2:7" x14ac:dyDescent="0.2">
      <c r="B3473" s="153">
        <v>38441</v>
      </c>
      <c r="C3473" s="61">
        <v>65.865386999999998</v>
      </c>
      <c r="D3473">
        <f t="shared" si="110"/>
        <v>8.0901880716533672E-3</v>
      </c>
      <c r="E3473">
        <v>8.0901880716533672E-3</v>
      </c>
      <c r="F3473">
        <v>3471</v>
      </c>
      <c r="G3473">
        <f t="shared" ca="1" si="111"/>
        <v>-8.0139832922118487E-2</v>
      </c>
    </row>
    <row r="3474" spans="2:7" x14ac:dyDescent="0.2">
      <c r="B3474" s="153">
        <v>38440</v>
      </c>
      <c r="C3474" s="61">
        <v>65.336799999999997</v>
      </c>
      <c r="D3474">
        <f t="shared" si="110"/>
        <v>-2.4045943248434832E-2</v>
      </c>
      <c r="E3474">
        <v>-2.4045943248434832E-2</v>
      </c>
      <c r="F3474">
        <v>3472</v>
      </c>
      <c r="G3474">
        <f t="shared" ca="1" si="111"/>
        <v>4.2845114876643324E-2</v>
      </c>
    </row>
    <row r="3475" spans="2:7" x14ac:dyDescent="0.2">
      <c r="B3475" s="153">
        <v>38439</v>
      </c>
      <c r="C3475" s="61">
        <v>66.946594000000005</v>
      </c>
      <c r="D3475">
        <f t="shared" si="110"/>
        <v>4.4460891158401338E-3</v>
      </c>
      <c r="E3475">
        <v>4.4460891158401338E-3</v>
      </c>
      <c r="F3475">
        <v>3473</v>
      </c>
      <c r="G3475">
        <f t="shared" ca="1" si="111"/>
        <v>-5.1600887019601561E-2</v>
      </c>
    </row>
    <row r="3476" spans="2:7" x14ac:dyDescent="0.2">
      <c r="B3476" s="153">
        <v>38435</v>
      </c>
      <c r="C3476" s="61">
        <v>66.650261</v>
      </c>
      <c r="D3476">
        <f t="shared" si="110"/>
        <v>-1.6660857144383152E-2</v>
      </c>
      <c r="E3476">
        <v>-1.6660857144383152E-2</v>
      </c>
      <c r="F3476">
        <v>3474</v>
      </c>
      <c r="G3476">
        <f t="shared" ca="1" si="111"/>
        <v>6.906263850923533E-2</v>
      </c>
    </row>
    <row r="3477" spans="2:7" x14ac:dyDescent="0.2">
      <c r="B3477" s="153">
        <v>38434</v>
      </c>
      <c r="C3477" s="61">
        <v>67.779526000000004</v>
      </c>
      <c r="D3477">
        <f t="shared" si="110"/>
        <v>-2.612184206160614E-2</v>
      </c>
      <c r="E3477">
        <v>-2.612184206160614E-2</v>
      </c>
      <c r="F3477">
        <v>3475</v>
      </c>
      <c r="G3477">
        <f t="shared" ca="1" si="111"/>
        <v>-2.8149743266013836E-3</v>
      </c>
    </row>
    <row r="3478" spans="2:7" x14ac:dyDescent="0.2">
      <c r="B3478" s="153">
        <v>38433</v>
      </c>
      <c r="C3478" s="61">
        <v>69.597542000000004</v>
      </c>
      <c r="D3478">
        <f t="shared" si="110"/>
        <v>-3.5837135226885856E-2</v>
      </c>
      <c r="E3478">
        <v>-3.5837135226885856E-2</v>
      </c>
      <c r="F3478">
        <v>3476</v>
      </c>
      <c r="G3478">
        <f t="shared" ca="1" si="111"/>
        <v>-6.2029983191958946E-2</v>
      </c>
    </row>
    <row r="3479" spans="2:7" x14ac:dyDescent="0.2">
      <c r="B3479" s="153">
        <v>38432</v>
      </c>
      <c r="C3479" s="61">
        <v>72.184425000000005</v>
      </c>
      <c r="D3479">
        <f t="shared" si="110"/>
        <v>-2.2345207273473611E-2</v>
      </c>
      <c r="E3479">
        <v>-2.2345207273473611E-2</v>
      </c>
      <c r="F3479">
        <v>3477</v>
      </c>
      <c r="G3479">
        <f t="shared" ca="1" si="111"/>
        <v>-5.8005865486249857E-2</v>
      </c>
    </row>
    <row r="3480" spans="2:7" x14ac:dyDescent="0.2">
      <c r="B3480" s="153">
        <v>38429</v>
      </c>
      <c r="C3480" s="61">
        <v>73.834266999999997</v>
      </c>
      <c r="D3480">
        <f t="shared" si="110"/>
        <v>1.7100671581014602E-2</v>
      </c>
      <c r="E3480">
        <v>1.7100671581014602E-2</v>
      </c>
      <c r="F3480">
        <v>3478</v>
      </c>
      <c r="G3480">
        <f t="shared" ca="1" si="111"/>
        <v>-1.0381804687510564E-2</v>
      </c>
    </row>
    <row r="3481" spans="2:7" x14ac:dyDescent="0.2">
      <c r="B3481" s="153">
        <v>38428</v>
      </c>
      <c r="C3481" s="61">
        <v>72.592879999999994</v>
      </c>
      <c r="D3481">
        <f t="shared" si="110"/>
        <v>-7.9895557019029669E-3</v>
      </c>
      <c r="E3481">
        <v>-7.9895557019029669E-3</v>
      </c>
      <c r="F3481">
        <v>3479</v>
      </c>
      <c r="G3481">
        <f t="shared" ca="1" si="111"/>
        <v>6.1503449245256761E-2</v>
      </c>
    </row>
    <row r="3482" spans="2:7" x14ac:dyDescent="0.2">
      <c r="B3482" s="153">
        <v>38427</v>
      </c>
      <c r="C3482" s="61">
        <v>73.177536000000003</v>
      </c>
      <c r="D3482">
        <f t="shared" si="110"/>
        <v>9.8621938357030137E-4</v>
      </c>
      <c r="E3482">
        <v>9.8621938357030137E-4</v>
      </c>
      <c r="F3482">
        <v>3480</v>
      </c>
      <c r="G3482">
        <f t="shared" ca="1" si="111"/>
        <v>-4.5453099557438405E-2</v>
      </c>
    </row>
    <row r="3483" spans="2:7" x14ac:dyDescent="0.2">
      <c r="B3483" s="153">
        <v>38426</v>
      </c>
      <c r="C3483" s="61">
        <v>73.105438000000007</v>
      </c>
      <c r="D3483">
        <f t="shared" si="110"/>
        <v>-1.8178015232392319E-2</v>
      </c>
      <c r="E3483">
        <v>-1.8178015232392319E-2</v>
      </c>
      <c r="F3483">
        <v>3481</v>
      </c>
      <c r="G3483">
        <f t="shared" ca="1" si="111"/>
        <v>2.5919870899141943E-2</v>
      </c>
    </row>
    <row r="3484" spans="2:7" x14ac:dyDescent="0.2">
      <c r="B3484" s="153">
        <v>38425</v>
      </c>
      <c r="C3484" s="61">
        <v>74.458954000000006</v>
      </c>
      <c r="D3484">
        <f t="shared" si="110"/>
        <v>5.4072387259467029E-3</v>
      </c>
      <c r="E3484">
        <v>5.4072387259467029E-3</v>
      </c>
      <c r="F3484">
        <v>3482</v>
      </c>
      <c r="G3484">
        <f t="shared" ca="1" si="111"/>
        <v>-6.3598181587952246E-2</v>
      </c>
    </row>
    <row r="3485" spans="2:7" x14ac:dyDescent="0.2">
      <c r="B3485" s="153">
        <v>38422</v>
      </c>
      <c r="C3485" s="61">
        <v>74.058502000000004</v>
      </c>
      <c r="D3485">
        <f t="shared" si="110"/>
        <v>-1.1756110085550393E-2</v>
      </c>
      <c r="E3485">
        <v>-1.1756110085550393E-2</v>
      </c>
      <c r="F3485">
        <v>3483</v>
      </c>
      <c r="G3485">
        <f t="shared" ca="1" si="111"/>
        <v>-4.6407639782312965E-2</v>
      </c>
    </row>
    <row r="3486" spans="2:7" x14ac:dyDescent="0.2">
      <c r="B3486" s="153">
        <v>38421</v>
      </c>
      <c r="C3486" s="61">
        <v>74.939498999999998</v>
      </c>
      <c r="D3486">
        <f t="shared" si="110"/>
        <v>-9.6094495062047625E-4</v>
      </c>
      <c r="E3486">
        <v>-9.6094495062047625E-4</v>
      </c>
      <c r="F3486">
        <v>3484</v>
      </c>
      <c r="G3486">
        <f t="shared" ca="1" si="111"/>
        <v>-4.6815812241871202E-2</v>
      </c>
    </row>
    <row r="3487" spans="2:7" x14ac:dyDescent="0.2">
      <c r="B3487" s="153">
        <v>38420</v>
      </c>
      <c r="C3487" s="61">
        <v>75.011581000000007</v>
      </c>
      <c r="D3487">
        <f t="shared" si="110"/>
        <v>-2.9128080520020166E-2</v>
      </c>
      <c r="E3487">
        <v>-2.9128080520020166E-2</v>
      </c>
      <c r="F3487">
        <v>3485</v>
      </c>
      <c r="G3487">
        <f t="shared" ca="1" si="111"/>
        <v>4.305477277324693E-2</v>
      </c>
    </row>
    <row r="3488" spans="2:7" x14ac:dyDescent="0.2">
      <c r="B3488" s="153">
        <v>38419</v>
      </c>
      <c r="C3488" s="61">
        <v>77.262077000000005</v>
      </c>
      <c r="D3488">
        <f t="shared" si="110"/>
        <v>6.9936343317052374E-3</v>
      </c>
      <c r="E3488">
        <v>6.9936343317052374E-3</v>
      </c>
      <c r="F3488">
        <v>3486</v>
      </c>
      <c r="G3488">
        <f t="shared" ca="1" si="111"/>
        <v>-3.0777988181373084E-3</v>
      </c>
    </row>
    <row r="3489" spans="2:7" x14ac:dyDescent="0.2">
      <c r="B3489" s="153">
        <v>38418</v>
      </c>
      <c r="C3489" s="61">
        <v>76.725487000000001</v>
      </c>
      <c r="D3489">
        <f t="shared" si="110"/>
        <v>-1.7234277462161801E-2</v>
      </c>
      <c r="E3489">
        <v>-1.7234277462161801E-2</v>
      </c>
      <c r="F3489">
        <v>3487</v>
      </c>
      <c r="G3489">
        <f t="shared" ca="1" si="111"/>
        <v>-5.5912757292227513E-2</v>
      </c>
    </row>
    <row r="3490" spans="2:7" x14ac:dyDescent="0.2">
      <c r="B3490" s="153">
        <v>38415</v>
      </c>
      <c r="C3490" s="61">
        <v>78.070983999999996</v>
      </c>
      <c r="D3490">
        <f t="shared" si="110"/>
        <v>1.7324278535993432E-2</v>
      </c>
      <c r="E3490">
        <v>1.7324278535993432E-2</v>
      </c>
      <c r="F3490">
        <v>3488</v>
      </c>
      <c r="G3490">
        <f t="shared" ca="1" si="111"/>
        <v>2.6290046370039465E-2</v>
      </c>
    </row>
    <row r="3491" spans="2:7" x14ac:dyDescent="0.2">
      <c r="B3491" s="153">
        <v>38414</v>
      </c>
      <c r="C3491" s="61">
        <v>76.741493000000006</v>
      </c>
      <c r="D3491">
        <f t="shared" si="110"/>
        <v>3.3545480779667236E-2</v>
      </c>
      <c r="E3491">
        <v>3.3545480779667236E-2</v>
      </c>
      <c r="F3491">
        <v>3489</v>
      </c>
      <c r="G3491">
        <f t="shared" ca="1" si="111"/>
        <v>8.7718289378124398E-2</v>
      </c>
    </row>
    <row r="3492" spans="2:7" x14ac:dyDescent="0.2">
      <c r="B3492" s="153">
        <v>38413</v>
      </c>
      <c r="C3492" s="61">
        <v>74.250716999999995</v>
      </c>
      <c r="D3492">
        <f t="shared" si="110"/>
        <v>-3.8681739518349623E-3</v>
      </c>
      <c r="E3492">
        <v>-3.8681739518349623E-3</v>
      </c>
      <c r="F3492">
        <v>3490</v>
      </c>
      <c r="G3492">
        <f t="shared" ca="1" si="111"/>
        <v>-2.4995174112587153E-2</v>
      </c>
    </row>
    <row r="3493" spans="2:7" x14ac:dyDescent="0.2">
      <c r="B3493" s="153">
        <v>38412</v>
      </c>
      <c r="C3493" s="61">
        <v>74.539046999999997</v>
      </c>
      <c r="D3493">
        <f t="shared" si="110"/>
        <v>-2.2271238123440878E-2</v>
      </c>
      <c r="E3493">
        <v>-2.2271238123440878E-2</v>
      </c>
      <c r="F3493">
        <v>3491</v>
      </c>
      <c r="G3493">
        <f t="shared" ca="1" si="111"/>
        <v>-1.815165174361193E-2</v>
      </c>
    </row>
    <row r="3494" spans="2:7" x14ac:dyDescent="0.2">
      <c r="B3494" s="153">
        <v>38411</v>
      </c>
      <c r="C3494" s="61">
        <v>76.236937999999995</v>
      </c>
      <c r="D3494">
        <f t="shared" si="110"/>
        <v>1.2336541217276408E-2</v>
      </c>
      <c r="E3494">
        <v>1.2336541217276408E-2</v>
      </c>
      <c r="F3494">
        <v>3492</v>
      </c>
      <c r="G3494">
        <f t="shared" ca="1" si="111"/>
        <v>6.5220143208581549E-2</v>
      </c>
    </row>
    <row r="3495" spans="2:7" x14ac:dyDescent="0.2">
      <c r="B3495" s="153">
        <v>38408</v>
      </c>
      <c r="C3495" s="61">
        <v>75.307899000000006</v>
      </c>
      <c r="D3495">
        <f t="shared" si="110"/>
        <v>-3.4972914708301596E-3</v>
      </c>
      <c r="E3495">
        <v>-3.4972914708301596E-3</v>
      </c>
      <c r="F3495">
        <v>3493</v>
      </c>
      <c r="G3495">
        <f t="shared" ca="1" si="111"/>
        <v>-7.2188108629836267E-2</v>
      </c>
    </row>
    <row r="3496" spans="2:7" x14ac:dyDescent="0.2">
      <c r="B3496" s="153">
        <v>38407</v>
      </c>
      <c r="C3496" s="61">
        <v>75.572197000000003</v>
      </c>
      <c r="D3496">
        <f t="shared" si="110"/>
        <v>-1.3589900404452918E-2</v>
      </c>
      <c r="E3496">
        <v>-1.3589900404452918E-2</v>
      </c>
      <c r="F3496">
        <v>3494</v>
      </c>
      <c r="G3496">
        <f t="shared" ca="1" si="111"/>
        <v>-6.2888441155790176E-2</v>
      </c>
    </row>
    <row r="3497" spans="2:7" x14ac:dyDescent="0.2">
      <c r="B3497" s="153">
        <v>38406</v>
      </c>
      <c r="C3497" s="61">
        <v>76.613365000000002</v>
      </c>
      <c r="D3497">
        <f t="shared" si="110"/>
        <v>-1.0345587358897537E-2</v>
      </c>
      <c r="E3497">
        <v>-1.0345587358897537E-2</v>
      </c>
      <c r="F3497">
        <v>3495</v>
      </c>
      <c r="G3497">
        <f t="shared" ca="1" si="111"/>
        <v>-4.6838347641231813E-2</v>
      </c>
    </row>
    <row r="3498" spans="2:7" x14ac:dyDescent="0.2">
      <c r="B3498" s="153">
        <v>38405</v>
      </c>
      <c r="C3498" s="61">
        <v>77.414260999999996</v>
      </c>
      <c r="D3498">
        <f t="shared" si="110"/>
        <v>1.3207554528794994E-2</v>
      </c>
      <c r="E3498">
        <v>1.3207554528794994E-2</v>
      </c>
      <c r="F3498">
        <v>3496</v>
      </c>
      <c r="G3498">
        <f t="shared" ca="1" si="111"/>
        <v>2.4339943013413207E-2</v>
      </c>
    </row>
    <row r="3499" spans="2:7" x14ac:dyDescent="0.2">
      <c r="B3499" s="153">
        <v>38404</v>
      </c>
      <c r="C3499" s="61">
        <v>76.405135999999999</v>
      </c>
      <c r="D3499">
        <f t="shared" si="110"/>
        <v>-3.3429985606188766E-3</v>
      </c>
      <c r="E3499">
        <v>-3.3429985606188766E-3</v>
      </c>
      <c r="F3499">
        <v>3497</v>
      </c>
      <c r="G3499">
        <f t="shared" ca="1" si="111"/>
        <v>0.10045531899485891</v>
      </c>
    </row>
    <row r="3500" spans="2:7" x14ac:dyDescent="0.2">
      <c r="B3500" s="153">
        <v>38401</v>
      </c>
      <c r="C3500" s="61">
        <v>76.661415000000005</v>
      </c>
      <c r="D3500">
        <f t="shared" si="110"/>
        <v>-2.0466530683626239E-2</v>
      </c>
      <c r="E3500">
        <v>-2.0466530683626239E-2</v>
      </c>
      <c r="F3500">
        <v>3498</v>
      </c>
      <c r="G3500">
        <f t="shared" ca="1" si="111"/>
        <v>9.8688196895679904E-3</v>
      </c>
    </row>
    <row r="3501" spans="2:7" x14ac:dyDescent="0.2">
      <c r="B3501" s="153">
        <v>38400</v>
      </c>
      <c r="C3501" s="61">
        <v>78.263191000000006</v>
      </c>
      <c r="D3501">
        <f t="shared" si="110"/>
        <v>-6.6077564828544893E-3</v>
      </c>
      <c r="E3501">
        <v>-6.6077564828544893E-3</v>
      </c>
      <c r="F3501">
        <v>3499</v>
      </c>
      <c r="G3501">
        <f t="shared" ca="1" si="111"/>
        <v>-1.169098551862165E-2</v>
      </c>
    </row>
    <row r="3502" spans="2:7" x14ac:dyDescent="0.2">
      <c r="B3502" s="153">
        <v>38399</v>
      </c>
      <c r="C3502" s="61">
        <v>78.783775000000006</v>
      </c>
      <c r="D3502">
        <f t="shared" si="110"/>
        <v>-3.0933094142638947E-2</v>
      </c>
      <c r="E3502">
        <v>-3.0933094142638947E-2</v>
      </c>
      <c r="F3502">
        <v>3500</v>
      </c>
      <c r="G3502">
        <f t="shared" ca="1" si="111"/>
        <v>-7.4165368565657017E-2</v>
      </c>
    </row>
    <row r="3503" spans="2:7" x14ac:dyDescent="0.2">
      <c r="B3503" s="153">
        <v>38398</v>
      </c>
      <c r="C3503" s="61">
        <v>81.298591999999999</v>
      </c>
      <c r="D3503">
        <f t="shared" si="110"/>
        <v>-1.5734394383994724E-3</v>
      </c>
      <c r="E3503">
        <v>-1.5734394383994724E-3</v>
      </c>
      <c r="F3503">
        <v>3501</v>
      </c>
      <c r="G3503">
        <f t="shared" ca="1" si="111"/>
        <v>2.8155947559746458E-2</v>
      </c>
    </row>
    <row r="3504" spans="2:7" x14ac:dyDescent="0.2">
      <c r="B3504" s="153">
        <v>38397</v>
      </c>
      <c r="C3504" s="61">
        <v>81.426711999999995</v>
      </c>
      <c r="D3504">
        <f t="shared" si="110"/>
        <v>8.53079591948523E-3</v>
      </c>
      <c r="E3504">
        <v>8.53079591948523E-3</v>
      </c>
      <c r="F3504">
        <v>3502</v>
      </c>
      <c r="G3504">
        <f t="shared" ca="1" si="111"/>
        <v>-6.4134698504022647E-2</v>
      </c>
    </row>
    <row r="3505" spans="2:7" x14ac:dyDescent="0.2">
      <c r="B3505" s="153">
        <v>38394</v>
      </c>
      <c r="C3505" s="61">
        <v>80.737953000000005</v>
      </c>
      <c r="D3505">
        <f t="shared" si="110"/>
        <v>7.2941221824851937E-3</v>
      </c>
      <c r="E3505">
        <v>7.2941221824851937E-3</v>
      </c>
      <c r="F3505">
        <v>3503</v>
      </c>
      <c r="G3505">
        <f t="shared" ca="1" si="111"/>
        <v>2.3200593468386405E-3</v>
      </c>
    </row>
    <row r="3506" spans="2:7" x14ac:dyDescent="0.2">
      <c r="B3506" s="153">
        <v>38393</v>
      </c>
      <c r="C3506" s="61">
        <v>80.153305000000003</v>
      </c>
      <c r="D3506">
        <f t="shared" si="110"/>
        <v>9.001111284228123E-4</v>
      </c>
      <c r="E3506">
        <v>9.001111284228123E-4</v>
      </c>
      <c r="F3506">
        <v>3504</v>
      </c>
      <c r="G3506">
        <f t="shared" ca="1" si="111"/>
        <v>4.0080904315089413E-2</v>
      </c>
    </row>
    <row r="3507" spans="2:7" x14ac:dyDescent="0.2">
      <c r="B3507" s="153">
        <v>38392</v>
      </c>
      <c r="C3507" s="61">
        <v>80.081222999999994</v>
      </c>
      <c r="D3507">
        <f t="shared" si="110"/>
        <v>1.5539302102324428E-2</v>
      </c>
      <c r="E3507">
        <v>1.5539302102324428E-2</v>
      </c>
      <c r="F3507">
        <v>3505</v>
      </c>
      <c r="G3507">
        <f t="shared" ca="1" si="111"/>
        <v>0.12255128235254578</v>
      </c>
    </row>
    <row r="3508" spans="2:7" x14ac:dyDescent="0.2">
      <c r="B3508" s="153">
        <v>38391</v>
      </c>
      <c r="C3508" s="61">
        <v>78.855857999999998</v>
      </c>
      <c r="D3508">
        <f t="shared" si="110"/>
        <v>-7.1032369245253326E-4</v>
      </c>
      <c r="E3508">
        <v>-7.1032369245253326E-4</v>
      </c>
      <c r="F3508">
        <v>3506</v>
      </c>
      <c r="G3508">
        <f t="shared" ca="1" si="111"/>
        <v>2.8706358659558208E-2</v>
      </c>
    </row>
    <row r="3509" spans="2:7" x14ac:dyDescent="0.2">
      <c r="B3509" s="153">
        <v>38390</v>
      </c>
      <c r="C3509" s="61">
        <v>78.911911000000003</v>
      </c>
      <c r="D3509">
        <f t="shared" si="110"/>
        <v>4.3832739652952769E-3</v>
      </c>
      <c r="E3509">
        <v>4.3832739652952769E-3</v>
      </c>
      <c r="F3509">
        <v>3507</v>
      </c>
      <c r="G3509">
        <f t="shared" ca="1" si="111"/>
        <v>4.5775358277956736E-2</v>
      </c>
    </row>
    <row r="3510" spans="2:7" x14ac:dyDescent="0.2">
      <c r="B3510" s="153">
        <v>38387</v>
      </c>
      <c r="C3510" s="61">
        <v>78.567527999999996</v>
      </c>
      <c r="D3510">
        <f t="shared" si="110"/>
        <v>-5.4746186592882764E-3</v>
      </c>
      <c r="E3510">
        <v>-5.4746186592882764E-3</v>
      </c>
      <c r="F3510">
        <v>3508</v>
      </c>
      <c r="G3510">
        <f t="shared" ca="1" si="111"/>
        <v>1.7636879169471965E-2</v>
      </c>
    </row>
    <row r="3511" spans="2:7" x14ac:dyDescent="0.2">
      <c r="B3511" s="153">
        <v>38386</v>
      </c>
      <c r="C3511" s="61">
        <v>79.000022999999999</v>
      </c>
      <c r="D3511">
        <f t="shared" si="110"/>
        <v>1.575541624738365E-2</v>
      </c>
      <c r="E3511">
        <v>1.575541624738365E-2</v>
      </c>
      <c r="F3511">
        <v>3509</v>
      </c>
      <c r="G3511">
        <f t="shared" ca="1" si="111"/>
        <v>-3.3584445742930721E-2</v>
      </c>
    </row>
    <row r="3512" spans="2:7" x14ac:dyDescent="0.2">
      <c r="B3512" s="153">
        <v>38385</v>
      </c>
      <c r="C3512" s="61">
        <v>77.774651000000006</v>
      </c>
      <c r="D3512">
        <f t="shared" si="110"/>
        <v>-1.4511910996373008E-2</v>
      </c>
      <c r="E3512">
        <v>-1.4511910996373008E-2</v>
      </c>
      <c r="F3512">
        <v>3510</v>
      </c>
      <c r="G3512">
        <f t="shared" ca="1" si="111"/>
        <v>3.8056661690005628E-2</v>
      </c>
    </row>
    <row r="3513" spans="2:7" x14ac:dyDescent="0.2">
      <c r="B3513" s="153">
        <v>38384</v>
      </c>
      <c r="C3513" s="61">
        <v>78.919929999999994</v>
      </c>
      <c r="D3513">
        <f t="shared" si="110"/>
        <v>-2.3195924074679741E-2</v>
      </c>
      <c r="E3513">
        <v>-2.3195924074679741E-2</v>
      </c>
      <c r="F3513">
        <v>3511</v>
      </c>
      <c r="G3513">
        <f t="shared" ca="1" si="111"/>
        <v>-3.0683296435044225E-2</v>
      </c>
    </row>
    <row r="3514" spans="2:7" x14ac:dyDescent="0.2">
      <c r="B3514" s="153">
        <v>38383</v>
      </c>
      <c r="C3514" s="61">
        <v>80.794021999999998</v>
      </c>
      <c r="D3514">
        <f t="shared" si="110"/>
        <v>2.5203160052043514E-2</v>
      </c>
      <c r="E3514">
        <v>2.5203160052043514E-2</v>
      </c>
      <c r="F3514">
        <v>3512</v>
      </c>
      <c r="G3514">
        <f t="shared" ca="1" si="111"/>
        <v>4.2362601123572104E-2</v>
      </c>
    </row>
    <row r="3515" spans="2:7" x14ac:dyDescent="0.2">
      <c r="B3515" s="153">
        <v>38380</v>
      </c>
      <c r="C3515" s="61">
        <v>78.807816000000003</v>
      </c>
      <c r="D3515">
        <f t="shared" si="110"/>
        <v>2.3720552214923328E-2</v>
      </c>
      <c r="E3515">
        <v>2.3720552214923328E-2</v>
      </c>
      <c r="F3515">
        <v>3513</v>
      </c>
      <c r="G3515">
        <f t="shared" ca="1" si="111"/>
        <v>-1.7713299480174718E-2</v>
      </c>
    </row>
    <row r="3516" spans="2:7" x14ac:dyDescent="0.2">
      <c r="B3516" s="153">
        <v>38379</v>
      </c>
      <c r="C3516" s="61">
        <v>76.981765999999993</v>
      </c>
      <c r="D3516">
        <f t="shared" si="110"/>
        <v>4.7036226239133361E-3</v>
      </c>
      <c r="E3516">
        <v>4.7036226239133361E-3</v>
      </c>
      <c r="F3516">
        <v>3514</v>
      </c>
      <c r="G3516">
        <f t="shared" ca="1" si="111"/>
        <v>-4.6574220121851181E-2</v>
      </c>
    </row>
    <row r="3517" spans="2:7" x14ac:dyDescent="0.2">
      <c r="B3517" s="153">
        <v>38377</v>
      </c>
      <c r="C3517" s="61">
        <v>76.621368000000004</v>
      </c>
      <c r="D3517">
        <f t="shared" si="110"/>
        <v>3.4829731815602928E-2</v>
      </c>
      <c r="E3517">
        <v>3.4829731815602928E-2</v>
      </c>
      <c r="F3517">
        <v>3515</v>
      </c>
      <c r="G3517">
        <f t="shared" ca="1" si="111"/>
        <v>-5.14813184528067E-2</v>
      </c>
    </row>
    <row r="3518" spans="2:7" x14ac:dyDescent="0.2">
      <c r="B3518" s="153">
        <v>38376</v>
      </c>
      <c r="C3518" s="61">
        <v>74.042488000000006</v>
      </c>
      <c r="D3518">
        <f t="shared" si="110"/>
        <v>-2.1796673742196453E-2</v>
      </c>
      <c r="E3518">
        <v>-2.1796673742196453E-2</v>
      </c>
      <c r="F3518">
        <v>3516</v>
      </c>
      <c r="G3518">
        <f t="shared" ca="1" si="111"/>
        <v>-2.0255747222181087E-3</v>
      </c>
    </row>
    <row r="3519" spans="2:7" x14ac:dyDescent="0.2">
      <c r="B3519" s="153">
        <v>38372</v>
      </c>
      <c r="C3519" s="61">
        <v>75.692329000000001</v>
      </c>
      <c r="D3519">
        <f t="shared" si="110"/>
        <v>2.4498581981396175E-2</v>
      </c>
      <c r="E3519">
        <v>2.4498581981396175E-2</v>
      </c>
      <c r="F3519">
        <v>3517</v>
      </c>
      <c r="G3519">
        <f t="shared" ca="1" si="111"/>
        <v>-3.3989399390501858E-3</v>
      </c>
    </row>
    <row r="3520" spans="2:7" x14ac:dyDescent="0.2">
      <c r="B3520" s="153">
        <v>38371</v>
      </c>
      <c r="C3520" s="61">
        <v>73.882317</v>
      </c>
      <c r="D3520">
        <f t="shared" si="110"/>
        <v>-1.4844013682304825E-2</v>
      </c>
      <c r="E3520">
        <v>-1.4844013682304825E-2</v>
      </c>
      <c r="F3520">
        <v>3518</v>
      </c>
      <c r="G3520">
        <f t="shared" ca="1" si="111"/>
        <v>-5.5316601243744101E-2</v>
      </c>
    </row>
    <row r="3521" spans="2:7" x14ac:dyDescent="0.2">
      <c r="B3521" s="153">
        <v>38370</v>
      </c>
      <c r="C3521" s="61">
        <v>74.995552000000004</v>
      </c>
      <c r="D3521">
        <f t="shared" si="110"/>
        <v>-9.8340532640795036E-3</v>
      </c>
      <c r="E3521">
        <v>-9.8340532640795036E-3</v>
      </c>
      <c r="F3521">
        <v>3519</v>
      </c>
      <c r="G3521">
        <f t="shared" ca="1" si="111"/>
        <v>2.2698837198347314E-2</v>
      </c>
    </row>
    <row r="3522" spans="2:7" x14ac:dyDescent="0.2">
      <c r="B3522" s="153">
        <v>38369</v>
      </c>
      <c r="C3522" s="61">
        <v>75.740386999999998</v>
      </c>
      <c r="D3522">
        <f t="shared" si="110"/>
        <v>-2.1217249827076009E-2</v>
      </c>
      <c r="E3522">
        <v>-2.1217249827076009E-2</v>
      </c>
      <c r="F3522">
        <v>3520</v>
      </c>
      <c r="G3522">
        <f t="shared" ca="1" si="111"/>
        <v>-2.3855504775822985E-2</v>
      </c>
    </row>
    <row r="3523" spans="2:7" x14ac:dyDescent="0.2">
      <c r="B3523" s="153">
        <v>38366</v>
      </c>
      <c r="C3523" s="61">
        <v>77.382225000000005</v>
      </c>
      <c r="D3523">
        <f t="shared" ref="D3523:D3586" si="112">(C3523-C3524)/C3524</f>
        <v>-8.6188618098244352E-3</v>
      </c>
      <c r="E3523">
        <v>-8.6188618098244352E-3</v>
      </c>
      <c r="F3523">
        <v>3521</v>
      </c>
      <c r="G3523">
        <f t="shared" ref="G3523:G3586" ca="1" si="113">_xlfn.NORM.INV(RAND(),$N$5,$N$6)</f>
        <v>-0.10151187145475975</v>
      </c>
    </row>
    <row r="3524" spans="2:7" x14ac:dyDescent="0.2">
      <c r="B3524" s="153">
        <v>38365</v>
      </c>
      <c r="C3524" s="61">
        <v>78.054969999999997</v>
      </c>
      <c r="D3524">
        <f t="shared" si="112"/>
        <v>2.8818800100647662E-2</v>
      </c>
      <c r="E3524">
        <v>2.8818800100647662E-2</v>
      </c>
      <c r="F3524">
        <v>3522</v>
      </c>
      <c r="G3524">
        <f t="shared" ca="1" si="113"/>
        <v>-9.6462010723857624E-3</v>
      </c>
    </row>
    <row r="3525" spans="2:7" x14ac:dyDescent="0.2">
      <c r="B3525" s="153">
        <v>38364</v>
      </c>
      <c r="C3525" s="61">
        <v>75.868530000000007</v>
      </c>
      <c r="D3525">
        <f t="shared" si="112"/>
        <v>-1.3537346136246515E-2</v>
      </c>
      <c r="E3525">
        <v>-1.3537346136246515E-2</v>
      </c>
      <c r="F3525">
        <v>3523</v>
      </c>
      <c r="G3525">
        <f t="shared" ca="1" si="113"/>
        <v>-3.6799878484578837E-2</v>
      </c>
    </row>
    <row r="3526" spans="2:7" x14ac:dyDescent="0.2">
      <c r="B3526" s="153">
        <v>38363</v>
      </c>
      <c r="C3526" s="61">
        <v>76.909683000000001</v>
      </c>
      <c r="D3526">
        <f t="shared" si="112"/>
        <v>1.0842118283262654E-2</v>
      </c>
      <c r="E3526">
        <v>1.0842118283262654E-2</v>
      </c>
      <c r="F3526">
        <v>3524</v>
      </c>
      <c r="G3526">
        <f t="shared" ca="1" si="113"/>
        <v>-8.2011691272458262E-2</v>
      </c>
    </row>
    <row r="3527" spans="2:7" x14ac:dyDescent="0.2">
      <c r="B3527" s="153">
        <v>38362</v>
      </c>
      <c r="C3527" s="61">
        <v>76.084762999999995</v>
      </c>
      <c r="D3527">
        <f t="shared" si="112"/>
        <v>-3.6022257014865229E-2</v>
      </c>
      <c r="E3527">
        <v>-3.6022257014865229E-2</v>
      </c>
      <c r="F3527">
        <v>3525</v>
      </c>
      <c r="G3527">
        <f t="shared" ca="1" si="113"/>
        <v>-2.4731609141037194E-2</v>
      </c>
    </row>
    <row r="3528" spans="2:7" x14ac:dyDescent="0.2">
      <c r="B3528" s="153">
        <v>38359</v>
      </c>
      <c r="C3528" s="61">
        <v>78.927925000000002</v>
      </c>
      <c r="D3528">
        <f t="shared" si="112"/>
        <v>-9.1263264568919029E-4</v>
      </c>
      <c r="E3528">
        <v>-9.1263264568919029E-4</v>
      </c>
      <c r="F3528">
        <v>3526</v>
      </c>
      <c r="G3528">
        <f t="shared" ca="1" si="113"/>
        <v>4.0451281609022463E-2</v>
      </c>
    </row>
    <row r="3529" spans="2:7" x14ac:dyDescent="0.2">
      <c r="B3529" s="153">
        <v>38358</v>
      </c>
      <c r="C3529" s="61">
        <v>79.000022999999999</v>
      </c>
      <c r="D3529">
        <f t="shared" si="112"/>
        <v>-2.0845596257449802E-2</v>
      </c>
      <c r="E3529">
        <v>-2.0845596257449802E-2</v>
      </c>
      <c r="F3529">
        <v>3527</v>
      </c>
      <c r="G3529">
        <f t="shared" ca="1" si="113"/>
        <v>7.8275750535515526E-2</v>
      </c>
    </row>
    <row r="3530" spans="2:7" x14ac:dyDescent="0.2">
      <c r="B3530" s="153">
        <v>38357</v>
      </c>
      <c r="C3530" s="61">
        <v>80.681884999999994</v>
      </c>
      <c r="D3530">
        <f t="shared" si="112"/>
        <v>-3.0973357794639219E-2</v>
      </c>
      <c r="E3530">
        <v>-3.0973357794639219E-2</v>
      </c>
      <c r="F3530">
        <v>3528</v>
      </c>
      <c r="G3530">
        <f t="shared" ca="1" si="113"/>
        <v>-1.6895669815837015E-2</v>
      </c>
    </row>
    <row r="3531" spans="2:7" x14ac:dyDescent="0.2">
      <c r="B3531" s="153">
        <v>38356</v>
      </c>
      <c r="C3531" s="61">
        <v>83.260750000000002</v>
      </c>
      <c r="D3531">
        <f t="shared" si="112"/>
        <v>-1.2490392236652968E-3</v>
      </c>
      <c r="E3531">
        <v>-1.2490392236652968E-3</v>
      </c>
      <c r="F3531">
        <v>3529</v>
      </c>
      <c r="G3531">
        <f t="shared" ca="1" si="113"/>
        <v>-1.431606448944739E-2</v>
      </c>
    </row>
    <row r="3532" spans="2:7" x14ac:dyDescent="0.2">
      <c r="B3532" s="153">
        <v>38355</v>
      </c>
      <c r="C3532" s="61">
        <v>83.364875999999995</v>
      </c>
      <c r="D3532">
        <f t="shared" si="112"/>
        <v>3.0084059630272861E-2</v>
      </c>
      <c r="E3532">
        <v>3.0084059630272861E-2</v>
      </c>
      <c r="F3532">
        <v>3530</v>
      </c>
      <c r="G3532">
        <f t="shared" ca="1" si="113"/>
        <v>-8.3322300660102225E-2</v>
      </c>
    </row>
    <row r="3533" spans="2:7" x14ac:dyDescent="0.2">
      <c r="B3533" s="153">
        <v>38352</v>
      </c>
      <c r="C3533" s="61">
        <v>80.930167999999995</v>
      </c>
      <c r="D3533">
        <f t="shared" si="112"/>
        <v>1.670180182979045E-2</v>
      </c>
      <c r="E3533">
        <v>1.670180182979045E-2</v>
      </c>
      <c r="F3533">
        <v>3531</v>
      </c>
      <c r="G3533">
        <f t="shared" ca="1" si="113"/>
        <v>-1.0120122913739665E-3</v>
      </c>
    </row>
    <row r="3534" spans="2:7" x14ac:dyDescent="0.2">
      <c r="B3534" s="153">
        <v>38351</v>
      </c>
      <c r="C3534" s="61">
        <v>79.600693000000007</v>
      </c>
      <c r="D3534">
        <f t="shared" si="112"/>
        <v>-2.1751894623343242E-2</v>
      </c>
      <c r="E3534">
        <v>-2.1751894623343242E-2</v>
      </c>
      <c r="F3534">
        <v>3532</v>
      </c>
      <c r="G3534">
        <f t="shared" ca="1" si="113"/>
        <v>1.5191758906858135E-2</v>
      </c>
    </row>
    <row r="3535" spans="2:7" x14ac:dyDescent="0.2">
      <c r="B3535" s="153">
        <v>38350</v>
      </c>
      <c r="C3535" s="61">
        <v>81.370659000000003</v>
      </c>
      <c r="D3535">
        <f t="shared" si="112"/>
        <v>-4.8973159447324409E-3</v>
      </c>
      <c r="E3535">
        <v>-4.8973159447324409E-3</v>
      </c>
      <c r="F3535">
        <v>3533</v>
      </c>
      <c r="G3535">
        <f t="shared" ca="1" si="113"/>
        <v>2.8143484430511911E-2</v>
      </c>
    </row>
    <row r="3536" spans="2:7" x14ac:dyDescent="0.2">
      <c r="B3536" s="153">
        <v>38349</v>
      </c>
      <c r="C3536" s="61">
        <v>81.771118000000001</v>
      </c>
      <c r="D3536">
        <f t="shared" si="112"/>
        <v>-2.9295570279122833E-3</v>
      </c>
      <c r="E3536">
        <v>-2.9295570279122833E-3</v>
      </c>
      <c r="F3536">
        <v>3534</v>
      </c>
      <c r="G3536">
        <f t="shared" ca="1" si="113"/>
        <v>-0.10042443735887348</v>
      </c>
    </row>
    <row r="3537" spans="2:7" x14ac:dyDescent="0.2">
      <c r="B3537" s="153">
        <v>38348</v>
      </c>
      <c r="C3537" s="61">
        <v>82.011375000000001</v>
      </c>
      <c r="D3537">
        <f t="shared" si="112"/>
        <v>-2.9286137447973233E-4</v>
      </c>
      <c r="E3537">
        <v>-2.9286137447973233E-4</v>
      </c>
      <c r="F3537">
        <v>3535</v>
      </c>
      <c r="G3537">
        <f t="shared" ca="1" si="113"/>
        <v>8.627352205233807E-2</v>
      </c>
    </row>
    <row r="3538" spans="2:7" x14ac:dyDescent="0.2">
      <c r="B3538" s="153">
        <v>38345</v>
      </c>
      <c r="C3538" s="61">
        <v>82.035399999999996</v>
      </c>
      <c r="D3538">
        <f t="shared" si="112"/>
        <v>3.2319724428861831E-3</v>
      </c>
      <c r="E3538">
        <v>3.2319724428861831E-3</v>
      </c>
      <c r="F3538">
        <v>3536</v>
      </c>
      <c r="G3538">
        <f t="shared" ca="1" si="113"/>
        <v>1.0899182152596221E-2</v>
      </c>
    </row>
    <row r="3539" spans="2:7" x14ac:dyDescent="0.2">
      <c r="B3539" s="153">
        <v>38344</v>
      </c>
      <c r="C3539" s="61">
        <v>81.771118000000001</v>
      </c>
      <c r="D3539">
        <f t="shared" si="112"/>
        <v>1.3701456271262489E-2</v>
      </c>
      <c r="E3539">
        <v>1.3701456271262489E-2</v>
      </c>
      <c r="F3539">
        <v>3537</v>
      </c>
      <c r="G3539">
        <f t="shared" ca="1" si="113"/>
        <v>-8.2580083355914144E-2</v>
      </c>
    </row>
    <row r="3540" spans="2:7" x14ac:dyDescent="0.2">
      <c r="B3540" s="153">
        <v>38343</v>
      </c>
      <c r="C3540" s="61">
        <v>80.665878000000006</v>
      </c>
      <c r="D3540">
        <f t="shared" si="112"/>
        <v>-2.977448120119147E-4</v>
      </c>
      <c r="E3540">
        <v>-2.977448120119147E-4</v>
      </c>
      <c r="F3540">
        <v>3538</v>
      </c>
      <c r="G3540">
        <f t="shared" ca="1" si="113"/>
        <v>4.7197360101004478E-5</v>
      </c>
    </row>
    <row r="3541" spans="2:7" x14ac:dyDescent="0.2">
      <c r="B3541" s="153">
        <v>38342</v>
      </c>
      <c r="C3541" s="61">
        <v>80.689903000000001</v>
      </c>
      <c r="D3541">
        <f t="shared" si="112"/>
        <v>1.9530263469983412E-2</v>
      </c>
      <c r="E3541">
        <v>1.9530263469983412E-2</v>
      </c>
      <c r="F3541">
        <v>3539</v>
      </c>
      <c r="G3541">
        <f t="shared" ca="1" si="113"/>
        <v>5.654979350651821E-2</v>
      </c>
    </row>
    <row r="3542" spans="2:7" x14ac:dyDescent="0.2">
      <c r="B3542" s="153">
        <v>38341</v>
      </c>
      <c r="C3542" s="61">
        <v>79.144195999999994</v>
      </c>
      <c r="D3542">
        <f t="shared" si="112"/>
        <v>9.1161089877530048E-4</v>
      </c>
      <c r="E3542">
        <v>9.1161089877530048E-4</v>
      </c>
      <c r="F3542">
        <v>3540</v>
      </c>
      <c r="G3542">
        <f t="shared" ca="1" si="113"/>
        <v>-3.90789234726042E-2</v>
      </c>
    </row>
    <row r="3543" spans="2:7" x14ac:dyDescent="0.2">
      <c r="B3543" s="153">
        <v>38338</v>
      </c>
      <c r="C3543" s="61">
        <v>79.072113000000002</v>
      </c>
      <c r="D3543">
        <f t="shared" si="112"/>
        <v>-1.4965411098998863E-2</v>
      </c>
      <c r="E3543">
        <v>-1.4965411098998863E-2</v>
      </c>
      <c r="F3543">
        <v>3541</v>
      </c>
      <c r="G3543">
        <f t="shared" ca="1" si="113"/>
        <v>2.615219769888447E-2</v>
      </c>
    </row>
    <row r="3544" spans="2:7" x14ac:dyDescent="0.2">
      <c r="B3544" s="153">
        <v>38337</v>
      </c>
      <c r="C3544" s="61">
        <v>80.273437999999999</v>
      </c>
      <c r="D3544">
        <f t="shared" si="112"/>
        <v>1.3140616923075459E-2</v>
      </c>
      <c r="E3544">
        <v>1.3140616923075459E-2</v>
      </c>
      <c r="F3544">
        <v>3542</v>
      </c>
      <c r="G3544">
        <f t="shared" ca="1" si="113"/>
        <v>-0.10552422866818316</v>
      </c>
    </row>
    <row r="3545" spans="2:7" x14ac:dyDescent="0.2">
      <c r="B3545" s="153">
        <v>38336</v>
      </c>
      <c r="C3545" s="61">
        <v>79.232276999999996</v>
      </c>
      <c r="D3545">
        <f t="shared" si="112"/>
        <v>1.4979178729045877E-2</v>
      </c>
      <c r="E3545">
        <v>1.4979178729045877E-2</v>
      </c>
      <c r="F3545">
        <v>3543</v>
      </c>
      <c r="G3545">
        <f t="shared" ca="1" si="113"/>
        <v>6.1057450913614739E-2</v>
      </c>
    </row>
    <row r="3546" spans="2:7" x14ac:dyDescent="0.2">
      <c r="B3546" s="153">
        <v>38335</v>
      </c>
      <c r="C3546" s="61">
        <v>78.062957999999995</v>
      </c>
      <c r="D3546">
        <f t="shared" si="112"/>
        <v>1.0889532763739369E-2</v>
      </c>
      <c r="E3546">
        <v>1.0889532763739369E-2</v>
      </c>
      <c r="F3546">
        <v>3544</v>
      </c>
      <c r="G3546">
        <f t="shared" ca="1" si="113"/>
        <v>0.11151343041143703</v>
      </c>
    </row>
    <row r="3547" spans="2:7" x14ac:dyDescent="0.2">
      <c r="B3547" s="153">
        <v>38334</v>
      </c>
      <c r="C3547" s="61">
        <v>77.222046000000006</v>
      </c>
      <c r="D3547">
        <f t="shared" si="112"/>
        <v>-2.9985940096288717E-3</v>
      </c>
      <c r="E3547">
        <v>-2.9985940096288717E-3</v>
      </c>
      <c r="F3547">
        <v>3545</v>
      </c>
      <c r="G3547">
        <f t="shared" ca="1" si="113"/>
        <v>-4.5595078281529755E-2</v>
      </c>
    </row>
    <row r="3548" spans="2:7" x14ac:dyDescent="0.2">
      <c r="B3548" s="153">
        <v>38331</v>
      </c>
      <c r="C3548" s="61">
        <v>77.454300000000003</v>
      </c>
      <c r="D3548">
        <f t="shared" si="112"/>
        <v>-1.3062416316448595E-2</v>
      </c>
      <c r="E3548">
        <v>-1.3062416316448595E-2</v>
      </c>
      <c r="F3548">
        <v>3546</v>
      </c>
      <c r="G3548">
        <f t="shared" ca="1" si="113"/>
        <v>3.9021476088964412E-2</v>
      </c>
    </row>
    <row r="3549" spans="2:7" x14ac:dyDescent="0.2">
      <c r="B3549" s="153">
        <v>38330</v>
      </c>
      <c r="C3549" s="61">
        <v>78.479431000000005</v>
      </c>
      <c r="D3549">
        <f t="shared" si="112"/>
        <v>1.3340214490092898E-2</v>
      </c>
      <c r="E3549">
        <v>1.3340214490092898E-2</v>
      </c>
      <c r="F3549">
        <v>3547</v>
      </c>
      <c r="G3549">
        <f t="shared" ca="1" si="113"/>
        <v>1.9765856990543538E-2</v>
      </c>
    </row>
    <row r="3550" spans="2:7" x14ac:dyDescent="0.2">
      <c r="B3550" s="153">
        <v>38329</v>
      </c>
      <c r="C3550" s="61">
        <v>77.446280999999999</v>
      </c>
      <c r="D3550">
        <f t="shared" si="112"/>
        <v>-1.9767015086086005E-2</v>
      </c>
      <c r="E3550">
        <v>-1.9767015086086005E-2</v>
      </c>
      <c r="F3550">
        <v>3548</v>
      </c>
      <c r="G3550">
        <f t="shared" ca="1" si="113"/>
        <v>8.1522906430226624E-3</v>
      </c>
    </row>
    <row r="3551" spans="2:7" x14ac:dyDescent="0.2">
      <c r="B3551" s="153">
        <v>38328</v>
      </c>
      <c r="C3551" s="61">
        <v>79.008033999999995</v>
      </c>
      <c r="D3551">
        <f t="shared" si="112"/>
        <v>-4.1388444735861903E-3</v>
      </c>
      <c r="E3551">
        <v>-4.1388444735861903E-3</v>
      </c>
      <c r="F3551">
        <v>3549</v>
      </c>
      <c r="G3551">
        <f t="shared" ca="1" si="113"/>
        <v>-5.9358192184003594E-2</v>
      </c>
    </row>
    <row r="3552" spans="2:7" x14ac:dyDescent="0.2">
      <c r="B3552" s="153">
        <v>38327</v>
      </c>
      <c r="C3552" s="61">
        <v>79.336394999999996</v>
      </c>
      <c r="D3552">
        <f t="shared" si="112"/>
        <v>5.2770573922202206E-3</v>
      </c>
      <c r="E3552">
        <v>5.2770573922202206E-3</v>
      </c>
      <c r="F3552">
        <v>3550</v>
      </c>
      <c r="G3552">
        <f t="shared" ca="1" si="113"/>
        <v>7.8797732960834477E-2</v>
      </c>
    </row>
    <row r="3553" spans="2:7" x14ac:dyDescent="0.2">
      <c r="B3553" s="153">
        <v>38324</v>
      </c>
      <c r="C3553" s="61">
        <v>78.919929999999994</v>
      </c>
      <c r="D3553">
        <f t="shared" si="112"/>
        <v>5.1000339049628819E-3</v>
      </c>
      <c r="E3553">
        <v>5.1000339049628819E-3</v>
      </c>
      <c r="F3553">
        <v>3551</v>
      </c>
      <c r="G3553">
        <f t="shared" ca="1" si="113"/>
        <v>-0.10506997311972731</v>
      </c>
    </row>
    <row r="3554" spans="2:7" x14ac:dyDescent="0.2">
      <c r="B3554" s="153">
        <v>38323</v>
      </c>
      <c r="C3554" s="61">
        <v>78.519478000000007</v>
      </c>
      <c r="D3554">
        <f t="shared" si="112"/>
        <v>2.24213998232159E-2</v>
      </c>
      <c r="E3554">
        <v>2.24213998232159E-2</v>
      </c>
      <c r="F3554">
        <v>3552</v>
      </c>
      <c r="G3554">
        <f t="shared" ca="1" si="113"/>
        <v>1.5199759493223245E-2</v>
      </c>
    </row>
    <row r="3555" spans="2:7" x14ac:dyDescent="0.2">
      <c r="B3555" s="153">
        <v>38322</v>
      </c>
      <c r="C3555" s="61">
        <v>76.797568999999996</v>
      </c>
      <c r="D3555">
        <f t="shared" si="112"/>
        <v>-8.5812974095164848E-3</v>
      </c>
      <c r="E3555">
        <v>-8.5812974095164848E-3</v>
      </c>
      <c r="F3555">
        <v>3553</v>
      </c>
      <c r="G3555">
        <f t="shared" ca="1" si="113"/>
        <v>0.10066412979972493</v>
      </c>
    </row>
    <row r="3556" spans="2:7" x14ac:dyDescent="0.2">
      <c r="B3556" s="153">
        <v>38321</v>
      </c>
      <c r="C3556" s="61">
        <v>77.462295999999995</v>
      </c>
      <c r="D3556">
        <f t="shared" si="112"/>
        <v>-1.3061462801629708E-2</v>
      </c>
      <c r="E3556">
        <v>-1.3061462801629708E-2</v>
      </c>
      <c r="F3556">
        <v>3554</v>
      </c>
      <c r="G3556">
        <f t="shared" ca="1" si="113"/>
        <v>2.8544904418995199E-2</v>
      </c>
    </row>
    <row r="3557" spans="2:7" x14ac:dyDescent="0.2">
      <c r="B3557" s="153">
        <v>38320</v>
      </c>
      <c r="C3557" s="61">
        <v>78.487457000000006</v>
      </c>
      <c r="D3557">
        <f t="shared" si="112"/>
        <v>4.9250743987531029E-2</v>
      </c>
      <c r="E3557">
        <v>4.9250743987531029E-2</v>
      </c>
      <c r="F3557">
        <v>3555</v>
      </c>
      <c r="G3557">
        <f t="shared" ca="1" si="113"/>
        <v>8.9746795188593142E-3</v>
      </c>
    </row>
    <row r="3558" spans="2:7" x14ac:dyDescent="0.2">
      <c r="B3558" s="153">
        <v>38317</v>
      </c>
      <c r="C3558" s="61">
        <v>74.803336999999999</v>
      </c>
      <c r="D3558">
        <f t="shared" si="112"/>
        <v>0</v>
      </c>
      <c r="E3558">
        <v>0</v>
      </c>
      <c r="F3558">
        <v>3556</v>
      </c>
      <c r="G3558">
        <f t="shared" ca="1" si="113"/>
        <v>7.6861356966797439E-2</v>
      </c>
    </row>
    <row r="3559" spans="2:7" x14ac:dyDescent="0.2">
      <c r="B3559" s="153">
        <v>38316</v>
      </c>
      <c r="C3559" s="61">
        <v>74.803336999999999</v>
      </c>
      <c r="D3559">
        <f t="shared" si="112"/>
        <v>1.9094332849889022E-2</v>
      </c>
      <c r="E3559">
        <v>1.9094332849889022E-2</v>
      </c>
      <c r="F3559">
        <v>3557</v>
      </c>
      <c r="G3559">
        <f t="shared" ca="1" si="113"/>
        <v>-3.0458839887151107E-2</v>
      </c>
    </row>
    <row r="3560" spans="2:7" x14ac:dyDescent="0.2">
      <c r="B3560" s="153">
        <v>38315</v>
      </c>
      <c r="C3560" s="61">
        <v>73.401779000000005</v>
      </c>
      <c r="D3560">
        <f t="shared" si="112"/>
        <v>3.1978408048235436E-2</v>
      </c>
      <c r="E3560">
        <v>3.1978408048235436E-2</v>
      </c>
      <c r="F3560">
        <v>3558</v>
      </c>
      <c r="G3560">
        <f t="shared" ca="1" si="113"/>
        <v>2.6664675934599293E-2</v>
      </c>
    </row>
    <row r="3561" spans="2:7" x14ac:dyDescent="0.2">
      <c r="B3561" s="153">
        <v>38314</v>
      </c>
      <c r="C3561" s="61">
        <v>71.127243000000007</v>
      </c>
      <c r="D3561">
        <f t="shared" si="112"/>
        <v>2.9800494734580778E-2</v>
      </c>
      <c r="E3561">
        <v>2.9800494734580778E-2</v>
      </c>
      <c r="F3561">
        <v>3559</v>
      </c>
      <c r="G3561">
        <f t="shared" ca="1" si="113"/>
        <v>-1.4234507079741212E-2</v>
      </c>
    </row>
    <row r="3562" spans="2:7" x14ac:dyDescent="0.2">
      <c r="B3562" s="153">
        <v>38313</v>
      </c>
      <c r="C3562" s="61">
        <v>69.068954000000005</v>
      </c>
      <c r="D3562">
        <f t="shared" si="112"/>
        <v>-1.0668994267708844E-2</v>
      </c>
      <c r="E3562">
        <v>-1.0668994267708844E-2</v>
      </c>
      <c r="F3562">
        <v>3560</v>
      </c>
      <c r="G3562">
        <f t="shared" ca="1" si="113"/>
        <v>8.037851316528323E-2</v>
      </c>
    </row>
    <row r="3563" spans="2:7" x14ac:dyDescent="0.2">
      <c r="B3563" s="153">
        <v>38310</v>
      </c>
      <c r="C3563" s="61">
        <v>69.813796999999994</v>
      </c>
      <c r="D3563">
        <f t="shared" si="112"/>
        <v>-2.0231408726755502E-2</v>
      </c>
      <c r="E3563">
        <v>-2.0231408726755502E-2</v>
      </c>
      <c r="F3563">
        <v>3561</v>
      </c>
      <c r="G3563">
        <f t="shared" ca="1" si="113"/>
        <v>5.6678310598512117E-2</v>
      </c>
    </row>
    <row r="3564" spans="2:7" x14ac:dyDescent="0.2">
      <c r="B3564" s="153">
        <v>38309</v>
      </c>
      <c r="C3564" s="61">
        <v>71.255393999999995</v>
      </c>
      <c r="D3564">
        <f t="shared" si="112"/>
        <v>-4.4939198958364836E-4</v>
      </c>
      <c r="E3564">
        <v>-4.4939198958364836E-4</v>
      </c>
      <c r="F3564">
        <v>3562</v>
      </c>
      <c r="G3564">
        <f t="shared" ca="1" si="113"/>
        <v>-4.0108885245167959E-2</v>
      </c>
    </row>
    <row r="3565" spans="2:7" x14ac:dyDescent="0.2">
      <c r="B3565" s="153">
        <v>38308</v>
      </c>
      <c r="C3565" s="61">
        <v>71.287430000000001</v>
      </c>
      <c r="D3565">
        <f t="shared" si="112"/>
        <v>1.2397609985187942E-2</v>
      </c>
      <c r="E3565">
        <v>1.2397609985187942E-2</v>
      </c>
      <c r="F3565">
        <v>3563</v>
      </c>
      <c r="G3565">
        <f t="shared" ca="1" si="113"/>
        <v>-1.3555705904824555E-2</v>
      </c>
    </row>
    <row r="3566" spans="2:7" x14ac:dyDescent="0.2">
      <c r="B3566" s="153">
        <v>38307</v>
      </c>
      <c r="C3566" s="61">
        <v>70.414458999999994</v>
      </c>
      <c r="D3566">
        <f t="shared" si="112"/>
        <v>2.1731614123734554E-2</v>
      </c>
      <c r="E3566">
        <v>2.1731614123734554E-2</v>
      </c>
      <c r="F3566">
        <v>3564</v>
      </c>
      <c r="G3566">
        <f t="shared" ca="1" si="113"/>
        <v>-4.5298979426481874E-2</v>
      </c>
    </row>
    <row r="3567" spans="2:7" x14ac:dyDescent="0.2">
      <c r="B3567" s="153">
        <v>38306</v>
      </c>
      <c r="C3567" s="61">
        <v>68.916786000000002</v>
      </c>
      <c r="D3567">
        <f t="shared" si="112"/>
        <v>0</v>
      </c>
      <c r="E3567">
        <v>0</v>
      </c>
      <c r="F3567">
        <v>3565</v>
      </c>
      <c r="G3567">
        <f t="shared" ca="1" si="113"/>
        <v>-4.2604825262078115E-2</v>
      </c>
    </row>
    <row r="3568" spans="2:7" x14ac:dyDescent="0.2">
      <c r="B3568" s="153">
        <v>38303</v>
      </c>
      <c r="C3568" s="61">
        <v>68.916786000000002</v>
      </c>
      <c r="D3568">
        <f t="shared" si="112"/>
        <v>-2.5502009342857307E-3</v>
      </c>
      <c r="E3568">
        <v>-2.5502009342857307E-3</v>
      </c>
      <c r="F3568">
        <v>3566</v>
      </c>
      <c r="G3568">
        <f t="shared" ca="1" si="113"/>
        <v>0.12679203979989159</v>
      </c>
    </row>
    <row r="3569" spans="2:7" x14ac:dyDescent="0.2">
      <c r="B3569" s="153">
        <v>38302</v>
      </c>
      <c r="C3569" s="61">
        <v>69.092986999999994</v>
      </c>
      <c r="D3569">
        <f t="shared" si="112"/>
        <v>5.7123417912863595E-3</v>
      </c>
      <c r="E3569">
        <v>5.7123417912863595E-3</v>
      </c>
      <c r="F3569">
        <v>3567</v>
      </c>
      <c r="G3569">
        <f t="shared" ca="1" si="113"/>
        <v>-3.2084002797792124E-2</v>
      </c>
    </row>
    <row r="3570" spans="2:7" x14ac:dyDescent="0.2">
      <c r="B3570" s="153">
        <v>38301</v>
      </c>
      <c r="C3570" s="61">
        <v>68.700546000000003</v>
      </c>
      <c r="D3570">
        <f t="shared" si="112"/>
        <v>8.8204272207486559E-3</v>
      </c>
      <c r="E3570">
        <v>8.8204272207486559E-3</v>
      </c>
      <c r="F3570">
        <v>3568</v>
      </c>
      <c r="G3570">
        <f t="shared" ca="1" si="113"/>
        <v>-5.65520686402219E-2</v>
      </c>
    </row>
    <row r="3571" spans="2:7" x14ac:dyDescent="0.2">
      <c r="B3571" s="153">
        <v>38300</v>
      </c>
      <c r="C3571" s="61">
        <v>68.099875999999995</v>
      </c>
      <c r="D3571">
        <f t="shared" si="112"/>
        <v>-1.0473639761676918E-2</v>
      </c>
      <c r="E3571">
        <v>-1.0473639761676918E-2</v>
      </c>
      <c r="F3571">
        <v>3569</v>
      </c>
      <c r="G3571">
        <f t="shared" ca="1" si="113"/>
        <v>-8.3801115657267458E-2</v>
      </c>
    </row>
    <row r="3572" spans="2:7" x14ac:dyDescent="0.2">
      <c r="B3572" s="153">
        <v>38299</v>
      </c>
      <c r="C3572" s="61">
        <v>68.820678999999998</v>
      </c>
      <c r="D3572">
        <f t="shared" si="112"/>
        <v>2.1638602784491333E-2</v>
      </c>
      <c r="E3572">
        <v>2.1638602784491333E-2</v>
      </c>
      <c r="F3572">
        <v>3570</v>
      </c>
      <c r="G3572">
        <f t="shared" ca="1" si="113"/>
        <v>9.4820535187205929E-2</v>
      </c>
    </row>
    <row r="3573" spans="2:7" x14ac:dyDescent="0.2">
      <c r="B3573" s="153">
        <v>38296</v>
      </c>
      <c r="C3573" s="61">
        <v>67.363037000000006</v>
      </c>
      <c r="D3573">
        <f t="shared" si="112"/>
        <v>6.8227851181323056E-3</v>
      </c>
      <c r="E3573">
        <v>6.8227851181323056E-3</v>
      </c>
      <c r="F3573">
        <v>3571</v>
      </c>
      <c r="G3573">
        <f t="shared" ca="1" si="113"/>
        <v>-4.089488022913027E-3</v>
      </c>
    </row>
    <row r="3574" spans="2:7" x14ac:dyDescent="0.2">
      <c r="B3574" s="153">
        <v>38295</v>
      </c>
      <c r="C3574" s="61">
        <v>66.906548000000001</v>
      </c>
      <c r="D3574">
        <f t="shared" si="112"/>
        <v>-4.2907149656769847E-3</v>
      </c>
      <c r="E3574">
        <v>-4.2907149656769847E-3</v>
      </c>
      <c r="F3574">
        <v>3572</v>
      </c>
      <c r="G3574">
        <f t="shared" ca="1" si="113"/>
        <v>6.7343416531145056E-3</v>
      </c>
    </row>
    <row r="3575" spans="2:7" x14ac:dyDescent="0.2">
      <c r="B3575" s="153">
        <v>38294</v>
      </c>
      <c r="C3575" s="61">
        <v>67.194862000000001</v>
      </c>
      <c r="D3575">
        <f t="shared" si="112"/>
        <v>2.3803615276594397E-4</v>
      </c>
      <c r="E3575">
        <v>2.3803615276594397E-4</v>
      </c>
      <c r="F3575">
        <v>3573</v>
      </c>
      <c r="G3575">
        <f t="shared" ca="1" si="113"/>
        <v>1.7808516875121409E-4</v>
      </c>
    </row>
    <row r="3576" spans="2:7" x14ac:dyDescent="0.2">
      <c r="B3576" s="153">
        <v>38293</v>
      </c>
      <c r="C3576" s="61">
        <v>67.178871000000001</v>
      </c>
      <c r="D3576">
        <f t="shared" si="112"/>
        <v>8.6584982873536848E-3</v>
      </c>
      <c r="E3576">
        <v>8.6584982873536848E-3</v>
      </c>
      <c r="F3576">
        <v>3574</v>
      </c>
      <c r="G3576">
        <f t="shared" ca="1" si="113"/>
        <v>4.3540290455927506E-2</v>
      </c>
    </row>
    <row r="3577" spans="2:7" x14ac:dyDescent="0.2">
      <c r="B3577" s="153">
        <v>38292</v>
      </c>
      <c r="C3577" s="61">
        <v>66.602196000000006</v>
      </c>
      <c r="D3577">
        <f t="shared" si="112"/>
        <v>-2.2798651420465857E-3</v>
      </c>
      <c r="E3577">
        <v>-2.2798651420465857E-3</v>
      </c>
      <c r="F3577">
        <v>3575</v>
      </c>
      <c r="G3577">
        <f t="shared" ca="1" si="113"/>
        <v>-2.4250368489654343E-2</v>
      </c>
    </row>
    <row r="3578" spans="2:7" x14ac:dyDescent="0.2">
      <c r="B3578" s="153">
        <v>38289</v>
      </c>
      <c r="C3578" s="61">
        <v>66.754386999999994</v>
      </c>
      <c r="D3578">
        <f t="shared" si="112"/>
        <v>-3.3479783029303723E-3</v>
      </c>
      <c r="E3578">
        <v>-3.3479783029303723E-3</v>
      </c>
      <c r="F3578">
        <v>3576</v>
      </c>
      <c r="G3578">
        <f t="shared" ca="1" si="113"/>
        <v>3.2294623159505556E-2</v>
      </c>
    </row>
    <row r="3579" spans="2:7" x14ac:dyDescent="0.2">
      <c r="B3579" s="153">
        <v>38288</v>
      </c>
      <c r="C3579" s="61">
        <v>66.978629999999995</v>
      </c>
      <c r="D3579">
        <f t="shared" si="112"/>
        <v>2.2246698173306233E-2</v>
      </c>
      <c r="E3579">
        <v>2.2246698173306233E-2</v>
      </c>
      <c r="F3579">
        <v>3577</v>
      </c>
      <c r="G3579">
        <f t="shared" ca="1" si="113"/>
        <v>2.9225158002240719E-2</v>
      </c>
    </row>
    <row r="3580" spans="2:7" x14ac:dyDescent="0.2">
      <c r="B3580" s="153">
        <v>38287</v>
      </c>
      <c r="C3580" s="61">
        <v>65.521004000000005</v>
      </c>
      <c r="D3580">
        <f t="shared" si="112"/>
        <v>1.425740467767367E-2</v>
      </c>
      <c r="E3580">
        <v>1.425740467767367E-2</v>
      </c>
      <c r="F3580">
        <v>3578</v>
      </c>
      <c r="G3580">
        <f t="shared" ca="1" si="113"/>
        <v>-7.3631881256799689E-2</v>
      </c>
    </row>
    <row r="3581" spans="2:7" x14ac:dyDescent="0.2">
      <c r="B3581" s="153">
        <v>38286</v>
      </c>
      <c r="C3581" s="61">
        <v>64.599975999999998</v>
      </c>
      <c r="D3581">
        <f t="shared" si="112"/>
        <v>2.633937337986066E-2</v>
      </c>
      <c r="E3581">
        <v>2.633937337986066E-2</v>
      </c>
      <c r="F3581">
        <v>3579</v>
      </c>
      <c r="G3581">
        <f t="shared" ca="1" si="113"/>
        <v>5.0818022827580876E-2</v>
      </c>
    </row>
    <row r="3582" spans="2:7" x14ac:dyDescent="0.2">
      <c r="B3582" s="153">
        <v>38285</v>
      </c>
      <c r="C3582" s="61">
        <v>62.942120000000003</v>
      </c>
      <c r="D3582">
        <f t="shared" si="112"/>
        <v>-4.0649661019625555E-2</v>
      </c>
      <c r="E3582">
        <v>-4.0649661019625555E-2</v>
      </c>
      <c r="F3582">
        <v>3580</v>
      </c>
      <c r="G3582">
        <f t="shared" ca="1" si="113"/>
        <v>-4.8179616060014586E-4</v>
      </c>
    </row>
    <row r="3583" spans="2:7" x14ac:dyDescent="0.2">
      <c r="B3583" s="153">
        <v>38282</v>
      </c>
      <c r="C3583" s="61">
        <v>65.609108000000006</v>
      </c>
      <c r="D3583">
        <f t="shared" si="112"/>
        <v>0</v>
      </c>
      <c r="E3583">
        <v>0</v>
      </c>
      <c r="F3583">
        <v>3581</v>
      </c>
      <c r="G3583">
        <f t="shared" ca="1" si="113"/>
        <v>-2.5036896194923396E-2</v>
      </c>
    </row>
    <row r="3584" spans="2:7" x14ac:dyDescent="0.2">
      <c r="B3584" s="153">
        <v>38281</v>
      </c>
      <c r="C3584" s="61">
        <v>65.609108000000006</v>
      </c>
      <c r="D3584">
        <f t="shared" si="112"/>
        <v>-4.4962301591093901E-3</v>
      </c>
      <c r="E3584">
        <v>-4.4962301591093901E-3</v>
      </c>
      <c r="F3584">
        <v>3582</v>
      </c>
      <c r="G3584">
        <f t="shared" ca="1" si="113"/>
        <v>-3.0910323735792656E-2</v>
      </c>
    </row>
    <row r="3585" spans="2:7" x14ac:dyDescent="0.2">
      <c r="B3585" s="153">
        <v>38280</v>
      </c>
      <c r="C3585" s="61">
        <v>65.905434</v>
      </c>
      <c r="D3585">
        <f t="shared" si="112"/>
        <v>-1.1531462069200044E-2</v>
      </c>
      <c r="E3585">
        <v>-1.1531462069200044E-2</v>
      </c>
      <c r="F3585">
        <v>3583</v>
      </c>
      <c r="G3585">
        <f t="shared" ca="1" si="113"/>
        <v>3.8408047933257465E-2</v>
      </c>
    </row>
    <row r="3586" spans="2:7" x14ac:dyDescent="0.2">
      <c r="B3586" s="153">
        <v>38279</v>
      </c>
      <c r="C3586" s="61">
        <v>66.674285999999995</v>
      </c>
      <c r="D3586">
        <f t="shared" si="112"/>
        <v>2.5625230450881383E-2</v>
      </c>
      <c r="E3586">
        <v>2.5625230450881383E-2</v>
      </c>
      <c r="F3586">
        <v>3584</v>
      </c>
      <c r="G3586">
        <f t="shared" ca="1" si="113"/>
        <v>9.4417668187389753E-2</v>
      </c>
    </row>
    <row r="3587" spans="2:7" x14ac:dyDescent="0.2">
      <c r="B3587" s="153">
        <v>38278</v>
      </c>
      <c r="C3587" s="61">
        <v>65.008430000000004</v>
      </c>
      <c r="D3587">
        <f t="shared" ref="D3587:D3650" si="114">(C3587-C3588)/C3588</f>
        <v>7.5721628412951077E-3</v>
      </c>
      <c r="E3587">
        <v>7.5721628412951077E-3</v>
      </c>
      <c r="F3587">
        <v>3585</v>
      </c>
      <c r="G3587">
        <f t="shared" ref="G3587:G3650" ca="1" si="115">_xlfn.NORM.INV(RAND(),$N$5,$N$6)</f>
        <v>1.3214039248043064E-2</v>
      </c>
    </row>
    <row r="3588" spans="2:7" x14ac:dyDescent="0.2">
      <c r="B3588" s="153">
        <v>38275</v>
      </c>
      <c r="C3588" s="61">
        <v>64.519874999999999</v>
      </c>
      <c r="D3588">
        <f t="shared" si="114"/>
        <v>-9.5892424604834166E-3</v>
      </c>
      <c r="E3588">
        <v>-9.5892424604834166E-3</v>
      </c>
      <c r="F3588">
        <v>3586</v>
      </c>
      <c r="G3588">
        <f t="shared" ca="1" si="115"/>
        <v>-5.9567867344182034E-2</v>
      </c>
    </row>
    <row r="3589" spans="2:7" x14ac:dyDescent="0.2">
      <c r="B3589" s="153">
        <v>38274</v>
      </c>
      <c r="C3589" s="61">
        <v>65.144561999999993</v>
      </c>
      <c r="D3589">
        <f t="shared" si="114"/>
        <v>-6.1459279108530313E-4</v>
      </c>
      <c r="E3589">
        <v>-6.1459279108530313E-4</v>
      </c>
      <c r="F3589">
        <v>3587</v>
      </c>
      <c r="G3589">
        <f t="shared" ca="1" si="115"/>
        <v>2.6811142088056988E-2</v>
      </c>
    </row>
    <row r="3590" spans="2:7" x14ac:dyDescent="0.2">
      <c r="B3590" s="153">
        <v>38273</v>
      </c>
      <c r="C3590" s="61">
        <v>65.184623999999999</v>
      </c>
      <c r="D3590">
        <f t="shared" si="114"/>
        <v>0</v>
      </c>
      <c r="E3590">
        <v>0</v>
      </c>
      <c r="F3590">
        <v>3588</v>
      </c>
      <c r="G3590">
        <f t="shared" ca="1" si="115"/>
        <v>-7.0456671778822595E-3</v>
      </c>
    </row>
    <row r="3591" spans="2:7" x14ac:dyDescent="0.2">
      <c r="B3591" s="153">
        <v>38272</v>
      </c>
      <c r="C3591" s="61">
        <v>65.184623999999999</v>
      </c>
      <c r="D3591">
        <f t="shared" si="114"/>
        <v>-2.1519431398712232E-2</v>
      </c>
      <c r="E3591">
        <v>-2.1519431398712232E-2</v>
      </c>
      <c r="F3591">
        <v>3589</v>
      </c>
      <c r="G3591">
        <f t="shared" ca="1" si="115"/>
        <v>7.3450814829586056E-2</v>
      </c>
    </row>
    <row r="3592" spans="2:7" x14ac:dyDescent="0.2">
      <c r="B3592" s="153">
        <v>38271</v>
      </c>
      <c r="C3592" s="61">
        <v>66.618210000000005</v>
      </c>
      <c r="D3592">
        <f t="shared" si="114"/>
        <v>-1.8293679604298264E-2</v>
      </c>
      <c r="E3592">
        <v>-1.8293679604298264E-2</v>
      </c>
      <c r="F3592">
        <v>3590</v>
      </c>
      <c r="G3592">
        <f t="shared" ca="1" si="115"/>
        <v>3.6012043142988746E-2</v>
      </c>
    </row>
    <row r="3593" spans="2:7" x14ac:dyDescent="0.2">
      <c r="B3593" s="153">
        <v>38268</v>
      </c>
      <c r="C3593" s="61">
        <v>67.859611999999998</v>
      </c>
      <c r="D3593">
        <f t="shared" si="114"/>
        <v>-1.407945019199993E-2</v>
      </c>
      <c r="E3593">
        <v>-1.407945019199993E-2</v>
      </c>
      <c r="F3593">
        <v>3591</v>
      </c>
      <c r="G3593">
        <f t="shared" ca="1" si="115"/>
        <v>-4.1913520414531133E-3</v>
      </c>
    </row>
    <row r="3594" spans="2:7" x14ac:dyDescent="0.2">
      <c r="B3594" s="153">
        <v>38267</v>
      </c>
      <c r="C3594" s="61">
        <v>68.828682000000001</v>
      </c>
      <c r="D3594">
        <f t="shared" si="114"/>
        <v>5.9697989601818126E-3</v>
      </c>
      <c r="E3594">
        <v>5.9697989601818126E-3</v>
      </c>
      <c r="F3594">
        <v>3592</v>
      </c>
      <c r="G3594">
        <f t="shared" ca="1" si="115"/>
        <v>-5.8762278616623587E-2</v>
      </c>
    </row>
    <row r="3595" spans="2:7" x14ac:dyDescent="0.2">
      <c r="B3595" s="153">
        <v>38266</v>
      </c>
      <c r="C3595" s="61">
        <v>68.420226999999997</v>
      </c>
      <c r="D3595">
        <f t="shared" si="114"/>
        <v>-2.2763842353563119E-2</v>
      </c>
      <c r="E3595">
        <v>-2.2763842353563119E-2</v>
      </c>
      <c r="F3595">
        <v>3593</v>
      </c>
      <c r="G3595">
        <f t="shared" ca="1" si="115"/>
        <v>2.3137306626180812E-2</v>
      </c>
    </row>
    <row r="3596" spans="2:7" x14ac:dyDescent="0.2">
      <c r="B3596" s="153">
        <v>38265</v>
      </c>
      <c r="C3596" s="61">
        <v>70.014015000000001</v>
      </c>
      <c r="D3596">
        <f t="shared" si="114"/>
        <v>3.5291539330349578E-2</v>
      </c>
      <c r="E3596">
        <v>3.5291539330349578E-2</v>
      </c>
      <c r="F3596">
        <v>3594</v>
      </c>
      <c r="G3596">
        <f t="shared" ca="1" si="115"/>
        <v>-1.2634255541862717E-2</v>
      </c>
    </row>
    <row r="3597" spans="2:7" x14ac:dyDescent="0.2">
      <c r="B3597" s="153">
        <v>38264</v>
      </c>
      <c r="C3597" s="61">
        <v>67.627341999999999</v>
      </c>
      <c r="D3597">
        <f t="shared" si="114"/>
        <v>1.1378507752334748E-2</v>
      </c>
      <c r="E3597">
        <v>1.1378507752334748E-2</v>
      </c>
      <c r="F3597">
        <v>3595</v>
      </c>
      <c r="G3597">
        <f t="shared" ca="1" si="115"/>
        <v>-1.2833505227536179E-2</v>
      </c>
    </row>
    <row r="3598" spans="2:7" x14ac:dyDescent="0.2">
      <c r="B3598" s="153">
        <v>38261</v>
      </c>
      <c r="C3598" s="61">
        <v>66.866501</v>
      </c>
      <c r="D3598">
        <f t="shared" si="114"/>
        <v>3.5213915538875422E-2</v>
      </c>
      <c r="E3598">
        <v>3.5213915538875422E-2</v>
      </c>
      <c r="F3598">
        <v>3596</v>
      </c>
      <c r="G3598">
        <f t="shared" ca="1" si="115"/>
        <v>-7.3040169106229375E-2</v>
      </c>
    </row>
    <row r="3599" spans="2:7" x14ac:dyDescent="0.2">
      <c r="B3599" s="153">
        <v>38260</v>
      </c>
      <c r="C3599" s="61">
        <v>64.591965000000002</v>
      </c>
      <c r="D3599">
        <f t="shared" si="114"/>
        <v>1.9982441486702928E-2</v>
      </c>
      <c r="E3599">
        <v>1.9982441486702928E-2</v>
      </c>
      <c r="F3599">
        <v>3597</v>
      </c>
      <c r="G3599">
        <f t="shared" ca="1" si="115"/>
        <v>-2.3377007954699561E-2</v>
      </c>
    </row>
    <row r="3600" spans="2:7" x14ac:dyDescent="0.2">
      <c r="B3600" s="153">
        <v>38259</v>
      </c>
      <c r="C3600" s="61">
        <v>63.326546</v>
      </c>
      <c r="D3600">
        <f t="shared" si="114"/>
        <v>-2.1453548081222496E-3</v>
      </c>
      <c r="E3600">
        <v>-2.1453548081222496E-3</v>
      </c>
      <c r="F3600">
        <v>3598</v>
      </c>
      <c r="G3600">
        <f t="shared" ca="1" si="115"/>
        <v>3.4820307052176635E-3</v>
      </c>
    </row>
    <row r="3601" spans="2:7" x14ac:dyDescent="0.2">
      <c r="B3601" s="153">
        <v>38258</v>
      </c>
      <c r="C3601" s="61">
        <v>63.462696000000001</v>
      </c>
      <c r="D3601">
        <f t="shared" si="114"/>
        <v>-3.2951192075498209E-2</v>
      </c>
      <c r="E3601">
        <v>-3.2951192075498209E-2</v>
      </c>
      <c r="F3601">
        <v>3599</v>
      </c>
      <c r="G3601">
        <f t="shared" ca="1" si="115"/>
        <v>2.4687283124542669E-2</v>
      </c>
    </row>
    <row r="3602" spans="2:7" x14ac:dyDescent="0.2">
      <c r="B3602" s="153">
        <v>38257</v>
      </c>
      <c r="C3602" s="61">
        <v>65.625122000000005</v>
      </c>
      <c r="D3602">
        <f t="shared" si="114"/>
        <v>-4.7370183408160299E-3</v>
      </c>
      <c r="E3602">
        <v>-4.7370183408160299E-3</v>
      </c>
      <c r="F3602">
        <v>3600</v>
      </c>
      <c r="G3602">
        <f t="shared" ca="1" si="115"/>
        <v>4.7206890347998264E-3</v>
      </c>
    </row>
    <row r="3603" spans="2:7" x14ac:dyDescent="0.2">
      <c r="B3603" s="153">
        <v>38254</v>
      </c>
      <c r="C3603" s="61">
        <v>65.937468999999993</v>
      </c>
      <c r="D3603">
        <f t="shared" si="114"/>
        <v>3.779663215799119E-3</v>
      </c>
      <c r="E3603">
        <v>3.779663215799119E-3</v>
      </c>
      <c r="F3603">
        <v>3601</v>
      </c>
      <c r="G3603">
        <f t="shared" ca="1" si="115"/>
        <v>-2.0066070547104312E-2</v>
      </c>
    </row>
    <row r="3604" spans="2:7" x14ac:dyDescent="0.2">
      <c r="B3604" s="153">
        <v>38253</v>
      </c>
      <c r="C3604" s="61">
        <v>65.689186000000007</v>
      </c>
      <c r="D3604">
        <f t="shared" si="114"/>
        <v>-5.9386105537153518E-3</v>
      </c>
      <c r="E3604">
        <v>-5.9386105537153518E-3</v>
      </c>
      <c r="F3604">
        <v>3602</v>
      </c>
      <c r="G3604">
        <f t="shared" ca="1" si="115"/>
        <v>-2.9692512897653605E-2</v>
      </c>
    </row>
    <row r="3605" spans="2:7" x14ac:dyDescent="0.2">
      <c r="B3605" s="153">
        <v>38252</v>
      </c>
      <c r="C3605" s="61">
        <v>66.081619000000003</v>
      </c>
      <c r="D3605">
        <f t="shared" si="114"/>
        <v>-3.0209475284282516E-3</v>
      </c>
      <c r="E3605">
        <v>-3.0209475284282516E-3</v>
      </c>
      <c r="F3605">
        <v>3603</v>
      </c>
      <c r="G3605">
        <f t="shared" ca="1" si="115"/>
        <v>0.13929251108312665</v>
      </c>
    </row>
    <row r="3606" spans="2:7" x14ac:dyDescent="0.2">
      <c r="B3606" s="153">
        <v>38251</v>
      </c>
      <c r="C3606" s="61">
        <v>66.281852999999998</v>
      </c>
      <c r="D3606">
        <f t="shared" si="114"/>
        <v>6.6903089508153595E-3</v>
      </c>
      <c r="E3606">
        <v>6.6903089508153595E-3</v>
      </c>
      <c r="F3606">
        <v>3604</v>
      </c>
      <c r="G3606">
        <f t="shared" ca="1" si="115"/>
        <v>1.2383150972230736E-4</v>
      </c>
    </row>
    <row r="3607" spans="2:7" x14ac:dyDescent="0.2">
      <c r="B3607" s="153">
        <v>38250</v>
      </c>
      <c r="C3607" s="61">
        <v>65.841353999999995</v>
      </c>
      <c r="D3607">
        <f t="shared" si="114"/>
        <v>1.3186869903710478E-2</v>
      </c>
      <c r="E3607">
        <v>1.3186869903710478E-2</v>
      </c>
      <c r="F3607">
        <v>3605</v>
      </c>
      <c r="G3607">
        <f t="shared" ca="1" si="115"/>
        <v>8.7284339833666475E-3</v>
      </c>
    </row>
    <row r="3608" spans="2:7" x14ac:dyDescent="0.2">
      <c r="B3608" s="153">
        <v>38247</v>
      </c>
      <c r="C3608" s="61">
        <v>64.984413000000004</v>
      </c>
      <c r="D3608">
        <f t="shared" si="114"/>
        <v>4.2796708952962101E-2</v>
      </c>
      <c r="E3608">
        <v>4.2796708952962101E-2</v>
      </c>
      <c r="F3608">
        <v>3606</v>
      </c>
      <c r="G3608">
        <f t="shared" ca="1" si="115"/>
        <v>-7.9092036524458204E-2</v>
      </c>
    </row>
    <row r="3609" spans="2:7" x14ac:dyDescent="0.2">
      <c r="B3609" s="153">
        <v>38246</v>
      </c>
      <c r="C3609" s="61">
        <v>62.317431999999997</v>
      </c>
      <c r="D3609">
        <f t="shared" si="114"/>
        <v>8.032222385471615E-3</v>
      </c>
      <c r="E3609">
        <v>8.032222385471615E-3</v>
      </c>
      <c r="F3609">
        <v>3607</v>
      </c>
      <c r="G3609">
        <f t="shared" ca="1" si="115"/>
        <v>4.2118793900434187E-2</v>
      </c>
    </row>
    <row r="3610" spans="2:7" x14ac:dyDescent="0.2">
      <c r="B3610" s="153">
        <v>38245</v>
      </c>
      <c r="C3610" s="61">
        <v>61.820872999999999</v>
      </c>
      <c r="D3610">
        <f t="shared" si="114"/>
        <v>-1.2157687191796997E-2</v>
      </c>
      <c r="E3610">
        <v>-1.2157687191796997E-2</v>
      </c>
      <c r="F3610">
        <v>3608</v>
      </c>
      <c r="G3610">
        <f t="shared" ca="1" si="115"/>
        <v>-8.2817691354807946E-2</v>
      </c>
    </row>
    <row r="3611" spans="2:7" x14ac:dyDescent="0.2">
      <c r="B3611" s="153">
        <v>38244</v>
      </c>
      <c r="C3611" s="61">
        <v>62.581721999999999</v>
      </c>
      <c r="D3611">
        <f t="shared" si="114"/>
        <v>-7.872233186286947E-3</v>
      </c>
      <c r="E3611">
        <v>-7.872233186286947E-3</v>
      </c>
      <c r="F3611">
        <v>3609</v>
      </c>
      <c r="G3611">
        <f t="shared" ca="1" si="115"/>
        <v>-1.9646289920128505E-2</v>
      </c>
    </row>
    <row r="3612" spans="2:7" x14ac:dyDescent="0.2">
      <c r="B3612" s="153">
        <v>38243</v>
      </c>
      <c r="C3612" s="61">
        <v>63.078288999999998</v>
      </c>
      <c r="D3612">
        <f t="shared" si="114"/>
        <v>-4.8015211488095233E-3</v>
      </c>
      <c r="E3612">
        <v>-4.8015211488095233E-3</v>
      </c>
      <c r="F3612">
        <v>3610</v>
      </c>
      <c r="G3612">
        <f t="shared" ca="1" si="115"/>
        <v>2.1606256796290425E-3</v>
      </c>
    </row>
    <row r="3613" spans="2:7" x14ac:dyDescent="0.2">
      <c r="B3613" s="153">
        <v>38240</v>
      </c>
      <c r="C3613" s="61">
        <v>63.382621999999998</v>
      </c>
      <c r="D3613">
        <f t="shared" si="114"/>
        <v>2.1525783277199827E-3</v>
      </c>
      <c r="E3613">
        <v>2.1525783277199827E-3</v>
      </c>
      <c r="F3613">
        <v>3611</v>
      </c>
      <c r="G3613">
        <f t="shared" ca="1" si="115"/>
        <v>-9.9249595675366592E-2</v>
      </c>
    </row>
    <row r="3614" spans="2:7" x14ac:dyDescent="0.2">
      <c r="B3614" s="153">
        <v>38239</v>
      </c>
      <c r="C3614" s="61">
        <v>63.246479000000001</v>
      </c>
      <c r="D3614">
        <f t="shared" si="114"/>
        <v>-1.0772466424178444E-2</v>
      </c>
      <c r="E3614">
        <v>-1.0772466424178444E-2</v>
      </c>
      <c r="F3614">
        <v>3612</v>
      </c>
      <c r="G3614">
        <f t="shared" ca="1" si="115"/>
        <v>-1.3983535610115642E-2</v>
      </c>
    </row>
    <row r="3615" spans="2:7" x14ac:dyDescent="0.2">
      <c r="B3615" s="153">
        <v>38238</v>
      </c>
      <c r="C3615" s="61">
        <v>63.935218999999996</v>
      </c>
      <c r="D3615">
        <f t="shared" si="114"/>
        <v>1.7850085738869845E-2</v>
      </c>
      <c r="E3615">
        <v>1.7850085738869845E-2</v>
      </c>
      <c r="F3615">
        <v>3613</v>
      </c>
      <c r="G3615">
        <f t="shared" ca="1" si="115"/>
        <v>-6.8820613714245887E-2</v>
      </c>
    </row>
    <row r="3616" spans="2:7" x14ac:dyDescent="0.2">
      <c r="B3616" s="153">
        <v>38237</v>
      </c>
      <c r="C3616" s="61">
        <v>62.813983999999998</v>
      </c>
      <c r="D3616">
        <f t="shared" si="114"/>
        <v>7.6567021412218936E-4</v>
      </c>
      <c r="E3616">
        <v>7.6567021412218936E-4</v>
      </c>
      <c r="F3616">
        <v>3614</v>
      </c>
      <c r="G3616">
        <f t="shared" ca="1" si="115"/>
        <v>-5.5247702594006222E-2</v>
      </c>
    </row>
    <row r="3617" spans="2:7" x14ac:dyDescent="0.2">
      <c r="B3617" s="153">
        <v>38236</v>
      </c>
      <c r="C3617" s="61">
        <v>62.765926</v>
      </c>
      <c r="D3617">
        <f t="shared" si="114"/>
        <v>2.1373476702882286E-2</v>
      </c>
      <c r="E3617">
        <v>2.1373476702882286E-2</v>
      </c>
      <c r="F3617">
        <v>3615</v>
      </c>
      <c r="G3617">
        <f t="shared" ca="1" si="115"/>
        <v>5.0096574915919637E-2</v>
      </c>
    </row>
    <row r="3618" spans="2:7" x14ac:dyDescent="0.2">
      <c r="B3618" s="153">
        <v>38233</v>
      </c>
      <c r="C3618" s="61">
        <v>61.452472999999998</v>
      </c>
      <c r="D3618">
        <f t="shared" si="114"/>
        <v>-7.2453953467934871E-3</v>
      </c>
      <c r="E3618">
        <v>-7.2453953467934871E-3</v>
      </c>
      <c r="F3618">
        <v>3616</v>
      </c>
      <c r="G3618">
        <f t="shared" ca="1" si="115"/>
        <v>3.0717339946215155E-2</v>
      </c>
    </row>
    <row r="3619" spans="2:7" x14ac:dyDescent="0.2">
      <c r="B3619" s="153">
        <v>38232</v>
      </c>
      <c r="C3619" s="61">
        <v>61.900970000000001</v>
      </c>
      <c r="D3619">
        <f t="shared" si="114"/>
        <v>-1.5790088837146832E-2</v>
      </c>
      <c r="E3619">
        <v>-1.5790088837146832E-2</v>
      </c>
      <c r="F3619">
        <v>3617</v>
      </c>
      <c r="G3619">
        <f t="shared" ca="1" si="115"/>
        <v>-1.1633148818817576E-2</v>
      </c>
    </row>
    <row r="3620" spans="2:7" x14ac:dyDescent="0.2">
      <c r="B3620" s="153">
        <v>38231</v>
      </c>
      <c r="C3620" s="61">
        <v>62.894072999999999</v>
      </c>
      <c r="D3620">
        <f t="shared" si="114"/>
        <v>5.2481294868819521E-3</v>
      </c>
      <c r="E3620">
        <v>5.2481294868819521E-3</v>
      </c>
      <c r="F3620">
        <v>3618</v>
      </c>
      <c r="G3620">
        <f t="shared" ca="1" si="115"/>
        <v>8.4513358487015522E-2</v>
      </c>
    </row>
    <row r="3621" spans="2:7" x14ac:dyDescent="0.2">
      <c r="B3621" s="153">
        <v>38230</v>
      </c>
      <c r="C3621" s="61">
        <v>62.565719999999999</v>
      </c>
      <c r="D3621">
        <f t="shared" si="114"/>
        <v>3.9842463341557832E-3</v>
      </c>
      <c r="E3621">
        <v>3.9842463341557832E-3</v>
      </c>
      <c r="F3621">
        <v>3619</v>
      </c>
      <c r="G3621">
        <f t="shared" ca="1" si="115"/>
        <v>0.11340254055400778</v>
      </c>
    </row>
    <row r="3622" spans="2:7" x14ac:dyDescent="0.2">
      <c r="B3622" s="153">
        <v>38229</v>
      </c>
      <c r="C3622" s="61">
        <v>62.317431999999997</v>
      </c>
      <c r="D3622">
        <f t="shared" si="114"/>
        <v>3.1962958554381499E-2</v>
      </c>
      <c r="E3622">
        <v>3.1962958554381499E-2</v>
      </c>
      <c r="F3622">
        <v>3620</v>
      </c>
      <c r="G3622">
        <f t="shared" ca="1" si="115"/>
        <v>3.2827740977526155E-3</v>
      </c>
    </row>
    <row r="3623" spans="2:7" x14ac:dyDescent="0.2">
      <c r="B3623" s="153">
        <v>38226</v>
      </c>
      <c r="C3623" s="61">
        <v>60.387276</v>
      </c>
      <c r="D3623">
        <f t="shared" si="114"/>
        <v>-1.7205665818350518E-2</v>
      </c>
      <c r="E3623">
        <v>-1.7205665818350518E-2</v>
      </c>
      <c r="F3623">
        <v>3621</v>
      </c>
      <c r="G3623">
        <f t="shared" ca="1" si="115"/>
        <v>-2.79397016267834E-2</v>
      </c>
    </row>
    <row r="3624" spans="2:7" x14ac:dyDescent="0.2">
      <c r="B3624" s="153">
        <v>38225</v>
      </c>
      <c r="C3624" s="61">
        <v>61.444468999999998</v>
      </c>
      <c r="D3624">
        <f t="shared" si="114"/>
        <v>1.1745673945885197E-3</v>
      </c>
      <c r="E3624">
        <v>1.1745673945885197E-3</v>
      </c>
      <c r="F3624">
        <v>3622</v>
      </c>
      <c r="G3624">
        <f t="shared" ca="1" si="115"/>
        <v>-1.8882061034800127E-2</v>
      </c>
    </row>
    <row r="3625" spans="2:7" x14ac:dyDescent="0.2">
      <c r="B3625" s="153">
        <v>38224</v>
      </c>
      <c r="C3625" s="61">
        <v>61.372382999999999</v>
      </c>
      <c r="D3625">
        <f t="shared" si="114"/>
        <v>3.9303237574934485E-3</v>
      </c>
      <c r="E3625">
        <v>3.9303237574934485E-3</v>
      </c>
      <c r="F3625">
        <v>3623</v>
      </c>
      <c r="G3625">
        <f t="shared" ca="1" si="115"/>
        <v>-9.5540170913703995E-2</v>
      </c>
    </row>
    <row r="3626" spans="2:7" x14ac:dyDescent="0.2">
      <c r="B3626" s="153">
        <v>38223</v>
      </c>
      <c r="C3626" s="61">
        <v>61.132114000000001</v>
      </c>
      <c r="D3626">
        <f t="shared" si="114"/>
        <v>2.3327357462233255E-2</v>
      </c>
      <c r="E3626">
        <v>2.3327357462233255E-2</v>
      </c>
      <c r="F3626">
        <v>3624</v>
      </c>
      <c r="G3626">
        <f t="shared" ca="1" si="115"/>
        <v>9.3289071523775233E-2</v>
      </c>
    </row>
    <row r="3627" spans="2:7" x14ac:dyDescent="0.2">
      <c r="B3627" s="153">
        <v>38222</v>
      </c>
      <c r="C3627" s="61">
        <v>59.738571</v>
      </c>
      <c r="D3627">
        <f t="shared" si="114"/>
        <v>-2.4712170967376868E-2</v>
      </c>
      <c r="E3627">
        <v>-2.4712170967376868E-2</v>
      </c>
      <c r="F3627">
        <v>3625</v>
      </c>
      <c r="G3627">
        <f t="shared" ca="1" si="115"/>
        <v>3.0588506593525678E-2</v>
      </c>
    </row>
    <row r="3628" spans="2:7" x14ac:dyDescent="0.2">
      <c r="B3628" s="153">
        <v>38219</v>
      </c>
      <c r="C3628" s="61">
        <v>61.252246999999997</v>
      </c>
      <c r="D3628">
        <f t="shared" si="114"/>
        <v>-3.4952669040233655E-2</v>
      </c>
      <c r="E3628">
        <v>-3.4952669040233655E-2</v>
      </c>
      <c r="F3628">
        <v>3626</v>
      </c>
      <c r="G3628">
        <f t="shared" ca="1" si="115"/>
        <v>1.904093294609142E-2</v>
      </c>
    </row>
    <row r="3629" spans="2:7" x14ac:dyDescent="0.2">
      <c r="B3629" s="153">
        <v>38218</v>
      </c>
      <c r="C3629" s="61">
        <v>63.470717999999998</v>
      </c>
      <c r="D3629">
        <f t="shared" si="114"/>
        <v>2.6288784307179087E-2</v>
      </c>
      <c r="E3629">
        <v>2.6288784307179087E-2</v>
      </c>
      <c r="F3629">
        <v>3627</v>
      </c>
      <c r="G3629">
        <f t="shared" ca="1" si="115"/>
        <v>-2.4751249161651692E-2</v>
      </c>
    </row>
    <row r="3630" spans="2:7" x14ac:dyDescent="0.2">
      <c r="B3630" s="153">
        <v>38217</v>
      </c>
      <c r="C3630" s="61">
        <v>61.844890999999997</v>
      </c>
      <c r="D3630">
        <f t="shared" si="114"/>
        <v>-2.1293104107203868E-2</v>
      </c>
      <c r="E3630">
        <v>-2.1293104107203868E-2</v>
      </c>
      <c r="F3630">
        <v>3628</v>
      </c>
      <c r="G3630">
        <f t="shared" ca="1" si="115"/>
        <v>3.9267358226068881E-2</v>
      </c>
    </row>
    <row r="3631" spans="2:7" x14ac:dyDescent="0.2">
      <c r="B3631" s="153">
        <v>38216</v>
      </c>
      <c r="C3631" s="61">
        <v>63.190410999999997</v>
      </c>
      <c r="D3631">
        <f t="shared" si="114"/>
        <v>2.0321345920681477E-3</v>
      </c>
      <c r="E3631">
        <v>2.0321345920681477E-3</v>
      </c>
      <c r="F3631">
        <v>3629</v>
      </c>
      <c r="G3631">
        <f t="shared" ca="1" si="115"/>
        <v>-9.0617711505811219E-3</v>
      </c>
    </row>
    <row r="3632" spans="2:7" x14ac:dyDescent="0.2">
      <c r="B3632" s="153">
        <v>38215</v>
      </c>
      <c r="C3632" s="61">
        <v>63.062260000000002</v>
      </c>
      <c r="D3632">
        <f t="shared" si="114"/>
        <v>-1.7469547516381703E-2</v>
      </c>
      <c r="E3632">
        <v>-1.7469547516381703E-2</v>
      </c>
      <c r="F3632">
        <v>3630</v>
      </c>
      <c r="G3632">
        <f t="shared" ca="1" si="115"/>
        <v>2.6105481311001237E-3</v>
      </c>
    </row>
    <row r="3633" spans="2:7" x14ac:dyDescent="0.2">
      <c r="B3633" s="153">
        <v>38212</v>
      </c>
      <c r="C3633" s="61">
        <v>64.183516999999995</v>
      </c>
      <c r="D3633">
        <f t="shared" si="114"/>
        <v>-2.0413102949399402E-2</v>
      </c>
      <c r="E3633">
        <v>-2.0413102949399402E-2</v>
      </c>
      <c r="F3633">
        <v>3631</v>
      </c>
      <c r="G3633">
        <f t="shared" ca="1" si="115"/>
        <v>7.164552522751679E-3</v>
      </c>
    </row>
    <row r="3634" spans="2:7" x14ac:dyDescent="0.2">
      <c r="B3634" s="153">
        <v>38211</v>
      </c>
      <c r="C3634" s="61">
        <v>65.521004000000005</v>
      </c>
      <c r="D3634">
        <f t="shared" si="114"/>
        <v>-3.0112358991718231E-2</v>
      </c>
      <c r="E3634">
        <v>-3.0112358991718231E-2</v>
      </c>
      <c r="F3634">
        <v>3632</v>
      </c>
      <c r="G3634">
        <f t="shared" ca="1" si="115"/>
        <v>4.1542983551738209E-2</v>
      </c>
    </row>
    <row r="3635" spans="2:7" x14ac:dyDescent="0.2">
      <c r="B3635" s="153">
        <v>38210</v>
      </c>
      <c r="C3635" s="61">
        <v>67.555251999999996</v>
      </c>
      <c r="D3635">
        <f t="shared" si="114"/>
        <v>-2.744166298548488E-2</v>
      </c>
      <c r="E3635">
        <v>-2.744166298548488E-2</v>
      </c>
      <c r="F3635">
        <v>3633</v>
      </c>
      <c r="G3635">
        <f t="shared" ca="1" si="115"/>
        <v>-5.6156025501413992E-2</v>
      </c>
    </row>
    <row r="3636" spans="2:7" x14ac:dyDescent="0.2">
      <c r="B3636" s="153">
        <v>38209</v>
      </c>
      <c r="C3636" s="61">
        <v>69.461387999999999</v>
      </c>
      <c r="D3636">
        <f t="shared" si="114"/>
        <v>1.7360784516248222E-2</v>
      </c>
      <c r="E3636">
        <v>1.7360784516248222E-2</v>
      </c>
      <c r="F3636">
        <v>3634</v>
      </c>
      <c r="G3636">
        <f t="shared" ca="1" si="115"/>
        <v>1.3479029582515381E-2</v>
      </c>
    </row>
    <row r="3637" spans="2:7" x14ac:dyDescent="0.2">
      <c r="B3637" s="153">
        <v>38208</v>
      </c>
      <c r="C3637" s="61">
        <v>68.276061999999996</v>
      </c>
      <c r="D3637">
        <f t="shared" si="114"/>
        <v>2.4692441273356613E-3</v>
      </c>
      <c r="E3637">
        <v>2.4692441273356613E-3</v>
      </c>
      <c r="F3637">
        <v>3635</v>
      </c>
      <c r="G3637">
        <f t="shared" ca="1" si="115"/>
        <v>-7.3395708959054659E-2</v>
      </c>
    </row>
    <row r="3638" spans="2:7" x14ac:dyDescent="0.2">
      <c r="B3638" s="153">
        <v>38205</v>
      </c>
      <c r="C3638" s="61">
        <v>68.107887000000005</v>
      </c>
      <c r="D3638">
        <f t="shared" si="114"/>
        <v>-2.4658657172648715E-2</v>
      </c>
      <c r="E3638">
        <v>-2.4658657172648715E-2</v>
      </c>
      <c r="F3638">
        <v>3636</v>
      </c>
      <c r="G3638">
        <f t="shared" ca="1" si="115"/>
        <v>1.9491115893425608E-2</v>
      </c>
    </row>
    <row r="3639" spans="2:7" x14ac:dyDescent="0.2">
      <c r="B3639" s="153">
        <v>38204</v>
      </c>
      <c r="C3639" s="61">
        <v>69.829796000000002</v>
      </c>
      <c r="D3639">
        <f t="shared" si="114"/>
        <v>2.3476806156766693E-2</v>
      </c>
      <c r="E3639">
        <v>2.3476806156766693E-2</v>
      </c>
      <c r="F3639">
        <v>3637</v>
      </c>
      <c r="G3639">
        <f t="shared" ca="1" si="115"/>
        <v>-3.2752127296067383E-3</v>
      </c>
    </row>
    <row r="3640" spans="2:7" x14ac:dyDescent="0.2">
      <c r="B3640" s="153">
        <v>38203</v>
      </c>
      <c r="C3640" s="61">
        <v>68.228020000000001</v>
      </c>
      <c r="D3640">
        <f t="shared" si="114"/>
        <v>-4.091633760571361E-3</v>
      </c>
      <c r="E3640">
        <v>-4.091633760571361E-3</v>
      </c>
      <c r="F3640">
        <v>3638</v>
      </c>
      <c r="G3640">
        <f t="shared" ca="1" si="115"/>
        <v>3.1861322356084777E-2</v>
      </c>
    </row>
    <row r="3641" spans="2:7" x14ac:dyDescent="0.2">
      <c r="B3641" s="153">
        <v>38202</v>
      </c>
      <c r="C3641" s="61">
        <v>68.508330999999998</v>
      </c>
      <c r="D3641">
        <f t="shared" si="114"/>
        <v>6.5899232002105644E-3</v>
      </c>
      <c r="E3641">
        <v>6.5899232002105644E-3</v>
      </c>
      <c r="F3641">
        <v>3639</v>
      </c>
      <c r="G3641">
        <f t="shared" ca="1" si="115"/>
        <v>6.8815096388822623E-3</v>
      </c>
    </row>
    <row r="3642" spans="2:7" x14ac:dyDescent="0.2">
      <c r="B3642" s="153">
        <v>38201</v>
      </c>
      <c r="C3642" s="61">
        <v>68.059821999999997</v>
      </c>
      <c r="D3642">
        <f t="shared" si="114"/>
        <v>4.2543251956942627E-3</v>
      </c>
      <c r="E3642">
        <v>4.2543251956942627E-3</v>
      </c>
      <c r="F3642">
        <v>3640</v>
      </c>
      <c r="G3642">
        <f t="shared" ca="1" si="115"/>
        <v>-3.2269767252176687E-2</v>
      </c>
    </row>
    <row r="3643" spans="2:7" x14ac:dyDescent="0.2">
      <c r="B3643" s="153">
        <v>38198</v>
      </c>
      <c r="C3643" s="61">
        <v>67.771500000000003</v>
      </c>
      <c r="D3643">
        <f t="shared" si="114"/>
        <v>4.3660349527466551E-2</v>
      </c>
      <c r="E3643">
        <v>4.3660349527466551E-2</v>
      </c>
      <c r="F3643">
        <v>3641</v>
      </c>
      <c r="G3643">
        <f t="shared" ca="1" si="115"/>
        <v>-5.420940545268374E-2</v>
      </c>
    </row>
    <row r="3644" spans="2:7" x14ac:dyDescent="0.2">
      <c r="B3644" s="153">
        <v>38197</v>
      </c>
      <c r="C3644" s="61">
        <v>64.936356000000004</v>
      </c>
      <c r="D3644">
        <f t="shared" si="114"/>
        <v>-1.9351793820841599E-2</v>
      </c>
      <c r="E3644">
        <v>-1.9351793820841599E-2</v>
      </c>
      <c r="F3644">
        <v>3642</v>
      </c>
      <c r="G3644">
        <f t="shared" ca="1" si="115"/>
        <v>6.1343418414529755E-2</v>
      </c>
    </row>
    <row r="3645" spans="2:7" x14ac:dyDescent="0.2">
      <c r="B3645" s="153">
        <v>38196</v>
      </c>
      <c r="C3645" s="61">
        <v>66.217788999999996</v>
      </c>
      <c r="D3645">
        <f t="shared" si="114"/>
        <v>-1.4491685143063612E-3</v>
      </c>
      <c r="E3645">
        <v>-1.4491685143063612E-3</v>
      </c>
      <c r="F3645">
        <v>3643</v>
      </c>
      <c r="G3645">
        <f t="shared" ca="1" si="115"/>
        <v>-1.5241680470743967E-2</v>
      </c>
    </row>
    <row r="3646" spans="2:7" x14ac:dyDescent="0.2">
      <c r="B3646" s="153">
        <v>38195</v>
      </c>
      <c r="C3646" s="61">
        <v>66.313889000000003</v>
      </c>
      <c r="D3646">
        <f t="shared" si="114"/>
        <v>-1.1343301855312403E-2</v>
      </c>
      <c r="E3646">
        <v>-1.1343301855312403E-2</v>
      </c>
      <c r="F3646">
        <v>3644</v>
      </c>
      <c r="G3646">
        <f t="shared" ca="1" si="115"/>
        <v>-1.2525461238195538E-2</v>
      </c>
    </row>
    <row r="3647" spans="2:7" x14ac:dyDescent="0.2">
      <c r="B3647" s="153">
        <v>38194</v>
      </c>
      <c r="C3647" s="61">
        <v>67.074737999999996</v>
      </c>
      <c r="D3647">
        <f t="shared" si="114"/>
        <v>2.4339610674901906E-2</v>
      </c>
      <c r="E3647">
        <v>2.4339610674901906E-2</v>
      </c>
      <c r="F3647">
        <v>3645</v>
      </c>
      <c r="G3647">
        <f t="shared" ca="1" si="115"/>
        <v>-2.2038338397009898E-2</v>
      </c>
    </row>
    <row r="3648" spans="2:7" x14ac:dyDescent="0.2">
      <c r="B3648" s="153">
        <v>38191</v>
      </c>
      <c r="C3648" s="61">
        <v>65.480957000000004</v>
      </c>
      <c r="D3648">
        <f t="shared" si="114"/>
        <v>2.0723883743368851E-2</v>
      </c>
      <c r="E3648">
        <v>2.0723883743368851E-2</v>
      </c>
      <c r="F3648">
        <v>3646</v>
      </c>
      <c r="G3648">
        <f t="shared" ca="1" si="115"/>
        <v>-2.5475579019660619E-2</v>
      </c>
    </row>
    <row r="3649" spans="2:7" x14ac:dyDescent="0.2">
      <c r="B3649" s="153">
        <v>38190</v>
      </c>
      <c r="C3649" s="61">
        <v>64.151488999999998</v>
      </c>
      <c r="D3649">
        <f t="shared" si="114"/>
        <v>-7.4346294445704784E-3</v>
      </c>
      <c r="E3649">
        <v>-7.4346294445704784E-3</v>
      </c>
      <c r="F3649">
        <v>3647</v>
      </c>
      <c r="G3649">
        <f t="shared" ca="1" si="115"/>
        <v>-3.0508770714246318E-4</v>
      </c>
    </row>
    <row r="3650" spans="2:7" x14ac:dyDescent="0.2">
      <c r="B3650" s="153">
        <v>38189</v>
      </c>
      <c r="C3650" s="61">
        <v>64.632003999999995</v>
      </c>
      <c r="D3650">
        <f t="shared" si="114"/>
        <v>4.6059357608696288E-3</v>
      </c>
      <c r="E3650">
        <v>4.6059357608696288E-3</v>
      </c>
      <c r="F3650">
        <v>3648</v>
      </c>
      <c r="G3650">
        <f t="shared" ca="1" si="115"/>
        <v>1.8278568647124124E-2</v>
      </c>
    </row>
    <row r="3651" spans="2:7" x14ac:dyDescent="0.2">
      <c r="B3651" s="153">
        <v>38188</v>
      </c>
      <c r="C3651" s="61">
        <v>64.335678000000001</v>
      </c>
      <c r="D3651">
        <f t="shared" ref="D3651:D3714" si="116">(C3651-C3652)/C3652</f>
        <v>-1.4718572606512209E-2</v>
      </c>
      <c r="E3651">
        <v>-1.4718572606512209E-2</v>
      </c>
      <c r="F3651">
        <v>3649</v>
      </c>
      <c r="G3651">
        <f t="shared" ref="G3651:G3714" ca="1" si="117">_xlfn.NORM.INV(RAND(),$N$5,$N$6)</f>
        <v>-2.4014998906232123E-2</v>
      </c>
    </row>
    <row r="3652" spans="2:7" x14ac:dyDescent="0.2">
      <c r="B3652" s="153">
        <v>38187</v>
      </c>
      <c r="C3652" s="61">
        <v>65.296752999999995</v>
      </c>
      <c r="D3652">
        <f t="shared" si="116"/>
        <v>-1.474308850156456E-2</v>
      </c>
      <c r="E3652">
        <v>-1.474308850156456E-2</v>
      </c>
      <c r="F3652">
        <v>3650</v>
      </c>
      <c r="G3652">
        <f t="shared" ca="1" si="117"/>
        <v>-4.1362233997071028E-2</v>
      </c>
    </row>
    <row r="3653" spans="2:7" x14ac:dyDescent="0.2">
      <c r="B3653" s="153">
        <v>38184</v>
      </c>
      <c r="C3653" s="61">
        <v>66.273833999999994</v>
      </c>
      <c r="D3653">
        <f t="shared" si="116"/>
        <v>1.6085386097008852E-2</v>
      </c>
      <c r="E3653">
        <v>1.6085386097008852E-2</v>
      </c>
      <c r="F3653">
        <v>3651</v>
      </c>
      <c r="G3653">
        <f t="shared" ca="1" si="117"/>
        <v>-4.3251366373699043E-2</v>
      </c>
    </row>
    <row r="3654" spans="2:7" x14ac:dyDescent="0.2">
      <c r="B3654" s="153">
        <v>38183</v>
      </c>
      <c r="C3654" s="61">
        <v>65.224670000000003</v>
      </c>
      <c r="D3654">
        <f t="shared" si="116"/>
        <v>2.2601672989504853E-2</v>
      </c>
      <c r="E3654">
        <v>2.2601672989504853E-2</v>
      </c>
      <c r="F3654">
        <v>3652</v>
      </c>
      <c r="G3654">
        <f t="shared" ca="1" si="117"/>
        <v>4.3561804610472807E-2</v>
      </c>
    </row>
    <row r="3655" spans="2:7" x14ac:dyDescent="0.2">
      <c r="B3655" s="153">
        <v>38182</v>
      </c>
      <c r="C3655" s="61">
        <v>63.783065999999998</v>
      </c>
      <c r="D3655">
        <f t="shared" si="116"/>
        <v>-1.7275491061303785E-2</v>
      </c>
      <c r="E3655">
        <v>-1.7275491061303785E-2</v>
      </c>
      <c r="F3655">
        <v>3653</v>
      </c>
      <c r="G3655">
        <f t="shared" ca="1" si="117"/>
        <v>0.10050933900409408</v>
      </c>
    </row>
    <row r="3656" spans="2:7" x14ac:dyDescent="0.2">
      <c r="B3656" s="153">
        <v>38181</v>
      </c>
      <c r="C3656" s="61">
        <v>64.904319999999998</v>
      </c>
      <c r="D3656">
        <f t="shared" si="116"/>
        <v>-4.681232226032081E-2</v>
      </c>
      <c r="E3656">
        <v>-4.681232226032081E-2</v>
      </c>
      <c r="F3656">
        <v>3654</v>
      </c>
      <c r="G3656">
        <f t="shared" ca="1" si="117"/>
        <v>3.0803914879925384E-2</v>
      </c>
    </row>
    <row r="3657" spans="2:7" x14ac:dyDescent="0.2">
      <c r="B3657" s="153">
        <v>38180</v>
      </c>
      <c r="C3657" s="61">
        <v>68.091858000000002</v>
      </c>
      <c r="D3657">
        <f t="shared" si="116"/>
        <v>2.3227609711455956E-2</v>
      </c>
      <c r="E3657">
        <v>2.3227609711455956E-2</v>
      </c>
      <c r="F3657">
        <v>3655</v>
      </c>
      <c r="G3657">
        <f t="shared" ca="1" si="117"/>
        <v>4.0661191833282317E-2</v>
      </c>
    </row>
    <row r="3658" spans="2:7" x14ac:dyDescent="0.2">
      <c r="B3658" s="153">
        <v>38177</v>
      </c>
      <c r="C3658" s="61">
        <v>66.546149999999997</v>
      </c>
      <c r="D3658">
        <f t="shared" si="116"/>
        <v>5.3105193444619309E-2</v>
      </c>
      <c r="E3658">
        <v>5.3105193444619309E-2</v>
      </c>
      <c r="F3658">
        <v>3656</v>
      </c>
      <c r="G3658">
        <f t="shared" ca="1" si="117"/>
        <v>-4.4622460879080068E-2</v>
      </c>
    </row>
    <row r="3659" spans="2:7" x14ac:dyDescent="0.2">
      <c r="B3659" s="153">
        <v>38176</v>
      </c>
      <c r="C3659" s="61">
        <v>63.190410999999997</v>
      </c>
      <c r="D3659">
        <f t="shared" si="116"/>
        <v>4.9675194351963435E-3</v>
      </c>
      <c r="E3659">
        <v>4.9675194351963435E-3</v>
      </c>
      <c r="F3659">
        <v>3657</v>
      </c>
      <c r="G3659">
        <f t="shared" ca="1" si="117"/>
        <v>-5.6634041242482822E-2</v>
      </c>
    </row>
    <row r="3660" spans="2:7" x14ac:dyDescent="0.2">
      <c r="B3660" s="153">
        <v>38175</v>
      </c>
      <c r="C3660" s="61">
        <v>62.878062999999997</v>
      </c>
      <c r="D3660">
        <f t="shared" si="116"/>
        <v>1.987540170793194E-2</v>
      </c>
      <c r="E3660">
        <v>1.987540170793194E-2</v>
      </c>
      <c r="F3660">
        <v>3658</v>
      </c>
      <c r="G3660">
        <f t="shared" ca="1" si="117"/>
        <v>1.7748505247505882E-2</v>
      </c>
    </row>
    <row r="3661" spans="2:7" x14ac:dyDescent="0.2">
      <c r="B3661" s="153">
        <v>38174</v>
      </c>
      <c r="C3661" s="61">
        <v>61.652690999999997</v>
      </c>
      <c r="D3661">
        <f t="shared" si="116"/>
        <v>1.8927777783286644E-2</v>
      </c>
      <c r="E3661">
        <v>1.8927777783286644E-2</v>
      </c>
      <c r="F3661">
        <v>3659</v>
      </c>
      <c r="G3661">
        <f t="shared" ca="1" si="117"/>
        <v>1.9778363174728492E-2</v>
      </c>
    </row>
    <row r="3662" spans="2:7" x14ac:dyDescent="0.2">
      <c r="B3662" s="153">
        <v>38173</v>
      </c>
      <c r="C3662" s="61">
        <v>60.507420000000003</v>
      </c>
      <c r="D3662">
        <f t="shared" si="116"/>
        <v>-1.9595096735950106E-2</v>
      </c>
      <c r="E3662">
        <v>-1.9595096735950106E-2</v>
      </c>
      <c r="F3662">
        <v>3660</v>
      </c>
      <c r="G3662">
        <f t="shared" ca="1" si="117"/>
        <v>1.9111733819883358E-2</v>
      </c>
    </row>
    <row r="3663" spans="2:7" x14ac:dyDescent="0.2">
      <c r="B3663" s="153">
        <v>38170</v>
      </c>
      <c r="C3663" s="61">
        <v>61.716766</v>
      </c>
      <c r="D3663">
        <f t="shared" si="116"/>
        <v>-1.0783109259104886E-2</v>
      </c>
      <c r="E3663">
        <v>-1.0783109259104886E-2</v>
      </c>
      <c r="F3663">
        <v>3661</v>
      </c>
      <c r="G3663">
        <f t="shared" ca="1" si="117"/>
        <v>-5.5752110339915451E-2</v>
      </c>
    </row>
    <row r="3664" spans="2:7" x14ac:dyDescent="0.2">
      <c r="B3664" s="153">
        <v>38169</v>
      </c>
      <c r="C3664" s="61">
        <v>62.389519</v>
      </c>
      <c r="D3664">
        <f t="shared" si="116"/>
        <v>2.4191528017386422E-2</v>
      </c>
      <c r="E3664">
        <v>2.4191528017386422E-2</v>
      </c>
      <c r="F3664">
        <v>3662</v>
      </c>
      <c r="G3664">
        <f t="shared" ca="1" si="117"/>
        <v>3.3560113942822378E-2</v>
      </c>
    </row>
    <row r="3665" spans="2:7" x14ac:dyDescent="0.2">
      <c r="B3665" s="153">
        <v>38168</v>
      </c>
      <c r="C3665" s="61">
        <v>60.915871000000003</v>
      </c>
      <c r="D3665">
        <f t="shared" si="116"/>
        <v>-3.2760929269480066E-3</v>
      </c>
      <c r="E3665">
        <v>-3.2760929269480066E-3</v>
      </c>
      <c r="F3665">
        <v>3663</v>
      </c>
      <c r="G3665">
        <f t="shared" ca="1" si="117"/>
        <v>-0.14332642632557305</v>
      </c>
    </row>
    <row r="3666" spans="2:7" x14ac:dyDescent="0.2">
      <c r="B3666" s="153">
        <v>38167</v>
      </c>
      <c r="C3666" s="61">
        <v>61.116092999999999</v>
      </c>
      <c r="D3666">
        <f t="shared" si="116"/>
        <v>-7.2850476363086267E-3</v>
      </c>
      <c r="E3666">
        <v>-7.2850476363086267E-3</v>
      </c>
      <c r="F3666">
        <v>3664</v>
      </c>
      <c r="G3666">
        <f t="shared" ca="1" si="117"/>
        <v>-1.3550761433288518E-2</v>
      </c>
    </row>
    <row r="3667" spans="2:7" x14ac:dyDescent="0.2">
      <c r="B3667" s="153">
        <v>38166</v>
      </c>
      <c r="C3667" s="61">
        <v>61.564594</v>
      </c>
      <c r="D3667">
        <f t="shared" si="116"/>
        <v>1.1048244456244577E-2</v>
      </c>
      <c r="E3667">
        <v>1.1048244456244577E-2</v>
      </c>
      <c r="F3667">
        <v>3665</v>
      </c>
      <c r="G3667">
        <f t="shared" ca="1" si="117"/>
        <v>-1.6511674798556999E-2</v>
      </c>
    </row>
    <row r="3668" spans="2:7" x14ac:dyDescent="0.2">
      <c r="B3668" s="153">
        <v>38163</v>
      </c>
      <c r="C3668" s="61">
        <v>60.891846000000001</v>
      </c>
      <c r="D3668">
        <f t="shared" si="116"/>
        <v>2.1908609971025131E-2</v>
      </c>
      <c r="E3668">
        <v>2.1908609971025131E-2</v>
      </c>
      <c r="F3668">
        <v>3666</v>
      </c>
      <c r="G3668">
        <f t="shared" ca="1" si="117"/>
        <v>1.0705662885024947E-3</v>
      </c>
    </row>
    <row r="3669" spans="2:7" x14ac:dyDescent="0.2">
      <c r="B3669" s="153">
        <v>38162</v>
      </c>
      <c r="C3669" s="61">
        <v>59.586390999999999</v>
      </c>
      <c r="D3669">
        <f t="shared" si="116"/>
        <v>2.6952242498194281E-3</v>
      </c>
      <c r="E3669">
        <v>2.6952242498194281E-3</v>
      </c>
      <c r="F3669">
        <v>3667</v>
      </c>
      <c r="G3669">
        <f t="shared" ca="1" si="117"/>
        <v>-3.2077748077171515E-2</v>
      </c>
    </row>
    <row r="3670" spans="2:7" x14ac:dyDescent="0.2">
      <c r="B3670" s="153">
        <v>38161</v>
      </c>
      <c r="C3670" s="61">
        <v>59.426223999999998</v>
      </c>
      <c r="D3670">
        <f t="shared" si="116"/>
        <v>-3.7113772293253376E-2</v>
      </c>
      <c r="E3670">
        <v>-3.7113772293253376E-2</v>
      </c>
      <c r="F3670">
        <v>3668</v>
      </c>
      <c r="G3670">
        <f t="shared" ca="1" si="117"/>
        <v>8.9429344316462427E-3</v>
      </c>
    </row>
    <row r="3671" spans="2:7" x14ac:dyDescent="0.2">
      <c r="B3671" s="153">
        <v>38160</v>
      </c>
      <c r="C3671" s="61">
        <v>61.716766</v>
      </c>
      <c r="D3671">
        <f t="shared" si="116"/>
        <v>-3.7491149981064677E-3</v>
      </c>
      <c r="E3671">
        <v>-3.7491149981064677E-3</v>
      </c>
      <c r="F3671">
        <v>3669</v>
      </c>
      <c r="G3671">
        <f t="shared" ca="1" si="117"/>
        <v>-4.0483872832834901E-3</v>
      </c>
    </row>
    <row r="3672" spans="2:7" x14ac:dyDescent="0.2">
      <c r="B3672" s="153">
        <v>38159</v>
      </c>
      <c r="C3672" s="61">
        <v>61.949019999999997</v>
      </c>
      <c r="D3672">
        <f t="shared" si="116"/>
        <v>-1.6733789072395356E-2</v>
      </c>
      <c r="E3672">
        <v>-1.6733789072395356E-2</v>
      </c>
      <c r="F3672">
        <v>3670</v>
      </c>
      <c r="G3672">
        <f t="shared" ca="1" si="117"/>
        <v>-6.4915513859508764E-2</v>
      </c>
    </row>
    <row r="3673" spans="2:7" x14ac:dyDescent="0.2">
      <c r="B3673" s="153">
        <v>38156</v>
      </c>
      <c r="C3673" s="61">
        <v>63.003304</v>
      </c>
      <c r="D3673">
        <f t="shared" si="116"/>
        <v>-1.1934174178213033E-2</v>
      </c>
      <c r="E3673">
        <v>-1.1934174178213033E-2</v>
      </c>
      <c r="F3673">
        <v>3671</v>
      </c>
      <c r="G3673">
        <f t="shared" ca="1" si="117"/>
        <v>7.9418407892192219E-2</v>
      </c>
    </row>
    <row r="3674" spans="2:7" x14ac:dyDescent="0.2">
      <c r="B3674" s="153">
        <v>38155</v>
      </c>
      <c r="C3674" s="61">
        <v>63.764277999999997</v>
      </c>
      <c r="D3674">
        <f t="shared" si="116"/>
        <v>3.1811130517762083E-2</v>
      </c>
      <c r="E3674">
        <v>3.1811130517762083E-2</v>
      </c>
      <c r="F3674">
        <v>3672</v>
      </c>
      <c r="G3674">
        <f t="shared" ca="1" si="117"/>
        <v>6.8635532260918772E-2</v>
      </c>
    </row>
    <row r="3675" spans="2:7" x14ac:dyDescent="0.2">
      <c r="B3675" s="153">
        <v>38154</v>
      </c>
      <c r="C3675" s="61">
        <v>61.798400999999998</v>
      </c>
      <c r="D3675">
        <f t="shared" si="116"/>
        <v>-1.6153286519910093E-2</v>
      </c>
      <c r="E3675">
        <v>-1.6153286519910093E-2</v>
      </c>
      <c r="F3675">
        <v>3673</v>
      </c>
      <c r="G3675">
        <f t="shared" ca="1" si="117"/>
        <v>1.3875988554327876E-2</v>
      </c>
    </row>
    <row r="3676" spans="2:7" x14ac:dyDescent="0.2">
      <c r="B3676" s="153">
        <v>38153</v>
      </c>
      <c r="C3676" s="61">
        <v>62.813037999999999</v>
      </c>
      <c r="D3676">
        <f t="shared" si="116"/>
        <v>2.2451250064032313E-2</v>
      </c>
      <c r="E3676">
        <v>2.2451250064032313E-2</v>
      </c>
      <c r="F3676">
        <v>3674</v>
      </c>
      <c r="G3676">
        <f t="shared" ca="1" si="117"/>
        <v>-4.0960448537167111E-3</v>
      </c>
    </row>
    <row r="3677" spans="2:7" x14ac:dyDescent="0.2">
      <c r="B3677" s="153">
        <v>38152</v>
      </c>
      <c r="C3677" s="61">
        <v>61.433773000000002</v>
      </c>
      <c r="D3677">
        <f t="shared" si="116"/>
        <v>-1.5247719315613677E-2</v>
      </c>
      <c r="E3677">
        <v>-1.5247719315613677E-2</v>
      </c>
      <c r="F3677">
        <v>3675</v>
      </c>
      <c r="G3677">
        <f t="shared" ca="1" si="117"/>
        <v>-5.3727656549767293E-2</v>
      </c>
    </row>
    <row r="3678" spans="2:7" x14ac:dyDescent="0.2">
      <c r="B3678" s="153">
        <v>38149</v>
      </c>
      <c r="C3678" s="61">
        <v>62.385002</v>
      </c>
      <c r="D3678">
        <f t="shared" si="116"/>
        <v>-3.0071603987880186E-2</v>
      </c>
      <c r="E3678">
        <v>-3.0071603987880186E-2</v>
      </c>
      <c r="F3678">
        <v>3676</v>
      </c>
      <c r="G3678">
        <f t="shared" ca="1" si="117"/>
        <v>1.0431314242946639E-2</v>
      </c>
    </row>
    <row r="3679" spans="2:7" x14ac:dyDescent="0.2">
      <c r="B3679" s="153">
        <v>38148</v>
      </c>
      <c r="C3679" s="61">
        <v>64.319182999999995</v>
      </c>
      <c r="D3679">
        <f t="shared" si="116"/>
        <v>-1.6126626723429419E-2</v>
      </c>
      <c r="E3679">
        <v>-1.6126626723429419E-2</v>
      </c>
      <c r="F3679">
        <v>3677</v>
      </c>
      <c r="G3679">
        <f t="shared" ca="1" si="117"/>
        <v>-4.3302278724588993E-2</v>
      </c>
    </row>
    <row r="3680" spans="2:7" x14ac:dyDescent="0.2">
      <c r="B3680" s="153">
        <v>38147</v>
      </c>
      <c r="C3680" s="61">
        <v>65.373435999999998</v>
      </c>
      <c r="D3680">
        <f t="shared" si="116"/>
        <v>1.3892072805876968E-2</v>
      </c>
      <c r="E3680">
        <v>1.3892072805876968E-2</v>
      </c>
      <c r="F3680">
        <v>3678</v>
      </c>
      <c r="G3680">
        <f t="shared" ca="1" si="117"/>
        <v>6.9618554952528182E-3</v>
      </c>
    </row>
    <row r="3681" spans="2:7" x14ac:dyDescent="0.2">
      <c r="B3681" s="153">
        <v>38146</v>
      </c>
      <c r="C3681" s="61">
        <v>64.477706999999995</v>
      </c>
      <c r="D3681">
        <f t="shared" si="116"/>
        <v>2.7539172579078227E-2</v>
      </c>
      <c r="E3681">
        <v>2.7539172579078227E-2</v>
      </c>
      <c r="F3681">
        <v>3679</v>
      </c>
      <c r="G3681">
        <f t="shared" ca="1" si="117"/>
        <v>-3.6988992821875316E-2</v>
      </c>
    </row>
    <row r="3682" spans="2:7" x14ac:dyDescent="0.2">
      <c r="B3682" s="153">
        <v>38145</v>
      </c>
      <c r="C3682" s="61">
        <v>62.749634</v>
      </c>
      <c r="D3682">
        <f t="shared" si="116"/>
        <v>1.2535128921161981E-2</v>
      </c>
      <c r="E3682">
        <v>1.2535128921161981E-2</v>
      </c>
      <c r="F3682">
        <v>3680</v>
      </c>
      <c r="G3682">
        <f t="shared" ca="1" si="117"/>
        <v>-1.1586899409206713E-2</v>
      </c>
    </row>
    <row r="3683" spans="2:7" x14ac:dyDescent="0.2">
      <c r="B3683" s="153">
        <v>38142</v>
      </c>
      <c r="C3683" s="61">
        <v>61.972797</v>
      </c>
      <c r="D3683">
        <f t="shared" si="116"/>
        <v>4.2122114181833037E-2</v>
      </c>
      <c r="E3683">
        <v>4.2122114181833037E-2</v>
      </c>
      <c r="F3683">
        <v>3681</v>
      </c>
      <c r="G3683">
        <f t="shared" ca="1" si="117"/>
        <v>-2.8136772140474671E-2</v>
      </c>
    </row>
    <row r="3684" spans="2:7" x14ac:dyDescent="0.2">
      <c r="B3684" s="153">
        <v>38141</v>
      </c>
      <c r="C3684" s="61">
        <v>59.467883999999998</v>
      </c>
      <c r="D3684">
        <f t="shared" si="116"/>
        <v>-4.4574829105435941E-2</v>
      </c>
      <c r="E3684">
        <v>-4.4574829105435941E-2</v>
      </c>
      <c r="F3684">
        <v>3682</v>
      </c>
      <c r="G3684">
        <f t="shared" ca="1" si="117"/>
        <v>4.0057165765210651E-2</v>
      </c>
    </row>
    <row r="3685" spans="2:7" x14ac:dyDescent="0.2">
      <c r="B3685" s="153">
        <v>38140</v>
      </c>
      <c r="C3685" s="61">
        <v>62.242325000000001</v>
      </c>
      <c r="D3685">
        <f t="shared" si="116"/>
        <v>-6.7046844332963578E-3</v>
      </c>
      <c r="E3685">
        <v>-6.7046844332963578E-3</v>
      </c>
      <c r="F3685">
        <v>3683</v>
      </c>
      <c r="G3685">
        <f t="shared" ca="1" si="117"/>
        <v>3.6144981084223128E-2</v>
      </c>
    </row>
    <row r="3686" spans="2:7" x14ac:dyDescent="0.2">
      <c r="B3686" s="153">
        <v>38139</v>
      </c>
      <c r="C3686" s="61">
        <v>62.662457000000003</v>
      </c>
      <c r="D3686">
        <f t="shared" si="116"/>
        <v>7.7856716591871572E-2</v>
      </c>
      <c r="E3686">
        <v>7.7856716591871572E-2</v>
      </c>
      <c r="F3686">
        <v>3684</v>
      </c>
      <c r="G3686">
        <f t="shared" ca="1" si="117"/>
        <v>6.7073887742917587E-2</v>
      </c>
    </row>
    <row r="3687" spans="2:7" x14ac:dyDescent="0.2">
      <c r="B3687" s="153">
        <v>38138</v>
      </c>
      <c r="C3687" s="61">
        <v>58.136166000000003</v>
      </c>
      <c r="D3687">
        <f t="shared" si="116"/>
        <v>-5.2209825433707724E-2</v>
      </c>
      <c r="E3687">
        <v>-5.2209825433707724E-2</v>
      </c>
      <c r="F3687">
        <v>3685</v>
      </c>
      <c r="G3687">
        <f t="shared" ca="1" si="117"/>
        <v>7.0408722938573601E-2</v>
      </c>
    </row>
    <row r="3688" spans="2:7" x14ac:dyDescent="0.2">
      <c r="B3688" s="153">
        <v>38135</v>
      </c>
      <c r="C3688" s="61">
        <v>61.338645999999997</v>
      </c>
      <c r="D3688">
        <f t="shared" si="116"/>
        <v>-5.8752106077143026E-2</v>
      </c>
      <c r="E3688">
        <v>-5.8752106077143026E-2</v>
      </c>
      <c r="F3688">
        <v>3686</v>
      </c>
      <c r="G3688">
        <f t="shared" ca="1" si="117"/>
        <v>-4.2444327903509042E-2</v>
      </c>
    </row>
    <row r="3689" spans="2:7" x14ac:dyDescent="0.2">
      <c r="B3689" s="153">
        <v>38134</v>
      </c>
      <c r="C3689" s="61">
        <v>65.167366000000001</v>
      </c>
      <c r="D3689">
        <f t="shared" si="116"/>
        <v>-2.6063268572615976E-2</v>
      </c>
      <c r="E3689">
        <v>-2.6063268572615976E-2</v>
      </c>
      <c r="F3689">
        <v>3687</v>
      </c>
      <c r="G3689">
        <f t="shared" ca="1" si="117"/>
        <v>1.8451597418350139E-2</v>
      </c>
    </row>
    <row r="3690" spans="2:7" x14ac:dyDescent="0.2">
      <c r="B3690" s="153">
        <v>38133</v>
      </c>
      <c r="C3690" s="61">
        <v>66.911293000000001</v>
      </c>
      <c r="D3690">
        <f t="shared" si="116"/>
        <v>-1.6773337571221292E-2</v>
      </c>
      <c r="E3690">
        <v>-1.6773337571221292E-2</v>
      </c>
      <c r="F3690">
        <v>3688</v>
      </c>
      <c r="G3690">
        <f t="shared" ca="1" si="117"/>
        <v>-2.3577153847392923E-2</v>
      </c>
    </row>
    <row r="3691" spans="2:7" x14ac:dyDescent="0.2">
      <c r="B3691" s="153">
        <v>38132</v>
      </c>
      <c r="C3691" s="61">
        <v>68.052764999999994</v>
      </c>
      <c r="D3691">
        <f t="shared" si="116"/>
        <v>-3.4742318726228259E-2</v>
      </c>
      <c r="E3691">
        <v>-3.4742318726228259E-2</v>
      </c>
      <c r="F3691">
        <v>3689</v>
      </c>
      <c r="G3691">
        <f t="shared" ca="1" si="117"/>
        <v>0.11820701163909104</v>
      </c>
    </row>
    <row r="3692" spans="2:7" x14ac:dyDescent="0.2">
      <c r="B3692" s="153">
        <v>38131</v>
      </c>
      <c r="C3692" s="61">
        <v>70.502173999999997</v>
      </c>
      <c r="D3692">
        <f t="shared" si="116"/>
        <v>5.8935371096738014E-2</v>
      </c>
      <c r="E3692">
        <v>5.8935371096738014E-2</v>
      </c>
      <c r="F3692">
        <v>3690</v>
      </c>
      <c r="G3692">
        <f t="shared" ca="1" si="117"/>
        <v>-6.5993086431069395E-2</v>
      </c>
    </row>
    <row r="3693" spans="2:7" x14ac:dyDescent="0.2">
      <c r="B3693" s="153">
        <v>38128</v>
      </c>
      <c r="C3693" s="61">
        <v>66.578354000000004</v>
      </c>
      <c r="D3693">
        <f t="shared" si="116"/>
        <v>-2.1385308463197066E-3</v>
      </c>
      <c r="E3693">
        <v>-2.1385308463197066E-3</v>
      </c>
      <c r="F3693">
        <v>3691</v>
      </c>
      <c r="G3693">
        <f t="shared" ca="1" si="117"/>
        <v>-6.0179173591727149E-2</v>
      </c>
    </row>
    <row r="3694" spans="2:7" x14ac:dyDescent="0.2">
      <c r="B3694" s="153">
        <v>38127</v>
      </c>
      <c r="C3694" s="61">
        <v>66.721039000000005</v>
      </c>
      <c r="D3694">
        <f t="shared" si="116"/>
        <v>-1.1879398820588847E-4</v>
      </c>
      <c r="E3694">
        <v>-1.1879398820588847E-4</v>
      </c>
      <c r="F3694">
        <v>3692</v>
      </c>
      <c r="G3694">
        <f t="shared" ca="1" si="117"/>
        <v>-6.0810245820973184E-2</v>
      </c>
    </row>
    <row r="3695" spans="2:7" x14ac:dyDescent="0.2">
      <c r="B3695" s="153">
        <v>38126</v>
      </c>
      <c r="C3695" s="61">
        <v>66.728966</v>
      </c>
      <c r="D3695">
        <f t="shared" si="116"/>
        <v>4.8972049625682627E-2</v>
      </c>
      <c r="E3695">
        <v>4.8972049625682627E-2</v>
      </c>
      <c r="F3695">
        <v>3693</v>
      </c>
      <c r="G3695">
        <f t="shared" ca="1" si="117"/>
        <v>-6.0436834763331171E-2</v>
      </c>
    </row>
    <row r="3696" spans="2:7" x14ac:dyDescent="0.2">
      <c r="B3696" s="153">
        <v>38125</v>
      </c>
      <c r="C3696" s="61">
        <v>63.613674000000003</v>
      </c>
      <c r="D3696">
        <f t="shared" si="116"/>
        <v>7.6025715004940458E-2</v>
      </c>
      <c r="E3696">
        <v>7.6025715004940458E-2</v>
      </c>
      <c r="F3696">
        <v>3694</v>
      </c>
      <c r="G3696">
        <f t="shared" ca="1" si="117"/>
        <v>4.2751450001188282E-2</v>
      </c>
    </row>
    <row r="3697" spans="2:7" x14ac:dyDescent="0.2">
      <c r="B3697" s="153">
        <v>38124</v>
      </c>
      <c r="C3697" s="61">
        <v>59.119101999999998</v>
      </c>
      <c r="D3697">
        <f t="shared" si="116"/>
        <v>-9.9818997223024342E-2</v>
      </c>
      <c r="E3697">
        <v>-9.9818997223024342E-2</v>
      </c>
      <c r="F3697">
        <v>3695</v>
      </c>
      <c r="G3697">
        <f t="shared" ca="1" si="117"/>
        <v>-6.6337436768576008E-2</v>
      </c>
    </row>
    <row r="3698" spans="2:7" x14ac:dyDescent="0.2">
      <c r="B3698" s="153">
        <v>38121</v>
      </c>
      <c r="C3698" s="61">
        <v>65.674683000000002</v>
      </c>
      <c r="D3698">
        <f t="shared" si="116"/>
        <v>-6.9310189931359942E-2</v>
      </c>
      <c r="E3698">
        <v>-6.9310189931359942E-2</v>
      </c>
      <c r="F3698">
        <v>3696</v>
      </c>
      <c r="G3698">
        <f t="shared" ca="1" si="117"/>
        <v>-4.0764974958368595E-2</v>
      </c>
    </row>
    <row r="3699" spans="2:7" x14ac:dyDescent="0.2">
      <c r="B3699" s="153">
        <v>38120</v>
      </c>
      <c r="C3699" s="61">
        <v>70.565597999999994</v>
      </c>
      <c r="D3699">
        <f t="shared" si="116"/>
        <v>1.0442573819782893E-2</v>
      </c>
      <c r="E3699">
        <v>1.0442573819782893E-2</v>
      </c>
      <c r="F3699">
        <v>3697</v>
      </c>
      <c r="G3699">
        <f t="shared" ca="1" si="117"/>
        <v>-3.5052527084518219E-2</v>
      </c>
    </row>
    <row r="3700" spans="2:7" x14ac:dyDescent="0.2">
      <c r="B3700" s="153">
        <v>38119</v>
      </c>
      <c r="C3700" s="61">
        <v>69.836326999999997</v>
      </c>
      <c r="D3700">
        <f t="shared" si="116"/>
        <v>2.764494094718575E-2</v>
      </c>
      <c r="E3700">
        <v>2.764494094718575E-2</v>
      </c>
      <c r="F3700">
        <v>3698</v>
      </c>
      <c r="G3700">
        <f t="shared" ca="1" si="117"/>
        <v>4.3372951184055035E-2</v>
      </c>
    </row>
    <row r="3701" spans="2:7" x14ac:dyDescent="0.2">
      <c r="B3701" s="153">
        <v>38118</v>
      </c>
      <c r="C3701" s="61">
        <v>67.957642000000007</v>
      </c>
      <c r="D3701">
        <f t="shared" si="116"/>
        <v>-6.4491404310448822E-2</v>
      </c>
      <c r="E3701">
        <v>-6.4491404310448822E-2</v>
      </c>
      <c r="F3701">
        <v>3699</v>
      </c>
      <c r="G3701">
        <f t="shared" ca="1" si="117"/>
        <v>-4.679765841134198E-2</v>
      </c>
    </row>
    <row r="3702" spans="2:7" x14ac:dyDescent="0.2">
      <c r="B3702" s="153">
        <v>38117</v>
      </c>
      <c r="C3702" s="61">
        <v>72.642455999999996</v>
      </c>
      <c r="D3702">
        <f t="shared" si="116"/>
        <v>-3.8909487042426798E-2</v>
      </c>
      <c r="E3702">
        <v>-3.8909487042426798E-2</v>
      </c>
      <c r="F3702">
        <v>3700</v>
      </c>
      <c r="G3702">
        <f t="shared" ca="1" si="117"/>
        <v>5.7445663092841479E-2</v>
      </c>
    </row>
    <row r="3703" spans="2:7" x14ac:dyDescent="0.2">
      <c r="B3703" s="153">
        <v>38114</v>
      </c>
      <c r="C3703" s="61">
        <v>75.583365999999998</v>
      </c>
      <c r="D3703">
        <f t="shared" si="116"/>
        <v>-1.6300430594724115E-2</v>
      </c>
      <c r="E3703">
        <v>-1.6300430594724115E-2</v>
      </c>
      <c r="F3703">
        <v>3701</v>
      </c>
      <c r="G3703">
        <f t="shared" ca="1" si="117"/>
        <v>2.6456584245121473E-2</v>
      </c>
    </row>
    <row r="3704" spans="2:7" x14ac:dyDescent="0.2">
      <c r="B3704" s="153">
        <v>38113</v>
      </c>
      <c r="C3704" s="61">
        <v>76.835823000000005</v>
      </c>
      <c r="D3704">
        <f t="shared" si="116"/>
        <v>5.1854112561481114E-3</v>
      </c>
      <c r="E3704">
        <v>5.1854112561481114E-3</v>
      </c>
      <c r="F3704">
        <v>3702</v>
      </c>
      <c r="G3704">
        <f t="shared" ca="1" si="117"/>
        <v>-9.7522957983479427E-3</v>
      </c>
    </row>
    <row r="3705" spans="2:7" x14ac:dyDescent="0.2">
      <c r="B3705" s="153">
        <v>38112</v>
      </c>
      <c r="C3705" s="61">
        <v>76.439453</v>
      </c>
      <c r="D3705">
        <f t="shared" si="116"/>
        <v>1.6229125093183354E-2</v>
      </c>
      <c r="E3705">
        <v>1.6229125093183354E-2</v>
      </c>
      <c r="F3705">
        <v>3703</v>
      </c>
      <c r="G3705">
        <f t="shared" ca="1" si="117"/>
        <v>-3.1565884897969592E-3</v>
      </c>
    </row>
    <row r="3706" spans="2:7" x14ac:dyDescent="0.2">
      <c r="B3706" s="153">
        <v>38111</v>
      </c>
      <c r="C3706" s="61">
        <v>75.218718999999993</v>
      </c>
      <c r="D3706">
        <f t="shared" si="116"/>
        <v>1.933612740807341E-2</v>
      </c>
      <c r="E3706">
        <v>1.933612740807341E-2</v>
      </c>
      <c r="F3706">
        <v>3704</v>
      </c>
      <c r="G3706">
        <f t="shared" ca="1" si="117"/>
        <v>3.2156519113820274E-2</v>
      </c>
    </row>
    <row r="3707" spans="2:7" x14ac:dyDescent="0.2">
      <c r="B3707" s="153">
        <v>38110</v>
      </c>
      <c r="C3707" s="61">
        <v>73.791870000000003</v>
      </c>
      <c r="D3707">
        <f t="shared" si="116"/>
        <v>-1.4712115696223606E-2</v>
      </c>
      <c r="E3707">
        <v>-1.4712115696223606E-2</v>
      </c>
      <c r="F3707">
        <v>3705</v>
      </c>
      <c r="G3707">
        <f t="shared" ca="1" si="117"/>
        <v>4.682893463121391E-2</v>
      </c>
    </row>
    <row r="3708" spans="2:7" x14ac:dyDescent="0.2">
      <c r="B3708" s="153">
        <v>38107</v>
      </c>
      <c r="C3708" s="61">
        <v>74.893715</v>
      </c>
      <c r="D3708">
        <f t="shared" si="116"/>
        <v>-1.3057462600271503E-2</v>
      </c>
      <c r="E3708">
        <v>-1.3057462600271503E-2</v>
      </c>
      <c r="F3708">
        <v>3706</v>
      </c>
      <c r="G3708">
        <f t="shared" ca="1" si="117"/>
        <v>-4.4688486594194346E-2</v>
      </c>
    </row>
    <row r="3709" spans="2:7" x14ac:dyDescent="0.2">
      <c r="B3709" s="153">
        <v>38106</v>
      </c>
      <c r="C3709" s="61">
        <v>75.884574999999998</v>
      </c>
      <c r="D3709">
        <f t="shared" si="116"/>
        <v>-1.2380266949180809E-2</v>
      </c>
      <c r="E3709">
        <v>-1.2380266949180809E-2</v>
      </c>
      <c r="F3709">
        <v>3707</v>
      </c>
      <c r="G3709">
        <f t="shared" ca="1" si="117"/>
        <v>1.3886423935474367E-2</v>
      </c>
    </row>
    <row r="3710" spans="2:7" x14ac:dyDescent="0.2">
      <c r="B3710" s="153">
        <v>38105</v>
      </c>
      <c r="C3710" s="61">
        <v>76.835823000000005</v>
      </c>
      <c r="D3710">
        <f t="shared" si="116"/>
        <v>6.8559162487258829E-3</v>
      </c>
      <c r="E3710">
        <v>6.8559162487258829E-3</v>
      </c>
      <c r="F3710">
        <v>3708</v>
      </c>
      <c r="G3710">
        <f t="shared" ca="1" si="117"/>
        <v>2.4256424839125164E-2</v>
      </c>
    </row>
    <row r="3711" spans="2:7" x14ac:dyDescent="0.2">
      <c r="B3711" s="153">
        <v>38104</v>
      </c>
      <c r="C3711" s="61">
        <v>76.312629999999999</v>
      </c>
      <c r="D3711">
        <f t="shared" si="116"/>
        <v>-7.218583150269306E-2</v>
      </c>
      <c r="E3711">
        <v>-7.218583150269306E-2</v>
      </c>
      <c r="F3711">
        <v>3709</v>
      </c>
      <c r="G3711">
        <f t="shared" ca="1" si="117"/>
        <v>9.8531434351609756E-2</v>
      </c>
    </row>
    <row r="3712" spans="2:7" x14ac:dyDescent="0.2">
      <c r="B3712" s="153">
        <v>38103</v>
      </c>
      <c r="C3712" s="61">
        <v>82.249908000000005</v>
      </c>
      <c r="D3712">
        <f t="shared" si="116"/>
        <v>0</v>
      </c>
      <c r="E3712">
        <v>0</v>
      </c>
      <c r="F3712">
        <v>3710</v>
      </c>
      <c r="G3712">
        <f t="shared" ca="1" si="117"/>
        <v>-0.11961376333200453</v>
      </c>
    </row>
    <row r="3713" spans="2:7" x14ac:dyDescent="0.2">
      <c r="B3713" s="153">
        <v>38100</v>
      </c>
      <c r="C3713" s="61">
        <v>82.249908000000005</v>
      </c>
      <c r="D3713">
        <f t="shared" si="116"/>
        <v>-1.2185750264497289E-2</v>
      </c>
      <c r="E3713">
        <v>-1.2185750264497289E-2</v>
      </c>
      <c r="F3713">
        <v>3711</v>
      </c>
      <c r="G3713">
        <f t="shared" ca="1" si="117"/>
        <v>9.4380453489990215E-3</v>
      </c>
    </row>
    <row r="3714" spans="2:7" x14ac:dyDescent="0.2">
      <c r="B3714" s="153">
        <v>38099</v>
      </c>
      <c r="C3714" s="61">
        <v>83.264549000000002</v>
      </c>
      <c r="D3714">
        <f t="shared" si="116"/>
        <v>2.4780398703210409E-2</v>
      </c>
      <c r="E3714">
        <v>2.4780398703210409E-2</v>
      </c>
      <c r="F3714">
        <v>3712</v>
      </c>
      <c r="G3714">
        <f t="shared" ca="1" si="117"/>
        <v>-4.6511062359585881E-2</v>
      </c>
    </row>
    <row r="3715" spans="2:7" x14ac:dyDescent="0.2">
      <c r="B3715" s="153">
        <v>38098</v>
      </c>
      <c r="C3715" s="61">
        <v>81.251114000000001</v>
      </c>
      <c r="D3715">
        <f t="shared" ref="D3715:D3778" si="118">(C3715-C3716)/C3716</f>
        <v>4.1455206625917604E-2</v>
      </c>
      <c r="E3715">
        <v>4.1455206625917604E-2</v>
      </c>
      <c r="F3715">
        <v>3713</v>
      </c>
      <c r="G3715">
        <f t="shared" ref="G3715:G3778" ca="1" si="119">_xlfn.NORM.INV(RAND(),$N$5,$N$6)</f>
        <v>-2.1905023301102455E-2</v>
      </c>
    </row>
    <row r="3716" spans="2:7" x14ac:dyDescent="0.2">
      <c r="B3716" s="153">
        <v>38097</v>
      </c>
      <c r="C3716" s="61">
        <v>78.016907000000003</v>
      </c>
      <c r="D3716">
        <f t="shared" si="118"/>
        <v>8.5047779711073489E-3</v>
      </c>
      <c r="E3716">
        <v>8.5047779711073489E-3</v>
      </c>
      <c r="F3716">
        <v>3714</v>
      </c>
      <c r="G3716">
        <f t="shared" ca="1" si="119"/>
        <v>1.4375190746447981E-2</v>
      </c>
    </row>
    <row r="3717" spans="2:7" x14ac:dyDescent="0.2">
      <c r="B3717" s="153">
        <v>38096</v>
      </c>
      <c r="C3717" s="61">
        <v>77.358986000000002</v>
      </c>
      <c r="D3717">
        <f t="shared" si="118"/>
        <v>-4.0978974948792823E-2</v>
      </c>
      <c r="E3717">
        <v>-4.0978974948792823E-2</v>
      </c>
      <c r="F3717">
        <v>3715</v>
      </c>
      <c r="G3717">
        <f t="shared" ca="1" si="119"/>
        <v>-4.1451091627749341E-2</v>
      </c>
    </row>
    <row r="3718" spans="2:7" x14ac:dyDescent="0.2">
      <c r="B3718" s="153">
        <v>38093</v>
      </c>
      <c r="C3718" s="61">
        <v>80.664535999999998</v>
      </c>
      <c r="D3718">
        <f t="shared" si="118"/>
        <v>-2.6460910252740538E-3</v>
      </c>
      <c r="E3718">
        <v>-2.6460910252740538E-3</v>
      </c>
      <c r="F3718">
        <v>3716</v>
      </c>
      <c r="G3718">
        <f t="shared" ca="1" si="119"/>
        <v>1.0631750451576164E-2</v>
      </c>
    </row>
    <row r="3719" spans="2:7" x14ac:dyDescent="0.2">
      <c r="B3719" s="153">
        <v>38092</v>
      </c>
      <c r="C3719" s="61">
        <v>80.878547999999995</v>
      </c>
      <c r="D3719">
        <f t="shared" si="118"/>
        <v>-6.856941437401188E-4</v>
      </c>
      <c r="E3719">
        <v>-6.856941437401188E-4</v>
      </c>
      <c r="F3719">
        <v>3717</v>
      </c>
      <c r="G3719">
        <f t="shared" ca="1" si="119"/>
        <v>-2.9318801805314747E-2</v>
      </c>
    </row>
    <row r="3720" spans="2:7" x14ac:dyDescent="0.2">
      <c r="B3720" s="153">
        <v>38091</v>
      </c>
      <c r="C3720" s="61">
        <v>80.934044</v>
      </c>
      <c r="D3720">
        <f t="shared" si="118"/>
        <v>0</v>
      </c>
      <c r="E3720">
        <v>0</v>
      </c>
      <c r="F3720">
        <v>3718</v>
      </c>
      <c r="G3720">
        <f t="shared" ca="1" si="119"/>
        <v>2.9242844521605884E-2</v>
      </c>
    </row>
    <row r="3721" spans="2:7" x14ac:dyDescent="0.2">
      <c r="B3721" s="153">
        <v>38090</v>
      </c>
      <c r="C3721" s="61">
        <v>80.934044</v>
      </c>
      <c r="D3721">
        <f t="shared" si="118"/>
        <v>2.2738758046241283E-2</v>
      </c>
      <c r="E3721">
        <v>2.2738758046241283E-2</v>
      </c>
      <c r="F3721">
        <v>3719</v>
      </c>
      <c r="G3721">
        <f t="shared" ca="1" si="119"/>
        <v>-2.0120605977712203E-2</v>
      </c>
    </row>
    <row r="3722" spans="2:7" x14ac:dyDescent="0.2">
      <c r="B3722" s="153">
        <v>38089</v>
      </c>
      <c r="C3722" s="61">
        <v>79.134620999999996</v>
      </c>
      <c r="D3722">
        <f t="shared" si="118"/>
        <v>-6.3701602094062811E-3</v>
      </c>
      <c r="E3722">
        <v>-6.3701602094062811E-3</v>
      </c>
      <c r="F3722">
        <v>3720</v>
      </c>
      <c r="G3722">
        <f t="shared" ca="1" si="119"/>
        <v>9.1365588118050359E-3</v>
      </c>
    </row>
    <row r="3723" spans="2:7" x14ac:dyDescent="0.2">
      <c r="B3723" s="153">
        <v>38086</v>
      </c>
      <c r="C3723" s="61">
        <v>79.641953000000001</v>
      </c>
      <c r="D3723">
        <f t="shared" si="118"/>
        <v>0</v>
      </c>
      <c r="E3723">
        <v>0</v>
      </c>
      <c r="F3723">
        <v>3721</v>
      </c>
      <c r="G3723">
        <f t="shared" ca="1" si="119"/>
        <v>-6.4103837364534538E-2</v>
      </c>
    </row>
    <row r="3724" spans="2:7" x14ac:dyDescent="0.2">
      <c r="B3724" s="153">
        <v>38085</v>
      </c>
      <c r="C3724" s="61">
        <v>79.641953000000001</v>
      </c>
      <c r="D3724">
        <f t="shared" si="118"/>
        <v>9.0389760253960783E-3</v>
      </c>
      <c r="E3724">
        <v>9.0389760253960783E-3</v>
      </c>
      <c r="F3724">
        <v>3722</v>
      </c>
      <c r="G3724">
        <f t="shared" ca="1" si="119"/>
        <v>0.10735666932150124</v>
      </c>
    </row>
    <row r="3725" spans="2:7" x14ac:dyDescent="0.2">
      <c r="B3725" s="153">
        <v>38084</v>
      </c>
      <c r="C3725" s="61">
        <v>78.928520000000006</v>
      </c>
      <c r="D3725">
        <f t="shared" si="118"/>
        <v>-5.5926352555127016E-3</v>
      </c>
      <c r="E3725">
        <v>-5.5926352555127016E-3</v>
      </c>
      <c r="F3725">
        <v>3723</v>
      </c>
      <c r="G3725">
        <f t="shared" ca="1" si="119"/>
        <v>6.3295634641405266E-2</v>
      </c>
    </row>
    <row r="3726" spans="2:7" x14ac:dyDescent="0.2">
      <c r="B3726" s="153">
        <v>38083</v>
      </c>
      <c r="C3726" s="61">
        <v>79.372421000000003</v>
      </c>
      <c r="D3726">
        <f t="shared" si="118"/>
        <v>-1.6887589782755109E-2</v>
      </c>
      <c r="E3726">
        <v>-1.6887589782755109E-2</v>
      </c>
      <c r="F3726">
        <v>3724</v>
      </c>
      <c r="G3726">
        <f t="shared" ca="1" si="119"/>
        <v>-4.0027747867018126E-2</v>
      </c>
    </row>
    <row r="3727" spans="2:7" x14ac:dyDescent="0.2">
      <c r="B3727" s="153">
        <v>38082</v>
      </c>
      <c r="C3727" s="61">
        <v>80.735855000000001</v>
      </c>
      <c r="D3727">
        <f t="shared" si="118"/>
        <v>2.5783073883119113E-2</v>
      </c>
      <c r="E3727">
        <v>2.5783073883119113E-2</v>
      </c>
      <c r="F3727">
        <v>3725</v>
      </c>
      <c r="G3727">
        <f t="shared" ca="1" si="119"/>
        <v>2.4793151115277599E-2</v>
      </c>
    </row>
    <row r="3728" spans="2:7" x14ac:dyDescent="0.2">
      <c r="B3728" s="153">
        <v>38079</v>
      </c>
      <c r="C3728" s="61">
        <v>78.706558000000001</v>
      </c>
      <c r="D3728">
        <f t="shared" si="118"/>
        <v>3.5372953450166747E-3</v>
      </c>
      <c r="E3728">
        <v>3.5372953450166747E-3</v>
      </c>
      <c r="F3728">
        <v>3726</v>
      </c>
      <c r="G3728">
        <f t="shared" ca="1" si="119"/>
        <v>0.1227053186374181</v>
      </c>
    </row>
    <row r="3729" spans="2:7" x14ac:dyDescent="0.2">
      <c r="B3729" s="153">
        <v>38078</v>
      </c>
      <c r="C3729" s="61">
        <v>78.429130999999998</v>
      </c>
      <c r="D3729">
        <f t="shared" si="118"/>
        <v>1.8215615718805953E-2</v>
      </c>
      <c r="E3729">
        <v>1.8215615718805953E-2</v>
      </c>
      <c r="F3729">
        <v>3727</v>
      </c>
      <c r="G3729">
        <f t="shared" ca="1" si="119"/>
        <v>-5.9743776379663063E-2</v>
      </c>
    </row>
    <row r="3730" spans="2:7" x14ac:dyDescent="0.2">
      <c r="B3730" s="153">
        <v>38077</v>
      </c>
      <c r="C3730" s="61">
        <v>77.026054000000002</v>
      </c>
      <c r="D3730">
        <f t="shared" si="118"/>
        <v>3.4824286150626681E-2</v>
      </c>
      <c r="E3730">
        <v>3.4824286150626681E-2</v>
      </c>
      <c r="F3730">
        <v>3728</v>
      </c>
      <c r="G3730">
        <f t="shared" ca="1" si="119"/>
        <v>2.7941827878632811E-2</v>
      </c>
    </row>
    <row r="3731" spans="2:7" x14ac:dyDescent="0.2">
      <c r="B3731" s="153">
        <v>38076</v>
      </c>
      <c r="C3731" s="61">
        <v>74.433944999999994</v>
      </c>
      <c r="D3731">
        <f t="shared" si="118"/>
        <v>-7.2947366563739374E-3</v>
      </c>
      <c r="E3731">
        <v>-7.2947366563739374E-3</v>
      </c>
      <c r="F3731">
        <v>3729</v>
      </c>
      <c r="G3731">
        <f t="shared" ca="1" si="119"/>
        <v>5.9217150283981453E-2</v>
      </c>
    </row>
    <row r="3732" spans="2:7" x14ac:dyDescent="0.2">
      <c r="B3732" s="153">
        <v>38075</v>
      </c>
      <c r="C3732" s="61">
        <v>74.980911000000006</v>
      </c>
      <c r="D3732">
        <f t="shared" si="118"/>
        <v>1.4152462268826842E-2</v>
      </c>
      <c r="E3732">
        <v>1.4152462268826842E-2</v>
      </c>
      <c r="F3732">
        <v>3730</v>
      </c>
      <c r="G3732">
        <f t="shared" ca="1" si="119"/>
        <v>-1.9687603031164937E-3</v>
      </c>
    </row>
    <row r="3733" spans="2:7" x14ac:dyDescent="0.2">
      <c r="B3733" s="153">
        <v>38072</v>
      </c>
      <c r="C3733" s="61">
        <v>73.934555000000003</v>
      </c>
      <c r="D3733">
        <f t="shared" si="118"/>
        <v>3.7601524625926107E-2</v>
      </c>
      <c r="E3733">
        <v>3.7601524625926107E-2</v>
      </c>
      <c r="F3733">
        <v>3731</v>
      </c>
      <c r="G3733">
        <f t="shared" ca="1" si="119"/>
        <v>-5.3942589437348629E-2</v>
      </c>
    </row>
    <row r="3734" spans="2:7" x14ac:dyDescent="0.2">
      <c r="B3734" s="153">
        <v>38071</v>
      </c>
      <c r="C3734" s="61">
        <v>71.255249000000006</v>
      </c>
      <c r="D3734">
        <f t="shared" si="118"/>
        <v>2.5556304600283717E-2</v>
      </c>
      <c r="E3734">
        <v>2.5556304600283717E-2</v>
      </c>
      <c r="F3734">
        <v>3732</v>
      </c>
      <c r="G3734">
        <f t="shared" ca="1" si="119"/>
        <v>-3.3289743981818901E-2</v>
      </c>
    </row>
    <row r="3735" spans="2:7" x14ac:dyDescent="0.2">
      <c r="B3735" s="153">
        <v>38070</v>
      </c>
      <c r="C3735" s="61">
        <v>69.479607000000001</v>
      </c>
      <c r="D3735">
        <f t="shared" si="118"/>
        <v>1.4937145849133415E-2</v>
      </c>
      <c r="E3735">
        <v>1.4937145849133415E-2</v>
      </c>
      <c r="F3735">
        <v>3733</v>
      </c>
      <c r="G3735">
        <f t="shared" ca="1" si="119"/>
        <v>2.3213598801303057E-2</v>
      </c>
    </row>
    <row r="3736" spans="2:7" x14ac:dyDescent="0.2">
      <c r="B3736" s="153">
        <v>38069</v>
      </c>
      <c r="C3736" s="61">
        <v>68.457053999999999</v>
      </c>
      <c r="D3736">
        <f t="shared" si="118"/>
        <v>-6.5567896733185003E-3</v>
      </c>
      <c r="E3736">
        <v>-6.5567896733185003E-3</v>
      </c>
      <c r="F3736">
        <v>3734</v>
      </c>
      <c r="G3736">
        <f t="shared" ca="1" si="119"/>
        <v>1.1532720840561245E-2</v>
      </c>
    </row>
    <row r="3737" spans="2:7" x14ac:dyDescent="0.2">
      <c r="B3737" s="153">
        <v>38068</v>
      </c>
      <c r="C3737" s="61">
        <v>68.908874999999995</v>
      </c>
      <c r="D3737">
        <f t="shared" si="118"/>
        <v>-4.8489404284991072E-2</v>
      </c>
      <c r="E3737">
        <v>-4.8489404284991072E-2</v>
      </c>
      <c r="F3737">
        <v>3735</v>
      </c>
      <c r="G3737">
        <f t="shared" ca="1" si="119"/>
        <v>1.0986796494558885E-2</v>
      </c>
    </row>
    <row r="3738" spans="2:7" x14ac:dyDescent="0.2">
      <c r="B3738" s="153">
        <v>38065</v>
      </c>
      <c r="C3738" s="61">
        <v>72.420501999999999</v>
      </c>
      <c r="D3738">
        <f t="shared" si="118"/>
        <v>1.0507798974527294E-2</v>
      </c>
      <c r="E3738">
        <v>1.0507798974527294E-2</v>
      </c>
      <c r="F3738">
        <v>3736</v>
      </c>
      <c r="G3738">
        <f t="shared" ca="1" si="119"/>
        <v>0.10038786963108548</v>
      </c>
    </row>
    <row r="3739" spans="2:7" x14ac:dyDescent="0.2">
      <c r="B3739" s="153">
        <v>38064</v>
      </c>
      <c r="C3739" s="61">
        <v>71.667434999999998</v>
      </c>
      <c r="D3739">
        <f t="shared" si="118"/>
        <v>-3.2634390377700433E-2</v>
      </c>
      <c r="E3739">
        <v>-3.2634390377700433E-2</v>
      </c>
      <c r="F3739">
        <v>3737</v>
      </c>
      <c r="G3739">
        <f t="shared" ca="1" si="119"/>
        <v>1.7166277261606858E-2</v>
      </c>
    </row>
    <row r="3740" spans="2:7" x14ac:dyDescent="0.2">
      <c r="B3740" s="153">
        <v>38063</v>
      </c>
      <c r="C3740" s="61">
        <v>74.085159000000004</v>
      </c>
      <c r="D3740">
        <f t="shared" si="118"/>
        <v>1.8415499820373864E-2</v>
      </c>
      <c r="E3740">
        <v>1.8415499820373864E-2</v>
      </c>
      <c r="F3740">
        <v>3738</v>
      </c>
      <c r="G3740">
        <f t="shared" ca="1" si="119"/>
        <v>2.6942606956118706E-3</v>
      </c>
    </row>
    <row r="3741" spans="2:7" x14ac:dyDescent="0.2">
      <c r="B3741" s="153">
        <v>38062</v>
      </c>
      <c r="C3741" s="61">
        <v>72.745514</v>
      </c>
      <c r="D3741">
        <f t="shared" si="118"/>
        <v>-2.3827157987288468E-2</v>
      </c>
      <c r="E3741">
        <v>-2.3827157987288468E-2</v>
      </c>
      <c r="F3741">
        <v>3739</v>
      </c>
      <c r="G3741">
        <f t="shared" ca="1" si="119"/>
        <v>0.1231225373441964</v>
      </c>
    </row>
    <row r="3742" spans="2:7" x14ac:dyDescent="0.2">
      <c r="B3742" s="153">
        <v>38061</v>
      </c>
      <c r="C3742" s="61">
        <v>74.521141</v>
      </c>
      <c r="D3742">
        <f t="shared" si="118"/>
        <v>-3.9341929389799551E-2</v>
      </c>
      <c r="E3742">
        <v>-3.9341929389799551E-2</v>
      </c>
      <c r="F3742">
        <v>3740</v>
      </c>
      <c r="G3742">
        <f t="shared" ca="1" si="119"/>
        <v>4.0069052464668312E-2</v>
      </c>
    </row>
    <row r="3743" spans="2:7" x14ac:dyDescent="0.2">
      <c r="B3743" s="153">
        <v>38058</v>
      </c>
      <c r="C3743" s="61">
        <v>77.573013000000003</v>
      </c>
      <c r="D3743">
        <f t="shared" si="118"/>
        <v>5.6519410863048762E-3</v>
      </c>
      <c r="E3743">
        <v>5.6519410863048762E-3</v>
      </c>
      <c r="F3743">
        <v>3741</v>
      </c>
      <c r="G3743">
        <f t="shared" ca="1" si="119"/>
        <v>-6.0586585187387011E-3</v>
      </c>
    </row>
    <row r="3744" spans="2:7" x14ac:dyDescent="0.2">
      <c r="B3744" s="153">
        <v>38057</v>
      </c>
      <c r="C3744" s="61">
        <v>77.137039000000001</v>
      </c>
      <c r="D3744">
        <f t="shared" si="118"/>
        <v>-3.5005777302159306E-2</v>
      </c>
      <c r="E3744">
        <v>-3.5005777302159306E-2</v>
      </c>
      <c r="F3744">
        <v>3742</v>
      </c>
      <c r="G3744">
        <f t="shared" ca="1" si="119"/>
        <v>4.8153754417602522E-2</v>
      </c>
    </row>
    <row r="3745" spans="2:7" x14ac:dyDescent="0.2">
      <c r="B3745" s="153">
        <v>38056</v>
      </c>
      <c r="C3745" s="61">
        <v>79.935233999999994</v>
      </c>
      <c r="D3745">
        <f t="shared" si="118"/>
        <v>-3.1222996942607641E-2</v>
      </c>
      <c r="E3745">
        <v>-3.1222996942607641E-2</v>
      </c>
      <c r="F3745">
        <v>3743</v>
      </c>
      <c r="G3745">
        <f t="shared" ca="1" si="119"/>
        <v>4.5441894705243853E-2</v>
      </c>
    </row>
    <row r="3746" spans="2:7" x14ac:dyDescent="0.2">
      <c r="B3746" s="153">
        <v>38055</v>
      </c>
      <c r="C3746" s="61">
        <v>82.511489999999995</v>
      </c>
      <c r="D3746">
        <f t="shared" si="118"/>
        <v>-2.637733466245204E-2</v>
      </c>
      <c r="E3746">
        <v>-2.637733466245204E-2</v>
      </c>
      <c r="F3746">
        <v>3744</v>
      </c>
      <c r="G3746">
        <f t="shared" ca="1" si="119"/>
        <v>1.3576578424100004E-2</v>
      </c>
    </row>
    <row r="3747" spans="2:7" x14ac:dyDescent="0.2">
      <c r="B3747" s="153">
        <v>38054</v>
      </c>
      <c r="C3747" s="61">
        <v>84.746887000000001</v>
      </c>
      <c r="D3747">
        <f t="shared" si="118"/>
        <v>2.8138155167063599E-3</v>
      </c>
      <c r="E3747">
        <v>2.8138155167063599E-3</v>
      </c>
      <c r="F3747">
        <v>3745</v>
      </c>
      <c r="G3747">
        <f t="shared" ca="1" si="119"/>
        <v>-2.7535716627611711E-2</v>
      </c>
    </row>
    <row r="3748" spans="2:7" x14ac:dyDescent="0.2">
      <c r="B3748" s="153">
        <v>38051</v>
      </c>
      <c r="C3748" s="61">
        <v>84.509094000000005</v>
      </c>
      <c r="D3748">
        <f t="shared" si="118"/>
        <v>2.2245849218221578E-2</v>
      </c>
      <c r="E3748">
        <v>2.2245849218221578E-2</v>
      </c>
      <c r="F3748">
        <v>3746</v>
      </c>
      <c r="G3748">
        <f t="shared" ca="1" si="119"/>
        <v>0.11012660037256512</v>
      </c>
    </row>
    <row r="3749" spans="2:7" x14ac:dyDescent="0.2">
      <c r="B3749" s="153">
        <v>38050</v>
      </c>
      <c r="C3749" s="61">
        <v>82.670029</v>
      </c>
      <c r="D3749">
        <f t="shared" si="118"/>
        <v>-2.9047672391896952E-2</v>
      </c>
      <c r="E3749">
        <v>-2.9047672391896952E-2</v>
      </c>
      <c r="F3749">
        <v>3747</v>
      </c>
      <c r="G3749">
        <f t="shared" ca="1" si="119"/>
        <v>4.3545815063536782E-2</v>
      </c>
    </row>
    <row r="3750" spans="2:7" x14ac:dyDescent="0.2">
      <c r="B3750" s="153">
        <v>38049</v>
      </c>
      <c r="C3750" s="61">
        <v>85.143242000000001</v>
      </c>
      <c r="D3750">
        <f t="shared" si="118"/>
        <v>2.6864162971923598E-2</v>
      </c>
      <c r="E3750">
        <v>2.6864162971923598E-2</v>
      </c>
      <c r="F3750">
        <v>3748</v>
      </c>
      <c r="G3750">
        <f t="shared" ca="1" si="119"/>
        <v>7.5098779487214842E-2</v>
      </c>
    </row>
    <row r="3751" spans="2:7" x14ac:dyDescent="0.2">
      <c r="B3751" s="153">
        <v>38048</v>
      </c>
      <c r="C3751" s="61">
        <v>82.915779000000001</v>
      </c>
      <c r="D3751">
        <f t="shared" si="118"/>
        <v>0</v>
      </c>
      <c r="E3751">
        <v>0</v>
      </c>
      <c r="F3751">
        <v>3749</v>
      </c>
      <c r="G3751">
        <f t="shared" ca="1" si="119"/>
        <v>3.3879334435631117E-3</v>
      </c>
    </row>
    <row r="3752" spans="2:7" x14ac:dyDescent="0.2">
      <c r="B3752" s="153">
        <v>38047</v>
      </c>
      <c r="C3752" s="61">
        <v>82.915779000000001</v>
      </c>
      <c r="D3752">
        <f t="shared" si="118"/>
        <v>2.7807997378038969E-2</v>
      </c>
      <c r="E3752">
        <v>2.7807997378038969E-2</v>
      </c>
      <c r="F3752">
        <v>3750</v>
      </c>
      <c r="G3752">
        <f t="shared" ca="1" si="119"/>
        <v>-3.6730364283384075E-2</v>
      </c>
    </row>
    <row r="3753" spans="2:7" x14ac:dyDescent="0.2">
      <c r="B3753" s="153">
        <v>38044</v>
      </c>
      <c r="C3753" s="61">
        <v>80.672439999999995</v>
      </c>
      <c r="D3753">
        <f t="shared" si="118"/>
        <v>2.4977359574026772E-2</v>
      </c>
      <c r="E3753">
        <v>2.4977359574026772E-2</v>
      </c>
      <c r="F3753">
        <v>3751</v>
      </c>
      <c r="G3753">
        <f t="shared" ca="1" si="119"/>
        <v>4.2870576069401485E-2</v>
      </c>
    </row>
    <row r="3754" spans="2:7" x14ac:dyDescent="0.2">
      <c r="B3754" s="153">
        <v>38043</v>
      </c>
      <c r="C3754" s="61">
        <v>78.706558000000001</v>
      </c>
      <c r="D3754">
        <f t="shared" si="118"/>
        <v>-3.0125512921236543E-3</v>
      </c>
      <c r="E3754">
        <v>-3.0125512921236543E-3</v>
      </c>
      <c r="F3754">
        <v>3752</v>
      </c>
      <c r="G3754">
        <f t="shared" ca="1" si="119"/>
        <v>8.9308864608479047E-2</v>
      </c>
    </row>
    <row r="3755" spans="2:7" x14ac:dyDescent="0.2">
      <c r="B3755" s="153">
        <v>38042</v>
      </c>
      <c r="C3755" s="61">
        <v>78.944382000000004</v>
      </c>
      <c r="D3755">
        <f t="shared" si="118"/>
        <v>-5.3236924286460027E-2</v>
      </c>
      <c r="E3755">
        <v>-5.3236924286460027E-2</v>
      </c>
      <c r="F3755">
        <v>3753</v>
      </c>
      <c r="G3755">
        <f t="shared" ca="1" si="119"/>
        <v>8.354698217392531E-2</v>
      </c>
    </row>
    <row r="3756" spans="2:7" x14ac:dyDescent="0.2">
      <c r="B3756" s="153">
        <v>38041</v>
      </c>
      <c r="C3756" s="61">
        <v>83.383460999999997</v>
      </c>
      <c r="D3756">
        <f t="shared" si="118"/>
        <v>-1.8977161188384842E-3</v>
      </c>
      <c r="E3756">
        <v>-1.8977161188384842E-3</v>
      </c>
      <c r="F3756">
        <v>3754</v>
      </c>
      <c r="G3756">
        <f t="shared" ca="1" si="119"/>
        <v>4.0038295147606505E-2</v>
      </c>
    </row>
    <row r="3757" spans="2:7" x14ac:dyDescent="0.2">
      <c r="B3757" s="153">
        <v>38040</v>
      </c>
      <c r="C3757" s="61">
        <v>83.542000000000002</v>
      </c>
      <c r="D3757">
        <f t="shared" si="118"/>
        <v>-4.5553267266346543E-2</v>
      </c>
      <c r="E3757">
        <v>-4.5553267266346543E-2</v>
      </c>
      <c r="F3757">
        <v>3755</v>
      </c>
      <c r="G3757">
        <f t="shared" ca="1" si="119"/>
        <v>4.6013208172078178E-2</v>
      </c>
    </row>
    <row r="3758" spans="2:7" x14ac:dyDescent="0.2">
      <c r="B3758" s="153">
        <v>38037</v>
      </c>
      <c r="C3758" s="61">
        <v>87.529242999999994</v>
      </c>
      <c r="D3758">
        <f t="shared" si="118"/>
        <v>1.5262968896089203E-2</v>
      </c>
      <c r="E3758">
        <v>1.5262968896089203E-2</v>
      </c>
      <c r="F3758">
        <v>3756</v>
      </c>
      <c r="G3758">
        <f t="shared" ca="1" si="119"/>
        <v>-0.16066409192662295</v>
      </c>
    </row>
    <row r="3759" spans="2:7" x14ac:dyDescent="0.2">
      <c r="B3759" s="153">
        <v>38036</v>
      </c>
      <c r="C3759" s="61">
        <v>86.213370999999995</v>
      </c>
      <c r="D3759">
        <f t="shared" si="118"/>
        <v>-3.496017544613364E-2</v>
      </c>
      <c r="E3759">
        <v>-3.496017544613364E-2</v>
      </c>
      <c r="F3759">
        <v>3757</v>
      </c>
      <c r="G3759">
        <f t="shared" ca="1" si="119"/>
        <v>3.1132551253731659E-2</v>
      </c>
    </row>
    <row r="3760" spans="2:7" x14ac:dyDescent="0.2">
      <c r="B3760" s="153">
        <v>38035</v>
      </c>
      <c r="C3760" s="61">
        <v>89.336594000000005</v>
      </c>
      <c r="D3760">
        <f t="shared" si="118"/>
        <v>7.5094797636871633E-3</v>
      </c>
      <c r="E3760">
        <v>7.5094797636871633E-3</v>
      </c>
      <c r="F3760">
        <v>3758</v>
      </c>
      <c r="G3760">
        <f t="shared" ca="1" si="119"/>
        <v>2.5717590599677199E-2</v>
      </c>
    </row>
    <row r="3761" spans="2:7" x14ac:dyDescent="0.2">
      <c r="B3761" s="153">
        <v>38034</v>
      </c>
      <c r="C3761" s="61">
        <v>88.670722999999995</v>
      </c>
      <c r="D3761">
        <f t="shared" si="118"/>
        <v>-1.5175413312571147E-3</v>
      </c>
      <c r="E3761">
        <v>-1.5175413312571147E-3</v>
      </c>
      <c r="F3761">
        <v>3759</v>
      </c>
      <c r="G3761">
        <f t="shared" ca="1" si="119"/>
        <v>-1.2400126805317598E-2</v>
      </c>
    </row>
    <row r="3762" spans="2:7" x14ac:dyDescent="0.2">
      <c r="B3762" s="153">
        <v>38033</v>
      </c>
      <c r="C3762" s="61">
        <v>88.805488999999994</v>
      </c>
      <c r="D3762">
        <f t="shared" si="118"/>
        <v>1.1283725636870941E-2</v>
      </c>
      <c r="E3762">
        <v>1.1283725636870941E-2</v>
      </c>
      <c r="F3762">
        <v>3760</v>
      </c>
      <c r="G3762">
        <f t="shared" ca="1" si="119"/>
        <v>7.2565001830858164E-2</v>
      </c>
    </row>
    <row r="3763" spans="2:7" x14ac:dyDescent="0.2">
      <c r="B3763" s="153">
        <v>38030</v>
      </c>
      <c r="C3763" s="61">
        <v>87.814612999999994</v>
      </c>
      <c r="D3763">
        <f t="shared" si="118"/>
        <v>2.3655528645485199E-2</v>
      </c>
      <c r="E3763">
        <v>2.3655528645485199E-2</v>
      </c>
      <c r="F3763">
        <v>3761</v>
      </c>
      <c r="G3763">
        <f t="shared" ca="1" si="119"/>
        <v>-1.12683209257153E-2</v>
      </c>
    </row>
    <row r="3764" spans="2:7" x14ac:dyDescent="0.2">
      <c r="B3764" s="153">
        <v>38029</v>
      </c>
      <c r="C3764" s="61">
        <v>85.785315999999995</v>
      </c>
      <c r="D3764">
        <f t="shared" si="118"/>
        <v>5.0146749643852663E-3</v>
      </c>
      <c r="E3764">
        <v>5.0146749643852663E-3</v>
      </c>
      <c r="F3764">
        <v>3762</v>
      </c>
      <c r="G3764">
        <f t="shared" ca="1" si="119"/>
        <v>-2.2123032351432714E-2</v>
      </c>
    </row>
    <row r="3765" spans="2:7" x14ac:dyDescent="0.2">
      <c r="B3765" s="153">
        <v>38028</v>
      </c>
      <c r="C3765" s="61">
        <v>85.357276999999996</v>
      </c>
      <c r="D3765">
        <f t="shared" si="118"/>
        <v>1.5350300010137057E-2</v>
      </c>
      <c r="E3765">
        <v>1.5350300010137057E-2</v>
      </c>
      <c r="F3765">
        <v>3763</v>
      </c>
      <c r="G3765">
        <f t="shared" ca="1" si="119"/>
        <v>-1.074259761109087E-2</v>
      </c>
    </row>
    <row r="3766" spans="2:7" x14ac:dyDescent="0.2">
      <c r="B3766" s="153">
        <v>38027</v>
      </c>
      <c r="C3766" s="61">
        <v>84.066826000000006</v>
      </c>
      <c r="D3766">
        <f t="shared" si="118"/>
        <v>-1.457319233582588E-2</v>
      </c>
      <c r="E3766">
        <v>-1.457319233582588E-2</v>
      </c>
      <c r="F3766">
        <v>3764</v>
      </c>
      <c r="G3766">
        <f t="shared" ca="1" si="119"/>
        <v>-5.3347547162990146E-3</v>
      </c>
    </row>
    <row r="3767" spans="2:7" x14ac:dyDescent="0.2">
      <c r="B3767" s="153">
        <v>38026</v>
      </c>
      <c r="C3767" s="61">
        <v>85.310066000000006</v>
      </c>
      <c r="D3767">
        <f t="shared" si="118"/>
        <v>1.8985034596074073E-2</v>
      </c>
      <c r="E3767">
        <v>1.8985034596074073E-2</v>
      </c>
      <c r="F3767">
        <v>3765</v>
      </c>
      <c r="G3767">
        <f t="shared" ca="1" si="119"/>
        <v>-2.2938794048351613E-2</v>
      </c>
    </row>
    <row r="3768" spans="2:7" x14ac:dyDescent="0.2">
      <c r="B3768" s="153">
        <v>38023</v>
      </c>
      <c r="C3768" s="61">
        <v>83.720626999999993</v>
      </c>
      <c r="D3768">
        <f t="shared" si="118"/>
        <v>2.901371679023524E-2</v>
      </c>
      <c r="E3768">
        <v>2.901371679023524E-2</v>
      </c>
      <c r="F3768">
        <v>3766</v>
      </c>
      <c r="G3768">
        <f t="shared" ca="1" si="119"/>
        <v>-3.4927870233176214E-2</v>
      </c>
    </row>
    <row r="3769" spans="2:7" x14ac:dyDescent="0.2">
      <c r="B3769" s="153">
        <v>38022</v>
      </c>
      <c r="C3769" s="61">
        <v>81.360068999999996</v>
      </c>
      <c r="D3769">
        <f t="shared" si="118"/>
        <v>-5.0330746899176729E-2</v>
      </c>
      <c r="E3769">
        <v>-5.0330746899176729E-2</v>
      </c>
      <c r="F3769">
        <v>3767</v>
      </c>
      <c r="G3769">
        <f t="shared" ca="1" si="119"/>
        <v>-4.8301499139641275E-2</v>
      </c>
    </row>
    <row r="3770" spans="2:7" x14ac:dyDescent="0.2">
      <c r="B3770" s="153">
        <v>38021</v>
      </c>
      <c r="C3770" s="61">
        <v>85.672004999999999</v>
      </c>
      <c r="D3770">
        <f t="shared" si="118"/>
        <v>6.8288884041570241E-2</v>
      </c>
      <c r="E3770">
        <v>6.8288884041570241E-2</v>
      </c>
      <c r="F3770">
        <v>3768</v>
      </c>
      <c r="G3770">
        <f t="shared" ca="1" si="119"/>
        <v>-6.6097860606729023E-2</v>
      </c>
    </row>
    <row r="3771" spans="2:7" x14ac:dyDescent="0.2">
      <c r="B3771" s="153">
        <v>38020</v>
      </c>
      <c r="C3771" s="61">
        <v>80.195541000000006</v>
      </c>
      <c r="D3771">
        <f t="shared" si="118"/>
        <v>-2.0753188657405556E-2</v>
      </c>
      <c r="E3771">
        <v>-2.0753188657405556E-2</v>
      </c>
      <c r="F3771">
        <v>3769</v>
      </c>
      <c r="G3771">
        <f t="shared" ca="1" si="119"/>
        <v>4.2997877682259524E-2</v>
      </c>
    </row>
    <row r="3772" spans="2:7" x14ac:dyDescent="0.2">
      <c r="B3772" s="153">
        <v>38019</v>
      </c>
      <c r="C3772" s="61">
        <v>81.895126000000005</v>
      </c>
      <c r="D3772">
        <f t="shared" si="118"/>
        <v>0</v>
      </c>
      <c r="E3772">
        <v>0</v>
      </c>
      <c r="F3772">
        <v>3770</v>
      </c>
      <c r="G3772">
        <f t="shared" ca="1" si="119"/>
        <v>-1.5752727833295104E-2</v>
      </c>
    </row>
    <row r="3773" spans="2:7" x14ac:dyDescent="0.2">
      <c r="B3773" s="153">
        <v>38016</v>
      </c>
      <c r="C3773" s="61">
        <v>81.895126000000005</v>
      </c>
      <c r="D3773">
        <f t="shared" si="118"/>
        <v>-1.6071157451404267E-2</v>
      </c>
      <c r="E3773">
        <v>-1.6071157451404267E-2</v>
      </c>
      <c r="F3773">
        <v>3771</v>
      </c>
      <c r="G3773">
        <f t="shared" ca="1" si="119"/>
        <v>-5.6220668942890184E-2</v>
      </c>
    </row>
    <row r="3774" spans="2:7" x14ac:dyDescent="0.2">
      <c r="B3774" s="153">
        <v>38015</v>
      </c>
      <c r="C3774" s="61">
        <v>83.232772999999995</v>
      </c>
      <c r="D3774">
        <f t="shared" si="118"/>
        <v>2.0845315161722843E-2</v>
      </c>
      <c r="E3774">
        <v>2.0845315161722843E-2</v>
      </c>
      <c r="F3774">
        <v>3772</v>
      </c>
      <c r="G3774">
        <f t="shared" ca="1" si="119"/>
        <v>8.1994760248413526E-2</v>
      </c>
    </row>
    <row r="3775" spans="2:7" x14ac:dyDescent="0.2">
      <c r="B3775" s="153">
        <v>38014</v>
      </c>
      <c r="C3775" s="61">
        <v>81.533187999999996</v>
      </c>
      <c r="D3775">
        <f t="shared" si="118"/>
        <v>1.4788170101170563E-2</v>
      </c>
      <c r="E3775">
        <v>1.4788170101170563E-2</v>
      </c>
      <c r="F3775">
        <v>3773</v>
      </c>
      <c r="G3775">
        <f t="shared" ca="1" si="119"/>
        <v>2.930148228356563E-2</v>
      </c>
    </row>
    <row r="3776" spans="2:7" x14ac:dyDescent="0.2">
      <c r="B3776" s="153">
        <v>38013</v>
      </c>
      <c r="C3776" s="61">
        <v>80.345032000000003</v>
      </c>
      <c r="D3776">
        <f t="shared" si="118"/>
        <v>9.4895940433541812E-2</v>
      </c>
      <c r="E3776">
        <v>9.4895940433541812E-2</v>
      </c>
      <c r="F3776">
        <v>3774</v>
      </c>
      <c r="G3776">
        <f t="shared" ca="1" si="119"/>
        <v>2.6923775880414846E-2</v>
      </c>
    </row>
    <row r="3777" spans="2:7" x14ac:dyDescent="0.2">
      <c r="B3777" s="153">
        <v>38012</v>
      </c>
      <c r="C3777" s="61">
        <v>73.381432000000004</v>
      </c>
      <c r="D3777">
        <f t="shared" si="118"/>
        <v>0</v>
      </c>
      <c r="E3777">
        <v>0</v>
      </c>
      <c r="F3777">
        <v>3775</v>
      </c>
      <c r="G3777">
        <f t="shared" ca="1" si="119"/>
        <v>7.6804178073658566E-3</v>
      </c>
    </row>
    <row r="3778" spans="2:7" x14ac:dyDescent="0.2">
      <c r="B3778" s="153">
        <v>38009</v>
      </c>
      <c r="C3778" s="61">
        <v>73.381432000000004</v>
      </c>
      <c r="D3778">
        <f t="shared" si="118"/>
        <v>0.10419099717892094</v>
      </c>
      <c r="E3778">
        <v>0.10419099717892094</v>
      </c>
      <c r="F3778">
        <v>3776</v>
      </c>
      <c r="G3778">
        <f t="shared" ca="1" si="119"/>
        <v>5.9541366448160136E-3</v>
      </c>
    </row>
    <row r="3779" spans="2:7" x14ac:dyDescent="0.2">
      <c r="B3779" s="153">
        <v>38008</v>
      </c>
      <c r="C3779" s="61">
        <v>66.457190999999995</v>
      </c>
      <c r="D3779">
        <f t="shared" ref="D3779:D3842" si="120">(C3779-C3780)/C3780</f>
        <v>-8.0056338479712386E-2</v>
      </c>
      <c r="E3779">
        <v>-8.0056338479712386E-2</v>
      </c>
      <c r="F3779">
        <v>3777</v>
      </c>
      <c r="G3779">
        <f t="shared" ref="G3779:G3842" ca="1" si="121">_xlfn.NORM.INV(RAND(),$N$5,$N$6)</f>
        <v>1.7227316625860713E-2</v>
      </c>
    </row>
    <row r="3780" spans="2:7" x14ac:dyDescent="0.2">
      <c r="B3780" s="153">
        <v>38007</v>
      </c>
      <c r="C3780" s="61">
        <v>72.240500999999995</v>
      </c>
      <c r="D3780">
        <f t="shared" si="120"/>
        <v>-6.0479080815731036E-2</v>
      </c>
      <c r="E3780">
        <v>-6.0479080815731036E-2</v>
      </c>
      <c r="F3780">
        <v>3778</v>
      </c>
      <c r="G3780">
        <f t="shared" ca="1" si="121"/>
        <v>6.5119345929013805E-2</v>
      </c>
    </row>
    <row r="3781" spans="2:7" x14ac:dyDescent="0.2">
      <c r="B3781" s="153">
        <v>38006</v>
      </c>
      <c r="C3781" s="61">
        <v>76.890784999999994</v>
      </c>
      <c r="D3781">
        <f t="shared" si="120"/>
        <v>-3.8756735228652181E-2</v>
      </c>
      <c r="E3781">
        <v>-3.8756735228652181E-2</v>
      </c>
      <c r="F3781">
        <v>3779</v>
      </c>
      <c r="G3781">
        <f t="shared" ca="1" si="121"/>
        <v>-0.11020425089444863</v>
      </c>
    </row>
    <row r="3782" spans="2:7" x14ac:dyDescent="0.2">
      <c r="B3782" s="153">
        <v>38005</v>
      </c>
      <c r="C3782" s="61">
        <v>79.990973999999994</v>
      </c>
      <c r="D3782">
        <f t="shared" si="120"/>
        <v>4.2666830592387246E-2</v>
      </c>
      <c r="E3782">
        <v>4.2666830592387246E-2</v>
      </c>
      <c r="F3782">
        <v>3780</v>
      </c>
      <c r="G3782">
        <f t="shared" ca="1" si="121"/>
        <v>7.4899721546434511E-2</v>
      </c>
    </row>
    <row r="3783" spans="2:7" x14ac:dyDescent="0.2">
      <c r="B3783" s="153">
        <v>38002</v>
      </c>
      <c r="C3783" s="61">
        <v>76.717674000000002</v>
      </c>
      <c r="D3783">
        <f t="shared" si="120"/>
        <v>-6.2173533571407919E-3</v>
      </c>
      <c r="E3783">
        <v>-6.2173533571407919E-3</v>
      </c>
      <c r="F3783">
        <v>3781</v>
      </c>
      <c r="G3783">
        <f t="shared" ca="1" si="121"/>
        <v>-0.14843742875947805</v>
      </c>
    </row>
    <row r="3784" spans="2:7" x14ac:dyDescent="0.2">
      <c r="B3784" s="153">
        <v>38001</v>
      </c>
      <c r="C3784" s="61">
        <v>77.197638999999995</v>
      </c>
      <c r="D3784">
        <f t="shared" si="120"/>
        <v>-3.5963603515918416E-2</v>
      </c>
      <c r="E3784">
        <v>-3.5963603515918416E-2</v>
      </c>
      <c r="F3784">
        <v>3782</v>
      </c>
      <c r="G3784">
        <f t="shared" ca="1" si="121"/>
        <v>7.4832353138345083E-3</v>
      </c>
    </row>
    <row r="3785" spans="2:7" x14ac:dyDescent="0.2">
      <c r="B3785" s="153">
        <v>38000</v>
      </c>
      <c r="C3785" s="61">
        <v>80.077515000000005</v>
      </c>
      <c r="D3785">
        <f t="shared" si="120"/>
        <v>3.0164852460647908E-2</v>
      </c>
      <c r="E3785">
        <v>3.0164852460647908E-2</v>
      </c>
      <c r="F3785">
        <v>3783</v>
      </c>
      <c r="G3785">
        <f t="shared" ca="1" si="121"/>
        <v>4.7445492002446923E-2</v>
      </c>
    </row>
    <row r="3786" spans="2:7" x14ac:dyDescent="0.2">
      <c r="B3786" s="153">
        <v>37999</v>
      </c>
      <c r="C3786" s="61">
        <v>77.732719000000003</v>
      </c>
      <c r="D3786">
        <f t="shared" si="120"/>
        <v>5.623880146458371E-2</v>
      </c>
      <c r="E3786">
        <v>5.623880146458371E-2</v>
      </c>
      <c r="F3786">
        <v>3784</v>
      </c>
      <c r="G3786">
        <f t="shared" ca="1" si="121"/>
        <v>2.0951548549487903E-2</v>
      </c>
    </row>
    <row r="3787" spans="2:7" x14ac:dyDescent="0.2">
      <c r="B3787" s="153">
        <v>37998</v>
      </c>
      <c r="C3787" s="61">
        <v>73.593886999999995</v>
      </c>
      <c r="D3787">
        <f t="shared" si="120"/>
        <v>2.7875175776613933E-3</v>
      </c>
      <c r="E3787">
        <v>2.7875175776613933E-3</v>
      </c>
      <c r="F3787">
        <v>3785</v>
      </c>
      <c r="G3787">
        <f t="shared" ca="1" si="121"/>
        <v>1.513014068071678E-2</v>
      </c>
    </row>
    <row r="3788" spans="2:7" x14ac:dyDescent="0.2">
      <c r="B3788" s="153">
        <v>37995</v>
      </c>
      <c r="C3788" s="61">
        <v>73.389313000000001</v>
      </c>
      <c r="D3788">
        <f t="shared" si="120"/>
        <v>3.4427336338449322E-3</v>
      </c>
      <c r="E3788">
        <v>3.4427336338449322E-3</v>
      </c>
      <c r="F3788">
        <v>3786</v>
      </c>
      <c r="G3788">
        <f t="shared" ca="1" si="121"/>
        <v>8.5151713736937498E-3</v>
      </c>
    </row>
    <row r="3789" spans="2:7" x14ac:dyDescent="0.2">
      <c r="B3789" s="153">
        <v>37994</v>
      </c>
      <c r="C3789" s="61">
        <v>73.137519999999995</v>
      </c>
      <c r="D3789">
        <f t="shared" si="120"/>
        <v>4.0989978886287894E-2</v>
      </c>
      <c r="E3789">
        <v>4.0989978886287894E-2</v>
      </c>
      <c r="F3789">
        <v>3787</v>
      </c>
      <c r="G3789">
        <f t="shared" ca="1" si="121"/>
        <v>-8.3555787192524086E-2</v>
      </c>
    </row>
    <row r="3790" spans="2:7" x14ac:dyDescent="0.2">
      <c r="B3790" s="153">
        <v>37993</v>
      </c>
      <c r="C3790" s="61">
        <v>70.257660000000001</v>
      </c>
      <c r="D3790">
        <f t="shared" si="120"/>
        <v>-1.7603589118717879E-2</v>
      </c>
      <c r="E3790">
        <v>-1.7603589118717879E-2</v>
      </c>
      <c r="F3790">
        <v>3788</v>
      </c>
      <c r="G3790">
        <f t="shared" ca="1" si="121"/>
        <v>-5.6993758676249354E-2</v>
      </c>
    </row>
    <row r="3791" spans="2:7" x14ac:dyDescent="0.2">
      <c r="B3791" s="153">
        <v>37992</v>
      </c>
      <c r="C3791" s="61">
        <v>71.516609000000003</v>
      </c>
      <c r="D3791">
        <f t="shared" si="120"/>
        <v>-8.7944101471763359E-4</v>
      </c>
      <c r="E3791">
        <v>-8.7944101471763359E-4</v>
      </c>
      <c r="F3791">
        <v>3789</v>
      </c>
      <c r="G3791">
        <f t="shared" ca="1" si="121"/>
        <v>5.6629066280017182E-2</v>
      </c>
    </row>
    <row r="3792" spans="2:7" x14ac:dyDescent="0.2">
      <c r="B3792" s="153">
        <v>37991</v>
      </c>
      <c r="C3792" s="61">
        <v>71.579559000000003</v>
      </c>
      <c r="D3792">
        <f t="shared" si="120"/>
        <v>-3.3961039397716001E-3</v>
      </c>
      <c r="E3792">
        <v>-3.3961039397716001E-3</v>
      </c>
      <c r="F3792">
        <v>3790</v>
      </c>
      <c r="G3792">
        <f t="shared" ca="1" si="121"/>
        <v>-7.8387535758361413E-3</v>
      </c>
    </row>
    <row r="3793" spans="2:7" x14ac:dyDescent="0.2">
      <c r="B3793" s="153">
        <v>37988</v>
      </c>
      <c r="C3793" s="61">
        <v>71.823479000000006</v>
      </c>
      <c r="D3793">
        <f t="shared" si="120"/>
        <v>4.2908913648297209E-3</v>
      </c>
      <c r="E3793">
        <v>4.2908913648297209E-3</v>
      </c>
      <c r="F3793">
        <v>3791</v>
      </c>
      <c r="G3793">
        <f t="shared" ca="1" si="121"/>
        <v>-1.6528639001564798E-2</v>
      </c>
    </row>
    <row r="3794" spans="2:7" x14ac:dyDescent="0.2">
      <c r="B3794" s="153">
        <v>37987</v>
      </c>
      <c r="C3794" s="61">
        <v>71.516609000000003</v>
      </c>
      <c r="D3794">
        <f t="shared" si="120"/>
        <v>5.3094438442336687E-3</v>
      </c>
      <c r="E3794">
        <v>5.3094438442336687E-3</v>
      </c>
      <c r="F3794">
        <v>3792</v>
      </c>
      <c r="G3794">
        <f t="shared" ca="1" si="121"/>
        <v>7.3297696503304657E-2</v>
      </c>
    </row>
    <row r="3795" spans="2:7" x14ac:dyDescent="0.2">
      <c r="B3795" s="153">
        <v>37986</v>
      </c>
      <c r="C3795" s="61">
        <v>71.138901000000004</v>
      </c>
      <c r="D3795">
        <f t="shared" si="120"/>
        <v>2.1812617871511668E-2</v>
      </c>
      <c r="E3795">
        <v>2.1812617871511668E-2</v>
      </c>
      <c r="F3795">
        <v>3793</v>
      </c>
      <c r="G3795">
        <f t="shared" ca="1" si="121"/>
        <v>-2.0631802731155842E-2</v>
      </c>
    </row>
    <row r="3796" spans="2:7" x14ac:dyDescent="0.2">
      <c r="B3796" s="153">
        <v>37985</v>
      </c>
      <c r="C3796" s="61">
        <v>69.6203</v>
      </c>
      <c r="D3796">
        <f t="shared" si="120"/>
        <v>-1.2059015100021169E-2</v>
      </c>
      <c r="E3796">
        <v>-1.2059015100021169E-2</v>
      </c>
      <c r="F3796">
        <v>3794</v>
      </c>
      <c r="G3796">
        <f t="shared" ca="1" si="121"/>
        <v>-5.4626786595682729E-2</v>
      </c>
    </row>
    <row r="3797" spans="2:7" x14ac:dyDescent="0.2">
      <c r="B3797" s="153">
        <v>37984</v>
      </c>
      <c r="C3797" s="61">
        <v>70.470100000000002</v>
      </c>
      <c r="D3797">
        <f t="shared" si="120"/>
        <v>2.0975814758769102E-2</v>
      </c>
      <c r="E3797">
        <v>2.0975814758769102E-2</v>
      </c>
      <c r="F3797">
        <v>3795</v>
      </c>
      <c r="G3797">
        <f t="shared" ca="1" si="121"/>
        <v>9.4244833204384822E-3</v>
      </c>
    </row>
    <row r="3798" spans="2:7" x14ac:dyDescent="0.2">
      <c r="B3798" s="153">
        <v>37981</v>
      </c>
      <c r="C3798" s="61">
        <v>69.022300999999999</v>
      </c>
      <c r="D3798">
        <f t="shared" si="120"/>
        <v>1.7751414114169702E-2</v>
      </c>
      <c r="E3798">
        <v>1.7751414114169702E-2</v>
      </c>
      <c r="F3798">
        <v>3796</v>
      </c>
      <c r="G3798">
        <f t="shared" ca="1" si="121"/>
        <v>0.11555746884202903</v>
      </c>
    </row>
    <row r="3799" spans="2:7" x14ac:dyDescent="0.2">
      <c r="B3799" s="153">
        <v>37980</v>
      </c>
      <c r="C3799" s="61">
        <v>67.818427999999997</v>
      </c>
      <c r="D3799">
        <f t="shared" si="120"/>
        <v>0</v>
      </c>
      <c r="E3799">
        <v>0</v>
      </c>
      <c r="F3799">
        <v>3797</v>
      </c>
      <c r="G3799">
        <f t="shared" ca="1" si="121"/>
        <v>2.3113654006989826E-2</v>
      </c>
    </row>
    <row r="3800" spans="2:7" x14ac:dyDescent="0.2">
      <c r="B3800" s="153">
        <v>37979</v>
      </c>
      <c r="C3800" s="61">
        <v>67.818427999999997</v>
      </c>
      <c r="D3800">
        <f t="shared" si="120"/>
        <v>-1.2746634326576329E-3</v>
      </c>
      <c r="E3800">
        <v>-1.2746634326576329E-3</v>
      </c>
      <c r="F3800">
        <v>3798</v>
      </c>
      <c r="G3800">
        <f t="shared" ca="1" si="121"/>
        <v>3.2442515287389354E-2</v>
      </c>
    </row>
    <row r="3801" spans="2:7" x14ac:dyDescent="0.2">
      <c r="B3801" s="153">
        <v>37978</v>
      </c>
      <c r="C3801" s="61">
        <v>67.904983999999999</v>
      </c>
      <c r="D3801">
        <f t="shared" si="120"/>
        <v>-2.4275663888246764E-3</v>
      </c>
      <c r="E3801">
        <v>-2.4275663888246764E-3</v>
      </c>
      <c r="F3801">
        <v>3799</v>
      </c>
      <c r="G3801">
        <f t="shared" ca="1" si="121"/>
        <v>3.1318630539292305E-2</v>
      </c>
    </row>
    <row r="3802" spans="2:7" x14ac:dyDescent="0.2">
      <c r="B3802" s="153">
        <v>37977</v>
      </c>
      <c r="C3802" s="61">
        <v>68.070228999999998</v>
      </c>
      <c r="D3802">
        <f t="shared" si="120"/>
        <v>-5.9748784250909367E-3</v>
      </c>
      <c r="E3802">
        <v>-5.9748784250909367E-3</v>
      </c>
      <c r="F3802">
        <v>3800</v>
      </c>
      <c r="G3802">
        <f t="shared" ca="1" si="121"/>
        <v>7.5672399154569706E-2</v>
      </c>
    </row>
    <row r="3803" spans="2:7" x14ac:dyDescent="0.2">
      <c r="B3803" s="153">
        <v>37974</v>
      </c>
      <c r="C3803" s="61">
        <v>68.479384999999994</v>
      </c>
      <c r="D3803">
        <f t="shared" si="120"/>
        <v>3.8065395299868277E-3</v>
      </c>
      <c r="E3803">
        <v>3.8065395299868277E-3</v>
      </c>
      <c r="F3803">
        <v>3801</v>
      </c>
      <c r="G3803">
        <f t="shared" ca="1" si="121"/>
        <v>-6.3750305694638514E-3</v>
      </c>
    </row>
    <row r="3804" spans="2:7" x14ac:dyDescent="0.2">
      <c r="B3804" s="153">
        <v>37973</v>
      </c>
      <c r="C3804" s="61">
        <v>68.219703999999993</v>
      </c>
      <c r="D3804">
        <f t="shared" si="120"/>
        <v>2.3370787986624789E-2</v>
      </c>
      <c r="E3804">
        <v>2.3370787986624789E-2</v>
      </c>
      <c r="F3804">
        <v>3802</v>
      </c>
      <c r="G3804">
        <f t="shared" ca="1" si="121"/>
        <v>8.5163884743457829E-3</v>
      </c>
    </row>
    <row r="3805" spans="2:7" x14ac:dyDescent="0.2">
      <c r="B3805" s="153">
        <v>37972</v>
      </c>
      <c r="C3805" s="61">
        <v>66.661766</v>
      </c>
      <c r="D3805">
        <f t="shared" si="120"/>
        <v>8.0913901219550298E-3</v>
      </c>
      <c r="E3805">
        <v>8.0913901219550298E-3</v>
      </c>
      <c r="F3805">
        <v>3803</v>
      </c>
      <c r="G3805">
        <f t="shared" ca="1" si="121"/>
        <v>-3.6492453980324198E-2</v>
      </c>
    </row>
    <row r="3806" spans="2:7" x14ac:dyDescent="0.2">
      <c r="B3806" s="153">
        <v>37971</v>
      </c>
      <c r="C3806" s="61">
        <v>66.126709000000005</v>
      </c>
      <c r="D3806">
        <f t="shared" si="120"/>
        <v>-8.8453525896000796E-3</v>
      </c>
      <c r="E3806">
        <v>-8.8453525896000796E-3</v>
      </c>
      <c r="F3806">
        <v>3804</v>
      </c>
      <c r="G3806">
        <f t="shared" ca="1" si="121"/>
        <v>3.4437159274908487E-2</v>
      </c>
    </row>
    <row r="3807" spans="2:7" x14ac:dyDescent="0.2">
      <c r="B3807" s="153">
        <v>37970</v>
      </c>
      <c r="C3807" s="61">
        <v>66.716842999999997</v>
      </c>
      <c r="D3807">
        <f t="shared" si="120"/>
        <v>1.0006042610737767E-2</v>
      </c>
      <c r="E3807">
        <v>1.0006042610737767E-2</v>
      </c>
      <c r="F3807">
        <v>3805</v>
      </c>
      <c r="G3807">
        <f t="shared" ca="1" si="121"/>
        <v>0.11681584433991994</v>
      </c>
    </row>
    <row r="3808" spans="2:7" x14ac:dyDescent="0.2">
      <c r="B3808" s="153">
        <v>37967</v>
      </c>
      <c r="C3808" s="61">
        <v>66.055885000000004</v>
      </c>
      <c r="D3808">
        <f t="shared" si="120"/>
        <v>8.6506880805075747E-3</v>
      </c>
      <c r="E3808">
        <v>8.6506880805075747E-3</v>
      </c>
      <c r="F3808">
        <v>3806</v>
      </c>
      <c r="G3808">
        <f t="shared" ca="1" si="121"/>
        <v>1.1290093575035423E-2</v>
      </c>
    </row>
    <row r="3809" spans="2:7" x14ac:dyDescent="0.2">
      <c r="B3809" s="153">
        <v>37966</v>
      </c>
      <c r="C3809" s="61">
        <v>65.489356999999998</v>
      </c>
      <c r="D3809">
        <f t="shared" si="120"/>
        <v>-1.1755114043960901E-2</v>
      </c>
      <c r="E3809">
        <v>-1.1755114043960901E-2</v>
      </c>
      <c r="F3809">
        <v>3807</v>
      </c>
      <c r="G3809">
        <f t="shared" ca="1" si="121"/>
        <v>-3.8657934214979754E-2</v>
      </c>
    </row>
    <row r="3810" spans="2:7" x14ac:dyDescent="0.2">
      <c r="B3810" s="153">
        <v>37965</v>
      </c>
      <c r="C3810" s="61">
        <v>66.268349000000001</v>
      </c>
      <c r="D3810">
        <f t="shared" si="120"/>
        <v>-5.3147266666004655E-3</v>
      </c>
      <c r="E3810">
        <v>-5.3147266666004655E-3</v>
      </c>
      <c r="F3810">
        <v>3808</v>
      </c>
      <c r="G3810">
        <f t="shared" ca="1" si="121"/>
        <v>6.781930213625309E-2</v>
      </c>
    </row>
    <row r="3811" spans="2:7" x14ac:dyDescent="0.2">
      <c r="B3811" s="153">
        <v>37964</v>
      </c>
      <c r="C3811" s="61">
        <v>66.622428999999997</v>
      </c>
      <c r="D3811">
        <f t="shared" si="120"/>
        <v>1.8770350484134515E-2</v>
      </c>
      <c r="E3811">
        <v>1.8770350484134515E-2</v>
      </c>
      <c r="F3811">
        <v>3809</v>
      </c>
      <c r="G3811">
        <f t="shared" ca="1" si="121"/>
        <v>0.10829669920902703</v>
      </c>
    </row>
    <row r="3812" spans="2:7" x14ac:dyDescent="0.2">
      <c r="B3812" s="153">
        <v>37963</v>
      </c>
      <c r="C3812" s="61">
        <v>65.394942999999998</v>
      </c>
      <c r="D3812">
        <f t="shared" si="120"/>
        <v>2.1707255982899598E-3</v>
      </c>
      <c r="E3812">
        <v>2.1707255982899598E-3</v>
      </c>
      <c r="F3812">
        <v>3810</v>
      </c>
      <c r="G3812">
        <f t="shared" ca="1" si="121"/>
        <v>-4.0374466171978755E-2</v>
      </c>
    </row>
    <row r="3813" spans="2:7" x14ac:dyDescent="0.2">
      <c r="B3813" s="153">
        <v>37960</v>
      </c>
      <c r="C3813" s="61">
        <v>65.253296000000006</v>
      </c>
      <c r="D3813">
        <f t="shared" si="120"/>
        <v>-2.4238311047663143E-2</v>
      </c>
      <c r="E3813">
        <v>-2.4238311047663143E-2</v>
      </c>
      <c r="F3813">
        <v>3811</v>
      </c>
      <c r="G3813">
        <f t="shared" ca="1" si="121"/>
        <v>-7.6538654000747788E-2</v>
      </c>
    </row>
    <row r="3814" spans="2:7" x14ac:dyDescent="0.2">
      <c r="B3814" s="153">
        <v>37959</v>
      </c>
      <c r="C3814" s="61">
        <v>66.874213999999995</v>
      </c>
      <c r="D3814">
        <f t="shared" si="120"/>
        <v>4.7094123243147159E-4</v>
      </c>
      <c r="E3814">
        <v>4.7094123243147159E-4</v>
      </c>
      <c r="F3814">
        <v>3812</v>
      </c>
      <c r="G3814">
        <f t="shared" ca="1" si="121"/>
        <v>-6.9711307717934393E-2</v>
      </c>
    </row>
    <row r="3815" spans="2:7" x14ac:dyDescent="0.2">
      <c r="B3815" s="153">
        <v>37958</v>
      </c>
      <c r="C3815" s="61">
        <v>66.842735000000005</v>
      </c>
      <c r="D3815">
        <f t="shared" si="120"/>
        <v>-5.8815462535295076E-4</v>
      </c>
      <c r="E3815">
        <v>-5.8815462535295076E-4</v>
      </c>
      <c r="F3815">
        <v>3813</v>
      </c>
      <c r="G3815">
        <f t="shared" ca="1" si="121"/>
        <v>3.6233736046139844E-2</v>
      </c>
    </row>
    <row r="3816" spans="2:7" x14ac:dyDescent="0.2">
      <c r="B3816" s="153">
        <v>37957</v>
      </c>
      <c r="C3816" s="61">
        <v>66.882071999999994</v>
      </c>
      <c r="D3816">
        <f t="shared" si="120"/>
        <v>1.0600460410490169E-3</v>
      </c>
      <c r="E3816">
        <v>1.0600460410490169E-3</v>
      </c>
      <c r="F3816">
        <v>3814</v>
      </c>
      <c r="G3816">
        <f t="shared" ca="1" si="121"/>
        <v>-4.7026523706595831E-2</v>
      </c>
    </row>
    <row r="3817" spans="2:7" x14ac:dyDescent="0.2">
      <c r="B3817" s="153">
        <v>37956</v>
      </c>
      <c r="C3817" s="61">
        <v>66.811249000000004</v>
      </c>
      <c r="D3817">
        <f t="shared" si="120"/>
        <v>3.9162779263165873E-2</v>
      </c>
      <c r="E3817">
        <v>3.9162779263165873E-2</v>
      </c>
      <c r="F3817">
        <v>3815</v>
      </c>
      <c r="G3817">
        <f t="shared" ca="1" si="121"/>
        <v>5.6295712055686786E-2</v>
      </c>
    </row>
    <row r="3818" spans="2:7" x14ac:dyDescent="0.2">
      <c r="B3818" s="153">
        <v>37953</v>
      </c>
      <c r="C3818" s="61">
        <v>64.293342999999993</v>
      </c>
      <c r="D3818">
        <f t="shared" si="120"/>
        <v>3.8083090928077304E-3</v>
      </c>
      <c r="E3818">
        <v>3.8083090928077304E-3</v>
      </c>
      <c r="F3818">
        <v>3816</v>
      </c>
      <c r="G3818">
        <f t="shared" ca="1" si="121"/>
        <v>-9.8818908322823681E-2</v>
      </c>
    </row>
    <row r="3819" spans="2:7" x14ac:dyDescent="0.2">
      <c r="B3819" s="153">
        <v>37952</v>
      </c>
      <c r="C3819" s="61">
        <v>64.049423000000004</v>
      </c>
      <c r="D3819">
        <f t="shared" si="120"/>
        <v>-3.305864268113952E-3</v>
      </c>
      <c r="E3819">
        <v>-3.305864268113952E-3</v>
      </c>
      <c r="F3819">
        <v>3817</v>
      </c>
      <c r="G3819">
        <f t="shared" ca="1" si="121"/>
        <v>1.885569335694583E-2</v>
      </c>
    </row>
    <row r="3820" spans="2:7" x14ac:dyDescent="0.2">
      <c r="B3820" s="153">
        <v>37951</v>
      </c>
      <c r="C3820" s="61">
        <v>64.261864000000003</v>
      </c>
      <c r="D3820">
        <f t="shared" si="120"/>
        <v>0</v>
      </c>
      <c r="E3820">
        <v>0</v>
      </c>
      <c r="F3820">
        <v>3818</v>
      </c>
      <c r="G3820">
        <f t="shared" ca="1" si="121"/>
        <v>-1.9014522085735719E-3</v>
      </c>
    </row>
    <row r="3821" spans="2:7" x14ac:dyDescent="0.2">
      <c r="B3821" s="153">
        <v>37950</v>
      </c>
      <c r="C3821" s="61">
        <v>64.261864000000003</v>
      </c>
      <c r="D3821">
        <f t="shared" si="120"/>
        <v>3.7738227773768812E-2</v>
      </c>
      <c r="E3821">
        <v>3.7738227773768812E-2</v>
      </c>
      <c r="F3821">
        <v>3819</v>
      </c>
      <c r="G3821">
        <f t="shared" ca="1" si="121"/>
        <v>-9.4076948973287802E-3</v>
      </c>
    </row>
    <row r="3822" spans="2:7" x14ac:dyDescent="0.2">
      <c r="B3822" s="153">
        <v>37949</v>
      </c>
      <c r="C3822" s="61">
        <v>61.924926999999997</v>
      </c>
      <c r="D3822">
        <f t="shared" si="120"/>
        <v>1.7847903905576896E-2</v>
      </c>
      <c r="E3822">
        <v>1.7847903905576896E-2</v>
      </c>
      <c r="F3822">
        <v>3820</v>
      </c>
      <c r="G3822">
        <f t="shared" ca="1" si="121"/>
        <v>-2.8517414215514713E-3</v>
      </c>
    </row>
    <row r="3823" spans="2:7" x14ac:dyDescent="0.2">
      <c r="B3823" s="153">
        <v>37946</v>
      </c>
      <c r="C3823" s="61">
        <v>60.839077000000003</v>
      </c>
      <c r="D3823">
        <f t="shared" si="120"/>
        <v>2.8054623648653347E-2</v>
      </c>
      <c r="E3823">
        <v>2.8054623648653347E-2</v>
      </c>
      <c r="F3823">
        <v>3821</v>
      </c>
      <c r="G3823">
        <f t="shared" ca="1" si="121"/>
        <v>2.6121242286674687E-2</v>
      </c>
    </row>
    <row r="3824" spans="2:7" x14ac:dyDescent="0.2">
      <c r="B3824" s="153">
        <v>37945</v>
      </c>
      <c r="C3824" s="61">
        <v>59.178837000000001</v>
      </c>
      <c r="D3824">
        <f t="shared" si="120"/>
        <v>-6.735432875403808E-3</v>
      </c>
      <c r="E3824">
        <v>-6.735432875403808E-3</v>
      </c>
      <c r="F3824">
        <v>3822</v>
      </c>
      <c r="G3824">
        <f t="shared" ca="1" si="121"/>
        <v>2.730668397212525E-2</v>
      </c>
    </row>
    <row r="3825" spans="2:7" x14ac:dyDescent="0.2">
      <c r="B3825" s="153">
        <v>37944</v>
      </c>
      <c r="C3825" s="61">
        <v>59.580134999999999</v>
      </c>
      <c r="D3825">
        <f t="shared" si="120"/>
        <v>-1.3548462285640779E-2</v>
      </c>
      <c r="E3825">
        <v>-1.3548462285640779E-2</v>
      </c>
      <c r="F3825">
        <v>3823</v>
      </c>
      <c r="G3825">
        <f t="shared" ca="1" si="121"/>
        <v>-3.3158319755400519E-2</v>
      </c>
    </row>
    <row r="3826" spans="2:7" x14ac:dyDescent="0.2">
      <c r="B3826" s="153">
        <v>37943</v>
      </c>
      <c r="C3826" s="61">
        <v>60.398440999999998</v>
      </c>
      <c r="D3826">
        <f t="shared" si="120"/>
        <v>-7.1144061735800334E-3</v>
      </c>
      <c r="E3826">
        <v>-7.1144061735800334E-3</v>
      </c>
      <c r="F3826">
        <v>3824</v>
      </c>
      <c r="G3826">
        <f t="shared" ca="1" si="121"/>
        <v>3.4667678942437725E-2</v>
      </c>
    </row>
    <row r="3827" spans="2:7" x14ac:dyDescent="0.2">
      <c r="B3827" s="153">
        <v>37942</v>
      </c>
      <c r="C3827" s="61">
        <v>60.831218999999997</v>
      </c>
      <c r="D3827">
        <f t="shared" si="120"/>
        <v>5.8171384286224544E-2</v>
      </c>
      <c r="E3827">
        <v>5.8171384286224544E-2</v>
      </c>
      <c r="F3827">
        <v>3825</v>
      </c>
      <c r="G3827">
        <f t="shared" ca="1" si="121"/>
        <v>0.12738553278991455</v>
      </c>
    </row>
    <row r="3828" spans="2:7" x14ac:dyDescent="0.2">
      <c r="B3828" s="153">
        <v>37939</v>
      </c>
      <c r="C3828" s="61">
        <v>57.487113999999998</v>
      </c>
      <c r="D3828">
        <f t="shared" si="120"/>
        <v>-2.7681450151711487E-2</v>
      </c>
      <c r="E3828">
        <v>-2.7681450151711487E-2</v>
      </c>
      <c r="F3828">
        <v>3826</v>
      </c>
      <c r="G3828">
        <f t="shared" ca="1" si="121"/>
        <v>5.1689003472386641E-2</v>
      </c>
    </row>
    <row r="3829" spans="2:7" x14ac:dyDescent="0.2">
      <c r="B3829" s="153">
        <v>37938</v>
      </c>
      <c r="C3829" s="61">
        <v>59.123745</v>
      </c>
      <c r="D3829">
        <f t="shared" si="120"/>
        <v>2.6688941510220458E-3</v>
      </c>
      <c r="E3829">
        <v>2.6688941510220458E-3</v>
      </c>
      <c r="F3829">
        <v>3827</v>
      </c>
      <c r="G3829">
        <f t="shared" ca="1" si="121"/>
        <v>-1.4283051146337463E-2</v>
      </c>
    </row>
    <row r="3830" spans="2:7" x14ac:dyDescent="0.2">
      <c r="B3830" s="153">
        <v>37937</v>
      </c>
      <c r="C3830" s="61">
        <v>58.966369999999998</v>
      </c>
      <c r="D3830">
        <f t="shared" si="120"/>
        <v>1.6824734562574196E-2</v>
      </c>
      <c r="E3830">
        <v>1.6824734562574196E-2</v>
      </c>
      <c r="F3830">
        <v>3828</v>
      </c>
      <c r="G3830">
        <f t="shared" ca="1" si="121"/>
        <v>0.11385967212538711</v>
      </c>
    </row>
    <row r="3831" spans="2:7" x14ac:dyDescent="0.2">
      <c r="B3831" s="153">
        <v>37936</v>
      </c>
      <c r="C3831" s="61">
        <v>57.990692000000003</v>
      </c>
      <c r="D3831">
        <f t="shared" si="120"/>
        <v>-8.2089186830463737E-3</v>
      </c>
      <c r="E3831">
        <v>-8.2089186830463737E-3</v>
      </c>
      <c r="F3831">
        <v>3829</v>
      </c>
      <c r="G3831">
        <f t="shared" ca="1" si="121"/>
        <v>3.8757200485353645E-2</v>
      </c>
    </row>
    <row r="3832" spans="2:7" x14ac:dyDescent="0.2">
      <c r="B3832" s="153">
        <v>37935</v>
      </c>
      <c r="C3832" s="61">
        <v>58.470672999999998</v>
      </c>
      <c r="D3832">
        <f t="shared" si="120"/>
        <v>-2.6842954075496734E-3</v>
      </c>
      <c r="E3832">
        <v>-2.6842954075496734E-3</v>
      </c>
      <c r="F3832">
        <v>3830</v>
      </c>
      <c r="G3832">
        <f t="shared" ca="1" si="121"/>
        <v>7.1500805779146262E-2</v>
      </c>
    </row>
    <row r="3833" spans="2:7" x14ac:dyDescent="0.2">
      <c r="B3833" s="153">
        <v>37932</v>
      </c>
      <c r="C3833" s="61">
        <v>58.628048</v>
      </c>
      <c r="D3833">
        <f t="shared" si="120"/>
        <v>-1.6369396375813718E-2</v>
      </c>
      <c r="E3833">
        <v>-1.6369396375813718E-2</v>
      </c>
      <c r="F3833">
        <v>3831</v>
      </c>
      <c r="G3833">
        <f t="shared" ca="1" si="121"/>
        <v>9.8306850397194834E-3</v>
      </c>
    </row>
    <row r="3834" spans="2:7" x14ac:dyDescent="0.2">
      <c r="B3834" s="153">
        <v>37931</v>
      </c>
      <c r="C3834" s="61">
        <v>59.603724999999997</v>
      </c>
      <c r="D3834">
        <f t="shared" si="120"/>
        <v>-1.1483866020120241E-2</v>
      </c>
      <c r="E3834">
        <v>-1.1483866020120241E-2</v>
      </c>
      <c r="F3834">
        <v>3832</v>
      </c>
      <c r="G3834">
        <f t="shared" ca="1" si="121"/>
        <v>4.8203516670513431E-2</v>
      </c>
    </row>
    <row r="3835" spans="2:7" x14ac:dyDescent="0.2">
      <c r="B3835" s="153">
        <v>37930</v>
      </c>
      <c r="C3835" s="61">
        <v>60.296157999999998</v>
      </c>
      <c r="D3835">
        <f t="shared" si="120"/>
        <v>4.4566901569582096E-3</v>
      </c>
      <c r="E3835">
        <v>4.4566901569582096E-3</v>
      </c>
      <c r="F3835">
        <v>3833</v>
      </c>
      <c r="G3835">
        <f t="shared" ca="1" si="121"/>
        <v>5.6196096213284759E-3</v>
      </c>
    </row>
    <row r="3836" spans="2:7" x14ac:dyDescent="0.2">
      <c r="B3836" s="153">
        <v>37929</v>
      </c>
      <c r="C3836" s="61">
        <v>60.028629000000002</v>
      </c>
      <c r="D3836">
        <f t="shared" si="120"/>
        <v>-2.3925334810362249E-2</v>
      </c>
      <c r="E3836">
        <v>-2.3925334810362249E-2</v>
      </c>
      <c r="F3836">
        <v>3834</v>
      </c>
      <c r="G3836">
        <f t="shared" ca="1" si="121"/>
        <v>2.4927540837150406E-2</v>
      </c>
    </row>
    <row r="3837" spans="2:7" x14ac:dyDescent="0.2">
      <c r="B3837" s="153">
        <v>37928</v>
      </c>
      <c r="C3837" s="61">
        <v>61.500038000000004</v>
      </c>
      <c r="D3837">
        <f t="shared" si="120"/>
        <v>4.3524904817861622E-2</v>
      </c>
      <c r="E3837">
        <v>4.3524904817861622E-2</v>
      </c>
      <c r="F3837">
        <v>3835</v>
      </c>
      <c r="G3837">
        <f t="shared" ca="1" si="121"/>
        <v>2.3644811339592682E-2</v>
      </c>
    </row>
    <row r="3838" spans="2:7" x14ac:dyDescent="0.2">
      <c r="B3838" s="153">
        <v>37925</v>
      </c>
      <c r="C3838" s="61">
        <v>58.934902000000001</v>
      </c>
      <c r="D3838">
        <f t="shared" si="120"/>
        <v>2.7857755830575717E-2</v>
      </c>
      <c r="E3838">
        <v>2.7857755830575717E-2</v>
      </c>
      <c r="F3838">
        <v>3836</v>
      </c>
      <c r="G3838">
        <f t="shared" ca="1" si="121"/>
        <v>-9.5133220131892338E-3</v>
      </c>
    </row>
    <row r="3839" spans="2:7" x14ac:dyDescent="0.2">
      <c r="B3839" s="153">
        <v>37924</v>
      </c>
      <c r="C3839" s="61">
        <v>57.337605000000003</v>
      </c>
      <c r="D3839">
        <f t="shared" si="120"/>
        <v>-1.233669035494182E-3</v>
      </c>
      <c r="E3839">
        <v>-1.233669035494182E-3</v>
      </c>
      <c r="F3839">
        <v>3837</v>
      </c>
      <c r="G3839">
        <f t="shared" ca="1" si="121"/>
        <v>-1.3230508909430861E-2</v>
      </c>
    </row>
    <row r="3840" spans="2:7" x14ac:dyDescent="0.2">
      <c r="B3840" s="153">
        <v>37923</v>
      </c>
      <c r="C3840" s="61">
        <v>57.408428000000001</v>
      </c>
      <c r="D3840">
        <f t="shared" si="120"/>
        <v>6.2060830985980718E-3</v>
      </c>
      <c r="E3840">
        <v>6.2060830985980718E-3</v>
      </c>
      <c r="F3840">
        <v>3838</v>
      </c>
      <c r="G3840">
        <f t="shared" ca="1" si="121"/>
        <v>2.0638930365967686E-2</v>
      </c>
    </row>
    <row r="3841" spans="2:7" x14ac:dyDescent="0.2">
      <c r="B3841" s="153">
        <v>37922</v>
      </c>
      <c r="C3841" s="61">
        <v>57.054344</v>
      </c>
      <c r="D3841">
        <f t="shared" si="120"/>
        <v>-1.0507454655989295E-2</v>
      </c>
      <c r="E3841">
        <v>-1.0507454655989295E-2</v>
      </c>
      <c r="F3841">
        <v>3839</v>
      </c>
      <c r="G3841">
        <f t="shared" ca="1" si="121"/>
        <v>-2.3893805278257938E-2</v>
      </c>
    </row>
    <row r="3842" spans="2:7" x14ac:dyDescent="0.2">
      <c r="B3842" s="153">
        <v>37921</v>
      </c>
      <c r="C3842" s="61">
        <v>57.660206000000002</v>
      </c>
      <c r="D3842">
        <f t="shared" si="120"/>
        <v>-2.5402704918701894E-2</v>
      </c>
      <c r="E3842">
        <v>-2.5402704918701894E-2</v>
      </c>
      <c r="F3842">
        <v>3840</v>
      </c>
      <c r="G3842">
        <f t="shared" ca="1" si="121"/>
        <v>4.6374959942001109E-2</v>
      </c>
    </row>
    <row r="3843" spans="2:7" x14ac:dyDescent="0.2">
      <c r="B3843" s="153">
        <v>37918</v>
      </c>
      <c r="C3843" s="61">
        <v>59.163108999999999</v>
      </c>
      <c r="D3843">
        <f t="shared" ref="D3843:D3906" si="122">(C3843-C3844)/C3844</f>
        <v>4.1124729391745295E-2</v>
      </c>
      <c r="E3843">
        <v>4.1124729391745295E-2</v>
      </c>
      <c r="F3843">
        <v>3841</v>
      </c>
      <c r="G3843">
        <f t="shared" ref="G3843:G3906" ca="1" si="123">_xlfn.NORM.INV(RAND(),$N$5,$N$6)</f>
        <v>-1.6748365957891174E-2</v>
      </c>
    </row>
    <row r="3844" spans="2:7" x14ac:dyDescent="0.2">
      <c r="B3844" s="153">
        <v>37917</v>
      </c>
      <c r="C3844" s="61">
        <v>56.826149000000001</v>
      </c>
      <c r="D3844">
        <f t="shared" si="122"/>
        <v>-1.901680973281376E-2</v>
      </c>
      <c r="E3844">
        <v>-1.901680973281376E-2</v>
      </c>
      <c r="F3844">
        <v>3842</v>
      </c>
      <c r="G3844">
        <f t="shared" ca="1" si="123"/>
        <v>-9.4340493693224947E-2</v>
      </c>
    </row>
    <row r="3845" spans="2:7" x14ac:dyDescent="0.2">
      <c r="B3845" s="153">
        <v>37916</v>
      </c>
      <c r="C3845" s="61">
        <v>57.927750000000003</v>
      </c>
      <c r="D3845">
        <f t="shared" si="122"/>
        <v>1.6710558219997645E-2</v>
      </c>
      <c r="E3845">
        <v>1.6710558219997645E-2</v>
      </c>
      <c r="F3845">
        <v>3843</v>
      </c>
      <c r="G3845">
        <f t="shared" ca="1" si="123"/>
        <v>1.5490110345083461E-2</v>
      </c>
    </row>
    <row r="3846" spans="2:7" x14ac:dyDescent="0.2">
      <c r="B3846" s="153">
        <v>37915</v>
      </c>
      <c r="C3846" s="61">
        <v>56.975655000000003</v>
      </c>
      <c r="D3846">
        <f t="shared" si="122"/>
        <v>-9.9808938500423813E-3</v>
      </c>
      <c r="E3846">
        <v>-9.9808938500423813E-3</v>
      </c>
      <c r="F3846">
        <v>3844</v>
      </c>
      <c r="G3846">
        <f t="shared" ca="1" si="123"/>
        <v>3.1661467770921506E-2</v>
      </c>
    </row>
    <row r="3847" spans="2:7" x14ac:dyDescent="0.2">
      <c r="B3847" s="153">
        <v>37914</v>
      </c>
      <c r="C3847" s="61">
        <v>57.550055999999998</v>
      </c>
      <c r="D3847">
        <f t="shared" si="122"/>
        <v>-4.8028180455768017E-2</v>
      </c>
      <c r="E3847">
        <v>-4.8028180455768017E-2</v>
      </c>
      <c r="F3847">
        <v>3845</v>
      </c>
      <c r="G3847">
        <f t="shared" ca="1" si="123"/>
        <v>0.12548818632892661</v>
      </c>
    </row>
    <row r="3848" spans="2:7" x14ac:dyDescent="0.2">
      <c r="B3848" s="153">
        <v>37911</v>
      </c>
      <c r="C3848" s="61">
        <v>60.453529000000003</v>
      </c>
      <c r="D3848">
        <f t="shared" si="122"/>
        <v>-2.2076414582306351E-3</v>
      </c>
      <c r="E3848">
        <v>-2.2076414582306351E-3</v>
      </c>
      <c r="F3848">
        <v>3846</v>
      </c>
      <c r="G3848">
        <f t="shared" ca="1" si="123"/>
        <v>-1.9439029789996776E-2</v>
      </c>
    </row>
    <row r="3849" spans="2:7" x14ac:dyDescent="0.2">
      <c r="B3849" s="153">
        <v>37910</v>
      </c>
      <c r="C3849" s="61">
        <v>60.587283999999997</v>
      </c>
      <c r="D3849">
        <f t="shared" si="122"/>
        <v>1.4492810893612805E-2</v>
      </c>
      <c r="E3849">
        <v>1.4492810893612805E-2</v>
      </c>
      <c r="F3849">
        <v>3847</v>
      </c>
      <c r="G3849">
        <f t="shared" ca="1" si="123"/>
        <v>1.8039078944452981E-2</v>
      </c>
    </row>
    <row r="3850" spans="2:7" x14ac:dyDescent="0.2">
      <c r="B3850" s="153">
        <v>37909</v>
      </c>
      <c r="C3850" s="61">
        <v>59.721747999999998</v>
      </c>
      <c r="D3850">
        <f t="shared" si="122"/>
        <v>3.0549639434660304E-2</v>
      </c>
      <c r="E3850">
        <v>3.0549639434660304E-2</v>
      </c>
      <c r="F3850">
        <v>3848</v>
      </c>
      <c r="G3850">
        <f t="shared" ca="1" si="123"/>
        <v>-3.6571017970255366E-2</v>
      </c>
    </row>
    <row r="3851" spans="2:7" x14ac:dyDescent="0.2">
      <c r="B3851" s="153">
        <v>37908</v>
      </c>
      <c r="C3851" s="61">
        <v>57.951355</v>
      </c>
      <c r="D3851">
        <f t="shared" si="122"/>
        <v>-4.7341875558995418E-2</v>
      </c>
      <c r="E3851">
        <v>-4.7341875558995418E-2</v>
      </c>
      <c r="F3851">
        <v>3849</v>
      </c>
      <c r="G3851">
        <f t="shared" ca="1" si="123"/>
        <v>-3.0207092646692513E-2</v>
      </c>
    </row>
    <row r="3852" spans="2:7" x14ac:dyDescent="0.2">
      <c r="B3852" s="153">
        <v>37907</v>
      </c>
      <c r="C3852" s="61">
        <v>60.831218999999997</v>
      </c>
      <c r="D3852">
        <f t="shared" si="122"/>
        <v>3.9113086325916487E-2</v>
      </c>
      <c r="E3852">
        <v>3.9113086325916487E-2</v>
      </c>
      <c r="F3852">
        <v>3850</v>
      </c>
      <c r="G3852">
        <f t="shared" ca="1" si="123"/>
        <v>-5.169359401762251E-2</v>
      </c>
    </row>
    <row r="3853" spans="2:7" x14ac:dyDescent="0.2">
      <c r="B3853" s="153">
        <v>37904</v>
      </c>
      <c r="C3853" s="61">
        <v>58.541480999999997</v>
      </c>
      <c r="D3853">
        <f t="shared" si="122"/>
        <v>4.3624429856138014E-2</v>
      </c>
      <c r="E3853">
        <v>4.3624429856138014E-2</v>
      </c>
      <c r="F3853">
        <v>3851</v>
      </c>
      <c r="G3853">
        <f t="shared" ca="1" si="123"/>
        <v>-1.6631762285257218E-2</v>
      </c>
    </row>
    <row r="3854" spans="2:7" x14ac:dyDescent="0.2">
      <c r="B3854" s="153">
        <v>37903</v>
      </c>
      <c r="C3854" s="61">
        <v>56.094394999999999</v>
      </c>
      <c r="D3854">
        <f t="shared" si="122"/>
        <v>2.1785979841299426E-2</v>
      </c>
      <c r="E3854">
        <v>2.1785979841299426E-2</v>
      </c>
      <c r="F3854">
        <v>3852</v>
      </c>
      <c r="G3854">
        <f t="shared" ca="1" si="123"/>
        <v>0.13145496588309236</v>
      </c>
    </row>
    <row r="3855" spans="2:7" x14ac:dyDescent="0.2">
      <c r="B3855" s="153">
        <v>37902</v>
      </c>
      <c r="C3855" s="61">
        <v>54.898380000000003</v>
      </c>
      <c r="D3855">
        <f t="shared" si="122"/>
        <v>5.1865494527193285E-3</v>
      </c>
      <c r="E3855">
        <v>5.1865494527193285E-3</v>
      </c>
      <c r="F3855">
        <v>3853</v>
      </c>
      <c r="G3855">
        <f t="shared" ca="1" si="123"/>
        <v>-9.5305585262569353E-2</v>
      </c>
    </row>
    <row r="3856" spans="2:7" x14ac:dyDescent="0.2">
      <c r="B3856" s="153">
        <v>37901</v>
      </c>
      <c r="C3856" s="61">
        <v>54.615116</v>
      </c>
      <c r="D3856">
        <f t="shared" si="122"/>
        <v>1.7145367429038889E-2</v>
      </c>
      <c r="E3856">
        <v>1.7145367429038889E-2</v>
      </c>
      <c r="F3856">
        <v>3854</v>
      </c>
      <c r="G3856">
        <f t="shared" ca="1" si="123"/>
        <v>-1.742591183575791E-2</v>
      </c>
    </row>
    <row r="3857" spans="2:7" x14ac:dyDescent="0.2">
      <c r="B3857" s="153">
        <v>37900</v>
      </c>
      <c r="C3857" s="61">
        <v>53.694504000000002</v>
      </c>
      <c r="D3857">
        <f t="shared" si="122"/>
        <v>7.1103475775353434E-2</v>
      </c>
      <c r="E3857">
        <v>7.1103475775353434E-2</v>
      </c>
      <c r="F3857">
        <v>3855</v>
      </c>
      <c r="G3857">
        <f t="shared" ca="1" si="123"/>
        <v>6.3794010880893093E-2</v>
      </c>
    </row>
    <row r="3858" spans="2:7" x14ac:dyDescent="0.2">
      <c r="B3858" s="153">
        <v>37897</v>
      </c>
      <c r="C3858" s="61">
        <v>50.130080999999997</v>
      </c>
      <c r="D3858">
        <f t="shared" si="122"/>
        <v>1.6594927181258649E-2</v>
      </c>
      <c r="E3858">
        <v>1.6594927181258649E-2</v>
      </c>
      <c r="F3858">
        <v>3856</v>
      </c>
      <c r="G3858">
        <f t="shared" ca="1" si="123"/>
        <v>-1.5395109345218682E-2</v>
      </c>
    </row>
    <row r="3859" spans="2:7" x14ac:dyDescent="0.2">
      <c r="B3859" s="153">
        <v>37896</v>
      </c>
      <c r="C3859" s="61">
        <v>49.311756000000003</v>
      </c>
      <c r="D3859">
        <f t="shared" si="122"/>
        <v>0</v>
      </c>
      <c r="E3859">
        <v>0</v>
      </c>
      <c r="F3859">
        <v>3857</v>
      </c>
      <c r="G3859">
        <f t="shared" ca="1" si="123"/>
        <v>4.1367324237492668E-2</v>
      </c>
    </row>
    <row r="3860" spans="2:7" x14ac:dyDescent="0.2">
      <c r="B3860" s="153">
        <v>37895</v>
      </c>
      <c r="C3860" s="61">
        <v>49.311756000000003</v>
      </c>
      <c r="D3860">
        <f t="shared" si="122"/>
        <v>1.9189975578754688E-2</v>
      </c>
      <c r="E3860">
        <v>1.9189975578754688E-2</v>
      </c>
      <c r="F3860">
        <v>3858</v>
      </c>
      <c r="G3860">
        <f t="shared" ca="1" si="123"/>
        <v>-2.2061707097738005E-2</v>
      </c>
    </row>
    <row r="3861" spans="2:7" x14ac:dyDescent="0.2">
      <c r="B3861" s="153">
        <v>37894</v>
      </c>
      <c r="C3861" s="61">
        <v>48.383282000000001</v>
      </c>
      <c r="D3861">
        <f t="shared" si="122"/>
        <v>5.3955825066968081E-3</v>
      </c>
      <c r="E3861">
        <v>5.3955825066968081E-3</v>
      </c>
      <c r="F3861">
        <v>3859</v>
      </c>
      <c r="G3861">
        <f t="shared" ca="1" si="123"/>
        <v>4.4131748741236758E-2</v>
      </c>
    </row>
    <row r="3862" spans="2:7" x14ac:dyDescent="0.2">
      <c r="B3862" s="153">
        <v>37893</v>
      </c>
      <c r="C3862" s="61">
        <v>48.123626999999999</v>
      </c>
      <c r="D3862">
        <f t="shared" si="122"/>
        <v>1.2918387747423307E-2</v>
      </c>
      <c r="E3862">
        <v>1.2918387747423307E-2</v>
      </c>
      <c r="F3862">
        <v>3860</v>
      </c>
      <c r="G3862">
        <f t="shared" ca="1" si="123"/>
        <v>6.4972471350188118E-2</v>
      </c>
    </row>
    <row r="3863" spans="2:7" x14ac:dyDescent="0.2">
      <c r="B3863" s="153">
        <v>37890</v>
      </c>
      <c r="C3863" s="61">
        <v>47.509875999999998</v>
      </c>
      <c r="D3863">
        <f t="shared" si="122"/>
        <v>3.5144748408948337E-2</v>
      </c>
      <c r="E3863">
        <v>3.5144748408948337E-2</v>
      </c>
      <c r="F3863">
        <v>3861</v>
      </c>
      <c r="G3863">
        <f t="shared" ca="1" si="123"/>
        <v>-6.1057639382269789E-2</v>
      </c>
    </row>
    <row r="3864" spans="2:7" x14ac:dyDescent="0.2">
      <c r="B3864" s="153">
        <v>37889</v>
      </c>
      <c r="C3864" s="61">
        <v>45.896842999999997</v>
      </c>
      <c r="D3864">
        <f t="shared" si="122"/>
        <v>-1.4362922618817407E-2</v>
      </c>
      <c r="E3864">
        <v>-1.4362922618817407E-2</v>
      </c>
      <c r="F3864">
        <v>3862</v>
      </c>
      <c r="G3864">
        <f t="shared" ca="1" si="123"/>
        <v>4.0826617261647345E-2</v>
      </c>
    </row>
    <row r="3865" spans="2:7" x14ac:dyDescent="0.2">
      <c r="B3865" s="153">
        <v>37888</v>
      </c>
      <c r="C3865" s="61">
        <v>46.565662000000003</v>
      </c>
      <c r="D3865">
        <f t="shared" si="122"/>
        <v>2.1577722695731688E-2</v>
      </c>
      <c r="E3865">
        <v>2.1577722695731688E-2</v>
      </c>
      <c r="F3865">
        <v>3863</v>
      </c>
      <c r="G3865">
        <f t="shared" ca="1" si="123"/>
        <v>-7.0883711802555913E-2</v>
      </c>
    </row>
    <row r="3866" spans="2:7" x14ac:dyDescent="0.2">
      <c r="B3866" s="153">
        <v>37887</v>
      </c>
      <c r="C3866" s="61">
        <v>45.582104000000001</v>
      </c>
      <c r="D3866">
        <f t="shared" si="122"/>
        <v>6.4498360087292303E-2</v>
      </c>
      <c r="E3866">
        <v>6.4498360087292303E-2</v>
      </c>
      <c r="F3866">
        <v>3864</v>
      </c>
      <c r="G3866">
        <f t="shared" ca="1" si="123"/>
        <v>-4.0687356827337574E-2</v>
      </c>
    </row>
    <row r="3867" spans="2:7" x14ac:dyDescent="0.2">
      <c r="B3867" s="153">
        <v>37886</v>
      </c>
      <c r="C3867" s="61">
        <v>42.820267000000001</v>
      </c>
      <c r="D3867">
        <f t="shared" si="122"/>
        <v>-3.2965029402453488E-3</v>
      </c>
      <c r="E3867">
        <v>-3.2965029402453488E-3</v>
      </c>
      <c r="F3867">
        <v>3865</v>
      </c>
      <c r="G3867">
        <f t="shared" ca="1" si="123"/>
        <v>0.12743364770964474</v>
      </c>
    </row>
    <row r="3868" spans="2:7" x14ac:dyDescent="0.2">
      <c r="B3868" s="153">
        <v>37883</v>
      </c>
      <c r="C3868" s="61">
        <v>42.961891000000001</v>
      </c>
      <c r="D3868">
        <f t="shared" si="122"/>
        <v>2.2089046159539751E-2</v>
      </c>
      <c r="E3868">
        <v>2.2089046159539751E-2</v>
      </c>
      <c r="F3868">
        <v>3866</v>
      </c>
      <c r="G3868">
        <f t="shared" ca="1" si="123"/>
        <v>-8.2091618302927286E-2</v>
      </c>
    </row>
    <row r="3869" spans="2:7" x14ac:dyDescent="0.2">
      <c r="B3869" s="153">
        <v>37882</v>
      </c>
      <c r="C3869" s="61">
        <v>42.033413000000003</v>
      </c>
      <c r="D3869">
        <f t="shared" si="122"/>
        <v>-4.5389703168919306E-2</v>
      </c>
      <c r="E3869">
        <v>-4.5389703168919306E-2</v>
      </c>
      <c r="F3869">
        <v>3867</v>
      </c>
      <c r="G3869">
        <f t="shared" ca="1" si="123"/>
        <v>-1.3731597766030428E-2</v>
      </c>
    </row>
    <row r="3870" spans="2:7" x14ac:dyDescent="0.2">
      <c r="B3870" s="153">
        <v>37881</v>
      </c>
      <c r="C3870" s="61">
        <v>44.032012999999999</v>
      </c>
      <c r="D3870">
        <f t="shared" si="122"/>
        <v>-5.8623892873034761E-3</v>
      </c>
      <c r="E3870">
        <v>-5.8623892873034761E-3</v>
      </c>
      <c r="F3870">
        <v>3868</v>
      </c>
      <c r="G3870">
        <f t="shared" ca="1" si="123"/>
        <v>-6.9820598082438526E-3</v>
      </c>
    </row>
    <row r="3871" spans="2:7" x14ac:dyDescent="0.2">
      <c r="B3871" s="153">
        <v>37880</v>
      </c>
      <c r="C3871" s="61">
        <v>44.291668000000001</v>
      </c>
      <c r="D3871">
        <f t="shared" si="122"/>
        <v>4.3953919549326835E-2</v>
      </c>
      <c r="E3871">
        <v>4.3953919549326835E-2</v>
      </c>
      <c r="F3871">
        <v>3869</v>
      </c>
      <c r="G3871">
        <f t="shared" ca="1" si="123"/>
        <v>-4.273559879341194E-2</v>
      </c>
    </row>
    <row r="3872" spans="2:7" x14ac:dyDescent="0.2">
      <c r="B3872" s="153">
        <v>37879</v>
      </c>
      <c r="C3872" s="61">
        <v>42.426842000000001</v>
      </c>
      <c r="D3872">
        <f t="shared" si="122"/>
        <v>-3.6110164428490889E-2</v>
      </c>
      <c r="E3872">
        <v>-3.6110164428490889E-2</v>
      </c>
      <c r="F3872">
        <v>3870</v>
      </c>
      <c r="G3872">
        <f t="shared" ca="1" si="123"/>
        <v>-2.9811257308604292E-2</v>
      </c>
    </row>
    <row r="3873" spans="2:7" x14ac:dyDescent="0.2">
      <c r="B3873" s="153">
        <v>37876</v>
      </c>
      <c r="C3873" s="61">
        <v>44.016277000000002</v>
      </c>
      <c r="D3873">
        <f t="shared" si="122"/>
        <v>-2.0315308874726414E-2</v>
      </c>
      <c r="E3873">
        <v>-2.0315308874726414E-2</v>
      </c>
      <c r="F3873">
        <v>3871</v>
      </c>
      <c r="G3873">
        <f t="shared" ca="1" si="123"/>
        <v>-1.0250631151607712E-2</v>
      </c>
    </row>
    <row r="3874" spans="2:7" x14ac:dyDescent="0.2">
      <c r="B3874" s="153">
        <v>37875</v>
      </c>
      <c r="C3874" s="61">
        <v>44.929023999999998</v>
      </c>
      <c r="D3874">
        <f t="shared" si="122"/>
        <v>-6.0923680349353341E-3</v>
      </c>
      <c r="E3874">
        <v>-6.0923680349353341E-3</v>
      </c>
      <c r="F3874">
        <v>3872</v>
      </c>
      <c r="G3874">
        <f t="shared" ca="1" si="123"/>
        <v>-8.7366345648376212E-2</v>
      </c>
    </row>
    <row r="3875" spans="2:7" x14ac:dyDescent="0.2">
      <c r="B3875" s="153">
        <v>37874</v>
      </c>
      <c r="C3875" s="61">
        <v>45.204425999999998</v>
      </c>
      <c r="D3875">
        <f t="shared" si="122"/>
        <v>1.5556099678574294E-2</v>
      </c>
      <c r="E3875">
        <v>1.5556099678574294E-2</v>
      </c>
      <c r="F3875">
        <v>3873</v>
      </c>
      <c r="G3875">
        <f t="shared" ca="1" si="123"/>
        <v>2.0202119253039996E-2</v>
      </c>
    </row>
    <row r="3876" spans="2:7" x14ac:dyDescent="0.2">
      <c r="B3876" s="153">
        <v>37873</v>
      </c>
      <c r="C3876" s="61">
        <v>44.511992999999997</v>
      </c>
      <c r="D3876">
        <f t="shared" si="122"/>
        <v>-2.4991240428103231E-2</v>
      </c>
      <c r="E3876">
        <v>-2.4991240428103231E-2</v>
      </c>
      <c r="F3876">
        <v>3874</v>
      </c>
      <c r="G3876">
        <f t="shared" ca="1" si="123"/>
        <v>2.552597479004377E-2</v>
      </c>
    </row>
    <row r="3877" spans="2:7" x14ac:dyDescent="0.2">
      <c r="B3877" s="153">
        <v>37872</v>
      </c>
      <c r="C3877" s="61">
        <v>45.652915999999998</v>
      </c>
      <c r="D3877">
        <f t="shared" si="122"/>
        <v>2.364156026014928E-2</v>
      </c>
      <c r="E3877">
        <v>2.364156026014928E-2</v>
      </c>
      <c r="F3877">
        <v>3875</v>
      </c>
      <c r="G3877">
        <f t="shared" ca="1" si="123"/>
        <v>-7.4279957367794622E-2</v>
      </c>
    </row>
    <row r="3878" spans="2:7" x14ac:dyDescent="0.2">
      <c r="B3878" s="153">
        <v>37869</v>
      </c>
      <c r="C3878" s="61">
        <v>44.598537</v>
      </c>
      <c r="D3878">
        <f t="shared" si="122"/>
        <v>3.3363752914714377E-2</v>
      </c>
      <c r="E3878">
        <v>3.3363752914714377E-2</v>
      </c>
      <c r="F3878">
        <v>3876</v>
      </c>
      <c r="G3878">
        <f t="shared" ca="1" si="123"/>
        <v>3.3214995916323597E-2</v>
      </c>
    </row>
    <row r="3879" spans="2:7" x14ac:dyDescent="0.2">
      <c r="B3879" s="153">
        <v>37868</v>
      </c>
      <c r="C3879" s="61">
        <v>43.158603999999997</v>
      </c>
      <c r="D3879">
        <f t="shared" si="122"/>
        <v>-1.1533663600787425E-2</v>
      </c>
      <c r="E3879">
        <v>-1.1533663600787425E-2</v>
      </c>
      <c r="F3879">
        <v>3877</v>
      </c>
      <c r="G3879">
        <f t="shared" ca="1" si="123"/>
        <v>-2.0912371984693624E-2</v>
      </c>
    </row>
    <row r="3880" spans="2:7" x14ac:dyDescent="0.2">
      <c r="B3880" s="153">
        <v>37867</v>
      </c>
      <c r="C3880" s="61">
        <v>43.662188999999998</v>
      </c>
      <c r="D3880">
        <f t="shared" si="122"/>
        <v>-3.2263720669901574E-2</v>
      </c>
      <c r="E3880">
        <v>-3.2263720669901574E-2</v>
      </c>
      <c r="F3880">
        <v>3878</v>
      </c>
      <c r="G3880">
        <f t="shared" ca="1" si="123"/>
        <v>1.2025313562951809E-2</v>
      </c>
    </row>
    <row r="3881" spans="2:7" x14ac:dyDescent="0.2">
      <c r="B3881" s="153">
        <v>37866</v>
      </c>
      <c r="C3881" s="61">
        <v>45.117859000000003</v>
      </c>
      <c r="D3881">
        <f t="shared" si="122"/>
        <v>2.3380128657598E-2</v>
      </c>
      <c r="E3881">
        <v>2.3380128657598E-2</v>
      </c>
      <c r="F3881">
        <v>3879</v>
      </c>
      <c r="G3881">
        <f t="shared" ca="1" si="123"/>
        <v>-4.2082413775591021E-2</v>
      </c>
    </row>
    <row r="3882" spans="2:7" x14ac:dyDescent="0.2">
      <c r="B3882" s="153">
        <v>37865</v>
      </c>
      <c r="C3882" s="61">
        <v>44.087097</v>
      </c>
      <c r="D3882">
        <f t="shared" si="122"/>
        <v>-3.2021047318527016E-3</v>
      </c>
      <c r="E3882">
        <v>-3.2021047318527016E-3</v>
      </c>
      <c r="F3882">
        <v>3880</v>
      </c>
      <c r="G3882">
        <f t="shared" ca="1" si="123"/>
        <v>2.0869272219626932E-3</v>
      </c>
    </row>
    <row r="3883" spans="2:7" x14ac:dyDescent="0.2">
      <c r="B3883" s="153">
        <v>37862</v>
      </c>
      <c r="C3883" s="61">
        <v>44.228721999999998</v>
      </c>
      <c r="D3883">
        <f t="shared" si="122"/>
        <v>2.6104285878176738E-2</v>
      </c>
      <c r="E3883">
        <v>2.6104285878176738E-2</v>
      </c>
      <c r="F3883">
        <v>3881</v>
      </c>
      <c r="G3883">
        <f t="shared" ca="1" si="123"/>
        <v>-9.4761623578115441E-3</v>
      </c>
    </row>
    <row r="3884" spans="2:7" x14ac:dyDescent="0.2">
      <c r="B3884" s="153">
        <v>37861</v>
      </c>
      <c r="C3884" s="61">
        <v>43.103535000000001</v>
      </c>
      <c r="D3884">
        <f t="shared" si="122"/>
        <v>-3.6376264184228221E-3</v>
      </c>
      <c r="E3884">
        <v>-3.6376264184228221E-3</v>
      </c>
      <c r="F3884">
        <v>3882</v>
      </c>
      <c r="G3884">
        <f t="shared" ca="1" si="123"/>
        <v>-1.0714273785107467E-2</v>
      </c>
    </row>
    <row r="3885" spans="2:7" x14ac:dyDescent="0.2">
      <c r="B3885" s="153">
        <v>37860</v>
      </c>
      <c r="C3885" s="61">
        <v>43.260902000000002</v>
      </c>
      <c r="D3885">
        <f t="shared" si="122"/>
        <v>1.6829995398740499E-2</v>
      </c>
      <c r="E3885">
        <v>1.6829995398740499E-2</v>
      </c>
      <c r="F3885">
        <v>3883</v>
      </c>
      <c r="G3885">
        <f t="shared" ca="1" si="123"/>
        <v>-4.2512678758198752E-2</v>
      </c>
    </row>
    <row r="3886" spans="2:7" x14ac:dyDescent="0.2">
      <c r="B3886" s="153">
        <v>37859</v>
      </c>
      <c r="C3886" s="61">
        <v>42.544871999999998</v>
      </c>
      <c r="D3886">
        <f t="shared" si="122"/>
        <v>4.8274510817513293E-2</v>
      </c>
      <c r="E3886">
        <v>4.8274510817513293E-2</v>
      </c>
      <c r="F3886">
        <v>3884</v>
      </c>
      <c r="G3886">
        <f t="shared" ca="1" si="123"/>
        <v>2.107523720456848E-2</v>
      </c>
    </row>
    <row r="3887" spans="2:7" x14ac:dyDescent="0.2">
      <c r="B3887" s="153">
        <v>37858</v>
      </c>
      <c r="C3887" s="61">
        <v>40.585621000000003</v>
      </c>
      <c r="D3887">
        <f t="shared" si="122"/>
        <v>-1.6587350325358307E-2</v>
      </c>
      <c r="E3887">
        <v>-1.6587350325358307E-2</v>
      </c>
      <c r="F3887">
        <v>3885</v>
      </c>
      <c r="G3887">
        <f t="shared" ca="1" si="123"/>
        <v>6.3404661735951343E-2</v>
      </c>
    </row>
    <row r="3888" spans="2:7" x14ac:dyDescent="0.2">
      <c r="B3888" s="153">
        <v>37855</v>
      </c>
      <c r="C3888" s="61">
        <v>41.270184</v>
      </c>
      <c r="D3888">
        <f t="shared" si="122"/>
        <v>4.404685523317204E-3</v>
      </c>
      <c r="E3888">
        <v>4.404685523317204E-3</v>
      </c>
      <c r="F3888">
        <v>3886</v>
      </c>
      <c r="G3888">
        <f t="shared" ca="1" si="123"/>
        <v>9.4322455016099219E-2</v>
      </c>
    </row>
    <row r="3889" spans="2:7" x14ac:dyDescent="0.2">
      <c r="B3889" s="153">
        <v>37854</v>
      </c>
      <c r="C3889" s="61">
        <v>41.089199000000001</v>
      </c>
      <c r="D3889">
        <f t="shared" si="122"/>
        <v>1.0840037731219426E-2</v>
      </c>
      <c r="E3889">
        <v>1.0840037731219426E-2</v>
      </c>
      <c r="F3889">
        <v>3887</v>
      </c>
      <c r="G3889">
        <f t="shared" ca="1" si="123"/>
        <v>-9.5035733018489513E-2</v>
      </c>
    </row>
    <row r="3890" spans="2:7" x14ac:dyDescent="0.2">
      <c r="B3890" s="153">
        <v>37853</v>
      </c>
      <c r="C3890" s="61">
        <v>40.648567</v>
      </c>
      <c r="D3890">
        <f t="shared" si="122"/>
        <v>6.8214121929752024E-3</v>
      </c>
      <c r="E3890">
        <v>6.8214121929752024E-3</v>
      </c>
      <c r="F3890">
        <v>3888</v>
      </c>
      <c r="G3890">
        <f t="shared" ca="1" si="123"/>
        <v>-0.10853791266477766</v>
      </c>
    </row>
    <row r="3891" spans="2:7" x14ac:dyDescent="0.2">
      <c r="B3891" s="153">
        <v>37852</v>
      </c>
      <c r="C3891" s="61">
        <v>40.373165</v>
      </c>
      <c r="D3891">
        <f t="shared" si="122"/>
        <v>-1.0605565097331991E-2</v>
      </c>
      <c r="E3891">
        <v>-1.0605565097331991E-2</v>
      </c>
      <c r="F3891">
        <v>3889</v>
      </c>
      <c r="G3891">
        <f t="shared" ca="1" si="123"/>
        <v>1.7485467596965201E-2</v>
      </c>
    </row>
    <row r="3892" spans="2:7" x14ac:dyDescent="0.2">
      <c r="B3892" s="153">
        <v>37851</v>
      </c>
      <c r="C3892" s="61">
        <v>40.805934999999998</v>
      </c>
      <c r="D3892">
        <f t="shared" si="122"/>
        <v>1.9260904530425376E-2</v>
      </c>
      <c r="E3892">
        <v>1.9260904530425376E-2</v>
      </c>
      <c r="F3892">
        <v>3890</v>
      </c>
      <c r="G3892">
        <f t="shared" ca="1" si="123"/>
        <v>4.3690707574645382E-2</v>
      </c>
    </row>
    <row r="3893" spans="2:7" x14ac:dyDescent="0.2">
      <c r="B3893" s="153">
        <v>37848</v>
      </c>
      <c r="C3893" s="61">
        <v>40.034827999999997</v>
      </c>
      <c r="D3893">
        <f t="shared" si="122"/>
        <v>0</v>
      </c>
      <c r="E3893">
        <v>0</v>
      </c>
      <c r="F3893">
        <v>3891</v>
      </c>
      <c r="G3893">
        <f t="shared" ca="1" si="123"/>
        <v>-4.0573923179310509E-2</v>
      </c>
    </row>
    <row r="3894" spans="2:7" x14ac:dyDescent="0.2">
      <c r="B3894" s="153">
        <v>37847</v>
      </c>
      <c r="C3894" s="61">
        <v>40.034827999999997</v>
      </c>
      <c r="D3894">
        <f t="shared" si="122"/>
        <v>2.5599992663092212E-2</v>
      </c>
      <c r="E3894">
        <v>2.5599992663092212E-2</v>
      </c>
      <c r="F3894">
        <v>3892</v>
      </c>
      <c r="G3894">
        <f t="shared" ca="1" si="123"/>
        <v>-3.2277724841882384E-3</v>
      </c>
    </row>
    <row r="3895" spans="2:7" x14ac:dyDescent="0.2">
      <c r="B3895" s="153">
        <v>37846</v>
      </c>
      <c r="C3895" s="61">
        <v>39.035519000000001</v>
      </c>
      <c r="D3895">
        <f t="shared" si="122"/>
        <v>9.9752716528277961E-3</v>
      </c>
      <c r="E3895">
        <v>9.9752716528277961E-3</v>
      </c>
      <c r="F3895">
        <v>3893</v>
      </c>
      <c r="G3895">
        <f t="shared" ca="1" si="123"/>
        <v>-2.0185412098154606E-3</v>
      </c>
    </row>
    <row r="3896" spans="2:7" x14ac:dyDescent="0.2">
      <c r="B3896" s="153">
        <v>37845</v>
      </c>
      <c r="C3896" s="61">
        <v>38.649974999999998</v>
      </c>
      <c r="D3896">
        <f t="shared" si="122"/>
        <v>-6.6732837089430608E-3</v>
      </c>
      <c r="E3896">
        <v>-6.6732837089430608E-3</v>
      </c>
      <c r="F3896">
        <v>3894</v>
      </c>
      <c r="G3896">
        <f t="shared" ca="1" si="123"/>
        <v>-2.255121565142129E-3</v>
      </c>
    </row>
    <row r="3897" spans="2:7" x14ac:dyDescent="0.2">
      <c r="B3897" s="153">
        <v>37844</v>
      </c>
      <c r="C3897" s="61">
        <v>38.90963</v>
      </c>
      <c r="D3897">
        <f t="shared" si="122"/>
        <v>6.1036500887685797E-3</v>
      </c>
      <c r="E3897">
        <v>6.1036500887685797E-3</v>
      </c>
      <c r="F3897">
        <v>3895</v>
      </c>
      <c r="G3897">
        <f t="shared" ca="1" si="123"/>
        <v>4.4647030752057892E-2</v>
      </c>
    </row>
    <row r="3898" spans="2:7" x14ac:dyDescent="0.2">
      <c r="B3898" s="153">
        <v>37841</v>
      </c>
      <c r="C3898" s="61">
        <v>38.673580000000001</v>
      </c>
      <c r="D3898">
        <f t="shared" si="122"/>
        <v>2.0768485430122927E-2</v>
      </c>
      <c r="E3898">
        <v>2.0768485430122927E-2</v>
      </c>
      <c r="F3898">
        <v>3896</v>
      </c>
      <c r="G3898">
        <f t="shared" ca="1" si="123"/>
        <v>3.3050591907453145E-2</v>
      </c>
    </row>
    <row r="3899" spans="2:7" x14ac:dyDescent="0.2">
      <c r="B3899" s="153">
        <v>37840</v>
      </c>
      <c r="C3899" s="61">
        <v>37.88673</v>
      </c>
      <c r="D3899">
        <f t="shared" si="122"/>
        <v>3.9283421222402554E-2</v>
      </c>
      <c r="E3899">
        <v>3.9283421222402554E-2</v>
      </c>
      <c r="F3899">
        <v>3897</v>
      </c>
      <c r="G3899">
        <f t="shared" ca="1" si="123"/>
        <v>1.4609454920558235E-2</v>
      </c>
    </row>
    <row r="3900" spans="2:7" x14ac:dyDescent="0.2">
      <c r="B3900" s="153">
        <v>37839</v>
      </c>
      <c r="C3900" s="61">
        <v>36.454666000000003</v>
      </c>
      <c r="D3900">
        <f t="shared" si="122"/>
        <v>-8.1354587843379556E-3</v>
      </c>
      <c r="E3900">
        <v>-8.1354587843379556E-3</v>
      </c>
      <c r="F3900">
        <v>3898</v>
      </c>
      <c r="G3900">
        <f t="shared" ca="1" si="123"/>
        <v>2.5758984399101965E-2</v>
      </c>
    </row>
    <row r="3901" spans="2:7" x14ac:dyDescent="0.2">
      <c r="B3901" s="153">
        <v>37838</v>
      </c>
      <c r="C3901" s="61">
        <v>36.753673999999997</v>
      </c>
      <c r="D3901">
        <f t="shared" si="122"/>
        <v>-3.4118869659395284E-2</v>
      </c>
      <c r="E3901">
        <v>-3.4118869659395284E-2</v>
      </c>
      <c r="F3901">
        <v>3899</v>
      </c>
      <c r="G3901">
        <f t="shared" ca="1" si="123"/>
        <v>-3.2306081758254765E-2</v>
      </c>
    </row>
    <row r="3902" spans="2:7" x14ac:dyDescent="0.2">
      <c r="B3902" s="153">
        <v>37837</v>
      </c>
      <c r="C3902" s="61">
        <v>38.051963999999998</v>
      </c>
      <c r="D3902">
        <f t="shared" si="122"/>
        <v>1.3411441972499095E-2</v>
      </c>
      <c r="E3902">
        <v>1.3411441972499095E-2</v>
      </c>
      <c r="F3902">
        <v>3900</v>
      </c>
      <c r="G3902">
        <f t="shared" ca="1" si="123"/>
        <v>8.9127377995510709E-2</v>
      </c>
    </row>
    <row r="3903" spans="2:7" x14ac:dyDescent="0.2">
      <c r="B3903" s="153">
        <v>37834</v>
      </c>
      <c r="C3903" s="61">
        <v>37.548386000000001</v>
      </c>
      <c r="D3903">
        <f t="shared" si="122"/>
        <v>5.621965857518884E-2</v>
      </c>
      <c r="E3903">
        <v>5.621965857518884E-2</v>
      </c>
      <c r="F3903">
        <v>3901</v>
      </c>
      <c r="G3903">
        <f t="shared" ca="1" si="123"/>
        <v>6.4360691990842905E-2</v>
      </c>
    </row>
    <row r="3904" spans="2:7" x14ac:dyDescent="0.2">
      <c r="B3904" s="153">
        <v>37833</v>
      </c>
      <c r="C3904" s="61">
        <v>35.549788999999997</v>
      </c>
      <c r="D3904">
        <f t="shared" si="122"/>
        <v>-2.7550651986706667E-2</v>
      </c>
      <c r="E3904">
        <v>-2.7550651986706667E-2</v>
      </c>
      <c r="F3904">
        <v>3902</v>
      </c>
      <c r="G3904">
        <f t="shared" ca="1" si="123"/>
        <v>6.2002577176247988E-3</v>
      </c>
    </row>
    <row r="3905" spans="2:7" x14ac:dyDescent="0.2">
      <c r="B3905" s="153">
        <v>37832</v>
      </c>
      <c r="C3905" s="61">
        <v>36.556956999999997</v>
      </c>
      <c r="D3905">
        <f t="shared" si="122"/>
        <v>8.4653311738167088E-3</v>
      </c>
      <c r="E3905">
        <v>8.4653311738167088E-3</v>
      </c>
      <c r="F3905">
        <v>3903</v>
      </c>
      <c r="G3905">
        <f t="shared" ca="1" si="123"/>
        <v>-3.6744501881580342E-2</v>
      </c>
    </row>
    <row r="3906" spans="2:7" x14ac:dyDescent="0.2">
      <c r="B3906" s="153">
        <v>37831</v>
      </c>
      <c r="C3906" s="61">
        <v>36.250087999999998</v>
      </c>
      <c r="D3906">
        <f t="shared" si="122"/>
        <v>4.3603262619888276E-3</v>
      </c>
      <c r="E3906">
        <v>4.3603262619888276E-3</v>
      </c>
      <c r="F3906">
        <v>3904</v>
      </c>
      <c r="G3906">
        <f t="shared" ca="1" si="123"/>
        <v>8.5282139768426968E-2</v>
      </c>
    </row>
    <row r="3907" spans="2:7" x14ac:dyDescent="0.2">
      <c r="B3907" s="153">
        <v>37830</v>
      </c>
      <c r="C3907" s="61">
        <v>36.092711999999999</v>
      </c>
      <c r="D3907">
        <f t="shared" ref="D3907:D3970" si="124">(C3907-C3908)/C3908</f>
        <v>3.0554839985903953E-2</v>
      </c>
      <c r="E3907">
        <v>3.0554839985903953E-2</v>
      </c>
      <c r="F3907">
        <v>3905</v>
      </c>
      <c r="G3907">
        <f t="shared" ref="G3907:G3970" ca="1" si="125">_xlfn.NORM.INV(RAND(),$N$5,$N$6)</f>
        <v>-2.149651334760672E-2</v>
      </c>
    </row>
    <row r="3908" spans="2:7" x14ac:dyDescent="0.2">
      <c r="B3908" s="153">
        <v>37827</v>
      </c>
      <c r="C3908" s="61">
        <v>35.022601999999999</v>
      </c>
      <c r="D3908">
        <f t="shared" si="124"/>
        <v>4.4345420897487095E-2</v>
      </c>
      <c r="E3908">
        <v>4.4345420897487095E-2</v>
      </c>
      <c r="F3908">
        <v>3906</v>
      </c>
      <c r="G3908">
        <f t="shared" ca="1" si="125"/>
        <v>-5.9849042404761521E-3</v>
      </c>
    </row>
    <row r="3909" spans="2:7" x14ac:dyDescent="0.2">
      <c r="B3909" s="153">
        <v>37826</v>
      </c>
      <c r="C3909" s="61">
        <v>33.535457999999998</v>
      </c>
      <c r="D3909">
        <f t="shared" si="124"/>
        <v>-9.377680465086208E-4</v>
      </c>
      <c r="E3909">
        <v>-9.377680465086208E-4</v>
      </c>
      <c r="F3909">
        <v>3907</v>
      </c>
      <c r="G3909">
        <f t="shared" ca="1" si="125"/>
        <v>3.666260786518491E-2</v>
      </c>
    </row>
    <row r="3910" spans="2:7" x14ac:dyDescent="0.2">
      <c r="B3910" s="153">
        <v>37825</v>
      </c>
      <c r="C3910" s="61">
        <v>33.566935999999998</v>
      </c>
      <c r="D3910">
        <f t="shared" si="124"/>
        <v>2.5234211960147804E-2</v>
      </c>
      <c r="E3910">
        <v>2.5234211960147804E-2</v>
      </c>
      <c r="F3910">
        <v>3908</v>
      </c>
      <c r="G3910">
        <f t="shared" ca="1" si="125"/>
        <v>3.8527696835569933E-2</v>
      </c>
    </row>
    <row r="3911" spans="2:7" x14ac:dyDescent="0.2">
      <c r="B3911" s="153">
        <v>37824</v>
      </c>
      <c r="C3911" s="61">
        <v>32.740749000000001</v>
      </c>
      <c r="D3911">
        <f t="shared" si="124"/>
        <v>-3.5466022166098017E-2</v>
      </c>
      <c r="E3911">
        <v>-3.5466022166098017E-2</v>
      </c>
      <c r="F3911">
        <v>3909</v>
      </c>
      <c r="G3911">
        <f t="shared" ca="1" si="125"/>
        <v>-6.0866447760564261E-2</v>
      </c>
    </row>
    <row r="3912" spans="2:7" x14ac:dyDescent="0.2">
      <c r="B3912" s="153">
        <v>37823</v>
      </c>
      <c r="C3912" s="61">
        <v>33.944629999999997</v>
      </c>
      <c r="D3912">
        <f t="shared" si="124"/>
        <v>-4.3670921506431641E-2</v>
      </c>
      <c r="E3912">
        <v>-4.3670921506431641E-2</v>
      </c>
      <c r="F3912">
        <v>3910</v>
      </c>
      <c r="G3912">
        <f t="shared" ca="1" si="125"/>
        <v>4.4110686190100834E-2</v>
      </c>
    </row>
    <row r="3913" spans="2:7" x14ac:dyDescent="0.2">
      <c r="B3913" s="153">
        <v>37820</v>
      </c>
      <c r="C3913" s="61">
        <v>35.494717000000001</v>
      </c>
      <c r="D3913">
        <f t="shared" si="124"/>
        <v>3.5821106855246941E-2</v>
      </c>
      <c r="E3913">
        <v>3.5821106855246941E-2</v>
      </c>
      <c r="F3913">
        <v>3911</v>
      </c>
      <c r="G3913">
        <f t="shared" ca="1" si="125"/>
        <v>-0.10241105540463201</v>
      </c>
    </row>
    <row r="3914" spans="2:7" x14ac:dyDescent="0.2">
      <c r="B3914" s="153">
        <v>37819</v>
      </c>
      <c r="C3914" s="61">
        <v>34.267226999999998</v>
      </c>
      <c r="D3914">
        <f t="shared" si="124"/>
        <v>-1.4482782322698727E-2</v>
      </c>
      <c r="E3914">
        <v>-1.4482782322698727E-2</v>
      </c>
      <c r="F3914">
        <v>3912</v>
      </c>
      <c r="G3914">
        <f t="shared" ca="1" si="125"/>
        <v>-1.3835977556877278E-2</v>
      </c>
    </row>
    <row r="3915" spans="2:7" x14ac:dyDescent="0.2">
      <c r="B3915" s="153">
        <v>37818</v>
      </c>
      <c r="C3915" s="61">
        <v>34.770805000000003</v>
      </c>
      <c r="D3915">
        <f t="shared" si="124"/>
        <v>2.9110119455105932E-2</v>
      </c>
      <c r="E3915">
        <v>2.9110119455105932E-2</v>
      </c>
      <c r="F3915">
        <v>3913</v>
      </c>
      <c r="G3915">
        <f t="shared" ca="1" si="125"/>
        <v>9.0157069833531247E-3</v>
      </c>
    </row>
    <row r="3916" spans="2:7" x14ac:dyDescent="0.2">
      <c r="B3916" s="153">
        <v>37817</v>
      </c>
      <c r="C3916" s="61">
        <v>33.787253999999997</v>
      </c>
      <c r="D3916">
        <f t="shared" si="124"/>
        <v>-1.3780264469061814E-2</v>
      </c>
      <c r="E3916">
        <v>-1.3780264469061814E-2</v>
      </c>
      <c r="F3916">
        <v>3914</v>
      </c>
      <c r="G3916">
        <f t="shared" ca="1" si="125"/>
        <v>-9.0399128896080615E-3</v>
      </c>
    </row>
    <row r="3917" spans="2:7" x14ac:dyDescent="0.2">
      <c r="B3917" s="153">
        <v>37816</v>
      </c>
      <c r="C3917" s="61">
        <v>34.259357000000001</v>
      </c>
      <c r="D3917">
        <f t="shared" si="124"/>
        <v>5.5423564637657897E-3</v>
      </c>
      <c r="E3917">
        <v>5.5423564637657897E-3</v>
      </c>
      <c r="F3917">
        <v>3915</v>
      </c>
      <c r="G3917">
        <f t="shared" ca="1" si="125"/>
        <v>9.6298382135980853E-3</v>
      </c>
    </row>
    <row r="3918" spans="2:7" x14ac:dyDescent="0.2">
      <c r="B3918" s="153">
        <v>37813</v>
      </c>
      <c r="C3918" s="61">
        <v>34.070526000000001</v>
      </c>
      <c r="D3918">
        <f t="shared" si="124"/>
        <v>9.7950684113000605E-3</v>
      </c>
      <c r="E3918">
        <v>9.7950684113000605E-3</v>
      </c>
      <c r="F3918">
        <v>3916</v>
      </c>
      <c r="G3918">
        <f t="shared" ca="1" si="125"/>
        <v>2.5825592909232527E-2</v>
      </c>
    </row>
    <row r="3919" spans="2:7" x14ac:dyDescent="0.2">
      <c r="B3919" s="153">
        <v>37812</v>
      </c>
      <c r="C3919" s="61">
        <v>33.74004</v>
      </c>
      <c r="D3919">
        <f t="shared" si="124"/>
        <v>2.2900545353291803E-2</v>
      </c>
      <c r="E3919">
        <v>2.2900545353291803E-2</v>
      </c>
      <c r="F3919">
        <v>3917</v>
      </c>
      <c r="G3919">
        <f t="shared" ca="1" si="125"/>
        <v>-3.7978144507507056E-2</v>
      </c>
    </row>
    <row r="3920" spans="2:7" x14ac:dyDescent="0.2">
      <c r="B3920" s="153">
        <v>37811</v>
      </c>
      <c r="C3920" s="61">
        <v>32.984673000000001</v>
      </c>
      <c r="D3920">
        <f t="shared" si="124"/>
        <v>-5.9281445733851516E-3</v>
      </c>
      <c r="E3920">
        <v>-5.9281445733851516E-3</v>
      </c>
      <c r="F3920">
        <v>3918</v>
      </c>
      <c r="G3920">
        <f t="shared" ca="1" si="125"/>
        <v>-6.5383798118931427E-2</v>
      </c>
    </row>
    <row r="3921" spans="2:7" x14ac:dyDescent="0.2">
      <c r="B3921" s="153">
        <v>37810</v>
      </c>
      <c r="C3921" s="61">
        <v>33.181376999999998</v>
      </c>
      <c r="D3921">
        <f t="shared" si="124"/>
        <v>-3.3089789964045836E-3</v>
      </c>
      <c r="E3921">
        <v>-3.3089789964045836E-3</v>
      </c>
      <c r="F3921">
        <v>3919</v>
      </c>
      <c r="G3921">
        <f t="shared" ca="1" si="125"/>
        <v>-2.4207274566151762E-2</v>
      </c>
    </row>
    <row r="3922" spans="2:7" x14ac:dyDescent="0.2">
      <c r="B3922" s="153">
        <v>37809</v>
      </c>
      <c r="C3922" s="61">
        <v>33.291538000000003</v>
      </c>
      <c r="D3922">
        <f t="shared" si="124"/>
        <v>3.2959087835940655E-2</v>
      </c>
      <c r="E3922">
        <v>3.2959087835940655E-2</v>
      </c>
      <c r="F3922">
        <v>3920</v>
      </c>
      <c r="G3922">
        <f t="shared" ca="1" si="125"/>
        <v>-4.2316457189309618E-2</v>
      </c>
    </row>
    <row r="3923" spans="2:7" x14ac:dyDescent="0.2">
      <c r="B3923" s="153">
        <v>37806</v>
      </c>
      <c r="C3923" s="61">
        <v>32.229289999999999</v>
      </c>
      <c r="D3923">
        <f t="shared" si="124"/>
        <v>3.1838326158215536E-3</v>
      </c>
      <c r="E3923">
        <v>3.1838326158215536E-3</v>
      </c>
      <c r="F3923">
        <v>3921</v>
      </c>
      <c r="G3923">
        <f t="shared" ca="1" si="125"/>
        <v>3.0023493292017228E-2</v>
      </c>
    </row>
    <row r="3924" spans="2:7" x14ac:dyDescent="0.2">
      <c r="B3924" s="153">
        <v>37805</v>
      </c>
      <c r="C3924" s="61">
        <v>32.127003000000002</v>
      </c>
      <c r="D3924">
        <f t="shared" si="124"/>
        <v>-5.843634910366758E-3</v>
      </c>
      <c r="E3924">
        <v>-5.843634910366758E-3</v>
      </c>
      <c r="F3924">
        <v>3922</v>
      </c>
      <c r="G3924">
        <f t="shared" ca="1" si="125"/>
        <v>2.0213081621068288E-2</v>
      </c>
    </row>
    <row r="3925" spans="2:7" x14ac:dyDescent="0.2">
      <c r="B3925" s="153">
        <v>37804</v>
      </c>
      <c r="C3925" s="61">
        <v>32.315845000000003</v>
      </c>
      <c r="D3925">
        <f t="shared" si="124"/>
        <v>2.7006628381386264E-2</v>
      </c>
      <c r="E3925">
        <v>2.7006628381386264E-2</v>
      </c>
      <c r="F3925">
        <v>3923</v>
      </c>
      <c r="G3925">
        <f t="shared" ca="1" si="125"/>
        <v>-4.0255074550507988E-2</v>
      </c>
    </row>
    <row r="3926" spans="2:7" x14ac:dyDescent="0.2">
      <c r="B3926" s="153">
        <v>37803</v>
      </c>
      <c r="C3926" s="61">
        <v>31.466052999999999</v>
      </c>
      <c r="D3926">
        <f t="shared" si="124"/>
        <v>9.5936907206412691E-3</v>
      </c>
      <c r="E3926">
        <v>9.5936907206412691E-3</v>
      </c>
      <c r="F3926">
        <v>3924</v>
      </c>
      <c r="G3926">
        <f t="shared" ca="1" si="125"/>
        <v>2.7377976962766119E-2</v>
      </c>
    </row>
    <row r="3927" spans="2:7" x14ac:dyDescent="0.2">
      <c r="B3927" s="153">
        <v>37802</v>
      </c>
      <c r="C3927" s="61">
        <v>31.167045999999999</v>
      </c>
      <c r="D3927">
        <f t="shared" si="124"/>
        <v>-5.5236479662929498E-3</v>
      </c>
      <c r="E3927">
        <v>-5.5236479662929498E-3</v>
      </c>
      <c r="F3927">
        <v>3925</v>
      </c>
      <c r="G3927">
        <f t="shared" ca="1" si="125"/>
        <v>-4.8957605140201813E-3</v>
      </c>
    </row>
    <row r="3928" spans="2:7" x14ac:dyDescent="0.2">
      <c r="B3928" s="153">
        <v>37799</v>
      </c>
      <c r="C3928" s="61">
        <v>31.340157999999999</v>
      </c>
      <c r="D3928">
        <f t="shared" si="124"/>
        <v>3.9662216974619392E-2</v>
      </c>
      <c r="E3928">
        <v>3.9662216974619392E-2</v>
      </c>
      <c r="F3928">
        <v>3926</v>
      </c>
      <c r="G3928">
        <f t="shared" ca="1" si="125"/>
        <v>-4.113531018631704E-2</v>
      </c>
    </row>
    <row r="3929" spans="2:7" x14ac:dyDescent="0.2">
      <c r="B3929" s="153">
        <v>37798</v>
      </c>
      <c r="C3929" s="61">
        <v>30.144558</v>
      </c>
      <c r="D3929">
        <f t="shared" si="124"/>
        <v>1.5856558748508432E-2</v>
      </c>
      <c r="E3929">
        <v>1.5856558748508432E-2</v>
      </c>
      <c r="F3929">
        <v>3927</v>
      </c>
      <c r="G3929">
        <f t="shared" ca="1" si="125"/>
        <v>3.4154718434510165E-2</v>
      </c>
    </row>
    <row r="3930" spans="2:7" x14ac:dyDescent="0.2">
      <c r="B3930" s="153">
        <v>37797</v>
      </c>
      <c r="C3930" s="61">
        <v>29.674029999999998</v>
      </c>
      <c r="D3930">
        <f t="shared" si="124"/>
        <v>2.8609663548199129E-2</v>
      </c>
      <c r="E3930">
        <v>2.8609663548199129E-2</v>
      </c>
      <c r="F3930">
        <v>3928</v>
      </c>
      <c r="G3930">
        <f t="shared" ca="1" si="125"/>
        <v>1.3648661113501738E-3</v>
      </c>
    </row>
    <row r="3931" spans="2:7" x14ac:dyDescent="0.2">
      <c r="B3931" s="153">
        <v>37796</v>
      </c>
      <c r="C3931" s="61">
        <v>28.848679000000001</v>
      </c>
      <c r="D3931">
        <f t="shared" si="124"/>
        <v>-1.5271231297744861E-2</v>
      </c>
      <c r="E3931">
        <v>-1.5271231297744861E-2</v>
      </c>
      <c r="F3931">
        <v>3929</v>
      </c>
      <c r="G3931">
        <f t="shared" ca="1" si="125"/>
        <v>8.1264842616875749E-2</v>
      </c>
    </row>
    <row r="3932" spans="2:7" x14ac:dyDescent="0.2">
      <c r="B3932" s="153">
        <v>37795</v>
      </c>
      <c r="C3932" s="61">
        <v>29.296066</v>
      </c>
      <c r="D3932">
        <f t="shared" si="124"/>
        <v>-2.5654049365131673E-2</v>
      </c>
      <c r="E3932">
        <v>-2.5654049365131673E-2</v>
      </c>
      <c r="F3932">
        <v>3930</v>
      </c>
      <c r="G3932">
        <f t="shared" ca="1" si="125"/>
        <v>-9.0761633714216472E-2</v>
      </c>
    </row>
    <row r="3933" spans="2:7" x14ac:dyDescent="0.2">
      <c r="B3933" s="153">
        <v>37792</v>
      </c>
      <c r="C3933" s="61">
        <v>30.067416999999999</v>
      </c>
      <c r="D3933">
        <f t="shared" si="124"/>
        <v>6.7147312964073239E-3</v>
      </c>
      <c r="E3933">
        <v>6.7147312964073239E-3</v>
      </c>
      <c r="F3933">
        <v>3931</v>
      </c>
      <c r="G3933">
        <f t="shared" ca="1" si="125"/>
        <v>-8.7764304520792966E-2</v>
      </c>
    </row>
    <row r="3934" spans="2:7" x14ac:dyDescent="0.2">
      <c r="B3934" s="153">
        <v>37791</v>
      </c>
      <c r="C3934" s="61">
        <v>29.866869000000001</v>
      </c>
      <c r="D3934">
        <f t="shared" si="124"/>
        <v>-1.6010174737288836E-2</v>
      </c>
      <c r="E3934">
        <v>-1.6010174737288836E-2</v>
      </c>
      <c r="F3934">
        <v>3932</v>
      </c>
      <c r="G3934">
        <f t="shared" ca="1" si="125"/>
        <v>-3.3909366773315852E-2</v>
      </c>
    </row>
    <row r="3935" spans="2:7" x14ac:dyDescent="0.2">
      <c r="B3935" s="153">
        <v>37790</v>
      </c>
      <c r="C3935" s="61">
        <v>30.352823000000001</v>
      </c>
      <c r="D3935">
        <f t="shared" si="124"/>
        <v>4.4875267093989576E-2</v>
      </c>
      <c r="E3935">
        <v>4.4875267093989576E-2</v>
      </c>
      <c r="F3935">
        <v>3933</v>
      </c>
      <c r="G3935">
        <f t="shared" ca="1" si="125"/>
        <v>2.836438376149468E-2</v>
      </c>
    </row>
    <row r="3936" spans="2:7" x14ac:dyDescent="0.2">
      <c r="B3936" s="153">
        <v>37789</v>
      </c>
      <c r="C3936" s="61">
        <v>29.049230999999999</v>
      </c>
      <c r="D3936">
        <f t="shared" si="124"/>
        <v>2.4204695459391745E-2</v>
      </c>
      <c r="E3936">
        <v>2.4204695459391745E-2</v>
      </c>
      <c r="F3936">
        <v>3934</v>
      </c>
      <c r="G3936">
        <f t="shared" ca="1" si="125"/>
        <v>9.3018452203366256E-2</v>
      </c>
    </row>
    <row r="3937" spans="2:7" x14ac:dyDescent="0.2">
      <c r="B3937" s="153">
        <v>37788</v>
      </c>
      <c r="C3937" s="61">
        <v>28.362719999999999</v>
      </c>
      <c r="D3937">
        <f t="shared" si="124"/>
        <v>5.7437852430898446E-3</v>
      </c>
      <c r="E3937">
        <v>5.7437852430898446E-3</v>
      </c>
      <c r="F3937">
        <v>3935</v>
      </c>
      <c r="G3937">
        <f t="shared" ca="1" si="125"/>
        <v>2.4718162730264712E-3</v>
      </c>
    </row>
    <row r="3938" spans="2:7" x14ac:dyDescent="0.2">
      <c r="B3938" s="153">
        <v>37785</v>
      </c>
      <c r="C3938" s="61">
        <v>28.200741000000001</v>
      </c>
      <c r="D3938">
        <f t="shared" si="124"/>
        <v>-8.676733161032674E-3</v>
      </c>
      <c r="E3938">
        <v>-8.676733161032674E-3</v>
      </c>
      <c r="F3938">
        <v>3936</v>
      </c>
      <c r="G3938">
        <f t="shared" ca="1" si="125"/>
        <v>4.9694873661044921E-2</v>
      </c>
    </row>
    <row r="3939" spans="2:7" x14ac:dyDescent="0.2">
      <c r="B3939" s="153">
        <v>37784</v>
      </c>
      <c r="C3939" s="61">
        <v>28.447572999999998</v>
      </c>
      <c r="D3939">
        <f t="shared" si="124"/>
        <v>2.1606761466215849E-2</v>
      </c>
      <c r="E3939">
        <v>2.1606761466215849E-2</v>
      </c>
      <c r="F3939">
        <v>3937</v>
      </c>
      <c r="G3939">
        <f t="shared" ca="1" si="125"/>
        <v>5.1900018171740737E-3</v>
      </c>
    </row>
    <row r="3940" spans="2:7" x14ac:dyDescent="0.2">
      <c r="B3940" s="153">
        <v>37783</v>
      </c>
      <c r="C3940" s="61">
        <v>27.845912999999999</v>
      </c>
      <c r="D3940">
        <f t="shared" si="124"/>
        <v>3.892972546978121E-3</v>
      </c>
      <c r="E3940">
        <v>3.892972546978121E-3</v>
      </c>
      <c r="F3940">
        <v>3938</v>
      </c>
      <c r="G3940">
        <f t="shared" ca="1" si="125"/>
        <v>-5.0279641211095093E-2</v>
      </c>
    </row>
    <row r="3941" spans="2:7" x14ac:dyDescent="0.2">
      <c r="B3941" s="153">
        <v>37782</v>
      </c>
      <c r="C3941" s="61">
        <v>27.737929999999999</v>
      </c>
      <c r="D3941">
        <f t="shared" si="124"/>
        <v>-2.176260991488313E-2</v>
      </c>
      <c r="E3941">
        <v>-2.176260991488313E-2</v>
      </c>
      <c r="F3941">
        <v>3939</v>
      </c>
      <c r="G3941">
        <f t="shared" ca="1" si="125"/>
        <v>-1.9474795561142996E-2</v>
      </c>
    </row>
    <row r="3942" spans="2:7" x14ac:dyDescent="0.2">
      <c r="B3942" s="153">
        <v>37781</v>
      </c>
      <c r="C3942" s="61">
        <v>28.355008999999999</v>
      </c>
      <c r="D3942">
        <f t="shared" si="124"/>
        <v>1.3509717448020878E-2</v>
      </c>
      <c r="E3942">
        <v>1.3509717448020878E-2</v>
      </c>
      <c r="F3942">
        <v>3940</v>
      </c>
      <c r="G3942">
        <f t="shared" ca="1" si="125"/>
        <v>-4.7219330212157816E-2</v>
      </c>
    </row>
    <row r="3943" spans="2:7" x14ac:dyDescent="0.2">
      <c r="B3943" s="153">
        <v>37778</v>
      </c>
      <c r="C3943" s="61">
        <v>27.977046999999999</v>
      </c>
      <c r="D3943">
        <f t="shared" si="124"/>
        <v>-3.2976588097355332E-3</v>
      </c>
      <c r="E3943">
        <v>-3.2976588097355332E-3</v>
      </c>
      <c r="F3943">
        <v>3941</v>
      </c>
      <c r="G3943">
        <f t="shared" ca="1" si="125"/>
        <v>-4.6944674098575313E-2</v>
      </c>
    </row>
    <row r="3944" spans="2:7" x14ac:dyDescent="0.2">
      <c r="B3944" s="153">
        <v>37777</v>
      </c>
      <c r="C3944" s="61">
        <v>28.069610999999998</v>
      </c>
      <c r="D3944">
        <f t="shared" si="124"/>
        <v>5.0519773099554473E-2</v>
      </c>
      <c r="E3944">
        <v>5.0519773099554473E-2</v>
      </c>
      <c r="F3944">
        <v>3942</v>
      </c>
      <c r="G3944">
        <f t="shared" ca="1" si="125"/>
        <v>0.11791506409077158</v>
      </c>
    </row>
    <row r="3945" spans="2:7" x14ac:dyDescent="0.2">
      <c r="B3945" s="153">
        <v>37776</v>
      </c>
      <c r="C3945" s="61">
        <v>26.719736000000001</v>
      </c>
      <c r="D3945">
        <f t="shared" si="124"/>
        <v>6.6840411801136739E-3</v>
      </c>
      <c r="E3945">
        <v>6.6840411801136739E-3</v>
      </c>
      <c r="F3945">
        <v>3943</v>
      </c>
      <c r="G3945">
        <f t="shared" ca="1" si="125"/>
        <v>-4.3787674301701048E-3</v>
      </c>
    </row>
    <row r="3946" spans="2:7" x14ac:dyDescent="0.2">
      <c r="B3946" s="153">
        <v>37775</v>
      </c>
      <c r="C3946" s="61">
        <v>26.542325999999999</v>
      </c>
      <c r="D3946">
        <f t="shared" si="124"/>
        <v>-4.3400816204532582E-3</v>
      </c>
      <c r="E3946">
        <v>-4.3400816204532582E-3</v>
      </c>
      <c r="F3946">
        <v>3944</v>
      </c>
      <c r="G3946">
        <f t="shared" ca="1" si="125"/>
        <v>3.5815443059265739E-3</v>
      </c>
    </row>
    <row r="3947" spans="2:7" x14ac:dyDescent="0.2">
      <c r="B3947" s="153">
        <v>37774</v>
      </c>
      <c r="C3947" s="61">
        <v>26.658024000000001</v>
      </c>
      <c r="D3947">
        <f t="shared" si="124"/>
        <v>6.4063303950710341E-3</v>
      </c>
      <c r="E3947">
        <v>6.4063303950710341E-3</v>
      </c>
      <c r="F3947">
        <v>3945</v>
      </c>
      <c r="G3947">
        <f t="shared" ca="1" si="125"/>
        <v>-3.4110720998854011E-2</v>
      </c>
    </row>
    <row r="3948" spans="2:7" x14ac:dyDescent="0.2">
      <c r="B3948" s="153">
        <v>37771</v>
      </c>
      <c r="C3948" s="61">
        <v>26.488330999999999</v>
      </c>
      <c r="D3948">
        <f t="shared" si="124"/>
        <v>4.9750347182134754E-3</v>
      </c>
      <c r="E3948">
        <v>4.9750347182134754E-3</v>
      </c>
      <c r="F3948">
        <v>3946</v>
      </c>
      <c r="G3948">
        <f t="shared" ca="1" si="125"/>
        <v>-2.0997904933615245E-2</v>
      </c>
    </row>
    <row r="3949" spans="2:7" x14ac:dyDescent="0.2">
      <c r="B3949" s="153">
        <v>37770</v>
      </c>
      <c r="C3949" s="61">
        <v>26.357202999999998</v>
      </c>
      <c r="D3949">
        <f t="shared" si="124"/>
        <v>2.8907000944422914E-2</v>
      </c>
      <c r="E3949">
        <v>2.8907000944422914E-2</v>
      </c>
      <c r="F3949">
        <v>3947</v>
      </c>
      <c r="G3949">
        <f t="shared" ca="1" si="125"/>
        <v>1.4169700394640352E-2</v>
      </c>
    </row>
    <row r="3950" spans="2:7" x14ac:dyDescent="0.2">
      <c r="B3950" s="153">
        <v>37769</v>
      </c>
      <c r="C3950" s="61">
        <v>25.616700999999999</v>
      </c>
      <c r="D3950">
        <f t="shared" si="124"/>
        <v>-1.2782300367795671E-2</v>
      </c>
      <c r="E3950">
        <v>-1.2782300367795671E-2</v>
      </c>
      <c r="F3950">
        <v>3948</v>
      </c>
      <c r="G3950">
        <f t="shared" ca="1" si="125"/>
        <v>-1.4884863962090629E-2</v>
      </c>
    </row>
    <row r="3951" spans="2:7" x14ac:dyDescent="0.2">
      <c r="B3951" s="153">
        <v>37768</v>
      </c>
      <c r="C3951" s="61">
        <v>25.948381000000001</v>
      </c>
      <c r="D3951">
        <f t="shared" si="124"/>
        <v>-2.8868361573632307E-2</v>
      </c>
      <c r="E3951">
        <v>-2.8868361573632307E-2</v>
      </c>
      <c r="F3951">
        <v>3949</v>
      </c>
      <c r="G3951">
        <f t="shared" ca="1" si="125"/>
        <v>-4.7592966631831074E-2</v>
      </c>
    </row>
    <row r="3952" spans="2:7" x14ac:dyDescent="0.2">
      <c r="B3952" s="153">
        <v>37767</v>
      </c>
      <c r="C3952" s="61">
        <v>26.719736000000001</v>
      </c>
      <c r="D3952">
        <f t="shared" si="124"/>
        <v>8.4423917440361214E-3</v>
      </c>
      <c r="E3952">
        <v>8.4423917440361214E-3</v>
      </c>
      <c r="F3952">
        <v>3950</v>
      </c>
      <c r="G3952">
        <f t="shared" ca="1" si="125"/>
        <v>-9.2094258507577229E-2</v>
      </c>
    </row>
    <row r="3953" spans="2:7" x14ac:dyDescent="0.2">
      <c r="B3953" s="153">
        <v>37764</v>
      </c>
      <c r="C3953" s="61">
        <v>26.496046</v>
      </c>
      <c r="D3953">
        <f t="shared" si="124"/>
        <v>3.4327019704840242E-2</v>
      </c>
      <c r="E3953">
        <v>3.4327019704840242E-2</v>
      </c>
      <c r="F3953">
        <v>3951</v>
      </c>
      <c r="G3953">
        <f t="shared" ca="1" si="125"/>
        <v>-1.4164293321345976E-2</v>
      </c>
    </row>
    <row r="3954" spans="2:7" x14ac:dyDescent="0.2">
      <c r="B3954" s="153">
        <v>37763</v>
      </c>
      <c r="C3954" s="61">
        <v>25.616700999999999</v>
      </c>
      <c r="D3954">
        <f t="shared" si="124"/>
        <v>8.8092757190985013E-3</v>
      </c>
      <c r="E3954">
        <v>8.8092757190985013E-3</v>
      </c>
      <c r="F3954">
        <v>3952</v>
      </c>
      <c r="G3954">
        <f t="shared" ca="1" si="125"/>
        <v>1.4675411886277349E-2</v>
      </c>
    </row>
    <row r="3955" spans="2:7" x14ac:dyDescent="0.2">
      <c r="B3955" s="153">
        <v>37762</v>
      </c>
      <c r="C3955" s="61">
        <v>25.393007000000001</v>
      </c>
      <c r="D3955">
        <f t="shared" si="124"/>
        <v>8.2694911069567754E-3</v>
      </c>
      <c r="E3955">
        <v>8.2694911069567754E-3</v>
      </c>
      <c r="F3955">
        <v>3953</v>
      </c>
      <c r="G3955">
        <f t="shared" ca="1" si="125"/>
        <v>1.43295780295483E-2</v>
      </c>
    </row>
    <row r="3956" spans="2:7" x14ac:dyDescent="0.2">
      <c r="B3956" s="153">
        <v>37761</v>
      </c>
      <c r="C3956" s="61">
        <v>25.184742</v>
      </c>
      <c r="D3956">
        <f t="shared" si="124"/>
        <v>7.7159784338169026E-3</v>
      </c>
      <c r="E3956">
        <v>7.7159784338169026E-3</v>
      </c>
      <c r="F3956">
        <v>3954</v>
      </c>
      <c r="G3956">
        <f t="shared" ca="1" si="125"/>
        <v>6.335280281316083E-2</v>
      </c>
    </row>
    <row r="3957" spans="2:7" x14ac:dyDescent="0.2">
      <c r="B3957" s="153">
        <v>37760</v>
      </c>
      <c r="C3957" s="61">
        <v>24.991904999999999</v>
      </c>
      <c r="D3957">
        <f t="shared" si="124"/>
        <v>3.1518857030497151E-2</v>
      </c>
      <c r="E3957">
        <v>3.1518857030497151E-2</v>
      </c>
      <c r="F3957">
        <v>3955</v>
      </c>
      <c r="G3957">
        <f t="shared" ca="1" si="125"/>
        <v>-8.9426206821741225E-2</v>
      </c>
    </row>
    <row r="3958" spans="2:7" x14ac:dyDescent="0.2">
      <c r="B3958" s="153">
        <v>37757</v>
      </c>
      <c r="C3958" s="61">
        <v>24.228258</v>
      </c>
      <c r="D3958">
        <f t="shared" si="124"/>
        <v>-1.0085191092626582E-2</v>
      </c>
      <c r="E3958">
        <v>-1.0085191092626582E-2</v>
      </c>
      <c r="F3958">
        <v>3956</v>
      </c>
      <c r="G3958">
        <f t="shared" ca="1" si="125"/>
        <v>6.2520567973555152E-2</v>
      </c>
    </row>
    <row r="3959" spans="2:7" x14ac:dyDescent="0.2">
      <c r="B3959" s="153">
        <v>37756</v>
      </c>
      <c r="C3959" s="61">
        <v>24.475093999999999</v>
      </c>
      <c r="D3959">
        <f t="shared" si="124"/>
        <v>2.0585346293806921E-2</v>
      </c>
      <c r="E3959">
        <v>2.0585346293806921E-2</v>
      </c>
      <c r="F3959">
        <v>3957</v>
      </c>
      <c r="G3959">
        <f t="shared" ca="1" si="125"/>
        <v>3.2613728490486382E-2</v>
      </c>
    </row>
    <row r="3960" spans="2:7" x14ac:dyDescent="0.2">
      <c r="B3960" s="153">
        <v>37755</v>
      </c>
      <c r="C3960" s="61">
        <v>23.981428000000001</v>
      </c>
      <c r="D3960">
        <f t="shared" si="124"/>
        <v>-9.2415977081213765E-3</v>
      </c>
      <c r="E3960">
        <v>-9.2415977081213765E-3</v>
      </c>
      <c r="F3960">
        <v>3958</v>
      </c>
      <c r="G3960">
        <f t="shared" ca="1" si="125"/>
        <v>-9.1991114012096378E-2</v>
      </c>
    </row>
    <row r="3961" spans="2:7" x14ac:dyDescent="0.2">
      <c r="B3961" s="153">
        <v>37754</v>
      </c>
      <c r="C3961" s="61">
        <v>24.205121999999999</v>
      </c>
      <c r="D3961">
        <f t="shared" si="124"/>
        <v>-5.0729310132433311E-3</v>
      </c>
      <c r="E3961">
        <v>-5.0729310132433311E-3</v>
      </c>
      <c r="F3961">
        <v>3959</v>
      </c>
      <c r="G3961">
        <f t="shared" ca="1" si="125"/>
        <v>2.0711045839406257E-2</v>
      </c>
    </row>
    <row r="3962" spans="2:7" x14ac:dyDescent="0.2">
      <c r="B3962" s="153">
        <v>37753</v>
      </c>
      <c r="C3962" s="61">
        <v>24.328538999999999</v>
      </c>
      <c r="D3962">
        <f t="shared" si="124"/>
        <v>7.9898662968022633E-3</v>
      </c>
      <c r="E3962">
        <v>7.9898662968022633E-3</v>
      </c>
      <c r="F3962">
        <v>3960</v>
      </c>
      <c r="G3962">
        <f t="shared" ca="1" si="125"/>
        <v>3.6393866174481031E-2</v>
      </c>
    </row>
    <row r="3963" spans="2:7" x14ac:dyDescent="0.2">
      <c r="B3963" s="153">
        <v>37750</v>
      </c>
      <c r="C3963" s="61">
        <v>24.135698000000001</v>
      </c>
      <c r="D3963">
        <f t="shared" si="124"/>
        <v>-1.0436507674563413E-2</v>
      </c>
      <c r="E3963">
        <v>-1.0436507674563413E-2</v>
      </c>
      <c r="F3963">
        <v>3961</v>
      </c>
      <c r="G3963">
        <f t="shared" ca="1" si="125"/>
        <v>2.8882655236148049E-2</v>
      </c>
    </row>
    <row r="3964" spans="2:7" x14ac:dyDescent="0.2">
      <c r="B3964" s="153">
        <v>37749</v>
      </c>
      <c r="C3964" s="61">
        <v>24.390246999999999</v>
      </c>
      <c r="D3964">
        <f t="shared" si="124"/>
        <v>-1.801234586341989E-2</v>
      </c>
      <c r="E3964">
        <v>-1.801234586341989E-2</v>
      </c>
      <c r="F3964">
        <v>3962</v>
      </c>
      <c r="G3964">
        <f t="shared" ca="1" si="125"/>
        <v>5.7014632125658486E-2</v>
      </c>
    </row>
    <row r="3965" spans="2:7" x14ac:dyDescent="0.2">
      <c r="B3965" s="153">
        <v>37748</v>
      </c>
      <c r="C3965" s="61">
        <v>24.837630999999998</v>
      </c>
      <c r="D3965">
        <f t="shared" si="124"/>
        <v>9.0881852089069372E-3</v>
      </c>
      <c r="E3965">
        <v>9.0881852089069372E-3</v>
      </c>
      <c r="F3965">
        <v>3963</v>
      </c>
      <c r="G3965">
        <f t="shared" ca="1" si="125"/>
        <v>7.3182858894416294E-2</v>
      </c>
    </row>
    <row r="3966" spans="2:7" x14ac:dyDescent="0.2">
      <c r="B3966" s="153">
        <v>37747</v>
      </c>
      <c r="C3966" s="61">
        <v>24.613935000000001</v>
      </c>
      <c r="D3966">
        <f t="shared" si="124"/>
        <v>3.9075005506934907E-2</v>
      </c>
      <c r="E3966">
        <v>3.9075005506934907E-2</v>
      </c>
      <c r="F3966">
        <v>3964</v>
      </c>
      <c r="G3966">
        <f t="shared" ca="1" si="125"/>
        <v>1.5408178993012459E-2</v>
      </c>
    </row>
    <row r="3967" spans="2:7" x14ac:dyDescent="0.2">
      <c r="B3967" s="153">
        <v>37746</v>
      </c>
      <c r="C3967" s="61">
        <v>23.688313999999998</v>
      </c>
      <c r="D3967">
        <f t="shared" si="124"/>
        <v>1.7898673844458767E-2</v>
      </c>
      <c r="E3967">
        <v>1.7898673844458767E-2</v>
      </c>
      <c r="F3967">
        <v>3965</v>
      </c>
      <c r="G3967">
        <f t="shared" ca="1" si="125"/>
        <v>-4.1509271007941759E-2</v>
      </c>
    </row>
    <row r="3968" spans="2:7" x14ac:dyDescent="0.2">
      <c r="B3968" s="153">
        <v>37743</v>
      </c>
      <c r="C3968" s="61">
        <v>23.27178</v>
      </c>
      <c r="D3968">
        <f t="shared" si="124"/>
        <v>6.6325956926614109E-4</v>
      </c>
      <c r="E3968">
        <v>6.6325956926614109E-4</v>
      </c>
      <c r="F3968">
        <v>3966</v>
      </c>
      <c r="G3968">
        <f t="shared" ca="1" si="125"/>
        <v>2.9457590549650556E-2</v>
      </c>
    </row>
    <row r="3969" spans="2:7" x14ac:dyDescent="0.2">
      <c r="B3969" s="153">
        <v>37742</v>
      </c>
      <c r="C3969" s="61">
        <v>23.256354999999999</v>
      </c>
      <c r="D3969">
        <f t="shared" si="124"/>
        <v>0</v>
      </c>
      <c r="E3969">
        <v>0</v>
      </c>
      <c r="F3969">
        <v>3967</v>
      </c>
      <c r="G3969">
        <f t="shared" ca="1" si="125"/>
        <v>1.8768938420078811E-2</v>
      </c>
    </row>
    <row r="3970" spans="2:7" x14ac:dyDescent="0.2">
      <c r="B3970" s="153">
        <v>37741</v>
      </c>
      <c r="C3970" s="61">
        <v>23.256354999999999</v>
      </c>
      <c r="D3970">
        <f t="shared" si="124"/>
        <v>-1.6954652653101931E-2</v>
      </c>
      <c r="E3970">
        <v>-1.6954652653101931E-2</v>
      </c>
      <c r="F3970">
        <v>3968</v>
      </c>
      <c r="G3970">
        <f t="shared" ca="1" si="125"/>
        <v>1.7832390965528584E-3</v>
      </c>
    </row>
    <row r="3971" spans="2:7" x14ac:dyDescent="0.2">
      <c r="B3971" s="153">
        <v>37740</v>
      </c>
      <c r="C3971" s="61">
        <v>23.657458999999999</v>
      </c>
      <c r="D3971">
        <f t="shared" ref="D3971:D4034" si="126">(C3971-C3972)/C3972</f>
        <v>-6.4787399520631348E-3</v>
      </c>
      <c r="E3971">
        <v>-6.4787399520631348E-3</v>
      </c>
      <c r="F3971">
        <v>3969</v>
      </c>
      <c r="G3971">
        <f t="shared" ref="G3971:G4034" ca="1" si="127">_xlfn.NORM.INV(RAND(),$N$5,$N$6)</f>
        <v>-5.0409509382894256E-2</v>
      </c>
    </row>
    <row r="3972" spans="2:7" x14ac:dyDescent="0.2">
      <c r="B3972" s="153">
        <v>37739</v>
      </c>
      <c r="C3972" s="61">
        <v>23.811729</v>
      </c>
      <c r="D3972">
        <f t="shared" si="126"/>
        <v>2.2862693296165311E-2</v>
      </c>
      <c r="E3972">
        <v>2.2862693296165311E-2</v>
      </c>
      <c r="F3972">
        <v>3970</v>
      </c>
      <c r="G3972">
        <f t="shared" ca="1" si="127"/>
        <v>8.890601827777142E-2</v>
      </c>
    </row>
    <row r="3973" spans="2:7" x14ac:dyDescent="0.2">
      <c r="B3973" s="153">
        <v>37736</v>
      </c>
      <c r="C3973" s="61">
        <v>23.279496999999999</v>
      </c>
      <c r="D3973">
        <f t="shared" si="126"/>
        <v>9.3647485532667475E-3</v>
      </c>
      <c r="E3973">
        <v>9.3647485532667475E-3</v>
      </c>
      <c r="F3973">
        <v>3971</v>
      </c>
      <c r="G3973">
        <f t="shared" ca="1" si="127"/>
        <v>4.0357015015098953E-2</v>
      </c>
    </row>
    <row r="3974" spans="2:7" x14ac:dyDescent="0.2">
      <c r="B3974" s="153">
        <v>37735</v>
      </c>
      <c r="C3974" s="61">
        <v>23.063513</v>
      </c>
      <c r="D3974">
        <f t="shared" si="126"/>
        <v>-2.2556684454470732E-2</v>
      </c>
      <c r="E3974">
        <v>-2.2556684454470732E-2</v>
      </c>
      <c r="F3974">
        <v>3972</v>
      </c>
      <c r="G3974">
        <f t="shared" ca="1" si="127"/>
        <v>-2.70524444892483E-2</v>
      </c>
    </row>
    <row r="3975" spans="2:7" x14ac:dyDescent="0.2">
      <c r="B3975" s="153">
        <v>37734</v>
      </c>
      <c r="C3975" s="61">
        <v>23.595755</v>
      </c>
      <c r="D3975">
        <f t="shared" si="126"/>
        <v>-1.2907221309578103E-2</v>
      </c>
      <c r="E3975">
        <v>-1.2907221309578103E-2</v>
      </c>
      <c r="F3975">
        <v>3973</v>
      </c>
      <c r="G3975">
        <f t="shared" ca="1" si="127"/>
        <v>9.7443590365047017E-2</v>
      </c>
    </row>
    <row r="3976" spans="2:7" x14ac:dyDescent="0.2">
      <c r="B3976" s="153">
        <v>37733</v>
      </c>
      <c r="C3976" s="61">
        <v>23.904292999999999</v>
      </c>
      <c r="D3976">
        <f t="shared" si="126"/>
        <v>4.5380998888775856E-3</v>
      </c>
      <c r="E3976">
        <v>4.5380998888775856E-3</v>
      </c>
      <c r="F3976">
        <v>3974</v>
      </c>
      <c r="G3976">
        <f t="shared" ca="1" si="127"/>
        <v>6.4476072897786368E-2</v>
      </c>
    </row>
    <row r="3977" spans="2:7" x14ac:dyDescent="0.2">
      <c r="B3977" s="153">
        <v>37732</v>
      </c>
      <c r="C3977" s="61">
        <v>23.796303000000002</v>
      </c>
      <c r="D3977">
        <f t="shared" si="126"/>
        <v>-1.9412741603385283E-3</v>
      </c>
      <c r="E3977">
        <v>-1.9412741603385283E-3</v>
      </c>
      <c r="F3977">
        <v>3975</v>
      </c>
      <c r="G3977">
        <f t="shared" ca="1" si="127"/>
        <v>-2.6665789138603201E-2</v>
      </c>
    </row>
    <row r="3978" spans="2:7" x14ac:dyDescent="0.2">
      <c r="B3978" s="153">
        <v>37729</v>
      </c>
      <c r="C3978" s="61">
        <v>23.842587999999999</v>
      </c>
      <c r="D3978">
        <f t="shared" si="126"/>
        <v>0</v>
      </c>
      <c r="E3978">
        <v>0</v>
      </c>
      <c r="F3978">
        <v>3976</v>
      </c>
      <c r="G3978">
        <f t="shared" ca="1" si="127"/>
        <v>-2.7888975379635316E-2</v>
      </c>
    </row>
    <row r="3979" spans="2:7" x14ac:dyDescent="0.2">
      <c r="B3979" s="153">
        <v>37728</v>
      </c>
      <c r="C3979" s="61">
        <v>23.842587999999999</v>
      </c>
      <c r="D3979">
        <f t="shared" si="126"/>
        <v>-1.7482260865831368E-2</v>
      </c>
      <c r="E3979">
        <v>-1.7482260865831368E-2</v>
      </c>
      <c r="F3979">
        <v>3977</v>
      </c>
      <c r="G3979">
        <f t="shared" ca="1" si="127"/>
        <v>1.3480619066954488E-2</v>
      </c>
    </row>
    <row r="3980" spans="2:7" x14ac:dyDescent="0.2">
      <c r="B3980" s="153">
        <v>37727</v>
      </c>
      <c r="C3980" s="61">
        <v>24.266826999999999</v>
      </c>
      <c r="D3980">
        <f t="shared" si="126"/>
        <v>8.65654361817037E-3</v>
      </c>
      <c r="E3980">
        <v>8.65654361817037E-3</v>
      </c>
      <c r="F3980">
        <v>3978</v>
      </c>
      <c r="G3980">
        <f t="shared" ca="1" si="127"/>
        <v>3.0612737885904292E-2</v>
      </c>
    </row>
    <row r="3981" spans="2:7" x14ac:dyDescent="0.2">
      <c r="B3981" s="153">
        <v>37726</v>
      </c>
      <c r="C3981" s="61">
        <v>24.058562999999999</v>
      </c>
      <c r="D3981">
        <f t="shared" si="126"/>
        <v>-3.0764470763173572E-2</v>
      </c>
      <c r="E3981">
        <v>-3.0764470763173572E-2</v>
      </c>
      <c r="F3981">
        <v>3979</v>
      </c>
      <c r="G3981">
        <f t="shared" ca="1" si="127"/>
        <v>2.5895947248236621E-2</v>
      </c>
    </row>
    <row r="3982" spans="2:7" x14ac:dyDescent="0.2">
      <c r="B3982" s="153">
        <v>37725</v>
      </c>
      <c r="C3982" s="61">
        <v>24.822205</v>
      </c>
      <c r="D3982">
        <f t="shared" si="126"/>
        <v>0</v>
      </c>
      <c r="E3982">
        <v>0</v>
      </c>
      <c r="F3982">
        <v>3980</v>
      </c>
      <c r="G3982">
        <f t="shared" ca="1" si="127"/>
        <v>5.4468826352770214E-2</v>
      </c>
    </row>
    <row r="3983" spans="2:7" x14ac:dyDescent="0.2">
      <c r="B3983" s="153">
        <v>37722</v>
      </c>
      <c r="C3983" s="61">
        <v>24.822205</v>
      </c>
      <c r="D3983">
        <f t="shared" si="126"/>
        <v>-1.5511989995161022E-3</v>
      </c>
      <c r="E3983">
        <v>-1.5511989995161022E-3</v>
      </c>
      <c r="F3983">
        <v>3981</v>
      </c>
      <c r="G3983">
        <f t="shared" ca="1" si="127"/>
        <v>-1.5514757529366126E-2</v>
      </c>
    </row>
    <row r="3984" spans="2:7" x14ac:dyDescent="0.2">
      <c r="B3984" s="153">
        <v>37721</v>
      </c>
      <c r="C3984" s="61">
        <v>24.860769000000001</v>
      </c>
      <c r="D3984">
        <f t="shared" si="126"/>
        <v>-1.0742935735256826E-2</v>
      </c>
      <c r="E3984">
        <v>-1.0742935735256826E-2</v>
      </c>
      <c r="F3984">
        <v>3982</v>
      </c>
      <c r="G3984">
        <f t="shared" ca="1" si="127"/>
        <v>5.814768142028263E-3</v>
      </c>
    </row>
    <row r="3985" spans="2:7" x14ac:dyDescent="0.2">
      <c r="B3985" s="153">
        <v>37720</v>
      </c>
      <c r="C3985" s="61">
        <v>25.130747</v>
      </c>
      <c r="D3985">
        <f t="shared" si="126"/>
        <v>-5.7978893475260666E-3</v>
      </c>
      <c r="E3985">
        <v>-5.7978893475260666E-3</v>
      </c>
      <c r="F3985">
        <v>3983</v>
      </c>
      <c r="G3985">
        <f t="shared" ca="1" si="127"/>
        <v>-1.0895775365133406E-2</v>
      </c>
    </row>
    <row r="3986" spans="2:7" x14ac:dyDescent="0.2">
      <c r="B3986" s="153">
        <v>37719</v>
      </c>
      <c r="C3986" s="61">
        <v>25.277301999999999</v>
      </c>
      <c r="D3986">
        <f t="shared" si="126"/>
        <v>-2.0328948811607347E-2</v>
      </c>
      <c r="E3986">
        <v>-2.0328948811607347E-2</v>
      </c>
      <c r="F3986">
        <v>3984</v>
      </c>
      <c r="G3986">
        <f t="shared" ca="1" si="127"/>
        <v>-4.5899311319681502E-2</v>
      </c>
    </row>
    <row r="3987" spans="2:7" x14ac:dyDescent="0.2">
      <c r="B3987" s="153">
        <v>37718</v>
      </c>
      <c r="C3987" s="61">
        <v>25.801825999999998</v>
      </c>
      <c r="D3987">
        <f t="shared" si="126"/>
        <v>9.0498719672815389E-3</v>
      </c>
      <c r="E3987">
        <v>9.0498719672815389E-3</v>
      </c>
      <c r="F3987">
        <v>3985</v>
      </c>
      <c r="G3987">
        <f t="shared" ca="1" si="127"/>
        <v>-9.3217305389675133E-3</v>
      </c>
    </row>
    <row r="3988" spans="2:7" x14ac:dyDescent="0.2">
      <c r="B3988" s="153">
        <v>37715</v>
      </c>
      <c r="C3988" s="61">
        <v>25.570416999999999</v>
      </c>
      <c r="D3988">
        <f t="shared" si="126"/>
        <v>1.6871035058015765E-2</v>
      </c>
      <c r="E3988">
        <v>1.6871035058015765E-2</v>
      </c>
      <c r="F3988">
        <v>3986</v>
      </c>
      <c r="G3988">
        <f t="shared" ca="1" si="127"/>
        <v>-8.628543241428091E-2</v>
      </c>
    </row>
    <row r="3989" spans="2:7" x14ac:dyDescent="0.2">
      <c r="B3989" s="153">
        <v>37714</v>
      </c>
      <c r="C3989" s="61">
        <v>25.146174999999999</v>
      </c>
      <c r="D3989">
        <f t="shared" si="126"/>
        <v>1.6526300019589768E-2</v>
      </c>
      <c r="E3989">
        <v>1.6526300019589768E-2</v>
      </c>
      <c r="F3989">
        <v>3987</v>
      </c>
      <c r="G3989">
        <f t="shared" ca="1" si="127"/>
        <v>6.3675455698331079E-2</v>
      </c>
    </row>
    <row r="3990" spans="2:7" x14ac:dyDescent="0.2">
      <c r="B3990" s="153">
        <v>37713</v>
      </c>
      <c r="C3990" s="61">
        <v>24.737358</v>
      </c>
      <c r="D3990">
        <f t="shared" si="126"/>
        <v>8.1735991370351386E-3</v>
      </c>
      <c r="E3990">
        <v>8.1735991370351386E-3</v>
      </c>
      <c r="F3990">
        <v>3988</v>
      </c>
      <c r="G3990">
        <f t="shared" ca="1" si="127"/>
        <v>3.5733199944197616E-2</v>
      </c>
    </row>
    <row r="3991" spans="2:7" x14ac:dyDescent="0.2">
      <c r="B3991" s="153">
        <v>37712</v>
      </c>
      <c r="C3991" s="61">
        <v>24.536804</v>
      </c>
      <c r="D3991">
        <f t="shared" si="126"/>
        <v>2.184386216004534E-2</v>
      </c>
      <c r="E3991">
        <v>2.184386216004534E-2</v>
      </c>
      <c r="F3991">
        <v>3989</v>
      </c>
      <c r="G3991">
        <f t="shared" ca="1" si="127"/>
        <v>-3.7375892863372943E-2</v>
      </c>
    </row>
    <row r="3992" spans="2:7" x14ac:dyDescent="0.2">
      <c r="B3992" s="153">
        <v>37711</v>
      </c>
      <c r="C3992" s="61">
        <v>24.012283</v>
      </c>
      <c r="D3992">
        <f t="shared" si="126"/>
        <v>-9.2297504020366333E-3</v>
      </c>
      <c r="E3992">
        <v>-9.2297504020366333E-3</v>
      </c>
      <c r="F3992">
        <v>3990</v>
      </c>
      <c r="G3992">
        <f t="shared" ca="1" si="127"/>
        <v>-1.5068191529095743E-2</v>
      </c>
    </row>
    <row r="3993" spans="2:7" x14ac:dyDescent="0.2">
      <c r="B3993" s="153">
        <v>37708</v>
      </c>
      <c r="C3993" s="61">
        <v>24.235975</v>
      </c>
      <c r="D3993">
        <f t="shared" si="126"/>
        <v>-1.2260317195344603E-2</v>
      </c>
      <c r="E3993">
        <v>-1.2260317195344603E-2</v>
      </c>
      <c r="F3993">
        <v>3991</v>
      </c>
      <c r="G3993">
        <f t="shared" ca="1" si="127"/>
        <v>2.7637173391720019E-2</v>
      </c>
    </row>
    <row r="3994" spans="2:7" x14ac:dyDescent="0.2">
      <c r="B3994" s="153">
        <v>37707</v>
      </c>
      <c r="C3994" s="61">
        <v>24.536804</v>
      </c>
      <c r="D3994">
        <f t="shared" si="126"/>
        <v>1.1768474251509306E-2</v>
      </c>
      <c r="E3994">
        <v>1.1768474251509306E-2</v>
      </c>
      <c r="F3994">
        <v>3992</v>
      </c>
      <c r="G3994">
        <f t="shared" ca="1" si="127"/>
        <v>-2.6479234557196137E-2</v>
      </c>
    </row>
    <row r="3995" spans="2:7" x14ac:dyDescent="0.2">
      <c r="B3995" s="153">
        <v>37706</v>
      </c>
      <c r="C3995" s="61">
        <v>24.251401999999999</v>
      </c>
      <c r="D3995">
        <f t="shared" si="126"/>
        <v>-5.6926442770341727E-3</v>
      </c>
      <c r="E3995">
        <v>-5.6926442770341727E-3</v>
      </c>
      <c r="F3995">
        <v>3993</v>
      </c>
      <c r="G3995">
        <f t="shared" ca="1" si="127"/>
        <v>7.9896886649993462E-2</v>
      </c>
    </row>
    <row r="3996" spans="2:7" x14ac:dyDescent="0.2">
      <c r="B3996" s="153">
        <v>37705</v>
      </c>
      <c r="C3996" s="61">
        <v>24.390246999999999</v>
      </c>
      <c r="D3996">
        <f t="shared" si="126"/>
        <v>-2.8381416639891672E-3</v>
      </c>
      <c r="E3996">
        <v>-2.8381416639891672E-3</v>
      </c>
      <c r="F3996">
        <v>3994</v>
      </c>
      <c r="G3996">
        <f t="shared" ca="1" si="127"/>
        <v>1.8077874469998471E-2</v>
      </c>
    </row>
    <row r="3997" spans="2:7" x14ac:dyDescent="0.2">
      <c r="B3997" s="153">
        <v>37704</v>
      </c>
      <c r="C3997" s="61">
        <v>24.459667</v>
      </c>
      <c r="D3997">
        <f t="shared" si="126"/>
        <v>-1.4911407674516545E-2</v>
      </c>
      <c r="E3997">
        <v>-1.4911407674516545E-2</v>
      </c>
      <c r="F3997">
        <v>3995</v>
      </c>
      <c r="G3997">
        <f t="shared" ca="1" si="127"/>
        <v>3.1525435058210073E-2</v>
      </c>
    </row>
    <row r="3998" spans="2:7" x14ac:dyDescent="0.2">
      <c r="B3998" s="153">
        <v>37701</v>
      </c>
      <c r="C3998" s="61">
        <v>24.829916000000001</v>
      </c>
      <c r="D3998">
        <f t="shared" si="126"/>
        <v>1.1628016886218791E-2</v>
      </c>
      <c r="E3998">
        <v>1.1628016886218791E-2</v>
      </c>
      <c r="F3998">
        <v>3996</v>
      </c>
      <c r="G3998">
        <f t="shared" ca="1" si="127"/>
        <v>1.8548467150416033E-2</v>
      </c>
    </row>
    <row r="3999" spans="2:7" x14ac:dyDescent="0.2">
      <c r="B3999" s="153">
        <v>37700</v>
      </c>
      <c r="C3999" s="61">
        <v>24.544512000000001</v>
      </c>
      <c r="D3999">
        <f t="shared" si="126"/>
        <v>3.9529195934756615E-2</v>
      </c>
      <c r="E3999">
        <v>3.9529195934756615E-2</v>
      </c>
      <c r="F3999">
        <v>3997</v>
      </c>
      <c r="G3999">
        <f t="shared" ca="1" si="127"/>
        <v>8.4385241026452049E-2</v>
      </c>
    </row>
    <row r="4000" spans="2:7" x14ac:dyDescent="0.2">
      <c r="B4000" s="153">
        <v>37699</v>
      </c>
      <c r="C4000" s="61">
        <v>23.611180999999998</v>
      </c>
      <c r="D4000">
        <f t="shared" si="126"/>
        <v>1.9314240027214876E-2</v>
      </c>
      <c r="E4000">
        <v>1.9314240027214876E-2</v>
      </c>
      <c r="F4000">
        <v>3998</v>
      </c>
      <c r="G4000">
        <f t="shared" ca="1" si="127"/>
        <v>-8.0114925396002429E-2</v>
      </c>
    </row>
    <row r="4001" spans="2:7" x14ac:dyDescent="0.2">
      <c r="B4001" s="153">
        <v>37698</v>
      </c>
      <c r="C4001" s="61">
        <v>23.163789999999999</v>
      </c>
      <c r="D4001">
        <f t="shared" si="126"/>
        <v>0</v>
      </c>
      <c r="E4001">
        <v>0</v>
      </c>
      <c r="F4001">
        <v>3999</v>
      </c>
      <c r="G4001">
        <f t="shared" ca="1" si="127"/>
        <v>4.3402616286705824E-2</v>
      </c>
    </row>
    <row r="4002" spans="2:7" x14ac:dyDescent="0.2">
      <c r="B4002" s="153">
        <v>37697</v>
      </c>
      <c r="C4002" s="61">
        <v>23.163789999999999</v>
      </c>
      <c r="D4002">
        <f t="shared" si="126"/>
        <v>-2.6569933908850824E-3</v>
      </c>
      <c r="E4002">
        <v>-2.6569933908850824E-3</v>
      </c>
      <c r="F4002">
        <v>4000</v>
      </c>
      <c r="G4002">
        <f t="shared" ca="1" si="127"/>
        <v>1.0110119515702729E-3</v>
      </c>
    </row>
    <row r="4003" spans="2:7" x14ac:dyDescent="0.2">
      <c r="B4003" s="153">
        <v>37694</v>
      </c>
      <c r="C4003" s="61">
        <v>23.2255</v>
      </c>
      <c r="D4003">
        <f t="shared" si="126"/>
        <v>0</v>
      </c>
      <c r="E4003">
        <v>0</v>
      </c>
      <c r="F4003">
        <v>4001</v>
      </c>
      <c r="G4003">
        <f t="shared" ca="1" si="127"/>
        <v>-2.6503996766791937E-2</v>
      </c>
    </row>
    <row r="4004" spans="2:7" x14ac:dyDescent="0.2">
      <c r="B4004" s="153">
        <v>37693</v>
      </c>
      <c r="C4004" s="61">
        <v>23.2255</v>
      </c>
      <c r="D4004">
        <f t="shared" si="126"/>
        <v>-4.2988925341172967E-3</v>
      </c>
      <c r="E4004">
        <v>-4.2988925341172967E-3</v>
      </c>
      <c r="F4004">
        <v>4002</v>
      </c>
      <c r="G4004">
        <f t="shared" ca="1" si="127"/>
        <v>0.17461802978319282</v>
      </c>
    </row>
    <row r="4005" spans="2:7" x14ac:dyDescent="0.2">
      <c r="B4005" s="153">
        <v>37692</v>
      </c>
      <c r="C4005" s="61">
        <v>23.325775</v>
      </c>
      <c r="D4005">
        <f t="shared" si="126"/>
        <v>-1.3698709491425414E-2</v>
      </c>
      <c r="E4005">
        <v>-1.3698709491425414E-2</v>
      </c>
      <c r="F4005">
        <v>4003</v>
      </c>
      <c r="G4005">
        <f t="shared" ca="1" si="127"/>
        <v>3.1399135199397507E-2</v>
      </c>
    </row>
    <row r="4006" spans="2:7" x14ac:dyDescent="0.2">
      <c r="B4006" s="153">
        <v>37691</v>
      </c>
      <c r="C4006" s="61">
        <v>23.649746</v>
      </c>
      <c r="D4006">
        <f t="shared" si="126"/>
        <v>-1.0648589355895141E-2</v>
      </c>
      <c r="E4006">
        <v>-1.0648589355895141E-2</v>
      </c>
      <c r="F4006">
        <v>4004</v>
      </c>
      <c r="G4006">
        <f t="shared" ca="1" si="127"/>
        <v>3.9850532964797784E-2</v>
      </c>
    </row>
    <row r="4007" spans="2:7" x14ac:dyDescent="0.2">
      <c r="B4007" s="153">
        <v>37690</v>
      </c>
      <c r="C4007" s="61">
        <v>23.904292999999999</v>
      </c>
      <c r="D4007">
        <f t="shared" si="126"/>
        <v>2.2638289665118847E-3</v>
      </c>
      <c r="E4007">
        <v>2.2638289665118847E-3</v>
      </c>
      <c r="F4007">
        <v>4005</v>
      </c>
      <c r="G4007">
        <f t="shared" ca="1" si="127"/>
        <v>-4.8144608883602211E-2</v>
      </c>
    </row>
    <row r="4008" spans="2:7" x14ac:dyDescent="0.2">
      <c r="B4008" s="153">
        <v>37687</v>
      </c>
      <c r="C4008" s="61">
        <v>23.850300000000001</v>
      </c>
      <c r="D4008">
        <f t="shared" si="126"/>
        <v>-6.4632438360873027E-4</v>
      </c>
      <c r="E4008">
        <v>-6.4632438360873027E-4</v>
      </c>
      <c r="F4008">
        <v>4006</v>
      </c>
      <c r="G4008">
        <f t="shared" ca="1" si="127"/>
        <v>5.2003782794186493E-2</v>
      </c>
    </row>
    <row r="4009" spans="2:7" x14ac:dyDescent="0.2">
      <c r="B4009" s="153">
        <v>37686</v>
      </c>
      <c r="C4009" s="61">
        <v>23.865725000000001</v>
      </c>
      <c r="D4009">
        <f t="shared" si="126"/>
        <v>-7.0602466251786598E-3</v>
      </c>
      <c r="E4009">
        <v>-7.0602466251786598E-3</v>
      </c>
      <c r="F4009">
        <v>4007</v>
      </c>
      <c r="G4009">
        <f t="shared" ca="1" si="127"/>
        <v>6.5837638537420251E-2</v>
      </c>
    </row>
    <row r="4010" spans="2:7" x14ac:dyDescent="0.2">
      <c r="B4010" s="153">
        <v>37685</v>
      </c>
      <c r="C4010" s="61">
        <v>24.035420999999999</v>
      </c>
      <c r="D4010">
        <f t="shared" si="126"/>
        <v>-2.5610099524699084E-3</v>
      </c>
      <c r="E4010">
        <v>-2.5610099524699084E-3</v>
      </c>
      <c r="F4010">
        <v>4008</v>
      </c>
      <c r="G4010">
        <f t="shared" ca="1" si="127"/>
        <v>0.17042000972437357</v>
      </c>
    </row>
    <row r="4011" spans="2:7" x14ac:dyDescent="0.2">
      <c r="B4011" s="153">
        <v>37684</v>
      </c>
      <c r="C4011" s="61">
        <v>24.097134</v>
      </c>
      <c r="D4011">
        <f t="shared" si="126"/>
        <v>-3.6694280317647189E-2</v>
      </c>
      <c r="E4011">
        <v>-3.6694280317647189E-2</v>
      </c>
      <c r="F4011">
        <v>4009</v>
      </c>
      <c r="G4011">
        <f t="shared" ca="1" si="127"/>
        <v>-1.9675552054263683E-2</v>
      </c>
    </row>
    <row r="4012" spans="2:7" x14ac:dyDescent="0.2">
      <c r="B4012" s="153">
        <v>37683</v>
      </c>
      <c r="C4012" s="61">
        <v>25.015042999999999</v>
      </c>
      <c r="D4012">
        <f t="shared" si="126"/>
        <v>-6.1293682406534464E-3</v>
      </c>
      <c r="E4012">
        <v>-6.1293682406534464E-3</v>
      </c>
      <c r="F4012">
        <v>4010</v>
      </c>
      <c r="G4012">
        <f t="shared" ca="1" si="127"/>
        <v>5.366258729388557E-3</v>
      </c>
    </row>
    <row r="4013" spans="2:7" x14ac:dyDescent="0.2">
      <c r="B4013" s="153">
        <v>37680</v>
      </c>
      <c r="C4013" s="61">
        <v>25.169315000000001</v>
      </c>
      <c r="D4013">
        <f t="shared" si="126"/>
        <v>-3.0650952026432381E-4</v>
      </c>
      <c r="E4013">
        <v>-3.0650952026432381E-4</v>
      </c>
      <c r="F4013">
        <v>4011</v>
      </c>
      <c r="G4013">
        <f t="shared" ca="1" si="127"/>
        <v>-4.9945396791270621E-2</v>
      </c>
    </row>
    <row r="4014" spans="2:7" x14ac:dyDescent="0.2">
      <c r="B4014" s="153">
        <v>37679</v>
      </c>
      <c r="C4014" s="61">
        <v>25.177032000000001</v>
      </c>
      <c r="D4014">
        <f t="shared" si="126"/>
        <v>1.968152539658664E-2</v>
      </c>
      <c r="E4014">
        <v>1.968152539658664E-2</v>
      </c>
      <c r="F4014">
        <v>4012</v>
      </c>
      <c r="G4014">
        <f t="shared" ca="1" si="127"/>
        <v>-4.0606900678103026E-2</v>
      </c>
    </row>
    <row r="4015" spans="2:7" x14ac:dyDescent="0.2">
      <c r="B4015" s="153">
        <v>37678</v>
      </c>
      <c r="C4015" s="61">
        <v>24.691074</v>
      </c>
      <c r="D4015">
        <f t="shared" si="126"/>
        <v>-8.9784493294539879E-3</v>
      </c>
      <c r="E4015">
        <v>-8.9784493294539879E-3</v>
      </c>
      <c r="F4015">
        <v>4013</v>
      </c>
      <c r="G4015">
        <f t="shared" ca="1" si="127"/>
        <v>3.1590061331424682E-2</v>
      </c>
    </row>
    <row r="4016" spans="2:7" x14ac:dyDescent="0.2">
      <c r="B4016" s="153">
        <v>37677</v>
      </c>
      <c r="C4016" s="61">
        <v>24.914770000000001</v>
      </c>
      <c r="D4016">
        <f t="shared" si="126"/>
        <v>-8.8982387066063959E-3</v>
      </c>
      <c r="E4016">
        <v>-8.8982387066063959E-3</v>
      </c>
      <c r="F4016">
        <v>4014</v>
      </c>
      <c r="G4016">
        <f t="shared" ca="1" si="127"/>
        <v>-8.936516057830371E-3</v>
      </c>
    </row>
    <row r="4017" spans="2:7" x14ac:dyDescent="0.2">
      <c r="B4017" s="153">
        <v>37676</v>
      </c>
      <c r="C4017" s="61">
        <v>25.138458</v>
      </c>
      <c r="D4017">
        <f t="shared" si="126"/>
        <v>1.1483496316630299E-2</v>
      </c>
      <c r="E4017">
        <v>1.1483496316630299E-2</v>
      </c>
      <c r="F4017">
        <v>4015</v>
      </c>
      <c r="G4017">
        <f t="shared" ca="1" si="127"/>
        <v>2.022180075452517E-2</v>
      </c>
    </row>
    <row r="4018" spans="2:7" x14ac:dyDescent="0.2">
      <c r="B4018" s="153">
        <v>37673</v>
      </c>
      <c r="C4018" s="61">
        <v>24.853058000000001</v>
      </c>
      <c r="D4018">
        <f t="shared" si="126"/>
        <v>-1.2397971717385081E-3</v>
      </c>
      <c r="E4018">
        <v>-1.2397971717385081E-3</v>
      </c>
      <c r="F4018">
        <v>4016</v>
      </c>
      <c r="G4018">
        <f t="shared" ca="1" si="127"/>
        <v>7.7498529302755595E-2</v>
      </c>
    </row>
    <row r="4019" spans="2:7" x14ac:dyDescent="0.2">
      <c r="B4019" s="153">
        <v>37672</v>
      </c>
      <c r="C4019" s="61">
        <v>24.883908999999999</v>
      </c>
      <c r="D4019">
        <f t="shared" si="126"/>
        <v>-4.9353133609477164E-3</v>
      </c>
      <c r="E4019">
        <v>-4.9353133609477164E-3</v>
      </c>
      <c r="F4019">
        <v>4017</v>
      </c>
      <c r="G4019">
        <f t="shared" ca="1" si="127"/>
        <v>6.6175752285190667E-2</v>
      </c>
    </row>
    <row r="4020" spans="2:7" x14ac:dyDescent="0.2">
      <c r="B4020" s="153">
        <v>37671</v>
      </c>
      <c r="C4020" s="61">
        <v>25.007328000000001</v>
      </c>
      <c r="D4020">
        <f t="shared" si="126"/>
        <v>5.8951917376328898E-3</v>
      </c>
      <c r="E4020">
        <v>5.8951917376328898E-3</v>
      </c>
      <c r="F4020">
        <v>4018</v>
      </c>
      <c r="G4020">
        <f t="shared" ca="1" si="127"/>
        <v>2.952730431940247E-2</v>
      </c>
    </row>
    <row r="4021" spans="2:7" x14ac:dyDescent="0.2">
      <c r="B4021" s="153">
        <v>37670</v>
      </c>
      <c r="C4021" s="61">
        <v>24.860769000000001</v>
      </c>
      <c r="D4021">
        <f t="shared" si="126"/>
        <v>-4.9398047228754972E-3</v>
      </c>
      <c r="E4021">
        <v>-4.9398047228754972E-3</v>
      </c>
      <c r="F4021">
        <v>4019</v>
      </c>
      <c r="G4021">
        <f t="shared" ca="1" si="127"/>
        <v>-5.9807124678159199E-2</v>
      </c>
    </row>
    <row r="4022" spans="2:7" x14ac:dyDescent="0.2">
      <c r="B4022" s="153">
        <v>37669</v>
      </c>
      <c r="C4022" s="61">
        <v>24.984186000000001</v>
      </c>
      <c r="D4022">
        <f t="shared" si="126"/>
        <v>2.1444241248255815E-2</v>
      </c>
      <c r="E4022">
        <v>2.1444241248255815E-2</v>
      </c>
      <c r="F4022">
        <v>4020</v>
      </c>
      <c r="G4022">
        <f t="shared" ca="1" si="127"/>
        <v>0.11355666368601987</v>
      </c>
    </row>
    <row r="4023" spans="2:7" x14ac:dyDescent="0.2">
      <c r="B4023" s="153">
        <v>37666</v>
      </c>
      <c r="C4023" s="61">
        <v>24.459667</v>
      </c>
      <c r="D4023">
        <f t="shared" si="126"/>
        <v>-8.4429033705941733E-3</v>
      </c>
      <c r="E4023">
        <v>-8.4429033705941733E-3</v>
      </c>
      <c r="F4023">
        <v>4021</v>
      </c>
      <c r="G4023">
        <f t="shared" ca="1" si="127"/>
        <v>2.1326901544107494E-2</v>
      </c>
    </row>
    <row r="4024" spans="2:7" x14ac:dyDescent="0.2">
      <c r="B4024" s="153">
        <v>37665</v>
      </c>
      <c r="C4024" s="61">
        <v>24.667936000000001</v>
      </c>
      <c r="D4024">
        <f t="shared" si="126"/>
        <v>0</v>
      </c>
      <c r="E4024">
        <v>0</v>
      </c>
      <c r="F4024">
        <v>4022</v>
      </c>
      <c r="G4024">
        <f t="shared" ca="1" si="127"/>
        <v>-7.225601202792889E-2</v>
      </c>
    </row>
    <row r="4025" spans="2:7" x14ac:dyDescent="0.2">
      <c r="B4025" s="153">
        <v>37664</v>
      </c>
      <c r="C4025" s="61">
        <v>24.667936000000001</v>
      </c>
      <c r="D4025">
        <f t="shared" si="126"/>
        <v>-8.9865563623685221E-3</v>
      </c>
      <c r="E4025">
        <v>-8.9865563623685221E-3</v>
      </c>
      <c r="F4025">
        <v>4023</v>
      </c>
      <c r="G4025">
        <f t="shared" ca="1" si="127"/>
        <v>3.60404945832144E-2</v>
      </c>
    </row>
    <row r="4026" spans="2:7" x14ac:dyDescent="0.2">
      <c r="B4026" s="153">
        <v>37663</v>
      </c>
      <c r="C4026" s="61">
        <v>24.891625999999999</v>
      </c>
      <c r="D4026">
        <f t="shared" si="126"/>
        <v>1.862763427112824E-3</v>
      </c>
      <c r="E4026">
        <v>1.862763427112824E-3</v>
      </c>
      <c r="F4026">
        <v>4024</v>
      </c>
      <c r="G4026">
        <f t="shared" ca="1" si="127"/>
        <v>1.260419199002643E-3</v>
      </c>
    </row>
    <row r="4027" spans="2:7" x14ac:dyDescent="0.2">
      <c r="B4027" s="153">
        <v>37662</v>
      </c>
      <c r="C4027" s="61">
        <v>24.845344999999998</v>
      </c>
      <c r="D4027">
        <f t="shared" si="126"/>
        <v>-1.7987787091799677E-2</v>
      </c>
      <c r="E4027">
        <v>-1.7987787091799677E-2</v>
      </c>
      <c r="F4027">
        <v>4025</v>
      </c>
      <c r="G4027">
        <f t="shared" ca="1" si="127"/>
        <v>-2.3531362254523083E-3</v>
      </c>
    </row>
    <row r="4028" spans="2:7" x14ac:dyDescent="0.2">
      <c r="B4028" s="153">
        <v>37659</v>
      </c>
      <c r="C4028" s="61">
        <v>25.300443999999999</v>
      </c>
      <c r="D4028">
        <f t="shared" si="126"/>
        <v>6.4437524370030514E-3</v>
      </c>
      <c r="E4028">
        <v>6.4437524370030514E-3</v>
      </c>
      <c r="F4028">
        <v>4026</v>
      </c>
      <c r="G4028">
        <f t="shared" ca="1" si="127"/>
        <v>2.9719050375541657E-2</v>
      </c>
    </row>
    <row r="4029" spans="2:7" x14ac:dyDescent="0.2">
      <c r="B4029" s="153">
        <v>37658</v>
      </c>
      <c r="C4029" s="61">
        <v>25.138458</v>
      </c>
      <c r="D4029">
        <f t="shared" si="126"/>
        <v>2.9049465929864661E-2</v>
      </c>
      <c r="E4029">
        <v>2.9049465929864661E-2</v>
      </c>
      <c r="F4029">
        <v>4027</v>
      </c>
      <c r="G4029">
        <f t="shared" ca="1" si="127"/>
        <v>1.8521894123960009E-2</v>
      </c>
    </row>
    <row r="4030" spans="2:7" x14ac:dyDescent="0.2">
      <c r="B4030" s="153">
        <v>37657</v>
      </c>
      <c r="C4030" s="61">
        <v>24.428813999999999</v>
      </c>
      <c r="D4030">
        <f t="shared" si="126"/>
        <v>-1.1548010387868263E-2</v>
      </c>
      <c r="E4030">
        <v>-1.1548010387868263E-2</v>
      </c>
      <c r="F4030">
        <v>4028</v>
      </c>
      <c r="G4030">
        <f t="shared" ca="1" si="127"/>
        <v>-3.6951248126584638E-2</v>
      </c>
    </row>
    <row r="4031" spans="2:7" x14ac:dyDescent="0.2">
      <c r="B4031" s="153">
        <v>37656</v>
      </c>
      <c r="C4031" s="61">
        <v>24.714213999999998</v>
      </c>
      <c r="D4031">
        <f t="shared" si="126"/>
        <v>2.1357949634851374E-2</v>
      </c>
      <c r="E4031">
        <v>2.1357949634851374E-2</v>
      </c>
      <c r="F4031">
        <v>4029</v>
      </c>
      <c r="G4031">
        <f t="shared" ca="1" si="127"/>
        <v>2.7057002572686287E-2</v>
      </c>
    </row>
    <row r="4032" spans="2:7" x14ac:dyDescent="0.2">
      <c r="B4032" s="153">
        <v>37655</v>
      </c>
      <c r="C4032" s="61">
        <v>24.197406999999998</v>
      </c>
      <c r="D4032">
        <f t="shared" si="126"/>
        <v>2.1158950547990541E-2</v>
      </c>
      <c r="E4032">
        <v>2.1158950547990541E-2</v>
      </c>
      <c r="F4032">
        <v>4030</v>
      </c>
      <c r="G4032">
        <f t="shared" ca="1" si="127"/>
        <v>-1.8048840174707748E-2</v>
      </c>
    </row>
    <row r="4033" spans="2:7" x14ac:dyDescent="0.2">
      <c r="B4033" s="153">
        <v>37652</v>
      </c>
      <c r="C4033" s="61">
        <v>23.696024000000001</v>
      </c>
      <c r="D4033">
        <f t="shared" si="126"/>
        <v>1.7218518028823456E-2</v>
      </c>
      <c r="E4033">
        <v>1.7218518028823456E-2</v>
      </c>
      <c r="F4033">
        <v>4031</v>
      </c>
      <c r="G4033">
        <f t="shared" ca="1" si="127"/>
        <v>6.9570065372641002E-2</v>
      </c>
    </row>
    <row r="4034" spans="2:7" x14ac:dyDescent="0.2">
      <c r="B4034" s="153">
        <v>37651</v>
      </c>
      <c r="C4034" s="61">
        <v>23.294920000000001</v>
      </c>
      <c r="D4034">
        <f t="shared" si="126"/>
        <v>-9.5113598105737978E-3</v>
      </c>
      <c r="E4034">
        <v>-9.5113598105737978E-3</v>
      </c>
      <c r="F4034">
        <v>4032</v>
      </c>
      <c r="G4034">
        <f t="shared" ca="1" si="127"/>
        <v>2.2117627236516443E-2</v>
      </c>
    </row>
    <row r="4035" spans="2:7" x14ac:dyDescent="0.2">
      <c r="B4035" s="153">
        <v>37650</v>
      </c>
      <c r="C4035" s="61">
        <v>23.518613999999999</v>
      </c>
      <c r="D4035">
        <f t="shared" ref="D4035:D4098" si="128">(C4035-C4036)/C4036</f>
        <v>-1.3103054416806655E-3</v>
      </c>
      <c r="E4035">
        <v>-1.3103054416806655E-3</v>
      </c>
      <c r="F4035">
        <v>4033</v>
      </c>
      <c r="G4035">
        <f t="shared" ref="G4035:G4098" ca="1" si="129">_xlfn.NORM.INV(RAND(),$N$5,$N$6)</f>
        <v>-1.3387812380757263E-3</v>
      </c>
    </row>
    <row r="4036" spans="2:7" x14ac:dyDescent="0.2">
      <c r="B4036" s="153">
        <v>37649</v>
      </c>
      <c r="C4036" s="61">
        <v>23.549471</v>
      </c>
      <c r="D4036">
        <f t="shared" si="128"/>
        <v>-9.4093503173600379E-3</v>
      </c>
      <c r="E4036">
        <v>-9.4093503173600379E-3</v>
      </c>
      <c r="F4036">
        <v>4034</v>
      </c>
      <c r="G4036">
        <f t="shared" ca="1" si="129"/>
        <v>3.0769406814834279E-2</v>
      </c>
    </row>
    <row r="4037" spans="2:7" x14ac:dyDescent="0.2">
      <c r="B4037" s="153">
        <v>37648</v>
      </c>
      <c r="C4037" s="61">
        <v>23.773161000000002</v>
      </c>
      <c r="D4037">
        <f t="shared" si="128"/>
        <v>-2.8679481271859337E-2</v>
      </c>
      <c r="E4037">
        <v>-2.8679481271859337E-2</v>
      </c>
      <c r="F4037">
        <v>4035</v>
      </c>
      <c r="G4037">
        <f t="shared" ca="1" si="129"/>
        <v>7.0819056223600407E-2</v>
      </c>
    </row>
    <row r="4038" spans="2:7" x14ac:dyDescent="0.2">
      <c r="B4038" s="153">
        <v>37645</v>
      </c>
      <c r="C4038" s="61">
        <v>24.475093999999999</v>
      </c>
      <c r="D4038">
        <f t="shared" si="128"/>
        <v>-3.0256706605937256E-2</v>
      </c>
      <c r="E4038">
        <v>-3.0256706605937256E-2</v>
      </c>
      <c r="F4038">
        <v>4036</v>
      </c>
      <c r="G4038">
        <f t="shared" ca="1" si="129"/>
        <v>-5.4599861443911366E-2</v>
      </c>
    </row>
    <row r="4039" spans="2:7" x14ac:dyDescent="0.2">
      <c r="B4039" s="153">
        <v>37644</v>
      </c>
      <c r="C4039" s="61">
        <v>25.238734999999998</v>
      </c>
      <c r="D4039">
        <f t="shared" si="128"/>
        <v>-8.7852576829964592E-3</v>
      </c>
      <c r="E4039">
        <v>-8.7852576829964592E-3</v>
      </c>
      <c r="F4039">
        <v>4037</v>
      </c>
      <c r="G4039">
        <f t="shared" ca="1" si="129"/>
        <v>-9.9759641902403759E-3</v>
      </c>
    </row>
    <row r="4040" spans="2:7" x14ac:dyDescent="0.2">
      <c r="B4040" s="153">
        <v>37643</v>
      </c>
      <c r="C4040" s="61">
        <v>25.462429</v>
      </c>
      <c r="D4040">
        <f t="shared" si="128"/>
        <v>-1.2858903114830861E-2</v>
      </c>
      <c r="E4040">
        <v>-1.2858903114830861E-2</v>
      </c>
      <c r="F4040">
        <v>4038</v>
      </c>
      <c r="G4040">
        <f t="shared" ca="1" si="129"/>
        <v>9.7378903380497206E-2</v>
      </c>
    </row>
    <row r="4041" spans="2:7" x14ac:dyDescent="0.2">
      <c r="B4041" s="153">
        <v>37642</v>
      </c>
      <c r="C4041" s="61">
        <v>25.794112999999999</v>
      </c>
      <c r="D4041">
        <f t="shared" si="128"/>
        <v>2.0757003120588573E-2</v>
      </c>
      <c r="E4041">
        <v>2.0757003120588573E-2</v>
      </c>
      <c r="F4041">
        <v>4039</v>
      </c>
      <c r="G4041">
        <f t="shared" ca="1" si="129"/>
        <v>-9.9944955896882296E-3</v>
      </c>
    </row>
    <row r="4042" spans="2:7" x14ac:dyDescent="0.2">
      <c r="B4042" s="153">
        <v>37641</v>
      </c>
      <c r="C4042" s="61">
        <v>25.269591999999999</v>
      </c>
      <c r="D4042">
        <f t="shared" si="128"/>
        <v>-1.5329045366943113E-2</v>
      </c>
      <c r="E4042">
        <v>-1.5329045366943113E-2</v>
      </c>
      <c r="F4042">
        <v>4040</v>
      </c>
      <c r="G4042">
        <f t="shared" ca="1" si="129"/>
        <v>-0.10749506658379479</v>
      </c>
    </row>
    <row r="4043" spans="2:7" x14ac:dyDescent="0.2">
      <c r="B4043" s="153">
        <v>37638</v>
      </c>
      <c r="C4043" s="61">
        <v>25.662980999999998</v>
      </c>
      <c r="D4043">
        <f t="shared" si="128"/>
        <v>2.9393512565786078E-2</v>
      </c>
      <c r="E4043">
        <v>2.9393512565786078E-2</v>
      </c>
      <c r="F4043">
        <v>4041</v>
      </c>
      <c r="G4043">
        <f t="shared" ca="1" si="129"/>
        <v>1.8539085189974689E-2</v>
      </c>
    </row>
    <row r="4044" spans="2:7" x14ac:dyDescent="0.2">
      <c r="B4044" s="153">
        <v>37637</v>
      </c>
      <c r="C4044" s="61">
        <v>24.930195000000001</v>
      </c>
      <c r="D4044">
        <f t="shared" si="128"/>
        <v>-3.0920799845826939E-4</v>
      </c>
      <c r="E4044">
        <v>-3.0920799845826939E-4</v>
      </c>
      <c r="F4044">
        <v>4042</v>
      </c>
      <c r="G4044">
        <f t="shared" ca="1" si="129"/>
        <v>-9.0012668484820937E-2</v>
      </c>
    </row>
    <row r="4045" spans="2:7" x14ac:dyDescent="0.2">
      <c r="B4045" s="153">
        <v>37636</v>
      </c>
      <c r="C4045" s="61">
        <v>24.937906000000002</v>
      </c>
      <c r="D4045">
        <f t="shared" si="128"/>
        <v>-2.4683980133292818E-3</v>
      </c>
      <c r="E4045">
        <v>-2.4683980133292818E-3</v>
      </c>
      <c r="F4045">
        <v>4043</v>
      </c>
      <c r="G4045">
        <f t="shared" ca="1" si="129"/>
        <v>-7.8021557980904849E-2</v>
      </c>
    </row>
    <row r="4046" spans="2:7" x14ac:dyDescent="0.2">
      <c r="B4046" s="153">
        <v>37635</v>
      </c>
      <c r="C4046" s="61">
        <v>24.999614999999999</v>
      </c>
      <c r="D4046">
        <f t="shared" si="128"/>
        <v>5.8969403282283341E-3</v>
      </c>
      <c r="E4046">
        <v>5.8969403282283341E-3</v>
      </c>
      <c r="F4046">
        <v>4044</v>
      </c>
      <c r="G4046">
        <f t="shared" ca="1" si="129"/>
        <v>5.5794516601905493E-2</v>
      </c>
    </row>
    <row r="4047" spans="2:7" x14ac:dyDescent="0.2">
      <c r="B4047" s="153">
        <v>37634</v>
      </c>
      <c r="C4047" s="61">
        <v>24.853058000000001</v>
      </c>
      <c r="D4047">
        <f t="shared" si="128"/>
        <v>-1.8580545313017286E-2</v>
      </c>
      <c r="E4047">
        <v>-1.8580545313017286E-2</v>
      </c>
      <c r="F4047">
        <v>4045</v>
      </c>
      <c r="G4047">
        <f t="shared" ca="1" si="129"/>
        <v>-4.4215847037628424E-2</v>
      </c>
    </row>
    <row r="4048" spans="2:7" x14ac:dyDescent="0.2">
      <c r="B4048" s="153">
        <v>37631</v>
      </c>
      <c r="C4048" s="61">
        <v>25.323584</v>
      </c>
      <c r="D4048">
        <f t="shared" si="128"/>
        <v>4.5899135833783597E-3</v>
      </c>
      <c r="E4048">
        <v>4.5899135833783597E-3</v>
      </c>
      <c r="F4048">
        <v>4046</v>
      </c>
      <c r="G4048">
        <f t="shared" ca="1" si="129"/>
        <v>-4.9055352370955168E-3</v>
      </c>
    </row>
    <row r="4049" spans="2:7" x14ac:dyDescent="0.2">
      <c r="B4049" s="153">
        <v>37630</v>
      </c>
      <c r="C4049" s="61">
        <v>25.207882000000001</v>
      </c>
      <c r="D4049">
        <f t="shared" si="128"/>
        <v>2.7672896643418231E-2</v>
      </c>
      <c r="E4049">
        <v>2.7672896643418231E-2</v>
      </c>
      <c r="F4049">
        <v>4047</v>
      </c>
      <c r="G4049">
        <f t="shared" ca="1" si="129"/>
        <v>-0.17341847653180817</v>
      </c>
    </row>
    <row r="4050" spans="2:7" x14ac:dyDescent="0.2">
      <c r="B4050" s="153">
        <v>37629</v>
      </c>
      <c r="C4050" s="61">
        <v>24.529091000000001</v>
      </c>
      <c r="D4050">
        <f t="shared" si="128"/>
        <v>1.9557610319452648E-2</v>
      </c>
      <c r="E4050">
        <v>1.9557610319452648E-2</v>
      </c>
      <c r="F4050">
        <v>4048</v>
      </c>
      <c r="G4050">
        <f t="shared" ca="1" si="129"/>
        <v>-8.2918344637299135E-3</v>
      </c>
    </row>
    <row r="4051" spans="2:7" x14ac:dyDescent="0.2">
      <c r="B4051" s="153">
        <v>37628</v>
      </c>
      <c r="C4051" s="61">
        <v>24.058562999999999</v>
      </c>
      <c r="D4051">
        <f t="shared" si="128"/>
        <v>-8.5822509881493692E-3</v>
      </c>
      <c r="E4051">
        <v>-8.5822509881493692E-3</v>
      </c>
      <c r="F4051">
        <v>4049</v>
      </c>
      <c r="G4051">
        <f t="shared" ca="1" si="129"/>
        <v>-6.5775465658711951E-2</v>
      </c>
    </row>
    <row r="4052" spans="2:7" x14ac:dyDescent="0.2">
      <c r="B4052" s="153">
        <v>37627</v>
      </c>
      <c r="C4052" s="61">
        <v>24.266826999999999</v>
      </c>
      <c r="D4052">
        <f t="shared" si="128"/>
        <v>-2.389073322711787E-2</v>
      </c>
      <c r="E4052">
        <v>-2.389073322711787E-2</v>
      </c>
      <c r="F4052">
        <v>4050</v>
      </c>
      <c r="G4052">
        <f t="shared" ca="1" si="129"/>
        <v>5.7121143714234622E-2</v>
      </c>
    </row>
    <row r="4053" spans="2:7" x14ac:dyDescent="0.2">
      <c r="B4053" s="153">
        <v>37624</v>
      </c>
      <c r="C4053" s="61">
        <v>24.860769000000001</v>
      </c>
      <c r="D4053">
        <f t="shared" si="128"/>
        <v>1.2425736760446739E-3</v>
      </c>
      <c r="E4053">
        <v>1.2425736760446739E-3</v>
      </c>
      <c r="F4053">
        <v>4051</v>
      </c>
      <c r="G4053">
        <f t="shared" ca="1" si="129"/>
        <v>4.5702674365337093E-2</v>
      </c>
    </row>
    <row r="4054" spans="2:7" x14ac:dyDescent="0.2">
      <c r="B4054" s="153">
        <v>37623</v>
      </c>
      <c r="C4054" s="61">
        <v>24.829916000000001</v>
      </c>
      <c r="D4054">
        <f t="shared" si="128"/>
        <v>-9.843141555424836E-3</v>
      </c>
      <c r="E4054">
        <v>-9.843141555424836E-3</v>
      </c>
      <c r="F4054">
        <v>4052</v>
      </c>
      <c r="G4054">
        <f t="shared" ca="1" si="129"/>
        <v>-7.8731543666628045E-2</v>
      </c>
    </row>
    <row r="4055" spans="2:7" x14ac:dyDescent="0.2">
      <c r="B4055" s="153">
        <v>37622</v>
      </c>
      <c r="C4055" s="61">
        <v>25.076750000000001</v>
      </c>
      <c r="D4055">
        <f t="shared" si="128"/>
        <v>7.1250075604407451E-3</v>
      </c>
      <c r="E4055">
        <v>7.1250075604407451E-3</v>
      </c>
      <c r="F4055">
        <v>4053</v>
      </c>
      <c r="G4055">
        <f t="shared" ca="1" si="129"/>
        <v>-8.877632291804545E-2</v>
      </c>
    </row>
    <row r="4056" spans="2:7" x14ac:dyDescent="0.2">
      <c r="B4056" s="153">
        <v>37621</v>
      </c>
      <c r="C4056" s="61">
        <v>24.899342000000001</v>
      </c>
      <c r="D4056">
        <f t="shared" si="128"/>
        <v>3.0998376723168086E-4</v>
      </c>
      <c r="E4056">
        <v>3.0998376723168086E-4</v>
      </c>
      <c r="F4056">
        <v>4054</v>
      </c>
      <c r="G4056">
        <f t="shared" ca="1" si="129"/>
        <v>5.6326098786348158E-2</v>
      </c>
    </row>
    <row r="4057" spans="2:7" x14ac:dyDescent="0.2">
      <c r="B4057" s="153">
        <v>37620</v>
      </c>
      <c r="C4057" s="61">
        <v>24.891625999999999</v>
      </c>
      <c r="D4057">
        <f t="shared" si="128"/>
        <v>-9.2109105302258017E-3</v>
      </c>
      <c r="E4057">
        <v>-9.2109105302258017E-3</v>
      </c>
      <c r="F4057">
        <v>4055</v>
      </c>
      <c r="G4057">
        <f t="shared" ca="1" si="129"/>
        <v>1.4303403133233071E-2</v>
      </c>
    </row>
    <row r="4058" spans="2:7" x14ac:dyDescent="0.2">
      <c r="B4058" s="153">
        <v>37617</v>
      </c>
      <c r="C4058" s="61">
        <v>25.123031999999998</v>
      </c>
      <c r="D4058">
        <f t="shared" si="128"/>
        <v>2.1643666124363518E-2</v>
      </c>
      <c r="E4058">
        <v>2.1643666124363518E-2</v>
      </c>
      <c r="F4058">
        <v>4056</v>
      </c>
      <c r="G4058">
        <f t="shared" ca="1" si="129"/>
        <v>-4.1106686267988246E-2</v>
      </c>
    </row>
    <row r="4059" spans="2:7" x14ac:dyDescent="0.2">
      <c r="B4059" s="153">
        <v>37616</v>
      </c>
      <c r="C4059" s="61">
        <v>24.590796999999998</v>
      </c>
      <c r="D4059">
        <f t="shared" si="128"/>
        <v>-5.9246828218276959E-3</v>
      </c>
      <c r="E4059">
        <v>-5.9246828218276959E-3</v>
      </c>
      <c r="F4059">
        <v>4057</v>
      </c>
      <c r="G4059">
        <f t="shared" ca="1" si="129"/>
        <v>-6.2065652966508303E-2</v>
      </c>
    </row>
    <row r="4060" spans="2:7" x14ac:dyDescent="0.2">
      <c r="B4060" s="153">
        <v>37615</v>
      </c>
      <c r="C4060" s="61">
        <v>24.737358</v>
      </c>
      <c r="D4060">
        <f t="shared" si="128"/>
        <v>0</v>
      </c>
      <c r="E4060">
        <v>0</v>
      </c>
      <c r="F4060">
        <v>4058</v>
      </c>
      <c r="G4060">
        <f t="shared" ca="1" si="129"/>
        <v>3.5760478730882776E-2</v>
      </c>
    </row>
    <row r="4061" spans="2:7" x14ac:dyDescent="0.2">
      <c r="B4061" s="153">
        <v>37614</v>
      </c>
      <c r="C4061" s="61">
        <v>24.737358</v>
      </c>
      <c r="D4061">
        <f t="shared" si="128"/>
        <v>1.3270219326798048E-2</v>
      </c>
      <c r="E4061">
        <v>1.3270219326798048E-2</v>
      </c>
      <c r="F4061">
        <v>4059</v>
      </c>
      <c r="G4061">
        <f t="shared" ca="1" si="129"/>
        <v>-4.0212599858218921E-2</v>
      </c>
    </row>
    <row r="4062" spans="2:7" x14ac:dyDescent="0.2">
      <c r="B4062" s="153">
        <v>37613</v>
      </c>
      <c r="C4062" s="61">
        <v>24.413387</v>
      </c>
      <c r="D4062">
        <f t="shared" si="128"/>
        <v>-8.1477423256379466E-3</v>
      </c>
      <c r="E4062">
        <v>-8.1477423256379466E-3</v>
      </c>
      <c r="F4062">
        <v>4060</v>
      </c>
      <c r="G4062">
        <f t="shared" ca="1" si="129"/>
        <v>-0.22120675731640033</v>
      </c>
    </row>
    <row r="4063" spans="2:7" x14ac:dyDescent="0.2">
      <c r="B4063" s="153">
        <v>37610</v>
      </c>
      <c r="C4063" s="61">
        <v>24.613935000000001</v>
      </c>
      <c r="D4063">
        <f t="shared" si="128"/>
        <v>5.0392147623477719E-3</v>
      </c>
      <c r="E4063">
        <v>5.0392147623477719E-3</v>
      </c>
      <c r="F4063">
        <v>4061</v>
      </c>
      <c r="G4063">
        <f t="shared" ca="1" si="129"/>
        <v>-5.6393922595381611E-2</v>
      </c>
    </row>
    <row r="4064" spans="2:7" x14ac:dyDescent="0.2">
      <c r="B4064" s="153">
        <v>37609</v>
      </c>
      <c r="C4064" s="61">
        <v>24.490521999999999</v>
      </c>
      <c r="D4064">
        <f t="shared" si="128"/>
        <v>3.4766508375593769E-3</v>
      </c>
      <c r="E4064">
        <v>3.4766508375593769E-3</v>
      </c>
      <c r="F4064">
        <v>4062</v>
      </c>
      <c r="G4064">
        <f t="shared" ca="1" si="129"/>
        <v>3.6387399826986924E-2</v>
      </c>
    </row>
    <row r="4065" spans="2:7" x14ac:dyDescent="0.2">
      <c r="B4065" s="153">
        <v>37608</v>
      </c>
      <c r="C4065" s="61">
        <v>24.405671999999999</v>
      </c>
      <c r="D4065">
        <f t="shared" si="128"/>
        <v>2.8525345644841845E-3</v>
      </c>
      <c r="E4065">
        <v>2.8525345644841845E-3</v>
      </c>
      <c r="F4065">
        <v>4063</v>
      </c>
      <c r="G4065">
        <f t="shared" ca="1" si="129"/>
        <v>7.0706556134235002E-2</v>
      </c>
    </row>
    <row r="4066" spans="2:7" x14ac:dyDescent="0.2">
      <c r="B4066" s="153">
        <v>37607</v>
      </c>
      <c r="C4066" s="61">
        <v>24.336252000000002</v>
      </c>
      <c r="D4066">
        <f t="shared" si="128"/>
        <v>-2.0490478196217299E-2</v>
      </c>
      <c r="E4066">
        <v>-2.0490478196217299E-2</v>
      </c>
      <c r="F4066">
        <v>4064</v>
      </c>
      <c r="G4066">
        <f t="shared" ca="1" si="129"/>
        <v>7.4468193346748715E-2</v>
      </c>
    </row>
    <row r="4067" spans="2:7" x14ac:dyDescent="0.2">
      <c r="B4067" s="153">
        <v>37606</v>
      </c>
      <c r="C4067" s="61">
        <v>24.845344999999998</v>
      </c>
      <c r="D4067">
        <f t="shared" si="128"/>
        <v>-1.7987787091799677E-2</v>
      </c>
      <c r="E4067">
        <v>-1.7987787091799677E-2</v>
      </c>
      <c r="F4067">
        <v>4065</v>
      </c>
      <c r="G4067">
        <f t="shared" ca="1" si="129"/>
        <v>0.11295041312262337</v>
      </c>
    </row>
    <row r="4068" spans="2:7" x14ac:dyDescent="0.2">
      <c r="B4068" s="153">
        <v>37603</v>
      </c>
      <c r="C4068" s="61">
        <v>25.300443999999999</v>
      </c>
      <c r="D4068">
        <f t="shared" si="128"/>
        <v>4.060920553637154E-2</v>
      </c>
      <c r="E4068">
        <v>4.060920553637154E-2</v>
      </c>
      <c r="F4068">
        <v>4066</v>
      </c>
      <c r="G4068">
        <f t="shared" ca="1" si="129"/>
        <v>3.1149801017674589E-2</v>
      </c>
    </row>
    <row r="4069" spans="2:7" x14ac:dyDescent="0.2">
      <c r="B4069" s="153">
        <v>37602</v>
      </c>
      <c r="C4069" s="61">
        <v>24.313108</v>
      </c>
      <c r="D4069">
        <f t="shared" si="128"/>
        <v>-1.9290640456878751E-2</v>
      </c>
      <c r="E4069">
        <v>-1.9290640456878751E-2</v>
      </c>
      <c r="F4069">
        <v>4067</v>
      </c>
      <c r="G4069">
        <f t="shared" ca="1" si="129"/>
        <v>-2.4698560704351412E-2</v>
      </c>
    </row>
    <row r="4070" spans="2:7" x14ac:dyDescent="0.2">
      <c r="B4070" s="153">
        <v>37601</v>
      </c>
      <c r="C4070" s="61">
        <v>24.791349</v>
      </c>
      <c r="D4070">
        <f t="shared" si="128"/>
        <v>-1.8633822203090922E-3</v>
      </c>
      <c r="E4070">
        <v>-1.8633822203090922E-3</v>
      </c>
      <c r="F4070">
        <v>4068</v>
      </c>
      <c r="G4070">
        <f t="shared" ca="1" si="129"/>
        <v>-8.6957187622304418E-3</v>
      </c>
    </row>
    <row r="4071" spans="2:7" x14ac:dyDescent="0.2">
      <c r="B4071" s="153">
        <v>37600</v>
      </c>
      <c r="C4071" s="61">
        <v>24.837630999999998</v>
      </c>
      <c r="D4071">
        <f t="shared" si="128"/>
        <v>-1.9786919868856848E-2</v>
      </c>
      <c r="E4071">
        <v>-1.9786919868856848E-2</v>
      </c>
      <c r="F4071">
        <v>4069</v>
      </c>
      <c r="G4071">
        <f t="shared" ca="1" si="129"/>
        <v>-7.9187924501991996E-2</v>
      </c>
    </row>
    <row r="4072" spans="2:7" x14ac:dyDescent="0.2">
      <c r="B4072" s="153">
        <v>37599</v>
      </c>
      <c r="C4072" s="61">
        <v>25.339012</v>
      </c>
      <c r="D4072">
        <f t="shared" si="128"/>
        <v>-2.6089631612687451E-2</v>
      </c>
      <c r="E4072">
        <v>-2.6089631612687451E-2</v>
      </c>
      <c r="F4072">
        <v>4070</v>
      </c>
      <c r="G4072">
        <f t="shared" ca="1" si="129"/>
        <v>6.2853942232740656E-2</v>
      </c>
    </row>
    <row r="4073" spans="2:7" x14ac:dyDescent="0.2">
      <c r="B4073" s="153">
        <v>37596</v>
      </c>
      <c r="C4073" s="61">
        <v>26.017807000000001</v>
      </c>
      <c r="D4073">
        <f t="shared" si="128"/>
        <v>2.2121283930254809E-2</v>
      </c>
      <c r="E4073">
        <v>2.2121283930254809E-2</v>
      </c>
      <c r="F4073">
        <v>4071</v>
      </c>
      <c r="G4073">
        <f t="shared" ca="1" si="129"/>
        <v>3.6828825261029263E-2</v>
      </c>
    </row>
    <row r="4074" spans="2:7" x14ac:dyDescent="0.2">
      <c r="B4074" s="153">
        <v>37595</v>
      </c>
      <c r="C4074" s="61">
        <v>25.454716000000001</v>
      </c>
      <c r="D4074">
        <f t="shared" si="128"/>
        <v>8.2492383484221773E-3</v>
      </c>
      <c r="E4074">
        <v>8.2492383484221773E-3</v>
      </c>
      <c r="F4074">
        <v>4072</v>
      </c>
      <c r="G4074">
        <f t="shared" ca="1" si="129"/>
        <v>-6.3991236881431754E-2</v>
      </c>
    </row>
    <row r="4075" spans="2:7" x14ac:dyDescent="0.2">
      <c r="B4075" s="153">
        <v>37594</v>
      </c>
      <c r="C4075" s="61">
        <v>25.246452000000001</v>
      </c>
      <c r="D4075">
        <f t="shared" si="128"/>
        <v>1.5300769814774596E-3</v>
      </c>
      <c r="E4075">
        <v>1.5300769814774596E-3</v>
      </c>
      <c r="F4075">
        <v>4073</v>
      </c>
      <c r="G4075">
        <f t="shared" ca="1" si="129"/>
        <v>-2.6360918369904052E-2</v>
      </c>
    </row>
    <row r="4076" spans="2:7" x14ac:dyDescent="0.2">
      <c r="B4076" s="153">
        <v>37593</v>
      </c>
      <c r="C4076" s="61">
        <v>25.207882000000001</v>
      </c>
      <c r="D4076">
        <f t="shared" si="128"/>
        <v>-2.9979350407900798E-2</v>
      </c>
      <c r="E4076">
        <v>-2.9979350407900798E-2</v>
      </c>
      <c r="F4076">
        <v>4074</v>
      </c>
      <c r="G4076">
        <f t="shared" ca="1" si="129"/>
        <v>2.8669110154134925E-2</v>
      </c>
    </row>
    <row r="4077" spans="2:7" x14ac:dyDescent="0.2">
      <c r="B4077" s="153">
        <v>37592</v>
      </c>
      <c r="C4077" s="61">
        <v>25.986954000000001</v>
      </c>
      <c r="D4077">
        <f t="shared" si="128"/>
        <v>-4.4326138906089097E-3</v>
      </c>
      <c r="E4077">
        <v>-4.4326138906089097E-3</v>
      </c>
      <c r="F4077">
        <v>4075</v>
      </c>
      <c r="G4077">
        <f t="shared" ca="1" si="129"/>
        <v>-8.2728680082426523E-2</v>
      </c>
    </row>
    <row r="4078" spans="2:7" x14ac:dyDescent="0.2">
      <c r="B4078" s="153">
        <v>37589</v>
      </c>
      <c r="C4078" s="61">
        <v>26.102657000000001</v>
      </c>
      <c r="D4078">
        <f t="shared" si="128"/>
        <v>-2.9460898934043312E-3</v>
      </c>
      <c r="E4078">
        <v>-2.9460898934043312E-3</v>
      </c>
      <c r="F4078">
        <v>4076</v>
      </c>
      <c r="G4078">
        <f t="shared" ca="1" si="129"/>
        <v>-1.7693877241721622E-2</v>
      </c>
    </row>
    <row r="4079" spans="2:7" x14ac:dyDescent="0.2">
      <c r="B4079" s="153">
        <v>37588</v>
      </c>
      <c r="C4079" s="61">
        <v>26.179784999999999</v>
      </c>
      <c r="D4079">
        <f t="shared" si="128"/>
        <v>4.0146901097626135E-2</v>
      </c>
      <c r="E4079">
        <v>4.0146901097626135E-2</v>
      </c>
      <c r="F4079">
        <v>4077</v>
      </c>
      <c r="G4079">
        <f t="shared" ca="1" si="129"/>
        <v>-1.1546945398013687E-2</v>
      </c>
    </row>
    <row r="4080" spans="2:7" x14ac:dyDescent="0.2">
      <c r="B4080" s="153">
        <v>37587</v>
      </c>
      <c r="C4080" s="61">
        <v>25.169315000000001</v>
      </c>
      <c r="D4080">
        <f t="shared" si="128"/>
        <v>-2.3346268171269079E-2</v>
      </c>
      <c r="E4080">
        <v>-2.3346268171269079E-2</v>
      </c>
      <c r="F4080">
        <v>4078</v>
      </c>
      <c r="G4080">
        <f t="shared" ca="1" si="129"/>
        <v>0.10949353210961998</v>
      </c>
    </row>
    <row r="4081" spans="2:7" x14ac:dyDescent="0.2">
      <c r="B4081" s="153">
        <v>37586</v>
      </c>
      <c r="C4081" s="61">
        <v>25.770970999999999</v>
      </c>
      <c r="D4081">
        <f t="shared" si="128"/>
        <v>3.4045207379040897E-2</v>
      </c>
      <c r="E4081">
        <v>3.4045207379040897E-2</v>
      </c>
      <c r="F4081">
        <v>4079</v>
      </c>
      <c r="G4081">
        <f t="shared" ca="1" si="129"/>
        <v>9.5937917405053114E-2</v>
      </c>
    </row>
    <row r="4082" spans="2:7" x14ac:dyDescent="0.2">
      <c r="B4082" s="153">
        <v>37585</v>
      </c>
      <c r="C4082" s="61">
        <v>24.92248</v>
      </c>
      <c r="D4082">
        <f t="shared" si="128"/>
        <v>-4.0073525077474435E-3</v>
      </c>
      <c r="E4082">
        <v>-4.0073525077474435E-3</v>
      </c>
      <c r="F4082">
        <v>4080</v>
      </c>
      <c r="G4082">
        <f t="shared" ca="1" si="129"/>
        <v>9.057717076088298E-2</v>
      </c>
    </row>
    <row r="4083" spans="2:7" x14ac:dyDescent="0.2">
      <c r="B4083" s="153">
        <v>37582</v>
      </c>
      <c r="C4083" s="61">
        <v>25.022755</v>
      </c>
      <c r="D4083">
        <f t="shared" si="128"/>
        <v>1.7565839773310384E-2</v>
      </c>
      <c r="E4083">
        <v>1.7565839773310384E-2</v>
      </c>
      <c r="F4083">
        <v>4081</v>
      </c>
      <c r="G4083">
        <f t="shared" ca="1" si="129"/>
        <v>3.774960737612592E-2</v>
      </c>
    </row>
    <row r="4084" spans="2:7" x14ac:dyDescent="0.2">
      <c r="B4084" s="153">
        <v>37581</v>
      </c>
      <c r="C4084" s="61">
        <v>24.590796999999998</v>
      </c>
      <c r="D4084">
        <f t="shared" si="128"/>
        <v>2.1140367119415675E-2</v>
      </c>
      <c r="E4084">
        <v>2.1140367119415675E-2</v>
      </c>
      <c r="F4084">
        <v>4082</v>
      </c>
      <c r="G4084">
        <f t="shared" ca="1" si="129"/>
        <v>-3.5803672984932297E-2</v>
      </c>
    </row>
    <row r="4085" spans="2:7" x14ac:dyDescent="0.2">
      <c r="B4085" s="153">
        <v>37580</v>
      </c>
      <c r="C4085" s="61">
        <v>24.081700999999999</v>
      </c>
      <c r="D4085">
        <f t="shared" si="128"/>
        <v>-1.5763148197616886E-2</v>
      </c>
      <c r="E4085">
        <v>-1.5763148197616886E-2</v>
      </c>
      <c r="F4085">
        <v>4083</v>
      </c>
      <c r="G4085">
        <f t="shared" ca="1" si="129"/>
        <v>6.434096652801774E-2</v>
      </c>
    </row>
    <row r="4086" spans="2:7" x14ac:dyDescent="0.2">
      <c r="B4086" s="153">
        <v>37579</v>
      </c>
      <c r="C4086" s="61">
        <v>24.467383999999999</v>
      </c>
      <c r="D4086">
        <f t="shared" si="128"/>
        <v>0</v>
      </c>
      <c r="E4086">
        <v>0</v>
      </c>
      <c r="F4086">
        <v>4084</v>
      </c>
      <c r="G4086">
        <f t="shared" ca="1" si="129"/>
        <v>4.3648610272910794E-3</v>
      </c>
    </row>
    <row r="4087" spans="2:7" x14ac:dyDescent="0.2">
      <c r="B4087" s="153">
        <v>37578</v>
      </c>
      <c r="C4087" s="61">
        <v>24.467383999999999</v>
      </c>
      <c r="D4087">
        <f t="shared" si="128"/>
        <v>8.5850191014768852E-3</v>
      </c>
      <c r="E4087">
        <v>8.5850191014768852E-3</v>
      </c>
      <c r="F4087">
        <v>4085</v>
      </c>
      <c r="G4087">
        <f t="shared" ca="1" si="129"/>
        <v>6.1110597034149776E-2</v>
      </c>
    </row>
    <row r="4088" spans="2:7" x14ac:dyDescent="0.2">
      <c r="B4088" s="153">
        <v>37575</v>
      </c>
      <c r="C4088" s="61">
        <v>24.259118999999998</v>
      </c>
      <c r="D4088">
        <f t="shared" si="128"/>
        <v>7.1915599973965447E-2</v>
      </c>
      <c r="E4088">
        <v>7.1915599973965447E-2</v>
      </c>
      <c r="F4088">
        <v>4086</v>
      </c>
      <c r="G4088">
        <f t="shared" ca="1" si="129"/>
        <v>-4.5772323406985123E-2</v>
      </c>
    </row>
    <row r="4089" spans="2:7" x14ac:dyDescent="0.2">
      <c r="B4089" s="153">
        <v>37574</v>
      </c>
      <c r="C4089" s="61">
        <v>22.631557000000001</v>
      </c>
      <c r="D4089">
        <f t="shared" si="128"/>
        <v>7.209172227149869E-3</v>
      </c>
      <c r="E4089">
        <v>7.209172227149869E-3</v>
      </c>
      <c r="F4089">
        <v>4087</v>
      </c>
      <c r="G4089">
        <f t="shared" ca="1" si="129"/>
        <v>-6.123822237338155E-2</v>
      </c>
    </row>
    <row r="4090" spans="2:7" x14ac:dyDescent="0.2">
      <c r="B4090" s="153">
        <v>37573</v>
      </c>
      <c r="C4090" s="61">
        <v>22.469570000000001</v>
      </c>
      <c r="D4090">
        <f t="shared" si="128"/>
        <v>-3.0800845042227012E-3</v>
      </c>
      <c r="E4090">
        <v>-3.0800845042227012E-3</v>
      </c>
      <c r="F4090">
        <v>4088</v>
      </c>
      <c r="G4090">
        <f t="shared" ca="1" si="129"/>
        <v>-4.903102795359629E-2</v>
      </c>
    </row>
    <row r="4091" spans="2:7" x14ac:dyDescent="0.2">
      <c r="B4091" s="153">
        <v>37572</v>
      </c>
      <c r="C4091" s="61">
        <v>22.538992</v>
      </c>
      <c r="D4091">
        <f t="shared" si="128"/>
        <v>1.9539437969808029E-2</v>
      </c>
      <c r="E4091">
        <v>1.9539437969808029E-2</v>
      </c>
      <c r="F4091">
        <v>4089</v>
      </c>
      <c r="G4091">
        <f t="shared" ca="1" si="129"/>
        <v>-6.8129194500105322E-2</v>
      </c>
    </row>
    <row r="4092" spans="2:7" x14ac:dyDescent="0.2">
      <c r="B4092" s="153">
        <v>37571</v>
      </c>
      <c r="C4092" s="61">
        <v>22.107033000000001</v>
      </c>
      <c r="D4092">
        <f t="shared" si="128"/>
        <v>-4.5154951230022182E-3</v>
      </c>
      <c r="E4092">
        <v>-4.5154951230022182E-3</v>
      </c>
      <c r="F4092">
        <v>4090</v>
      </c>
      <c r="G4092">
        <f t="shared" ca="1" si="129"/>
        <v>3.8099867469008411E-2</v>
      </c>
    </row>
    <row r="4093" spans="2:7" x14ac:dyDescent="0.2">
      <c r="B4093" s="153">
        <v>37568</v>
      </c>
      <c r="C4093" s="61">
        <v>22.20731</v>
      </c>
      <c r="D4093">
        <f t="shared" si="128"/>
        <v>-6.8991528597300488E-3</v>
      </c>
      <c r="E4093">
        <v>-6.8991528597300488E-3</v>
      </c>
      <c r="F4093">
        <v>4091</v>
      </c>
      <c r="G4093">
        <f t="shared" ca="1" si="129"/>
        <v>5.1811178715783252E-2</v>
      </c>
    </row>
    <row r="4094" spans="2:7" x14ac:dyDescent="0.2">
      <c r="B4094" s="153">
        <v>37567</v>
      </c>
      <c r="C4094" s="61">
        <v>22.361585999999999</v>
      </c>
      <c r="D4094">
        <f t="shared" si="128"/>
        <v>-8.8886103494119819E-3</v>
      </c>
      <c r="E4094">
        <v>-8.8886103494119819E-3</v>
      </c>
      <c r="F4094">
        <v>4092</v>
      </c>
      <c r="G4094">
        <f t="shared" ca="1" si="129"/>
        <v>-1.8315468953026864E-2</v>
      </c>
    </row>
    <row r="4095" spans="2:7" x14ac:dyDescent="0.2">
      <c r="B4095" s="153">
        <v>37566</v>
      </c>
      <c r="C4095" s="61">
        <v>22.562131999999998</v>
      </c>
      <c r="D4095">
        <f t="shared" si="128"/>
        <v>0</v>
      </c>
      <c r="E4095">
        <v>0</v>
      </c>
      <c r="F4095">
        <v>4093</v>
      </c>
      <c r="G4095">
        <f t="shared" ca="1" si="129"/>
        <v>-5.0093823725899135E-2</v>
      </c>
    </row>
    <row r="4096" spans="2:7" x14ac:dyDescent="0.2">
      <c r="B4096" s="153">
        <v>37565</v>
      </c>
      <c r="C4096" s="61">
        <v>22.562131999999998</v>
      </c>
      <c r="D4096">
        <f t="shared" si="128"/>
        <v>-1.3490812427232202E-2</v>
      </c>
      <c r="E4096">
        <v>-1.3490812427232202E-2</v>
      </c>
      <c r="F4096">
        <v>4094</v>
      </c>
      <c r="G4096">
        <f t="shared" ca="1" si="129"/>
        <v>-1.2258210109356577E-3</v>
      </c>
    </row>
    <row r="4097" spans="2:7" x14ac:dyDescent="0.2">
      <c r="B4097" s="153">
        <v>37564</v>
      </c>
      <c r="C4097" s="61">
        <v>22.870676</v>
      </c>
      <c r="D4097">
        <f t="shared" si="128"/>
        <v>1.0910348472200246E-2</v>
      </c>
      <c r="E4097">
        <v>1.0910348472200246E-2</v>
      </c>
      <c r="F4097">
        <v>4095</v>
      </c>
      <c r="G4097">
        <f t="shared" ca="1" si="129"/>
        <v>-8.6074564502507112E-2</v>
      </c>
    </row>
    <row r="4098" spans="2:7" x14ac:dyDescent="0.2">
      <c r="B4098" s="153">
        <v>37561</v>
      </c>
      <c r="C4098" s="61">
        <v>22.623842</v>
      </c>
      <c r="D4098">
        <f t="shared" si="128"/>
        <v>1.3125993334118119E-2</v>
      </c>
      <c r="E4098">
        <v>1.3125993334118119E-2</v>
      </c>
      <c r="F4098">
        <v>4096</v>
      </c>
      <c r="G4098">
        <f t="shared" ca="1" si="129"/>
        <v>-6.6613378153356773E-3</v>
      </c>
    </row>
    <row r="4099" spans="2:7" x14ac:dyDescent="0.2">
      <c r="B4099" s="153">
        <v>37560</v>
      </c>
      <c r="C4099" s="61">
        <v>22.330729000000002</v>
      </c>
      <c r="D4099">
        <f t="shared" ref="D4099:D4162" si="130">(C4099-C4100)/C4100</f>
        <v>7.10322524142524E-2</v>
      </c>
      <c r="E4099">
        <v>7.10322524142524E-2</v>
      </c>
      <c r="F4099">
        <v>4097</v>
      </c>
      <c r="G4099">
        <f t="shared" ref="G4099:G4162" ca="1" si="131">_xlfn.NORM.INV(RAND(),$N$5,$N$6)</f>
        <v>4.6009484340800939E-2</v>
      </c>
    </row>
    <row r="4100" spans="2:7" x14ac:dyDescent="0.2">
      <c r="B4100" s="153">
        <v>37559</v>
      </c>
      <c r="C4100" s="61">
        <v>20.849726</v>
      </c>
      <c r="D4100">
        <f t="shared" si="130"/>
        <v>-3.6860278580693366E-3</v>
      </c>
      <c r="E4100">
        <v>-3.6860278580693366E-3</v>
      </c>
      <c r="F4100">
        <v>4098</v>
      </c>
      <c r="G4100">
        <f t="shared" ca="1" si="131"/>
        <v>3.5761670671443667E-2</v>
      </c>
    </row>
    <row r="4101" spans="2:7" x14ac:dyDescent="0.2">
      <c r="B4101" s="153">
        <v>37558</v>
      </c>
      <c r="C4101" s="61">
        <v>20.926863000000001</v>
      </c>
      <c r="D4101">
        <f t="shared" si="130"/>
        <v>2.1460973560646836E-2</v>
      </c>
      <c r="E4101">
        <v>2.1460973560646836E-2</v>
      </c>
      <c r="F4101">
        <v>4099</v>
      </c>
      <c r="G4101">
        <f t="shared" ca="1" si="131"/>
        <v>3.6693938194351176E-2</v>
      </c>
    </row>
    <row r="4102" spans="2:7" x14ac:dyDescent="0.2">
      <c r="B4102" s="153">
        <v>37557</v>
      </c>
      <c r="C4102" s="61">
        <v>20.487188</v>
      </c>
      <c r="D4102">
        <f t="shared" si="130"/>
        <v>4.9185965526021471E-3</v>
      </c>
      <c r="E4102">
        <v>4.9185965526021471E-3</v>
      </c>
      <c r="F4102">
        <v>4100</v>
      </c>
      <c r="G4102">
        <f t="shared" ca="1" si="131"/>
        <v>2.3045035230971355E-2</v>
      </c>
    </row>
    <row r="4103" spans="2:7" x14ac:dyDescent="0.2">
      <c r="B4103" s="153">
        <v>37554</v>
      </c>
      <c r="C4103" s="61">
        <v>20.386913</v>
      </c>
      <c r="D4103">
        <f t="shared" si="130"/>
        <v>-2.5801764937248409E-2</v>
      </c>
      <c r="E4103">
        <v>-2.5801764937248409E-2</v>
      </c>
      <c r="F4103">
        <v>4101</v>
      </c>
      <c r="G4103">
        <f t="shared" ca="1" si="131"/>
        <v>8.3178582335777823E-2</v>
      </c>
    </row>
    <row r="4104" spans="2:7" x14ac:dyDescent="0.2">
      <c r="B4104" s="153">
        <v>37553</v>
      </c>
      <c r="C4104" s="61">
        <v>20.926863000000001</v>
      </c>
      <c r="D4104">
        <f t="shared" si="130"/>
        <v>-8.4064484565331121E-3</v>
      </c>
      <c r="E4104">
        <v>-8.4064484565331121E-3</v>
      </c>
      <c r="F4104">
        <v>4102</v>
      </c>
      <c r="G4104">
        <f t="shared" ca="1" si="131"/>
        <v>-1.8136739197196026E-2</v>
      </c>
    </row>
    <row r="4105" spans="2:7" x14ac:dyDescent="0.2">
      <c r="B4105" s="153">
        <v>37552</v>
      </c>
      <c r="C4105" s="61">
        <v>21.104275000000001</v>
      </c>
      <c r="D4105">
        <f t="shared" si="130"/>
        <v>-1.3698495054559567E-2</v>
      </c>
      <c r="E4105">
        <v>-1.3698495054559567E-2</v>
      </c>
      <c r="F4105">
        <v>4103</v>
      </c>
      <c r="G4105">
        <f t="shared" ca="1" si="131"/>
        <v>2.3111890165474999E-3</v>
      </c>
    </row>
    <row r="4106" spans="2:7" x14ac:dyDescent="0.2">
      <c r="B4106" s="153">
        <v>37551</v>
      </c>
      <c r="C4106" s="61">
        <v>21.397386999999998</v>
      </c>
      <c r="D4106">
        <f t="shared" si="130"/>
        <v>-1.4214641538724407E-2</v>
      </c>
      <c r="E4106">
        <v>-1.4214641538724407E-2</v>
      </c>
      <c r="F4106">
        <v>4104</v>
      </c>
      <c r="G4106">
        <f t="shared" ca="1" si="131"/>
        <v>-6.7477134757368259E-2</v>
      </c>
    </row>
    <row r="4107" spans="2:7" x14ac:dyDescent="0.2">
      <c r="B4107" s="153">
        <v>37550</v>
      </c>
      <c r="C4107" s="61">
        <v>21.705929000000001</v>
      </c>
      <c r="D4107">
        <f t="shared" si="130"/>
        <v>-3.5413281966223064E-3</v>
      </c>
      <c r="E4107">
        <v>-3.5413281966223064E-3</v>
      </c>
      <c r="F4107">
        <v>4105</v>
      </c>
      <c r="G4107">
        <f t="shared" ca="1" si="131"/>
        <v>6.8822331316486324E-2</v>
      </c>
    </row>
    <row r="4108" spans="2:7" x14ac:dyDescent="0.2">
      <c r="B4108" s="153">
        <v>37547</v>
      </c>
      <c r="C4108" s="61">
        <v>21.783069999999999</v>
      </c>
      <c r="D4108">
        <f t="shared" si="130"/>
        <v>-3.5284667759032202E-3</v>
      </c>
      <c r="E4108">
        <v>-3.5284667759032202E-3</v>
      </c>
      <c r="F4108">
        <v>4106</v>
      </c>
      <c r="G4108">
        <f t="shared" ca="1" si="131"/>
        <v>5.293254871292577E-2</v>
      </c>
    </row>
    <row r="4109" spans="2:7" x14ac:dyDescent="0.2">
      <c r="B4109" s="153">
        <v>37546</v>
      </c>
      <c r="C4109" s="61">
        <v>21.860202999999998</v>
      </c>
      <c r="D4109">
        <f t="shared" si="130"/>
        <v>7.4654060285229357E-3</v>
      </c>
      <c r="E4109">
        <v>7.4654060285229357E-3</v>
      </c>
      <c r="F4109">
        <v>4107</v>
      </c>
      <c r="G4109">
        <f t="shared" ca="1" si="131"/>
        <v>-3.6564830155975107E-2</v>
      </c>
    </row>
    <row r="4110" spans="2:7" x14ac:dyDescent="0.2">
      <c r="B4110" s="153">
        <v>37545</v>
      </c>
      <c r="C4110" s="61">
        <v>21.698217</v>
      </c>
      <c r="D4110">
        <f t="shared" si="130"/>
        <v>-1.0900183057762105E-2</v>
      </c>
      <c r="E4110">
        <v>-1.0900183057762105E-2</v>
      </c>
      <c r="F4110">
        <v>4108</v>
      </c>
      <c r="G4110">
        <f t="shared" ca="1" si="131"/>
        <v>4.6627313933227013E-2</v>
      </c>
    </row>
    <row r="4111" spans="2:7" x14ac:dyDescent="0.2">
      <c r="B4111" s="153">
        <v>37544</v>
      </c>
      <c r="C4111" s="61">
        <v>21.937338</v>
      </c>
      <c r="D4111">
        <f t="shared" si="130"/>
        <v>0</v>
      </c>
      <c r="E4111">
        <v>0</v>
      </c>
      <c r="F4111">
        <v>4109</v>
      </c>
      <c r="G4111">
        <f t="shared" ca="1" si="131"/>
        <v>-1.7517726893876422E-2</v>
      </c>
    </row>
    <row r="4112" spans="2:7" x14ac:dyDescent="0.2">
      <c r="B4112" s="153">
        <v>37543</v>
      </c>
      <c r="C4112" s="61">
        <v>21.937338</v>
      </c>
      <c r="D4112">
        <f t="shared" si="130"/>
        <v>1.8624611898254827E-2</v>
      </c>
      <c r="E4112">
        <v>1.8624611898254827E-2</v>
      </c>
      <c r="F4112">
        <v>4110</v>
      </c>
      <c r="G4112">
        <f t="shared" ca="1" si="131"/>
        <v>-2.9804769352051966E-2</v>
      </c>
    </row>
    <row r="4113" spans="2:7" x14ac:dyDescent="0.2">
      <c r="B4113" s="153">
        <v>37540</v>
      </c>
      <c r="C4113" s="61">
        <v>21.536234</v>
      </c>
      <c r="D4113">
        <f t="shared" si="130"/>
        <v>2.0467843600407931E-2</v>
      </c>
      <c r="E4113">
        <v>2.0467843600407931E-2</v>
      </c>
      <c r="F4113">
        <v>4111</v>
      </c>
      <c r="G4113">
        <f t="shared" ca="1" si="131"/>
        <v>6.3115753705070814E-3</v>
      </c>
    </row>
    <row r="4114" spans="2:7" x14ac:dyDescent="0.2">
      <c r="B4114" s="153">
        <v>37539</v>
      </c>
      <c r="C4114" s="61">
        <v>21.104275000000001</v>
      </c>
      <c r="D4114">
        <f t="shared" si="130"/>
        <v>1.7478818309018918E-2</v>
      </c>
      <c r="E4114">
        <v>1.7478818309018918E-2</v>
      </c>
      <c r="F4114">
        <v>4112</v>
      </c>
      <c r="G4114">
        <f t="shared" ca="1" si="131"/>
        <v>-2.1414644584363061E-2</v>
      </c>
    </row>
    <row r="4115" spans="2:7" x14ac:dyDescent="0.2">
      <c r="B4115" s="153">
        <v>37538</v>
      </c>
      <c r="C4115" s="61">
        <v>20.741734000000001</v>
      </c>
      <c r="D4115">
        <f t="shared" si="130"/>
        <v>1.4716860914397771E-2</v>
      </c>
      <c r="E4115">
        <v>1.4716860914397771E-2</v>
      </c>
      <c r="F4115">
        <v>4113</v>
      </c>
      <c r="G4115">
        <f t="shared" ca="1" si="131"/>
        <v>1.6352531959715245E-2</v>
      </c>
    </row>
    <row r="4116" spans="2:7" x14ac:dyDescent="0.2">
      <c r="B4116" s="153">
        <v>37537</v>
      </c>
      <c r="C4116" s="61">
        <v>20.440908</v>
      </c>
      <c r="D4116">
        <f t="shared" si="130"/>
        <v>-6.3742344645564735E-3</v>
      </c>
      <c r="E4116">
        <v>-6.3742344645564735E-3</v>
      </c>
      <c r="F4116">
        <v>4114</v>
      </c>
      <c r="G4116">
        <f t="shared" ca="1" si="131"/>
        <v>-8.2115968521879371E-2</v>
      </c>
    </row>
    <row r="4117" spans="2:7" x14ac:dyDescent="0.2">
      <c r="B4117" s="153">
        <v>37536</v>
      </c>
      <c r="C4117" s="61">
        <v>20.572039</v>
      </c>
      <c r="D4117">
        <f t="shared" si="130"/>
        <v>1.2144231755596058E-2</v>
      </c>
      <c r="E4117">
        <v>1.2144231755596058E-2</v>
      </c>
      <c r="F4117">
        <v>4115</v>
      </c>
      <c r="G4117">
        <f t="shared" ca="1" si="131"/>
        <v>9.8970846608283897E-2</v>
      </c>
    </row>
    <row r="4118" spans="2:7" x14ac:dyDescent="0.2">
      <c r="B4118" s="153">
        <v>37533</v>
      </c>
      <c r="C4118" s="61">
        <v>20.325205</v>
      </c>
      <c r="D4118">
        <f t="shared" si="130"/>
        <v>1.1904708562932506E-2</v>
      </c>
      <c r="E4118">
        <v>1.1904708562932506E-2</v>
      </c>
      <c r="F4118">
        <v>4116</v>
      </c>
      <c r="G4118">
        <f t="shared" ca="1" si="131"/>
        <v>4.5983166040436486E-2</v>
      </c>
    </row>
    <row r="4119" spans="2:7" x14ac:dyDescent="0.2">
      <c r="B4119" s="153">
        <v>37532</v>
      </c>
      <c r="C4119" s="61">
        <v>20.086086000000002</v>
      </c>
      <c r="D4119">
        <f t="shared" si="130"/>
        <v>6.9608136705850759E-3</v>
      </c>
      <c r="E4119">
        <v>6.9608136705850759E-3</v>
      </c>
      <c r="F4119">
        <v>4117</v>
      </c>
      <c r="G4119">
        <f t="shared" ca="1" si="131"/>
        <v>-8.9821801873197354E-2</v>
      </c>
    </row>
    <row r="4120" spans="2:7" x14ac:dyDescent="0.2">
      <c r="B4120" s="153">
        <v>37531</v>
      </c>
      <c r="C4120" s="61">
        <v>19.947237000000001</v>
      </c>
      <c r="D4120">
        <f t="shared" si="130"/>
        <v>0</v>
      </c>
      <c r="E4120">
        <v>0</v>
      </c>
      <c r="F4120">
        <v>4118</v>
      </c>
      <c r="G4120">
        <f t="shared" ca="1" si="131"/>
        <v>2.712318719822579E-2</v>
      </c>
    </row>
    <row r="4121" spans="2:7" x14ac:dyDescent="0.2">
      <c r="B4121" s="153">
        <v>37530</v>
      </c>
      <c r="C4121" s="61">
        <v>19.947237000000001</v>
      </c>
      <c r="D4121">
        <f t="shared" si="130"/>
        <v>-2.3414135343293129E-2</v>
      </c>
      <c r="E4121">
        <v>-2.3414135343293129E-2</v>
      </c>
      <c r="F4121">
        <v>4119</v>
      </c>
      <c r="G4121">
        <f t="shared" ca="1" si="131"/>
        <v>6.3725996761789402E-2</v>
      </c>
    </row>
    <row r="4122" spans="2:7" x14ac:dyDescent="0.2">
      <c r="B4122" s="153">
        <v>37529</v>
      </c>
      <c r="C4122" s="61">
        <v>20.425481999999999</v>
      </c>
      <c r="D4122">
        <f t="shared" si="130"/>
        <v>-1.4514163087519629E-2</v>
      </c>
      <c r="E4122">
        <v>-1.4514163087519629E-2</v>
      </c>
      <c r="F4122">
        <v>4120</v>
      </c>
      <c r="G4122">
        <f t="shared" ca="1" si="131"/>
        <v>-2.9595318572241746E-2</v>
      </c>
    </row>
    <row r="4123" spans="2:7" x14ac:dyDescent="0.2">
      <c r="B4123" s="153">
        <v>37526</v>
      </c>
      <c r="C4123" s="61">
        <v>20.726306999999998</v>
      </c>
      <c r="D4123">
        <f t="shared" si="130"/>
        <v>3.3461497747046313E-2</v>
      </c>
      <c r="E4123">
        <v>3.3461497747046313E-2</v>
      </c>
      <c r="F4123">
        <v>4121</v>
      </c>
      <c r="G4123">
        <f t="shared" ca="1" si="131"/>
        <v>9.8749812306951956E-2</v>
      </c>
    </row>
    <row r="4124" spans="2:7" x14ac:dyDescent="0.2">
      <c r="B4124" s="153">
        <v>37525</v>
      </c>
      <c r="C4124" s="61">
        <v>20.055229000000001</v>
      </c>
      <c r="D4124">
        <f t="shared" si="130"/>
        <v>4.24869210056638E-3</v>
      </c>
      <c r="E4124">
        <v>4.24869210056638E-3</v>
      </c>
      <c r="F4124">
        <v>4122</v>
      </c>
      <c r="G4124">
        <f t="shared" ca="1" si="131"/>
        <v>-2.5471679250350203E-2</v>
      </c>
    </row>
    <row r="4125" spans="2:7" x14ac:dyDescent="0.2">
      <c r="B4125" s="153">
        <v>37524</v>
      </c>
      <c r="C4125" s="61">
        <v>19.970381</v>
      </c>
      <c r="D4125">
        <f t="shared" si="130"/>
        <v>5.8274424884934605E-3</v>
      </c>
      <c r="E4125">
        <v>5.8274424884934605E-3</v>
      </c>
      <c r="F4125">
        <v>4123</v>
      </c>
      <c r="G4125">
        <f t="shared" ca="1" si="131"/>
        <v>-6.5212420411527625E-2</v>
      </c>
    </row>
    <row r="4126" spans="2:7" x14ac:dyDescent="0.2">
      <c r="B4126" s="153">
        <v>37523</v>
      </c>
      <c r="C4126" s="61">
        <v>19.854679000000001</v>
      </c>
      <c r="D4126">
        <f t="shared" si="130"/>
        <v>2.3365850691083245E-3</v>
      </c>
      <c r="E4126">
        <v>2.3365850691083245E-3</v>
      </c>
      <c r="F4126">
        <v>4124</v>
      </c>
      <c r="G4126">
        <f t="shared" ca="1" si="131"/>
        <v>1.9630765860481152E-3</v>
      </c>
    </row>
    <row r="4127" spans="2:7" x14ac:dyDescent="0.2">
      <c r="B4127" s="153">
        <v>37522</v>
      </c>
      <c r="C4127" s="61">
        <v>19.808395000000001</v>
      </c>
      <c r="D4127">
        <f t="shared" si="130"/>
        <v>-3.0211624871324849E-2</v>
      </c>
      <c r="E4127">
        <v>-3.0211624871324849E-2</v>
      </c>
      <c r="F4127">
        <v>4125</v>
      </c>
      <c r="G4127">
        <f t="shared" ca="1" si="131"/>
        <v>-1.8983568304085084E-4</v>
      </c>
    </row>
    <row r="4128" spans="2:7" x14ac:dyDescent="0.2">
      <c r="B4128" s="153">
        <v>37519</v>
      </c>
      <c r="C4128" s="61">
        <v>20.425481999999999</v>
      </c>
      <c r="D4128">
        <f t="shared" si="130"/>
        <v>4.1715028407919331E-3</v>
      </c>
      <c r="E4128">
        <v>4.1715028407919331E-3</v>
      </c>
      <c r="F4128">
        <v>4126</v>
      </c>
      <c r="G4128">
        <f t="shared" ca="1" si="131"/>
        <v>8.1532980396028312E-3</v>
      </c>
    </row>
    <row r="4129" spans="2:7" x14ac:dyDescent="0.2">
      <c r="B4129" s="153">
        <v>37518</v>
      </c>
      <c r="C4129" s="61">
        <v>20.340630999999998</v>
      </c>
      <c r="D4129">
        <f t="shared" si="130"/>
        <v>-2.3333397033964212E-2</v>
      </c>
      <c r="E4129">
        <v>-2.3333397033964212E-2</v>
      </c>
      <c r="F4129">
        <v>4127</v>
      </c>
      <c r="G4129">
        <f t="shared" ca="1" si="131"/>
        <v>1.6212438736912924E-3</v>
      </c>
    </row>
    <row r="4130" spans="2:7" x14ac:dyDescent="0.2">
      <c r="B4130" s="153">
        <v>37517</v>
      </c>
      <c r="C4130" s="61">
        <v>20.826585999999999</v>
      </c>
      <c r="D4130">
        <f t="shared" si="130"/>
        <v>-1.0263863282060104E-2</v>
      </c>
      <c r="E4130">
        <v>-1.0263863282060104E-2</v>
      </c>
      <c r="F4130">
        <v>4128</v>
      </c>
      <c r="G4130">
        <f t="shared" ca="1" si="131"/>
        <v>-1.3809415249545239E-2</v>
      </c>
    </row>
    <row r="4131" spans="2:7" x14ac:dyDescent="0.2">
      <c r="B4131" s="153">
        <v>37516</v>
      </c>
      <c r="C4131" s="61">
        <v>21.042563999999999</v>
      </c>
      <c r="D4131">
        <f t="shared" si="130"/>
        <v>3.664869570053329E-4</v>
      </c>
      <c r="E4131">
        <v>3.664869570053329E-4</v>
      </c>
      <c r="F4131">
        <v>4129</v>
      </c>
      <c r="G4131">
        <f t="shared" ca="1" si="131"/>
        <v>3.8532258076824047E-2</v>
      </c>
    </row>
    <row r="4132" spans="2:7" x14ac:dyDescent="0.2">
      <c r="B4132" s="153">
        <v>37515</v>
      </c>
      <c r="C4132" s="61">
        <v>21.034855</v>
      </c>
      <c r="D4132">
        <f t="shared" si="130"/>
        <v>-1.0163225609237264E-2</v>
      </c>
      <c r="E4132">
        <v>-1.0163225609237264E-2</v>
      </c>
      <c r="F4132">
        <v>4130</v>
      </c>
      <c r="G4132">
        <f t="shared" ca="1" si="131"/>
        <v>-8.8010622724186017E-3</v>
      </c>
    </row>
    <row r="4133" spans="2:7" x14ac:dyDescent="0.2">
      <c r="B4133" s="153">
        <v>37512</v>
      </c>
      <c r="C4133" s="61">
        <v>21.250831999999999</v>
      </c>
      <c r="D4133">
        <f t="shared" si="130"/>
        <v>3.6429158477653436E-3</v>
      </c>
      <c r="E4133">
        <v>3.6429158477653436E-3</v>
      </c>
      <c r="F4133">
        <v>4131</v>
      </c>
      <c r="G4133">
        <f t="shared" ca="1" si="131"/>
        <v>-7.578580629862941E-2</v>
      </c>
    </row>
    <row r="4134" spans="2:7" x14ac:dyDescent="0.2">
      <c r="B4134" s="153">
        <v>37511</v>
      </c>
      <c r="C4134" s="61">
        <v>21.173698000000002</v>
      </c>
      <c r="D4134">
        <f t="shared" si="130"/>
        <v>-1.9992911116152843E-2</v>
      </c>
      <c r="E4134">
        <v>-1.9992911116152843E-2</v>
      </c>
      <c r="F4134">
        <v>4132</v>
      </c>
      <c r="G4134">
        <f t="shared" ca="1" si="131"/>
        <v>6.1264144477437749E-2</v>
      </c>
    </row>
    <row r="4135" spans="2:7" x14ac:dyDescent="0.2">
      <c r="B4135" s="153">
        <v>37510</v>
      </c>
      <c r="C4135" s="61">
        <v>21.605657999999998</v>
      </c>
      <c r="D4135">
        <f t="shared" si="130"/>
        <v>1.7435837448984304E-2</v>
      </c>
      <c r="E4135">
        <v>1.7435837448984304E-2</v>
      </c>
      <c r="F4135">
        <v>4133</v>
      </c>
      <c r="G4135">
        <f t="shared" ca="1" si="131"/>
        <v>1.6270641709731588E-2</v>
      </c>
    </row>
    <row r="4136" spans="2:7" x14ac:dyDescent="0.2">
      <c r="B4136" s="153">
        <v>37509</v>
      </c>
      <c r="C4136" s="61">
        <v>21.235401</v>
      </c>
      <c r="D4136">
        <f t="shared" si="130"/>
        <v>0</v>
      </c>
      <c r="E4136">
        <v>0</v>
      </c>
      <c r="F4136">
        <v>4134</v>
      </c>
      <c r="G4136">
        <f t="shared" ca="1" si="131"/>
        <v>3.7002819840080926E-3</v>
      </c>
    </row>
    <row r="4137" spans="2:7" x14ac:dyDescent="0.2">
      <c r="B4137" s="153">
        <v>37508</v>
      </c>
      <c r="C4137" s="61">
        <v>21.235401</v>
      </c>
      <c r="D4137">
        <f t="shared" si="130"/>
        <v>-4.6999678191619659E-3</v>
      </c>
      <c r="E4137">
        <v>-4.6999678191619659E-3</v>
      </c>
      <c r="F4137">
        <v>4135</v>
      </c>
      <c r="G4137">
        <f t="shared" ca="1" si="131"/>
        <v>6.5785468727541527E-2</v>
      </c>
    </row>
    <row r="4138" spans="2:7" x14ac:dyDescent="0.2">
      <c r="B4138" s="153">
        <v>37505</v>
      </c>
      <c r="C4138" s="61">
        <v>21.335678000000001</v>
      </c>
      <c r="D4138">
        <f t="shared" si="130"/>
        <v>-3.015439851346274E-2</v>
      </c>
      <c r="E4138">
        <v>-3.015439851346274E-2</v>
      </c>
      <c r="F4138">
        <v>4136</v>
      </c>
      <c r="G4138">
        <f t="shared" ca="1" si="131"/>
        <v>7.0472351874705571E-3</v>
      </c>
    </row>
    <row r="4139" spans="2:7" x14ac:dyDescent="0.2">
      <c r="B4139" s="153">
        <v>37504</v>
      </c>
      <c r="C4139" s="61">
        <v>21.999046</v>
      </c>
      <c r="D4139">
        <f t="shared" si="130"/>
        <v>1.820763801778227E-2</v>
      </c>
      <c r="E4139">
        <v>1.820763801778227E-2</v>
      </c>
      <c r="F4139">
        <v>4137</v>
      </c>
      <c r="G4139">
        <f t="shared" ca="1" si="131"/>
        <v>-7.3183938961838585E-2</v>
      </c>
    </row>
    <row r="4140" spans="2:7" x14ac:dyDescent="0.2">
      <c r="B4140" s="153">
        <v>37503</v>
      </c>
      <c r="C4140" s="61">
        <v>21.605657999999998</v>
      </c>
      <c r="D4140">
        <f t="shared" si="130"/>
        <v>2.8643309543666716E-3</v>
      </c>
      <c r="E4140">
        <v>2.8643309543666716E-3</v>
      </c>
      <c r="F4140">
        <v>4138</v>
      </c>
      <c r="G4140">
        <f t="shared" ca="1" si="131"/>
        <v>2.4937973318947003E-2</v>
      </c>
    </row>
    <row r="4141" spans="2:7" x14ac:dyDescent="0.2">
      <c r="B4141" s="153">
        <v>37502</v>
      </c>
      <c r="C4141" s="61">
        <v>21.543949000000001</v>
      </c>
      <c r="D4141">
        <f t="shared" si="130"/>
        <v>-5.3416383009380671E-3</v>
      </c>
      <c r="E4141">
        <v>-5.3416383009380671E-3</v>
      </c>
      <c r="F4141">
        <v>4139</v>
      </c>
      <c r="G4141">
        <f t="shared" ca="1" si="131"/>
        <v>-0.10723147694282599</v>
      </c>
    </row>
    <row r="4142" spans="2:7" x14ac:dyDescent="0.2">
      <c r="B4142" s="153">
        <v>37501</v>
      </c>
      <c r="C4142" s="61">
        <v>21.659647</v>
      </c>
      <c r="D4142">
        <f t="shared" si="130"/>
        <v>6.4515244666730805E-3</v>
      </c>
      <c r="E4142">
        <v>6.4515244666730805E-3</v>
      </c>
      <c r="F4142">
        <v>4140</v>
      </c>
      <c r="G4142">
        <f t="shared" ca="1" si="131"/>
        <v>5.9003222178360501E-2</v>
      </c>
    </row>
    <row r="4143" spans="2:7" x14ac:dyDescent="0.2">
      <c r="B4143" s="153">
        <v>37498</v>
      </c>
      <c r="C4143" s="61">
        <v>21.520804999999999</v>
      </c>
      <c r="D4143">
        <f t="shared" si="130"/>
        <v>2.8381798074560836E-2</v>
      </c>
      <c r="E4143">
        <v>2.8381798074560836E-2</v>
      </c>
      <c r="F4143">
        <v>4141</v>
      </c>
      <c r="G4143">
        <f t="shared" ca="1" si="131"/>
        <v>2.4161388263118196E-2</v>
      </c>
    </row>
    <row r="4144" spans="2:7" x14ac:dyDescent="0.2">
      <c r="B4144" s="153">
        <v>37497</v>
      </c>
      <c r="C4144" s="61">
        <v>20.926863000000001</v>
      </c>
      <c r="D4144">
        <f t="shared" si="130"/>
        <v>7.4268065478020539E-3</v>
      </c>
      <c r="E4144">
        <v>7.4268065478020539E-3</v>
      </c>
      <c r="F4144">
        <v>4142</v>
      </c>
      <c r="G4144">
        <f t="shared" ca="1" si="131"/>
        <v>-7.5716561944059138E-2</v>
      </c>
    </row>
    <row r="4145" spans="2:7" x14ac:dyDescent="0.2">
      <c r="B4145" s="153">
        <v>37496</v>
      </c>
      <c r="C4145" s="61">
        <v>20.772589</v>
      </c>
      <c r="D4145">
        <f t="shared" si="130"/>
        <v>-1.065398099273087E-2</v>
      </c>
      <c r="E4145">
        <v>-1.065398099273087E-2</v>
      </c>
      <c r="F4145">
        <v>4143</v>
      </c>
      <c r="G4145">
        <f t="shared" ca="1" si="131"/>
        <v>8.9847041001504077E-2</v>
      </c>
    </row>
    <row r="4146" spans="2:7" x14ac:dyDescent="0.2">
      <c r="B4146" s="153">
        <v>37495</v>
      </c>
      <c r="C4146" s="61">
        <v>20.996282999999998</v>
      </c>
      <c r="D4146">
        <f t="shared" si="130"/>
        <v>-2.5651440265878891E-3</v>
      </c>
      <c r="E4146">
        <v>-2.5651440265878891E-3</v>
      </c>
      <c r="F4146">
        <v>4144</v>
      </c>
      <c r="G4146">
        <f t="shared" ca="1" si="131"/>
        <v>-3.3077753452222906E-2</v>
      </c>
    </row>
    <row r="4147" spans="2:7" x14ac:dyDescent="0.2">
      <c r="B4147" s="153">
        <v>37494</v>
      </c>
      <c r="C4147" s="61">
        <v>21.050280000000001</v>
      </c>
      <c r="D4147">
        <f t="shared" si="130"/>
        <v>2.2863737411776143E-2</v>
      </c>
      <c r="E4147">
        <v>2.2863737411776143E-2</v>
      </c>
      <c r="F4147">
        <v>4145</v>
      </c>
      <c r="G4147">
        <f t="shared" ca="1" si="131"/>
        <v>0.10644085570045374</v>
      </c>
    </row>
    <row r="4148" spans="2:7" x14ac:dyDescent="0.2">
      <c r="B4148" s="153">
        <v>37491</v>
      </c>
      <c r="C4148" s="61">
        <v>20.579750000000001</v>
      </c>
      <c r="D4148">
        <f t="shared" si="130"/>
        <v>3.7620071855210984E-3</v>
      </c>
      <c r="E4148">
        <v>3.7620071855210984E-3</v>
      </c>
      <c r="F4148">
        <v>4146</v>
      </c>
      <c r="G4148">
        <f t="shared" ca="1" si="131"/>
        <v>-2.9684027349407026E-2</v>
      </c>
    </row>
    <row r="4149" spans="2:7" x14ac:dyDescent="0.2">
      <c r="B4149" s="153">
        <v>37490</v>
      </c>
      <c r="C4149" s="61">
        <v>20.502618999999999</v>
      </c>
      <c r="D4149">
        <f t="shared" si="130"/>
        <v>-1.1160736462855829E-2</v>
      </c>
      <c r="E4149">
        <v>-1.1160736462855829E-2</v>
      </c>
      <c r="F4149">
        <v>4147</v>
      </c>
      <c r="G4149">
        <f t="shared" ca="1" si="131"/>
        <v>2.7191239539968225E-3</v>
      </c>
    </row>
    <row r="4150" spans="2:7" x14ac:dyDescent="0.2">
      <c r="B4150" s="153">
        <v>37489</v>
      </c>
      <c r="C4150" s="61">
        <v>20.734026</v>
      </c>
      <c r="D4150">
        <f t="shared" si="130"/>
        <v>-2.5973133851762598E-3</v>
      </c>
      <c r="E4150">
        <v>-2.5973133851762598E-3</v>
      </c>
      <c r="F4150">
        <v>4148</v>
      </c>
      <c r="G4150">
        <f t="shared" ca="1" si="131"/>
        <v>8.9246892327691688E-2</v>
      </c>
    </row>
    <row r="4151" spans="2:7" x14ac:dyDescent="0.2">
      <c r="B4151" s="153">
        <v>37488</v>
      </c>
      <c r="C4151" s="61">
        <v>20.788018999999998</v>
      </c>
      <c r="D4151">
        <f t="shared" si="130"/>
        <v>1.8903664971763028E-2</v>
      </c>
      <c r="E4151">
        <v>1.8903664971763028E-2</v>
      </c>
      <c r="F4151">
        <v>4149</v>
      </c>
      <c r="G4151">
        <f t="shared" ca="1" si="131"/>
        <v>-3.9585796677110194E-2</v>
      </c>
    </row>
    <row r="4152" spans="2:7" x14ac:dyDescent="0.2">
      <c r="B4152" s="153">
        <v>37487</v>
      </c>
      <c r="C4152" s="61">
        <v>20.402339999999999</v>
      </c>
      <c r="D4152">
        <f t="shared" si="130"/>
        <v>-6.7592504287606698E-3</v>
      </c>
      <c r="E4152">
        <v>-6.7592504287606698E-3</v>
      </c>
      <c r="F4152">
        <v>4150</v>
      </c>
      <c r="G4152">
        <f t="shared" ca="1" si="131"/>
        <v>8.2913741280888614E-3</v>
      </c>
    </row>
    <row r="4153" spans="2:7" x14ac:dyDescent="0.2">
      <c r="B4153" s="153">
        <v>37484</v>
      </c>
      <c r="C4153" s="61">
        <v>20.541183</v>
      </c>
      <c r="D4153">
        <f t="shared" si="130"/>
        <v>9.4769387364858331E-3</v>
      </c>
      <c r="E4153">
        <v>9.4769387364858331E-3</v>
      </c>
      <c r="F4153">
        <v>4151</v>
      </c>
      <c r="G4153">
        <f t="shared" ca="1" si="131"/>
        <v>-2.6794248774490933E-2</v>
      </c>
    </row>
    <row r="4154" spans="2:7" x14ac:dyDescent="0.2">
      <c r="B4154" s="153">
        <v>37483</v>
      </c>
      <c r="C4154" s="61">
        <v>20.348343</v>
      </c>
      <c r="D4154">
        <f t="shared" si="130"/>
        <v>0</v>
      </c>
      <c r="E4154">
        <v>0</v>
      </c>
      <c r="F4154">
        <v>4152</v>
      </c>
      <c r="G4154">
        <f t="shared" ca="1" si="131"/>
        <v>0.10969615241023577</v>
      </c>
    </row>
    <row r="4155" spans="2:7" x14ac:dyDescent="0.2">
      <c r="B4155" s="153">
        <v>37482</v>
      </c>
      <c r="C4155" s="61">
        <v>20.348343</v>
      </c>
      <c r="D4155">
        <f t="shared" si="130"/>
        <v>-9.0159618402576962E-3</v>
      </c>
      <c r="E4155">
        <v>-9.0159618402576962E-3</v>
      </c>
      <c r="F4155">
        <v>4153</v>
      </c>
      <c r="G4155">
        <f t="shared" ca="1" si="131"/>
        <v>-7.9426755817827224E-2</v>
      </c>
    </row>
    <row r="4156" spans="2:7" x14ac:dyDescent="0.2">
      <c r="B4156" s="153">
        <v>37481</v>
      </c>
      <c r="C4156" s="61">
        <v>20.533472</v>
      </c>
      <c r="D4156">
        <f t="shared" si="130"/>
        <v>1.9142493671639352E-2</v>
      </c>
      <c r="E4156">
        <v>1.9142493671639352E-2</v>
      </c>
      <c r="F4156">
        <v>4154</v>
      </c>
      <c r="G4156">
        <f t="shared" ca="1" si="131"/>
        <v>-9.4197671343511133E-2</v>
      </c>
    </row>
    <row r="4157" spans="2:7" x14ac:dyDescent="0.2">
      <c r="B4157" s="153">
        <v>37480</v>
      </c>
      <c r="C4157" s="61">
        <v>20.147793</v>
      </c>
      <c r="D4157">
        <f t="shared" si="130"/>
        <v>2.9968464176405561E-2</v>
      </c>
      <c r="E4157">
        <v>2.9968464176405561E-2</v>
      </c>
      <c r="F4157">
        <v>4155</v>
      </c>
      <c r="G4157">
        <f t="shared" ca="1" si="131"/>
        <v>2.5059898403191092E-2</v>
      </c>
    </row>
    <row r="4158" spans="2:7" x14ac:dyDescent="0.2">
      <c r="B4158" s="153">
        <v>37477</v>
      </c>
      <c r="C4158" s="61">
        <v>19.561563</v>
      </c>
      <c r="D4158">
        <f t="shared" si="130"/>
        <v>7.8920965303773015E-4</v>
      </c>
      <c r="E4158">
        <v>7.8920965303773015E-4</v>
      </c>
      <c r="F4158">
        <v>4156</v>
      </c>
      <c r="G4158">
        <f t="shared" ca="1" si="131"/>
        <v>3.779782150610584E-2</v>
      </c>
    </row>
    <row r="4159" spans="2:7" x14ac:dyDescent="0.2">
      <c r="B4159" s="153">
        <v>37476</v>
      </c>
      <c r="C4159" s="61">
        <v>19.546137000000002</v>
      </c>
      <c r="D4159">
        <f t="shared" si="130"/>
        <v>-5.7291767648019659E-2</v>
      </c>
      <c r="E4159">
        <v>-5.7291767648019659E-2</v>
      </c>
      <c r="F4159">
        <v>4157</v>
      </c>
      <c r="G4159">
        <f t="shared" ca="1" si="131"/>
        <v>2.7555990521508183E-2</v>
      </c>
    </row>
    <row r="4160" spans="2:7" x14ac:dyDescent="0.2">
      <c r="B4160" s="153">
        <v>37475</v>
      </c>
      <c r="C4160" s="61">
        <v>20.734026</v>
      </c>
      <c r="D4160">
        <f t="shared" si="130"/>
        <v>7.4964953412942044E-3</v>
      </c>
      <c r="E4160">
        <v>7.4964953412942044E-3</v>
      </c>
      <c r="F4160">
        <v>4158</v>
      </c>
      <c r="G4160">
        <f t="shared" ca="1" si="131"/>
        <v>-8.6675457110647267E-2</v>
      </c>
    </row>
    <row r="4161" spans="2:7" x14ac:dyDescent="0.2">
      <c r="B4161" s="153">
        <v>37474</v>
      </c>
      <c r="C4161" s="61">
        <v>20.579750000000001</v>
      </c>
      <c r="D4161">
        <f t="shared" si="130"/>
        <v>9.8409162283112084E-3</v>
      </c>
      <c r="E4161">
        <v>9.8409162283112084E-3</v>
      </c>
      <c r="F4161">
        <v>4159</v>
      </c>
      <c r="G4161">
        <f t="shared" ca="1" si="131"/>
        <v>-6.4683773010774423E-2</v>
      </c>
    </row>
    <row r="4162" spans="2:7" x14ac:dyDescent="0.2">
      <c r="B4162" s="153">
        <v>37473</v>
      </c>
      <c r="C4162" s="61">
        <v>20.379200000000001</v>
      </c>
      <c r="D4162">
        <f t="shared" si="130"/>
        <v>6.7906199150630134E-2</v>
      </c>
      <c r="E4162">
        <v>6.7906199150630134E-2</v>
      </c>
      <c r="F4162">
        <v>4160</v>
      </c>
      <c r="G4162">
        <f t="shared" ca="1" si="131"/>
        <v>-1.0129561713468715E-2</v>
      </c>
    </row>
    <row r="4163" spans="2:7" x14ac:dyDescent="0.2">
      <c r="B4163" s="153">
        <v>37470</v>
      </c>
      <c r="C4163" s="61">
        <v>19.083324000000001</v>
      </c>
      <c r="D4163">
        <f t="shared" ref="D4163:D4226" si="132">(C4163-C4164)/C4164</f>
        <v>-1.198100890232298E-2</v>
      </c>
      <c r="E4163">
        <v>-1.198100890232298E-2</v>
      </c>
      <c r="F4163">
        <v>4161</v>
      </c>
      <c r="G4163">
        <f t="shared" ref="G4163:G4226" ca="1" si="133">_xlfn.NORM.INV(RAND(),$N$5,$N$6)</f>
        <v>-7.1771717037760036E-4</v>
      </c>
    </row>
    <row r="4164" spans="2:7" x14ac:dyDescent="0.2">
      <c r="B4164" s="153">
        <v>37469</v>
      </c>
      <c r="C4164" s="61">
        <v>19.314734000000001</v>
      </c>
      <c r="D4164">
        <f t="shared" si="132"/>
        <v>-1.4948659579877323E-2</v>
      </c>
      <c r="E4164">
        <v>-1.4948659579877323E-2</v>
      </c>
      <c r="F4164">
        <v>4162</v>
      </c>
      <c r="G4164">
        <f t="shared" ca="1" si="133"/>
        <v>5.2526822628093751E-2</v>
      </c>
    </row>
    <row r="4165" spans="2:7" x14ac:dyDescent="0.2">
      <c r="B4165" s="153">
        <v>37468</v>
      </c>
      <c r="C4165" s="61">
        <v>19.607845000000001</v>
      </c>
      <c r="D4165">
        <f t="shared" si="132"/>
        <v>1.8429523345972598E-2</v>
      </c>
      <c r="E4165">
        <v>1.8429523345972598E-2</v>
      </c>
      <c r="F4165">
        <v>4163</v>
      </c>
      <c r="G4165">
        <f t="shared" ca="1" si="133"/>
        <v>-8.610452766731462E-2</v>
      </c>
    </row>
    <row r="4166" spans="2:7" x14ac:dyDescent="0.2">
      <c r="B4166" s="153">
        <v>37467</v>
      </c>
      <c r="C4166" s="61">
        <v>19.253021</v>
      </c>
      <c r="D4166">
        <f t="shared" si="132"/>
        <v>-3.5921197497433791E-2</v>
      </c>
      <c r="E4166">
        <v>-3.5921197497433791E-2</v>
      </c>
      <c r="F4166">
        <v>4164</v>
      </c>
      <c r="G4166">
        <f t="shared" ca="1" si="133"/>
        <v>-3.1242267459752202E-2</v>
      </c>
    </row>
    <row r="4167" spans="2:7" x14ac:dyDescent="0.2">
      <c r="B4167" s="153">
        <v>37466</v>
      </c>
      <c r="C4167" s="61">
        <v>19.970381</v>
      </c>
      <c r="D4167">
        <f t="shared" si="132"/>
        <v>-2.5225863110154505E-2</v>
      </c>
      <c r="E4167">
        <v>-2.5225863110154505E-2</v>
      </c>
      <c r="F4167">
        <v>4165</v>
      </c>
      <c r="G4167">
        <f t="shared" ca="1" si="133"/>
        <v>-8.6458098658856647E-2</v>
      </c>
    </row>
    <row r="4168" spans="2:7" x14ac:dyDescent="0.2">
      <c r="B4168" s="153">
        <v>37463</v>
      </c>
      <c r="C4168" s="61">
        <v>20.487188</v>
      </c>
      <c r="D4168">
        <f t="shared" si="132"/>
        <v>-6.676051664742387E-2</v>
      </c>
      <c r="E4168">
        <v>-6.676051664742387E-2</v>
      </c>
      <c r="F4168">
        <v>4166</v>
      </c>
      <c r="G4168">
        <f t="shared" ca="1" si="133"/>
        <v>-3.0975033739534284E-2</v>
      </c>
    </row>
    <row r="4169" spans="2:7" x14ac:dyDescent="0.2">
      <c r="B4169" s="153">
        <v>37462</v>
      </c>
      <c r="C4169" s="61">
        <v>21.952766</v>
      </c>
      <c r="D4169">
        <f t="shared" si="132"/>
        <v>-1.0529713769251625E-3</v>
      </c>
      <c r="E4169">
        <v>-1.0529713769251625E-3</v>
      </c>
      <c r="F4169">
        <v>4167</v>
      </c>
      <c r="G4169">
        <f t="shared" ca="1" si="133"/>
        <v>0.10653208751096646</v>
      </c>
    </row>
    <row r="4170" spans="2:7" x14ac:dyDescent="0.2">
      <c r="B4170" s="153">
        <v>37461</v>
      </c>
      <c r="C4170" s="61">
        <v>21.975905999999998</v>
      </c>
      <c r="D4170">
        <f t="shared" si="132"/>
        <v>-3.3254115495217798E-2</v>
      </c>
      <c r="E4170">
        <v>-3.3254115495217798E-2</v>
      </c>
      <c r="F4170">
        <v>4168</v>
      </c>
      <c r="G4170">
        <f t="shared" ca="1" si="133"/>
        <v>-8.3105021650292325E-3</v>
      </c>
    </row>
    <row r="4171" spans="2:7" x14ac:dyDescent="0.2">
      <c r="B4171" s="153">
        <v>37460</v>
      </c>
      <c r="C4171" s="61">
        <v>22.731833000000002</v>
      </c>
      <c r="D4171">
        <f t="shared" si="132"/>
        <v>3.7466802419854643E-3</v>
      </c>
      <c r="E4171">
        <v>3.7466802419854643E-3</v>
      </c>
      <c r="F4171">
        <v>4169</v>
      </c>
      <c r="G4171">
        <f t="shared" ca="1" si="133"/>
        <v>0.16094340259880094</v>
      </c>
    </row>
    <row r="4172" spans="2:7" x14ac:dyDescent="0.2">
      <c r="B4172" s="153">
        <v>37459</v>
      </c>
      <c r="C4172" s="61">
        <v>22.646982000000001</v>
      </c>
      <c r="D4172">
        <f t="shared" si="132"/>
        <v>-3.8007873160173185E-2</v>
      </c>
      <c r="E4172">
        <v>-3.8007873160173185E-2</v>
      </c>
      <c r="F4172">
        <v>4170</v>
      </c>
      <c r="G4172">
        <f t="shared" ca="1" si="133"/>
        <v>-0.18233949779897296</v>
      </c>
    </row>
    <row r="4173" spans="2:7" x14ac:dyDescent="0.2">
      <c r="B4173" s="153">
        <v>37456</v>
      </c>
      <c r="C4173" s="61">
        <v>23.541754000000001</v>
      </c>
      <c r="D4173">
        <f t="shared" si="132"/>
        <v>2.2987290147099128E-3</v>
      </c>
      <c r="E4173">
        <v>2.2987290147099128E-3</v>
      </c>
      <c r="F4173">
        <v>4171</v>
      </c>
      <c r="G4173">
        <f t="shared" ca="1" si="133"/>
        <v>-1.0269601427716397E-2</v>
      </c>
    </row>
    <row r="4174" spans="2:7" x14ac:dyDescent="0.2">
      <c r="B4174" s="153">
        <v>37455</v>
      </c>
      <c r="C4174" s="61">
        <v>23.487762</v>
      </c>
      <c r="D4174">
        <f t="shared" si="132"/>
        <v>1.1964289638075122E-2</v>
      </c>
      <c r="E4174">
        <v>1.1964289638075122E-2</v>
      </c>
      <c r="F4174">
        <v>4172</v>
      </c>
      <c r="G4174">
        <f t="shared" ca="1" si="133"/>
        <v>4.1277218131492627E-2</v>
      </c>
    </row>
    <row r="4175" spans="2:7" x14ac:dyDescent="0.2">
      <c r="B4175" s="153">
        <v>37454</v>
      </c>
      <c r="C4175" s="61">
        <v>23.210070000000002</v>
      </c>
      <c r="D4175">
        <f t="shared" si="132"/>
        <v>-4.3019517081467219E-3</v>
      </c>
      <c r="E4175">
        <v>-4.3019517081467219E-3</v>
      </c>
      <c r="F4175">
        <v>4173</v>
      </c>
      <c r="G4175">
        <f t="shared" ca="1" si="133"/>
        <v>9.3721984590967339E-2</v>
      </c>
    </row>
    <row r="4176" spans="2:7" x14ac:dyDescent="0.2">
      <c r="B4176" s="153">
        <v>37453</v>
      </c>
      <c r="C4176" s="61">
        <v>23.31035</v>
      </c>
      <c r="D4176">
        <f t="shared" si="132"/>
        <v>3.3200312569740516E-3</v>
      </c>
      <c r="E4176">
        <v>3.3200312569740516E-3</v>
      </c>
      <c r="F4176">
        <v>4174</v>
      </c>
      <c r="G4176">
        <f t="shared" ca="1" si="133"/>
        <v>-2.9179403145647976E-2</v>
      </c>
    </row>
    <row r="4177" spans="2:7" x14ac:dyDescent="0.2">
      <c r="B4177" s="153">
        <v>37452</v>
      </c>
      <c r="C4177" s="61">
        <v>23.233215000000001</v>
      </c>
      <c r="D4177">
        <f t="shared" si="132"/>
        <v>-3.2444561810303453E-2</v>
      </c>
      <c r="E4177">
        <v>-3.2444561810303453E-2</v>
      </c>
      <c r="F4177">
        <v>4175</v>
      </c>
      <c r="G4177">
        <f t="shared" ca="1" si="133"/>
        <v>5.1222924387640478E-2</v>
      </c>
    </row>
    <row r="4178" spans="2:7" x14ac:dyDescent="0.2">
      <c r="B4178" s="153">
        <v>37449</v>
      </c>
      <c r="C4178" s="61">
        <v>24.012283</v>
      </c>
      <c r="D4178">
        <f t="shared" si="132"/>
        <v>-1.393727307262882E-2</v>
      </c>
      <c r="E4178">
        <v>-1.393727307262882E-2</v>
      </c>
      <c r="F4178">
        <v>4176</v>
      </c>
      <c r="G4178">
        <f t="shared" ca="1" si="133"/>
        <v>-6.9333005046125634E-2</v>
      </c>
    </row>
    <row r="4179" spans="2:7" x14ac:dyDescent="0.2">
      <c r="B4179" s="153">
        <v>37448</v>
      </c>
      <c r="C4179" s="61">
        <v>24.351679000000001</v>
      </c>
      <c r="D4179">
        <f t="shared" si="132"/>
        <v>-3.4723422895008272E-3</v>
      </c>
      <c r="E4179">
        <v>-3.4723422895008272E-3</v>
      </c>
      <c r="F4179">
        <v>4177</v>
      </c>
      <c r="G4179">
        <f t="shared" ca="1" si="133"/>
        <v>-7.2840033165296303E-2</v>
      </c>
    </row>
    <row r="4180" spans="2:7" x14ac:dyDescent="0.2">
      <c r="B4180" s="153">
        <v>37447</v>
      </c>
      <c r="C4180" s="61">
        <v>24.436530999999999</v>
      </c>
      <c r="D4180">
        <f t="shared" si="132"/>
        <v>-1.3698460396409859E-2</v>
      </c>
      <c r="E4180">
        <v>-1.3698460396409859E-2</v>
      </c>
      <c r="F4180">
        <v>4178</v>
      </c>
      <c r="G4180">
        <f t="shared" ca="1" si="133"/>
        <v>8.6433709637036751E-3</v>
      </c>
    </row>
    <row r="4181" spans="2:7" x14ac:dyDescent="0.2">
      <c r="B4181" s="153">
        <v>37446</v>
      </c>
      <c r="C4181" s="61">
        <v>24.775922999999999</v>
      </c>
      <c r="D4181">
        <f t="shared" si="132"/>
        <v>-2.3708248630947153E-2</v>
      </c>
      <c r="E4181">
        <v>-2.3708248630947153E-2</v>
      </c>
      <c r="F4181">
        <v>4179</v>
      </c>
      <c r="G4181">
        <f t="shared" ca="1" si="133"/>
        <v>-2.8260883994522507E-2</v>
      </c>
    </row>
    <row r="4182" spans="2:7" x14ac:dyDescent="0.2">
      <c r="B4182" s="153">
        <v>37445</v>
      </c>
      <c r="C4182" s="61">
        <v>25.377580999999999</v>
      </c>
      <c r="D4182">
        <f t="shared" si="132"/>
        <v>1.511887283064162E-2</v>
      </c>
      <c r="E4182">
        <v>1.511887283064162E-2</v>
      </c>
      <c r="F4182">
        <v>4180</v>
      </c>
      <c r="G4182">
        <f t="shared" ca="1" si="133"/>
        <v>5.7758998142325074E-2</v>
      </c>
    </row>
    <row r="4183" spans="2:7" x14ac:dyDescent="0.2">
      <c r="B4183" s="153">
        <v>37442</v>
      </c>
      <c r="C4183" s="61">
        <v>24.999614999999999</v>
      </c>
      <c r="D4183">
        <f t="shared" si="132"/>
        <v>1.2355436882840372E-3</v>
      </c>
      <c r="E4183">
        <v>1.2355436882840372E-3</v>
      </c>
      <c r="F4183">
        <v>4181</v>
      </c>
      <c r="G4183">
        <f t="shared" ca="1" si="133"/>
        <v>-2.132955038407526E-2</v>
      </c>
    </row>
    <row r="4184" spans="2:7" x14ac:dyDescent="0.2">
      <c r="B4184" s="153">
        <v>37441</v>
      </c>
      <c r="C4184" s="61">
        <v>24.968765000000001</v>
      </c>
      <c r="D4184">
        <f t="shared" si="132"/>
        <v>1.6965219983471246E-2</v>
      </c>
      <c r="E4184">
        <v>1.6965219983471246E-2</v>
      </c>
      <c r="F4184">
        <v>4182</v>
      </c>
      <c r="G4184">
        <f t="shared" ca="1" si="133"/>
        <v>1.3206069613266647E-2</v>
      </c>
    </row>
    <row r="4185" spans="2:7" x14ac:dyDescent="0.2">
      <c r="B4185" s="153">
        <v>37440</v>
      </c>
      <c r="C4185" s="61">
        <v>24.552230999999999</v>
      </c>
      <c r="D4185">
        <f t="shared" si="132"/>
        <v>3.4677593648752927E-3</v>
      </c>
      <c r="E4185">
        <v>3.4677593648752927E-3</v>
      </c>
      <c r="F4185">
        <v>4183</v>
      </c>
      <c r="G4185">
        <f t="shared" ca="1" si="133"/>
        <v>2.7249282451268998E-3</v>
      </c>
    </row>
    <row r="4186" spans="2:7" x14ac:dyDescent="0.2">
      <c r="B4186" s="153">
        <v>37439</v>
      </c>
      <c r="C4186" s="61">
        <v>24.467383999999999</v>
      </c>
      <c r="D4186">
        <f t="shared" si="132"/>
        <v>8.5850191014768852E-3</v>
      </c>
      <c r="E4186">
        <v>8.5850191014768852E-3</v>
      </c>
      <c r="F4186">
        <v>4184</v>
      </c>
      <c r="G4186">
        <f t="shared" ca="1" si="133"/>
        <v>2.5879376855933677E-2</v>
      </c>
    </row>
    <row r="4187" spans="2:7" x14ac:dyDescent="0.2">
      <c r="B4187" s="153">
        <v>37438</v>
      </c>
      <c r="C4187" s="61">
        <v>24.259118999999998</v>
      </c>
      <c r="D4187">
        <f t="shared" si="132"/>
        <v>1.1904787230115284E-2</v>
      </c>
      <c r="E4187">
        <v>1.1904787230115284E-2</v>
      </c>
      <c r="F4187">
        <v>4185</v>
      </c>
      <c r="G4187">
        <f t="shared" ca="1" si="133"/>
        <v>-6.8898297059634423E-3</v>
      </c>
    </row>
    <row r="4188" spans="2:7" x14ac:dyDescent="0.2">
      <c r="B4188" s="153">
        <v>37435</v>
      </c>
      <c r="C4188" s="61">
        <v>23.973717000000001</v>
      </c>
      <c r="D4188">
        <f t="shared" si="132"/>
        <v>3.4965219422210349E-2</v>
      </c>
      <c r="E4188">
        <v>3.4965219422210349E-2</v>
      </c>
      <c r="F4188">
        <v>4186</v>
      </c>
      <c r="G4188">
        <f t="shared" ca="1" si="133"/>
        <v>8.1716248113612777E-2</v>
      </c>
    </row>
    <row r="4189" spans="2:7" x14ac:dyDescent="0.2">
      <c r="B4189" s="153">
        <v>37434</v>
      </c>
      <c r="C4189" s="61">
        <v>23.163789999999999</v>
      </c>
      <c r="D4189">
        <f t="shared" si="132"/>
        <v>2.9482423508215706E-2</v>
      </c>
      <c r="E4189">
        <v>2.9482423508215706E-2</v>
      </c>
      <c r="F4189">
        <v>4187</v>
      </c>
      <c r="G4189">
        <f t="shared" ca="1" si="133"/>
        <v>1.8012649808536379E-2</v>
      </c>
    </row>
    <row r="4190" spans="2:7" x14ac:dyDescent="0.2">
      <c r="B4190" s="153">
        <v>37433</v>
      </c>
      <c r="C4190" s="61">
        <v>22.500423000000001</v>
      </c>
      <c r="D4190">
        <f t="shared" si="132"/>
        <v>-2.799074820107143E-2</v>
      </c>
      <c r="E4190">
        <v>-2.799074820107143E-2</v>
      </c>
      <c r="F4190">
        <v>4188</v>
      </c>
      <c r="G4190">
        <f t="shared" ca="1" si="133"/>
        <v>1.3170024735125119E-2</v>
      </c>
    </row>
    <row r="4191" spans="2:7" x14ac:dyDescent="0.2">
      <c r="B4191" s="153">
        <v>37432</v>
      </c>
      <c r="C4191" s="61">
        <v>23.148363</v>
      </c>
      <c r="D4191">
        <f t="shared" si="132"/>
        <v>1.1118592025025393E-2</v>
      </c>
      <c r="E4191">
        <v>1.1118592025025393E-2</v>
      </c>
      <c r="F4191">
        <v>4189</v>
      </c>
      <c r="G4191">
        <f t="shared" ca="1" si="133"/>
        <v>3.1221724938337136E-2</v>
      </c>
    </row>
    <row r="4192" spans="2:7" x14ac:dyDescent="0.2">
      <c r="B4192" s="153">
        <v>37431</v>
      </c>
      <c r="C4192" s="61">
        <v>22.893816000000001</v>
      </c>
      <c r="D4192">
        <f t="shared" si="132"/>
        <v>-8.0212959529897491E-3</v>
      </c>
      <c r="E4192">
        <v>-8.0212959529897491E-3</v>
      </c>
      <c r="F4192">
        <v>4190</v>
      </c>
      <c r="G4192">
        <f t="shared" ca="1" si="133"/>
        <v>-9.5271618623477036E-2</v>
      </c>
    </row>
    <row r="4193" spans="2:7" x14ac:dyDescent="0.2">
      <c r="B4193" s="153">
        <v>37428</v>
      </c>
      <c r="C4193" s="61">
        <v>23.078938999999998</v>
      </c>
      <c r="D4193">
        <f t="shared" si="132"/>
        <v>-4.3263319473218903E-3</v>
      </c>
      <c r="E4193">
        <v>-4.3263319473218903E-3</v>
      </c>
      <c r="F4193">
        <v>4191</v>
      </c>
      <c r="G4193">
        <f t="shared" ca="1" si="133"/>
        <v>2.5331093973030662E-2</v>
      </c>
    </row>
    <row r="4194" spans="2:7" x14ac:dyDescent="0.2">
      <c r="B4194" s="153">
        <v>37427</v>
      </c>
      <c r="C4194" s="61">
        <v>23.179220000000001</v>
      </c>
      <c r="D4194">
        <f t="shared" si="132"/>
        <v>2.0373557331208186E-2</v>
      </c>
      <c r="E4194">
        <v>2.0373557331208186E-2</v>
      </c>
      <c r="F4194">
        <v>4192</v>
      </c>
      <c r="G4194">
        <f t="shared" ca="1" si="133"/>
        <v>0.13209488468793421</v>
      </c>
    </row>
    <row r="4195" spans="2:7" x14ac:dyDescent="0.2">
      <c r="B4195" s="153">
        <v>37426</v>
      </c>
      <c r="C4195" s="61">
        <v>22.716405999999999</v>
      </c>
      <c r="D4195">
        <f t="shared" si="132"/>
        <v>-2.7410886980622974E-2</v>
      </c>
      <c r="E4195">
        <v>-2.7410886980622974E-2</v>
      </c>
      <c r="F4195">
        <v>4193</v>
      </c>
      <c r="G4195">
        <f t="shared" ca="1" si="133"/>
        <v>7.1940503265277581E-2</v>
      </c>
    </row>
    <row r="4196" spans="2:7" x14ac:dyDescent="0.2">
      <c r="B4196" s="153">
        <v>37425</v>
      </c>
      <c r="C4196" s="61">
        <v>23.356632000000001</v>
      </c>
      <c r="D4196">
        <f t="shared" si="132"/>
        <v>-8.8380179350651712E-3</v>
      </c>
      <c r="E4196">
        <v>-8.8380179350651712E-3</v>
      </c>
      <c r="F4196">
        <v>4194</v>
      </c>
      <c r="G4196">
        <f t="shared" ca="1" si="133"/>
        <v>-2.1762040783629973E-2</v>
      </c>
    </row>
    <row r="4197" spans="2:7" x14ac:dyDescent="0.2">
      <c r="B4197" s="153">
        <v>37424</v>
      </c>
      <c r="C4197" s="61">
        <v>23.564899</v>
      </c>
      <c r="D4197">
        <f t="shared" si="132"/>
        <v>-7.1496067848985465E-3</v>
      </c>
      <c r="E4197">
        <v>-7.1496067848985465E-3</v>
      </c>
      <c r="F4197">
        <v>4195</v>
      </c>
      <c r="G4197">
        <f t="shared" ca="1" si="133"/>
        <v>-6.8220160386922829E-2</v>
      </c>
    </row>
    <row r="4198" spans="2:7" x14ac:dyDescent="0.2">
      <c r="B4198" s="153">
        <v>37421</v>
      </c>
      <c r="C4198" s="61">
        <v>23.734591999999999</v>
      </c>
      <c r="D4198">
        <f t="shared" si="132"/>
        <v>-2.0687552285393946E-2</v>
      </c>
      <c r="E4198">
        <v>-2.0687552285393946E-2</v>
      </c>
      <c r="F4198">
        <v>4196</v>
      </c>
      <c r="G4198">
        <f t="shared" ca="1" si="133"/>
        <v>-8.4753276616198234E-2</v>
      </c>
    </row>
    <row r="4199" spans="2:7" x14ac:dyDescent="0.2">
      <c r="B4199" s="153">
        <v>37420</v>
      </c>
      <c r="C4199" s="61">
        <v>24.235975</v>
      </c>
      <c r="D4199">
        <f t="shared" si="132"/>
        <v>2.3119458818386212E-2</v>
      </c>
      <c r="E4199">
        <v>2.3119458818386212E-2</v>
      </c>
      <c r="F4199">
        <v>4197</v>
      </c>
      <c r="G4199">
        <f t="shared" ca="1" si="133"/>
        <v>1.812793791154723E-2</v>
      </c>
    </row>
    <row r="4200" spans="2:7" x14ac:dyDescent="0.2">
      <c r="B4200" s="153">
        <v>37419</v>
      </c>
      <c r="C4200" s="61">
        <v>23.688313999999998</v>
      </c>
      <c r="D4200">
        <f t="shared" si="132"/>
        <v>-1.380853742892133E-2</v>
      </c>
      <c r="E4200">
        <v>-1.380853742892133E-2</v>
      </c>
      <c r="F4200">
        <v>4198</v>
      </c>
      <c r="G4200">
        <f t="shared" ca="1" si="133"/>
        <v>2.7979561144983747E-2</v>
      </c>
    </row>
    <row r="4201" spans="2:7" x14ac:dyDescent="0.2">
      <c r="B4201" s="153">
        <v>37418</v>
      </c>
      <c r="C4201" s="61">
        <v>24.019995000000002</v>
      </c>
      <c r="D4201">
        <f t="shared" si="132"/>
        <v>0.10660985761079382</v>
      </c>
      <c r="E4201">
        <v>0.10660985761079382</v>
      </c>
      <c r="F4201">
        <v>4199</v>
      </c>
      <c r="G4201">
        <f t="shared" ca="1" si="133"/>
        <v>-1.3899517090100084E-2</v>
      </c>
    </row>
    <row r="4202" spans="2:7" x14ac:dyDescent="0.2">
      <c r="B4202" s="153">
        <v>37417</v>
      </c>
      <c r="C4202" s="61">
        <v>21.705929000000001</v>
      </c>
      <c r="D4202">
        <f t="shared" si="132"/>
        <v>2.7007314742292121E-2</v>
      </c>
      <c r="E4202">
        <v>2.7007314742292121E-2</v>
      </c>
      <c r="F4202">
        <v>4200</v>
      </c>
      <c r="G4202">
        <f t="shared" ca="1" si="133"/>
        <v>3.1178786893596728E-2</v>
      </c>
    </row>
    <row r="4203" spans="2:7" x14ac:dyDescent="0.2">
      <c r="B4203" s="153">
        <v>37414</v>
      </c>
      <c r="C4203" s="61">
        <v>21.135126</v>
      </c>
      <c r="D4203">
        <f t="shared" si="132"/>
        <v>-2.8024237302501264E-2</v>
      </c>
      <c r="E4203">
        <v>-2.8024237302501264E-2</v>
      </c>
      <c r="F4203">
        <v>4201</v>
      </c>
      <c r="G4203">
        <f t="shared" ca="1" si="133"/>
        <v>3.611312458552092E-2</v>
      </c>
    </row>
    <row r="4204" spans="2:7" x14ac:dyDescent="0.2">
      <c r="B4204" s="153">
        <v>37413</v>
      </c>
      <c r="C4204" s="61">
        <v>21.744499000000001</v>
      </c>
      <c r="D4204">
        <f t="shared" si="132"/>
        <v>4.5623209878989164E-2</v>
      </c>
      <c r="E4204">
        <v>4.5623209878989164E-2</v>
      </c>
      <c r="F4204">
        <v>4202</v>
      </c>
      <c r="G4204">
        <f t="shared" ca="1" si="133"/>
        <v>-1.1319973322595399E-2</v>
      </c>
    </row>
    <row r="4205" spans="2:7" x14ac:dyDescent="0.2">
      <c r="B4205" s="153">
        <v>37412</v>
      </c>
      <c r="C4205" s="61">
        <v>20.795731</v>
      </c>
      <c r="D4205">
        <f t="shared" si="132"/>
        <v>7.4531637966821024E-2</v>
      </c>
      <c r="E4205">
        <v>7.4531637966821024E-2</v>
      </c>
      <c r="F4205">
        <v>4203</v>
      </c>
      <c r="G4205">
        <f t="shared" ca="1" si="133"/>
        <v>6.7048195346331385E-2</v>
      </c>
    </row>
    <row r="4206" spans="2:7" x14ac:dyDescent="0.2">
      <c r="B4206" s="153">
        <v>37411</v>
      </c>
      <c r="C4206" s="61">
        <v>19.353297999999999</v>
      </c>
      <c r="D4206">
        <f t="shared" si="132"/>
        <v>1.9966104632865964E-3</v>
      </c>
      <c r="E4206">
        <v>1.9966104632865964E-3</v>
      </c>
      <c r="F4206">
        <v>4204</v>
      </c>
      <c r="G4206">
        <f t="shared" ca="1" si="133"/>
        <v>-1.0389776729058255E-2</v>
      </c>
    </row>
    <row r="4207" spans="2:7" x14ac:dyDescent="0.2">
      <c r="B4207" s="153">
        <v>37410</v>
      </c>
      <c r="C4207" s="61">
        <v>19.314734000000001</v>
      </c>
      <c r="D4207">
        <f t="shared" si="132"/>
        <v>3.3856634895098367E-2</v>
      </c>
      <c r="E4207">
        <v>3.3856634895098367E-2</v>
      </c>
      <c r="F4207">
        <v>4205</v>
      </c>
      <c r="G4207">
        <f t="shared" ca="1" si="133"/>
        <v>6.8243076403706596E-2</v>
      </c>
    </row>
    <row r="4208" spans="2:7" x14ac:dyDescent="0.2">
      <c r="B4208" s="153">
        <v>37407</v>
      </c>
      <c r="C4208" s="61">
        <v>18.682217000000001</v>
      </c>
      <c r="D4208">
        <f t="shared" si="132"/>
        <v>3.3139264176975797E-3</v>
      </c>
      <c r="E4208">
        <v>3.3139264176975797E-3</v>
      </c>
      <c r="F4208">
        <v>4206</v>
      </c>
      <c r="G4208">
        <f t="shared" ca="1" si="133"/>
        <v>3.9836145729748751E-2</v>
      </c>
    </row>
    <row r="4209" spans="2:7" x14ac:dyDescent="0.2">
      <c r="B4209" s="153">
        <v>37406</v>
      </c>
      <c r="C4209" s="61">
        <v>18.620509999999999</v>
      </c>
      <c r="D4209">
        <f t="shared" si="132"/>
        <v>-2.5434010186290858E-2</v>
      </c>
      <c r="E4209">
        <v>-2.5434010186290858E-2</v>
      </c>
      <c r="F4209">
        <v>4207</v>
      </c>
      <c r="G4209">
        <f t="shared" ca="1" si="133"/>
        <v>9.7751250205077942E-3</v>
      </c>
    </row>
    <row r="4210" spans="2:7" x14ac:dyDescent="0.2">
      <c r="B4210" s="153">
        <v>37405</v>
      </c>
      <c r="C4210" s="61">
        <v>19.106463999999999</v>
      </c>
      <c r="D4210">
        <f t="shared" si="132"/>
        <v>3.6835415952952956E-2</v>
      </c>
      <c r="E4210">
        <v>3.6835415952952956E-2</v>
      </c>
      <c r="F4210">
        <v>4208</v>
      </c>
      <c r="G4210">
        <f t="shared" ca="1" si="133"/>
        <v>-6.8247431029221275E-2</v>
      </c>
    </row>
    <row r="4211" spans="2:7" x14ac:dyDescent="0.2">
      <c r="B4211" s="153">
        <v>37404</v>
      </c>
      <c r="C4211" s="61">
        <v>18.427672999999999</v>
      </c>
      <c r="D4211">
        <f t="shared" si="132"/>
        <v>-5.1983972750486225E-2</v>
      </c>
      <c r="E4211">
        <v>-5.1983972750486225E-2</v>
      </c>
      <c r="F4211">
        <v>4209</v>
      </c>
      <c r="G4211">
        <f t="shared" ca="1" si="133"/>
        <v>5.7643343242728053E-2</v>
      </c>
    </row>
    <row r="4212" spans="2:7" x14ac:dyDescent="0.2">
      <c r="B4212" s="153">
        <v>37403</v>
      </c>
      <c r="C4212" s="61">
        <v>19.438144999999999</v>
      </c>
      <c r="D4212">
        <f t="shared" si="132"/>
        <v>-7.0922547337460918E-3</v>
      </c>
      <c r="E4212">
        <v>-7.0922547337460918E-3</v>
      </c>
      <c r="F4212">
        <v>4210</v>
      </c>
      <c r="G4212">
        <f t="shared" ca="1" si="133"/>
        <v>-2.9598182606615637E-2</v>
      </c>
    </row>
    <row r="4213" spans="2:7" x14ac:dyDescent="0.2">
      <c r="B4213" s="153">
        <v>37400</v>
      </c>
      <c r="C4213" s="61">
        <v>19.576989999999999</v>
      </c>
      <c r="D4213">
        <f t="shared" si="132"/>
        <v>2.2562246556352524E-2</v>
      </c>
      <c r="E4213">
        <v>2.2562246556352524E-2</v>
      </c>
      <c r="F4213">
        <v>4211</v>
      </c>
      <c r="G4213">
        <f t="shared" ca="1" si="133"/>
        <v>-5.3828525665614649E-2</v>
      </c>
    </row>
    <row r="4214" spans="2:7" x14ac:dyDescent="0.2">
      <c r="B4214" s="153">
        <v>37399</v>
      </c>
      <c r="C4214" s="61">
        <v>19.145035</v>
      </c>
      <c r="D4214">
        <f t="shared" si="132"/>
        <v>4.045385600447436E-3</v>
      </c>
      <c r="E4214">
        <v>4.045385600447436E-3</v>
      </c>
      <c r="F4214">
        <v>4212</v>
      </c>
      <c r="G4214">
        <f t="shared" ca="1" si="133"/>
        <v>-5.8342031561430044E-2</v>
      </c>
    </row>
    <row r="4215" spans="2:7" x14ac:dyDescent="0.2">
      <c r="B4215" s="153">
        <v>37398</v>
      </c>
      <c r="C4215" s="61">
        <v>19.067898</v>
      </c>
      <c r="D4215">
        <f t="shared" si="132"/>
        <v>-4.8498730251988982E-2</v>
      </c>
      <c r="E4215">
        <v>-4.8498730251988982E-2</v>
      </c>
      <c r="F4215">
        <v>4213</v>
      </c>
      <c r="G4215">
        <f t="shared" ca="1" si="133"/>
        <v>-2.2375523356270716E-2</v>
      </c>
    </row>
    <row r="4216" spans="2:7" x14ac:dyDescent="0.2">
      <c r="B4216" s="153">
        <v>37397</v>
      </c>
      <c r="C4216" s="61">
        <v>20.039802999999999</v>
      </c>
      <c r="D4216">
        <f t="shared" si="132"/>
        <v>-1.9992496315888727E-2</v>
      </c>
      <c r="E4216">
        <v>-1.9992496315888727E-2</v>
      </c>
      <c r="F4216">
        <v>4214</v>
      </c>
      <c r="G4216">
        <f t="shared" ca="1" si="133"/>
        <v>-5.5332595766802425E-2</v>
      </c>
    </row>
    <row r="4217" spans="2:7" x14ac:dyDescent="0.2">
      <c r="B4217" s="153">
        <v>37396</v>
      </c>
      <c r="C4217" s="61">
        <v>20.448622</v>
      </c>
      <c r="D4217">
        <f t="shared" si="132"/>
        <v>-2.3572826869801427E-2</v>
      </c>
      <c r="E4217">
        <v>-2.3572826869801427E-2</v>
      </c>
      <c r="F4217">
        <v>4215</v>
      </c>
      <c r="G4217">
        <f t="shared" ca="1" si="133"/>
        <v>1.528429230527252E-2</v>
      </c>
    </row>
    <row r="4218" spans="2:7" x14ac:dyDescent="0.2">
      <c r="B4218" s="153">
        <v>37393</v>
      </c>
      <c r="C4218" s="61">
        <v>20.942291000000001</v>
      </c>
      <c r="D4218">
        <f t="shared" si="132"/>
        <v>-1.9147389486888017E-2</v>
      </c>
      <c r="E4218">
        <v>-1.9147389486888017E-2</v>
      </c>
      <c r="F4218">
        <v>4216</v>
      </c>
      <c r="G4218">
        <f t="shared" ca="1" si="133"/>
        <v>5.1207679979288753E-2</v>
      </c>
    </row>
    <row r="4219" spans="2:7" x14ac:dyDescent="0.2">
      <c r="B4219" s="153">
        <v>37392</v>
      </c>
      <c r="C4219" s="61">
        <v>21.351109000000001</v>
      </c>
      <c r="D4219">
        <f t="shared" si="132"/>
        <v>-2.0176883075175952E-2</v>
      </c>
      <c r="E4219">
        <v>-2.0176883075175952E-2</v>
      </c>
      <c r="F4219">
        <v>4217</v>
      </c>
      <c r="G4219">
        <f t="shared" ca="1" si="133"/>
        <v>-1.9271497970990779E-3</v>
      </c>
    </row>
    <row r="4220" spans="2:7" x14ac:dyDescent="0.2">
      <c r="B4220" s="153">
        <v>37391</v>
      </c>
      <c r="C4220" s="61">
        <v>21.790779000000001</v>
      </c>
      <c r="D4220">
        <f t="shared" si="132"/>
        <v>-3.7806494481251438E-2</v>
      </c>
      <c r="E4220">
        <v>-3.7806494481251438E-2</v>
      </c>
      <c r="F4220">
        <v>4218</v>
      </c>
      <c r="G4220">
        <f t="shared" ca="1" si="133"/>
        <v>-4.2651367110710194E-2</v>
      </c>
    </row>
    <row r="4221" spans="2:7" x14ac:dyDescent="0.2">
      <c r="B4221" s="153">
        <v>37390</v>
      </c>
      <c r="C4221" s="61">
        <v>22.646982000000001</v>
      </c>
      <c r="D4221">
        <f t="shared" si="132"/>
        <v>2.8731601136361664E-2</v>
      </c>
      <c r="E4221">
        <v>2.8731601136361664E-2</v>
      </c>
      <c r="F4221">
        <v>4219</v>
      </c>
      <c r="G4221">
        <f t="shared" ca="1" si="133"/>
        <v>2.3435875128894466E-2</v>
      </c>
    </row>
    <row r="4222" spans="2:7" x14ac:dyDescent="0.2">
      <c r="B4222" s="153">
        <v>37389</v>
      </c>
      <c r="C4222" s="61">
        <v>22.014471</v>
      </c>
      <c r="D4222">
        <f t="shared" si="132"/>
        <v>1.8558050806424562E-2</v>
      </c>
      <c r="E4222">
        <v>1.8558050806424562E-2</v>
      </c>
      <c r="F4222">
        <v>4220</v>
      </c>
      <c r="G4222">
        <f t="shared" ca="1" si="133"/>
        <v>7.3542631596252614E-2</v>
      </c>
    </row>
    <row r="4223" spans="2:7" x14ac:dyDescent="0.2">
      <c r="B4223" s="153">
        <v>37386</v>
      </c>
      <c r="C4223" s="61">
        <v>21.613368999999999</v>
      </c>
      <c r="D4223">
        <f t="shared" si="132"/>
        <v>3.9411903864644193E-3</v>
      </c>
      <c r="E4223">
        <v>3.9411903864644193E-3</v>
      </c>
      <c r="F4223">
        <v>4221</v>
      </c>
      <c r="G4223">
        <f t="shared" ca="1" si="133"/>
        <v>2.1980050821109213E-2</v>
      </c>
    </row>
    <row r="4224" spans="2:7" x14ac:dyDescent="0.2">
      <c r="B4224" s="153">
        <v>37385</v>
      </c>
      <c r="C4224" s="61">
        <v>21.528521000000001</v>
      </c>
      <c r="D4224">
        <f t="shared" si="132"/>
        <v>2.5144678410568039E-3</v>
      </c>
      <c r="E4224">
        <v>2.5144678410568039E-3</v>
      </c>
      <c r="F4224">
        <v>4222</v>
      </c>
      <c r="G4224">
        <f t="shared" ca="1" si="133"/>
        <v>-1.5917906199309256E-2</v>
      </c>
    </row>
    <row r="4225" spans="2:7" x14ac:dyDescent="0.2">
      <c r="B4225" s="153">
        <v>37384</v>
      </c>
      <c r="C4225" s="61">
        <v>21.474523999999999</v>
      </c>
      <c r="D4225">
        <f t="shared" si="132"/>
        <v>-5.0037720343845639E-3</v>
      </c>
      <c r="E4225">
        <v>-5.0037720343845639E-3</v>
      </c>
      <c r="F4225">
        <v>4223</v>
      </c>
      <c r="G4225">
        <f t="shared" ca="1" si="133"/>
        <v>3.5519008748759857E-2</v>
      </c>
    </row>
    <row r="4226" spans="2:7" x14ac:dyDescent="0.2">
      <c r="B4226" s="153">
        <v>37383</v>
      </c>
      <c r="C4226" s="61">
        <v>21.582518</v>
      </c>
      <c r="D4226">
        <f t="shared" si="132"/>
        <v>4.1310350174780387E-2</v>
      </c>
      <c r="E4226">
        <v>4.1310350174780387E-2</v>
      </c>
      <c r="F4226">
        <v>4224</v>
      </c>
      <c r="G4226">
        <f t="shared" ca="1" si="133"/>
        <v>-2.8446773544741014E-2</v>
      </c>
    </row>
    <row r="4227" spans="2:7" x14ac:dyDescent="0.2">
      <c r="B4227" s="153">
        <v>37382</v>
      </c>
      <c r="C4227" s="61">
        <v>20.726306999999998</v>
      </c>
      <c r="D4227">
        <f t="shared" ref="D4227:D4290" si="134">(C4227-C4228)/C4228</f>
        <v>2.2839743234804272E-2</v>
      </c>
      <c r="E4227">
        <v>2.2839743234804272E-2</v>
      </c>
      <c r="F4227">
        <v>4225</v>
      </c>
      <c r="G4227">
        <f t="shared" ref="G4227:G4290" ca="1" si="135">_xlfn.NORM.INV(RAND(),$N$5,$N$6)</f>
        <v>5.1542327980013715E-2</v>
      </c>
    </row>
    <row r="4228" spans="2:7" x14ac:dyDescent="0.2">
      <c r="B4228" s="153">
        <v>37379</v>
      </c>
      <c r="C4228" s="61">
        <v>20.263494000000001</v>
      </c>
      <c r="D4228">
        <f t="shared" si="134"/>
        <v>6.1278309782201645E-3</v>
      </c>
      <c r="E4228">
        <v>6.1278309782201645E-3</v>
      </c>
      <c r="F4228">
        <v>4226</v>
      </c>
      <c r="G4228">
        <f t="shared" ca="1" si="135"/>
        <v>-4.6695593965315557E-2</v>
      </c>
    </row>
    <row r="4229" spans="2:7" x14ac:dyDescent="0.2">
      <c r="B4229" s="153">
        <v>37378</v>
      </c>
      <c r="C4229" s="61">
        <v>20.140079</v>
      </c>
      <c r="D4229">
        <f t="shared" si="134"/>
        <v>1.1231605975100142E-2</v>
      </c>
      <c r="E4229">
        <v>1.1231605975100142E-2</v>
      </c>
      <c r="F4229">
        <v>4227</v>
      </c>
      <c r="G4229">
        <f t="shared" ca="1" si="135"/>
        <v>0.1066266000413959</v>
      </c>
    </row>
    <row r="4230" spans="2:7" x14ac:dyDescent="0.2">
      <c r="B4230" s="153">
        <v>37377</v>
      </c>
      <c r="C4230" s="61">
        <v>19.916385999999999</v>
      </c>
      <c r="D4230">
        <f t="shared" si="134"/>
        <v>0</v>
      </c>
      <c r="E4230">
        <v>0</v>
      </c>
      <c r="F4230">
        <v>4228</v>
      </c>
      <c r="G4230">
        <f t="shared" ca="1" si="135"/>
        <v>1.6805362295948256E-2</v>
      </c>
    </row>
    <row r="4231" spans="2:7" x14ac:dyDescent="0.2">
      <c r="B4231" s="153">
        <v>37376</v>
      </c>
      <c r="C4231" s="61">
        <v>19.916385999999999</v>
      </c>
      <c r="D4231">
        <f t="shared" si="134"/>
        <v>-3.8581990919561459E-3</v>
      </c>
      <c r="E4231">
        <v>-3.8581990919561459E-3</v>
      </c>
      <c r="F4231">
        <v>4229</v>
      </c>
      <c r="G4231">
        <f t="shared" ca="1" si="135"/>
        <v>4.6282317543004187E-2</v>
      </c>
    </row>
    <row r="4232" spans="2:7" x14ac:dyDescent="0.2">
      <c r="B4232" s="153">
        <v>37375</v>
      </c>
      <c r="C4232" s="61">
        <v>19.993525000000002</v>
      </c>
      <c r="D4232">
        <f t="shared" si="134"/>
        <v>-7.2767341180736333E-3</v>
      </c>
      <c r="E4232">
        <v>-7.2767341180736333E-3</v>
      </c>
      <c r="F4232">
        <v>4230</v>
      </c>
      <c r="G4232">
        <f t="shared" ca="1" si="135"/>
        <v>1.5131964432471647E-2</v>
      </c>
    </row>
    <row r="4233" spans="2:7" x14ac:dyDescent="0.2">
      <c r="B4233" s="153">
        <v>37372</v>
      </c>
      <c r="C4233" s="61">
        <v>20.140079</v>
      </c>
      <c r="D4233">
        <f t="shared" si="134"/>
        <v>-7.2243125967263065E-3</v>
      </c>
      <c r="E4233">
        <v>-7.2243125967263065E-3</v>
      </c>
      <c r="F4233">
        <v>4231</v>
      </c>
      <c r="G4233">
        <f t="shared" ca="1" si="135"/>
        <v>2.6439877619462829E-2</v>
      </c>
    </row>
    <row r="4234" spans="2:7" x14ac:dyDescent="0.2">
      <c r="B4234" s="153">
        <v>37371</v>
      </c>
      <c r="C4234" s="61">
        <v>20.286636000000001</v>
      </c>
      <c r="D4234">
        <f t="shared" si="134"/>
        <v>1.544411748629455E-2</v>
      </c>
      <c r="E4234">
        <v>1.544411748629455E-2</v>
      </c>
      <c r="F4234">
        <v>4232</v>
      </c>
      <c r="G4234">
        <f t="shared" ca="1" si="135"/>
        <v>-1.4325627387129938E-2</v>
      </c>
    </row>
    <row r="4235" spans="2:7" x14ac:dyDescent="0.2">
      <c r="B4235" s="153">
        <v>37370</v>
      </c>
      <c r="C4235" s="61">
        <v>19.978092</v>
      </c>
      <c r="D4235">
        <f t="shared" si="134"/>
        <v>4.2648637100524984E-3</v>
      </c>
      <c r="E4235">
        <v>4.2648637100524984E-3</v>
      </c>
      <c r="F4235">
        <v>4233</v>
      </c>
      <c r="G4235">
        <f t="shared" ca="1" si="135"/>
        <v>1.0600531417732231E-2</v>
      </c>
    </row>
    <row r="4236" spans="2:7" x14ac:dyDescent="0.2">
      <c r="B4236" s="153">
        <v>37369</v>
      </c>
      <c r="C4236" s="61">
        <v>19.893249999999998</v>
      </c>
      <c r="D4236">
        <f t="shared" si="134"/>
        <v>2.3412985138242342E-2</v>
      </c>
      <c r="E4236">
        <v>2.3412985138242342E-2</v>
      </c>
      <c r="F4236">
        <v>4234</v>
      </c>
      <c r="G4236">
        <f t="shared" ca="1" si="135"/>
        <v>-2.7120595541134523E-2</v>
      </c>
    </row>
    <row r="4237" spans="2:7" x14ac:dyDescent="0.2">
      <c r="B4237" s="153">
        <v>37368</v>
      </c>
      <c r="C4237" s="61">
        <v>19.438144999999999</v>
      </c>
      <c r="D4237">
        <f t="shared" si="134"/>
        <v>-2.5145081181970026E-2</v>
      </c>
      <c r="E4237">
        <v>-2.5145081181970026E-2</v>
      </c>
      <c r="F4237">
        <v>4235</v>
      </c>
      <c r="G4237">
        <f t="shared" ca="1" si="135"/>
        <v>1.0282611748500441E-3</v>
      </c>
    </row>
    <row r="4238" spans="2:7" x14ac:dyDescent="0.2">
      <c r="B4238" s="153">
        <v>37365</v>
      </c>
      <c r="C4238" s="61">
        <v>19.939526000000001</v>
      </c>
      <c r="D4238">
        <f t="shared" si="134"/>
        <v>5.0543236206688855E-3</v>
      </c>
      <c r="E4238">
        <v>5.0543236206688855E-3</v>
      </c>
      <c r="F4238">
        <v>4236</v>
      </c>
      <c r="G4238">
        <f t="shared" ca="1" si="135"/>
        <v>-2.8642879118600865E-2</v>
      </c>
    </row>
    <row r="4239" spans="2:7" x14ac:dyDescent="0.2">
      <c r="B4239" s="153">
        <v>37364</v>
      </c>
      <c r="C4239" s="61">
        <v>19.839251999999998</v>
      </c>
      <c r="D4239">
        <f t="shared" si="134"/>
        <v>2.7291536045402987E-3</v>
      </c>
      <c r="E4239">
        <v>2.7291536045402987E-3</v>
      </c>
      <c r="F4239">
        <v>4237</v>
      </c>
      <c r="G4239">
        <f t="shared" ca="1" si="135"/>
        <v>-3.8121298960064921E-3</v>
      </c>
    </row>
    <row r="4240" spans="2:7" x14ac:dyDescent="0.2">
      <c r="B4240" s="153">
        <v>37363</v>
      </c>
      <c r="C4240" s="61">
        <v>19.785254999999999</v>
      </c>
      <c r="D4240">
        <f t="shared" si="134"/>
        <v>-3.0612172404664736E-2</v>
      </c>
      <c r="E4240">
        <v>-3.0612172404664736E-2</v>
      </c>
      <c r="F4240">
        <v>4238</v>
      </c>
      <c r="G4240">
        <f t="shared" ca="1" si="135"/>
        <v>-6.0189845850078888E-2</v>
      </c>
    </row>
    <row r="4241" spans="2:7" x14ac:dyDescent="0.2">
      <c r="B4241" s="153">
        <v>37362</v>
      </c>
      <c r="C4241" s="61">
        <v>20.410050999999999</v>
      </c>
      <c r="D4241">
        <f t="shared" si="134"/>
        <v>-1.3422877511028381E-2</v>
      </c>
      <c r="E4241">
        <v>-1.3422877511028381E-2</v>
      </c>
      <c r="F4241">
        <v>4239</v>
      </c>
      <c r="G4241">
        <f t="shared" ca="1" si="135"/>
        <v>-6.0176253580495262E-2</v>
      </c>
    </row>
    <row r="4242" spans="2:7" x14ac:dyDescent="0.2">
      <c r="B4242" s="153">
        <v>37361</v>
      </c>
      <c r="C4242" s="61">
        <v>20.687740000000002</v>
      </c>
      <c r="D4242">
        <f t="shared" si="134"/>
        <v>-1.4695124846621504E-2</v>
      </c>
      <c r="E4242">
        <v>-1.4695124846621504E-2</v>
      </c>
      <c r="F4242">
        <v>4240</v>
      </c>
      <c r="G4242">
        <f t="shared" ca="1" si="135"/>
        <v>4.9899494693828143E-2</v>
      </c>
    </row>
    <row r="4243" spans="2:7" x14ac:dyDescent="0.2">
      <c r="B4243" s="153">
        <v>37358</v>
      </c>
      <c r="C4243" s="61">
        <v>20.996282999999998</v>
      </c>
      <c r="D4243">
        <f t="shared" si="134"/>
        <v>2.7557410619591171E-2</v>
      </c>
      <c r="E4243">
        <v>2.7557410619591171E-2</v>
      </c>
      <c r="F4243">
        <v>4241</v>
      </c>
      <c r="G4243">
        <f t="shared" ca="1" si="135"/>
        <v>2.6848799395266354E-2</v>
      </c>
    </row>
    <row r="4244" spans="2:7" x14ac:dyDescent="0.2">
      <c r="B4244" s="153">
        <v>37357</v>
      </c>
      <c r="C4244" s="61">
        <v>20.433197</v>
      </c>
      <c r="D4244">
        <f t="shared" si="134"/>
        <v>-2.259920772398628E-3</v>
      </c>
      <c r="E4244">
        <v>-2.259920772398628E-3</v>
      </c>
      <c r="F4244">
        <v>4242</v>
      </c>
      <c r="G4244">
        <f t="shared" ca="1" si="135"/>
        <v>2.2051776723284636E-2</v>
      </c>
    </row>
    <row r="4245" spans="2:7" x14ac:dyDescent="0.2">
      <c r="B4245" s="153">
        <v>37356</v>
      </c>
      <c r="C4245" s="61">
        <v>20.479479000000001</v>
      </c>
      <c r="D4245">
        <f t="shared" si="134"/>
        <v>2.2333768817996879E-2</v>
      </c>
      <c r="E4245">
        <v>2.2333768817996879E-2</v>
      </c>
      <c r="F4245">
        <v>4243</v>
      </c>
      <c r="G4245">
        <f t="shared" ca="1" si="135"/>
        <v>8.3692861551042816E-2</v>
      </c>
    </row>
    <row r="4246" spans="2:7" x14ac:dyDescent="0.2">
      <c r="B4246" s="153">
        <v>37355</v>
      </c>
      <c r="C4246" s="61">
        <v>20.032087000000001</v>
      </c>
      <c r="D4246">
        <f t="shared" si="134"/>
        <v>1.7632985389572572E-2</v>
      </c>
      <c r="E4246">
        <v>1.7632985389572572E-2</v>
      </c>
      <c r="F4246">
        <v>4244</v>
      </c>
      <c r="G4246">
        <f t="shared" ca="1" si="135"/>
        <v>2.7857449124440388E-2</v>
      </c>
    </row>
    <row r="4247" spans="2:7" x14ac:dyDescent="0.2">
      <c r="B4247" s="153">
        <v>37354</v>
      </c>
      <c r="C4247" s="61">
        <v>19.684982000000002</v>
      </c>
      <c r="D4247">
        <f t="shared" si="134"/>
        <v>-3.5141534529872062E-3</v>
      </c>
      <c r="E4247">
        <v>-3.5141534529872062E-3</v>
      </c>
      <c r="F4247">
        <v>4245</v>
      </c>
      <c r="G4247">
        <f t="shared" ca="1" si="135"/>
        <v>-2.2078897648734233E-2</v>
      </c>
    </row>
    <row r="4248" spans="2:7" x14ac:dyDescent="0.2">
      <c r="B4248" s="153">
        <v>37351</v>
      </c>
      <c r="C4248" s="61">
        <v>19.754401999999999</v>
      </c>
      <c r="D4248">
        <f t="shared" si="134"/>
        <v>2.3581004600942809E-2</v>
      </c>
      <c r="E4248">
        <v>2.3581004600942809E-2</v>
      </c>
      <c r="F4248">
        <v>4246</v>
      </c>
      <c r="G4248">
        <f t="shared" ca="1" si="135"/>
        <v>2.8696059843624624E-2</v>
      </c>
    </row>
    <row r="4249" spans="2:7" x14ac:dyDescent="0.2">
      <c r="B4249" s="153">
        <v>37350</v>
      </c>
      <c r="C4249" s="61">
        <v>19.299305</v>
      </c>
      <c r="D4249">
        <f t="shared" si="134"/>
        <v>4.0012262340699133E-4</v>
      </c>
      <c r="E4249">
        <v>4.0012262340699133E-4</v>
      </c>
      <c r="F4249">
        <v>4247</v>
      </c>
      <c r="G4249">
        <f t="shared" ca="1" si="135"/>
        <v>-8.7075452071900233E-2</v>
      </c>
    </row>
    <row r="4250" spans="2:7" x14ac:dyDescent="0.2">
      <c r="B4250" s="153">
        <v>37349</v>
      </c>
      <c r="C4250" s="61">
        <v>19.291585999999999</v>
      </c>
      <c r="D4250">
        <f t="shared" si="134"/>
        <v>1.337093160949409E-2</v>
      </c>
      <c r="E4250">
        <v>1.337093160949409E-2</v>
      </c>
      <c r="F4250">
        <v>4248</v>
      </c>
      <c r="G4250">
        <f t="shared" ca="1" si="135"/>
        <v>5.092570335354029E-2</v>
      </c>
    </row>
    <row r="4251" spans="2:7" x14ac:dyDescent="0.2">
      <c r="B4251" s="153">
        <v>37348</v>
      </c>
      <c r="C4251" s="61">
        <v>19.037043000000001</v>
      </c>
      <c r="D4251">
        <f t="shared" si="134"/>
        <v>-1.9856901593278506E-2</v>
      </c>
      <c r="E4251">
        <v>-1.9856901593278506E-2</v>
      </c>
      <c r="F4251">
        <v>4249</v>
      </c>
      <c r="G4251">
        <f t="shared" ca="1" si="135"/>
        <v>-2.9641496557768598E-2</v>
      </c>
    </row>
    <row r="4252" spans="2:7" x14ac:dyDescent="0.2">
      <c r="B4252" s="153">
        <v>37347</v>
      </c>
      <c r="C4252" s="61">
        <v>19.422718</v>
      </c>
      <c r="D4252">
        <f t="shared" si="134"/>
        <v>-7.9364568995647319E-4</v>
      </c>
      <c r="E4252">
        <v>-7.9364568995647319E-4</v>
      </c>
      <c r="F4252">
        <v>4250</v>
      </c>
      <c r="G4252">
        <f t="shared" ca="1" si="135"/>
        <v>5.848921481149906E-2</v>
      </c>
    </row>
    <row r="4253" spans="2:7" x14ac:dyDescent="0.2">
      <c r="B4253" s="153">
        <v>37344</v>
      </c>
      <c r="C4253" s="61">
        <v>19.438144999999999</v>
      </c>
      <c r="D4253">
        <f t="shared" si="134"/>
        <v>0</v>
      </c>
      <c r="E4253">
        <v>0</v>
      </c>
      <c r="F4253">
        <v>4251</v>
      </c>
      <c r="G4253">
        <f t="shared" ca="1" si="135"/>
        <v>5.5533419460788207E-2</v>
      </c>
    </row>
    <row r="4254" spans="2:7" x14ac:dyDescent="0.2">
      <c r="B4254" s="153">
        <v>37343</v>
      </c>
      <c r="C4254" s="61">
        <v>19.438144999999999</v>
      </c>
      <c r="D4254">
        <f t="shared" si="134"/>
        <v>2.1897773764097996E-2</v>
      </c>
      <c r="E4254">
        <v>2.1897773764097996E-2</v>
      </c>
      <c r="F4254">
        <v>4252</v>
      </c>
      <c r="G4254">
        <f t="shared" ca="1" si="135"/>
        <v>-1.3254655756006038E-2</v>
      </c>
    </row>
    <row r="4255" spans="2:7" x14ac:dyDescent="0.2">
      <c r="B4255" s="153">
        <v>37342</v>
      </c>
      <c r="C4255" s="61">
        <v>19.021614</v>
      </c>
      <c r="D4255">
        <f t="shared" si="134"/>
        <v>4.9808409664724974E-2</v>
      </c>
      <c r="E4255">
        <v>4.9808409664724974E-2</v>
      </c>
      <c r="F4255">
        <v>4253</v>
      </c>
      <c r="G4255">
        <f t="shared" ca="1" si="135"/>
        <v>7.7102865380813665E-2</v>
      </c>
    </row>
    <row r="4256" spans="2:7" x14ac:dyDescent="0.2">
      <c r="B4256" s="153">
        <v>37341</v>
      </c>
      <c r="C4256" s="61">
        <v>18.119129000000001</v>
      </c>
      <c r="D4256">
        <f t="shared" si="134"/>
        <v>-4.7445237822615824E-2</v>
      </c>
      <c r="E4256">
        <v>-4.7445237822615824E-2</v>
      </c>
      <c r="F4256">
        <v>4254</v>
      </c>
      <c r="G4256">
        <f t="shared" ca="1" si="135"/>
        <v>2.2187455770891168E-3</v>
      </c>
    </row>
    <row r="4257" spans="2:7" x14ac:dyDescent="0.2">
      <c r="B4257" s="153">
        <v>37340</v>
      </c>
      <c r="C4257" s="61">
        <v>19.021614</v>
      </c>
      <c r="D4257">
        <f t="shared" si="134"/>
        <v>0</v>
      </c>
      <c r="E4257">
        <v>0</v>
      </c>
      <c r="F4257">
        <v>4255</v>
      </c>
      <c r="G4257">
        <f t="shared" ca="1" si="135"/>
        <v>-0.12952392257097947</v>
      </c>
    </row>
    <row r="4258" spans="2:7" x14ac:dyDescent="0.2">
      <c r="B4258" s="153">
        <v>37337</v>
      </c>
      <c r="C4258" s="61">
        <v>19.021614</v>
      </c>
      <c r="D4258">
        <f t="shared" si="134"/>
        <v>1.0241717796298448E-2</v>
      </c>
      <c r="E4258">
        <v>1.0241717796298448E-2</v>
      </c>
      <c r="F4258">
        <v>4256</v>
      </c>
      <c r="G4258">
        <f t="shared" ca="1" si="135"/>
        <v>-5.4610791971738855E-2</v>
      </c>
    </row>
    <row r="4259" spans="2:7" x14ac:dyDescent="0.2">
      <c r="B4259" s="153">
        <v>37336</v>
      </c>
      <c r="C4259" s="61">
        <v>18.828775</v>
      </c>
      <c r="D4259">
        <f t="shared" si="134"/>
        <v>-5.2038993889658929E-2</v>
      </c>
      <c r="E4259">
        <v>-5.2038993889658929E-2</v>
      </c>
      <c r="F4259">
        <v>4257</v>
      </c>
      <c r="G4259">
        <f t="shared" ca="1" si="135"/>
        <v>-6.5144398593146441E-2</v>
      </c>
    </row>
    <row r="4260" spans="2:7" x14ac:dyDescent="0.2">
      <c r="B4260" s="153">
        <v>37335</v>
      </c>
      <c r="C4260" s="61">
        <v>19.862393999999998</v>
      </c>
      <c r="D4260">
        <f t="shared" si="134"/>
        <v>-1.8299489424045166E-2</v>
      </c>
      <c r="E4260">
        <v>-1.8299489424045166E-2</v>
      </c>
      <c r="F4260">
        <v>4258</v>
      </c>
      <c r="G4260">
        <f t="shared" ca="1" si="135"/>
        <v>-1.0791744833191425E-2</v>
      </c>
    </row>
    <row r="4261" spans="2:7" x14ac:dyDescent="0.2">
      <c r="B4261" s="153">
        <v>37334</v>
      </c>
      <c r="C4261" s="61">
        <v>20.232641000000001</v>
      </c>
      <c r="D4261">
        <f t="shared" si="134"/>
        <v>-3.8489748682717456E-2</v>
      </c>
      <c r="E4261">
        <v>-3.8489748682717456E-2</v>
      </c>
      <c r="F4261">
        <v>4259</v>
      </c>
      <c r="G4261">
        <f t="shared" ca="1" si="135"/>
        <v>0.18759496059531225</v>
      </c>
    </row>
    <row r="4262" spans="2:7" x14ac:dyDescent="0.2">
      <c r="B4262" s="153">
        <v>37333</v>
      </c>
      <c r="C4262" s="61">
        <v>21.042563999999999</v>
      </c>
      <c r="D4262">
        <f t="shared" si="134"/>
        <v>4.8827382901900189E-2</v>
      </c>
      <c r="E4262">
        <v>4.8827382901900189E-2</v>
      </c>
      <c r="F4262">
        <v>4260</v>
      </c>
      <c r="G4262">
        <f t="shared" ca="1" si="135"/>
        <v>0.13650320018282969</v>
      </c>
    </row>
    <row r="4263" spans="2:7" x14ac:dyDescent="0.2">
      <c r="B4263" s="153">
        <v>37330</v>
      </c>
      <c r="C4263" s="61">
        <v>20.062943000000001</v>
      </c>
      <c r="D4263">
        <f t="shared" si="134"/>
        <v>1.009691983755847E-2</v>
      </c>
      <c r="E4263">
        <v>1.009691983755847E-2</v>
      </c>
      <c r="F4263">
        <v>4261</v>
      </c>
      <c r="G4263">
        <f t="shared" ca="1" si="135"/>
        <v>2.2181816608101448E-2</v>
      </c>
    </row>
    <row r="4264" spans="2:7" x14ac:dyDescent="0.2">
      <c r="B4264" s="153">
        <v>37329</v>
      </c>
      <c r="C4264" s="61">
        <v>19.862393999999998</v>
      </c>
      <c r="D4264">
        <f t="shared" si="134"/>
        <v>-1.227456491861006E-2</v>
      </c>
      <c r="E4264">
        <v>-1.227456491861006E-2</v>
      </c>
      <c r="F4264">
        <v>4262</v>
      </c>
      <c r="G4264">
        <f t="shared" ca="1" si="135"/>
        <v>-4.1926164238089035E-3</v>
      </c>
    </row>
    <row r="4265" spans="2:7" x14ac:dyDescent="0.2">
      <c r="B4265" s="153">
        <v>37328</v>
      </c>
      <c r="C4265" s="61">
        <v>20.109226</v>
      </c>
      <c r="D4265">
        <f t="shared" si="134"/>
        <v>4.6242972667321419E-3</v>
      </c>
      <c r="E4265">
        <v>4.6242972667321419E-3</v>
      </c>
      <c r="F4265">
        <v>4263</v>
      </c>
      <c r="G4265">
        <f t="shared" ca="1" si="135"/>
        <v>7.3461451241553719E-2</v>
      </c>
    </row>
    <row r="4266" spans="2:7" x14ac:dyDescent="0.2">
      <c r="B4266" s="153">
        <v>37327</v>
      </c>
      <c r="C4266" s="61">
        <v>20.016663000000001</v>
      </c>
      <c r="D4266">
        <f t="shared" si="134"/>
        <v>-3.7462881203839324E-2</v>
      </c>
      <c r="E4266">
        <v>-3.7462881203839324E-2</v>
      </c>
      <c r="F4266">
        <v>4264</v>
      </c>
      <c r="G4266">
        <f t="shared" ca="1" si="135"/>
        <v>-9.8540266509985514E-2</v>
      </c>
    </row>
    <row r="4267" spans="2:7" x14ac:dyDescent="0.2">
      <c r="B4267" s="153">
        <v>37326</v>
      </c>
      <c r="C4267" s="61">
        <v>20.795731</v>
      </c>
      <c r="D4267">
        <f t="shared" si="134"/>
        <v>1.0116253760844664E-2</v>
      </c>
      <c r="E4267">
        <v>1.0116253760844664E-2</v>
      </c>
      <c r="F4267">
        <v>4265</v>
      </c>
      <c r="G4267">
        <f t="shared" ca="1" si="135"/>
        <v>-3.2970752595776816E-2</v>
      </c>
    </row>
    <row r="4268" spans="2:7" x14ac:dyDescent="0.2">
      <c r="B4268" s="153">
        <v>37323</v>
      </c>
      <c r="C4268" s="61">
        <v>20.587463</v>
      </c>
      <c r="D4268">
        <f t="shared" si="134"/>
        <v>3.0899861149369153E-2</v>
      </c>
      <c r="E4268">
        <v>3.0899861149369153E-2</v>
      </c>
      <c r="F4268">
        <v>4266</v>
      </c>
      <c r="G4268">
        <f t="shared" ca="1" si="135"/>
        <v>-4.6900525397942087E-2</v>
      </c>
    </row>
    <row r="4269" spans="2:7" x14ac:dyDescent="0.2">
      <c r="B4269" s="153">
        <v>37322</v>
      </c>
      <c r="C4269" s="61">
        <v>19.970381</v>
      </c>
      <c r="D4269">
        <f t="shared" si="134"/>
        <v>2.5752891854013266E-2</v>
      </c>
      <c r="E4269">
        <v>2.5752891854013266E-2</v>
      </c>
      <c r="F4269">
        <v>4267</v>
      </c>
      <c r="G4269">
        <f t="shared" ca="1" si="135"/>
        <v>4.4876635147773417E-2</v>
      </c>
    </row>
    <row r="4270" spans="2:7" x14ac:dyDescent="0.2">
      <c r="B4270" s="153">
        <v>37321</v>
      </c>
      <c r="C4270" s="61">
        <v>19.468997999999999</v>
      </c>
      <c r="D4270">
        <f t="shared" si="134"/>
        <v>-3.9208243158855141E-2</v>
      </c>
      <c r="E4270">
        <v>-3.9208243158855141E-2</v>
      </c>
      <c r="F4270">
        <v>4268</v>
      </c>
      <c r="G4270">
        <f t="shared" ca="1" si="135"/>
        <v>-4.0468794566744258E-2</v>
      </c>
    </row>
    <row r="4271" spans="2:7" x14ac:dyDescent="0.2">
      <c r="B4271" s="153">
        <v>37320</v>
      </c>
      <c r="C4271" s="61">
        <v>20.263494000000001</v>
      </c>
      <c r="D4271">
        <f t="shared" si="134"/>
        <v>-5.5375826135584061E-2</v>
      </c>
      <c r="E4271">
        <v>-5.5375826135584061E-2</v>
      </c>
      <c r="F4271">
        <v>4269</v>
      </c>
      <c r="G4271">
        <f t="shared" ca="1" si="135"/>
        <v>-5.6075429818464702E-2</v>
      </c>
    </row>
    <row r="4272" spans="2:7" x14ac:dyDescent="0.2">
      <c r="B4272" s="153">
        <v>37319</v>
      </c>
      <c r="C4272" s="61">
        <v>21.451381999999999</v>
      </c>
      <c r="D4272">
        <f t="shared" si="134"/>
        <v>-3.2359119323995968E-2</v>
      </c>
      <c r="E4272">
        <v>-3.2359119323995968E-2</v>
      </c>
      <c r="F4272">
        <v>4270</v>
      </c>
      <c r="G4272">
        <f t="shared" ca="1" si="135"/>
        <v>3.4438505357407292E-2</v>
      </c>
    </row>
    <row r="4273" spans="2:7" x14ac:dyDescent="0.2">
      <c r="B4273" s="153">
        <v>37316</v>
      </c>
      <c r="C4273" s="61">
        <v>22.168742999999999</v>
      </c>
      <c r="D4273">
        <f t="shared" si="134"/>
        <v>1.6265758341587624E-2</v>
      </c>
      <c r="E4273">
        <v>1.6265758341587624E-2</v>
      </c>
      <c r="F4273">
        <v>4271</v>
      </c>
      <c r="G4273">
        <f t="shared" ca="1" si="135"/>
        <v>-1.7619844812208175E-2</v>
      </c>
    </row>
    <row r="4274" spans="2:7" x14ac:dyDescent="0.2">
      <c r="B4274" s="153">
        <v>37315</v>
      </c>
      <c r="C4274" s="61">
        <v>21.813922999999999</v>
      </c>
      <c r="D4274">
        <f t="shared" si="134"/>
        <v>-1.4290622257562636E-2</v>
      </c>
      <c r="E4274">
        <v>-1.4290622257562636E-2</v>
      </c>
      <c r="F4274">
        <v>4272</v>
      </c>
      <c r="G4274">
        <f t="shared" ca="1" si="135"/>
        <v>0.1234819729424043</v>
      </c>
    </row>
    <row r="4275" spans="2:7" x14ac:dyDescent="0.2">
      <c r="B4275" s="153">
        <v>37314</v>
      </c>
      <c r="C4275" s="61">
        <v>22.130177</v>
      </c>
      <c r="D4275">
        <f t="shared" si="134"/>
        <v>-2.3152685266903162E-2</v>
      </c>
      <c r="E4275">
        <v>-2.3152685266903162E-2</v>
      </c>
      <c r="F4275">
        <v>4273</v>
      </c>
      <c r="G4275">
        <f t="shared" ca="1" si="135"/>
        <v>-5.3517099097240749E-2</v>
      </c>
    </row>
    <row r="4276" spans="2:7" x14ac:dyDescent="0.2">
      <c r="B4276" s="153">
        <v>37313</v>
      </c>
      <c r="C4276" s="61">
        <v>22.654693999999999</v>
      </c>
      <c r="D4276">
        <f t="shared" si="134"/>
        <v>3.9645897927742674E-2</v>
      </c>
      <c r="E4276">
        <v>3.9645897927742674E-2</v>
      </c>
      <c r="F4276">
        <v>4274</v>
      </c>
      <c r="G4276">
        <f t="shared" ca="1" si="135"/>
        <v>-6.6175706241997104E-2</v>
      </c>
    </row>
    <row r="4277" spans="2:7" x14ac:dyDescent="0.2">
      <c r="B4277" s="153">
        <v>37312</v>
      </c>
      <c r="C4277" s="61">
        <v>21.790779000000001</v>
      </c>
      <c r="D4277">
        <f t="shared" si="134"/>
        <v>3.1775220628175678E-2</v>
      </c>
      <c r="E4277">
        <v>3.1775220628175678E-2</v>
      </c>
      <c r="F4277">
        <v>4275</v>
      </c>
      <c r="G4277">
        <f t="shared" ca="1" si="135"/>
        <v>-4.6099788552612306E-3</v>
      </c>
    </row>
    <row r="4278" spans="2:7" x14ac:dyDescent="0.2">
      <c r="B4278" s="153">
        <v>37309</v>
      </c>
      <c r="C4278" s="61">
        <v>21.119696000000001</v>
      </c>
      <c r="D4278">
        <f t="shared" si="134"/>
        <v>-6.1708642748668817E-3</v>
      </c>
      <c r="E4278">
        <v>-6.1708642748668817E-3</v>
      </c>
      <c r="F4278">
        <v>4276</v>
      </c>
      <c r="G4278">
        <f t="shared" ca="1" si="135"/>
        <v>4.386012225670078E-3</v>
      </c>
    </row>
    <row r="4279" spans="2:7" x14ac:dyDescent="0.2">
      <c r="B4279" s="153">
        <v>37308</v>
      </c>
      <c r="C4279" s="61">
        <v>21.250831999999999</v>
      </c>
      <c r="D4279">
        <f t="shared" si="134"/>
        <v>5.1075912544022535E-3</v>
      </c>
      <c r="E4279">
        <v>5.1075912544022535E-3</v>
      </c>
      <c r="F4279">
        <v>4277</v>
      </c>
      <c r="G4279">
        <f t="shared" ca="1" si="135"/>
        <v>-8.1024126234101213E-2</v>
      </c>
    </row>
    <row r="4280" spans="2:7" x14ac:dyDescent="0.2">
      <c r="B4280" s="153">
        <v>37307</v>
      </c>
      <c r="C4280" s="61">
        <v>21.142842999999999</v>
      </c>
      <c r="D4280">
        <f t="shared" si="134"/>
        <v>2.1938647817463588E-3</v>
      </c>
      <c r="E4280">
        <v>2.1938647817463588E-3</v>
      </c>
      <c r="F4280">
        <v>4278</v>
      </c>
      <c r="G4280">
        <f t="shared" ca="1" si="135"/>
        <v>-6.1704590814739099E-2</v>
      </c>
    </row>
    <row r="4281" spans="2:7" x14ac:dyDescent="0.2">
      <c r="B4281" s="153">
        <v>37306</v>
      </c>
      <c r="C4281" s="61">
        <v>21.09656</v>
      </c>
      <c r="D4281">
        <f t="shared" si="134"/>
        <v>-9.4168636573821983E-3</v>
      </c>
      <c r="E4281">
        <v>-9.4168636573821983E-3</v>
      </c>
      <c r="F4281">
        <v>4279</v>
      </c>
      <c r="G4281">
        <f t="shared" ca="1" si="135"/>
        <v>-2.3832692274335088E-2</v>
      </c>
    </row>
    <row r="4282" spans="2:7" x14ac:dyDescent="0.2">
      <c r="B4282" s="153">
        <v>37305</v>
      </c>
      <c r="C4282" s="61">
        <v>21.297111999999998</v>
      </c>
      <c r="D4282">
        <f t="shared" si="134"/>
        <v>-6.8347429642888133E-3</v>
      </c>
      <c r="E4282">
        <v>-6.8347429642888133E-3</v>
      </c>
      <c r="F4282">
        <v>4280</v>
      </c>
      <c r="G4282">
        <f t="shared" ca="1" si="135"/>
        <v>2.2628655500162888E-2</v>
      </c>
    </row>
    <row r="4283" spans="2:7" x14ac:dyDescent="0.2">
      <c r="B4283" s="153">
        <v>37302</v>
      </c>
      <c r="C4283" s="61">
        <v>21.443674000000001</v>
      </c>
      <c r="D4283">
        <f t="shared" si="134"/>
        <v>-2.5586867452261703E-2</v>
      </c>
      <c r="E4283">
        <v>-2.5586867452261703E-2</v>
      </c>
      <c r="F4283">
        <v>4281</v>
      </c>
      <c r="G4283">
        <f t="shared" ca="1" si="135"/>
        <v>-3.0889273820467304E-2</v>
      </c>
    </row>
    <row r="4284" spans="2:7" x14ac:dyDescent="0.2">
      <c r="B4284" s="153">
        <v>37301</v>
      </c>
      <c r="C4284" s="61">
        <v>22.006758000000001</v>
      </c>
      <c r="D4284">
        <f t="shared" si="134"/>
        <v>1.2420144580725524E-2</v>
      </c>
      <c r="E4284">
        <v>1.2420144580725524E-2</v>
      </c>
      <c r="F4284">
        <v>4282</v>
      </c>
      <c r="G4284">
        <f t="shared" ca="1" si="135"/>
        <v>3.4564535248409661E-2</v>
      </c>
    </row>
    <row r="4285" spans="2:7" x14ac:dyDescent="0.2">
      <c r="B4285" s="153">
        <v>37300</v>
      </c>
      <c r="C4285" s="61">
        <v>21.736784</v>
      </c>
      <c r="D4285">
        <f t="shared" si="134"/>
        <v>-2.9280195873258801E-2</v>
      </c>
      <c r="E4285">
        <v>-2.9280195873258801E-2</v>
      </c>
      <c r="F4285">
        <v>4283</v>
      </c>
      <c r="G4285">
        <f t="shared" ca="1" si="135"/>
        <v>6.4542440291400521E-2</v>
      </c>
    </row>
    <row r="4286" spans="2:7" x14ac:dyDescent="0.2">
      <c r="B4286" s="153">
        <v>37299</v>
      </c>
      <c r="C4286" s="61">
        <v>22.392439</v>
      </c>
      <c r="D4286">
        <f t="shared" si="134"/>
        <v>-1.1576188140082566E-2</v>
      </c>
      <c r="E4286">
        <v>-1.1576188140082566E-2</v>
      </c>
      <c r="F4286">
        <v>4284</v>
      </c>
      <c r="G4286">
        <f t="shared" ca="1" si="135"/>
        <v>-1.644695856917109E-2</v>
      </c>
    </row>
    <row r="4287" spans="2:7" x14ac:dyDescent="0.2">
      <c r="B4287" s="153">
        <v>37298</v>
      </c>
      <c r="C4287" s="61">
        <v>22.654693999999999</v>
      </c>
      <c r="D4287">
        <f t="shared" si="134"/>
        <v>8.616853679878915E-2</v>
      </c>
      <c r="E4287">
        <v>8.616853679878915E-2</v>
      </c>
      <c r="F4287">
        <v>4285</v>
      </c>
      <c r="G4287">
        <f t="shared" ca="1" si="135"/>
        <v>-5.3317814470271438E-2</v>
      </c>
    </row>
    <row r="4288" spans="2:7" x14ac:dyDescent="0.2">
      <c r="B4288" s="153">
        <v>37295</v>
      </c>
      <c r="C4288" s="61">
        <v>20.857438999999999</v>
      </c>
      <c r="D4288">
        <f t="shared" si="134"/>
        <v>-2.803743326198677E-2</v>
      </c>
      <c r="E4288">
        <v>-2.803743326198677E-2</v>
      </c>
      <c r="F4288">
        <v>4286</v>
      </c>
      <c r="G4288">
        <f t="shared" ca="1" si="135"/>
        <v>-5.7836667663454955E-3</v>
      </c>
    </row>
    <row r="4289" spans="2:7" x14ac:dyDescent="0.2">
      <c r="B4289" s="153">
        <v>37294</v>
      </c>
      <c r="C4289" s="61">
        <v>21.459097</v>
      </c>
      <c r="D4289">
        <f t="shared" si="134"/>
        <v>2.9607548521217854E-2</v>
      </c>
      <c r="E4289">
        <v>2.9607548521217854E-2</v>
      </c>
      <c r="F4289">
        <v>4287</v>
      </c>
      <c r="G4289">
        <f t="shared" ca="1" si="135"/>
        <v>4.3205728359705375E-2</v>
      </c>
    </row>
    <row r="4290" spans="2:7" x14ac:dyDescent="0.2">
      <c r="B4290" s="153">
        <v>37293</v>
      </c>
      <c r="C4290" s="61">
        <v>20.842016000000001</v>
      </c>
      <c r="D4290">
        <f t="shared" si="134"/>
        <v>8.7324303119406047E-2</v>
      </c>
      <c r="E4290">
        <v>8.7324303119406047E-2</v>
      </c>
      <c r="F4290">
        <v>4288</v>
      </c>
      <c r="G4290">
        <f t="shared" ca="1" si="135"/>
        <v>1.9535736266655328E-2</v>
      </c>
    </row>
    <row r="4291" spans="2:7" x14ac:dyDescent="0.2">
      <c r="B4291" s="153">
        <v>37292</v>
      </c>
      <c r="C4291" s="61">
        <v>19.168168999999999</v>
      </c>
      <c r="D4291">
        <f t="shared" ref="D4291:D4354" si="136">(C4291-C4292)/C4292</f>
        <v>-2.549041020452231E-2</v>
      </c>
      <c r="E4291">
        <v>-2.549041020452231E-2</v>
      </c>
      <c r="F4291">
        <v>4289</v>
      </c>
      <c r="G4291">
        <f t="shared" ref="G4291:G4354" ca="1" si="137">_xlfn.NORM.INV(RAND(),$N$5,$N$6)</f>
        <v>2.2713289573991102E-2</v>
      </c>
    </row>
    <row r="4292" spans="2:7" x14ac:dyDescent="0.2">
      <c r="B4292" s="153">
        <v>37291</v>
      </c>
      <c r="C4292" s="61">
        <v>19.669554000000002</v>
      </c>
      <c r="D4292">
        <f t="shared" si="136"/>
        <v>8.7026809894412988E-3</v>
      </c>
      <c r="E4292">
        <v>8.7026809894412988E-3</v>
      </c>
      <c r="F4292">
        <v>4290</v>
      </c>
      <c r="G4292">
        <f t="shared" ca="1" si="137"/>
        <v>-5.3752443205838503E-2</v>
      </c>
    </row>
    <row r="4293" spans="2:7" x14ac:dyDescent="0.2">
      <c r="B4293" s="153">
        <v>37288</v>
      </c>
      <c r="C4293" s="61">
        <v>19.499853000000002</v>
      </c>
      <c r="D4293">
        <f t="shared" si="136"/>
        <v>1.0795742765784155E-2</v>
      </c>
      <c r="E4293">
        <v>1.0795742765784155E-2</v>
      </c>
      <c r="F4293">
        <v>4291</v>
      </c>
      <c r="G4293">
        <f t="shared" ca="1" si="137"/>
        <v>-1.2015334094735809E-2</v>
      </c>
    </row>
    <row r="4294" spans="2:7" x14ac:dyDescent="0.2">
      <c r="B4294" s="153">
        <v>37287</v>
      </c>
      <c r="C4294" s="61">
        <v>19.291585999999999</v>
      </c>
      <c r="D4294">
        <f t="shared" si="136"/>
        <v>3.7758891891573457E-2</v>
      </c>
      <c r="E4294">
        <v>3.7758891891573457E-2</v>
      </c>
      <c r="F4294">
        <v>4292</v>
      </c>
      <c r="G4294">
        <f t="shared" ca="1" si="137"/>
        <v>-0.12345128707329517</v>
      </c>
    </row>
    <row r="4295" spans="2:7" x14ac:dyDescent="0.2">
      <c r="B4295" s="153">
        <v>37286</v>
      </c>
      <c r="C4295" s="61">
        <v>18.589661</v>
      </c>
      <c r="D4295">
        <f t="shared" si="136"/>
        <v>1.0058936030480805E-2</v>
      </c>
      <c r="E4295">
        <v>1.0058936030480805E-2</v>
      </c>
      <c r="F4295">
        <v>4293</v>
      </c>
      <c r="G4295">
        <f t="shared" ca="1" si="137"/>
        <v>-2.2980291905528822E-2</v>
      </c>
    </row>
    <row r="4296" spans="2:7" x14ac:dyDescent="0.2">
      <c r="B4296" s="153">
        <v>37285</v>
      </c>
      <c r="C4296" s="61">
        <v>18.404530999999999</v>
      </c>
      <c r="D4296">
        <f t="shared" si="136"/>
        <v>2.0967223703862708E-2</v>
      </c>
      <c r="E4296">
        <v>2.0967223703862708E-2</v>
      </c>
      <c r="F4296">
        <v>4294</v>
      </c>
      <c r="G4296">
        <f t="shared" ca="1" si="137"/>
        <v>-5.1351270163576983E-2</v>
      </c>
    </row>
    <row r="4297" spans="2:7" x14ac:dyDescent="0.2">
      <c r="B4297" s="153">
        <v>37284</v>
      </c>
      <c r="C4297" s="61">
        <v>18.026564</v>
      </c>
      <c r="D4297">
        <f t="shared" si="136"/>
        <v>-3.9852184686052214E-2</v>
      </c>
      <c r="E4297">
        <v>-3.9852184686052214E-2</v>
      </c>
      <c r="F4297">
        <v>4295</v>
      </c>
      <c r="G4297">
        <f t="shared" ca="1" si="137"/>
        <v>-2.4546643577613547E-2</v>
      </c>
    </row>
    <row r="4298" spans="2:7" x14ac:dyDescent="0.2">
      <c r="B4298" s="153">
        <v>37281</v>
      </c>
      <c r="C4298" s="61">
        <v>18.77478</v>
      </c>
      <c r="D4298">
        <f t="shared" si="136"/>
        <v>2.4711001948901105E-3</v>
      </c>
      <c r="E4298">
        <v>2.4711001948901105E-3</v>
      </c>
      <c r="F4298">
        <v>4296</v>
      </c>
      <c r="G4298">
        <f t="shared" ca="1" si="137"/>
        <v>-2.7184134801179406E-2</v>
      </c>
    </row>
    <row r="4299" spans="2:7" x14ac:dyDescent="0.2">
      <c r="B4299" s="153">
        <v>37280</v>
      </c>
      <c r="C4299" s="61">
        <v>18.7285</v>
      </c>
      <c r="D4299">
        <f t="shared" si="136"/>
        <v>-2.1756815801067989E-2</v>
      </c>
      <c r="E4299">
        <v>-2.1756815801067989E-2</v>
      </c>
      <c r="F4299">
        <v>4297</v>
      </c>
      <c r="G4299">
        <f t="shared" ca="1" si="137"/>
        <v>4.7023436955747878E-2</v>
      </c>
    </row>
    <row r="4300" spans="2:7" x14ac:dyDescent="0.2">
      <c r="B4300" s="153">
        <v>37279</v>
      </c>
      <c r="C4300" s="61">
        <v>19.145035</v>
      </c>
      <c r="D4300">
        <f t="shared" si="136"/>
        <v>2.8169206965867239E-2</v>
      </c>
      <c r="E4300">
        <v>2.8169206965867239E-2</v>
      </c>
      <c r="F4300">
        <v>4298</v>
      </c>
      <c r="G4300">
        <f t="shared" ca="1" si="137"/>
        <v>-7.4398761086213096E-3</v>
      </c>
    </row>
    <row r="4301" spans="2:7" x14ac:dyDescent="0.2">
      <c r="B4301" s="153">
        <v>37278</v>
      </c>
      <c r="C4301" s="61">
        <v>18.620509999999999</v>
      </c>
      <c r="D4301">
        <f t="shared" si="136"/>
        <v>3.5162828821279191E-2</v>
      </c>
      <c r="E4301">
        <v>3.5162828821279191E-2</v>
      </c>
      <c r="F4301">
        <v>4299</v>
      </c>
      <c r="G4301">
        <f t="shared" ca="1" si="137"/>
        <v>5.1321190396535897E-2</v>
      </c>
    </row>
    <row r="4302" spans="2:7" x14ac:dyDescent="0.2">
      <c r="B4302" s="153">
        <v>37277</v>
      </c>
      <c r="C4302" s="61">
        <v>17.988001000000001</v>
      </c>
      <c r="D4302">
        <f t="shared" si="136"/>
        <v>-8.3333341826649213E-2</v>
      </c>
      <c r="E4302">
        <v>-8.3333341826649213E-2</v>
      </c>
      <c r="F4302">
        <v>4300</v>
      </c>
      <c r="G4302">
        <f t="shared" ca="1" si="137"/>
        <v>7.6597810030826011E-2</v>
      </c>
    </row>
    <row r="4303" spans="2:7" x14ac:dyDescent="0.2">
      <c r="B4303" s="153">
        <v>37274</v>
      </c>
      <c r="C4303" s="61">
        <v>19.623273999999999</v>
      </c>
      <c r="D4303">
        <f t="shared" si="136"/>
        <v>-2.6778903352901472E-2</v>
      </c>
      <c r="E4303">
        <v>-2.6778903352901472E-2</v>
      </c>
      <c r="F4303">
        <v>4301</v>
      </c>
      <c r="G4303">
        <f t="shared" ca="1" si="137"/>
        <v>2.7601688381216478E-2</v>
      </c>
    </row>
    <row r="4304" spans="2:7" x14ac:dyDescent="0.2">
      <c r="B4304" s="153">
        <v>37273</v>
      </c>
      <c r="C4304" s="61">
        <v>20.163222999999999</v>
      </c>
      <c r="D4304">
        <f t="shared" si="136"/>
        <v>5.0643225922061587E-2</v>
      </c>
      <c r="E4304">
        <v>5.0643225922061587E-2</v>
      </c>
      <c r="F4304">
        <v>4302</v>
      </c>
      <c r="G4304">
        <f t="shared" ca="1" si="137"/>
        <v>8.5735056267139009E-2</v>
      </c>
    </row>
    <row r="4305" spans="2:7" x14ac:dyDescent="0.2">
      <c r="B4305" s="153">
        <v>37272</v>
      </c>
      <c r="C4305" s="61">
        <v>19.191313000000001</v>
      </c>
      <c r="D4305">
        <f t="shared" si="136"/>
        <v>7.2876540204849016E-2</v>
      </c>
      <c r="E4305">
        <v>7.2876540204849016E-2</v>
      </c>
      <c r="F4305">
        <v>4303</v>
      </c>
      <c r="G4305">
        <f t="shared" ca="1" si="137"/>
        <v>6.206910492948356E-2</v>
      </c>
    </row>
    <row r="4306" spans="2:7" x14ac:dyDescent="0.2">
      <c r="B4306" s="153">
        <v>37271</v>
      </c>
      <c r="C4306" s="61">
        <v>17.887718</v>
      </c>
      <c r="D4306">
        <f t="shared" si="136"/>
        <v>-1.108762505477299E-2</v>
      </c>
      <c r="E4306">
        <v>-1.108762505477299E-2</v>
      </c>
      <c r="F4306">
        <v>4304</v>
      </c>
      <c r="G4306">
        <f t="shared" ca="1" si="137"/>
        <v>1.5553120048033975E-2</v>
      </c>
    </row>
    <row r="4307" spans="2:7" x14ac:dyDescent="0.2">
      <c r="B4307" s="153">
        <v>37270</v>
      </c>
      <c r="C4307" s="61">
        <v>18.088273999999998</v>
      </c>
      <c r="D4307">
        <f t="shared" si="136"/>
        <v>5.1569371424744319E-2</v>
      </c>
      <c r="E4307">
        <v>5.1569371424744319E-2</v>
      </c>
      <c r="F4307">
        <v>4305</v>
      </c>
      <c r="G4307">
        <f t="shared" ca="1" si="137"/>
        <v>-2.9364928302893369E-2</v>
      </c>
    </row>
    <row r="4308" spans="2:7" x14ac:dyDescent="0.2">
      <c r="B4308" s="153">
        <v>37267</v>
      </c>
      <c r="C4308" s="61">
        <v>17.201218000000001</v>
      </c>
      <c r="D4308">
        <f t="shared" si="136"/>
        <v>4.5476146932240287E-2</v>
      </c>
      <c r="E4308">
        <v>4.5476146932240287E-2</v>
      </c>
      <c r="F4308">
        <v>4306</v>
      </c>
      <c r="G4308">
        <f t="shared" ca="1" si="137"/>
        <v>7.883321293087199E-3</v>
      </c>
    </row>
    <row r="4309" spans="2:7" x14ac:dyDescent="0.2">
      <c r="B4309" s="153">
        <v>37266</v>
      </c>
      <c r="C4309" s="61">
        <v>16.452998999999998</v>
      </c>
      <c r="D4309">
        <f t="shared" si="136"/>
        <v>5.0738882846023972E-2</v>
      </c>
      <c r="E4309">
        <v>5.0738882846023972E-2</v>
      </c>
      <c r="F4309">
        <v>4307</v>
      </c>
      <c r="G4309">
        <f t="shared" ca="1" si="137"/>
        <v>6.0301929640900663E-2</v>
      </c>
    </row>
    <row r="4310" spans="2:7" x14ac:dyDescent="0.2">
      <c r="B4310" s="153">
        <v>37265</v>
      </c>
      <c r="C4310" s="61">
        <v>15.658504000000001</v>
      </c>
      <c r="D4310">
        <f t="shared" si="136"/>
        <v>1.9587788026069898E-2</v>
      </c>
      <c r="E4310">
        <v>1.9587788026069898E-2</v>
      </c>
      <c r="F4310">
        <v>4308</v>
      </c>
      <c r="G4310">
        <f t="shared" ca="1" si="137"/>
        <v>7.2820372246420878E-2</v>
      </c>
    </row>
    <row r="4311" spans="2:7" x14ac:dyDescent="0.2">
      <c r="B4311" s="153">
        <v>37264</v>
      </c>
      <c r="C4311" s="61">
        <v>15.357680999999999</v>
      </c>
      <c r="D4311">
        <f t="shared" si="136"/>
        <v>-1.0031806851226413E-3</v>
      </c>
      <c r="E4311">
        <v>-1.0031806851226413E-3</v>
      </c>
      <c r="F4311">
        <v>4309</v>
      </c>
      <c r="G4311">
        <f t="shared" ca="1" si="137"/>
        <v>-2.2732178475184564E-2</v>
      </c>
    </row>
    <row r="4312" spans="2:7" x14ac:dyDescent="0.2">
      <c r="B4312" s="153">
        <v>37263</v>
      </c>
      <c r="C4312" s="61">
        <v>15.373103</v>
      </c>
      <c r="D4312">
        <f t="shared" si="136"/>
        <v>-1.5802370496420089E-2</v>
      </c>
      <c r="E4312">
        <v>-1.5802370496420089E-2</v>
      </c>
      <c r="F4312">
        <v>4310</v>
      </c>
      <c r="G4312">
        <f t="shared" ca="1" si="137"/>
        <v>-9.5218327984682907E-3</v>
      </c>
    </row>
    <row r="4313" spans="2:7" x14ac:dyDescent="0.2">
      <c r="B4313" s="153">
        <v>37260</v>
      </c>
      <c r="C4313" s="61">
        <v>15.619935</v>
      </c>
      <c r="D4313">
        <f t="shared" si="136"/>
        <v>6.9616019188307341E-3</v>
      </c>
      <c r="E4313">
        <v>6.9616019188307341E-3</v>
      </c>
      <c r="F4313">
        <v>4311</v>
      </c>
      <c r="G4313">
        <f t="shared" ca="1" si="137"/>
        <v>-2.5093648367987473E-2</v>
      </c>
    </row>
    <row r="4314" spans="2:7" x14ac:dyDescent="0.2">
      <c r="B4314" s="153">
        <v>37259</v>
      </c>
      <c r="C4314" s="61">
        <v>15.511946999999999</v>
      </c>
      <c r="D4314">
        <f t="shared" si="136"/>
        <v>1.360888272566581E-2</v>
      </c>
      <c r="E4314">
        <v>1.360888272566581E-2</v>
      </c>
      <c r="F4314">
        <v>4312</v>
      </c>
      <c r="G4314">
        <f t="shared" ca="1" si="137"/>
        <v>-1.793933159039645E-2</v>
      </c>
    </row>
    <row r="4315" spans="2:7" x14ac:dyDescent="0.2">
      <c r="B4315" s="153">
        <v>37258</v>
      </c>
      <c r="C4315" s="61">
        <v>15.303680999999999</v>
      </c>
      <c r="D4315">
        <f t="shared" si="136"/>
        <v>-1.5384614394792905E-2</v>
      </c>
      <c r="E4315">
        <v>-1.5384614394792905E-2</v>
      </c>
      <c r="F4315">
        <v>4313</v>
      </c>
      <c r="G4315">
        <f t="shared" ca="1" si="137"/>
        <v>9.3733664699244088E-2</v>
      </c>
    </row>
    <row r="4316" spans="2:7" x14ac:dyDescent="0.2">
      <c r="B4316" s="153">
        <v>37257</v>
      </c>
      <c r="C4316" s="61">
        <v>15.542801000000001</v>
      </c>
      <c r="D4316">
        <f t="shared" si="136"/>
        <v>9.0134626438218915E-3</v>
      </c>
      <c r="E4316">
        <v>9.0134626438218915E-3</v>
      </c>
      <c r="F4316">
        <v>4314</v>
      </c>
      <c r="G4316">
        <f t="shared" ca="1" si="137"/>
        <v>2.1134150212924561E-2</v>
      </c>
    </row>
    <row r="4317" spans="2:7" x14ac:dyDescent="0.2">
      <c r="B4317" s="153">
        <v>37256</v>
      </c>
      <c r="C4317" s="61">
        <v>15.403957999999999</v>
      </c>
      <c r="D4317">
        <f t="shared" si="136"/>
        <v>3.4715039480357174E-2</v>
      </c>
      <c r="E4317">
        <v>3.4715039480357174E-2</v>
      </c>
      <c r="F4317">
        <v>4315</v>
      </c>
      <c r="G4317">
        <f t="shared" ca="1" si="137"/>
        <v>-1.5800144619772402E-2</v>
      </c>
    </row>
    <row r="4318" spans="2:7" x14ac:dyDescent="0.2">
      <c r="B4318" s="153">
        <v>37253</v>
      </c>
      <c r="C4318" s="61">
        <v>14.88715</v>
      </c>
      <c r="D4318">
        <f t="shared" si="136"/>
        <v>2.0623629238532729E-2</v>
      </c>
      <c r="E4318">
        <v>2.0623629238532729E-2</v>
      </c>
      <c r="F4318">
        <v>4316</v>
      </c>
      <c r="G4318">
        <f t="shared" ca="1" si="137"/>
        <v>0.1519486783935432</v>
      </c>
    </row>
    <row r="4319" spans="2:7" x14ac:dyDescent="0.2">
      <c r="B4319" s="153">
        <v>37252</v>
      </c>
      <c r="C4319" s="61">
        <v>14.586327000000001</v>
      </c>
      <c r="D4319">
        <f t="shared" si="136"/>
        <v>-1.9190447481468479E-2</v>
      </c>
      <c r="E4319">
        <v>-1.9190447481468479E-2</v>
      </c>
      <c r="F4319">
        <v>4317</v>
      </c>
      <c r="G4319">
        <f t="shared" ca="1" si="137"/>
        <v>1.001113194644021E-2</v>
      </c>
    </row>
    <row r="4320" spans="2:7" x14ac:dyDescent="0.2">
      <c r="B4320" s="153">
        <v>37251</v>
      </c>
      <c r="C4320" s="61">
        <v>14.871722</v>
      </c>
      <c r="D4320">
        <f t="shared" si="136"/>
        <v>5.7381300292496037E-3</v>
      </c>
      <c r="E4320">
        <v>5.7381300292496037E-3</v>
      </c>
      <c r="F4320">
        <v>4318</v>
      </c>
      <c r="G4320">
        <f t="shared" ca="1" si="137"/>
        <v>8.821201363295407E-2</v>
      </c>
    </row>
    <row r="4321" spans="2:7" x14ac:dyDescent="0.2">
      <c r="B4321" s="153">
        <v>37250</v>
      </c>
      <c r="C4321" s="61">
        <v>14.786873</v>
      </c>
      <c r="D4321">
        <f t="shared" si="136"/>
        <v>0</v>
      </c>
      <c r="E4321">
        <v>0</v>
      </c>
      <c r="F4321">
        <v>4319</v>
      </c>
      <c r="G4321">
        <f t="shared" ca="1" si="137"/>
        <v>0.10966558132799342</v>
      </c>
    </row>
    <row r="4322" spans="2:7" x14ac:dyDescent="0.2">
      <c r="B4322" s="153">
        <v>37249</v>
      </c>
      <c r="C4322" s="61">
        <v>14.786873</v>
      </c>
      <c r="D4322">
        <f t="shared" si="136"/>
        <v>-1.6923331195237853E-2</v>
      </c>
      <c r="E4322">
        <v>-1.6923331195237853E-2</v>
      </c>
      <c r="F4322">
        <v>4320</v>
      </c>
      <c r="G4322">
        <f t="shared" ca="1" si="137"/>
        <v>-4.936551094989703E-2</v>
      </c>
    </row>
    <row r="4323" spans="2:7" x14ac:dyDescent="0.2">
      <c r="B4323" s="153">
        <v>37246</v>
      </c>
      <c r="C4323" s="61">
        <v>15.041423999999999</v>
      </c>
      <c r="D4323">
        <f t="shared" si="136"/>
        <v>-9.1461512694278463E-3</v>
      </c>
      <c r="E4323">
        <v>-9.1461512694278463E-3</v>
      </c>
      <c r="F4323">
        <v>4321</v>
      </c>
      <c r="G4323">
        <f t="shared" ca="1" si="137"/>
        <v>-3.1523184159660121E-2</v>
      </c>
    </row>
    <row r="4324" spans="2:7" x14ac:dyDescent="0.2">
      <c r="B4324" s="153">
        <v>37245</v>
      </c>
      <c r="C4324" s="61">
        <v>15.180265</v>
      </c>
      <c r="D4324">
        <f t="shared" si="136"/>
        <v>-3.0541806548058506E-2</v>
      </c>
      <c r="E4324">
        <v>-3.0541806548058506E-2</v>
      </c>
      <c r="F4324">
        <v>4322</v>
      </c>
      <c r="G4324">
        <f t="shared" ca="1" si="137"/>
        <v>2.835085631000607E-2</v>
      </c>
    </row>
    <row r="4325" spans="2:7" x14ac:dyDescent="0.2">
      <c r="B4325" s="153">
        <v>37244</v>
      </c>
      <c r="C4325" s="61">
        <v>15.658504000000001</v>
      </c>
      <c r="D4325">
        <f t="shared" si="136"/>
        <v>-4.7395796071148161E-2</v>
      </c>
      <c r="E4325">
        <v>-4.7395796071148161E-2</v>
      </c>
      <c r="F4325">
        <v>4323</v>
      </c>
      <c r="G4325">
        <f t="shared" ca="1" si="137"/>
        <v>-0.12338746645471951</v>
      </c>
    </row>
    <row r="4326" spans="2:7" x14ac:dyDescent="0.2">
      <c r="B4326" s="153">
        <v>37243</v>
      </c>
      <c r="C4326" s="61">
        <v>16.437576</v>
      </c>
      <c r="D4326">
        <f t="shared" si="136"/>
        <v>2.55054743802622E-2</v>
      </c>
      <c r="E4326">
        <v>2.55054743802622E-2</v>
      </c>
      <c r="F4326">
        <v>4324</v>
      </c>
      <c r="G4326">
        <f t="shared" ca="1" si="137"/>
        <v>2.9214757852088231E-2</v>
      </c>
    </row>
    <row r="4327" spans="2:7" x14ac:dyDescent="0.2">
      <c r="B4327" s="153">
        <v>37242</v>
      </c>
      <c r="C4327" s="61">
        <v>16.028755</v>
      </c>
      <c r="D4327">
        <f t="shared" si="136"/>
        <v>0</v>
      </c>
      <c r="E4327">
        <v>0</v>
      </c>
      <c r="F4327">
        <v>4325</v>
      </c>
      <c r="G4327">
        <f t="shared" ca="1" si="137"/>
        <v>-3.7953168656583186E-2</v>
      </c>
    </row>
    <row r="4328" spans="2:7" x14ac:dyDescent="0.2">
      <c r="B4328" s="153">
        <v>37239</v>
      </c>
      <c r="C4328" s="61">
        <v>16.028755</v>
      </c>
      <c r="D4328">
        <f t="shared" si="136"/>
        <v>2.364536229003739E-2</v>
      </c>
      <c r="E4328">
        <v>2.364536229003739E-2</v>
      </c>
      <c r="F4328">
        <v>4326</v>
      </c>
      <c r="G4328">
        <f t="shared" ca="1" si="137"/>
        <v>7.0637780414753437E-4</v>
      </c>
    </row>
    <row r="4329" spans="2:7" x14ac:dyDescent="0.2">
      <c r="B4329" s="153">
        <v>37238</v>
      </c>
      <c r="C4329" s="61">
        <v>15.658504000000001</v>
      </c>
      <c r="D4329">
        <f t="shared" si="136"/>
        <v>-4.3806166488396213E-2</v>
      </c>
      <c r="E4329">
        <v>-4.3806166488396213E-2</v>
      </c>
      <c r="F4329">
        <v>4327</v>
      </c>
      <c r="G4329">
        <f t="shared" ca="1" si="137"/>
        <v>-2.6833055702162188E-2</v>
      </c>
    </row>
    <row r="4330" spans="2:7" x14ac:dyDescent="0.2">
      <c r="B4330" s="153">
        <v>37237</v>
      </c>
      <c r="C4330" s="61">
        <v>16.375868000000001</v>
      </c>
      <c r="D4330">
        <f t="shared" si="136"/>
        <v>7.1156715128245828E-3</v>
      </c>
      <c r="E4330">
        <v>7.1156715128245828E-3</v>
      </c>
      <c r="F4330">
        <v>4328</v>
      </c>
      <c r="G4330">
        <f t="shared" ca="1" si="137"/>
        <v>5.929009923959401E-2</v>
      </c>
    </row>
    <row r="4331" spans="2:7" x14ac:dyDescent="0.2">
      <c r="B4331" s="153">
        <v>37236</v>
      </c>
      <c r="C4331" s="61">
        <v>16.260166000000002</v>
      </c>
      <c r="D4331">
        <f t="shared" si="136"/>
        <v>2.8292879865440532E-2</v>
      </c>
      <c r="E4331">
        <v>2.8292879865440532E-2</v>
      </c>
      <c r="F4331">
        <v>4329</v>
      </c>
      <c r="G4331">
        <f t="shared" ca="1" si="137"/>
        <v>-3.3853940147228895E-2</v>
      </c>
    </row>
    <row r="4332" spans="2:7" x14ac:dyDescent="0.2">
      <c r="B4332" s="153">
        <v>37235</v>
      </c>
      <c r="C4332" s="61">
        <v>15.812777000000001</v>
      </c>
      <c r="D4332">
        <f t="shared" si="136"/>
        <v>3.4263434826372024E-3</v>
      </c>
      <c r="E4332">
        <v>3.4263434826372024E-3</v>
      </c>
      <c r="F4332">
        <v>4330</v>
      </c>
      <c r="G4332">
        <f t="shared" ca="1" si="137"/>
        <v>-0.14628958306636866</v>
      </c>
    </row>
    <row r="4333" spans="2:7" x14ac:dyDescent="0.2">
      <c r="B4333" s="153">
        <v>37232</v>
      </c>
      <c r="C4333" s="61">
        <v>15.758782</v>
      </c>
      <c r="D4333">
        <f t="shared" si="136"/>
        <v>-5.2851372119342752E-2</v>
      </c>
      <c r="E4333">
        <v>-5.2851372119342752E-2</v>
      </c>
      <c r="F4333">
        <v>4331</v>
      </c>
      <c r="G4333">
        <f t="shared" ca="1" si="137"/>
        <v>-0.10112666354246327</v>
      </c>
    </row>
    <row r="4334" spans="2:7" x14ac:dyDescent="0.2">
      <c r="B4334" s="153">
        <v>37231</v>
      </c>
      <c r="C4334" s="61">
        <v>16.63813</v>
      </c>
      <c r="D4334">
        <f t="shared" si="136"/>
        <v>4.6390904857160971E-4</v>
      </c>
      <c r="E4334">
        <v>4.6390904857160971E-4</v>
      </c>
      <c r="F4334">
        <v>4332</v>
      </c>
      <c r="G4334">
        <f t="shared" ca="1" si="137"/>
        <v>1.0361779990252753E-2</v>
      </c>
    </row>
    <row r="4335" spans="2:7" x14ac:dyDescent="0.2">
      <c r="B4335" s="153">
        <v>37230</v>
      </c>
      <c r="C4335" s="61">
        <v>16.630414999999999</v>
      </c>
      <c r="D4335">
        <f t="shared" si="136"/>
        <v>-2.4875663022560234E-2</v>
      </c>
      <c r="E4335">
        <v>-2.4875663022560234E-2</v>
      </c>
      <c r="F4335">
        <v>4333</v>
      </c>
      <c r="G4335">
        <f t="shared" ca="1" si="137"/>
        <v>1.3245791993127356E-2</v>
      </c>
    </row>
    <row r="4336" spans="2:7" x14ac:dyDescent="0.2">
      <c r="B4336" s="153">
        <v>37229</v>
      </c>
      <c r="C4336" s="61">
        <v>17.054660999999999</v>
      </c>
      <c r="D4336">
        <f t="shared" si="136"/>
        <v>3.6568530758435046E-2</v>
      </c>
      <c r="E4336">
        <v>3.6568530758435046E-2</v>
      </c>
      <c r="F4336">
        <v>4334</v>
      </c>
      <c r="G4336">
        <f t="shared" ca="1" si="137"/>
        <v>-0.11878614378711208</v>
      </c>
    </row>
    <row r="4337" spans="2:7" x14ac:dyDescent="0.2">
      <c r="B4337" s="153">
        <v>37228</v>
      </c>
      <c r="C4337" s="61">
        <v>16.452998999999998</v>
      </c>
      <c r="D4337">
        <f t="shared" si="136"/>
        <v>2.155142707384012E-2</v>
      </c>
      <c r="E4337">
        <v>2.155142707384012E-2</v>
      </c>
      <c r="F4337">
        <v>4335</v>
      </c>
      <c r="G4337">
        <f t="shared" ca="1" si="137"/>
        <v>-2.9221110032936034E-2</v>
      </c>
    </row>
    <row r="4338" spans="2:7" x14ac:dyDescent="0.2">
      <c r="B4338" s="153">
        <v>37225</v>
      </c>
      <c r="C4338" s="61">
        <v>16.105893999999999</v>
      </c>
      <c r="D4338">
        <f t="shared" si="136"/>
        <v>0</v>
      </c>
      <c r="E4338">
        <v>0</v>
      </c>
      <c r="F4338">
        <v>4336</v>
      </c>
      <c r="G4338">
        <f t="shared" ca="1" si="137"/>
        <v>9.7302651669103637E-2</v>
      </c>
    </row>
    <row r="4339" spans="2:7" x14ac:dyDescent="0.2">
      <c r="B4339" s="153">
        <v>37224</v>
      </c>
      <c r="C4339" s="61">
        <v>16.105893999999999</v>
      </c>
      <c r="D4339">
        <f t="shared" si="136"/>
        <v>1.9531570712474633E-2</v>
      </c>
      <c r="E4339">
        <v>1.9531570712474633E-2</v>
      </c>
      <c r="F4339">
        <v>4337</v>
      </c>
      <c r="G4339">
        <f t="shared" ca="1" si="137"/>
        <v>3.4071006494224064E-4</v>
      </c>
    </row>
    <row r="4340" spans="2:7" x14ac:dyDescent="0.2">
      <c r="B4340" s="153">
        <v>37223</v>
      </c>
      <c r="C4340" s="61">
        <v>15.797347</v>
      </c>
      <c r="D4340">
        <f t="shared" si="136"/>
        <v>2.4511932639609341E-2</v>
      </c>
      <c r="E4340">
        <v>2.4511932639609341E-2</v>
      </c>
      <c r="F4340">
        <v>4338</v>
      </c>
      <c r="G4340">
        <f t="shared" ca="1" si="137"/>
        <v>-1.3794747544723606E-2</v>
      </c>
    </row>
    <row r="4341" spans="2:7" x14ac:dyDescent="0.2">
      <c r="B4341" s="153">
        <v>37222</v>
      </c>
      <c r="C4341" s="61">
        <v>15.419388</v>
      </c>
      <c r="D4341">
        <f t="shared" si="136"/>
        <v>-1.7207392958833712E-2</v>
      </c>
      <c r="E4341">
        <v>-1.7207392958833712E-2</v>
      </c>
      <c r="F4341">
        <v>4339</v>
      </c>
      <c r="G4341">
        <f t="shared" ca="1" si="137"/>
        <v>5.6432705928591211E-2</v>
      </c>
    </row>
    <row r="4342" spans="2:7" x14ac:dyDescent="0.2">
      <c r="B4342" s="153">
        <v>37221</v>
      </c>
      <c r="C4342" s="61">
        <v>15.689361</v>
      </c>
      <c r="D4342">
        <f t="shared" si="136"/>
        <v>-1.4535161988375915E-2</v>
      </c>
      <c r="E4342">
        <v>-1.4535161988375915E-2</v>
      </c>
      <c r="F4342">
        <v>4340</v>
      </c>
      <c r="G4342">
        <f t="shared" ca="1" si="137"/>
        <v>-5.0047187875317534E-2</v>
      </c>
    </row>
    <row r="4343" spans="2:7" x14ac:dyDescent="0.2">
      <c r="B4343" s="153">
        <v>37218</v>
      </c>
      <c r="C4343" s="61">
        <v>15.920771999999999</v>
      </c>
      <c r="D4343">
        <f t="shared" si="136"/>
        <v>-4.8214438077985771E-3</v>
      </c>
      <c r="E4343">
        <v>-4.8214438077985771E-3</v>
      </c>
      <c r="F4343">
        <v>4341</v>
      </c>
      <c r="G4343">
        <f t="shared" ca="1" si="137"/>
        <v>-5.5651378245583187E-2</v>
      </c>
    </row>
    <row r="4344" spans="2:7" x14ac:dyDescent="0.2">
      <c r="B4344" s="153">
        <v>37217</v>
      </c>
      <c r="C4344" s="61">
        <v>15.997904999999999</v>
      </c>
      <c r="D4344">
        <f t="shared" si="136"/>
        <v>2.3692170775238656E-2</v>
      </c>
      <c r="E4344">
        <v>2.3692170775238656E-2</v>
      </c>
      <c r="F4344">
        <v>4342</v>
      </c>
      <c r="G4344">
        <f t="shared" ca="1" si="137"/>
        <v>3.4310844498514981E-3</v>
      </c>
    </row>
    <row r="4345" spans="2:7" x14ac:dyDescent="0.2">
      <c r="B4345" s="153">
        <v>37216</v>
      </c>
      <c r="C4345" s="61">
        <v>15.627651999999999</v>
      </c>
      <c r="D4345">
        <f t="shared" si="136"/>
        <v>2.2199918970472313E-2</v>
      </c>
      <c r="E4345">
        <v>2.2199918970472313E-2</v>
      </c>
      <c r="F4345">
        <v>4343</v>
      </c>
      <c r="G4345">
        <f t="shared" ca="1" si="137"/>
        <v>5.5161985781988533E-2</v>
      </c>
    </row>
    <row r="4346" spans="2:7" x14ac:dyDescent="0.2">
      <c r="B4346" s="153">
        <v>37215</v>
      </c>
      <c r="C4346" s="61">
        <v>15.288254</v>
      </c>
      <c r="D4346">
        <f t="shared" si="136"/>
        <v>-2.026696128234717E-2</v>
      </c>
      <c r="E4346">
        <v>-2.026696128234717E-2</v>
      </c>
      <c r="F4346">
        <v>4344</v>
      </c>
      <c r="G4346">
        <f t="shared" ca="1" si="137"/>
        <v>-8.2913421891939142E-3</v>
      </c>
    </row>
    <row r="4347" spans="2:7" x14ac:dyDescent="0.2">
      <c r="B4347" s="153">
        <v>37214</v>
      </c>
      <c r="C4347" s="61">
        <v>15.604509999999999</v>
      </c>
      <c r="D4347">
        <f t="shared" si="136"/>
        <v>7.3779168332779671E-2</v>
      </c>
      <c r="E4347">
        <v>7.3779168332779671E-2</v>
      </c>
      <c r="F4347">
        <v>4345</v>
      </c>
      <c r="G4347">
        <f t="shared" ca="1" si="137"/>
        <v>-2.4439968366346699E-3</v>
      </c>
    </row>
    <row r="4348" spans="2:7" x14ac:dyDescent="0.2">
      <c r="B4348" s="153">
        <v>37211</v>
      </c>
      <c r="C4348" s="61">
        <v>14.532327</v>
      </c>
      <c r="D4348">
        <f t="shared" si="136"/>
        <v>0</v>
      </c>
      <c r="E4348">
        <v>0</v>
      </c>
      <c r="F4348">
        <v>4346</v>
      </c>
      <c r="G4348">
        <f t="shared" ca="1" si="137"/>
        <v>3.8811264721931669E-3</v>
      </c>
    </row>
    <row r="4349" spans="2:7" x14ac:dyDescent="0.2">
      <c r="B4349" s="153">
        <v>37210</v>
      </c>
      <c r="C4349" s="61">
        <v>14.532327</v>
      </c>
      <c r="D4349">
        <f t="shared" si="136"/>
        <v>3.1947291628469116E-3</v>
      </c>
      <c r="E4349">
        <v>3.1947291628469116E-3</v>
      </c>
      <c r="F4349">
        <v>4347</v>
      </c>
      <c r="G4349">
        <f t="shared" ca="1" si="137"/>
        <v>2.8964886039212158E-4</v>
      </c>
    </row>
    <row r="4350" spans="2:7" x14ac:dyDescent="0.2">
      <c r="B4350" s="153">
        <v>37209</v>
      </c>
      <c r="C4350" s="61">
        <v>14.486048</v>
      </c>
      <c r="D4350">
        <f t="shared" si="136"/>
        <v>4.6822799271201067E-2</v>
      </c>
      <c r="E4350">
        <v>4.6822799271201067E-2</v>
      </c>
      <c r="F4350">
        <v>4348</v>
      </c>
      <c r="G4350">
        <f t="shared" ca="1" si="137"/>
        <v>8.5247213661401269E-2</v>
      </c>
    </row>
    <row r="4351" spans="2:7" x14ac:dyDescent="0.2">
      <c r="B4351" s="153">
        <v>37208</v>
      </c>
      <c r="C4351" s="61">
        <v>13.838108999999999</v>
      </c>
      <c r="D4351">
        <f t="shared" si="136"/>
        <v>5.6054175820270434E-3</v>
      </c>
      <c r="E4351">
        <v>5.6054175820270434E-3</v>
      </c>
      <c r="F4351">
        <v>4349</v>
      </c>
      <c r="G4351">
        <f t="shared" ca="1" si="137"/>
        <v>4.5555276587211022E-2</v>
      </c>
    </row>
    <row r="4352" spans="2:7" x14ac:dyDescent="0.2">
      <c r="B4352" s="153">
        <v>37207</v>
      </c>
      <c r="C4352" s="61">
        <v>13.760973</v>
      </c>
      <c r="D4352">
        <f t="shared" si="136"/>
        <v>-2.3535806418308026E-2</v>
      </c>
      <c r="E4352">
        <v>-2.3535806418308026E-2</v>
      </c>
      <c r="F4352">
        <v>4350</v>
      </c>
      <c r="G4352">
        <f t="shared" ca="1" si="137"/>
        <v>4.6672337044860124E-2</v>
      </c>
    </row>
    <row r="4353" spans="2:7" x14ac:dyDescent="0.2">
      <c r="B4353" s="153">
        <v>37204</v>
      </c>
      <c r="C4353" s="61">
        <v>14.092655000000001</v>
      </c>
      <c r="D4353">
        <f t="shared" si="136"/>
        <v>5.1208057315775629E-2</v>
      </c>
      <c r="E4353">
        <v>5.1208057315775629E-2</v>
      </c>
      <c r="F4353">
        <v>4351</v>
      </c>
      <c r="G4353">
        <f t="shared" ca="1" si="137"/>
        <v>4.0908821157230525E-2</v>
      </c>
    </row>
    <row r="4354" spans="2:7" x14ac:dyDescent="0.2">
      <c r="B4354" s="153">
        <v>37203</v>
      </c>
      <c r="C4354" s="61">
        <v>13.406152000000001</v>
      </c>
      <c r="D4354">
        <f t="shared" si="136"/>
        <v>4.384406831393773E-2</v>
      </c>
      <c r="E4354">
        <v>4.384406831393773E-2</v>
      </c>
      <c r="F4354">
        <v>4352</v>
      </c>
      <c r="G4354">
        <f t="shared" ca="1" si="137"/>
        <v>-5.0112242876640185E-2</v>
      </c>
    </row>
    <row r="4355" spans="2:7" x14ac:dyDescent="0.2">
      <c r="B4355" s="153">
        <v>37202</v>
      </c>
      <c r="C4355" s="61">
        <v>12.843059999999999</v>
      </c>
      <c r="D4355">
        <f t="shared" ref="D4355:D4418" si="138">(C4355-C4356)/C4356</f>
        <v>1.2025600356230712E-3</v>
      </c>
      <c r="E4355">
        <v>1.2025600356230712E-3</v>
      </c>
      <c r="F4355">
        <v>4353</v>
      </c>
      <c r="G4355">
        <f t="shared" ref="G4355:G4418" ca="1" si="139">_xlfn.NORM.INV(RAND(),$N$5,$N$6)</f>
        <v>5.0071374099721247E-2</v>
      </c>
    </row>
    <row r="4356" spans="2:7" x14ac:dyDescent="0.2">
      <c r="B4356" s="153">
        <v>37201</v>
      </c>
      <c r="C4356" s="61">
        <v>12.827634</v>
      </c>
      <c r="D4356">
        <f t="shared" si="138"/>
        <v>2.9084169982792726E-2</v>
      </c>
      <c r="E4356">
        <v>2.9084169982792726E-2</v>
      </c>
      <c r="F4356">
        <v>4354</v>
      </c>
      <c r="G4356">
        <f t="shared" ca="1" si="139"/>
        <v>3.8402674918364174E-2</v>
      </c>
    </row>
    <row r="4357" spans="2:7" x14ac:dyDescent="0.2">
      <c r="B4357" s="153">
        <v>37200</v>
      </c>
      <c r="C4357" s="61">
        <v>12.465097</v>
      </c>
      <c r="D4357">
        <f t="shared" si="138"/>
        <v>-2.8262187711311351E-2</v>
      </c>
      <c r="E4357">
        <v>-2.8262187711311351E-2</v>
      </c>
      <c r="F4357">
        <v>4355</v>
      </c>
      <c r="G4357">
        <f t="shared" ca="1" si="139"/>
        <v>7.3693551769436386E-2</v>
      </c>
    </row>
    <row r="4358" spans="2:7" x14ac:dyDescent="0.2">
      <c r="B4358" s="153">
        <v>37197</v>
      </c>
      <c r="C4358" s="61">
        <v>12.827634</v>
      </c>
      <c r="D4358">
        <f t="shared" si="138"/>
        <v>-6.5710831913583295E-3</v>
      </c>
      <c r="E4358">
        <v>-6.5710831913583295E-3</v>
      </c>
      <c r="F4358">
        <v>4356</v>
      </c>
      <c r="G4358">
        <f t="shared" ca="1" si="139"/>
        <v>-3.5802681654255688E-4</v>
      </c>
    </row>
    <row r="4359" spans="2:7" x14ac:dyDescent="0.2">
      <c r="B4359" s="153">
        <v>37196</v>
      </c>
      <c r="C4359" s="61">
        <v>12.912483</v>
      </c>
      <c r="D4359">
        <f t="shared" si="138"/>
        <v>-1.2971690270911275E-2</v>
      </c>
      <c r="E4359">
        <v>-1.2971690270911275E-2</v>
      </c>
      <c r="F4359">
        <v>4357</v>
      </c>
      <c r="G4359">
        <f t="shared" ca="1" si="139"/>
        <v>1.1137675391766416E-2</v>
      </c>
    </row>
    <row r="4360" spans="2:7" x14ac:dyDescent="0.2">
      <c r="B4360" s="153">
        <v>37195</v>
      </c>
      <c r="C4360" s="61">
        <v>13.082181</v>
      </c>
      <c r="D4360">
        <f t="shared" si="138"/>
        <v>5.9999930317434134E-2</v>
      </c>
      <c r="E4360">
        <v>5.9999930317434134E-2</v>
      </c>
      <c r="F4360">
        <v>4358</v>
      </c>
      <c r="G4360">
        <f t="shared" ca="1" si="139"/>
        <v>-1.6224781146337439E-2</v>
      </c>
    </row>
    <row r="4361" spans="2:7" x14ac:dyDescent="0.2">
      <c r="B4361" s="153">
        <v>37194</v>
      </c>
      <c r="C4361" s="61">
        <v>12.341680999999999</v>
      </c>
      <c r="D4361">
        <f t="shared" si="138"/>
        <v>-3.2648070121424608E-2</v>
      </c>
      <c r="E4361">
        <v>-3.2648070121424608E-2</v>
      </c>
      <c r="F4361">
        <v>4359</v>
      </c>
      <c r="G4361">
        <f t="shared" ca="1" si="139"/>
        <v>1.7236771270792102E-2</v>
      </c>
    </row>
    <row r="4362" spans="2:7" x14ac:dyDescent="0.2">
      <c r="B4362" s="153">
        <v>37193</v>
      </c>
      <c r="C4362" s="61">
        <v>12.758212</v>
      </c>
      <c r="D4362">
        <f t="shared" si="138"/>
        <v>6.6951452976724887E-3</v>
      </c>
      <c r="E4362">
        <v>6.6951452976724887E-3</v>
      </c>
      <c r="F4362">
        <v>4360</v>
      </c>
      <c r="G4362">
        <f t="shared" ca="1" si="139"/>
        <v>7.8073940380083392E-3</v>
      </c>
    </row>
    <row r="4363" spans="2:7" x14ac:dyDescent="0.2">
      <c r="B4363" s="153">
        <v>37190</v>
      </c>
      <c r="C4363" s="61">
        <v>12.673361999999999</v>
      </c>
      <c r="D4363">
        <f t="shared" si="138"/>
        <v>0</v>
      </c>
      <c r="E4363">
        <v>0</v>
      </c>
      <c r="F4363">
        <v>4361</v>
      </c>
      <c r="G4363">
        <f t="shared" ca="1" si="139"/>
        <v>6.6816200867127626E-2</v>
      </c>
    </row>
    <row r="4364" spans="2:7" x14ac:dyDescent="0.2">
      <c r="B4364" s="153">
        <v>37189</v>
      </c>
      <c r="C4364" s="61">
        <v>12.673361999999999</v>
      </c>
      <c r="D4364">
        <f t="shared" si="138"/>
        <v>1.9863390653978977E-2</v>
      </c>
      <c r="E4364">
        <v>1.9863390653978977E-2</v>
      </c>
      <c r="F4364">
        <v>4362</v>
      </c>
      <c r="G4364">
        <f t="shared" ca="1" si="139"/>
        <v>6.9375602445642323E-3</v>
      </c>
    </row>
    <row r="4365" spans="2:7" x14ac:dyDescent="0.2">
      <c r="B4365" s="153">
        <v>37188</v>
      </c>
      <c r="C4365" s="61">
        <v>12.426529</v>
      </c>
      <c r="D4365">
        <f t="shared" si="138"/>
        <v>-7.0934141709333626E-2</v>
      </c>
      <c r="E4365">
        <v>-7.0934141709333626E-2</v>
      </c>
      <c r="F4365">
        <v>4363</v>
      </c>
      <c r="G4365">
        <f t="shared" ca="1" si="139"/>
        <v>5.7445453061623408E-2</v>
      </c>
    </row>
    <row r="4366" spans="2:7" x14ac:dyDescent="0.2">
      <c r="B4366" s="153">
        <v>37187</v>
      </c>
      <c r="C4366" s="61">
        <v>13.375294</v>
      </c>
      <c r="D4366">
        <f t="shared" si="138"/>
        <v>2.66426919844878E-2</v>
      </c>
      <c r="E4366">
        <v>2.66426919844878E-2</v>
      </c>
      <c r="F4366">
        <v>4364</v>
      </c>
      <c r="G4366">
        <f t="shared" ca="1" si="139"/>
        <v>8.4057137849642E-3</v>
      </c>
    </row>
    <row r="4367" spans="2:7" x14ac:dyDescent="0.2">
      <c r="B4367" s="153">
        <v>37186</v>
      </c>
      <c r="C4367" s="61">
        <v>13.028188</v>
      </c>
      <c r="D4367">
        <f t="shared" si="138"/>
        <v>0.10032574340804341</v>
      </c>
      <c r="E4367">
        <v>0.10032574340804341</v>
      </c>
      <c r="F4367">
        <v>4365</v>
      </c>
      <c r="G4367">
        <f t="shared" ca="1" si="139"/>
        <v>-7.0532843919861754E-2</v>
      </c>
    </row>
    <row r="4368" spans="2:7" x14ac:dyDescent="0.2">
      <c r="B4368" s="153">
        <v>37183</v>
      </c>
      <c r="C4368" s="61">
        <v>11.840301</v>
      </c>
      <c r="D4368">
        <f t="shared" si="138"/>
        <v>1.387057860054477E-2</v>
      </c>
      <c r="E4368">
        <v>1.387057860054477E-2</v>
      </c>
      <c r="F4368">
        <v>4366</v>
      </c>
      <c r="G4368">
        <f t="shared" ca="1" si="139"/>
        <v>9.5513926000699106E-2</v>
      </c>
    </row>
    <row r="4369" spans="2:7" x14ac:dyDescent="0.2">
      <c r="B4369" s="153">
        <v>37182</v>
      </c>
      <c r="C4369" s="61">
        <v>11.678316000000001</v>
      </c>
      <c r="D4369">
        <f t="shared" si="138"/>
        <v>-5.9093929401557495E-3</v>
      </c>
      <c r="E4369">
        <v>-5.9093929401557495E-3</v>
      </c>
      <c r="F4369">
        <v>4367</v>
      </c>
      <c r="G4369">
        <f t="shared" ca="1" si="139"/>
        <v>1.4196788420064639E-3</v>
      </c>
    </row>
    <row r="4370" spans="2:7" x14ac:dyDescent="0.2">
      <c r="B4370" s="153">
        <v>37181</v>
      </c>
      <c r="C4370" s="61">
        <v>11.747738</v>
      </c>
      <c r="D4370">
        <f t="shared" si="138"/>
        <v>-3.9241920905679073E-3</v>
      </c>
      <c r="E4370">
        <v>-3.9241920905679073E-3</v>
      </c>
      <c r="F4370">
        <v>4368</v>
      </c>
      <c r="G4370">
        <f t="shared" ca="1" si="139"/>
        <v>-4.5722021139482552E-2</v>
      </c>
    </row>
    <row r="4371" spans="2:7" x14ac:dyDescent="0.2">
      <c r="B4371" s="153">
        <v>37180</v>
      </c>
      <c r="C4371" s="61">
        <v>11.79402</v>
      </c>
      <c r="D4371">
        <f t="shared" si="138"/>
        <v>3.731349453384035E-2</v>
      </c>
      <c r="E4371">
        <v>3.731349453384035E-2</v>
      </c>
      <c r="F4371">
        <v>4369</v>
      </c>
      <c r="G4371">
        <f t="shared" ca="1" si="139"/>
        <v>4.1624423276113834E-2</v>
      </c>
    </row>
    <row r="4372" spans="2:7" x14ac:dyDescent="0.2">
      <c r="B4372" s="153">
        <v>37179</v>
      </c>
      <c r="C4372" s="61">
        <v>11.369774</v>
      </c>
      <c r="D4372">
        <f t="shared" si="138"/>
        <v>3.5839766159763135E-2</v>
      </c>
      <c r="E4372">
        <v>3.5839766159763135E-2</v>
      </c>
      <c r="F4372">
        <v>4370</v>
      </c>
      <c r="G4372">
        <f t="shared" ca="1" si="139"/>
        <v>2.17211886810923E-2</v>
      </c>
    </row>
    <row r="4373" spans="2:7" x14ac:dyDescent="0.2">
      <c r="B4373" s="153">
        <v>37176</v>
      </c>
      <c r="C4373" s="61">
        <v>10.976383</v>
      </c>
      <c r="D4373">
        <f t="shared" si="138"/>
        <v>1.6428884686018132E-2</v>
      </c>
      <c r="E4373">
        <v>1.6428884686018132E-2</v>
      </c>
      <c r="F4373">
        <v>4371</v>
      </c>
      <c r="G4373">
        <f t="shared" ca="1" si="139"/>
        <v>-7.5771728923969314E-2</v>
      </c>
    </row>
    <row r="4374" spans="2:7" x14ac:dyDescent="0.2">
      <c r="B4374" s="153">
        <v>37175</v>
      </c>
      <c r="C4374" s="61">
        <v>10.798968</v>
      </c>
      <c r="D4374">
        <f t="shared" si="138"/>
        <v>2.4889835167729281E-2</v>
      </c>
      <c r="E4374">
        <v>2.4889835167729281E-2</v>
      </c>
      <c r="F4374">
        <v>4372</v>
      </c>
      <c r="G4374">
        <f t="shared" ca="1" si="139"/>
        <v>-5.1571518248289164E-2</v>
      </c>
    </row>
    <row r="4375" spans="2:7" x14ac:dyDescent="0.2">
      <c r="B4375" s="153">
        <v>37174</v>
      </c>
      <c r="C4375" s="61">
        <v>10.536711</v>
      </c>
      <c r="D4375">
        <f t="shared" si="138"/>
        <v>-2.1489922518486731E-2</v>
      </c>
      <c r="E4375">
        <v>-2.1489922518486731E-2</v>
      </c>
      <c r="F4375">
        <v>4373</v>
      </c>
      <c r="G4375">
        <f t="shared" ca="1" si="139"/>
        <v>3.489354084972817E-3</v>
      </c>
    </row>
    <row r="4376" spans="2:7" x14ac:dyDescent="0.2">
      <c r="B4376" s="153">
        <v>37173</v>
      </c>
      <c r="C4376" s="61">
        <v>10.768117</v>
      </c>
      <c r="D4376">
        <f t="shared" si="138"/>
        <v>0</v>
      </c>
      <c r="E4376">
        <v>0</v>
      </c>
      <c r="F4376">
        <v>4374</v>
      </c>
      <c r="G4376">
        <f t="shared" ca="1" si="139"/>
        <v>4.6387395385462896E-2</v>
      </c>
    </row>
    <row r="4377" spans="2:7" x14ac:dyDescent="0.2">
      <c r="B4377" s="153">
        <v>37172</v>
      </c>
      <c r="C4377" s="61">
        <v>10.768117</v>
      </c>
      <c r="D4377">
        <f t="shared" si="138"/>
        <v>-7.1124205216788793E-3</v>
      </c>
      <c r="E4377">
        <v>-7.1124205216788793E-3</v>
      </c>
      <c r="F4377">
        <v>4375</v>
      </c>
      <c r="G4377">
        <f t="shared" ca="1" si="139"/>
        <v>-1.0401587816452005E-2</v>
      </c>
    </row>
    <row r="4378" spans="2:7" x14ac:dyDescent="0.2">
      <c r="B4378" s="153">
        <v>37169</v>
      </c>
      <c r="C4378" s="61">
        <v>10.845253</v>
      </c>
      <c r="D4378">
        <f t="shared" si="138"/>
        <v>2.2545446111226379E-2</v>
      </c>
      <c r="E4378">
        <v>2.2545446111226379E-2</v>
      </c>
      <c r="F4378">
        <v>4376</v>
      </c>
      <c r="G4378">
        <f t="shared" ca="1" si="139"/>
        <v>-2.0142204936743825E-2</v>
      </c>
    </row>
    <row r="4379" spans="2:7" x14ac:dyDescent="0.2">
      <c r="B4379" s="153">
        <v>37168</v>
      </c>
      <c r="C4379" s="61">
        <v>10.606133</v>
      </c>
      <c r="D4379">
        <f t="shared" si="138"/>
        <v>-2.4822578963463598E-2</v>
      </c>
      <c r="E4379">
        <v>-2.4822578963463598E-2</v>
      </c>
      <c r="F4379">
        <v>4377</v>
      </c>
      <c r="G4379">
        <f t="shared" ca="1" si="139"/>
        <v>-1.340668972019735E-3</v>
      </c>
    </row>
    <row r="4380" spans="2:7" x14ac:dyDescent="0.2">
      <c r="B4380" s="153">
        <v>37167</v>
      </c>
      <c r="C4380" s="61">
        <v>10.876106</v>
      </c>
      <c r="D4380">
        <f t="shared" si="138"/>
        <v>4.6770634346831458E-2</v>
      </c>
      <c r="E4380">
        <v>4.6770634346831458E-2</v>
      </c>
      <c r="F4380">
        <v>4378</v>
      </c>
      <c r="G4380">
        <f t="shared" ca="1" si="139"/>
        <v>1.6770685607930231E-2</v>
      </c>
    </row>
    <row r="4381" spans="2:7" x14ac:dyDescent="0.2">
      <c r="B4381" s="153">
        <v>37166</v>
      </c>
      <c r="C4381" s="61">
        <v>10.390152</v>
      </c>
      <c r="D4381">
        <f t="shared" si="138"/>
        <v>0</v>
      </c>
      <c r="E4381">
        <v>0</v>
      </c>
      <c r="F4381">
        <v>4379</v>
      </c>
      <c r="G4381">
        <f t="shared" ca="1" si="139"/>
        <v>-4.1479507545024975E-2</v>
      </c>
    </row>
    <row r="4382" spans="2:7" x14ac:dyDescent="0.2">
      <c r="B4382" s="153">
        <v>37165</v>
      </c>
      <c r="C4382" s="61">
        <v>10.390152</v>
      </c>
      <c r="D4382">
        <f t="shared" si="138"/>
        <v>-2.4619776253490711E-2</v>
      </c>
      <c r="E4382">
        <v>-2.4619776253490711E-2</v>
      </c>
      <c r="F4382">
        <v>4380</v>
      </c>
      <c r="G4382">
        <f t="shared" ca="1" si="139"/>
        <v>-6.7483497392497982E-2</v>
      </c>
    </row>
    <row r="4383" spans="2:7" x14ac:dyDescent="0.2">
      <c r="B4383" s="153">
        <v>37162</v>
      </c>
      <c r="C4383" s="61">
        <v>10.652412</v>
      </c>
      <c r="D4383">
        <f t="shared" si="138"/>
        <v>1.2463310079513184E-2</v>
      </c>
      <c r="E4383">
        <v>1.2463310079513184E-2</v>
      </c>
      <c r="F4383">
        <v>4381</v>
      </c>
      <c r="G4383">
        <f t="shared" ca="1" si="139"/>
        <v>3.1103567049335016E-3</v>
      </c>
    </row>
    <row r="4384" spans="2:7" x14ac:dyDescent="0.2">
      <c r="B4384" s="153">
        <v>37161</v>
      </c>
      <c r="C4384" s="61">
        <v>10.521281999999999</v>
      </c>
      <c r="D4384">
        <f t="shared" si="138"/>
        <v>-2.2922763562097329E-2</v>
      </c>
      <c r="E4384">
        <v>-2.2922763562097329E-2</v>
      </c>
      <c r="F4384">
        <v>4382</v>
      </c>
      <c r="G4384">
        <f t="shared" ca="1" si="139"/>
        <v>1.3431232975375596E-2</v>
      </c>
    </row>
    <row r="4385" spans="2:7" x14ac:dyDescent="0.2">
      <c r="B4385" s="153">
        <v>37160</v>
      </c>
      <c r="C4385" s="61">
        <v>10.768117</v>
      </c>
      <c r="D4385">
        <f t="shared" si="138"/>
        <v>-1.75932646750885E-2</v>
      </c>
      <c r="E4385">
        <v>-1.75932646750885E-2</v>
      </c>
      <c r="F4385">
        <v>4383</v>
      </c>
      <c r="G4385">
        <f t="shared" ca="1" si="139"/>
        <v>-7.4899274776651203E-2</v>
      </c>
    </row>
    <row r="4386" spans="2:7" x14ac:dyDescent="0.2">
      <c r="B4386" s="153">
        <v>37159</v>
      </c>
      <c r="C4386" s="61">
        <v>10.960955999999999</v>
      </c>
      <c r="D4386">
        <f t="shared" si="138"/>
        <v>3.42068033172497E-2</v>
      </c>
      <c r="E4386">
        <v>3.42068033172497E-2</v>
      </c>
      <c r="F4386">
        <v>4384</v>
      </c>
      <c r="G4386">
        <f t="shared" ca="1" si="139"/>
        <v>-5.8570346927810718E-3</v>
      </c>
    </row>
    <row r="4387" spans="2:7" x14ac:dyDescent="0.2">
      <c r="B4387" s="153">
        <v>37158</v>
      </c>
      <c r="C4387" s="61">
        <v>10.598418000000001</v>
      </c>
      <c r="D4387">
        <f t="shared" si="138"/>
        <v>-3.6258391239773853E-3</v>
      </c>
      <c r="E4387">
        <v>-3.6258391239773853E-3</v>
      </c>
      <c r="F4387">
        <v>4385</v>
      </c>
      <c r="G4387">
        <f t="shared" ca="1" si="139"/>
        <v>-2.9867015140645395E-2</v>
      </c>
    </row>
    <row r="4388" spans="2:7" x14ac:dyDescent="0.2">
      <c r="B4388" s="153">
        <v>37155</v>
      </c>
      <c r="C4388" s="61">
        <v>10.636986</v>
      </c>
      <c r="D4388">
        <f t="shared" si="138"/>
        <v>-2.8873011900863266E-2</v>
      </c>
      <c r="E4388">
        <v>-2.8873011900863266E-2</v>
      </c>
      <c r="F4388">
        <v>4386</v>
      </c>
      <c r="G4388">
        <f t="shared" ca="1" si="139"/>
        <v>6.0798808211462468E-2</v>
      </c>
    </row>
    <row r="4389" spans="2:7" x14ac:dyDescent="0.2">
      <c r="B4389" s="153">
        <v>37154</v>
      </c>
      <c r="C4389" s="61">
        <v>10.953239</v>
      </c>
      <c r="D4389">
        <f t="shared" si="138"/>
        <v>2.1169063305086968E-3</v>
      </c>
      <c r="E4389">
        <v>2.1169063305086968E-3</v>
      </c>
      <c r="F4389">
        <v>4387</v>
      </c>
      <c r="G4389">
        <f t="shared" ca="1" si="139"/>
        <v>1.2651275207577714E-2</v>
      </c>
    </row>
    <row r="4390" spans="2:7" x14ac:dyDescent="0.2">
      <c r="B4390" s="153">
        <v>37153</v>
      </c>
      <c r="C4390" s="61">
        <v>10.930101000000001</v>
      </c>
      <c r="D4390">
        <f t="shared" si="138"/>
        <v>8.4992439866363623E-2</v>
      </c>
      <c r="E4390">
        <v>8.4992439866363623E-2</v>
      </c>
      <c r="F4390">
        <v>4388</v>
      </c>
      <c r="G4390">
        <f t="shared" ca="1" si="139"/>
        <v>-9.7029431749241862E-2</v>
      </c>
    </row>
    <row r="4391" spans="2:7" x14ac:dyDescent="0.2">
      <c r="B4391" s="153">
        <v>37152</v>
      </c>
      <c r="C4391" s="61">
        <v>10.073896</v>
      </c>
      <c r="D4391">
        <f t="shared" si="138"/>
        <v>2.5117573265015826E-2</v>
      </c>
      <c r="E4391">
        <v>2.5117573265015826E-2</v>
      </c>
      <c r="F4391">
        <v>4389</v>
      </c>
      <c r="G4391">
        <f t="shared" ca="1" si="139"/>
        <v>-8.2037973950429652E-2</v>
      </c>
    </row>
    <row r="4392" spans="2:7" x14ac:dyDescent="0.2">
      <c r="B4392" s="153">
        <v>37151</v>
      </c>
      <c r="C4392" s="61">
        <v>9.827064</v>
      </c>
      <c r="D4392">
        <f t="shared" si="138"/>
        <v>-5.0670414370439745E-2</v>
      </c>
      <c r="E4392">
        <v>-5.0670414370439745E-2</v>
      </c>
      <c r="F4392">
        <v>4390</v>
      </c>
      <c r="G4392">
        <f t="shared" ca="1" si="139"/>
        <v>4.5042394755907593E-2</v>
      </c>
    </row>
    <row r="4393" spans="2:7" x14ac:dyDescent="0.2">
      <c r="B4393" s="153">
        <v>37148</v>
      </c>
      <c r="C4393" s="61">
        <v>10.351583</v>
      </c>
      <c r="D4393">
        <f t="shared" si="138"/>
        <v>-5.3596637645935294E-2</v>
      </c>
      <c r="E4393">
        <v>-5.3596637645935294E-2</v>
      </c>
      <c r="F4393">
        <v>4391</v>
      </c>
      <c r="G4393">
        <f t="shared" ca="1" si="139"/>
        <v>-4.0797982554502961E-2</v>
      </c>
    </row>
    <row r="4394" spans="2:7" x14ac:dyDescent="0.2">
      <c r="B4394" s="153">
        <v>37147</v>
      </c>
      <c r="C4394" s="61">
        <v>10.937813</v>
      </c>
      <c r="D4394">
        <f t="shared" si="138"/>
        <v>1.5032067135431898E-2</v>
      </c>
      <c r="E4394">
        <v>1.5032067135431898E-2</v>
      </c>
      <c r="F4394">
        <v>4392</v>
      </c>
      <c r="G4394">
        <f t="shared" ca="1" si="139"/>
        <v>-8.1566752971570206E-2</v>
      </c>
    </row>
    <row r="4395" spans="2:7" x14ac:dyDescent="0.2">
      <c r="B4395" s="153">
        <v>37146</v>
      </c>
      <c r="C4395" s="61">
        <v>10.775829999999999</v>
      </c>
      <c r="D4395">
        <f t="shared" si="138"/>
        <v>-6.6800101808380558E-2</v>
      </c>
      <c r="E4395">
        <v>-6.6800101808380558E-2</v>
      </c>
      <c r="F4395">
        <v>4393</v>
      </c>
      <c r="G4395">
        <f t="shared" ca="1" si="139"/>
        <v>-0.12057151740241626</v>
      </c>
    </row>
    <row r="4396" spans="2:7" x14ac:dyDescent="0.2">
      <c r="B4396" s="153">
        <v>37145</v>
      </c>
      <c r="C4396" s="61">
        <v>11.547183</v>
      </c>
      <c r="D4396">
        <f t="shared" si="138"/>
        <v>6.6840158170182397E-4</v>
      </c>
      <c r="E4396">
        <v>6.6840158170182397E-4</v>
      </c>
      <c r="F4396">
        <v>4394</v>
      </c>
      <c r="G4396">
        <f t="shared" ca="1" si="139"/>
        <v>-9.584578478866403E-3</v>
      </c>
    </row>
    <row r="4397" spans="2:7" x14ac:dyDescent="0.2">
      <c r="B4397" s="153">
        <v>37144</v>
      </c>
      <c r="C4397" s="61">
        <v>11.53947</v>
      </c>
      <c r="D4397">
        <f t="shared" si="138"/>
        <v>2.6810350333206006E-3</v>
      </c>
      <c r="E4397">
        <v>2.6810350333206006E-3</v>
      </c>
      <c r="F4397">
        <v>4395</v>
      </c>
      <c r="G4397">
        <f t="shared" ca="1" si="139"/>
        <v>-1.1456506062213398E-2</v>
      </c>
    </row>
    <row r="4398" spans="2:7" x14ac:dyDescent="0.2">
      <c r="B4398" s="153">
        <v>37141</v>
      </c>
      <c r="C4398" s="61">
        <v>11.508615000000001</v>
      </c>
      <c r="D4398">
        <f t="shared" si="138"/>
        <v>-1.2574587046062107E-2</v>
      </c>
      <c r="E4398">
        <v>-1.2574587046062107E-2</v>
      </c>
      <c r="F4398">
        <v>4396</v>
      </c>
      <c r="G4398">
        <f t="shared" ca="1" si="139"/>
        <v>-8.372592436115843E-2</v>
      </c>
    </row>
    <row r="4399" spans="2:7" x14ac:dyDescent="0.2">
      <c r="B4399" s="153">
        <v>37140</v>
      </c>
      <c r="C4399" s="61">
        <v>11.655174000000001</v>
      </c>
      <c r="D4399">
        <f t="shared" si="138"/>
        <v>-1.2418346730801789E-2</v>
      </c>
      <c r="E4399">
        <v>-1.2418346730801789E-2</v>
      </c>
      <c r="F4399">
        <v>4397</v>
      </c>
      <c r="G4399">
        <f t="shared" ca="1" si="139"/>
        <v>-2.1179745665406834E-2</v>
      </c>
    </row>
    <row r="4400" spans="2:7" x14ac:dyDescent="0.2">
      <c r="B4400" s="153">
        <v>37139</v>
      </c>
      <c r="C4400" s="61">
        <v>11.801731999999999</v>
      </c>
      <c r="D4400">
        <f t="shared" si="138"/>
        <v>-5.8477896669169869E-3</v>
      </c>
      <c r="E4400">
        <v>-5.8477896669169869E-3</v>
      </c>
      <c r="F4400">
        <v>4398</v>
      </c>
      <c r="G4400">
        <f t="shared" ca="1" si="139"/>
        <v>0.10560905330430921</v>
      </c>
    </row>
    <row r="4401" spans="2:7" x14ac:dyDescent="0.2">
      <c r="B4401" s="153">
        <v>37138</v>
      </c>
      <c r="C4401" s="61">
        <v>11.871152</v>
      </c>
      <c r="D4401">
        <f t="shared" si="138"/>
        <v>1.4502213613606266E-2</v>
      </c>
      <c r="E4401">
        <v>1.4502213613606266E-2</v>
      </c>
      <c r="F4401">
        <v>4399</v>
      </c>
      <c r="G4401">
        <f t="shared" ca="1" si="139"/>
        <v>-2.6332514617493707E-2</v>
      </c>
    </row>
    <row r="4402" spans="2:7" x14ac:dyDescent="0.2">
      <c r="B4402" s="153">
        <v>37137</v>
      </c>
      <c r="C4402" s="61">
        <v>11.701454999999999</v>
      </c>
      <c r="D4402">
        <f t="shared" si="138"/>
        <v>4.6357746667512641E-3</v>
      </c>
      <c r="E4402">
        <v>4.6357746667512641E-3</v>
      </c>
      <c r="F4402">
        <v>4400</v>
      </c>
      <c r="G4402">
        <f t="shared" ca="1" si="139"/>
        <v>-1.1779332365151353E-3</v>
      </c>
    </row>
    <row r="4403" spans="2:7" x14ac:dyDescent="0.2">
      <c r="B4403" s="153">
        <v>37134</v>
      </c>
      <c r="C4403" s="61">
        <v>11.647460000000001</v>
      </c>
      <c r="D4403">
        <f t="shared" si="138"/>
        <v>8.6841093624306608E-3</v>
      </c>
      <c r="E4403">
        <v>8.6841093624306608E-3</v>
      </c>
      <c r="F4403">
        <v>4401</v>
      </c>
      <c r="G4403">
        <f t="shared" ca="1" si="139"/>
        <v>3.6059583960212284E-2</v>
      </c>
    </row>
    <row r="4404" spans="2:7" x14ac:dyDescent="0.2">
      <c r="B4404" s="153">
        <v>37133</v>
      </c>
      <c r="C4404" s="61">
        <v>11.547183</v>
      </c>
      <c r="D4404">
        <f t="shared" si="138"/>
        <v>-3.3290027267974462E-3</v>
      </c>
      <c r="E4404">
        <v>-3.3290027267974462E-3</v>
      </c>
      <c r="F4404">
        <v>4402</v>
      </c>
      <c r="G4404">
        <f t="shared" ca="1" si="139"/>
        <v>-6.8309019995066431E-2</v>
      </c>
    </row>
    <row r="4405" spans="2:7" x14ac:dyDescent="0.2">
      <c r="B4405" s="153">
        <v>37132</v>
      </c>
      <c r="C4405" s="61">
        <v>11.585751999999999</v>
      </c>
      <c r="D4405">
        <f t="shared" si="138"/>
        <v>2.6657421294337354E-2</v>
      </c>
      <c r="E4405">
        <v>2.6657421294337354E-2</v>
      </c>
      <c r="F4405">
        <v>4403</v>
      </c>
      <c r="G4405">
        <f t="shared" ca="1" si="139"/>
        <v>7.0812712194950292E-2</v>
      </c>
    </row>
    <row r="4406" spans="2:7" x14ac:dyDescent="0.2">
      <c r="B4406" s="153">
        <v>37131</v>
      </c>
      <c r="C4406" s="61">
        <v>11.284924999999999</v>
      </c>
      <c r="D4406">
        <f t="shared" si="138"/>
        <v>-4.6905564309556044E-2</v>
      </c>
      <c r="E4406">
        <v>-4.6905564309556044E-2</v>
      </c>
      <c r="F4406">
        <v>4404</v>
      </c>
      <c r="G4406">
        <f t="shared" ca="1" si="139"/>
        <v>-4.2074794670117877E-2</v>
      </c>
    </row>
    <row r="4407" spans="2:7" x14ac:dyDescent="0.2">
      <c r="B4407" s="153">
        <v>37130</v>
      </c>
      <c r="C4407" s="61">
        <v>11.840301</v>
      </c>
      <c r="D4407">
        <f t="shared" si="138"/>
        <v>2.6069741504592545E-2</v>
      </c>
      <c r="E4407">
        <v>2.6069741504592545E-2</v>
      </c>
      <c r="F4407">
        <v>4405</v>
      </c>
      <c r="G4407">
        <f t="shared" ca="1" si="139"/>
        <v>9.0264199283488326E-3</v>
      </c>
    </row>
    <row r="4408" spans="2:7" x14ac:dyDescent="0.2">
      <c r="B4408" s="153">
        <v>37127</v>
      </c>
      <c r="C4408" s="61">
        <v>11.53947</v>
      </c>
      <c r="D4408">
        <f t="shared" si="138"/>
        <v>-4.6573651621840805E-3</v>
      </c>
      <c r="E4408">
        <v>-4.6573651621840805E-3</v>
      </c>
      <c r="F4408">
        <v>4406</v>
      </c>
      <c r="G4408">
        <f t="shared" ca="1" si="139"/>
        <v>6.7122008068655842E-2</v>
      </c>
    </row>
    <row r="4409" spans="2:7" x14ac:dyDescent="0.2">
      <c r="B4409" s="153">
        <v>37126</v>
      </c>
      <c r="C4409" s="61">
        <v>11.593465</v>
      </c>
      <c r="D4409">
        <f t="shared" si="138"/>
        <v>1.7603134720406106E-2</v>
      </c>
      <c r="E4409">
        <v>1.7603134720406106E-2</v>
      </c>
      <c r="F4409">
        <v>4407</v>
      </c>
      <c r="G4409">
        <f t="shared" ca="1" si="139"/>
        <v>8.6025946632046588E-2</v>
      </c>
    </row>
    <row r="4410" spans="2:7" x14ac:dyDescent="0.2">
      <c r="B4410" s="153">
        <v>37125</v>
      </c>
      <c r="C4410" s="61">
        <v>11.392913999999999</v>
      </c>
      <c r="D4410">
        <f t="shared" si="138"/>
        <v>0</v>
      </c>
      <c r="E4410">
        <v>0</v>
      </c>
      <c r="F4410">
        <v>4408</v>
      </c>
      <c r="G4410">
        <f t="shared" ca="1" si="139"/>
        <v>3.2019795451198922E-2</v>
      </c>
    </row>
    <row r="4411" spans="2:7" x14ac:dyDescent="0.2">
      <c r="B4411" s="153">
        <v>37124</v>
      </c>
      <c r="C4411" s="61">
        <v>11.392913999999999</v>
      </c>
      <c r="D4411">
        <f t="shared" si="138"/>
        <v>-4.83247992658523E-2</v>
      </c>
      <c r="E4411">
        <v>-4.83247992658523E-2</v>
      </c>
      <c r="F4411">
        <v>4409</v>
      </c>
      <c r="G4411">
        <f t="shared" ca="1" si="139"/>
        <v>-1.6845965645887234E-2</v>
      </c>
    </row>
    <row r="4412" spans="2:7" x14ac:dyDescent="0.2">
      <c r="B4412" s="153">
        <v>37123</v>
      </c>
      <c r="C4412" s="61">
        <v>11.971431000000001</v>
      </c>
      <c r="D4412">
        <f t="shared" si="138"/>
        <v>-4.9019677935032167E-2</v>
      </c>
      <c r="E4412">
        <v>-4.9019677935032167E-2</v>
      </c>
      <c r="F4412">
        <v>4410</v>
      </c>
      <c r="G4412">
        <f t="shared" ca="1" si="139"/>
        <v>1.0749056023944209E-2</v>
      </c>
    </row>
    <row r="4413" spans="2:7" x14ac:dyDescent="0.2">
      <c r="B4413" s="153">
        <v>37120</v>
      </c>
      <c r="C4413" s="61">
        <v>12.588516</v>
      </c>
      <c r="D4413">
        <f t="shared" si="138"/>
        <v>-1.2704051817893506E-2</v>
      </c>
      <c r="E4413">
        <v>-1.2704051817893506E-2</v>
      </c>
      <c r="F4413">
        <v>4411</v>
      </c>
      <c r="G4413">
        <f t="shared" ca="1" si="139"/>
        <v>1.8452256892185149E-2</v>
      </c>
    </row>
    <row r="4414" spans="2:7" x14ac:dyDescent="0.2">
      <c r="B4414" s="153">
        <v>37119</v>
      </c>
      <c r="C4414" s="61">
        <v>12.750499</v>
      </c>
      <c r="D4414">
        <f t="shared" si="138"/>
        <v>3.5714422063509159E-2</v>
      </c>
      <c r="E4414">
        <v>3.5714422063509159E-2</v>
      </c>
      <c r="F4414">
        <v>4412</v>
      </c>
      <c r="G4414">
        <f t="shared" ca="1" si="139"/>
        <v>-2.7160584159252179E-2</v>
      </c>
    </row>
    <row r="4415" spans="2:7" x14ac:dyDescent="0.2">
      <c r="B4415" s="153">
        <v>37118</v>
      </c>
      <c r="C4415" s="61">
        <v>12.310824999999999</v>
      </c>
      <c r="D4415">
        <f t="shared" si="138"/>
        <v>0</v>
      </c>
      <c r="E4415">
        <v>0</v>
      </c>
      <c r="F4415">
        <v>4413</v>
      </c>
      <c r="G4415">
        <f t="shared" ca="1" si="139"/>
        <v>3.6856091646346088E-2</v>
      </c>
    </row>
    <row r="4416" spans="2:7" x14ac:dyDescent="0.2">
      <c r="B4416" s="153">
        <v>37117</v>
      </c>
      <c r="C4416" s="61">
        <v>12.310824999999999</v>
      </c>
      <c r="D4416">
        <f t="shared" si="138"/>
        <v>1.269035616507767E-2</v>
      </c>
      <c r="E4416">
        <v>1.269035616507767E-2</v>
      </c>
      <c r="F4416">
        <v>4414</v>
      </c>
      <c r="G4416">
        <f t="shared" ca="1" si="139"/>
        <v>-3.8301159285964025E-2</v>
      </c>
    </row>
    <row r="4417" spans="2:7" x14ac:dyDescent="0.2">
      <c r="B4417" s="153">
        <v>37116</v>
      </c>
      <c r="C4417" s="61">
        <v>12.156554</v>
      </c>
      <c r="D4417">
        <f t="shared" si="138"/>
        <v>3.0065248050032016E-2</v>
      </c>
      <c r="E4417">
        <v>3.0065248050032016E-2</v>
      </c>
      <c r="F4417">
        <v>4415</v>
      </c>
      <c r="G4417">
        <f t="shared" ca="1" si="139"/>
        <v>-6.4126936909558632E-2</v>
      </c>
    </row>
    <row r="4418" spans="2:7" x14ac:dyDescent="0.2">
      <c r="B4418" s="153">
        <v>37113</v>
      </c>
      <c r="C4418" s="61">
        <v>11.801731999999999</v>
      </c>
      <c r="D4418">
        <f t="shared" si="138"/>
        <v>1.796417205727531E-2</v>
      </c>
      <c r="E4418">
        <v>1.796417205727531E-2</v>
      </c>
      <c r="F4418">
        <v>4416</v>
      </c>
      <c r="G4418">
        <f t="shared" ca="1" si="139"/>
        <v>-8.5793224435026461E-2</v>
      </c>
    </row>
    <row r="4419" spans="2:7" x14ac:dyDescent="0.2">
      <c r="B4419" s="153">
        <v>37112</v>
      </c>
      <c r="C4419" s="61">
        <v>11.593465</v>
      </c>
      <c r="D4419">
        <f t="shared" ref="D4419:D4482" si="140">(C4419-C4420)/C4420</f>
        <v>4.6791577082830023E-3</v>
      </c>
      <c r="E4419">
        <v>4.6791577082830023E-3</v>
      </c>
      <c r="F4419">
        <v>4417</v>
      </c>
      <c r="G4419">
        <f t="shared" ref="G4419:G4482" ca="1" si="141">_xlfn.NORM.INV(RAND(),$N$5,$N$6)</f>
        <v>2.18638680573091E-2</v>
      </c>
    </row>
    <row r="4420" spans="2:7" x14ac:dyDescent="0.2">
      <c r="B4420" s="153">
        <v>37111</v>
      </c>
      <c r="C4420" s="61">
        <v>11.53947</v>
      </c>
      <c r="D4420">
        <f t="shared" si="140"/>
        <v>1.0810652191146557E-2</v>
      </c>
      <c r="E4420">
        <v>1.0810652191146557E-2</v>
      </c>
      <c r="F4420">
        <v>4418</v>
      </c>
      <c r="G4420">
        <f t="shared" ca="1" si="141"/>
        <v>-5.1083879449679376E-2</v>
      </c>
    </row>
    <row r="4421" spans="2:7" x14ac:dyDescent="0.2">
      <c r="B4421" s="153">
        <v>37110</v>
      </c>
      <c r="C4421" s="61">
        <v>11.416055</v>
      </c>
      <c r="D4421">
        <f t="shared" si="140"/>
        <v>3.3519606178056362E-2</v>
      </c>
      <c r="E4421">
        <v>3.3519606178056362E-2</v>
      </c>
      <c r="F4421">
        <v>4419</v>
      </c>
      <c r="G4421">
        <f t="shared" ca="1" si="141"/>
        <v>-5.5239621333131629E-2</v>
      </c>
    </row>
    <row r="4422" spans="2:7" x14ac:dyDescent="0.2">
      <c r="B4422" s="153">
        <v>37109</v>
      </c>
      <c r="C4422" s="61">
        <v>11.045804</v>
      </c>
      <c r="D4422">
        <f t="shared" si="140"/>
        <v>3.1700364090399322E-2</v>
      </c>
      <c r="E4422">
        <v>3.1700364090399322E-2</v>
      </c>
      <c r="F4422">
        <v>4420</v>
      </c>
      <c r="G4422">
        <f t="shared" ca="1" si="141"/>
        <v>-2.123435998982514E-2</v>
      </c>
    </row>
    <row r="4423" spans="2:7" x14ac:dyDescent="0.2">
      <c r="B4423" s="153">
        <v>37106</v>
      </c>
      <c r="C4423" s="61">
        <v>10.706407</v>
      </c>
      <c r="D4423">
        <f t="shared" si="140"/>
        <v>-6.4424735728012307E-3</v>
      </c>
      <c r="E4423">
        <v>-6.4424735728012307E-3</v>
      </c>
      <c r="F4423">
        <v>4421</v>
      </c>
      <c r="G4423">
        <f t="shared" ca="1" si="141"/>
        <v>2.8093644704274102E-2</v>
      </c>
    </row>
    <row r="4424" spans="2:7" x14ac:dyDescent="0.2">
      <c r="B4424" s="153">
        <v>37105</v>
      </c>
      <c r="C4424" s="61">
        <v>10.775829999999999</v>
      </c>
      <c r="D4424">
        <f t="shared" si="140"/>
        <v>1.305294563704407E-2</v>
      </c>
      <c r="E4424">
        <v>1.305294563704407E-2</v>
      </c>
      <c r="F4424">
        <v>4422</v>
      </c>
      <c r="G4424">
        <f t="shared" ca="1" si="141"/>
        <v>-1.8504475480535566E-2</v>
      </c>
    </row>
    <row r="4425" spans="2:7" x14ac:dyDescent="0.2">
      <c r="B4425" s="153">
        <v>37104</v>
      </c>
      <c r="C4425" s="61">
        <v>10.636986</v>
      </c>
      <c r="D4425">
        <f t="shared" si="140"/>
        <v>-2.4752541060704306E-2</v>
      </c>
      <c r="E4425">
        <v>-2.4752541060704306E-2</v>
      </c>
      <c r="F4425">
        <v>4423</v>
      </c>
      <c r="G4425">
        <f t="shared" ca="1" si="141"/>
        <v>-7.8281800474416172E-2</v>
      </c>
    </row>
    <row r="4426" spans="2:7" x14ac:dyDescent="0.2">
      <c r="B4426" s="153">
        <v>37103</v>
      </c>
      <c r="C4426" s="61">
        <v>10.906961000000001</v>
      </c>
      <c r="D4426">
        <f t="shared" si="140"/>
        <v>7.2024541360667271E-2</v>
      </c>
      <c r="E4426">
        <v>7.2024541360667271E-2</v>
      </c>
      <c r="F4426">
        <v>4424</v>
      </c>
      <c r="G4426">
        <f t="shared" ca="1" si="141"/>
        <v>7.3601364148739384E-2</v>
      </c>
    </row>
    <row r="4427" spans="2:7" x14ac:dyDescent="0.2">
      <c r="B4427" s="153">
        <v>37102</v>
      </c>
      <c r="C4427" s="61">
        <v>10.174170999999999</v>
      </c>
      <c r="D4427">
        <f t="shared" si="140"/>
        <v>-5.3122878368725916E-2</v>
      </c>
      <c r="E4427">
        <v>-5.3122878368725916E-2</v>
      </c>
      <c r="F4427">
        <v>4425</v>
      </c>
      <c r="G4427">
        <f t="shared" ca="1" si="141"/>
        <v>5.275968725283374E-3</v>
      </c>
    </row>
    <row r="4428" spans="2:7" x14ac:dyDescent="0.2">
      <c r="B4428" s="153">
        <v>37099</v>
      </c>
      <c r="C4428" s="61">
        <v>10.744975</v>
      </c>
      <c r="D4428">
        <f t="shared" si="140"/>
        <v>-6.5100643520262222E-2</v>
      </c>
      <c r="E4428">
        <v>-6.5100643520262222E-2</v>
      </c>
      <c r="F4428">
        <v>4426</v>
      </c>
      <c r="G4428">
        <f t="shared" ca="1" si="141"/>
        <v>-1.4045283456600858E-2</v>
      </c>
    </row>
    <row r="4429" spans="2:7" x14ac:dyDescent="0.2">
      <c r="B4429" s="153">
        <v>37098</v>
      </c>
      <c r="C4429" s="61">
        <v>11.493188999999999</v>
      </c>
      <c r="D4429">
        <f t="shared" si="140"/>
        <v>-1.340387179517387E-3</v>
      </c>
      <c r="E4429">
        <v>-1.340387179517387E-3</v>
      </c>
      <c r="F4429">
        <v>4427</v>
      </c>
      <c r="G4429">
        <f t="shared" ca="1" si="141"/>
        <v>-8.660499848196139E-2</v>
      </c>
    </row>
    <row r="4430" spans="2:7" x14ac:dyDescent="0.2">
      <c r="B4430" s="153">
        <v>37097</v>
      </c>
      <c r="C4430" s="61">
        <v>11.508615000000001</v>
      </c>
      <c r="D4430">
        <f t="shared" si="140"/>
        <v>-3.6798152706370484E-2</v>
      </c>
      <c r="E4430">
        <v>-3.6798152706370484E-2</v>
      </c>
      <c r="F4430">
        <v>4428</v>
      </c>
      <c r="G4430">
        <f t="shared" ca="1" si="141"/>
        <v>-2.1366207791777081E-3</v>
      </c>
    </row>
    <row r="4431" spans="2:7" x14ac:dyDescent="0.2">
      <c r="B4431" s="153">
        <v>37096</v>
      </c>
      <c r="C4431" s="61">
        <v>11.94829</v>
      </c>
      <c r="D4431">
        <f t="shared" si="140"/>
        <v>0.1080114292666679</v>
      </c>
      <c r="E4431">
        <v>0.1080114292666679</v>
      </c>
      <c r="F4431">
        <v>4429</v>
      </c>
      <c r="G4431">
        <f t="shared" ca="1" si="141"/>
        <v>-9.3229854480100752E-2</v>
      </c>
    </row>
    <row r="4432" spans="2:7" x14ac:dyDescent="0.2">
      <c r="B4432" s="153">
        <v>37095</v>
      </c>
      <c r="C4432" s="61">
        <v>10.783543999999999</v>
      </c>
      <c r="D4432">
        <f t="shared" si="140"/>
        <v>-1.9635306003724054E-2</v>
      </c>
      <c r="E4432">
        <v>-1.9635306003724054E-2</v>
      </c>
      <c r="F4432">
        <v>4430</v>
      </c>
      <c r="G4432">
        <f t="shared" ca="1" si="141"/>
        <v>3.8392844958728363E-2</v>
      </c>
    </row>
    <row r="4433" spans="2:7" x14ac:dyDescent="0.2">
      <c r="B4433" s="153">
        <v>37092</v>
      </c>
      <c r="C4433" s="61">
        <v>10.999523</v>
      </c>
      <c r="D4433">
        <f t="shared" si="140"/>
        <v>8.4865069197551119E-3</v>
      </c>
      <c r="E4433">
        <v>8.4865069197551119E-3</v>
      </c>
      <c r="F4433">
        <v>4431</v>
      </c>
      <c r="G4433">
        <f t="shared" ca="1" si="141"/>
        <v>1.9949225090601926E-2</v>
      </c>
    </row>
    <row r="4434" spans="2:7" x14ac:dyDescent="0.2">
      <c r="B4434" s="153">
        <v>37091</v>
      </c>
      <c r="C4434" s="61">
        <v>10.906961000000001</v>
      </c>
      <c r="D4434">
        <f t="shared" si="140"/>
        <v>-4.2250516034571285E-3</v>
      </c>
      <c r="E4434">
        <v>-4.2250516034571285E-3</v>
      </c>
      <c r="F4434">
        <v>4432</v>
      </c>
      <c r="G4434">
        <f t="shared" ca="1" si="141"/>
        <v>-1.7727183658798377E-2</v>
      </c>
    </row>
    <row r="4435" spans="2:7" x14ac:dyDescent="0.2">
      <c r="B4435" s="153">
        <v>37090</v>
      </c>
      <c r="C4435" s="61">
        <v>10.953239</v>
      </c>
      <c r="D4435">
        <f t="shared" si="140"/>
        <v>9.9569830228949351E-3</v>
      </c>
      <c r="E4435">
        <v>9.9569830228949351E-3</v>
      </c>
      <c r="F4435">
        <v>4433</v>
      </c>
      <c r="G4435">
        <f t="shared" ca="1" si="141"/>
        <v>-6.33157198653128E-2</v>
      </c>
    </row>
    <row r="4436" spans="2:7" x14ac:dyDescent="0.2">
      <c r="B4436" s="153">
        <v>37089</v>
      </c>
      <c r="C4436" s="61">
        <v>10.845253</v>
      </c>
      <c r="D4436">
        <f t="shared" si="140"/>
        <v>2.10602773980469E-2</v>
      </c>
      <c r="E4436">
        <v>2.10602773980469E-2</v>
      </c>
      <c r="F4436">
        <v>4434</v>
      </c>
      <c r="G4436">
        <f t="shared" ca="1" si="141"/>
        <v>-1.8728945965465153E-2</v>
      </c>
    </row>
    <row r="4437" spans="2:7" x14ac:dyDescent="0.2">
      <c r="B4437" s="153">
        <v>37088</v>
      </c>
      <c r="C4437" s="61">
        <v>10.621560000000001</v>
      </c>
      <c r="D4437">
        <f t="shared" si="140"/>
        <v>-1.7130509229288101E-2</v>
      </c>
      <c r="E4437">
        <v>-1.7130509229288101E-2</v>
      </c>
      <c r="F4437">
        <v>4435</v>
      </c>
      <c r="G4437">
        <f t="shared" ca="1" si="141"/>
        <v>0.10664967959459815</v>
      </c>
    </row>
    <row r="4438" spans="2:7" x14ac:dyDescent="0.2">
      <c r="B4438" s="153">
        <v>37085</v>
      </c>
      <c r="C4438" s="61">
        <v>10.806684000000001</v>
      </c>
      <c r="D4438">
        <f t="shared" si="140"/>
        <v>-5.5929863330778921E-2</v>
      </c>
      <c r="E4438">
        <v>-5.5929863330778921E-2</v>
      </c>
      <c r="F4438">
        <v>4436</v>
      </c>
      <c r="G4438">
        <f t="shared" ca="1" si="141"/>
        <v>-7.114167045224272E-2</v>
      </c>
    </row>
    <row r="4439" spans="2:7" x14ac:dyDescent="0.2">
      <c r="B4439" s="153">
        <v>37084</v>
      </c>
      <c r="C4439" s="61">
        <v>11.446908000000001</v>
      </c>
      <c r="D4439">
        <f t="shared" si="140"/>
        <v>-8.6839361600140816E-3</v>
      </c>
      <c r="E4439">
        <v>-8.6839361600140816E-3</v>
      </c>
      <c r="F4439">
        <v>4437</v>
      </c>
      <c r="G4439">
        <f t="shared" ca="1" si="141"/>
        <v>3.9627486139157106E-2</v>
      </c>
    </row>
    <row r="4440" spans="2:7" x14ac:dyDescent="0.2">
      <c r="B4440" s="153">
        <v>37083</v>
      </c>
      <c r="C4440" s="61">
        <v>11.547183</v>
      </c>
      <c r="D4440">
        <f t="shared" si="140"/>
        <v>3.8141264809483877E-2</v>
      </c>
      <c r="E4440">
        <v>3.8141264809483877E-2</v>
      </c>
      <c r="F4440">
        <v>4438</v>
      </c>
      <c r="G4440">
        <f t="shared" ca="1" si="141"/>
        <v>-7.7575391394733045E-2</v>
      </c>
    </row>
    <row r="4441" spans="2:7" x14ac:dyDescent="0.2">
      <c r="B4441" s="153">
        <v>37082</v>
      </c>
      <c r="C4441" s="61">
        <v>11.12294</v>
      </c>
      <c r="D4441">
        <f t="shared" si="140"/>
        <v>7.0527168418710262E-2</v>
      </c>
      <c r="E4441">
        <v>7.0527168418710262E-2</v>
      </c>
      <c r="F4441">
        <v>4439</v>
      </c>
      <c r="G4441">
        <f t="shared" ca="1" si="141"/>
        <v>-1.2380264809926118E-2</v>
      </c>
    </row>
    <row r="4442" spans="2:7" x14ac:dyDescent="0.2">
      <c r="B4442" s="153">
        <v>37081</v>
      </c>
      <c r="C4442" s="61">
        <v>10.390152</v>
      </c>
      <c r="D4442">
        <f t="shared" si="140"/>
        <v>4.3377247257609976E-2</v>
      </c>
      <c r="E4442">
        <v>4.3377247257609976E-2</v>
      </c>
      <c r="F4442">
        <v>4440</v>
      </c>
      <c r="G4442">
        <f t="shared" ca="1" si="141"/>
        <v>8.1993216914525782E-3</v>
      </c>
    </row>
    <row r="4443" spans="2:7" x14ac:dyDescent="0.2">
      <c r="B4443" s="153">
        <v>37078</v>
      </c>
      <c r="C4443" s="61">
        <v>9.9581929999999996</v>
      </c>
      <c r="D4443">
        <f t="shared" si="140"/>
        <v>2.329126981003495E-3</v>
      </c>
      <c r="E4443">
        <v>2.329126981003495E-3</v>
      </c>
      <c r="F4443">
        <v>4441</v>
      </c>
      <c r="G4443">
        <f t="shared" ca="1" si="141"/>
        <v>-5.5008822859804622E-2</v>
      </c>
    </row>
    <row r="4444" spans="2:7" x14ac:dyDescent="0.2">
      <c r="B4444" s="153">
        <v>37077</v>
      </c>
      <c r="C4444" s="61">
        <v>9.9350529999999999</v>
      </c>
      <c r="D4444">
        <f t="shared" si="140"/>
        <v>6.7993235828095591E-2</v>
      </c>
      <c r="E4444">
        <v>6.7993235828095591E-2</v>
      </c>
      <c r="F4444">
        <v>4442</v>
      </c>
      <c r="G4444">
        <f t="shared" ca="1" si="141"/>
        <v>-1.2402570900711377E-2</v>
      </c>
    </row>
    <row r="4445" spans="2:7" x14ac:dyDescent="0.2">
      <c r="B4445" s="153">
        <v>37076</v>
      </c>
      <c r="C4445" s="61">
        <v>9.302543</v>
      </c>
      <c r="D4445">
        <f t="shared" si="140"/>
        <v>-3.3056563763072372E-3</v>
      </c>
      <c r="E4445">
        <v>-3.3056563763072372E-3</v>
      </c>
      <c r="F4445">
        <v>4443</v>
      </c>
      <c r="G4445">
        <f t="shared" ca="1" si="141"/>
        <v>1.6960345397936465E-3</v>
      </c>
    </row>
    <row r="4446" spans="2:7" x14ac:dyDescent="0.2">
      <c r="B4446" s="153">
        <v>37075</v>
      </c>
      <c r="C4446" s="61">
        <v>9.3333960000000005</v>
      </c>
      <c r="D4446">
        <f t="shared" si="140"/>
        <v>-4.9489329689778851E-2</v>
      </c>
      <c r="E4446">
        <v>-4.9489329689778851E-2</v>
      </c>
      <c r="F4446">
        <v>4444</v>
      </c>
      <c r="G4446">
        <f t="shared" ca="1" si="141"/>
        <v>1.4573647434053139E-2</v>
      </c>
    </row>
    <row r="4447" spans="2:7" x14ac:dyDescent="0.2">
      <c r="B4447" s="153">
        <v>37074</v>
      </c>
      <c r="C4447" s="61">
        <v>9.8193490000000008</v>
      </c>
      <c r="D4447">
        <f t="shared" si="140"/>
        <v>2.0031972123648958E-2</v>
      </c>
      <c r="E4447">
        <v>2.0031972123648958E-2</v>
      </c>
      <c r="F4447">
        <v>4445</v>
      </c>
      <c r="G4447">
        <f t="shared" ca="1" si="141"/>
        <v>7.0612764858302993E-2</v>
      </c>
    </row>
    <row r="4448" spans="2:7" x14ac:dyDescent="0.2">
      <c r="B4448" s="153">
        <v>37071</v>
      </c>
      <c r="C4448" s="61">
        <v>9.6265110000000007</v>
      </c>
      <c r="D4448">
        <f t="shared" si="140"/>
        <v>-4.7845549438625765E-3</v>
      </c>
      <c r="E4448">
        <v>-4.7845549438625765E-3</v>
      </c>
      <c r="F4448">
        <v>4446</v>
      </c>
      <c r="G4448">
        <f t="shared" ca="1" si="141"/>
        <v>2.7948942660179117E-2</v>
      </c>
    </row>
    <row r="4449" spans="2:7" x14ac:dyDescent="0.2">
      <c r="B4449" s="153">
        <v>37070</v>
      </c>
      <c r="C4449" s="61">
        <v>9.6727910000000001</v>
      </c>
      <c r="D4449">
        <f t="shared" si="140"/>
        <v>5.6133838774224494E-3</v>
      </c>
      <c r="E4449">
        <v>5.6133838774224494E-3</v>
      </c>
      <c r="F4449">
        <v>4447</v>
      </c>
      <c r="G4449">
        <f t="shared" ca="1" si="141"/>
        <v>-2.5963722163639433E-2</v>
      </c>
    </row>
    <row r="4450" spans="2:7" x14ac:dyDescent="0.2">
      <c r="B4450" s="153">
        <v>37069</v>
      </c>
      <c r="C4450" s="61">
        <v>9.6187970000000007</v>
      </c>
      <c r="D4450">
        <f t="shared" si="140"/>
        <v>3.1430724009091443E-2</v>
      </c>
      <c r="E4450">
        <v>3.1430724009091443E-2</v>
      </c>
      <c r="F4450">
        <v>4448</v>
      </c>
      <c r="G4450">
        <f t="shared" ca="1" si="141"/>
        <v>-0.12579509291177043</v>
      </c>
    </row>
    <row r="4451" spans="2:7" x14ac:dyDescent="0.2">
      <c r="B4451" s="153">
        <v>37068</v>
      </c>
      <c r="C4451" s="61">
        <v>9.3256840000000008</v>
      </c>
      <c r="D4451">
        <f t="shared" si="140"/>
        <v>2.7187917763584438E-2</v>
      </c>
      <c r="E4451">
        <v>2.7187917763584438E-2</v>
      </c>
      <c r="F4451">
        <v>4449</v>
      </c>
      <c r="G4451">
        <f t="shared" ca="1" si="141"/>
        <v>-6.7311703569040635E-2</v>
      </c>
    </row>
    <row r="4452" spans="2:7" x14ac:dyDescent="0.2">
      <c r="B4452" s="153">
        <v>37067</v>
      </c>
      <c r="C4452" s="61">
        <v>9.0788489999999999</v>
      </c>
      <c r="D4452">
        <f t="shared" si="140"/>
        <v>-3.7612497274391497E-2</v>
      </c>
      <c r="E4452">
        <v>-3.7612497274391497E-2</v>
      </c>
      <c r="F4452">
        <v>4450</v>
      </c>
      <c r="G4452">
        <f t="shared" ca="1" si="141"/>
        <v>-2.2969319301416553E-2</v>
      </c>
    </row>
    <row r="4453" spans="2:7" x14ac:dyDescent="0.2">
      <c r="B4453" s="153">
        <v>37064</v>
      </c>
      <c r="C4453" s="61">
        <v>9.4336730000000006</v>
      </c>
      <c r="D4453">
        <f t="shared" si="140"/>
        <v>-4.8249011063757272E-2</v>
      </c>
      <c r="E4453">
        <v>-4.8249011063757272E-2</v>
      </c>
      <c r="F4453">
        <v>4451</v>
      </c>
      <c r="G4453">
        <f t="shared" ca="1" si="141"/>
        <v>8.802276545415369E-2</v>
      </c>
    </row>
    <row r="4454" spans="2:7" x14ac:dyDescent="0.2">
      <c r="B4454" s="153">
        <v>37063</v>
      </c>
      <c r="C4454" s="61">
        <v>9.9119130000000002</v>
      </c>
      <c r="D4454">
        <f t="shared" si="140"/>
        <v>-2.5776842162373644E-2</v>
      </c>
      <c r="E4454">
        <v>-2.5776842162373644E-2</v>
      </c>
      <c r="F4454">
        <v>4452</v>
      </c>
      <c r="G4454">
        <f t="shared" ca="1" si="141"/>
        <v>6.0117865822654744E-4</v>
      </c>
    </row>
    <row r="4455" spans="2:7" x14ac:dyDescent="0.2">
      <c r="B4455" s="153">
        <v>37062</v>
      </c>
      <c r="C4455" s="61">
        <v>10.174170999999999</v>
      </c>
      <c r="D4455">
        <f t="shared" si="140"/>
        <v>9.9539443329571698E-3</v>
      </c>
      <c r="E4455">
        <v>9.9539443329571698E-3</v>
      </c>
      <c r="F4455">
        <v>4453</v>
      </c>
      <c r="G4455">
        <f t="shared" ca="1" si="141"/>
        <v>2.7481405084933963E-2</v>
      </c>
    </row>
    <row r="4456" spans="2:7" x14ac:dyDescent="0.2">
      <c r="B4456" s="153">
        <v>37061</v>
      </c>
      <c r="C4456" s="61">
        <v>10.073896</v>
      </c>
      <c r="D4456">
        <f t="shared" si="140"/>
        <v>-4.3223403563208126E-2</v>
      </c>
      <c r="E4456">
        <v>-4.3223403563208126E-2</v>
      </c>
      <c r="F4456">
        <v>4454</v>
      </c>
      <c r="G4456">
        <f t="shared" ca="1" si="141"/>
        <v>-3.6979416255423149E-2</v>
      </c>
    </row>
    <row r="4457" spans="2:7" x14ac:dyDescent="0.2">
      <c r="B4457" s="153">
        <v>37060</v>
      </c>
      <c r="C4457" s="61">
        <v>10.528995</v>
      </c>
      <c r="D4457">
        <f t="shared" si="140"/>
        <v>-2.1930157079098245E-3</v>
      </c>
      <c r="E4457">
        <v>-2.1930157079098245E-3</v>
      </c>
      <c r="F4457">
        <v>4455</v>
      </c>
      <c r="G4457">
        <f t="shared" ca="1" si="141"/>
        <v>-9.6796668760961421E-2</v>
      </c>
    </row>
    <row r="4458" spans="2:7" x14ac:dyDescent="0.2">
      <c r="B4458" s="153">
        <v>37057</v>
      </c>
      <c r="C4458" s="61">
        <v>10.552136000000001</v>
      </c>
      <c r="D4458">
        <f t="shared" si="140"/>
        <v>-4.335663625609857E-2</v>
      </c>
      <c r="E4458">
        <v>-4.335663625609857E-2</v>
      </c>
      <c r="F4458">
        <v>4456</v>
      </c>
      <c r="G4458">
        <f t="shared" ca="1" si="141"/>
        <v>-3.7328813947509164E-2</v>
      </c>
    </row>
    <row r="4459" spans="2:7" x14ac:dyDescent="0.2">
      <c r="B4459" s="153">
        <v>37056</v>
      </c>
      <c r="C4459" s="61">
        <v>11.030376</v>
      </c>
      <c r="D4459">
        <f t="shared" si="140"/>
        <v>-2.4556548721032082E-2</v>
      </c>
      <c r="E4459">
        <v>-2.4556548721032082E-2</v>
      </c>
      <c r="F4459">
        <v>4457</v>
      </c>
      <c r="G4459">
        <f t="shared" ca="1" si="141"/>
        <v>5.1507153880011446E-2</v>
      </c>
    </row>
    <row r="4460" spans="2:7" x14ac:dyDescent="0.2">
      <c r="B4460" s="153">
        <v>37055</v>
      </c>
      <c r="C4460" s="61">
        <v>11.308063000000001</v>
      </c>
      <c r="D4460">
        <f t="shared" si="140"/>
        <v>-1.478493932745233E-2</v>
      </c>
      <c r="E4460">
        <v>-1.478493932745233E-2</v>
      </c>
      <c r="F4460">
        <v>4458</v>
      </c>
      <c r="G4460">
        <f t="shared" ca="1" si="141"/>
        <v>6.1863303514755434E-2</v>
      </c>
    </row>
    <row r="4461" spans="2:7" x14ac:dyDescent="0.2">
      <c r="B4461" s="153">
        <v>37054</v>
      </c>
      <c r="C4461" s="61">
        <v>11.477760999999999</v>
      </c>
      <c r="D4461">
        <f t="shared" si="140"/>
        <v>-6.7171791573993327E-4</v>
      </c>
      <c r="E4461">
        <v>-6.7171791573993327E-4</v>
      </c>
      <c r="F4461">
        <v>4459</v>
      </c>
      <c r="G4461">
        <f t="shared" ca="1" si="141"/>
        <v>4.8060222498068801E-2</v>
      </c>
    </row>
    <row r="4462" spans="2:7" x14ac:dyDescent="0.2">
      <c r="B4462" s="153">
        <v>37053</v>
      </c>
      <c r="C4462" s="61">
        <v>11.485476</v>
      </c>
      <c r="D4462">
        <f t="shared" si="140"/>
        <v>-1.3253895187421637E-2</v>
      </c>
      <c r="E4462">
        <v>-1.3253895187421637E-2</v>
      </c>
      <c r="F4462">
        <v>4460</v>
      </c>
      <c r="G4462">
        <f t="shared" ca="1" si="141"/>
        <v>0.10247238235898758</v>
      </c>
    </row>
    <row r="4463" spans="2:7" x14ac:dyDescent="0.2">
      <c r="B4463" s="153">
        <v>37050</v>
      </c>
      <c r="C4463" s="61">
        <v>11.639748000000001</v>
      </c>
      <c r="D4463">
        <f t="shared" si="140"/>
        <v>2.0974283171067556E-2</v>
      </c>
      <c r="E4463">
        <v>2.0974283171067556E-2</v>
      </c>
      <c r="F4463">
        <v>4461</v>
      </c>
      <c r="G4463">
        <f t="shared" ca="1" si="141"/>
        <v>-1.3551557841994178E-2</v>
      </c>
    </row>
    <row r="4464" spans="2:7" x14ac:dyDescent="0.2">
      <c r="B4464" s="153">
        <v>37049</v>
      </c>
      <c r="C4464" s="61">
        <v>11.400627999999999</v>
      </c>
      <c r="D4464">
        <f t="shared" si="140"/>
        <v>-4.0259728452239837E-2</v>
      </c>
      <c r="E4464">
        <v>-4.0259728452239837E-2</v>
      </c>
      <c r="F4464">
        <v>4462</v>
      </c>
      <c r="G4464">
        <f t="shared" ca="1" si="141"/>
        <v>1.2202659741964116E-2</v>
      </c>
    </row>
    <row r="4465" spans="2:7" x14ac:dyDescent="0.2">
      <c r="B4465" s="153">
        <v>37048</v>
      </c>
      <c r="C4465" s="61">
        <v>11.878868000000001</v>
      </c>
      <c r="D4465">
        <f t="shared" si="140"/>
        <v>-1.8483031689163265E-2</v>
      </c>
      <c r="E4465">
        <v>-1.8483031689163265E-2</v>
      </c>
      <c r="F4465">
        <v>4463</v>
      </c>
      <c r="G4465">
        <f t="shared" ca="1" si="141"/>
        <v>-7.831373356829581E-2</v>
      </c>
    </row>
    <row r="4466" spans="2:7" x14ac:dyDescent="0.2">
      <c r="B4466" s="153">
        <v>37047</v>
      </c>
      <c r="C4466" s="61">
        <v>12.10256</v>
      </c>
      <c r="D4466">
        <f t="shared" si="140"/>
        <v>-9.4699198724270215E-3</v>
      </c>
      <c r="E4466">
        <v>-9.4699198724270215E-3</v>
      </c>
      <c r="F4466">
        <v>4464</v>
      </c>
      <c r="G4466">
        <f t="shared" ca="1" si="141"/>
        <v>-1.6908642134074185E-3</v>
      </c>
    </row>
    <row r="4467" spans="2:7" x14ac:dyDescent="0.2">
      <c r="B4467" s="153">
        <v>37046</v>
      </c>
      <c r="C4467" s="61">
        <v>12.218266</v>
      </c>
      <c r="D4467">
        <f t="shared" si="140"/>
        <v>-1.797860545227822E-2</v>
      </c>
      <c r="E4467">
        <v>-1.797860545227822E-2</v>
      </c>
      <c r="F4467">
        <v>4465</v>
      </c>
      <c r="G4467">
        <f t="shared" ca="1" si="141"/>
        <v>6.1417908784542098E-2</v>
      </c>
    </row>
    <row r="4468" spans="2:7" x14ac:dyDescent="0.2">
      <c r="B4468" s="153">
        <v>37043</v>
      </c>
      <c r="C4468" s="61">
        <v>12.441955</v>
      </c>
      <c r="D4468">
        <f t="shared" si="140"/>
        <v>-1.9452920211692367E-2</v>
      </c>
      <c r="E4468">
        <v>-1.9452920211692367E-2</v>
      </c>
      <c r="F4468">
        <v>4466</v>
      </c>
      <c r="G4468">
        <f t="shared" ca="1" si="141"/>
        <v>2.1835679284857412E-2</v>
      </c>
    </row>
    <row r="4469" spans="2:7" x14ac:dyDescent="0.2">
      <c r="B4469" s="153">
        <v>37042</v>
      </c>
      <c r="C4469" s="61">
        <v>12.688789</v>
      </c>
      <c r="D4469">
        <f t="shared" si="140"/>
        <v>-2.7778014024472216E-2</v>
      </c>
      <c r="E4469">
        <v>-2.7778014024472216E-2</v>
      </c>
      <c r="F4469">
        <v>4467</v>
      </c>
      <c r="G4469">
        <f t="shared" ca="1" si="141"/>
        <v>2.5755515902510909E-2</v>
      </c>
    </row>
    <row r="4470" spans="2:7" x14ac:dyDescent="0.2">
      <c r="B4470" s="153">
        <v>37041</v>
      </c>
      <c r="C4470" s="61">
        <v>13.051329000000001</v>
      </c>
      <c r="D4470">
        <f t="shared" si="140"/>
        <v>8.3433655213207107E-3</v>
      </c>
      <c r="E4470">
        <v>8.3433655213207107E-3</v>
      </c>
      <c r="F4470">
        <v>4468</v>
      </c>
      <c r="G4470">
        <f t="shared" ca="1" si="141"/>
        <v>-8.0085743547693114E-2</v>
      </c>
    </row>
    <row r="4471" spans="2:7" x14ac:dyDescent="0.2">
      <c r="B4471" s="153">
        <v>37040</v>
      </c>
      <c r="C4471" s="61">
        <v>12.943338000000001</v>
      </c>
      <c r="D4471">
        <f t="shared" si="140"/>
        <v>4.483199454696378E-2</v>
      </c>
      <c r="E4471">
        <v>4.483199454696378E-2</v>
      </c>
      <c r="F4471">
        <v>4469</v>
      </c>
      <c r="G4471">
        <f t="shared" ca="1" si="141"/>
        <v>5.7767005081818507E-2</v>
      </c>
    </row>
    <row r="4472" spans="2:7" x14ac:dyDescent="0.2">
      <c r="B4472" s="153">
        <v>37039</v>
      </c>
      <c r="C4472" s="61">
        <v>12.387961000000001</v>
      </c>
      <c r="D4472">
        <f t="shared" si="140"/>
        <v>1.8389267780908148E-2</v>
      </c>
      <c r="E4472">
        <v>1.8389267780908148E-2</v>
      </c>
      <c r="F4472">
        <v>4470</v>
      </c>
      <c r="G4472">
        <f t="shared" ca="1" si="141"/>
        <v>6.1757241282064515E-2</v>
      </c>
    </row>
    <row r="4473" spans="2:7" x14ac:dyDescent="0.2">
      <c r="B4473" s="153">
        <v>37036</v>
      </c>
      <c r="C4473" s="61">
        <v>12.164269000000001</v>
      </c>
      <c r="D4473">
        <f t="shared" si="140"/>
        <v>-2.8940896825575463E-2</v>
      </c>
      <c r="E4473">
        <v>-2.8940896825575463E-2</v>
      </c>
      <c r="F4473">
        <v>4471</v>
      </c>
      <c r="G4473">
        <f t="shared" ca="1" si="141"/>
        <v>-2.9866760309469071E-2</v>
      </c>
    </row>
    <row r="4474" spans="2:7" x14ac:dyDescent="0.2">
      <c r="B4474" s="153">
        <v>37035</v>
      </c>
      <c r="C4474" s="61">
        <v>12.526806000000001</v>
      </c>
      <c r="D4474">
        <f t="shared" si="140"/>
        <v>6.1957460562612598E-3</v>
      </c>
      <c r="E4474">
        <v>6.1957460562612598E-3</v>
      </c>
      <c r="F4474">
        <v>4472</v>
      </c>
      <c r="G4474">
        <f t="shared" ca="1" si="141"/>
        <v>8.4365734411839297E-2</v>
      </c>
    </row>
    <row r="4475" spans="2:7" x14ac:dyDescent="0.2">
      <c r="B4475" s="153">
        <v>37034</v>
      </c>
      <c r="C4475" s="61">
        <v>12.449671</v>
      </c>
      <c r="D4475">
        <f t="shared" si="140"/>
        <v>-4.3181742567618723E-3</v>
      </c>
      <c r="E4475">
        <v>-4.3181742567618723E-3</v>
      </c>
      <c r="F4475">
        <v>4473</v>
      </c>
      <c r="G4475">
        <f t="shared" ca="1" si="141"/>
        <v>-3.830992272767926E-2</v>
      </c>
    </row>
    <row r="4476" spans="2:7" x14ac:dyDescent="0.2">
      <c r="B4476" s="153">
        <v>37033</v>
      </c>
      <c r="C4476" s="61">
        <v>12.503664000000001</v>
      </c>
      <c r="D4476">
        <f t="shared" si="140"/>
        <v>-1.4589650753905619E-2</v>
      </c>
      <c r="E4476">
        <v>-1.4589650753905619E-2</v>
      </c>
      <c r="F4476">
        <v>4474</v>
      </c>
      <c r="G4476">
        <f t="shared" ca="1" si="141"/>
        <v>6.1032817311520667E-2</v>
      </c>
    </row>
    <row r="4477" spans="2:7" x14ac:dyDescent="0.2">
      <c r="B4477" s="153">
        <v>37032</v>
      </c>
      <c r="C4477" s="61">
        <v>12.688789</v>
      </c>
      <c r="D4477">
        <f t="shared" si="140"/>
        <v>-4.2373782497310995E-3</v>
      </c>
      <c r="E4477">
        <v>-4.2373782497310995E-3</v>
      </c>
      <c r="F4477">
        <v>4475</v>
      </c>
      <c r="G4477">
        <f t="shared" ca="1" si="141"/>
        <v>4.3252084948173536E-2</v>
      </c>
    </row>
    <row r="4478" spans="2:7" x14ac:dyDescent="0.2">
      <c r="B4478" s="153">
        <v>37029</v>
      </c>
      <c r="C4478" s="61">
        <v>12.742785</v>
      </c>
      <c r="D4478">
        <f t="shared" si="140"/>
        <v>-6.0499592996321157E-4</v>
      </c>
      <c r="E4478">
        <v>-6.0499592996321157E-4</v>
      </c>
      <c r="F4478">
        <v>4476</v>
      </c>
      <c r="G4478">
        <f t="shared" ca="1" si="141"/>
        <v>3.3627864364439417E-2</v>
      </c>
    </row>
    <row r="4479" spans="2:7" x14ac:dyDescent="0.2">
      <c r="B4479" s="153">
        <v>37028</v>
      </c>
      <c r="C4479" s="61">
        <v>12.750499</v>
      </c>
      <c r="D4479">
        <f t="shared" si="140"/>
        <v>4.4219875435586441E-2</v>
      </c>
      <c r="E4479">
        <v>4.4219875435586441E-2</v>
      </c>
      <c r="F4479">
        <v>4477</v>
      </c>
      <c r="G4479">
        <f t="shared" ca="1" si="141"/>
        <v>-6.2588326849977477E-2</v>
      </c>
    </row>
    <row r="4480" spans="2:7" x14ac:dyDescent="0.2">
      <c r="B4480" s="153">
        <v>37027</v>
      </c>
      <c r="C4480" s="61">
        <v>12.21055</v>
      </c>
      <c r="D4480">
        <f t="shared" si="140"/>
        <v>6.7430787967965464E-2</v>
      </c>
      <c r="E4480">
        <v>6.7430787967965464E-2</v>
      </c>
      <c r="F4480">
        <v>4478</v>
      </c>
      <c r="G4480">
        <f t="shared" ca="1" si="141"/>
        <v>6.6488249968200156E-3</v>
      </c>
    </row>
    <row r="4481" spans="2:7" x14ac:dyDescent="0.2">
      <c r="B4481" s="153">
        <v>37026</v>
      </c>
      <c r="C4481" s="61">
        <v>11.439196000000001</v>
      </c>
      <c r="D4481">
        <f t="shared" si="140"/>
        <v>-1.1333387552486623E-2</v>
      </c>
      <c r="E4481">
        <v>-1.1333387552486623E-2</v>
      </c>
      <c r="F4481">
        <v>4479</v>
      </c>
      <c r="G4481">
        <f t="shared" ca="1" si="141"/>
        <v>-4.3552351615351349E-2</v>
      </c>
    </row>
    <row r="4482" spans="2:7" x14ac:dyDescent="0.2">
      <c r="B4482" s="153">
        <v>37025</v>
      </c>
      <c r="C4482" s="61">
        <v>11.570327000000001</v>
      </c>
      <c r="D4482">
        <f t="shared" si="140"/>
        <v>-3.9840373368885901E-3</v>
      </c>
      <c r="E4482">
        <v>-3.9840373368885901E-3</v>
      </c>
      <c r="F4482">
        <v>4480</v>
      </c>
      <c r="G4482">
        <f t="shared" ca="1" si="141"/>
        <v>5.1119541192293269E-2</v>
      </c>
    </row>
    <row r="4483" spans="2:7" x14ac:dyDescent="0.2">
      <c r="B4483" s="153">
        <v>37022</v>
      </c>
      <c r="C4483" s="61">
        <v>11.616607999999999</v>
      </c>
      <c r="D4483">
        <f t="shared" ref="D4483:D4546" si="142">(C4483-C4484)/C4484</f>
        <v>-2.5873217527662206E-2</v>
      </c>
      <c r="E4483">
        <v>-2.5873217527662206E-2</v>
      </c>
      <c r="F4483">
        <v>4481</v>
      </c>
      <c r="G4483">
        <f t="shared" ref="G4483:G4546" ca="1" si="143">_xlfn.NORM.INV(RAND(),$N$5,$N$6)</f>
        <v>-3.1139868146645478E-2</v>
      </c>
    </row>
    <row r="4484" spans="2:7" x14ac:dyDescent="0.2">
      <c r="B4484" s="153">
        <v>37021</v>
      </c>
      <c r="C4484" s="61">
        <v>11.92515</v>
      </c>
      <c r="D4484">
        <f t="shared" si="142"/>
        <v>1.3770700958577202E-2</v>
      </c>
      <c r="E4484">
        <v>1.3770700958577202E-2</v>
      </c>
      <c r="F4484">
        <v>4482</v>
      </c>
      <c r="G4484">
        <f t="shared" ca="1" si="143"/>
        <v>1.2695600598050463E-2</v>
      </c>
    </row>
    <row r="4485" spans="2:7" x14ac:dyDescent="0.2">
      <c r="B4485" s="153">
        <v>37020</v>
      </c>
      <c r="C4485" s="61">
        <v>11.763163</v>
      </c>
      <c r="D4485">
        <f t="shared" si="142"/>
        <v>1.8704128963748134E-2</v>
      </c>
      <c r="E4485">
        <v>1.8704128963748134E-2</v>
      </c>
      <c r="F4485">
        <v>4483</v>
      </c>
      <c r="G4485">
        <f t="shared" ca="1" si="143"/>
        <v>4.0686976097740392E-2</v>
      </c>
    </row>
    <row r="4486" spans="2:7" x14ac:dyDescent="0.2">
      <c r="B4486" s="153">
        <v>37019</v>
      </c>
      <c r="C4486" s="61">
        <v>11.547183</v>
      </c>
      <c r="D4486">
        <f t="shared" si="142"/>
        <v>1.9060461795545994E-2</v>
      </c>
      <c r="E4486">
        <v>1.9060461795545994E-2</v>
      </c>
      <c r="F4486">
        <v>4484</v>
      </c>
      <c r="G4486">
        <f t="shared" ca="1" si="143"/>
        <v>2.1276804241458593E-2</v>
      </c>
    </row>
    <row r="4487" spans="2:7" x14ac:dyDescent="0.2">
      <c r="B4487" s="153">
        <v>37018</v>
      </c>
      <c r="C4487" s="61">
        <v>11.331205000000001</v>
      </c>
      <c r="D4487">
        <f t="shared" si="142"/>
        <v>-1.4093912490258237E-2</v>
      </c>
      <c r="E4487">
        <v>-1.4093912490258237E-2</v>
      </c>
      <c r="F4487">
        <v>4485</v>
      </c>
      <c r="G4487">
        <f t="shared" ca="1" si="143"/>
        <v>4.5049029831545975E-2</v>
      </c>
    </row>
    <row r="4488" spans="2:7" x14ac:dyDescent="0.2">
      <c r="B4488" s="153">
        <v>37015</v>
      </c>
      <c r="C4488" s="61">
        <v>11.493188999999999</v>
      </c>
      <c r="D4488">
        <f t="shared" si="142"/>
        <v>2.1947729384724272E-2</v>
      </c>
      <c r="E4488">
        <v>2.1947729384724272E-2</v>
      </c>
      <c r="F4488">
        <v>4486</v>
      </c>
      <c r="G4488">
        <f t="shared" ca="1" si="143"/>
        <v>-7.7432832922259831E-3</v>
      </c>
    </row>
    <row r="4489" spans="2:7" x14ac:dyDescent="0.2">
      <c r="B4489" s="153">
        <v>37014</v>
      </c>
      <c r="C4489" s="61">
        <v>11.246357</v>
      </c>
      <c r="D4489">
        <f t="shared" si="142"/>
        <v>-2.4748962777221436E-2</v>
      </c>
      <c r="E4489">
        <v>-2.4748962777221436E-2</v>
      </c>
      <c r="F4489">
        <v>4487</v>
      </c>
      <c r="G4489">
        <f t="shared" ca="1" si="143"/>
        <v>-2.1400961087893432E-2</v>
      </c>
    </row>
    <row r="4490" spans="2:7" x14ac:dyDescent="0.2">
      <c r="B4490" s="153">
        <v>37013</v>
      </c>
      <c r="C4490" s="61">
        <v>11.531756</v>
      </c>
      <c r="D4490">
        <f t="shared" si="142"/>
        <v>-1.1243527332166861E-2</v>
      </c>
      <c r="E4490">
        <v>-1.1243527332166861E-2</v>
      </c>
      <c r="F4490">
        <v>4488</v>
      </c>
      <c r="G4490">
        <f t="shared" ca="1" si="143"/>
        <v>-3.2698730804319412E-2</v>
      </c>
    </row>
    <row r="4491" spans="2:7" x14ac:dyDescent="0.2">
      <c r="B4491" s="153">
        <v>37012</v>
      </c>
      <c r="C4491" s="61">
        <v>11.662888000000001</v>
      </c>
      <c r="D4491">
        <f t="shared" si="142"/>
        <v>0</v>
      </c>
      <c r="E4491">
        <v>0</v>
      </c>
      <c r="F4491">
        <v>4489</v>
      </c>
      <c r="G4491">
        <f t="shared" ca="1" si="143"/>
        <v>0.12285841688456217</v>
      </c>
    </row>
    <row r="4492" spans="2:7" x14ac:dyDescent="0.2">
      <c r="B4492" s="153">
        <v>37011</v>
      </c>
      <c r="C4492" s="61">
        <v>11.662888000000001</v>
      </c>
      <c r="D4492">
        <f t="shared" si="142"/>
        <v>5.29247131287513E-2</v>
      </c>
      <c r="E4492">
        <v>5.29247131287513E-2</v>
      </c>
      <c r="F4492">
        <v>4490</v>
      </c>
      <c r="G4492">
        <f t="shared" ca="1" si="143"/>
        <v>-5.9407365185637835E-2</v>
      </c>
    </row>
    <row r="4493" spans="2:7" x14ac:dyDescent="0.2">
      <c r="B4493" s="153">
        <v>37008</v>
      </c>
      <c r="C4493" s="61">
        <v>11.076658999999999</v>
      </c>
      <c r="D4493">
        <f t="shared" si="142"/>
        <v>-4.4577354570009983E-2</v>
      </c>
      <c r="E4493">
        <v>-4.4577354570009983E-2</v>
      </c>
      <c r="F4493">
        <v>4491</v>
      </c>
      <c r="G4493">
        <f t="shared" ca="1" si="143"/>
        <v>4.8723891880222851E-2</v>
      </c>
    </row>
    <row r="4494" spans="2:7" x14ac:dyDescent="0.2">
      <c r="B4494" s="153">
        <v>37007</v>
      </c>
      <c r="C4494" s="61">
        <v>11.593465</v>
      </c>
      <c r="D4494">
        <f t="shared" si="142"/>
        <v>1.4169992497035192E-2</v>
      </c>
      <c r="E4494">
        <v>1.4169992497035192E-2</v>
      </c>
      <c r="F4494">
        <v>4492</v>
      </c>
      <c r="G4494">
        <f t="shared" ca="1" si="143"/>
        <v>-5.4134833346737632E-2</v>
      </c>
    </row>
    <row r="4495" spans="2:7" x14ac:dyDescent="0.2">
      <c r="B4495" s="153">
        <v>37006</v>
      </c>
      <c r="C4495" s="61">
        <v>11.431481</v>
      </c>
      <c r="D4495">
        <f t="shared" si="142"/>
        <v>2.348059904983521E-2</v>
      </c>
      <c r="E4495">
        <v>2.348059904983521E-2</v>
      </c>
      <c r="F4495">
        <v>4493</v>
      </c>
      <c r="G4495">
        <f t="shared" ca="1" si="143"/>
        <v>8.3234621539227602E-3</v>
      </c>
    </row>
    <row r="4496" spans="2:7" x14ac:dyDescent="0.2">
      <c r="B4496" s="153">
        <v>37005</v>
      </c>
      <c r="C4496" s="61">
        <v>11.169221</v>
      </c>
      <c r="D4496">
        <f t="shared" si="142"/>
        <v>5.5393503084949836E-2</v>
      </c>
      <c r="E4496">
        <v>5.5393503084949836E-2</v>
      </c>
      <c r="F4496">
        <v>4494</v>
      </c>
      <c r="G4496">
        <f t="shared" ca="1" si="143"/>
        <v>5.5130299183138082E-2</v>
      </c>
    </row>
    <row r="4497" spans="2:7" x14ac:dyDescent="0.2">
      <c r="B4497" s="153">
        <v>37004</v>
      </c>
      <c r="C4497" s="61">
        <v>10.582992000000001</v>
      </c>
      <c r="D4497">
        <f t="shared" si="142"/>
        <v>2.771561651136184E-2</v>
      </c>
      <c r="E4497">
        <v>2.771561651136184E-2</v>
      </c>
      <c r="F4497">
        <v>4495</v>
      </c>
      <c r="G4497">
        <f t="shared" ca="1" si="143"/>
        <v>-8.1858733335222721E-3</v>
      </c>
    </row>
    <row r="4498" spans="2:7" x14ac:dyDescent="0.2">
      <c r="B4498" s="153">
        <v>37001</v>
      </c>
      <c r="C4498" s="61">
        <v>10.297587999999999</v>
      </c>
      <c r="D4498">
        <f t="shared" si="142"/>
        <v>-3.4008972500142676E-2</v>
      </c>
      <c r="E4498">
        <v>-3.4008972500142676E-2</v>
      </c>
      <c r="F4498">
        <v>4496</v>
      </c>
      <c r="G4498">
        <f t="shared" ca="1" si="143"/>
        <v>0.15343486973914547</v>
      </c>
    </row>
    <row r="4499" spans="2:7" x14ac:dyDescent="0.2">
      <c r="B4499" s="153">
        <v>37000</v>
      </c>
      <c r="C4499" s="61">
        <v>10.660128</v>
      </c>
      <c r="D4499">
        <f t="shared" si="142"/>
        <v>0</v>
      </c>
      <c r="E4499">
        <v>0</v>
      </c>
      <c r="F4499">
        <v>4497</v>
      </c>
      <c r="G4499">
        <f t="shared" ca="1" si="143"/>
        <v>5.6216202207439725E-2</v>
      </c>
    </row>
    <row r="4500" spans="2:7" x14ac:dyDescent="0.2">
      <c r="B4500" s="153">
        <v>36999</v>
      </c>
      <c r="C4500" s="61">
        <v>10.660128</v>
      </c>
      <c r="D4500">
        <f t="shared" si="142"/>
        <v>5.0950783560172276E-2</v>
      </c>
      <c r="E4500">
        <v>5.0950783560172276E-2</v>
      </c>
      <c r="F4500">
        <v>4498</v>
      </c>
      <c r="G4500">
        <f t="shared" ca="1" si="143"/>
        <v>-2.1613083748224262E-2</v>
      </c>
    </row>
    <row r="4501" spans="2:7" x14ac:dyDescent="0.2">
      <c r="B4501" s="153">
        <v>36998</v>
      </c>
      <c r="C4501" s="61">
        <v>10.143318000000001</v>
      </c>
      <c r="D4501">
        <f t="shared" si="142"/>
        <v>4.3650875309906141E-2</v>
      </c>
      <c r="E4501">
        <v>4.3650875309906141E-2</v>
      </c>
      <c r="F4501">
        <v>4499</v>
      </c>
      <c r="G4501">
        <f t="shared" ca="1" si="143"/>
        <v>3.3276313904110275E-2</v>
      </c>
    </row>
    <row r="4502" spans="2:7" x14ac:dyDescent="0.2">
      <c r="B4502" s="153">
        <v>36997</v>
      </c>
      <c r="C4502" s="61">
        <v>9.7190720000000006</v>
      </c>
      <c r="D4502">
        <f t="shared" si="142"/>
        <v>-7.9337590236608704E-4</v>
      </c>
      <c r="E4502">
        <v>-7.9337590236608704E-4</v>
      </c>
      <c r="F4502">
        <v>4500</v>
      </c>
      <c r="G4502">
        <f t="shared" ca="1" si="143"/>
        <v>2.4748649987152302E-2</v>
      </c>
    </row>
    <row r="4503" spans="2:7" x14ac:dyDescent="0.2">
      <c r="B4503" s="153">
        <v>36994</v>
      </c>
      <c r="C4503" s="61">
        <v>9.7267890000000001</v>
      </c>
      <c r="D4503">
        <f t="shared" si="142"/>
        <v>0</v>
      </c>
      <c r="E4503">
        <v>0</v>
      </c>
      <c r="F4503">
        <v>4501</v>
      </c>
      <c r="G4503">
        <f t="shared" ca="1" si="143"/>
        <v>-6.2891848380496856E-2</v>
      </c>
    </row>
    <row r="4504" spans="2:7" x14ac:dyDescent="0.2">
      <c r="B4504" s="153">
        <v>36993</v>
      </c>
      <c r="C4504" s="61">
        <v>9.7267890000000001</v>
      </c>
      <c r="D4504">
        <f t="shared" si="142"/>
        <v>-3.9489615940111432E-3</v>
      </c>
      <c r="E4504">
        <v>-3.9489615940111432E-3</v>
      </c>
      <c r="F4504">
        <v>4502</v>
      </c>
      <c r="G4504">
        <f t="shared" ca="1" si="143"/>
        <v>-1.1919821793987221E-3</v>
      </c>
    </row>
    <row r="4505" spans="2:7" x14ac:dyDescent="0.2">
      <c r="B4505" s="153">
        <v>36992</v>
      </c>
      <c r="C4505" s="61">
        <v>9.765352</v>
      </c>
      <c r="D4505">
        <f t="shared" si="142"/>
        <v>-1.3250462159039312E-2</v>
      </c>
      <c r="E4505">
        <v>-1.3250462159039312E-2</v>
      </c>
      <c r="F4505">
        <v>4503</v>
      </c>
      <c r="G4505">
        <f t="shared" ca="1" si="143"/>
        <v>-2.0073609116073258E-3</v>
      </c>
    </row>
    <row r="4506" spans="2:7" x14ac:dyDescent="0.2">
      <c r="B4506" s="153">
        <v>36991</v>
      </c>
      <c r="C4506" s="61">
        <v>9.8964850000000002</v>
      </c>
      <c r="D4506">
        <f t="shared" si="142"/>
        <v>-2.7293231065213985E-2</v>
      </c>
      <c r="E4506">
        <v>-2.7293231065213985E-2</v>
      </c>
      <c r="F4506">
        <v>4504</v>
      </c>
      <c r="G4506">
        <f t="shared" ca="1" si="143"/>
        <v>0.11625701207200544</v>
      </c>
    </row>
    <row r="4507" spans="2:7" x14ac:dyDescent="0.2">
      <c r="B4507" s="153">
        <v>36990</v>
      </c>
      <c r="C4507" s="61">
        <v>10.174170999999999</v>
      </c>
      <c r="D4507">
        <f t="shared" si="142"/>
        <v>2.4863760080746731E-2</v>
      </c>
      <c r="E4507">
        <v>2.4863760080746731E-2</v>
      </c>
      <c r="F4507">
        <v>4505</v>
      </c>
      <c r="G4507">
        <f t="shared" ca="1" si="143"/>
        <v>7.6976701725539054E-2</v>
      </c>
    </row>
    <row r="4508" spans="2:7" x14ac:dyDescent="0.2">
      <c r="B4508" s="153">
        <v>36987</v>
      </c>
      <c r="C4508" s="61">
        <v>9.9273399999999992</v>
      </c>
      <c r="D4508">
        <f t="shared" si="142"/>
        <v>4.3795757815293629E-2</v>
      </c>
      <c r="E4508">
        <v>4.3795757815293629E-2</v>
      </c>
      <c r="F4508">
        <v>4506</v>
      </c>
      <c r="G4508">
        <f t="shared" ca="1" si="143"/>
        <v>-6.603095698850224E-2</v>
      </c>
    </row>
    <row r="4509" spans="2:7" x14ac:dyDescent="0.2">
      <c r="B4509" s="153">
        <v>36986</v>
      </c>
      <c r="C4509" s="61">
        <v>9.5108069999999998</v>
      </c>
      <c r="D4509">
        <f t="shared" si="142"/>
        <v>0</v>
      </c>
      <c r="E4509">
        <v>0</v>
      </c>
      <c r="F4509">
        <v>4507</v>
      </c>
      <c r="G4509">
        <f t="shared" ca="1" si="143"/>
        <v>4.9623457182131979E-2</v>
      </c>
    </row>
    <row r="4510" spans="2:7" x14ac:dyDescent="0.2">
      <c r="B4510" s="153">
        <v>36985</v>
      </c>
      <c r="C4510" s="61">
        <v>9.5108069999999998</v>
      </c>
      <c r="D4510">
        <f t="shared" si="142"/>
        <v>4.8469348102525192E-2</v>
      </c>
      <c r="E4510">
        <v>4.8469348102525192E-2</v>
      </c>
      <c r="F4510">
        <v>4508</v>
      </c>
      <c r="G4510">
        <f t="shared" ca="1" si="143"/>
        <v>4.5754568092642028E-2</v>
      </c>
    </row>
    <row r="4511" spans="2:7" x14ac:dyDescent="0.2">
      <c r="B4511" s="153">
        <v>36984</v>
      </c>
      <c r="C4511" s="61">
        <v>9.0711349999999999</v>
      </c>
      <c r="D4511">
        <f t="shared" si="142"/>
        <v>-3.6065654949156964E-2</v>
      </c>
      <c r="E4511">
        <v>-3.6065654949156964E-2</v>
      </c>
      <c r="F4511">
        <v>4509</v>
      </c>
      <c r="G4511">
        <f t="shared" ca="1" si="143"/>
        <v>-3.4571609697086614E-3</v>
      </c>
    </row>
    <row r="4512" spans="2:7" x14ac:dyDescent="0.2">
      <c r="B4512" s="153">
        <v>36983</v>
      </c>
      <c r="C4512" s="61">
        <v>9.4105319999999999</v>
      </c>
      <c r="D4512">
        <f t="shared" si="142"/>
        <v>-6.5849796344929476E-2</v>
      </c>
      <c r="E4512">
        <v>-6.5849796344929476E-2</v>
      </c>
      <c r="F4512">
        <v>4510</v>
      </c>
      <c r="G4512">
        <f t="shared" ca="1" si="143"/>
        <v>-1.2186061005794372E-2</v>
      </c>
    </row>
    <row r="4513" spans="2:7" x14ac:dyDescent="0.2">
      <c r="B4513" s="153">
        <v>36980</v>
      </c>
      <c r="C4513" s="61">
        <v>10.073896</v>
      </c>
      <c r="D4513">
        <f t="shared" si="142"/>
        <v>-5.8399376447197886E-2</v>
      </c>
      <c r="E4513">
        <v>-5.8399376447197886E-2</v>
      </c>
      <c r="F4513">
        <v>4511</v>
      </c>
      <c r="G4513">
        <f t="shared" ca="1" si="143"/>
        <v>-1.3594016557597425E-2</v>
      </c>
    </row>
    <row r="4514" spans="2:7" x14ac:dyDescent="0.2">
      <c r="B4514" s="153">
        <v>36979</v>
      </c>
      <c r="C4514" s="61">
        <v>10.698693</v>
      </c>
      <c r="D4514">
        <f t="shared" si="142"/>
        <v>-8.5778684396324561E-3</v>
      </c>
      <c r="E4514">
        <v>-8.5778684396324561E-3</v>
      </c>
      <c r="F4514">
        <v>4512</v>
      </c>
      <c r="G4514">
        <f t="shared" ca="1" si="143"/>
        <v>1.7776200622724305E-2</v>
      </c>
    </row>
    <row r="4515" spans="2:7" x14ac:dyDescent="0.2">
      <c r="B4515" s="153">
        <v>36978</v>
      </c>
      <c r="C4515" s="61">
        <v>10.791259</v>
      </c>
      <c r="D4515">
        <f t="shared" si="142"/>
        <v>1.5239707855815514E-2</v>
      </c>
      <c r="E4515">
        <v>1.5239707855815514E-2</v>
      </c>
      <c r="F4515">
        <v>4513</v>
      </c>
      <c r="G4515">
        <f t="shared" ca="1" si="143"/>
        <v>-2.5874238912529782E-2</v>
      </c>
    </row>
    <row r="4516" spans="2:7" x14ac:dyDescent="0.2">
      <c r="B4516" s="153">
        <v>36977</v>
      </c>
      <c r="C4516" s="61">
        <v>10.629272</v>
      </c>
      <c r="D4516">
        <f t="shared" si="142"/>
        <v>2.5297450673593274E-2</v>
      </c>
      <c r="E4516">
        <v>2.5297450673593274E-2</v>
      </c>
      <c r="F4516">
        <v>4514</v>
      </c>
      <c r="G4516">
        <f t="shared" ca="1" si="143"/>
        <v>-1.1996904916829351E-2</v>
      </c>
    </row>
    <row r="4517" spans="2:7" x14ac:dyDescent="0.2">
      <c r="B4517" s="153">
        <v>36976</v>
      </c>
      <c r="C4517" s="61">
        <v>10.367013</v>
      </c>
      <c r="D4517">
        <f t="shared" si="142"/>
        <v>-1.4662566786062699E-2</v>
      </c>
      <c r="E4517">
        <v>-1.4662566786062699E-2</v>
      </c>
      <c r="F4517">
        <v>4515</v>
      </c>
      <c r="G4517">
        <f t="shared" ca="1" si="143"/>
        <v>-1.9090460197066492E-2</v>
      </c>
    </row>
    <row r="4518" spans="2:7" x14ac:dyDescent="0.2">
      <c r="B4518" s="153">
        <v>36973</v>
      </c>
      <c r="C4518" s="61">
        <v>10.521281999999999</v>
      </c>
      <c r="D4518">
        <f t="shared" si="142"/>
        <v>-3.3994565504311375E-2</v>
      </c>
      <c r="E4518">
        <v>-3.3994565504311375E-2</v>
      </c>
      <c r="F4518">
        <v>4516</v>
      </c>
      <c r="G4518">
        <f t="shared" ca="1" si="143"/>
        <v>5.3265333580663064E-2</v>
      </c>
    </row>
    <row r="4519" spans="2:7" x14ac:dyDescent="0.2">
      <c r="B4519" s="153">
        <v>36972</v>
      </c>
      <c r="C4519" s="61">
        <v>10.891534999999999</v>
      </c>
      <c r="D4519">
        <f t="shared" si="142"/>
        <v>-4.5300630941925074E-2</v>
      </c>
      <c r="E4519">
        <v>-4.5300630941925074E-2</v>
      </c>
      <c r="F4519">
        <v>4517</v>
      </c>
      <c r="G4519">
        <f t="shared" ca="1" si="143"/>
        <v>-2.6189959161596062E-2</v>
      </c>
    </row>
    <row r="4520" spans="2:7" x14ac:dyDescent="0.2">
      <c r="B4520" s="153">
        <v>36971</v>
      </c>
      <c r="C4520" s="61">
        <v>11.408340000000001</v>
      </c>
      <c r="D4520">
        <f t="shared" si="142"/>
        <v>1.09362711759273E-2</v>
      </c>
      <c r="E4520">
        <v>1.09362711759273E-2</v>
      </c>
      <c r="F4520">
        <v>4518</v>
      </c>
      <c r="G4520">
        <f t="shared" ca="1" si="143"/>
        <v>-8.5268839068802588E-2</v>
      </c>
    </row>
    <row r="4521" spans="2:7" x14ac:dyDescent="0.2">
      <c r="B4521" s="153">
        <v>36970</v>
      </c>
      <c r="C4521" s="61">
        <v>11.284924999999999</v>
      </c>
      <c r="D4521">
        <f t="shared" si="142"/>
        <v>-2.2711859680408716E-2</v>
      </c>
      <c r="E4521">
        <v>-2.2711859680408716E-2</v>
      </c>
      <c r="F4521">
        <v>4519</v>
      </c>
      <c r="G4521">
        <f t="shared" ca="1" si="143"/>
        <v>4.881448125502498E-2</v>
      </c>
    </row>
    <row r="4522" spans="2:7" x14ac:dyDescent="0.2">
      <c r="B4522" s="153">
        <v>36969</v>
      </c>
      <c r="C4522" s="61">
        <v>11.547183</v>
      </c>
      <c r="D4522">
        <f t="shared" si="142"/>
        <v>2.4640587298668921E-2</v>
      </c>
      <c r="E4522">
        <v>2.4640587298668921E-2</v>
      </c>
      <c r="F4522">
        <v>4520</v>
      </c>
      <c r="G4522">
        <f t="shared" ca="1" si="143"/>
        <v>-2.5513852948152491E-2</v>
      </c>
    </row>
    <row r="4523" spans="2:7" x14ac:dyDescent="0.2">
      <c r="B4523" s="153">
        <v>36966</v>
      </c>
      <c r="C4523" s="61">
        <v>11.269496</v>
      </c>
      <c r="D4523">
        <f t="shared" si="142"/>
        <v>-3.9447733604697978E-2</v>
      </c>
      <c r="E4523">
        <v>-3.9447733604697978E-2</v>
      </c>
      <c r="F4523">
        <v>4521</v>
      </c>
      <c r="G4523">
        <f t="shared" ca="1" si="143"/>
        <v>-1.201131439686173E-2</v>
      </c>
    </row>
    <row r="4524" spans="2:7" x14ac:dyDescent="0.2">
      <c r="B4524" s="153">
        <v>36965</v>
      </c>
      <c r="C4524" s="61">
        <v>11.732309000000001</v>
      </c>
      <c r="D4524">
        <f t="shared" si="142"/>
        <v>2.0120592259530251E-2</v>
      </c>
      <c r="E4524">
        <v>2.0120592259530251E-2</v>
      </c>
      <c r="F4524">
        <v>4522</v>
      </c>
      <c r="G4524">
        <f t="shared" ca="1" si="143"/>
        <v>3.0799649917644254E-2</v>
      </c>
    </row>
    <row r="4525" spans="2:7" x14ac:dyDescent="0.2">
      <c r="B4525" s="153">
        <v>36964</v>
      </c>
      <c r="C4525" s="61">
        <v>11.500904</v>
      </c>
      <c r="D4525">
        <f t="shared" si="142"/>
        <v>0.10526324388099892</v>
      </c>
      <c r="E4525">
        <v>0.10526324388099892</v>
      </c>
      <c r="F4525">
        <v>4523</v>
      </c>
      <c r="G4525">
        <f t="shared" ca="1" si="143"/>
        <v>3.4622257116573525E-2</v>
      </c>
    </row>
    <row r="4526" spans="2:7" x14ac:dyDescent="0.2">
      <c r="B4526" s="153">
        <v>36963</v>
      </c>
      <c r="C4526" s="61">
        <v>10.405578999999999</v>
      </c>
      <c r="D4526">
        <f t="shared" si="142"/>
        <v>-9.4022833707545148E-2</v>
      </c>
      <c r="E4526">
        <v>-9.4022833707545148E-2</v>
      </c>
      <c r="F4526">
        <v>4524</v>
      </c>
      <c r="G4526">
        <f t="shared" ca="1" si="143"/>
        <v>-4.824555558293306E-3</v>
      </c>
    </row>
    <row r="4527" spans="2:7" x14ac:dyDescent="0.2">
      <c r="B4527" s="153">
        <v>36962</v>
      </c>
      <c r="C4527" s="61">
        <v>11.485476</v>
      </c>
      <c r="D4527">
        <f t="shared" si="142"/>
        <v>-5.1592391716322863E-2</v>
      </c>
      <c r="E4527">
        <v>-5.1592391716322863E-2</v>
      </c>
      <c r="F4527">
        <v>4525</v>
      </c>
      <c r="G4527">
        <f t="shared" ca="1" si="143"/>
        <v>3.8371555530963275E-2</v>
      </c>
    </row>
    <row r="4528" spans="2:7" x14ac:dyDescent="0.2">
      <c r="B4528" s="153">
        <v>36959</v>
      </c>
      <c r="C4528" s="61">
        <v>12.110274</v>
      </c>
      <c r="D4528">
        <f t="shared" si="142"/>
        <v>-0.14951252579583912</v>
      </c>
      <c r="E4528">
        <v>-0.14951252579583912</v>
      </c>
      <c r="F4528">
        <v>4526</v>
      </c>
      <c r="G4528">
        <f t="shared" ca="1" si="143"/>
        <v>-4.7543834638010245E-3</v>
      </c>
    </row>
    <row r="4529" spans="2:7" x14ac:dyDescent="0.2">
      <c r="B4529" s="153">
        <v>36958</v>
      </c>
      <c r="C4529" s="61">
        <v>14.239215</v>
      </c>
      <c r="D4529">
        <f t="shared" si="142"/>
        <v>1.0847322927945659E-3</v>
      </c>
      <c r="E4529">
        <v>1.0847322927945659E-3</v>
      </c>
      <c r="F4529">
        <v>4527</v>
      </c>
      <c r="G4529">
        <f t="shared" ca="1" si="143"/>
        <v>-4.8019092596428413E-2</v>
      </c>
    </row>
    <row r="4530" spans="2:7" x14ac:dyDescent="0.2">
      <c r="B4530" s="153">
        <v>36957</v>
      </c>
      <c r="C4530" s="61">
        <v>14.223786</v>
      </c>
      <c r="D4530">
        <f t="shared" si="142"/>
        <v>2.1738989519571933E-3</v>
      </c>
      <c r="E4530">
        <v>2.1738989519571933E-3</v>
      </c>
      <c r="F4530">
        <v>4528</v>
      </c>
      <c r="G4530">
        <f t="shared" ca="1" si="143"/>
        <v>-7.6288138834834807E-3</v>
      </c>
    </row>
    <row r="4531" spans="2:7" x14ac:dyDescent="0.2">
      <c r="B4531" s="153">
        <v>36956</v>
      </c>
      <c r="C4531" s="61">
        <v>14.192932000000001</v>
      </c>
      <c r="D4531">
        <f t="shared" si="142"/>
        <v>0</v>
      </c>
      <c r="E4531">
        <v>0</v>
      </c>
      <c r="F4531">
        <v>4529</v>
      </c>
      <c r="G4531">
        <f t="shared" ca="1" si="143"/>
        <v>3.4281958124427289E-2</v>
      </c>
    </row>
    <row r="4532" spans="2:7" x14ac:dyDescent="0.2">
      <c r="B4532" s="153">
        <v>36955</v>
      </c>
      <c r="C4532" s="61">
        <v>14.192932000000001</v>
      </c>
      <c r="D4532">
        <f t="shared" si="142"/>
        <v>-3.9665983768227095E-2</v>
      </c>
      <c r="E4532">
        <v>-3.9665983768227095E-2</v>
      </c>
      <c r="F4532">
        <v>4530</v>
      </c>
      <c r="G4532">
        <f t="shared" ca="1" si="143"/>
        <v>-0.11521469606133528</v>
      </c>
    </row>
    <row r="4533" spans="2:7" x14ac:dyDescent="0.2">
      <c r="B4533" s="153">
        <v>36952</v>
      </c>
      <c r="C4533" s="61">
        <v>14.779161999999999</v>
      </c>
      <c r="D4533">
        <f t="shared" si="142"/>
        <v>-9.7928578870690369E-2</v>
      </c>
      <c r="E4533">
        <v>-9.7928578870690369E-2</v>
      </c>
      <c r="F4533">
        <v>4531</v>
      </c>
      <c r="G4533">
        <f t="shared" ca="1" si="143"/>
        <v>3.7427958930944562E-3</v>
      </c>
    </row>
    <row r="4534" spans="2:7" x14ac:dyDescent="0.2">
      <c r="B4534" s="153">
        <v>36951</v>
      </c>
      <c r="C4534" s="61">
        <v>16.383583000000002</v>
      </c>
      <c r="D4534">
        <f t="shared" si="142"/>
        <v>3.2070270756517243E-2</v>
      </c>
      <c r="E4534">
        <v>3.2070270756517243E-2</v>
      </c>
      <c r="F4534">
        <v>4532</v>
      </c>
      <c r="G4534">
        <f t="shared" ca="1" si="143"/>
        <v>-1.6458183928641592E-2</v>
      </c>
    </row>
    <row r="4535" spans="2:7" x14ac:dyDescent="0.2">
      <c r="B4535" s="153">
        <v>36950</v>
      </c>
      <c r="C4535" s="61">
        <v>15.874484000000001</v>
      </c>
      <c r="D4535">
        <f t="shared" si="142"/>
        <v>4.7328170744781746E-2</v>
      </c>
      <c r="E4535">
        <v>4.7328170744781746E-2</v>
      </c>
      <c r="F4535">
        <v>4533</v>
      </c>
      <c r="G4535">
        <f t="shared" ca="1" si="143"/>
        <v>9.5488550852276838E-2</v>
      </c>
    </row>
    <row r="4536" spans="2:7" x14ac:dyDescent="0.2">
      <c r="B4536" s="153">
        <v>36949</v>
      </c>
      <c r="C4536" s="61">
        <v>15.157125000000001</v>
      </c>
      <c r="D4536">
        <f t="shared" si="142"/>
        <v>5.1150564423451325E-3</v>
      </c>
      <c r="E4536">
        <v>5.1150564423451325E-3</v>
      </c>
      <c r="F4536">
        <v>4534</v>
      </c>
      <c r="G4536">
        <f t="shared" ca="1" si="143"/>
        <v>-1.0589908005087318E-2</v>
      </c>
    </row>
    <row r="4537" spans="2:7" x14ac:dyDescent="0.2">
      <c r="B4537" s="153">
        <v>36948</v>
      </c>
      <c r="C4537" s="61">
        <v>15.07999</v>
      </c>
      <c r="D4537">
        <f t="shared" si="142"/>
        <v>2.8947421570682464E-2</v>
      </c>
      <c r="E4537">
        <v>2.8947421570682464E-2</v>
      </c>
      <c r="F4537">
        <v>4535</v>
      </c>
      <c r="G4537">
        <f t="shared" ca="1" si="143"/>
        <v>0.1096606303267622</v>
      </c>
    </row>
    <row r="4538" spans="2:7" x14ac:dyDescent="0.2">
      <c r="B4538" s="153">
        <v>36945</v>
      </c>
      <c r="C4538" s="61">
        <v>14.655744</v>
      </c>
      <c r="D4538">
        <f t="shared" si="142"/>
        <v>-7.6324903852541121E-2</v>
      </c>
      <c r="E4538">
        <v>-7.6324903852541121E-2</v>
      </c>
      <c r="F4538">
        <v>4536</v>
      </c>
      <c r="G4538">
        <f t="shared" ca="1" si="143"/>
        <v>-1.4281904323258069E-2</v>
      </c>
    </row>
    <row r="4539" spans="2:7" x14ac:dyDescent="0.2">
      <c r="B4539" s="153">
        <v>36944</v>
      </c>
      <c r="C4539" s="61">
        <v>15.866773999999999</v>
      </c>
      <c r="D4539">
        <f t="shared" si="142"/>
        <v>-2.8341693008430899E-2</v>
      </c>
      <c r="E4539">
        <v>-2.8341693008430899E-2</v>
      </c>
      <c r="F4539">
        <v>4537</v>
      </c>
      <c r="G4539">
        <f t="shared" ca="1" si="143"/>
        <v>-8.5078336784411582E-2</v>
      </c>
    </row>
    <row r="4540" spans="2:7" x14ac:dyDescent="0.2">
      <c r="B4540" s="153">
        <v>36943</v>
      </c>
      <c r="C4540" s="61">
        <v>16.329581999999998</v>
      </c>
      <c r="D4540">
        <f t="shared" si="142"/>
        <v>-3.4215663684112836E-2</v>
      </c>
      <c r="E4540">
        <v>-3.4215663684112836E-2</v>
      </c>
      <c r="F4540">
        <v>4538</v>
      </c>
      <c r="G4540">
        <f t="shared" ca="1" si="143"/>
        <v>-3.7882027986983376E-2</v>
      </c>
    </row>
    <row r="4541" spans="2:7" x14ac:dyDescent="0.2">
      <c r="B4541" s="153">
        <v>36942</v>
      </c>
      <c r="C4541" s="61">
        <v>16.908104000000002</v>
      </c>
      <c r="D4541">
        <f t="shared" si="142"/>
        <v>-2.2301485140814356E-2</v>
      </c>
      <c r="E4541">
        <v>-2.2301485140814356E-2</v>
      </c>
      <c r="F4541">
        <v>4539</v>
      </c>
      <c r="G4541">
        <f t="shared" ca="1" si="143"/>
        <v>4.4618552672442635E-2</v>
      </c>
    </row>
    <row r="4542" spans="2:7" x14ac:dyDescent="0.2">
      <c r="B4542" s="153">
        <v>36941</v>
      </c>
      <c r="C4542" s="61">
        <v>17.293780999999999</v>
      </c>
      <c r="D4542">
        <f t="shared" si="142"/>
        <v>3.3179744426066818E-2</v>
      </c>
      <c r="E4542">
        <v>3.3179744426066818E-2</v>
      </c>
      <c r="F4542">
        <v>4540</v>
      </c>
      <c r="G4542">
        <f t="shared" ca="1" si="143"/>
        <v>-4.4994102169678092E-2</v>
      </c>
    </row>
    <row r="4543" spans="2:7" x14ac:dyDescent="0.2">
      <c r="B4543" s="153">
        <v>36938</v>
      </c>
      <c r="C4543" s="61">
        <v>16.738405</v>
      </c>
      <c r="D4543">
        <f t="shared" si="142"/>
        <v>3.8277508400211248E-2</v>
      </c>
      <c r="E4543">
        <v>3.8277508400211248E-2</v>
      </c>
      <c r="F4543">
        <v>4541</v>
      </c>
      <c r="G4543">
        <f t="shared" ca="1" si="143"/>
        <v>3.4086738992605649E-2</v>
      </c>
    </row>
    <row r="4544" spans="2:7" x14ac:dyDescent="0.2">
      <c r="B4544" s="153">
        <v>36937</v>
      </c>
      <c r="C4544" s="61">
        <v>16.121320999999998</v>
      </c>
      <c r="D4544">
        <f t="shared" si="142"/>
        <v>3.9284172386612651E-2</v>
      </c>
      <c r="E4544">
        <v>3.9284172386612651E-2</v>
      </c>
      <c r="F4544">
        <v>4542</v>
      </c>
      <c r="G4544">
        <f t="shared" ca="1" si="143"/>
        <v>1.4047665121179498E-2</v>
      </c>
    </row>
    <row r="4545" spans="2:7" x14ac:dyDescent="0.2">
      <c r="B4545" s="153">
        <v>36936</v>
      </c>
      <c r="C4545" s="61">
        <v>15.511946999999999</v>
      </c>
      <c r="D4545">
        <f t="shared" si="142"/>
        <v>2.3409584601301277E-2</v>
      </c>
      <c r="E4545">
        <v>2.3409584601301277E-2</v>
      </c>
      <c r="F4545">
        <v>4543</v>
      </c>
      <c r="G4545">
        <f t="shared" ca="1" si="143"/>
        <v>2.0465005385645853E-2</v>
      </c>
    </row>
    <row r="4546" spans="2:7" x14ac:dyDescent="0.2">
      <c r="B4546" s="153">
        <v>36935</v>
      </c>
      <c r="C4546" s="61">
        <v>15.157125000000001</v>
      </c>
      <c r="D4546">
        <f t="shared" si="142"/>
        <v>-7.074299800558276E-3</v>
      </c>
      <c r="E4546">
        <v>-7.074299800558276E-3</v>
      </c>
      <c r="F4546">
        <v>4544</v>
      </c>
      <c r="G4546">
        <f t="shared" ca="1" si="143"/>
        <v>6.0417289771168461E-2</v>
      </c>
    </row>
    <row r="4547" spans="2:7" x14ac:dyDescent="0.2">
      <c r="B4547" s="153">
        <v>36934</v>
      </c>
      <c r="C4547" s="61">
        <v>15.265115</v>
      </c>
      <c r="D4547">
        <f t="shared" ref="D4547:D4610" si="144">(C4547-C4548)/C4548</f>
        <v>-5.9410894349009188E-2</v>
      </c>
      <c r="E4547">
        <v>-5.9410894349009188E-2</v>
      </c>
      <c r="F4547">
        <v>4545</v>
      </c>
      <c r="G4547">
        <f t="shared" ref="G4547:G4610" ca="1" si="145">_xlfn.NORM.INV(RAND(),$N$5,$N$6)</f>
        <v>7.4826014460859305E-2</v>
      </c>
    </row>
    <row r="4548" spans="2:7" x14ac:dyDescent="0.2">
      <c r="B4548" s="153">
        <v>36931</v>
      </c>
      <c r="C4548" s="61">
        <v>16.229313000000001</v>
      </c>
      <c r="D4548">
        <f t="shared" si="144"/>
        <v>-6.6097829267861442E-3</v>
      </c>
      <c r="E4548">
        <v>-6.6097829267861442E-3</v>
      </c>
      <c r="F4548">
        <v>4546</v>
      </c>
      <c r="G4548">
        <f t="shared" ca="1" si="145"/>
        <v>-7.0485967360036192E-2</v>
      </c>
    </row>
    <row r="4549" spans="2:7" x14ac:dyDescent="0.2">
      <c r="B4549" s="153">
        <v>36930</v>
      </c>
      <c r="C4549" s="61">
        <v>16.337299000000002</v>
      </c>
      <c r="D4549">
        <f t="shared" si="144"/>
        <v>1.0496176891055163E-2</v>
      </c>
      <c r="E4549">
        <v>1.0496176891055163E-2</v>
      </c>
      <c r="F4549">
        <v>4547</v>
      </c>
      <c r="G4549">
        <f t="shared" ca="1" si="145"/>
        <v>2.651186738109625E-2</v>
      </c>
    </row>
    <row r="4550" spans="2:7" x14ac:dyDescent="0.2">
      <c r="B4550" s="153">
        <v>36929</v>
      </c>
      <c r="C4550" s="61">
        <v>16.167601000000001</v>
      </c>
      <c r="D4550">
        <f t="shared" si="144"/>
        <v>2.1940532692695865E-2</v>
      </c>
      <c r="E4550">
        <v>2.1940532692695865E-2</v>
      </c>
      <c r="F4550">
        <v>4548</v>
      </c>
      <c r="G4550">
        <f t="shared" ca="1" si="145"/>
        <v>5.3474758645017245E-2</v>
      </c>
    </row>
    <row r="4551" spans="2:7" x14ac:dyDescent="0.2">
      <c r="B4551" s="153">
        <v>36928</v>
      </c>
      <c r="C4551" s="61">
        <v>15.820491000000001</v>
      </c>
      <c r="D4551">
        <f t="shared" si="144"/>
        <v>5.9400737968239616E-2</v>
      </c>
      <c r="E4551">
        <v>5.9400737968239616E-2</v>
      </c>
      <c r="F4551">
        <v>4549</v>
      </c>
      <c r="G4551">
        <f t="shared" ca="1" si="145"/>
        <v>1.4553065167448536E-2</v>
      </c>
    </row>
    <row r="4552" spans="2:7" x14ac:dyDescent="0.2">
      <c r="B4552" s="153">
        <v>36927</v>
      </c>
      <c r="C4552" s="61">
        <v>14.933434</v>
      </c>
      <c r="D4552">
        <f t="shared" si="144"/>
        <v>7.1982390510837546E-2</v>
      </c>
      <c r="E4552">
        <v>7.1982390510837546E-2</v>
      </c>
      <c r="F4552">
        <v>4550</v>
      </c>
      <c r="G4552">
        <f t="shared" ca="1" si="145"/>
        <v>-5.2489486657635233E-2</v>
      </c>
    </row>
    <row r="4553" spans="2:7" x14ac:dyDescent="0.2">
      <c r="B4553" s="153">
        <v>36924</v>
      </c>
      <c r="C4553" s="61">
        <v>13.930671</v>
      </c>
      <c r="D4553">
        <f t="shared" si="144"/>
        <v>-2.7607093186771403E-3</v>
      </c>
      <c r="E4553">
        <v>-2.7607093186771403E-3</v>
      </c>
      <c r="F4553">
        <v>4551</v>
      </c>
      <c r="G4553">
        <f t="shared" ca="1" si="145"/>
        <v>8.7898130572536703E-2</v>
      </c>
    </row>
    <row r="4554" spans="2:7" x14ac:dyDescent="0.2">
      <c r="B4554" s="153">
        <v>36923</v>
      </c>
      <c r="C4554" s="61">
        <v>13.969236</v>
      </c>
      <c r="D4554">
        <f t="shared" si="144"/>
        <v>-3.6189642991190658E-2</v>
      </c>
      <c r="E4554">
        <v>-3.6189642991190658E-2</v>
      </c>
      <c r="F4554">
        <v>4552</v>
      </c>
      <c r="G4554">
        <f t="shared" ca="1" si="145"/>
        <v>-4.4349774336778919E-2</v>
      </c>
    </row>
    <row r="4555" spans="2:7" x14ac:dyDescent="0.2">
      <c r="B4555" s="153">
        <v>36922</v>
      </c>
      <c r="C4555" s="61">
        <v>14.49376</v>
      </c>
      <c r="D4555">
        <f t="shared" si="144"/>
        <v>-1.4682721426940396E-2</v>
      </c>
      <c r="E4555">
        <v>-1.4682721426940396E-2</v>
      </c>
      <c r="F4555">
        <v>4553</v>
      </c>
      <c r="G4555">
        <f t="shared" ca="1" si="145"/>
        <v>3.559348634841334E-2</v>
      </c>
    </row>
    <row r="4556" spans="2:7" x14ac:dyDescent="0.2">
      <c r="B4556" s="153">
        <v>36921</v>
      </c>
      <c r="C4556" s="61">
        <v>14.709739000000001</v>
      </c>
      <c r="D4556">
        <f t="shared" si="144"/>
        <v>3.6842210125941376E-3</v>
      </c>
      <c r="E4556">
        <v>3.6842210125941376E-3</v>
      </c>
      <c r="F4556">
        <v>4554</v>
      </c>
      <c r="G4556">
        <f t="shared" ca="1" si="145"/>
        <v>-1.0318057727634257E-2</v>
      </c>
    </row>
    <row r="4557" spans="2:7" x14ac:dyDescent="0.2">
      <c r="B4557" s="153">
        <v>36920</v>
      </c>
      <c r="C4557" s="61">
        <v>14.655744</v>
      </c>
      <c r="D4557">
        <f t="shared" si="144"/>
        <v>1.3333351771307431E-2</v>
      </c>
      <c r="E4557">
        <v>1.3333351771307431E-2</v>
      </c>
      <c r="F4557">
        <v>4555</v>
      </c>
      <c r="G4557">
        <f t="shared" ca="1" si="145"/>
        <v>-1.5613239815936384E-2</v>
      </c>
    </row>
    <row r="4558" spans="2:7" x14ac:dyDescent="0.2">
      <c r="B4558" s="153">
        <v>36917</v>
      </c>
      <c r="C4558" s="61">
        <v>14.462904999999999</v>
      </c>
      <c r="D4558">
        <f t="shared" si="144"/>
        <v>0</v>
      </c>
      <c r="E4558">
        <v>0</v>
      </c>
      <c r="F4558">
        <v>4556</v>
      </c>
      <c r="G4558">
        <f t="shared" ca="1" si="145"/>
        <v>-4.1572828579327613E-2</v>
      </c>
    </row>
    <row r="4559" spans="2:7" x14ac:dyDescent="0.2">
      <c r="B4559" s="153">
        <v>36916</v>
      </c>
      <c r="C4559" s="61">
        <v>14.462904999999999</v>
      </c>
      <c r="D4559">
        <f t="shared" si="144"/>
        <v>-1.6780311329793244E-2</v>
      </c>
      <c r="E4559">
        <v>-1.6780311329793244E-2</v>
      </c>
      <c r="F4559">
        <v>4557</v>
      </c>
      <c r="G4559">
        <f t="shared" ca="1" si="145"/>
        <v>-9.1775761965246408E-2</v>
      </c>
    </row>
    <row r="4560" spans="2:7" x14ac:dyDescent="0.2">
      <c r="B4560" s="153">
        <v>36915</v>
      </c>
      <c r="C4560" s="61">
        <v>14.709739000000001</v>
      </c>
      <c r="D4560">
        <f t="shared" si="144"/>
        <v>5.8015471156984732E-3</v>
      </c>
      <c r="E4560">
        <v>5.8015471156984732E-3</v>
      </c>
      <c r="F4560">
        <v>4558</v>
      </c>
      <c r="G4560">
        <f t="shared" ca="1" si="145"/>
        <v>-8.3349443707928947E-2</v>
      </c>
    </row>
    <row r="4561" spans="2:7" x14ac:dyDescent="0.2">
      <c r="B4561" s="153">
        <v>36914</v>
      </c>
      <c r="C4561" s="61">
        <v>14.624891999999999</v>
      </c>
      <c r="D4561">
        <f t="shared" si="144"/>
        <v>-7.8491414829784251E-3</v>
      </c>
      <c r="E4561">
        <v>-7.8491414829784251E-3</v>
      </c>
      <c r="F4561">
        <v>4559</v>
      </c>
      <c r="G4561">
        <f t="shared" ca="1" si="145"/>
        <v>6.8188914414546525E-2</v>
      </c>
    </row>
    <row r="4562" spans="2:7" x14ac:dyDescent="0.2">
      <c r="B4562" s="153">
        <v>36913</v>
      </c>
      <c r="C4562" s="61">
        <v>14.740593000000001</v>
      </c>
      <c r="D4562">
        <f t="shared" si="144"/>
        <v>4.6549783449587559E-2</v>
      </c>
      <c r="E4562">
        <v>4.6549783449587559E-2</v>
      </c>
      <c r="F4562">
        <v>4560</v>
      </c>
      <c r="G4562">
        <f t="shared" ca="1" si="145"/>
        <v>3.2408507915242309E-2</v>
      </c>
    </row>
    <row r="4563" spans="2:7" x14ac:dyDescent="0.2">
      <c r="B4563" s="153">
        <v>36910</v>
      </c>
      <c r="C4563" s="61">
        <v>14.084942</v>
      </c>
      <c r="D4563">
        <f t="shared" si="144"/>
        <v>4.4003398645177218E-3</v>
      </c>
      <c r="E4563">
        <v>4.4003398645177218E-3</v>
      </c>
      <c r="F4563">
        <v>4561</v>
      </c>
      <c r="G4563">
        <f t="shared" ca="1" si="145"/>
        <v>8.0032267287391032E-2</v>
      </c>
    </row>
    <row r="4564" spans="2:7" x14ac:dyDescent="0.2">
      <c r="B4564" s="153">
        <v>36909</v>
      </c>
      <c r="C4564" s="61">
        <v>14.023235</v>
      </c>
      <c r="D4564">
        <f t="shared" si="144"/>
        <v>4.3628025739366812E-2</v>
      </c>
      <c r="E4564">
        <v>4.3628025739366812E-2</v>
      </c>
      <c r="F4564">
        <v>4562</v>
      </c>
      <c r="G4564">
        <f t="shared" ca="1" si="145"/>
        <v>2.7727671073643302E-2</v>
      </c>
    </row>
    <row r="4565" spans="2:7" x14ac:dyDescent="0.2">
      <c r="B4565" s="153">
        <v>36908</v>
      </c>
      <c r="C4565" s="61">
        <v>13.437004999999999</v>
      </c>
      <c r="D4565">
        <f t="shared" si="144"/>
        <v>-3.3296335246979537E-2</v>
      </c>
      <c r="E4565">
        <v>-3.3296335246979537E-2</v>
      </c>
      <c r="F4565">
        <v>4563</v>
      </c>
      <c r="G4565">
        <f t="shared" ca="1" si="145"/>
        <v>-1.3690650171234574E-2</v>
      </c>
    </row>
    <row r="4566" spans="2:7" x14ac:dyDescent="0.2">
      <c r="B4566" s="153">
        <v>36907</v>
      </c>
      <c r="C4566" s="61">
        <v>13.899818</v>
      </c>
      <c r="D4566">
        <f t="shared" si="144"/>
        <v>8.3938643580771261E-3</v>
      </c>
      <c r="E4566">
        <v>8.3938643580771261E-3</v>
      </c>
      <c r="F4566">
        <v>4564</v>
      </c>
      <c r="G4566">
        <f t="shared" ca="1" si="145"/>
        <v>7.9075480531578715E-2</v>
      </c>
    </row>
    <row r="4567" spans="2:7" x14ac:dyDescent="0.2">
      <c r="B4567" s="153">
        <v>36906</v>
      </c>
      <c r="C4567" s="61">
        <v>13.784115999999999</v>
      </c>
      <c r="D4567">
        <f t="shared" si="144"/>
        <v>-2.7747406895642136E-2</v>
      </c>
      <c r="E4567">
        <v>-2.7747406895642136E-2</v>
      </c>
      <c r="F4567">
        <v>4565</v>
      </c>
      <c r="G4567">
        <f t="shared" ca="1" si="145"/>
        <v>6.8870996730158562E-2</v>
      </c>
    </row>
    <row r="4568" spans="2:7" x14ac:dyDescent="0.2">
      <c r="B4568" s="153">
        <v>36903</v>
      </c>
      <c r="C4568" s="61">
        <v>14.177505</v>
      </c>
      <c r="D4568">
        <f t="shared" si="144"/>
        <v>-1.9733241696602392E-2</v>
      </c>
      <c r="E4568">
        <v>-1.9733241696602392E-2</v>
      </c>
      <c r="F4568">
        <v>4566</v>
      </c>
      <c r="G4568">
        <f t="shared" ca="1" si="145"/>
        <v>9.1554473411885273E-2</v>
      </c>
    </row>
    <row r="4569" spans="2:7" x14ac:dyDescent="0.2">
      <c r="B4569" s="153">
        <v>36902</v>
      </c>
      <c r="C4569" s="61">
        <v>14.462904999999999</v>
      </c>
      <c r="D4569">
        <f t="shared" si="144"/>
        <v>1.0676602424781823E-3</v>
      </c>
      <c r="E4569">
        <v>1.0676602424781823E-3</v>
      </c>
      <c r="F4569">
        <v>4567</v>
      </c>
      <c r="G4569">
        <f t="shared" ca="1" si="145"/>
        <v>2.5582740351694264E-2</v>
      </c>
    </row>
    <row r="4570" spans="2:7" x14ac:dyDescent="0.2">
      <c r="B4570" s="153">
        <v>36901</v>
      </c>
      <c r="C4570" s="61">
        <v>14.447480000000001</v>
      </c>
      <c r="D4570">
        <f t="shared" si="144"/>
        <v>-5.4517706834967851E-2</v>
      </c>
      <c r="E4570">
        <v>-5.4517706834967851E-2</v>
      </c>
      <c r="F4570">
        <v>4568</v>
      </c>
      <c r="G4570">
        <f t="shared" ca="1" si="145"/>
        <v>2.6444161026021838E-2</v>
      </c>
    </row>
    <row r="4571" spans="2:7" x14ac:dyDescent="0.2">
      <c r="B4571" s="153">
        <v>36900</v>
      </c>
      <c r="C4571" s="61">
        <v>15.28054</v>
      </c>
      <c r="D4571">
        <f t="shared" si="144"/>
        <v>-2.172832345333061E-2</v>
      </c>
      <c r="E4571">
        <v>-2.172832345333061E-2</v>
      </c>
      <c r="F4571">
        <v>4569</v>
      </c>
      <c r="G4571">
        <f t="shared" ca="1" si="145"/>
        <v>2.60937882618992E-2</v>
      </c>
    </row>
    <row r="4572" spans="2:7" x14ac:dyDescent="0.2">
      <c r="B4572" s="153">
        <v>36899</v>
      </c>
      <c r="C4572" s="61">
        <v>15.619935</v>
      </c>
      <c r="D4572">
        <f t="shared" si="144"/>
        <v>-2.2211662509379698E-2</v>
      </c>
      <c r="E4572">
        <v>-2.2211662509379698E-2</v>
      </c>
      <c r="F4572">
        <v>4570</v>
      </c>
      <c r="G4572">
        <f t="shared" ca="1" si="145"/>
        <v>5.5736941380501441E-2</v>
      </c>
    </row>
    <row r="4573" spans="2:7" x14ac:dyDescent="0.2">
      <c r="B4573" s="153">
        <v>36896</v>
      </c>
      <c r="C4573" s="61">
        <v>15.974761000000001</v>
      </c>
      <c r="D4573">
        <f t="shared" si="144"/>
        <v>-1.6152038224743353E-2</v>
      </c>
      <c r="E4573">
        <v>-1.6152038224743353E-2</v>
      </c>
      <c r="F4573">
        <v>4571</v>
      </c>
      <c r="G4573">
        <f t="shared" ca="1" si="145"/>
        <v>8.4358113796583006E-2</v>
      </c>
    </row>
    <row r="4574" spans="2:7" x14ac:dyDescent="0.2">
      <c r="B4574" s="153">
        <v>36895</v>
      </c>
      <c r="C4574" s="61">
        <v>16.237022</v>
      </c>
      <c r="D4574">
        <f t="shared" si="144"/>
        <v>3.541567001321156E-2</v>
      </c>
      <c r="E4574">
        <v>3.541567001321156E-2</v>
      </c>
      <c r="F4574">
        <v>4572</v>
      </c>
      <c r="G4574">
        <f t="shared" ca="1" si="145"/>
        <v>4.3740083054933057E-2</v>
      </c>
    </row>
    <row r="4575" spans="2:7" x14ac:dyDescent="0.2">
      <c r="B4575" s="153">
        <v>36894</v>
      </c>
      <c r="C4575" s="61">
        <v>15.681646000000001</v>
      </c>
      <c r="D4575">
        <f t="shared" si="144"/>
        <v>8.4266680863906762E-2</v>
      </c>
      <c r="E4575">
        <v>8.4266680863906762E-2</v>
      </c>
      <c r="F4575">
        <v>4573</v>
      </c>
      <c r="G4575">
        <f t="shared" ca="1" si="145"/>
        <v>-3.2931021180518123E-3</v>
      </c>
    </row>
    <row r="4576" spans="2:7" x14ac:dyDescent="0.2">
      <c r="B4576" s="153">
        <v>36893</v>
      </c>
      <c r="C4576" s="61">
        <v>14.462904999999999</v>
      </c>
      <c r="D4576">
        <f t="shared" si="144"/>
        <v>5.2779211976153664E-2</v>
      </c>
      <c r="E4576">
        <v>5.2779211976153664E-2</v>
      </c>
      <c r="F4576">
        <v>4574</v>
      </c>
      <c r="G4576">
        <f t="shared" ca="1" si="145"/>
        <v>-7.8892363479191485E-2</v>
      </c>
    </row>
    <row r="4577" spans="2:7" x14ac:dyDescent="0.2">
      <c r="B4577" s="153">
        <v>36892</v>
      </c>
      <c r="C4577" s="61">
        <v>13.737833</v>
      </c>
      <c r="D4577">
        <f t="shared" si="144"/>
        <v>1.0783167084532724E-2</v>
      </c>
      <c r="E4577">
        <v>1.0783167084532724E-2</v>
      </c>
      <c r="F4577">
        <v>4575</v>
      </c>
      <c r="G4577">
        <f t="shared" ca="1" si="145"/>
        <v>-2.4263698694859531E-3</v>
      </c>
    </row>
    <row r="4578" spans="2:7" x14ac:dyDescent="0.2">
      <c r="B4578" s="153">
        <v>36889</v>
      </c>
      <c r="C4578" s="61">
        <v>13.591276000000001</v>
      </c>
      <c r="D4578">
        <f t="shared" si="144"/>
        <v>1.4392573223834006E-2</v>
      </c>
      <c r="E4578">
        <v>1.4392573223834006E-2</v>
      </c>
      <c r="F4578">
        <v>4576</v>
      </c>
      <c r="G4578">
        <f t="shared" ca="1" si="145"/>
        <v>-4.375255706102061E-2</v>
      </c>
    </row>
    <row r="4579" spans="2:7" x14ac:dyDescent="0.2">
      <c r="B4579" s="153">
        <v>36888</v>
      </c>
      <c r="C4579" s="61">
        <v>13.398438000000001</v>
      </c>
      <c r="D4579">
        <f t="shared" si="144"/>
        <v>2.4174638770095003E-2</v>
      </c>
      <c r="E4579">
        <v>2.4174638770095003E-2</v>
      </c>
      <c r="F4579">
        <v>4577</v>
      </c>
      <c r="G4579">
        <f t="shared" ca="1" si="145"/>
        <v>-4.2227525025894302E-2</v>
      </c>
    </row>
    <row r="4580" spans="2:7" x14ac:dyDescent="0.2">
      <c r="B4580" s="153">
        <v>36887</v>
      </c>
      <c r="C4580" s="61">
        <v>13.082181</v>
      </c>
      <c r="D4580">
        <f t="shared" si="144"/>
        <v>1.5568680705106346E-2</v>
      </c>
      <c r="E4580">
        <v>1.5568680705106346E-2</v>
      </c>
      <c r="F4580">
        <v>4578</v>
      </c>
      <c r="G4580">
        <f t="shared" ca="1" si="145"/>
        <v>2.5759957017066952E-2</v>
      </c>
    </row>
    <row r="4581" spans="2:7" x14ac:dyDescent="0.2">
      <c r="B4581" s="153">
        <v>36886</v>
      </c>
      <c r="C4581" s="61">
        <v>12.881631</v>
      </c>
      <c r="D4581">
        <f t="shared" si="144"/>
        <v>-4.022977029973672E-2</v>
      </c>
      <c r="E4581">
        <v>-4.022977029973672E-2</v>
      </c>
      <c r="F4581">
        <v>4579</v>
      </c>
      <c r="G4581">
        <f t="shared" ca="1" si="145"/>
        <v>-6.1984058688369634E-2</v>
      </c>
    </row>
    <row r="4582" spans="2:7" x14ac:dyDescent="0.2">
      <c r="B4582" s="153">
        <v>36885</v>
      </c>
      <c r="C4582" s="61">
        <v>13.421578</v>
      </c>
      <c r="D4582">
        <f t="shared" si="144"/>
        <v>0</v>
      </c>
      <c r="E4582">
        <v>0</v>
      </c>
      <c r="F4582">
        <v>4580</v>
      </c>
      <c r="G4582">
        <f t="shared" ca="1" si="145"/>
        <v>-5.1651122146871765E-2</v>
      </c>
    </row>
    <row r="4583" spans="2:7" x14ac:dyDescent="0.2">
      <c r="B4583" s="153">
        <v>36882</v>
      </c>
      <c r="C4583" s="61">
        <v>13.421578</v>
      </c>
      <c r="D4583">
        <f t="shared" si="144"/>
        <v>-6.0475118293065726E-2</v>
      </c>
      <c r="E4583">
        <v>-6.0475118293065726E-2</v>
      </c>
      <c r="F4583">
        <v>4581</v>
      </c>
      <c r="G4583">
        <f t="shared" ca="1" si="145"/>
        <v>9.672586267950177E-2</v>
      </c>
    </row>
    <row r="4584" spans="2:7" x14ac:dyDescent="0.2">
      <c r="B4584" s="153">
        <v>36881</v>
      </c>
      <c r="C4584" s="61">
        <v>14.285494999999999</v>
      </c>
      <c r="D4584">
        <f t="shared" si="144"/>
        <v>-2.1552281133110566E-3</v>
      </c>
      <c r="E4584">
        <v>-2.1552281133110566E-3</v>
      </c>
      <c r="F4584">
        <v>4582</v>
      </c>
      <c r="G4584">
        <f t="shared" ca="1" si="145"/>
        <v>5.3236279456990894E-2</v>
      </c>
    </row>
    <row r="4585" spans="2:7" x14ac:dyDescent="0.2">
      <c r="B4585" s="153">
        <v>36880</v>
      </c>
      <c r="C4585" s="61">
        <v>14.31635</v>
      </c>
      <c r="D4585">
        <f t="shared" si="144"/>
        <v>-6.4236651382603288E-3</v>
      </c>
      <c r="E4585">
        <v>-6.4236651382603288E-3</v>
      </c>
      <c r="F4585">
        <v>4583</v>
      </c>
      <c r="G4585">
        <f t="shared" ca="1" si="145"/>
        <v>-3.0398885886204216E-3</v>
      </c>
    </row>
    <row r="4586" spans="2:7" x14ac:dyDescent="0.2">
      <c r="B4586" s="153">
        <v>36879</v>
      </c>
      <c r="C4586" s="61">
        <v>14.408908</v>
      </c>
      <c r="D4586">
        <f t="shared" si="144"/>
        <v>-4.2646410450968919E-3</v>
      </c>
      <c r="E4586">
        <v>-4.2646410450968919E-3</v>
      </c>
      <c r="F4586">
        <v>4584</v>
      </c>
      <c r="G4586">
        <f t="shared" ca="1" si="145"/>
        <v>4.2792637621560194E-2</v>
      </c>
    </row>
    <row r="4587" spans="2:7" x14ac:dyDescent="0.2">
      <c r="B4587" s="153">
        <v>36878</v>
      </c>
      <c r="C4587" s="61">
        <v>14.47062</v>
      </c>
      <c r="D4587">
        <f t="shared" si="144"/>
        <v>2.738229238004675E-2</v>
      </c>
      <c r="E4587">
        <v>2.738229238004675E-2</v>
      </c>
      <c r="F4587">
        <v>4585</v>
      </c>
      <c r="G4587">
        <f t="shared" ca="1" si="145"/>
        <v>-1.4233450401538882E-2</v>
      </c>
    </row>
    <row r="4588" spans="2:7" x14ac:dyDescent="0.2">
      <c r="B4588" s="153">
        <v>36875</v>
      </c>
      <c r="C4588" s="61">
        <v>14.084942</v>
      </c>
      <c r="D4588">
        <f t="shared" si="144"/>
        <v>-6.0216265244692778E-2</v>
      </c>
      <c r="E4588">
        <v>-6.0216265244692778E-2</v>
      </c>
      <c r="F4588">
        <v>4586</v>
      </c>
      <c r="G4588">
        <f t="shared" ca="1" si="145"/>
        <v>-4.4672514604361953E-2</v>
      </c>
    </row>
    <row r="4589" spans="2:7" x14ac:dyDescent="0.2">
      <c r="B4589" s="153">
        <v>36874</v>
      </c>
      <c r="C4589" s="61">
        <v>14.987429000000001</v>
      </c>
      <c r="D4589">
        <f t="shared" si="144"/>
        <v>-1.1698837574283628E-2</v>
      </c>
      <c r="E4589">
        <v>-1.1698837574283628E-2</v>
      </c>
      <c r="F4589">
        <v>4587</v>
      </c>
      <c r="G4589">
        <f t="shared" ca="1" si="145"/>
        <v>-4.2768404607951673E-3</v>
      </c>
    </row>
    <row r="4590" spans="2:7" x14ac:dyDescent="0.2">
      <c r="B4590" s="153">
        <v>36873</v>
      </c>
      <c r="C4590" s="61">
        <v>15.16484</v>
      </c>
      <c r="D4590">
        <f t="shared" si="144"/>
        <v>8.2050742004214916E-3</v>
      </c>
      <c r="E4590">
        <v>8.2050742004214916E-3</v>
      </c>
      <c r="F4590">
        <v>4588</v>
      </c>
      <c r="G4590">
        <f t="shared" ca="1" si="145"/>
        <v>5.4653473307581434E-2</v>
      </c>
    </row>
    <row r="4591" spans="2:7" x14ac:dyDescent="0.2">
      <c r="B4591" s="153">
        <v>36872</v>
      </c>
      <c r="C4591" s="61">
        <v>15.041423999999999</v>
      </c>
      <c r="D4591">
        <f t="shared" si="144"/>
        <v>-2.4999776367532093E-2</v>
      </c>
      <c r="E4591">
        <v>-2.4999776367532093E-2</v>
      </c>
      <c r="F4591">
        <v>4589</v>
      </c>
      <c r="G4591">
        <f t="shared" ca="1" si="145"/>
        <v>9.8942740880595473E-3</v>
      </c>
    </row>
    <row r="4592" spans="2:7" x14ac:dyDescent="0.2">
      <c r="B4592" s="153">
        <v>36871</v>
      </c>
      <c r="C4592" s="61">
        <v>15.427098000000001</v>
      </c>
      <c r="D4592">
        <f t="shared" si="144"/>
        <v>3.5123032741015562E-3</v>
      </c>
      <c r="E4592">
        <v>3.5123032741015562E-3</v>
      </c>
      <c r="F4592">
        <v>4590</v>
      </c>
      <c r="G4592">
        <f t="shared" ca="1" si="145"/>
        <v>3.2936278940742983E-2</v>
      </c>
    </row>
    <row r="4593" spans="2:7" x14ac:dyDescent="0.2">
      <c r="B4593" s="153">
        <v>36868</v>
      </c>
      <c r="C4593" s="61">
        <v>15.373103</v>
      </c>
      <c r="D4593">
        <f t="shared" si="144"/>
        <v>2.6261175277131406E-2</v>
      </c>
      <c r="E4593">
        <v>2.6261175277131406E-2</v>
      </c>
      <c r="F4593">
        <v>4591</v>
      </c>
      <c r="G4593">
        <f t="shared" ca="1" si="145"/>
        <v>-4.4340251782522176E-2</v>
      </c>
    </row>
    <row r="4594" spans="2:7" x14ac:dyDescent="0.2">
      <c r="B4594" s="153">
        <v>36867</v>
      </c>
      <c r="C4594" s="61">
        <v>14.979718</v>
      </c>
      <c r="D4594">
        <f t="shared" si="144"/>
        <v>5.9465569479122161E-2</v>
      </c>
      <c r="E4594">
        <v>5.9465569479122161E-2</v>
      </c>
      <c r="F4594">
        <v>4592</v>
      </c>
      <c r="G4594">
        <f t="shared" ca="1" si="145"/>
        <v>-8.2713937548119829E-2</v>
      </c>
    </row>
    <row r="4595" spans="2:7" x14ac:dyDescent="0.2">
      <c r="B4595" s="153">
        <v>36866</v>
      </c>
      <c r="C4595" s="61">
        <v>14.138938</v>
      </c>
      <c r="D4595">
        <f t="shared" si="144"/>
        <v>1.2706989327601514E-2</v>
      </c>
      <c r="E4595">
        <v>1.2706989327601514E-2</v>
      </c>
      <c r="F4595">
        <v>4593</v>
      </c>
      <c r="G4595">
        <f t="shared" ca="1" si="145"/>
        <v>-2.8633959010985338E-3</v>
      </c>
    </row>
    <row r="4596" spans="2:7" x14ac:dyDescent="0.2">
      <c r="B4596" s="153">
        <v>36865</v>
      </c>
      <c r="C4596" s="61">
        <v>13.961529000000001</v>
      </c>
      <c r="D4596">
        <f t="shared" si="144"/>
        <v>2.0293356293753319E-2</v>
      </c>
      <c r="E4596">
        <v>2.0293356293753319E-2</v>
      </c>
      <c r="F4596">
        <v>4594</v>
      </c>
      <c r="G4596">
        <f t="shared" ca="1" si="145"/>
        <v>-6.4216061887116413E-2</v>
      </c>
    </row>
    <row r="4597" spans="2:7" x14ac:dyDescent="0.2">
      <c r="B4597" s="153">
        <v>36864</v>
      </c>
      <c r="C4597" s="61">
        <v>13.683838</v>
      </c>
      <c r="D4597">
        <f t="shared" si="144"/>
        <v>2.7809933730862067E-2</v>
      </c>
      <c r="E4597">
        <v>2.7809933730862067E-2</v>
      </c>
      <c r="F4597">
        <v>4595</v>
      </c>
      <c r="G4597">
        <f t="shared" ca="1" si="145"/>
        <v>-4.279869208269467E-2</v>
      </c>
    </row>
    <row r="4598" spans="2:7" x14ac:dyDescent="0.2">
      <c r="B4598" s="153">
        <v>36861</v>
      </c>
      <c r="C4598" s="61">
        <v>13.313587999999999</v>
      </c>
      <c r="D4598">
        <f t="shared" si="144"/>
        <v>-1.8202458463494647E-2</v>
      </c>
      <c r="E4598">
        <v>-1.8202458463494647E-2</v>
      </c>
      <c r="F4598">
        <v>4596</v>
      </c>
      <c r="G4598">
        <f t="shared" ca="1" si="145"/>
        <v>5.6244304810162397E-2</v>
      </c>
    </row>
    <row r="4599" spans="2:7" x14ac:dyDescent="0.2">
      <c r="B4599" s="153">
        <v>36860</v>
      </c>
      <c r="C4599" s="61">
        <v>13.560421</v>
      </c>
      <c r="D4599">
        <f t="shared" si="144"/>
        <v>7.4498454511447787E-3</v>
      </c>
      <c r="E4599">
        <v>7.4498454511447787E-3</v>
      </c>
      <c r="F4599">
        <v>4597</v>
      </c>
      <c r="G4599">
        <f t="shared" ca="1" si="145"/>
        <v>-9.6656751279780764E-3</v>
      </c>
    </row>
    <row r="4600" spans="2:7" x14ac:dyDescent="0.2">
      <c r="B4600" s="153">
        <v>36859</v>
      </c>
      <c r="C4600" s="61">
        <v>13.460145000000001</v>
      </c>
      <c r="D4600">
        <f t="shared" si="144"/>
        <v>-5.2145518742282418E-2</v>
      </c>
      <c r="E4600">
        <v>-5.2145518742282418E-2</v>
      </c>
      <c r="F4600">
        <v>4598</v>
      </c>
      <c r="G4600">
        <f t="shared" ca="1" si="145"/>
        <v>-2.8786012609770276E-2</v>
      </c>
    </row>
    <row r="4601" spans="2:7" x14ac:dyDescent="0.2">
      <c r="B4601" s="153">
        <v>36858</v>
      </c>
      <c r="C4601" s="61">
        <v>14.200645</v>
      </c>
      <c r="D4601">
        <f t="shared" si="144"/>
        <v>2.7917254103139874E-2</v>
      </c>
      <c r="E4601">
        <v>2.7917254103139874E-2</v>
      </c>
      <c r="F4601">
        <v>4599</v>
      </c>
      <c r="G4601">
        <f t="shared" ca="1" si="145"/>
        <v>6.2586676896929358E-2</v>
      </c>
    </row>
    <row r="4602" spans="2:7" x14ac:dyDescent="0.2">
      <c r="B4602" s="153">
        <v>36857</v>
      </c>
      <c r="C4602" s="61">
        <v>13.814969</v>
      </c>
      <c r="D4602">
        <f t="shared" si="144"/>
        <v>2.1094461982162031E-2</v>
      </c>
      <c r="E4602">
        <v>2.1094461982162031E-2</v>
      </c>
      <c r="F4602">
        <v>4600</v>
      </c>
      <c r="G4602">
        <f t="shared" ca="1" si="145"/>
        <v>0.12140432376050753</v>
      </c>
    </row>
    <row r="4603" spans="2:7" x14ac:dyDescent="0.2">
      <c r="B4603" s="153">
        <v>36854</v>
      </c>
      <c r="C4603" s="61">
        <v>13.52957</v>
      </c>
      <c r="D4603">
        <f t="shared" si="144"/>
        <v>4.9043204197670789E-2</v>
      </c>
      <c r="E4603">
        <v>4.9043204197670789E-2</v>
      </c>
      <c r="F4603">
        <v>4601</v>
      </c>
      <c r="G4603">
        <f t="shared" ca="1" si="145"/>
        <v>-6.3642344095076742E-2</v>
      </c>
    </row>
    <row r="4604" spans="2:7" x14ac:dyDescent="0.2">
      <c r="B4604" s="153">
        <v>36853</v>
      </c>
      <c r="C4604" s="61">
        <v>12.897057</v>
      </c>
      <c r="D4604">
        <f t="shared" si="144"/>
        <v>3.1462217794719985E-2</v>
      </c>
      <c r="E4604">
        <v>3.1462217794719985E-2</v>
      </c>
      <c r="F4604">
        <v>4602</v>
      </c>
      <c r="G4604">
        <f t="shared" ca="1" si="145"/>
        <v>3.3510942327174345E-2</v>
      </c>
    </row>
    <row r="4605" spans="2:7" x14ac:dyDescent="0.2">
      <c r="B4605" s="153">
        <v>36852</v>
      </c>
      <c r="C4605" s="61">
        <v>12.503664000000001</v>
      </c>
      <c r="D4605">
        <f t="shared" si="144"/>
        <v>-2.7594535220626167E-2</v>
      </c>
      <c r="E4605">
        <v>-2.7594535220626167E-2</v>
      </c>
      <c r="F4605">
        <v>4603</v>
      </c>
      <c r="G4605">
        <f t="shared" ca="1" si="145"/>
        <v>6.4305331978438865E-2</v>
      </c>
    </row>
    <row r="4606" spans="2:7" x14ac:dyDescent="0.2">
      <c r="B4606" s="153">
        <v>36851</v>
      </c>
      <c r="C4606" s="61">
        <v>12.858487999999999</v>
      </c>
      <c r="D4606">
        <f t="shared" si="144"/>
        <v>6.0350423022540517E-3</v>
      </c>
      <c r="E4606">
        <v>6.0350423022540517E-3</v>
      </c>
      <c r="F4606">
        <v>4604</v>
      </c>
      <c r="G4606">
        <f t="shared" ca="1" si="145"/>
        <v>9.2886165738686813E-2</v>
      </c>
    </row>
    <row r="4607" spans="2:7" x14ac:dyDescent="0.2">
      <c r="B4607" s="153">
        <v>36850</v>
      </c>
      <c r="C4607" s="61">
        <v>12.781352</v>
      </c>
      <c r="D4607">
        <f t="shared" si="144"/>
        <v>6.9722278250695283E-2</v>
      </c>
      <c r="E4607">
        <v>6.9722278250695283E-2</v>
      </c>
      <c r="F4607">
        <v>4605</v>
      </c>
      <c r="G4607">
        <f t="shared" ca="1" si="145"/>
        <v>5.8878438362397138E-2</v>
      </c>
    </row>
    <row r="4608" spans="2:7" x14ac:dyDescent="0.2">
      <c r="B4608" s="153">
        <v>36847</v>
      </c>
      <c r="C4608" s="61">
        <v>11.94829</v>
      </c>
      <c r="D4608">
        <f t="shared" si="144"/>
        <v>-1.4003809873388251E-2</v>
      </c>
      <c r="E4608">
        <v>-1.4003809873388251E-2</v>
      </c>
      <c r="F4608">
        <v>4606</v>
      </c>
      <c r="G4608">
        <f t="shared" ca="1" si="145"/>
        <v>3.8277050931761196E-2</v>
      </c>
    </row>
    <row r="4609" spans="2:7" x14ac:dyDescent="0.2">
      <c r="B4609" s="153">
        <v>36846</v>
      </c>
      <c r="C4609" s="61">
        <v>12.117988</v>
      </c>
      <c r="D4609">
        <f t="shared" si="144"/>
        <v>1.9132941491530025E-3</v>
      </c>
      <c r="E4609">
        <v>1.9132941491530025E-3</v>
      </c>
      <c r="F4609">
        <v>4607</v>
      </c>
      <c r="G4609">
        <f t="shared" ca="1" si="145"/>
        <v>3.062660234762981E-2</v>
      </c>
    </row>
    <row r="4610" spans="2:7" x14ac:dyDescent="0.2">
      <c r="B4610" s="153">
        <v>36845</v>
      </c>
      <c r="C4610" s="61">
        <v>12.094847</v>
      </c>
      <c r="D4610">
        <f t="shared" si="144"/>
        <v>1.1612911104154026E-2</v>
      </c>
      <c r="E4610">
        <v>1.1612911104154026E-2</v>
      </c>
      <c r="F4610">
        <v>4608</v>
      </c>
      <c r="G4610">
        <f t="shared" ca="1" si="145"/>
        <v>-1.9800220895389201E-2</v>
      </c>
    </row>
    <row r="4611" spans="2:7" x14ac:dyDescent="0.2">
      <c r="B4611" s="153">
        <v>36844</v>
      </c>
      <c r="C4611" s="61">
        <v>11.956003000000001</v>
      </c>
      <c r="D4611">
        <f t="shared" ref="D4611:D4674" si="146">(C4611-C4612)/C4612</f>
        <v>3.195744221005261E-2</v>
      </c>
      <c r="E4611">
        <v>3.195744221005261E-2</v>
      </c>
      <c r="F4611">
        <v>4609</v>
      </c>
      <c r="G4611">
        <f t="shared" ref="G4611:G4674" ca="1" si="147">_xlfn.NORM.INV(RAND(),$N$5,$N$6)</f>
        <v>1.9443709170526631E-2</v>
      </c>
    </row>
    <row r="4612" spans="2:7" x14ac:dyDescent="0.2">
      <c r="B4612" s="153">
        <v>36843</v>
      </c>
      <c r="C4612" s="61">
        <v>11.585751999999999</v>
      </c>
      <c r="D4612">
        <f t="shared" si="146"/>
        <v>-5.1168702474499526E-2</v>
      </c>
      <c r="E4612">
        <v>-5.1168702474499526E-2</v>
      </c>
      <c r="F4612">
        <v>4610</v>
      </c>
      <c r="G4612">
        <f t="shared" ca="1" si="147"/>
        <v>-6.3756506707445162E-2</v>
      </c>
    </row>
    <row r="4613" spans="2:7" x14ac:dyDescent="0.2">
      <c r="B4613" s="153">
        <v>36840</v>
      </c>
      <c r="C4613" s="61">
        <v>12.21055</v>
      </c>
      <c r="D4613">
        <f t="shared" si="146"/>
        <v>-4.6385440359523848E-2</v>
      </c>
      <c r="E4613">
        <v>-4.6385440359523848E-2</v>
      </c>
      <c r="F4613">
        <v>4611</v>
      </c>
      <c r="G4613">
        <f t="shared" ca="1" si="147"/>
        <v>-6.2025079918281878E-2</v>
      </c>
    </row>
    <row r="4614" spans="2:7" x14ac:dyDescent="0.2">
      <c r="B4614" s="153">
        <v>36839</v>
      </c>
      <c r="C4614" s="61">
        <v>12.804492</v>
      </c>
      <c r="D4614">
        <f t="shared" si="146"/>
        <v>-3.5444689692016369E-2</v>
      </c>
      <c r="E4614">
        <v>-3.5444689692016369E-2</v>
      </c>
      <c r="F4614">
        <v>4612</v>
      </c>
      <c r="G4614">
        <f t="shared" ca="1" si="147"/>
        <v>-0.11626030917310957</v>
      </c>
    </row>
    <row r="4615" spans="2:7" x14ac:dyDescent="0.2">
      <c r="B4615" s="153">
        <v>36838</v>
      </c>
      <c r="C4615" s="61">
        <v>13.275021000000001</v>
      </c>
      <c r="D4615">
        <f t="shared" si="146"/>
        <v>-1.5446306568546137E-2</v>
      </c>
      <c r="E4615">
        <v>-1.5446306568546137E-2</v>
      </c>
      <c r="F4615">
        <v>4613</v>
      </c>
      <c r="G4615">
        <f t="shared" ca="1" si="147"/>
        <v>-0.11327834059494013</v>
      </c>
    </row>
    <row r="4616" spans="2:7" x14ac:dyDescent="0.2">
      <c r="B4616" s="153">
        <v>36837</v>
      </c>
      <c r="C4616" s="61">
        <v>13.483288</v>
      </c>
      <c r="D4616">
        <f t="shared" si="146"/>
        <v>-1.6319640335096457E-2</v>
      </c>
      <c r="E4616">
        <v>-1.6319640335096457E-2</v>
      </c>
      <c r="F4616">
        <v>4614</v>
      </c>
      <c r="G4616">
        <f t="shared" ca="1" si="147"/>
        <v>6.4527912134154736E-2</v>
      </c>
    </row>
    <row r="4617" spans="2:7" x14ac:dyDescent="0.2">
      <c r="B4617" s="153">
        <v>36836</v>
      </c>
      <c r="C4617" s="61">
        <v>13.706981000000001</v>
      </c>
      <c r="D4617">
        <f t="shared" si="146"/>
        <v>2.7167867129091507E-2</v>
      </c>
      <c r="E4617">
        <v>2.7167867129091507E-2</v>
      </c>
      <c r="F4617">
        <v>4615</v>
      </c>
      <c r="G4617">
        <f t="shared" ca="1" si="147"/>
        <v>-2.3768018041600183E-2</v>
      </c>
    </row>
    <row r="4618" spans="2:7" x14ac:dyDescent="0.2">
      <c r="B4618" s="153">
        <v>36833</v>
      </c>
      <c r="C4618" s="61">
        <v>13.344441</v>
      </c>
      <c r="D4618">
        <f t="shared" si="146"/>
        <v>0.11829341527623463</v>
      </c>
      <c r="E4618">
        <v>0.11829341527623463</v>
      </c>
      <c r="F4618">
        <v>4616</v>
      </c>
      <c r="G4618">
        <f t="shared" ca="1" si="147"/>
        <v>-7.2890656233850132E-2</v>
      </c>
    </row>
    <row r="4619" spans="2:7" x14ac:dyDescent="0.2">
      <c r="B4619" s="153">
        <v>36832</v>
      </c>
      <c r="C4619" s="61">
        <v>11.932862</v>
      </c>
      <c r="D4619">
        <f t="shared" si="146"/>
        <v>4.7393318338047739E-2</v>
      </c>
      <c r="E4619">
        <v>4.7393318338047739E-2</v>
      </c>
      <c r="F4619">
        <v>4617</v>
      </c>
      <c r="G4619">
        <f t="shared" ca="1" si="147"/>
        <v>2.4465618975298978E-2</v>
      </c>
    </row>
    <row r="4620" spans="2:7" x14ac:dyDescent="0.2">
      <c r="B4620" s="153">
        <v>36831</v>
      </c>
      <c r="C4620" s="61">
        <v>11.392913999999999</v>
      </c>
      <c r="D4620">
        <f t="shared" si="146"/>
        <v>5.2744145758623226E-2</v>
      </c>
      <c r="E4620">
        <v>5.2744145758623226E-2</v>
      </c>
      <c r="F4620">
        <v>4618</v>
      </c>
      <c r="G4620">
        <f t="shared" ca="1" si="147"/>
        <v>5.6118042164246635E-3</v>
      </c>
    </row>
    <row r="4621" spans="2:7" x14ac:dyDescent="0.2">
      <c r="B4621" s="153">
        <v>36830</v>
      </c>
      <c r="C4621" s="61">
        <v>10.822111</v>
      </c>
      <c r="D4621">
        <f t="shared" si="146"/>
        <v>-7.7794355366266731E-3</v>
      </c>
      <c r="E4621">
        <v>-7.7794355366266731E-3</v>
      </c>
      <c r="F4621">
        <v>4619</v>
      </c>
      <c r="G4621">
        <f t="shared" ca="1" si="147"/>
        <v>-1.1148617302156012E-2</v>
      </c>
    </row>
    <row r="4622" spans="2:7" x14ac:dyDescent="0.2">
      <c r="B4622" s="153">
        <v>36829</v>
      </c>
      <c r="C4622" s="61">
        <v>10.906961000000001</v>
      </c>
      <c r="D4622">
        <f t="shared" si="146"/>
        <v>-1.6689650024287503E-2</v>
      </c>
      <c r="E4622">
        <v>-1.6689650024287503E-2</v>
      </c>
      <c r="F4622">
        <v>4620</v>
      </c>
      <c r="G4622">
        <f t="shared" ca="1" si="147"/>
        <v>5.9726166705828566E-2</v>
      </c>
    </row>
    <row r="4623" spans="2:7" x14ac:dyDescent="0.2">
      <c r="B4623" s="153">
        <v>36826</v>
      </c>
      <c r="C4623" s="61">
        <v>11.092084</v>
      </c>
      <c r="D4623">
        <f t="shared" si="146"/>
        <v>-9.6420774287602536E-3</v>
      </c>
      <c r="E4623">
        <v>-9.6420774287602536E-3</v>
      </c>
      <c r="F4623">
        <v>4621</v>
      </c>
      <c r="G4623">
        <f t="shared" ca="1" si="147"/>
        <v>8.8938846646262129E-2</v>
      </c>
    </row>
    <row r="4624" spans="2:7" x14ac:dyDescent="0.2">
      <c r="B4624" s="153">
        <v>36825</v>
      </c>
      <c r="C4624" s="61">
        <v>11.200075999999999</v>
      </c>
      <c r="D4624">
        <f t="shared" si="146"/>
        <v>1.2552491901895099E-2</v>
      </c>
      <c r="E4624">
        <v>1.2552491901895099E-2</v>
      </c>
      <c r="F4624">
        <v>4622</v>
      </c>
      <c r="G4624">
        <f t="shared" ca="1" si="147"/>
        <v>1.8878221087049916E-2</v>
      </c>
    </row>
    <row r="4625" spans="2:7" x14ac:dyDescent="0.2">
      <c r="B4625" s="153">
        <v>36824</v>
      </c>
      <c r="C4625" s="61">
        <v>11.06123</v>
      </c>
      <c r="D4625">
        <f t="shared" si="146"/>
        <v>4.5951699804014534E-2</v>
      </c>
      <c r="E4625">
        <v>4.5951699804014534E-2</v>
      </c>
      <c r="F4625">
        <v>4623</v>
      </c>
      <c r="G4625">
        <f t="shared" ca="1" si="147"/>
        <v>-7.4262726904925046E-3</v>
      </c>
    </row>
    <row r="4626" spans="2:7" x14ac:dyDescent="0.2">
      <c r="B4626" s="153">
        <v>36823</v>
      </c>
      <c r="C4626" s="61">
        <v>10.575278000000001</v>
      </c>
      <c r="D4626">
        <f t="shared" si="146"/>
        <v>-7.9595667143958701E-3</v>
      </c>
      <c r="E4626">
        <v>-7.9595667143958701E-3</v>
      </c>
      <c r="F4626">
        <v>4624</v>
      </c>
      <c r="G4626">
        <f t="shared" ca="1" si="147"/>
        <v>2.031786373758215E-2</v>
      </c>
    </row>
    <row r="4627" spans="2:7" x14ac:dyDescent="0.2">
      <c r="B4627" s="153">
        <v>36822</v>
      </c>
      <c r="C4627" s="61">
        <v>10.660128</v>
      </c>
      <c r="D4627">
        <f t="shared" si="146"/>
        <v>-5.4072338283806115E-2</v>
      </c>
      <c r="E4627">
        <v>-5.4072338283806115E-2</v>
      </c>
      <c r="F4627">
        <v>4625</v>
      </c>
      <c r="G4627">
        <f t="shared" ca="1" si="147"/>
        <v>9.6000977633932116E-3</v>
      </c>
    </row>
    <row r="4628" spans="2:7" x14ac:dyDescent="0.2">
      <c r="B4628" s="153">
        <v>36819</v>
      </c>
      <c r="C4628" s="61">
        <v>11.269496</v>
      </c>
      <c r="D4628">
        <f t="shared" si="146"/>
        <v>-1.2170394641113486E-2</v>
      </c>
      <c r="E4628">
        <v>-1.2170394641113486E-2</v>
      </c>
      <c r="F4628">
        <v>4626</v>
      </c>
      <c r="G4628">
        <f t="shared" ca="1" si="147"/>
        <v>-4.943439411733859E-2</v>
      </c>
    </row>
    <row r="4629" spans="2:7" x14ac:dyDescent="0.2">
      <c r="B4629" s="153">
        <v>36818</v>
      </c>
      <c r="C4629" s="61">
        <v>11.408340000000001</v>
      </c>
      <c r="D4629">
        <f t="shared" si="146"/>
        <v>-1.8580095990122718E-2</v>
      </c>
      <c r="E4629">
        <v>-1.8580095990122718E-2</v>
      </c>
      <c r="F4629">
        <v>4627</v>
      </c>
      <c r="G4629">
        <f t="shared" ca="1" si="147"/>
        <v>1.355157285914474E-3</v>
      </c>
    </row>
    <row r="4630" spans="2:7" x14ac:dyDescent="0.2">
      <c r="B4630" s="153">
        <v>36817</v>
      </c>
      <c r="C4630" s="61">
        <v>11.624321</v>
      </c>
      <c r="D4630">
        <f t="shared" si="146"/>
        <v>6.6802440041003686E-3</v>
      </c>
      <c r="E4630">
        <v>6.6802440041003686E-3</v>
      </c>
      <c r="F4630">
        <v>4628</v>
      </c>
      <c r="G4630">
        <f t="shared" ca="1" si="147"/>
        <v>-6.5649702897112694E-2</v>
      </c>
    </row>
    <row r="4631" spans="2:7" x14ac:dyDescent="0.2">
      <c r="B4631" s="153">
        <v>36816</v>
      </c>
      <c r="C4631" s="61">
        <v>11.547183</v>
      </c>
      <c r="D4631">
        <f t="shared" si="146"/>
        <v>-2.2846100319036052E-2</v>
      </c>
      <c r="E4631">
        <v>-2.2846100319036052E-2</v>
      </c>
      <c r="F4631">
        <v>4629</v>
      </c>
      <c r="G4631">
        <f t="shared" ca="1" si="147"/>
        <v>2.5215808786044975E-2</v>
      </c>
    </row>
    <row r="4632" spans="2:7" x14ac:dyDescent="0.2">
      <c r="B4632" s="153">
        <v>36815</v>
      </c>
      <c r="C4632" s="61">
        <v>11.817159</v>
      </c>
      <c r="D4632">
        <f t="shared" si="146"/>
        <v>-1.1612911104154175E-2</v>
      </c>
      <c r="E4632">
        <v>-1.1612911104154175E-2</v>
      </c>
      <c r="F4632">
        <v>4630</v>
      </c>
      <c r="G4632">
        <f t="shared" ca="1" si="147"/>
        <v>-4.1755685456331751E-2</v>
      </c>
    </row>
    <row r="4633" spans="2:7" x14ac:dyDescent="0.2">
      <c r="B4633" s="153">
        <v>36812</v>
      </c>
      <c r="C4633" s="61">
        <v>11.956003000000001</v>
      </c>
      <c r="D4633">
        <f t="shared" si="146"/>
        <v>-5.1347548630516597E-3</v>
      </c>
      <c r="E4633">
        <v>-5.1347548630516597E-3</v>
      </c>
      <c r="F4633">
        <v>4631</v>
      </c>
      <c r="G4633">
        <f t="shared" ca="1" si="147"/>
        <v>-4.5427708938998598E-2</v>
      </c>
    </row>
    <row r="4634" spans="2:7" x14ac:dyDescent="0.2">
      <c r="B4634" s="153">
        <v>36811</v>
      </c>
      <c r="C4634" s="61">
        <v>12.017711</v>
      </c>
      <c r="D4634">
        <f t="shared" si="146"/>
        <v>6.4229824537008614E-4</v>
      </c>
      <c r="E4634">
        <v>6.4229824537008614E-4</v>
      </c>
      <c r="F4634">
        <v>4632</v>
      </c>
      <c r="G4634">
        <f t="shared" ca="1" si="147"/>
        <v>-1.8436036553759472E-2</v>
      </c>
    </row>
    <row r="4635" spans="2:7" x14ac:dyDescent="0.2">
      <c r="B4635" s="153">
        <v>36810</v>
      </c>
      <c r="C4635" s="61">
        <v>12.009997</v>
      </c>
      <c r="D4635">
        <f t="shared" si="146"/>
        <v>-1.6424567279934101E-2</v>
      </c>
      <c r="E4635">
        <v>-1.6424567279934101E-2</v>
      </c>
      <c r="F4635">
        <v>4633</v>
      </c>
      <c r="G4635">
        <f t="shared" ca="1" si="147"/>
        <v>-4.4745203156672471E-2</v>
      </c>
    </row>
    <row r="4636" spans="2:7" x14ac:dyDescent="0.2">
      <c r="B4636" s="153">
        <v>36809</v>
      </c>
      <c r="C4636" s="61">
        <v>12.21055</v>
      </c>
      <c r="D4636">
        <f t="shared" si="146"/>
        <v>-1.0006349943505684E-2</v>
      </c>
      <c r="E4636">
        <v>-1.0006349943505684E-2</v>
      </c>
      <c r="F4636">
        <v>4634</v>
      </c>
      <c r="G4636">
        <f t="shared" ca="1" si="147"/>
        <v>-3.1639434383633577E-2</v>
      </c>
    </row>
    <row r="4637" spans="2:7" x14ac:dyDescent="0.2">
      <c r="B4637" s="153">
        <v>36808</v>
      </c>
      <c r="C4637" s="61">
        <v>12.333968</v>
      </c>
      <c r="D4637">
        <f t="shared" si="146"/>
        <v>-9.9070559276328695E-3</v>
      </c>
      <c r="E4637">
        <v>-9.9070559276328695E-3</v>
      </c>
      <c r="F4637">
        <v>4635</v>
      </c>
      <c r="G4637">
        <f t="shared" ca="1" si="147"/>
        <v>2.2653214235611877E-3</v>
      </c>
    </row>
    <row r="4638" spans="2:7" x14ac:dyDescent="0.2">
      <c r="B4638" s="153">
        <v>36805</v>
      </c>
      <c r="C4638" s="61">
        <v>12.457383999999999</v>
      </c>
      <c r="D4638">
        <f t="shared" si="146"/>
        <v>-2.1212100736068024E-2</v>
      </c>
      <c r="E4638">
        <v>-2.1212100736068024E-2</v>
      </c>
      <c r="F4638">
        <v>4636</v>
      </c>
      <c r="G4638">
        <f t="shared" ca="1" si="147"/>
        <v>6.129091820463025E-2</v>
      </c>
    </row>
    <row r="4639" spans="2:7" x14ac:dyDescent="0.2">
      <c r="B4639" s="153">
        <v>36804</v>
      </c>
      <c r="C4639" s="61">
        <v>12.727358000000001</v>
      </c>
      <c r="D4639">
        <f t="shared" si="146"/>
        <v>-2.1352327396612015E-2</v>
      </c>
      <c r="E4639">
        <v>-2.1352327396612015E-2</v>
      </c>
      <c r="F4639">
        <v>4637</v>
      </c>
      <c r="G4639">
        <f t="shared" ca="1" si="147"/>
        <v>-1.6452475526406208E-2</v>
      </c>
    </row>
    <row r="4640" spans="2:7" x14ac:dyDescent="0.2">
      <c r="B4640" s="153">
        <v>36803</v>
      </c>
      <c r="C4640" s="61">
        <v>13.005046</v>
      </c>
      <c r="D4640">
        <f t="shared" si="146"/>
        <v>3.1192654730881821E-2</v>
      </c>
      <c r="E4640">
        <v>3.1192654730881821E-2</v>
      </c>
      <c r="F4640">
        <v>4638</v>
      </c>
      <c r="G4640">
        <f t="shared" ca="1" si="147"/>
        <v>4.3697997711598664E-2</v>
      </c>
    </row>
    <row r="4641" spans="2:7" x14ac:dyDescent="0.2">
      <c r="B4641" s="153">
        <v>36802</v>
      </c>
      <c r="C4641" s="61">
        <v>12.611655000000001</v>
      </c>
      <c r="D4641">
        <f t="shared" si="146"/>
        <v>3.067424645401389E-3</v>
      </c>
      <c r="E4641">
        <v>3.067424645401389E-3</v>
      </c>
      <c r="F4641">
        <v>4639</v>
      </c>
      <c r="G4641">
        <f t="shared" ca="1" si="147"/>
        <v>2.6791497504090996E-2</v>
      </c>
    </row>
    <row r="4642" spans="2:7" x14ac:dyDescent="0.2">
      <c r="B4642" s="153">
        <v>36801</v>
      </c>
      <c r="C4642" s="61">
        <v>12.573088</v>
      </c>
      <c r="D4642">
        <f t="shared" si="146"/>
        <v>0</v>
      </c>
      <c r="E4642">
        <v>0</v>
      </c>
      <c r="F4642">
        <v>4640</v>
      </c>
      <c r="G4642">
        <f t="shared" ca="1" si="147"/>
        <v>-3.5978440667936401E-2</v>
      </c>
    </row>
    <row r="4643" spans="2:7" x14ac:dyDescent="0.2">
      <c r="B4643" s="153">
        <v>36798</v>
      </c>
      <c r="C4643" s="61">
        <v>12.573088</v>
      </c>
      <c r="D4643">
        <f t="shared" si="146"/>
        <v>1.8439919980532183E-3</v>
      </c>
      <c r="E4643">
        <v>1.8439919980532183E-3</v>
      </c>
      <c r="F4643">
        <v>4641</v>
      </c>
      <c r="G4643">
        <f t="shared" ca="1" si="147"/>
        <v>-5.6703047255543003E-2</v>
      </c>
    </row>
    <row r="4644" spans="2:7" x14ac:dyDescent="0.2">
      <c r="B4644" s="153">
        <v>36797</v>
      </c>
      <c r="C4644" s="61">
        <v>12.549946</v>
      </c>
      <c r="D4644">
        <f t="shared" si="146"/>
        <v>-2.9815258249987896E-2</v>
      </c>
      <c r="E4644">
        <v>-2.9815258249987896E-2</v>
      </c>
      <c r="F4644">
        <v>4642</v>
      </c>
      <c r="G4644">
        <f t="shared" ca="1" si="147"/>
        <v>8.9619935827358652E-2</v>
      </c>
    </row>
    <row r="4645" spans="2:7" x14ac:dyDescent="0.2">
      <c r="B4645" s="153">
        <v>36796</v>
      </c>
      <c r="C4645" s="61">
        <v>12.935625</v>
      </c>
      <c r="D4645">
        <f t="shared" si="146"/>
        <v>1.636372607732094E-2</v>
      </c>
      <c r="E4645">
        <v>1.636372607732094E-2</v>
      </c>
      <c r="F4645">
        <v>4643</v>
      </c>
      <c r="G4645">
        <f t="shared" ca="1" si="147"/>
        <v>-6.8885526598624403E-2</v>
      </c>
    </row>
    <row r="4646" spans="2:7" x14ac:dyDescent="0.2">
      <c r="B4646" s="153">
        <v>36795</v>
      </c>
      <c r="C4646" s="61">
        <v>12.727358000000001</v>
      </c>
      <c r="D4646">
        <f t="shared" si="146"/>
        <v>-4.6242701361563152E-2</v>
      </c>
      <c r="E4646">
        <v>-4.6242701361563152E-2</v>
      </c>
      <c r="F4646">
        <v>4644</v>
      </c>
      <c r="G4646">
        <f t="shared" ca="1" si="147"/>
        <v>-2.6081478500442342E-2</v>
      </c>
    </row>
    <row r="4647" spans="2:7" x14ac:dyDescent="0.2">
      <c r="B4647" s="153">
        <v>36794</v>
      </c>
      <c r="C4647" s="61">
        <v>13.344441</v>
      </c>
      <c r="D4647">
        <f t="shared" si="146"/>
        <v>6.399065672608944E-3</v>
      </c>
      <c r="E4647">
        <v>6.399065672608944E-3</v>
      </c>
      <c r="F4647">
        <v>4645</v>
      </c>
      <c r="G4647">
        <f t="shared" ca="1" si="147"/>
        <v>9.177368973723293E-3</v>
      </c>
    </row>
    <row r="4648" spans="2:7" x14ac:dyDescent="0.2">
      <c r="B4648" s="153">
        <v>36791</v>
      </c>
      <c r="C4648" s="61">
        <v>13.259592</v>
      </c>
      <c r="D4648">
        <f t="shared" si="146"/>
        <v>-3.6974700198312331E-2</v>
      </c>
      <c r="E4648">
        <v>-3.6974700198312331E-2</v>
      </c>
      <c r="F4648">
        <v>4646</v>
      </c>
      <c r="G4648">
        <f t="shared" ca="1" si="147"/>
        <v>-7.3301167962763564E-2</v>
      </c>
    </row>
    <row r="4649" spans="2:7" x14ac:dyDescent="0.2">
      <c r="B4649" s="153">
        <v>36790</v>
      </c>
      <c r="C4649" s="61">
        <v>13.768685</v>
      </c>
      <c r="D4649">
        <f t="shared" si="146"/>
        <v>-2.245355358935807E-2</v>
      </c>
      <c r="E4649">
        <v>-2.245355358935807E-2</v>
      </c>
      <c r="F4649">
        <v>4647</v>
      </c>
      <c r="G4649">
        <f t="shared" ca="1" si="147"/>
        <v>-5.088563516948786E-2</v>
      </c>
    </row>
    <row r="4650" spans="2:7" x14ac:dyDescent="0.2">
      <c r="B4650" s="153">
        <v>36789</v>
      </c>
      <c r="C4650" s="61">
        <v>14.084942</v>
      </c>
      <c r="D4650">
        <f t="shared" si="146"/>
        <v>1.9542063395147701E-2</v>
      </c>
      <c r="E4650">
        <v>1.9542063395147701E-2</v>
      </c>
      <c r="F4650">
        <v>4648</v>
      </c>
      <c r="G4650">
        <f t="shared" ca="1" si="147"/>
        <v>-3.1068611489404329E-2</v>
      </c>
    </row>
    <row r="4651" spans="2:7" x14ac:dyDescent="0.2">
      <c r="B4651" s="153">
        <v>36788</v>
      </c>
      <c r="C4651" s="61">
        <v>13.814969</v>
      </c>
      <c r="D4651">
        <f t="shared" si="146"/>
        <v>-2.7159048057324168E-2</v>
      </c>
      <c r="E4651">
        <v>-2.7159048057324168E-2</v>
      </c>
      <c r="F4651">
        <v>4649</v>
      </c>
      <c r="G4651">
        <f t="shared" ca="1" si="147"/>
        <v>-1.9337931587465541E-2</v>
      </c>
    </row>
    <row r="4652" spans="2:7" x14ac:dyDescent="0.2">
      <c r="B4652" s="153">
        <v>36787</v>
      </c>
      <c r="C4652" s="61">
        <v>14.200645</v>
      </c>
      <c r="D4652">
        <f t="shared" si="146"/>
        <v>7.6628569989117832E-3</v>
      </c>
      <c r="E4652">
        <v>7.6628569989117832E-3</v>
      </c>
      <c r="F4652">
        <v>4650</v>
      </c>
      <c r="G4652">
        <f t="shared" ca="1" si="147"/>
        <v>2.5896770404141792E-2</v>
      </c>
    </row>
    <row r="4653" spans="2:7" x14ac:dyDescent="0.2">
      <c r="B4653" s="153">
        <v>36784</v>
      </c>
      <c r="C4653" s="61">
        <v>14.092655000000001</v>
      </c>
      <c r="D4653">
        <f t="shared" si="146"/>
        <v>-3.1796637277944247E-2</v>
      </c>
      <c r="E4653">
        <v>-3.1796637277944247E-2</v>
      </c>
      <c r="F4653">
        <v>4651</v>
      </c>
      <c r="G4653">
        <f t="shared" ca="1" si="147"/>
        <v>-0.14365841788487738</v>
      </c>
    </row>
    <row r="4654" spans="2:7" x14ac:dyDescent="0.2">
      <c r="B4654" s="153">
        <v>36783</v>
      </c>
      <c r="C4654" s="61">
        <v>14.55547</v>
      </c>
      <c r="D4654">
        <f t="shared" si="146"/>
        <v>-1.1524350689920845E-2</v>
      </c>
      <c r="E4654">
        <v>-1.1524350689920845E-2</v>
      </c>
      <c r="F4654">
        <v>4652</v>
      </c>
      <c r="G4654">
        <f t="shared" ca="1" si="147"/>
        <v>4.3088563748869713E-2</v>
      </c>
    </row>
    <row r="4655" spans="2:7" x14ac:dyDescent="0.2">
      <c r="B4655" s="153">
        <v>36782</v>
      </c>
      <c r="C4655" s="61">
        <v>14.725168</v>
      </c>
      <c r="D4655">
        <f t="shared" si="146"/>
        <v>-5.2352286019283982E-4</v>
      </c>
      <c r="E4655">
        <v>-5.2352286019283982E-4</v>
      </c>
      <c r="F4655">
        <v>4653</v>
      </c>
      <c r="G4655">
        <f t="shared" ca="1" si="147"/>
        <v>-2.5760400005367737E-2</v>
      </c>
    </row>
    <row r="4656" spans="2:7" x14ac:dyDescent="0.2">
      <c r="B4656" s="153">
        <v>36781</v>
      </c>
      <c r="C4656" s="61">
        <v>14.732881000000001</v>
      </c>
      <c r="D4656">
        <f t="shared" si="146"/>
        <v>-1.3939090486158797E-2</v>
      </c>
      <c r="E4656">
        <v>-1.3939090486158797E-2</v>
      </c>
      <c r="F4656">
        <v>4654</v>
      </c>
      <c r="G4656">
        <f t="shared" ca="1" si="147"/>
        <v>-1.2913347412158176E-2</v>
      </c>
    </row>
    <row r="4657" spans="2:7" x14ac:dyDescent="0.2">
      <c r="B4657" s="153">
        <v>36780</v>
      </c>
      <c r="C4657" s="61">
        <v>14.941147000000001</v>
      </c>
      <c r="D4657">
        <f t="shared" si="146"/>
        <v>-3.0530557550075277E-2</v>
      </c>
      <c r="E4657">
        <v>-3.0530557550075277E-2</v>
      </c>
      <c r="F4657">
        <v>4655</v>
      </c>
      <c r="G4657">
        <f t="shared" ca="1" si="147"/>
        <v>6.9065207507073734E-2</v>
      </c>
    </row>
    <row r="4658" spans="2:7" x14ac:dyDescent="0.2">
      <c r="B4658" s="153">
        <v>36777</v>
      </c>
      <c r="C4658" s="61">
        <v>15.411674</v>
      </c>
      <c r="D4658">
        <f t="shared" si="146"/>
        <v>-2.3460507925331844E-2</v>
      </c>
      <c r="E4658">
        <v>-2.3460507925331844E-2</v>
      </c>
      <c r="F4658">
        <v>4656</v>
      </c>
      <c r="G4658">
        <f t="shared" ca="1" si="147"/>
        <v>-1.2202617272857668E-2</v>
      </c>
    </row>
    <row r="4659" spans="2:7" x14ac:dyDescent="0.2">
      <c r="B4659" s="153">
        <v>36776</v>
      </c>
      <c r="C4659" s="61">
        <v>15.781926</v>
      </c>
      <c r="D4659">
        <f t="shared" si="146"/>
        <v>2.9413480555798097E-3</v>
      </c>
      <c r="E4659">
        <v>2.9413480555798097E-3</v>
      </c>
      <c r="F4659">
        <v>4657</v>
      </c>
      <c r="G4659">
        <f t="shared" ca="1" si="147"/>
        <v>-3.3643568849946265E-2</v>
      </c>
    </row>
    <row r="4660" spans="2:7" x14ac:dyDescent="0.2">
      <c r="B4660" s="153">
        <v>36775</v>
      </c>
      <c r="C4660" s="61">
        <v>15.735642</v>
      </c>
      <c r="D4660">
        <f t="shared" si="146"/>
        <v>9.4011278530937124E-3</v>
      </c>
      <c r="E4660">
        <v>9.4011278530937124E-3</v>
      </c>
      <c r="F4660">
        <v>4658</v>
      </c>
      <c r="G4660">
        <f t="shared" ca="1" si="147"/>
        <v>3.5318816834239777E-2</v>
      </c>
    </row>
    <row r="4661" spans="2:7" x14ac:dyDescent="0.2">
      <c r="B4661" s="153">
        <v>36774</v>
      </c>
      <c r="C4661" s="61">
        <v>15.589086999999999</v>
      </c>
      <c r="D4661">
        <f t="shared" si="146"/>
        <v>3.1122679234532775E-2</v>
      </c>
      <c r="E4661">
        <v>3.1122679234532775E-2</v>
      </c>
      <c r="F4661">
        <v>4659</v>
      </c>
      <c r="G4661">
        <f t="shared" ca="1" si="147"/>
        <v>-4.7049889336684119E-5</v>
      </c>
    </row>
    <row r="4662" spans="2:7" x14ac:dyDescent="0.2">
      <c r="B4662" s="153">
        <v>36773</v>
      </c>
      <c r="C4662" s="61">
        <v>15.118556999999999</v>
      </c>
      <c r="D4662">
        <f t="shared" si="146"/>
        <v>-2.0979269588597239E-2</v>
      </c>
      <c r="E4662">
        <v>-2.0979269588597239E-2</v>
      </c>
      <c r="F4662">
        <v>4660</v>
      </c>
      <c r="G4662">
        <f t="shared" ca="1" si="147"/>
        <v>-2.6385444838959941E-2</v>
      </c>
    </row>
    <row r="4663" spans="2:7" x14ac:dyDescent="0.2">
      <c r="B4663" s="153">
        <v>36770</v>
      </c>
      <c r="C4663" s="61">
        <v>15.44253</v>
      </c>
      <c r="D4663">
        <f t="shared" si="146"/>
        <v>0</v>
      </c>
      <c r="E4663">
        <v>0</v>
      </c>
      <c r="F4663">
        <v>4661</v>
      </c>
      <c r="G4663">
        <f t="shared" ca="1" si="147"/>
        <v>2.763515937605765E-3</v>
      </c>
    </row>
    <row r="4664" spans="2:7" x14ac:dyDescent="0.2">
      <c r="B4664" s="153">
        <v>36769</v>
      </c>
      <c r="C4664" s="61">
        <v>15.44253</v>
      </c>
      <c r="D4664">
        <f t="shared" si="146"/>
        <v>6.0303069094946116E-3</v>
      </c>
      <c r="E4664">
        <v>6.0303069094946116E-3</v>
      </c>
      <c r="F4664">
        <v>4662</v>
      </c>
      <c r="G4664">
        <f t="shared" ca="1" si="147"/>
        <v>6.6583602062660951E-2</v>
      </c>
    </row>
    <row r="4665" spans="2:7" x14ac:dyDescent="0.2">
      <c r="B4665" s="153">
        <v>36768</v>
      </c>
      <c r="C4665" s="61">
        <v>15.349964999999999</v>
      </c>
      <c r="D4665">
        <f t="shared" si="146"/>
        <v>-2.5465439719567086E-2</v>
      </c>
      <c r="E4665">
        <v>-2.5465439719567086E-2</v>
      </c>
      <c r="F4665">
        <v>4663</v>
      </c>
      <c r="G4665">
        <f t="shared" ca="1" si="147"/>
        <v>7.1693015001725341E-2</v>
      </c>
    </row>
    <row r="4666" spans="2:7" x14ac:dyDescent="0.2">
      <c r="B4666" s="153">
        <v>36767</v>
      </c>
      <c r="C4666" s="61">
        <v>15.751073</v>
      </c>
      <c r="D4666">
        <f t="shared" si="146"/>
        <v>-2.5298072938257633E-2</v>
      </c>
      <c r="E4666">
        <v>-2.5298072938257633E-2</v>
      </c>
      <c r="F4666">
        <v>4664</v>
      </c>
      <c r="G4666">
        <f t="shared" ca="1" si="147"/>
        <v>-6.0120793407379615E-2</v>
      </c>
    </row>
    <row r="4667" spans="2:7" x14ac:dyDescent="0.2">
      <c r="B4667" s="153">
        <v>36766</v>
      </c>
      <c r="C4667" s="61">
        <v>16.159887000000001</v>
      </c>
      <c r="D4667">
        <f t="shared" si="146"/>
        <v>9.5711176108393192E-2</v>
      </c>
      <c r="E4667">
        <v>9.5711176108393192E-2</v>
      </c>
      <c r="F4667">
        <v>4665</v>
      </c>
      <c r="G4667">
        <f t="shared" ca="1" si="147"/>
        <v>-2.3173997418742848E-2</v>
      </c>
    </row>
    <row r="4668" spans="2:7" x14ac:dyDescent="0.2">
      <c r="B4668" s="153">
        <v>36763</v>
      </c>
      <c r="C4668" s="61">
        <v>14.748309000000001</v>
      </c>
      <c r="D4668">
        <f t="shared" si="146"/>
        <v>1.486217589240872E-2</v>
      </c>
      <c r="E4668">
        <v>1.486217589240872E-2</v>
      </c>
      <c r="F4668">
        <v>4666</v>
      </c>
      <c r="G4668">
        <f t="shared" ca="1" si="147"/>
        <v>9.2696249608316933E-2</v>
      </c>
    </row>
    <row r="4669" spans="2:7" x14ac:dyDescent="0.2">
      <c r="B4669" s="153">
        <v>36762</v>
      </c>
      <c r="C4669" s="61">
        <v>14.532327</v>
      </c>
      <c r="D4669">
        <f t="shared" si="146"/>
        <v>-1.6701555879825868E-2</v>
      </c>
      <c r="E4669">
        <v>-1.6701555879825868E-2</v>
      </c>
      <c r="F4669">
        <v>4667</v>
      </c>
      <c r="G4669">
        <f t="shared" ca="1" si="147"/>
        <v>-0.10607082230000003</v>
      </c>
    </row>
    <row r="4670" spans="2:7" x14ac:dyDescent="0.2">
      <c r="B4670" s="153">
        <v>36761</v>
      </c>
      <c r="C4670" s="61">
        <v>14.779161999999999</v>
      </c>
      <c r="D4670">
        <f t="shared" si="146"/>
        <v>3.7357662317425488E-2</v>
      </c>
      <c r="E4670">
        <v>3.7357662317425488E-2</v>
      </c>
      <c r="F4670">
        <v>4668</v>
      </c>
      <c r="G4670">
        <f t="shared" ca="1" si="147"/>
        <v>-1.6411331316545555E-2</v>
      </c>
    </row>
    <row r="4671" spans="2:7" x14ac:dyDescent="0.2">
      <c r="B4671" s="153">
        <v>36760</v>
      </c>
      <c r="C4671" s="61">
        <v>14.246930000000001</v>
      </c>
      <c r="D4671">
        <f t="shared" si="146"/>
        <v>1.5393040714061421E-2</v>
      </c>
      <c r="E4671">
        <v>1.5393040714061421E-2</v>
      </c>
      <c r="F4671">
        <v>4669</v>
      </c>
      <c r="G4671">
        <f t="shared" ca="1" si="147"/>
        <v>1.5301654805873486E-4</v>
      </c>
    </row>
    <row r="4672" spans="2:7" x14ac:dyDescent="0.2">
      <c r="B4672" s="153">
        <v>36759</v>
      </c>
      <c r="C4672" s="61">
        <v>14.030951</v>
      </c>
      <c r="D4672">
        <f t="shared" si="146"/>
        <v>1.5067118301128684E-2</v>
      </c>
      <c r="E4672">
        <v>1.5067118301128684E-2</v>
      </c>
      <c r="F4672">
        <v>4670</v>
      </c>
      <c r="G4672">
        <f t="shared" ca="1" si="147"/>
        <v>7.6246034154741661E-4</v>
      </c>
    </row>
    <row r="4673" spans="2:7" x14ac:dyDescent="0.2">
      <c r="B4673" s="153">
        <v>36756</v>
      </c>
      <c r="C4673" s="61">
        <v>13.822683</v>
      </c>
      <c r="D4673">
        <f t="shared" si="146"/>
        <v>-9.3973603772216242E-3</v>
      </c>
      <c r="E4673">
        <v>-9.3973603772216242E-3</v>
      </c>
      <c r="F4673">
        <v>4671</v>
      </c>
      <c r="G4673">
        <f t="shared" ca="1" si="147"/>
        <v>-1.9826042309734424E-3</v>
      </c>
    </row>
    <row r="4674" spans="2:7" x14ac:dyDescent="0.2">
      <c r="B4674" s="153">
        <v>36755</v>
      </c>
      <c r="C4674" s="61">
        <v>13.953811999999999</v>
      </c>
      <c r="D4674">
        <f t="shared" si="146"/>
        <v>1.0050185418439926E-2</v>
      </c>
      <c r="E4674">
        <v>1.0050185418439926E-2</v>
      </c>
      <c r="F4674">
        <v>4672</v>
      </c>
      <c r="G4674">
        <f t="shared" ca="1" si="147"/>
        <v>-4.7641616693234766E-2</v>
      </c>
    </row>
    <row r="4675" spans="2:7" x14ac:dyDescent="0.2">
      <c r="B4675" s="153">
        <v>36754</v>
      </c>
      <c r="C4675" s="61">
        <v>13.814969</v>
      </c>
      <c r="D4675">
        <f t="shared" ref="D4675:D4738" si="148">(C4675-C4676)/C4676</f>
        <v>2.8128589667117072E-2</v>
      </c>
      <c r="E4675">
        <v>2.8128589667117072E-2</v>
      </c>
      <c r="F4675">
        <v>4673</v>
      </c>
      <c r="G4675">
        <f t="shared" ref="G4675:G4738" ca="1" si="149">_xlfn.NORM.INV(RAND(),$N$5,$N$6)</f>
        <v>1.8297262315162145E-2</v>
      </c>
    </row>
    <row r="4676" spans="2:7" x14ac:dyDescent="0.2">
      <c r="B4676" s="153">
        <v>36753</v>
      </c>
      <c r="C4676" s="61">
        <v>13.437004999999999</v>
      </c>
      <c r="D4676">
        <f t="shared" si="148"/>
        <v>0</v>
      </c>
      <c r="E4676">
        <v>0</v>
      </c>
      <c r="F4676">
        <v>4674</v>
      </c>
      <c r="G4676">
        <f t="shared" ca="1" si="149"/>
        <v>4.78185244859003E-2</v>
      </c>
    </row>
    <row r="4677" spans="2:7" x14ac:dyDescent="0.2">
      <c r="B4677" s="153">
        <v>36752</v>
      </c>
      <c r="C4677" s="61">
        <v>13.437004999999999</v>
      </c>
      <c r="D4677">
        <f t="shared" si="148"/>
        <v>-4.127701540092258E-2</v>
      </c>
      <c r="E4677">
        <v>-4.127701540092258E-2</v>
      </c>
      <c r="F4677">
        <v>4675</v>
      </c>
      <c r="G4677">
        <f t="shared" ca="1" si="149"/>
        <v>4.6741976589332643E-2</v>
      </c>
    </row>
    <row r="4678" spans="2:7" x14ac:dyDescent="0.2">
      <c r="B4678" s="153">
        <v>36749</v>
      </c>
      <c r="C4678" s="61">
        <v>14.015523999999999</v>
      </c>
      <c r="D4678">
        <f t="shared" si="148"/>
        <v>-1.9427757615522168E-2</v>
      </c>
      <c r="E4678">
        <v>-1.9427757615522168E-2</v>
      </c>
      <c r="F4678">
        <v>4676</v>
      </c>
      <c r="G4678">
        <f t="shared" ca="1" si="149"/>
        <v>-6.64018417503765E-2</v>
      </c>
    </row>
    <row r="4679" spans="2:7" x14ac:dyDescent="0.2">
      <c r="B4679" s="153">
        <v>36748</v>
      </c>
      <c r="C4679" s="61">
        <v>14.293208999999999</v>
      </c>
      <c r="D4679">
        <f t="shared" si="148"/>
        <v>-1.3837058154681794E-2</v>
      </c>
      <c r="E4679">
        <v>-1.3837058154681794E-2</v>
      </c>
      <c r="F4679">
        <v>4677</v>
      </c>
      <c r="G4679">
        <f t="shared" ca="1" si="149"/>
        <v>5.1097303840329771E-3</v>
      </c>
    </row>
    <row r="4680" spans="2:7" x14ac:dyDescent="0.2">
      <c r="B4680" s="153">
        <v>36747</v>
      </c>
      <c r="C4680" s="61">
        <v>14.49376</v>
      </c>
      <c r="D4680">
        <f t="shared" si="148"/>
        <v>1.8428134771457647E-2</v>
      </c>
      <c r="E4680">
        <v>1.8428134771457647E-2</v>
      </c>
      <c r="F4680">
        <v>4678</v>
      </c>
      <c r="G4680">
        <f t="shared" ca="1" si="149"/>
        <v>-2.4195374786208628E-2</v>
      </c>
    </row>
    <row r="4681" spans="2:7" x14ac:dyDescent="0.2">
      <c r="B4681" s="153">
        <v>36746</v>
      </c>
      <c r="C4681" s="61">
        <v>14.2315</v>
      </c>
      <c r="D4681">
        <f t="shared" si="148"/>
        <v>6.5466020149463084E-3</v>
      </c>
      <c r="E4681">
        <v>6.5466020149463084E-3</v>
      </c>
      <c r="F4681">
        <v>4679</v>
      </c>
      <c r="G4681">
        <f t="shared" ca="1" si="149"/>
        <v>-4.8458594627047033E-2</v>
      </c>
    </row>
    <row r="4682" spans="2:7" x14ac:dyDescent="0.2">
      <c r="B4682" s="153">
        <v>36745</v>
      </c>
      <c r="C4682" s="61">
        <v>14.138938</v>
      </c>
      <c r="D4682">
        <f t="shared" si="148"/>
        <v>-1.9261717737443059E-2</v>
      </c>
      <c r="E4682">
        <v>-1.9261717737443059E-2</v>
      </c>
      <c r="F4682">
        <v>4680</v>
      </c>
      <c r="G4682">
        <f t="shared" ca="1" si="149"/>
        <v>3.7386270776059716E-3</v>
      </c>
    </row>
    <row r="4683" spans="2:7" x14ac:dyDescent="0.2">
      <c r="B4683" s="153">
        <v>36742</v>
      </c>
      <c r="C4683" s="61">
        <v>14.416627</v>
      </c>
      <c r="D4683">
        <f t="shared" si="148"/>
        <v>-1.7350212235897926E-2</v>
      </c>
      <c r="E4683">
        <v>-1.7350212235897926E-2</v>
      </c>
      <c r="F4683">
        <v>4681</v>
      </c>
      <c r="G4683">
        <f t="shared" ca="1" si="149"/>
        <v>-8.2762772227189026E-3</v>
      </c>
    </row>
    <row r="4684" spans="2:7" x14ac:dyDescent="0.2">
      <c r="B4684" s="153">
        <v>36741</v>
      </c>
      <c r="C4684" s="61">
        <v>14.671175</v>
      </c>
      <c r="D4684">
        <f t="shared" si="148"/>
        <v>-3.3045001262806663E-2</v>
      </c>
      <c r="E4684">
        <v>-3.3045001262806663E-2</v>
      </c>
      <c r="F4684">
        <v>4682</v>
      </c>
      <c r="G4684">
        <f t="shared" ca="1" si="149"/>
        <v>-7.2436799805650019E-3</v>
      </c>
    </row>
    <row r="4685" spans="2:7" x14ac:dyDescent="0.2">
      <c r="B4685" s="153">
        <v>36740</v>
      </c>
      <c r="C4685" s="61">
        <v>15.172552</v>
      </c>
      <c r="D4685">
        <f t="shared" si="148"/>
        <v>3.6900193991418924E-2</v>
      </c>
      <c r="E4685">
        <v>3.6900193991418924E-2</v>
      </c>
      <c r="F4685">
        <v>4683</v>
      </c>
      <c r="G4685">
        <f t="shared" ca="1" si="149"/>
        <v>-4.7312276493170428E-2</v>
      </c>
    </row>
    <row r="4686" spans="2:7" x14ac:dyDescent="0.2">
      <c r="B4686" s="153">
        <v>36739</v>
      </c>
      <c r="C4686" s="61">
        <v>14.632605999999999</v>
      </c>
      <c r="D4686">
        <f t="shared" si="148"/>
        <v>2.4851479032247371E-2</v>
      </c>
      <c r="E4686">
        <v>2.4851479032247371E-2</v>
      </c>
      <c r="F4686">
        <v>4684</v>
      </c>
      <c r="G4686">
        <f t="shared" ca="1" si="149"/>
        <v>1.0740716445837089E-2</v>
      </c>
    </row>
    <row r="4687" spans="2:7" x14ac:dyDescent="0.2">
      <c r="B4687" s="153">
        <v>36738</v>
      </c>
      <c r="C4687" s="61">
        <v>14.277782</v>
      </c>
      <c r="D4687">
        <f t="shared" si="148"/>
        <v>-0.11052369698111071</v>
      </c>
      <c r="E4687">
        <v>-0.11052369698111071</v>
      </c>
      <c r="F4687">
        <v>4685</v>
      </c>
      <c r="G4687">
        <f t="shared" ca="1" si="149"/>
        <v>8.324213071522947E-2</v>
      </c>
    </row>
    <row r="4688" spans="2:7" x14ac:dyDescent="0.2">
      <c r="B4688" s="153">
        <v>36735</v>
      </c>
      <c r="C4688" s="61">
        <v>16.051897</v>
      </c>
      <c r="D4688">
        <f t="shared" si="148"/>
        <v>-2.0245022105360055E-2</v>
      </c>
      <c r="E4688">
        <v>-2.0245022105360055E-2</v>
      </c>
      <c r="F4688">
        <v>4686</v>
      </c>
      <c r="G4688">
        <f t="shared" ca="1" si="149"/>
        <v>-7.1953585800917597E-2</v>
      </c>
    </row>
    <row r="4689" spans="2:7" x14ac:dyDescent="0.2">
      <c r="B4689" s="153">
        <v>36734</v>
      </c>
      <c r="C4689" s="61">
        <v>16.383583000000002</v>
      </c>
      <c r="D4689">
        <f t="shared" si="148"/>
        <v>2.4602210768115414E-2</v>
      </c>
      <c r="E4689">
        <v>2.4602210768115414E-2</v>
      </c>
      <c r="F4689">
        <v>4687</v>
      </c>
      <c r="G4689">
        <f t="shared" ca="1" si="149"/>
        <v>1.4179918180648138E-2</v>
      </c>
    </row>
    <row r="4690" spans="2:7" x14ac:dyDescent="0.2">
      <c r="B4690" s="153">
        <v>36733</v>
      </c>
      <c r="C4690" s="61">
        <v>15.990189000000001</v>
      </c>
      <c r="D4690">
        <f t="shared" si="148"/>
        <v>-4.027801718860357E-2</v>
      </c>
      <c r="E4690">
        <v>-4.027801718860357E-2</v>
      </c>
      <c r="F4690">
        <v>4688</v>
      </c>
      <c r="G4690">
        <f t="shared" ca="1" si="149"/>
        <v>8.3999602146077129E-2</v>
      </c>
    </row>
    <row r="4691" spans="2:7" x14ac:dyDescent="0.2">
      <c r="B4691" s="153">
        <v>36732</v>
      </c>
      <c r="C4691" s="61">
        <v>16.661272</v>
      </c>
      <c r="D4691">
        <f t="shared" si="148"/>
        <v>1.5992426860837794E-2</v>
      </c>
      <c r="E4691">
        <v>1.5992426860837794E-2</v>
      </c>
      <c r="F4691">
        <v>4689</v>
      </c>
      <c r="G4691">
        <f t="shared" ca="1" si="149"/>
        <v>6.1057485285565379E-2</v>
      </c>
    </row>
    <row r="4692" spans="2:7" x14ac:dyDescent="0.2">
      <c r="B4692" s="153">
        <v>36731</v>
      </c>
      <c r="C4692" s="61">
        <v>16.399011999999999</v>
      </c>
      <c r="D4692">
        <f t="shared" si="148"/>
        <v>-9.3003243317146836E-2</v>
      </c>
      <c r="E4692">
        <v>-9.3003243317146836E-2</v>
      </c>
      <c r="F4692">
        <v>4690</v>
      </c>
      <c r="G4692">
        <f t="shared" ca="1" si="149"/>
        <v>-6.4521573914210026E-2</v>
      </c>
    </row>
    <row r="4693" spans="2:7" x14ac:dyDescent="0.2">
      <c r="B4693" s="153">
        <v>36728</v>
      </c>
      <c r="C4693" s="61">
        <v>18.080563000000001</v>
      </c>
      <c r="D4693">
        <f t="shared" si="148"/>
        <v>-3.7766796526850728E-2</v>
      </c>
      <c r="E4693">
        <v>-3.7766796526850728E-2</v>
      </c>
      <c r="F4693">
        <v>4691</v>
      </c>
      <c r="G4693">
        <f t="shared" ca="1" si="149"/>
        <v>8.3488376123655325E-2</v>
      </c>
    </row>
    <row r="4694" spans="2:7" x14ac:dyDescent="0.2">
      <c r="B4694" s="153">
        <v>36727</v>
      </c>
      <c r="C4694" s="61">
        <v>18.790209000000001</v>
      </c>
      <c r="D4694">
        <f t="shared" si="148"/>
        <v>-2.1293734245296046E-2</v>
      </c>
      <c r="E4694">
        <v>-2.1293734245296046E-2</v>
      </c>
      <c r="F4694">
        <v>4692</v>
      </c>
      <c r="G4694">
        <f t="shared" ca="1" si="149"/>
        <v>-5.4602670894700181E-2</v>
      </c>
    </row>
    <row r="4695" spans="2:7" x14ac:dyDescent="0.2">
      <c r="B4695" s="153">
        <v>36726</v>
      </c>
      <c r="C4695" s="61">
        <v>19.199027999999998</v>
      </c>
      <c r="D4695">
        <f t="shared" si="148"/>
        <v>0</v>
      </c>
      <c r="E4695">
        <v>0</v>
      </c>
      <c r="F4695">
        <v>4693</v>
      </c>
      <c r="G4695">
        <f t="shared" ca="1" si="149"/>
        <v>3.2443237297967102E-2</v>
      </c>
    </row>
    <row r="4696" spans="2:7" x14ac:dyDescent="0.2">
      <c r="B4696" s="153">
        <v>36725</v>
      </c>
      <c r="C4696" s="61">
        <v>19.199027999999998</v>
      </c>
      <c r="D4696">
        <f t="shared" si="148"/>
        <v>-1.775844505745576E-2</v>
      </c>
      <c r="E4696">
        <v>-1.775844505745576E-2</v>
      </c>
      <c r="F4696">
        <v>4694</v>
      </c>
      <c r="G4696">
        <f t="shared" ca="1" si="149"/>
        <v>6.4113463634860229E-2</v>
      </c>
    </row>
    <row r="4697" spans="2:7" x14ac:dyDescent="0.2">
      <c r="B4697" s="153">
        <v>36724</v>
      </c>
      <c r="C4697" s="61">
        <v>19.546137000000002</v>
      </c>
      <c r="D4697">
        <f t="shared" si="148"/>
        <v>-3.9308934890272089E-3</v>
      </c>
      <c r="E4697">
        <v>-3.9308934890272089E-3</v>
      </c>
      <c r="F4697">
        <v>4695</v>
      </c>
      <c r="G4697">
        <f t="shared" ca="1" si="149"/>
        <v>-6.4179296795817001E-3</v>
      </c>
    </row>
    <row r="4698" spans="2:7" x14ac:dyDescent="0.2">
      <c r="B4698" s="153">
        <v>36721</v>
      </c>
      <c r="C4698" s="61">
        <v>19.623273999999999</v>
      </c>
      <c r="D4698">
        <f t="shared" si="148"/>
        <v>-3.4535002229989897E-2</v>
      </c>
      <c r="E4698">
        <v>-3.4535002229989897E-2</v>
      </c>
      <c r="F4698">
        <v>4696</v>
      </c>
      <c r="G4698">
        <f t="shared" ca="1" si="149"/>
        <v>-4.1360615815960171E-2</v>
      </c>
    </row>
    <row r="4699" spans="2:7" x14ac:dyDescent="0.2">
      <c r="B4699" s="153">
        <v>36720</v>
      </c>
      <c r="C4699" s="61">
        <v>20.325205</v>
      </c>
      <c r="D4699">
        <f t="shared" si="148"/>
        <v>-4.9094067890294293E-3</v>
      </c>
      <c r="E4699">
        <v>-4.9094067890294293E-3</v>
      </c>
      <c r="F4699">
        <v>4697</v>
      </c>
      <c r="G4699">
        <f t="shared" ca="1" si="149"/>
        <v>-0.10496157252353402</v>
      </c>
    </row>
    <row r="4700" spans="2:7" x14ac:dyDescent="0.2">
      <c r="B4700" s="153">
        <v>36719</v>
      </c>
      <c r="C4700" s="61">
        <v>20.425481999999999</v>
      </c>
      <c r="D4700">
        <f t="shared" si="148"/>
        <v>-3.7622998310606298E-3</v>
      </c>
      <c r="E4700">
        <v>-3.7622998310606298E-3</v>
      </c>
      <c r="F4700">
        <v>4698</v>
      </c>
      <c r="G4700">
        <f t="shared" ca="1" si="149"/>
        <v>-2.7116146663718421E-2</v>
      </c>
    </row>
    <row r="4701" spans="2:7" x14ac:dyDescent="0.2">
      <c r="B4701" s="153">
        <v>36718</v>
      </c>
      <c r="C4701" s="61">
        <v>20.502618999999999</v>
      </c>
      <c r="D4701">
        <f t="shared" si="148"/>
        <v>1.3343685582124364E-2</v>
      </c>
      <c r="E4701">
        <v>1.3343685582124364E-2</v>
      </c>
      <c r="F4701">
        <v>4699</v>
      </c>
      <c r="G4701">
        <f t="shared" ca="1" si="149"/>
        <v>9.2118066717529534E-2</v>
      </c>
    </row>
    <row r="4702" spans="2:7" x14ac:dyDescent="0.2">
      <c r="B4702" s="153">
        <v>36717</v>
      </c>
      <c r="C4702" s="61">
        <v>20.232641000000001</v>
      </c>
      <c r="D4702">
        <f t="shared" si="148"/>
        <v>1.6272757921774076E-2</v>
      </c>
      <c r="E4702">
        <v>1.6272757921774076E-2</v>
      </c>
      <c r="F4702">
        <v>4700</v>
      </c>
      <c r="G4702">
        <f t="shared" ca="1" si="149"/>
        <v>6.5341007056365918E-2</v>
      </c>
    </row>
    <row r="4703" spans="2:7" x14ac:dyDescent="0.2">
      <c r="B4703" s="153">
        <v>36714</v>
      </c>
      <c r="C4703" s="61">
        <v>19.908671999999999</v>
      </c>
      <c r="D4703">
        <f t="shared" si="148"/>
        <v>-5.7783561838120065E-3</v>
      </c>
      <c r="E4703">
        <v>-5.7783561838120065E-3</v>
      </c>
      <c r="F4703">
        <v>4701</v>
      </c>
      <c r="G4703">
        <f t="shared" ca="1" si="149"/>
        <v>2.1345497713576404E-2</v>
      </c>
    </row>
    <row r="4704" spans="2:7" x14ac:dyDescent="0.2">
      <c r="B4704" s="153">
        <v>36713</v>
      </c>
      <c r="C4704" s="61">
        <v>20.024380000000001</v>
      </c>
      <c r="D4704">
        <f t="shared" si="148"/>
        <v>2.771213417896597E-2</v>
      </c>
      <c r="E4704">
        <v>2.771213417896597E-2</v>
      </c>
      <c r="F4704">
        <v>4702</v>
      </c>
      <c r="G4704">
        <f t="shared" ca="1" si="149"/>
        <v>-2.0501131338822955E-2</v>
      </c>
    </row>
    <row r="4705" spans="2:7" x14ac:dyDescent="0.2">
      <c r="B4705" s="153">
        <v>36712</v>
      </c>
      <c r="C4705" s="61">
        <v>19.484425000000002</v>
      </c>
      <c r="D4705">
        <f t="shared" si="148"/>
        <v>2.4330795483495885E-2</v>
      </c>
      <c r="E4705">
        <v>2.4330795483495885E-2</v>
      </c>
      <c r="F4705">
        <v>4703</v>
      </c>
      <c r="G4705">
        <f t="shared" ca="1" si="149"/>
        <v>2.1231650299346306E-2</v>
      </c>
    </row>
    <row r="4706" spans="2:7" x14ac:dyDescent="0.2">
      <c r="B4706" s="153">
        <v>36711</v>
      </c>
      <c r="C4706" s="61">
        <v>19.021614</v>
      </c>
      <c r="D4706">
        <f t="shared" si="148"/>
        <v>-1.9093109404381668E-2</v>
      </c>
      <c r="E4706">
        <v>-1.9093109404381668E-2</v>
      </c>
      <c r="F4706">
        <v>4704</v>
      </c>
      <c r="G4706">
        <f t="shared" ca="1" si="149"/>
        <v>5.4354413059511976E-3</v>
      </c>
    </row>
    <row r="4707" spans="2:7" x14ac:dyDescent="0.2">
      <c r="B4707" s="153">
        <v>36710</v>
      </c>
      <c r="C4707" s="61">
        <v>19.391864999999999</v>
      </c>
      <c r="D4707">
        <f t="shared" si="148"/>
        <v>1.7813647374138434E-2</v>
      </c>
      <c r="E4707">
        <v>1.7813647374138434E-2</v>
      </c>
      <c r="F4707">
        <v>4705</v>
      </c>
      <c r="G4707">
        <f t="shared" ca="1" si="149"/>
        <v>3.1776259641789407E-2</v>
      </c>
    </row>
    <row r="4708" spans="2:7" x14ac:dyDescent="0.2">
      <c r="B4708" s="153">
        <v>36707</v>
      </c>
      <c r="C4708" s="61">
        <v>19.052471000000001</v>
      </c>
      <c r="D4708">
        <f t="shared" si="148"/>
        <v>-2.2556420679018127E-2</v>
      </c>
      <c r="E4708">
        <v>-2.2556420679018127E-2</v>
      </c>
      <c r="F4708">
        <v>4706</v>
      </c>
      <c r="G4708">
        <f t="shared" ca="1" si="149"/>
        <v>-3.741446325443358E-2</v>
      </c>
    </row>
    <row r="4709" spans="2:7" x14ac:dyDescent="0.2">
      <c r="B4709" s="153">
        <v>36706</v>
      </c>
      <c r="C4709" s="61">
        <v>19.492144</v>
      </c>
      <c r="D4709">
        <f t="shared" si="148"/>
        <v>-4.3339655381138204E-3</v>
      </c>
      <c r="E4709">
        <v>-4.3339655381138204E-3</v>
      </c>
      <c r="F4709">
        <v>4707</v>
      </c>
      <c r="G4709">
        <f t="shared" ca="1" si="149"/>
        <v>7.8659033171483414E-2</v>
      </c>
    </row>
    <row r="4710" spans="2:7" x14ac:dyDescent="0.2">
      <c r="B4710" s="153">
        <v>36705</v>
      </c>
      <c r="C4710" s="61">
        <v>19.576989999999999</v>
      </c>
      <c r="D4710">
        <f t="shared" si="148"/>
        <v>1.5784704670798587E-3</v>
      </c>
      <c r="E4710">
        <v>1.5784704670798587E-3</v>
      </c>
      <c r="F4710">
        <v>4708</v>
      </c>
      <c r="G4710">
        <f t="shared" ca="1" si="149"/>
        <v>1.2185745086117536E-2</v>
      </c>
    </row>
    <row r="4711" spans="2:7" x14ac:dyDescent="0.2">
      <c r="B4711" s="153">
        <v>36704</v>
      </c>
      <c r="C4711" s="61">
        <v>19.546137000000002</v>
      </c>
      <c r="D4711">
        <f t="shared" si="148"/>
        <v>4.7579938640591613E-3</v>
      </c>
      <c r="E4711">
        <v>4.7579938640591613E-3</v>
      </c>
      <c r="F4711">
        <v>4709</v>
      </c>
      <c r="G4711">
        <f t="shared" ca="1" si="149"/>
        <v>1.5149417404715884E-2</v>
      </c>
    </row>
    <row r="4712" spans="2:7" x14ac:dyDescent="0.2">
      <c r="B4712" s="153">
        <v>36703</v>
      </c>
      <c r="C4712" s="61">
        <v>19.453576999999999</v>
      </c>
      <c r="D4712">
        <f t="shared" si="148"/>
        <v>-2.3615624838606263E-2</v>
      </c>
      <c r="E4712">
        <v>-2.3615624838606263E-2</v>
      </c>
      <c r="F4712">
        <v>4710</v>
      </c>
      <c r="G4712">
        <f t="shared" ca="1" si="149"/>
        <v>6.3938348907227521E-2</v>
      </c>
    </row>
    <row r="4713" spans="2:7" x14ac:dyDescent="0.2">
      <c r="B4713" s="153">
        <v>36700</v>
      </c>
      <c r="C4713" s="61">
        <v>19.924097</v>
      </c>
      <c r="D4713">
        <f t="shared" si="148"/>
        <v>-8.0647369527344411E-3</v>
      </c>
      <c r="E4713">
        <v>-8.0647369527344411E-3</v>
      </c>
      <c r="F4713">
        <v>4711</v>
      </c>
      <c r="G4713">
        <f t="shared" ca="1" si="149"/>
        <v>7.8540068271259755E-2</v>
      </c>
    </row>
    <row r="4714" spans="2:7" x14ac:dyDescent="0.2">
      <c r="B4714" s="153">
        <v>36699</v>
      </c>
      <c r="C4714" s="61">
        <v>20.086086000000002</v>
      </c>
      <c r="D4714">
        <f t="shared" si="148"/>
        <v>-3.0627175889685982E-3</v>
      </c>
      <c r="E4714">
        <v>-3.0627175889685982E-3</v>
      </c>
      <c r="F4714">
        <v>4712</v>
      </c>
      <c r="G4714">
        <f t="shared" ca="1" si="149"/>
        <v>7.0728802050652753E-2</v>
      </c>
    </row>
    <row r="4715" spans="2:7" x14ac:dyDescent="0.2">
      <c r="B4715" s="153">
        <v>36698</v>
      </c>
      <c r="C4715" s="61">
        <v>20.147793</v>
      </c>
      <c r="D4715">
        <f t="shared" si="148"/>
        <v>-3.3308821948894049E-2</v>
      </c>
      <c r="E4715">
        <v>-3.3308821948894049E-2</v>
      </c>
      <c r="F4715">
        <v>4713</v>
      </c>
      <c r="G4715">
        <f t="shared" ca="1" si="149"/>
        <v>2.7831150436641229E-2</v>
      </c>
    </row>
    <row r="4716" spans="2:7" x14ac:dyDescent="0.2">
      <c r="B4716" s="153">
        <v>36697</v>
      </c>
      <c r="C4716" s="61">
        <v>20.842016000000001</v>
      </c>
      <c r="D4716">
        <f t="shared" si="148"/>
        <v>4.8347934651943748E-3</v>
      </c>
      <c r="E4716">
        <v>4.8347934651943748E-3</v>
      </c>
      <c r="F4716">
        <v>4714</v>
      </c>
      <c r="G4716">
        <f t="shared" ca="1" si="149"/>
        <v>4.2165930183292899E-2</v>
      </c>
    </row>
    <row r="4717" spans="2:7" x14ac:dyDescent="0.2">
      <c r="B4717" s="153">
        <v>36696</v>
      </c>
      <c r="C4717" s="61">
        <v>20.741734000000001</v>
      </c>
      <c r="D4717">
        <f t="shared" si="148"/>
        <v>1.6250963802099356E-2</v>
      </c>
      <c r="E4717">
        <v>1.6250963802099356E-2</v>
      </c>
      <c r="F4717">
        <v>4715</v>
      </c>
      <c r="G4717">
        <f t="shared" ca="1" si="149"/>
        <v>2.60769256883044E-2</v>
      </c>
    </row>
    <row r="4718" spans="2:7" x14ac:dyDescent="0.2">
      <c r="B4718" s="153">
        <v>36693</v>
      </c>
      <c r="C4718" s="61">
        <v>20.410050999999999</v>
      </c>
      <c r="D4718">
        <f t="shared" si="148"/>
        <v>6.8492711435844287E-3</v>
      </c>
      <c r="E4718">
        <v>6.8492711435844287E-3</v>
      </c>
      <c r="F4718">
        <v>4716</v>
      </c>
      <c r="G4718">
        <f t="shared" ca="1" si="149"/>
        <v>-7.1966884701984007E-2</v>
      </c>
    </row>
    <row r="4719" spans="2:7" x14ac:dyDescent="0.2">
      <c r="B4719" s="153">
        <v>36692</v>
      </c>
      <c r="C4719" s="61">
        <v>20.271208000000001</v>
      </c>
      <c r="D4719">
        <f t="shared" si="148"/>
        <v>-1.6835077583191829E-2</v>
      </c>
      <c r="E4719">
        <v>-1.6835077583191829E-2</v>
      </c>
      <c r="F4719">
        <v>4717</v>
      </c>
      <c r="G4719">
        <f t="shared" ca="1" si="149"/>
        <v>1.471932174814004E-2</v>
      </c>
    </row>
    <row r="4720" spans="2:7" x14ac:dyDescent="0.2">
      <c r="B4720" s="153">
        <v>36691</v>
      </c>
      <c r="C4720" s="61">
        <v>20.618319</v>
      </c>
      <c r="D4720">
        <f t="shared" si="148"/>
        <v>-3.1872537459539066E-2</v>
      </c>
      <c r="E4720">
        <v>-3.1872537459539066E-2</v>
      </c>
      <c r="F4720">
        <v>4718</v>
      </c>
      <c r="G4720">
        <f t="shared" ca="1" si="149"/>
        <v>-3.1387902200125113E-2</v>
      </c>
    </row>
    <row r="4721" spans="2:7" x14ac:dyDescent="0.2">
      <c r="B4721" s="153">
        <v>36690</v>
      </c>
      <c r="C4721" s="61">
        <v>21.297111999999998</v>
      </c>
      <c r="D4721">
        <f t="shared" si="148"/>
        <v>2.4489731320718921E-2</v>
      </c>
      <c r="E4721">
        <v>2.4489731320718921E-2</v>
      </c>
      <c r="F4721">
        <v>4719</v>
      </c>
      <c r="G4721">
        <f t="shared" ca="1" si="149"/>
        <v>-0.11231540560708821</v>
      </c>
    </row>
    <row r="4722" spans="2:7" x14ac:dyDescent="0.2">
      <c r="B4722" s="153">
        <v>36689</v>
      </c>
      <c r="C4722" s="61">
        <v>20.788018999999998</v>
      </c>
      <c r="D4722">
        <f t="shared" si="148"/>
        <v>2.0446362898434066E-2</v>
      </c>
      <c r="E4722">
        <v>2.0446362898434066E-2</v>
      </c>
      <c r="F4722">
        <v>4720</v>
      </c>
      <c r="G4722">
        <f t="shared" ca="1" si="149"/>
        <v>7.2573665816165381E-2</v>
      </c>
    </row>
    <row r="4723" spans="2:7" x14ac:dyDescent="0.2">
      <c r="B4723" s="153">
        <v>36686</v>
      </c>
      <c r="C4723" s="61">
        <v>20.371496</v>
      </c>
      <c r="D4723">
        <f t="shared" si="148"/>
        <v>4.3849261199098551E-2</v>
      </c>
      <c r="E4723">
        <v>4.3849261199098551E-2</v>
      </c>
      <c r="F4723">
        <v>4721</v>
      </c>
      <c r="G4723">
        <f t="shared" ca="1" si="149"/>
        <v>-2.7517453021907494E-2</v>
      </c>
    </row>
    <row r="4724" spans="2:7" x14ac:dyDescent="0.2">
      <c r="B4724" s="153">
        <v>36685</v>
      </c>
      <c r="C4724" s="61">
        <v>19.515744999999999</v>
      </c>
      <c r="D4724">
        <f t="shared" si="148"/>
        <v>5.9621769376465503E-2</v>
      </c>
      <c r="E4724">
        <v>5.9621769376465503E-2</v>
      </c>
      <c r="F4724">
        <v>4722</v>
      </c>
      <c r="G4724">
        <f t="shared" ca="1" si="149"/>
        <v>6.8410512665970064E-2</v>
      </c>
    </row>
    <row r="4725" spans="2:7" x14ac:dyDescent="0.2">
      <c r="B4725" s="153">
        <v>36684</v>
      </c>
      <c r="C4725" s="61">
        <v>18.417652</v>
      </c>
      <c r="D4725">
        <f t="shared" si="148"/>
        <v>1.9706428845093337E-2</v>
      </c>
      <c r="E4725">
        <v>1.9706428845093337E-2</v>
      </c>
      <c r="F4725">
        <v>4723</v>
      </c>
      <c r="G4725">
        <f t="shared" ca="1" si="149"/>
        <v>1.739880845389501E-2</v>
      </c>
    </row>
    <row r="4726" spans="2:7" x14ac:dyDescent="0.2">
      <c r="B4726" s="153">
        <v>36683</v>
      </c>
      <c r="C4726" s="61">
        <v>18.061720000000001</v>
      </c>
      <c r="D4726">
        <f t="shared" si="148"/>
        <v>8.3927287251316714E-4</v>
      </c>
      <c r="E4726">
        <v>8.3927287251316714E-4</v>
      </c>
      <c r="F4726">
        <v>4724</v>
      </c>
      <c r="G4726">
        <f t="shared" ca="1" si="149"/>
        <v>2.2225079347247014E-2</v>
      </c>
    </row>
    <row r="4727" spans="2:7" x14ac:dyDescent="0.2">
      <c r="B4727" s="153">
        <v>36682</v>
      </c>
      <c r="C4727" s="61">
        <v>18.046574</v>
      </c>
      <c r="D4727">
        <f t="shared" si="148"/>
        <v>2.5242297221813085E-3</v>
      </c>
      <c r="E4727">
        <v>2.5242297221813085E-3</v>
      </c>
      <c r="F4727">
        <v>4725</v>
      </c>
      <c r="G4727">
        <f t="shared" ca="1" si="149"/>
        <v>-2.6757697818933161E-2</v>
      </c>
    </row>
    <row r="4728" spans="2:7" x14ac:dyDescent="0.2">
      <c r="B4728" s="153">
        <v>36679</v>
      </c>
      <c r="C4728" s="61">
        <v>18.001135000000001</v>
      </c>
      <c r="D4728">
        <f t="shared" si="148"/>
        <v>-2.8606647840091814E-2</v>
      </c>
      <c r="E4728">
        <v>-2.8606647840091814E-2</v>
      </c>
      <c r="F4728">
        <v>4726</v>
      </c>
      <c r="G4728">
        <f t="shared" ca="1" si="149"/>
        <v>3.6276718837803396E-2</v>
      </c>
    </row>
    <row r="4729" spans="2:7" x14ac:dyDescent="0.2">
      <c r="B4729" s="153">
        <v>36678</v>
      </c>
      <c r="C4729" s="61">
        <v>18.531251999999999</v>
      </c>
      <c r="D4729">
        <f t="shared" si="148"/>
        <v>-1.5687646577870716E-2</v>
      </c>
      <c r="E4729">
        <v>-1.5687646577870716E-2</v>
      </c>
      <c r="F4729">
        <v>4727</v>
      </c>
      <c r="G4729">
        <f t="shared" ca="1" si="149"/>
        <v>2.8865392066302158E-2</v>
      </c>
    </row>
    <row r="4730" spans="2:7" x14ac:dyDescent="0.2">
      <c r="B4730" s="153">
        <v>36677</v>
      </c>
      <c r="C4730" s="61">
        <v>18.826597</v>
      </c>
      <c r="D4730">
        <f t="shared" si="148"/>
        <v>1.221501440503063E-2</v>
      </c>
      <c r="E4730">
        <v>1.221501440503063E-2</v>
      </c>
      <c r="F4730">
        <v>4728</v>
      </c>
      <c r="G4730">
        <f t="shared" ca="1" si="149"/>
        <v>-9.1514577709432887E-2</v>
      </c>
    </row>
    <row r="4731" spans="2:7" x14ac:dyDescent="0.2">
      <c r="B4731" s="153">
        <v>36676</v>
      </c>
      <c r="C4731" s="61">
        <v>18.599405000000001</v>
      </c>
      <c r="D4731">
        <f t="shared" si="148"/>
        <v>-8.1371821357822157E-4</v>
      </c>
      <c r="E4731">
        <v>-8.1371821357822157E-4</v>
      </c>
      <c r="F4731">
        <v>4729</v>
      </c>
      <c r="G4731">
        <f t="shared" ca="1" si="149"/>
        <v>2.916515883537674E-2</v>
      </c>
    </row>
    <row r="4732" spans="2:7" x14ac:dyDescent="0.2">
      <c r="B4732" s="153">
        <v>36675</v>
      </c>
      <c r="C4732" s="61">
        <v>18.614552</v>
      </c>
      <c r="D4732">
        <f t="shared" si="148"/>
        <v>3.4947599478149252E-2</v>
      </c>
      <c r="E4732">
        <v>3.4947599478149252E-2</v>
      </c>
      <c r="F4732">
        <v>4730</v>
      </c>
      <c r="G4732">
        <f t="shared" ca="1" si="149"/>
        <v>-3.2281795586853256E-2</v>
      </c>
    </row>
    <row r="4733" spans="2:7" x14ac:dyDescent="0.2">
      <c r="B4733" s="153">
        <v>36672</v>
      </c>
      <c r="C4733" s="61">
        <v>17.985984999999999</v>
      </c>
      <c r="D4733">
        <f t="shared" si="148"/>
        <v>-2.3437678157889014E-2</v>
      </c>
      <c r="E4733">
        <v>-2.3437678157889014E-2</v>
      </c>
      <c r="F4733">
        <v>4731</v>
      </c>
      <c r="G4733">
        <f t="shared" ca="1" si="149"/>
        <v>4.4801866299825077E-2</v>
      </c>
    </row>
    <row r="4734" spans="2:7" x14ac:dyDescent="0.2">
      <c r="B4734" s="153">
        <v>36671</v>
      </c>
      <c r="C4734" s="61">
        <v>18.417652</v>
      </c>
      <c r="D4734">
        <f t="shared" si="148"/>
        <v>-6.2813208243145568E-2</v>
      </c>
      <c r="E4734">
        <v>-6.2813208243145568E-2</v>
      </c>
      <c r="F4734">
        <v>4732</v>
      </c>
      <c r="G4734">
        <f t="shared" ca="1" si="149"/>
        <v>-4.7731269198000435E-2</v>
      </c>
    </row>
    <row r="4735" spans="2:7" x14ac:dyDescent="0.2">
      <c r="B4735" s="153">
        <v>36670</v>
      </c>
      <c r="C4735" s="61">
        <v>19.652061</v>
      </c>
      <c r="D4735">
        <f t="shared" si="148"/>
        <v>6.5943712331260661E-3</v>
      </c>
      <c r="E4735">
        <v>6.5943712331260661E-3</v>
      </c>
      <c r="F4735">
        <v>4733</v>
      </c>
      <c r="G4735">
        <f t="shared" ca="1" si="149"/>
        <v>-4.989467364910552E-2</v>
      </c>
    </row>
    <row r="4736" spans="2:7" x14ac:dyDescent="0.2">
      <c r="B4736" s="153">
        <v>36669</v>
      </c>
      <c r="C4736" s="61">
        <v>19.523316999999999</v>
      </c>
      <c r="D4736">
        <f t="shared" si="148"/>
        <v>-9.9847775524197508E-3</v>
      </c>
      <c r="E4736">
        <v>-9.9847775524197508E-3</v>
      </c>
      <c r="F4736">
        <v>4734</v>
      </c>
      <c r="G4736">
        <f t="shared" ca="1" si="149"/>
        <v>-2.0269451928726888E-2</v>
      </c>
    </row>
    <row r="4737" spans="2:7" x14ac:dyDescent="0.2">
      <c r="B4737" s="153">
        <v>36668</v>
      </c>
      <c r="C4737" s="61">
        <v>19.720219</v>
      </c>
      <c r="D4737">
        <f t="shared" si="148"/>
        <v>-4.5870763118887065E-3</v>
      </c>
      <c r="E4737">
        <v>-4.5870763118887065E-3</v>
      </c>
      <c r="F4737">
        <v>4735</v>
      </c>
      <c r="G4737">
        <f t="shared" ca="1" si="149"/>
        <v>-2.0867490412767659E-2</v>
      </c>
    </row>
    <row r="4738" spans="2:7" x14ac:dyDescent="0.2">
      <c r="B4738" s="153">
        <v>36665</v>
      </c>
      <c r="C4738" s="61">
        <v>19.811094000000001</v>
      </c>
      <c r="D4738">
        <f t="shared" si="148"/>
        <v>3.8235622936160998E-4</v>
      </c>
      <c r="E4738">
        <v>3.8235622936160998E-4</v>
      </c>
      <c r="F4738">
        <v>4736</v>
      </c>
      <c r="G4738">
        <f t="shared" ca="1" si="149"/>
        <v>-4.9803453429953591E-2</v>
      </c>
    </row>
    <row r="4739" spans="2:7" x14ac:dyDescent="0.2">
      <c r="B4739" s="153">
        <v>36664</v>
      </c>
      <c r="C4739" s="61">
        <v>19.803522000000001</v>
      </c>
      <c r="D4739">
        <f t="shared" ref="D4739:D4802" si="150">(C4739-C4740)/C4740</f>
        <v>-2.3889553917011273E-2</v>
      </c>
      <c r="E4739">
        <v>-2.3889553917011273E-2</v>
      </c>
      <c r="F4739">
        <v>4737</v>
      </c>
      <c r="G4739">
        <f t="shared" ref="G4739:G4802" ca="1" si="151">_xlfn.NORM.INV(RAND(),$N$5,$N$6)</f>
        <v>-1.7002336588946457E-2</v>
      </c>
    </row>
    <row r="4740" spans="2:7" x14ac:dyDescent="0.2">
      <c r="B4740" s="153">
        <v>36663</v>
      </c>
      <c r="C4740" s="61">
        <v>20.288198000000001</v>
      </c>
      <c r="D4740">
        <f t="shared" si="150"/>
        <v>7.1430606743166543E-3</v>
      </c>
      <c r="E4740">
        <v>7.1430606743166543E-3</v>
      </c>
      <c r="F4740">
        <v>4738</v>
      </c>
      <c r="G4740">
        <f t="shared" ca="1" si="151"/>
        <v>4.8814873141300154E-2</v>
      </c>
    </row>
    <row r="4741" spans="2:7" x14ac:dyDescent="0.2">
      <c r="B4741" s="153">
        <v>36662</v>
      </c>
      <c r="C4741" s="61">
        <v>20.144306</v>
      </c>
      <c r="D4741">
        <f t="shared" si="150"/>
        <v>2.0721228110045019E-2</v>
      </c>
      <c r="E4741">
        <v>2.0721228110045019E-2</v>
      </c>
      <c r="F4741">
        <v>4739</v>
      </c>
      <c r="G4741">
        <f t="shared" ca="1" si="151"/>
        <v>-4.6412518199887122E-3</v>
      </c>
    </row>
    <row r="4742" spans="2:7" x14ac:dyDescent="0.2">
      <c r="B4742" s="153">
        <v>36661</v>
      </c>
      <c r="C4742" s="61">
        <v>19.735365000000002</v>
      </c>
      <c r="D4742">
        <f t="shared" si="150"/>
        <v>9.2951113073124533E-3</v>
      </c>
      <c r="E4742">
        <v>9.2951113073124533E-3</v>
      </c>
      <c r="F4742">
        <v>4740</v>
      </c>
      <c r="G4742">
        <f t="shared" ca="1" si="151"/>
        <v>-3.3456289232339627E-2</v>
      </c>
    </row>
    <row r="4743" spans="2:7" x14ac:dyDescent="0.2">
      <c r="B4743" s="153">
        <v>36658</v>
      </c>
      <c r="C4743" s="61">
        <v>19.553612000000001</v>
      </c>
      <c r="D4743">
        <f t="shared" si="150"/>
        <v>-6.4831549882833711E-2</v>
      </c>
      <c r="E4743">
        <v>-6.4831549882833711E-2</v>
      </c>
      <c r="F4743">
        <v>4741</v>
      </c>
      <c r="G4743">
        <f t="shared" ca="1" si="151"/>
        <v>0.11860908486921153</v>
      </c>
    </row>
    <row r="4744" spans="2:7" x14ac:dyDescent="0.2">
      <c r="B4744" s="153">
        <v>36657</v>
      </c>
      <c r="C4744" s="61">
        <v>20.909186999999999</v>
      </c>
      <c r="D4744">
        <f t="shared" si="150"/>
        <v>-3.9985978016155603E-2</v>
      </c>
      <c r="E4744">
        <v>-3.9985978016155603E-2</v>
      </c>
      <c r="F4744">
        <v>4742</v>
      </c>
      <c r="G4744">
        <f t="shared" ca="1" si="151"/>
        <v>-8.3226295272501E-2</v>
      </c>
    </row>
    <row r="4745" spans="2:7" x14ac:dyDescent="0.2">
      <c r="B4745" s="153">
        <v>36656</v>
      </c>
      <c r="C4745" s="61">
        <v>21.780085</v>
      </c>
      <c r="D4745">
        <f t="shared" si="150"/>
        <v>-7.2489686346139575E-3</v>
      </c>
      <c r="E4745">
        <v>-7.2489686346139575E-3</v>
      </c>
      <c r="F4745">
        <v>4743</v>
      </c>
      <c r="G4745">
        <f t="shared" ca="1" si="151"/>
        <v>-9.6614310190225924E-3</v>
      </c>
    </row>
    <row r="4746" spans="2:7" x14ac:dyDescent="0.2">
      <c r="B4746" s="153">
        <v>36655</v>
      </c>
      <c r="C4746" s="61">
        <v>21.939121</v>
      </c>
      <c r="D4746">
        <f t="shared" si="150"/>
        <v>2.4220382313678837E-3</v>
      </c>
      <c r="E4746">
        <v>2.4220382313678837E-3</v>
      </c>
      <c r="F4746">
        <v>4744</v>
      </c>
      <c r="G4746">
        <f t="shared" ca="1" si="151"/>
        <v>-6.3263897533005478E-3</v>
      </c>
    </row>
    <row r="4747" spans="2:7" x14ac:dyDescent="0.2">
      <c r="B4747" s="153">
        <v>36654</v>
      </c>
      <c r="C4747" s="61">
        <v>21.886112000000001</v>
      </c>
      <c r="D4747">
        <f t="shared" si="150"/>
        <v>2.3371141044098896E-2</v>
      </c>
      <c r="E4747">
        <v>2.3371141044098896E-2</v>
      </c>
      <c r="F4747">
        <v>4745</v>
      </c>
      <c r="G4747">
        <f t="shared" ca="1" si="151"/>
        <v>-0.11554690464586356</v>
      </c>
    </row>
    <row r="4748" spans="2:7" x14ac:dyDescent="0.2">
      <c r="B4748" s="153">
        <v>36651</v>
      </c>
      <c r="C4748" s="61">
        <v>21.386289999999999</v>
      </c>
      <c r="D4748">
        <f t="shared" si="150"/>
        <v>7.8686070647481759E-2</v>
      </c>
      <c r="E4748">
        <v>7.8686070647481759E-2</v>
      </c>
      <c r="F4748">
        <v>4746</v>
      </c>
      <c r="G4748">
        <f t="shared" ca="1" si="151"/>
        <v>2.1142322331210155E-2</v>
      </c>
    </row>
    <row r="4749" spans="2:7" x14ac:dyDescent="0.2">
      <c r="B4749" s="153">
        <v>36650</v>
      </c>
      <c r="C4749" s="61">
        <v>19.826241</v>
      </c>
      <c r="D4749">
        <f t="shared" si="150"/>
        <v>2.7875908796693209E-2</v>
      </c>
      <c r="E4749">
        <v>2.7875908796693209E-2</v>
      </c>
      <c r="F4749">
        <v>4747</v>
      </c>
      <c r="G4749">
        <f t="shared" ca="1" si="151"/>
        <v>-1.0715600613112388E-2</v>
      </c>
    </row>
    <row r="4750" spans="2:7" x14ac:dyDescent="0.2">
      <c r="B4750" s="153">
        <v>36649</v>
      </c>
      <c r="C4750" s="61">
        <v>19.288554999999999</v>
      </c>
      <c r="D4750">
        <f t="shared" si="150"/>
        <v>7.9145245354387463E-3</v>
      </c>
      <c r="E4750">
        <v>7.9145245354387463E-3</v>
      </c>
      <c r="F4750">
        <v>4748</v>
      </c>
      <c r="G4750">
        <f t="shared" ca="1" si="151"/>
        <v>1.5330395659879042E-2</v>
      </c>
    </row>
    <row r="4751" spans="2:7" x14ac:dyDescent="0.2">
      <c r="B4751" s="153">
        <v>36648</v>
      </c>
      <c r="C4751" s="61">
        <v>19.137094000000001</v>
      </c>
      <c r="D4751">
        <f t="shared" si="150"/>
        <v>-1.057153392559157E-2</v>
      </c>
      <c r="E4751">
        <v>-1.057153392559157E-2</v>
      </c>
      <c r="F4751">
        <v>4749</v>
      </c>
      <c r="G4751">
        <f t="shared" ca="1" si="151"/>
        <v>8.981751546394337E-2</v>
      </c>
    </row>
    <row r="4752" spans="2:7" x14ac:dyDescent="0.2">
      <c r="B4752" s="153">
        <v>36647</v>
      </c>
      <c r="C4752" s="61">
        <v>19.341564000000002</v>
      </c>
      <c r="D4752">
        <f t="shared" si="150"/>
        <v>0</v>
      </c>
      <c r="E4752">
        <v>0</v>
      </c>
      <c r="F4752">
        <v>4750</v>
      </c>
      <c r="G4752">
        <f t="shared" ca="1" si="151"/>
        <v>3.4667776466373889E-4</v>
      </c>
    </row>
    <row r="4753" spans="2:7" x14ac:dyDescent="0.2">
      <c r="B4753" s="153">
        <v>36644</v>
      </c>
      <c r="C4753" s="61">
        <v>19.341564000000002</v>
      </c>
      <c r="D4753">
        <f t="shared" si="150"/>
        <v>-1.1609935756774662E-2</v>
      </c>
      <c r="E4753">
        <v>-1.1609935756774662E-2</v>
      </c>
      <c r="F4753">
        <v>4751</v>
      </c>
      <c r="G4753">
        <f t="shared" ca="1" si="151"/>
        <v>-1.4252024384780066E-2</v>
      </c>
    </row>
    <row r="4754" spans="2:7" x14ac:dyDescent="0.2">
      <c r="B4754" s="153">
        <v>36643</v>
      </c>
      <c r="C4754" s="61">
        <v>19.568756</v>
      </c>
      <c r="D4754">
        <f t="shared" si="150"/>
        <v>-3.546110896591214E-2</v>
      </c>
      <c r="E4754">
        <v>-3.546110896591214E-2</v>
      </c>
      <c r="F4754">
        <v>4752</v>
      </c>
      <c r="G4754">
        <f t="shared" ca="1" si="151"/>
        <v>-5.1067796267268699E-2</v>
      </c>
    </row>
    <row r="4755" spans="2:7" x14ac:dyDescent="0.2">
      <c r="B4755" s="153">
        <v>36642</v>
      </c>
      <c r="C4755" s="61">
        <v>20.288198000000001</v>
      </c>
      <c r="D4755">
        <f t="shared" si="150"/>
        <v>5.1000536218472919E-2</v>
      </c>
      <c r="E4755">
        <v>5.1000536218472919E-2</v>
      </c>
      <c r="F4755">
        <v>4753</v>
      </c>
      <c r="G4755">
        <f t="shared" ca="1" si="151"/>
        <v>6.0472933279717048E-2</v>
      </c>
    </row>
    <row r="4756" spans="2:7" x14ac:dyDescent="0.2">
      <c r="B4756" s="153">
        <v>36641</v>
      </c>
      <c r="C4756" s="61">
        <v>19.303699000000002</v>
      </c>
      <c r="D4756">
        <f t="shared" si="150"/>
        <v>1.3922000638385902E-2</v>
      </c>
      <c r="E4756">
        <v>1.3922000638385902E-2</v>
      </c>
      <c r="F4756">
        <v>4754</v>
      </c>
      <c r="G4756">
        <f t="shared" ca="1" si="151"/>
        <v>8.6676082948892341E-2</v>
      </c>
    </row>
    <row r="4757" spans="2:7" x14ac:dyDescent="0.2">
      <c r="B4757" s="153">
        <v>36640</v>
      </c>
      <c r="C4757" s="61">
        <v>19.038643</v>
      </c>
      <c r="D4757">
        <f t="shared" si="150"/>
        <v>2.4449718560267925E-2</v>
      </c>
      <c r="E4757">
        <v>2.4449718560267925E-2</v>
      </c>
      <c r="F4757">
        <v>4755</v>
      </c>
      <c r="G4757">
        <f t="shared" ca="1" si="151"/>
        <v>-4.0126524006493504E-2</v>
      </c>
    </row>
    <row r="4758" spans="2:7" x14ac:dyDescent="0.2">
      <c r="B4758" s="153">
        <v>36637</v>
      </c>
      <c r="C4758" s="61">
        <v>18.584263</v>
      </c>
      <c r="D4758">
        <f t="shared" si="150"/>
        <v>0</v>
      </c>
      <c r="E4758">
        <v>0</v>
      </c>
      <c r="F4758">
        <v>4756</v>
      </c>
      <c r="G4758">
        <f t="shared" ca="1" si="151"/>
        <v>5.0108499637275893E-2</v>
      </c>
    </row>
    <row r="4759" spans="2:7" x14ac:dyDescent="0.2">
      <c r="B4759" s="153">
        <v>36636</v>
      </c>
      <c r="C4759" s="61">
        <v>18.584263</v>
      </c>
      <c r="D4759">
        <f t="shared" si="150"/>
        <v>-1.485337722821076E-2</v>
      </c>
      <c r="E4759">
        <v>-1.485337722821076E-2</v>
      </c>
      <c r="F4759">
        <v>4757</v>
      </c>
      <c r="G4759">
        <f t="shared" ca="1" si="151"/>
        <v>-4.2751476191895593E-2</v>
      </c>
    </row>
    <row r="4760" spans="2:7" x14ac:dyDescent="0.2">
      <c r="B4760" s="153">
        <v>36635</v>
      </c>
      <c r="C4760" s="61">
        <v>18.864464000000002</v>
      </c>
      <c r="D4760">
        <f t="shared" si="150"/>
        <v>2.383861435231863E-2</v>
      </c>
      <c r="E4760">
        <v>2.383861435231863E-2</v>
      </c>
      <c r="F4760">
        <v>4758</v>
      </c>
      <c r="G4760">
        <f t="shared" ca="1" si="151"/>
        <v>9.4182225244857313E-3</v>
      </c>
    </row>
    <row r="4761" spans="2:7" x14ac:dyDescent="0.2">
      <c r="B4761" s="153">
        <v>36634</v>
      </c>
      <c r="C4761" s="61">
        <v>18.425232000000001</v>
      </c>
      <c r="D4761">
        <f t="shared" si="150"/>
        <v>-7.7010240123094403E-2</v>
      </c>
      <c r="E4761">
        <v>-7.7010240123094403E-2</v>
      </c>
      <c r="F4761">
        <v>4759</v>
      </c>
      <c r="G4761">
        <f t="shared" ca="1" si="151"/>
        <v>1.7979840569299112E-3</v>
      </c>
    </row>
    <row r="4762" spans="2:7" x14ac:dyDescent="0.2">
      <c r="B4762" s="153">
        <v>36633</v>
      </c>
      <c r="C4762" s="61">
        <v>19.962553</v>
      </c>
      <c r="D4762">
        <f t="shared" si="150"/>
        <v>2.170533978515397E-2</v>
      </c>
      <c r="E4762">
        <v>2.170533978515397E-2</v>
      </c>
      <c r="F4762">
        <v>4760</v>
      </c>
      <c r="G4762">
        <f t="shared" ca="1" si="151"/>
        <v>3.4104759452224735E-2</v>
      </c>
    </row>
    <row r="4763" spans="2:7" x14ac:dyDescent="0.2">
      <c r="B4763" s="153">
        <v>36630</v>
      </c>
      <c r="C4763" s="61">
        <v>19.538464000000001</v>
      </c>
      <c r="D4763">
        <f t="shared" si="150"/>
        <v>0</v>
      </c>
      <c r="E4763">
        <v>0</v>
      </c>
      <c r="F4763">
        <v>4761</v>
      </c>
      <c r="G4763">
        <f t="shared" ca="1" si="151"/>
        <v>3.6792413065250384E-2</v>
      </c>
    </row>
    <row r="4764" spans="2:7" x14ac:dyDescent="0.2">
      <c r="B4764" s="153">
        <v>36629</v>
      </c>
      <c r="C4764" s="61">
        <v>19.538464000000001</v>
      </c>
      <c r="D4764">
        <f t="shared" si="150"/>
        <v>-4.6210673966153096E-2</v>
      </c>
      <c r="E4764">
        <v>-4.6210673966153096E-2</v>
      </c>
      <c r="F4764">
        <v>4762</v>
      </c>
      <c r="G4764">
        <f t="shared" ca="1" si="151"/>
        <v>4.2125647507748852E-2</v>
      </c>
    </row>
    <row r="4765" spans="2:7" x14ac:dyDescent="0.2">
      <c r="B4765" s="153">
        <v>36628</v>
      </c>
      <c r="C4765" s="61">
        <v>20.485094</v>
      </c>
      <c r="D4765">
        <f t="shared" si="150"/>
        <v>-1.9572516434468896E-2</v>
      </c>
      <c r="E4765">
        <v>-1.9572516434468896E-2</v>
      </c>
      <c r="F4765">
        <v>4763</v>
      </c>
      <c r="G4765">
        <f t="shared" ca="1" si="151"/>
        <v>-2.1979137898545057E-2</v>
      </c>
    </row>
    <row r="4766" spans="2:7" x14ac:dyDescent="0.2">
      <c r="B4766" s="153">
        <v>36627</v>
      </c>
      <c r="C4766" s="61">
        <v>20.894043</v>
      </c>
      <c r="D4766">
        <f t="shared" si="150"/>
        <v>-1.2173305501773068E-2</v>
      </c>
      <c r="E4766">
        <v>-1.2173305501773068E-2</v>
      </c>
      <c r="F4766">
        <v>4764</v>
      </c>
      <c r="G4766">
        <f t="shared" ca="1" si="151"/>
        <v>2.0186367871827073E-2</v>
      </c>
    </row>
    <row r="4767" spans="2:7" x14ac:dyDescent="0.2">
      <c r="B4767" s="153">
        <v>36626</v>
      </c>
      <c r="C4767" s="61">
        <v>21.151527000000002</v>
      </c>
      <c r="D4767">
        <f t="shared" si="150"/>
        <v>6.1240226852934303E-3</v>
      </c>
      <c r="E4767">
        <v>6.1240226852934303E-3</v>
      </c>
      <c r="F4767">
        <v>4765</v>
      </c>
      <c r="G4767">
        <f t="shared" ca="1" si="151"/>
        <v>3.5851862002825065E-2</v>
      </c>
    </row>
    <row r="4768" spans="2:7" x14ac:dyDescent="0.2">
      <c r="B4768" s="153">
        <v>36623</v>
      </c>
      <c r="C4768" s="61">
        <v>21.022783</v>
      </c>
      <c r="D4768">
        <f t="shared" si="150"/>
        <v>7.847708824288803E-2</v>
      </c>
      <c r="E4768">
        <v>7.847708824288803E-2</v>
      </c>
      <c r="F4768">
        <v>4766</v>
      </c>
      <c r="G4768">
        <f t="shared" ca="1" si="151"/>
        <v>8.6293819906344688E-2</v>
      </c>
    </row>
    <row r="4769" spans="2:7" x14ac:dyDescent="0.2">
      <c r="B4769" s="153">
        <v>36622</v>
      </c>
      <c r="C4769" s="61">
        <v>19.493027000000001</v>
      </c>
      <c r="D4769">
        <f t="shared" si="150"/>
        <v>-3.6315952669054512E-2</v>
      </c>
      <c r="E4769">
        <v>-3.6315952669054512E-2</v>
      </c>
      <c r="F4769">
        <v>4767</v>
      </c>
      <c r="G4769">
        <f t="shared" ca="1" si="151"/>
        <v>7.4336073702115701E-2</v>
      </c>
    </row>
    <row r="4770" spans="2:7" x14ac:dyDescent="0.2">
      <c r="B4770" s="153">
        <v>36621</v>
      </c>
      <c r="C4770" s="61">
        <v>20.227612000000001</v>
      </c>
      <c r="D4770">
        <f t="shared" si="150"/>
        <v>1.7136371297900552E-2</v>
      </c>
      <c r="E4770">
        <v>1.7136371297900552E-2</v>
      </c>
      <c r="F4770">
        <v>4768</v>
      </c>
      <c r="G4770">
        <f t="shared" ca="1" si="151"/>
        <v>1.2961730701279655E-2</v>
      </c>
    </row>
    <row r="4771" spans="2:7" x14ac:dyDescent="0.2">
      <c r="B4771" s="153">
        <v>36620</v>
      </c>
      <c r="C4771" s="61">
        <v>19.886824000000001</v>
      </c>
      <c r="D4771">
        <f t="shared" si="150"/>
        <v>-7.9887836654517139E-2</v>
      </c>
      <c r="E4771">
        <v>-7.9887836654517139E-2</v>
      </c>
      <c r="F4771">
        <v>4769</v>
      </c>
      <c r="G4771">
        <f t="shared" ca="1" si="151"/>
        <v>-2.7364178679667384E-2</v>
      </c>
    </row>
    <row r="4772" spans="2:7" x14ac:dyDescent="0.2">
      <c r="B4772" s="153">
        <v>36619</v>
      </c>
      <c r="C4772" s="61">
        <v>21.613478000000001</v>
      </c>
      <c r="D4772">
        <f t="shared" si="150"/>
        <v>4.6955291449233945E-2</v>
      </c>
      <c r="E4772">
        <v>4.6955291449233945E-2</v>
      </c>
      <c r="F4772">
        <v>4770</v>
      </c>
      <c r="G4772">
        <f t="shared" ca="1" si="151"/>
        <v>-1.6506691618692892E-2</v>
      </c>
    </row>
    <row r="4773" spans="2:7" x14ac:dyDescent="0.2">
      <c r="B4773" s="153">
        <v>36616</v>
      </c>
      <c r="C4773" s="61">
        <v>20.644127000000001</v>
      </c>
      <c r="D4773">
        <f t="shared" si="150"/>
        <v>7.53448854236555E-2</v>
      </c>
      <c r="E4773">
        <v>7.53448854236555E-2</v>
      </c>
      <c r="F4773">
        <v>4771</v>
      </c>
      <c r="G4773">
        <f t="shared" ca="1" si="151"/>
        <v>-4.6542408766379634E-2</v>
      </c>
    </row>
    <row r="4774" spans="2:7" x14ac:dyDescent="0.2">
      <c r="B4774" s="153">
        <v>36615</v>
      </c>
      <c r="C4774" s="61">
        <v>19.197679999999998</v>
      </c>
      <c r="D4774">
        <f t="shared" si="150"/>
        <v>-6.0415028617980121E-2</v>
      </c>
      <c r="E4774">
        <v>-6.0415028617980121E-2</v>
      </c>
      <c r="F4774">
        <v>4772</v>
      </c>
      <c r="G4774">
        <f t="shared" ca="1" si="151"/>
        <v>-4.9623596962473586E-2</v>
      </c>
    </row>
    <row r="4775" spans="2:7" x14ac:dyDescent="0.2">
      <c r="B4775" s="153">
        <v>36614</v>
      </c>
      <c r="C4775" s="61">
        <v>20.432085000000001</v>
      </c>
      <c r="D4775">
        <f t="shared" si="150"/>
        <v>1.048702334224212E-2</v>
      </c>
      <c r="E4775">
        <v>1.048702334224212E-2</v>
      </c>
      <c r="F4775">
        <v>4773</v>
      </c>
      <c r="G4775">
        <f t="shared" ca="1" si="151"/>
        <v>-6.0251344942437605E-2</v>
      </c>
    </row>
    <row r="4776" spans="2:7" x14ac:dyDescent="0.2">
      <c r="B4776" s="153">
        <v>36613</v>
      </c>
      <c r="C4776" s="61">
        <v>20.220037000000001</v>
      </c>
      <c r="D4776">
        <f t="shared" si="150"/>
        <v>-1.3668279005514091E-2</v>
      </c>
      <c r="E4776">
        <v>-1.3668279005514091E-2</v>
      </c>
      <c r="F4776">
        <v>4774</v>
      </c>
      <c r="G4776">
        <f t="shared" ca="1" si="151"/>
        <v>-3.3720511343876311E-2</v>
      </c>
    </row>
    <row r="4777" spans="2:7" x14ac:dyDescent="0.2">
      <c r="B4777" s="153">
        <v>36612</v>
      </c>
      <c r="C4777" s="61">
        <v>20.500240000000002</v>
      </c>
      <c r="D4777">
        <f t="shared" si="150"/>
        <v>7.393668781798822E-4</v>
      </c>
      <c r="E4777">
        <v>7.393668781798822E-4</v>
      </c>
      <c r="F4777">
        <v>4775</v>
      </c>
      <c r="G4777">
        <f t="shared" ca="1" si="151"/>
        <v>3.9944392826055504E-2</v>
      </c>
    </row>
    <row r="4778" spans="2:7" x14ac:dyDescent="0.2">
      <c r="B4778" s="153">
        <v>36609</v>
      </c>
      <c r="C4778" s="61">
        <v>20.485094</v>
      </c>
      <c r="D4778">
        <f t="shared" si="150"/>
        <v>-6.9753300549692272E-3</v>
      </c>
      <c r="E4778">
        <v>-6.9753300549692272E-3</v>
      </c>
      <c r="F4778">
        <v>4776</v>
      </c>
      <c r="G4778">
        <f t="shared" ca="1" si="151"/>
        <v>-6.7480184782621619E-2</v>
      </c>
    </row>
    <row r="4779" spans="2:7" x14ac:dyDescent="0.2">
      <c r="B4779" s="153">
        <v>36608</v>
      </c>
      <c r="C4779" s="61">
        <v>20.628988</v>
      </c>
      <c r="D4779">
        <f t="shared" si="150"/>
        <v>-7.0624304398221635E-2</v>
      </c>
      <c r="E4779">
        <v>-7.0624304398221635E-2</v>
      </c>
      <c r="F4779">
        <v>4777</v>
      </c>
      <c r="G4779">
        <f t="shared" ca="1" si="151"/>
        <v>2.5899860778243477E-2</v>
      </c>
    </row>
    <row r="4780" spans="2:7" x14ac:dyDescent="0.2">
      <c r="B4780" s="153">
        <v>36607</v>
      </c>
      <c r="C4780" s="61">
        <v>22.196608000000001</v>
      </c>
      <c r="D4780">
        <f t="shared" si="150"/>
        <v>-2.0060052126644561E-2</v>
      </c>
      <c r="E4780">
        <v>-2.0060052126644561E-2</v>
      </c>
      <c r="F4780">
        <v>4778</v>
      </c>
      <c r="G4780">
        <f t="shared" ca="1" si="151"/>
        <v>-8.8539016410775703E-3</v>
      </c>
    </row>
    <row r="4781" spans="2:7" x14ac:dyDescent="0.2">
      <c r="B4781" s="153">
        <v>36606</v>
      </c>
      <c r="C4781" s="61">
        <v>22.650988000000002</v>
      </c>
      <c r="D4781">
        <f t="shared" si="150"/>
        <v>2.8541765306633649E-2</v>
      </c>
      <c r="E4781">
        <v>2.8541765306633649E-2</v>
      </c>
      <c r="F4781">
        <v>4779</v>
      </c>
      <c r="G4781">
        <f t="shared" ca="1" si="151"/>
        <v>-2.1878508111506691E-2</v>
      </c>
    </row>
    <row r="4782" spans="2:7" x14ac:dyDescent="0.2">
      <c r="B4782" s="153">
        <v>36605</v>
      </c>
      <c r="C4782" s="61">
        <v>22.022428999999999</v>
      </c>
      <c r="D4782">
        <f t="shared" si="150"/>
        <v>0</v>
      </c>
      <c r="E4782">
        <v>0</v>
      </c>
      <c r="F4782">
        <v>4780</v>
      </c>
      <c r="G4782">
        <f t="shared" ca="1" si="151"/>
        <v>-4.4148666461441478E-2</v>
      </c>
    </row>
    <row r="4783" spans="2:7" x14ac:dyDescent="0.2">
      <c r="B4783" s="153">
        <v>36602</v>
      </c>
      <c r="C4783" s="61">
        <v>22.022428999999999</v>
      </c>
      <c r="D4783">
        <f t="shared" si="150"/>
        <v>0</v>
      </c>
      <c r="E4783">
        <v>0</v>
      </c>
      <c r="F4783">
        <v>4781</v>
      </c>
      <c r="G4783">
        <f t="shared" ca="1" si="151"/>
        <v>-8.4430758097217437E-2</v>
      </c>
    </row>
    <row r="4784" spans="2:7" x14ac:dyDescent="0.2">
      <c r="B4784" s="153">
        <v>36601</v>
      </c>
      <c r="C4784" s="61">
        <v>22.022428999999999</v>
      </c>
      <c r="D4784">
        <f t="shared" si="150"/>
        <v>7.5444040543577409E-2</v>
      </c>
      <c r="E4784">
        <v>7.5444040543577409E-2</v>
      </c>
      <c r="F4784">
        <v>4782</v>
      </c>
      <c r="G4784">
        <f t="shared" ca="1" si="151"/>
        <v>-4.6061038953610738E-2</v>
      </c>
    </row>
    <row r="4785" spans="2:7" x14ac:dyDescent="0.2">
      <c r="B4785" s="153">
        <v>36600</v>
      </c>
      <c r="C4785" s="61">
        <v>20.477522</v>
      </c>
      <c r="D4785">
        <f t="shared" si="150"/>
        <v>4.0000052818893517E-2</v>
      </c>
      <c r="E4785">
        <v>4.0000052818893517E-2</v>
      </c>
      <c r="F4785">
        <v>4783</v>
      </c>
      <c r="G4785">
        <f t="shared" ca="1" si="151"/>
        <v>-0.10839374440093774</v>
      </c>
    </row>
    <row r="4786" spans="2:7" x14ac:dyDescent="0.2">
      <c r="B4786" s="153">
        <v>36599</v>
      </c>
      <c r="C4786" s="61">
        <v>19.689924000000001</v>
      </c>
      <c r="D4786">
        <f t="shared" si="150"/>
        <v>8.0182491748696058E-2</v>
      </c>
      <c r="E4786">
        <v>8.0182491748696058E-2</v>
      </c>
      <c r="F4786">
        <v>4784</v>
      </c>
      <c r="G4786">
        <f t="shared" ca="1" si="151"/>
        <v>4.7507166066199771E-2</v>
      </c>
    </row>
    <row r="4787" spans="2:7" x14ac:dyDescent="0.2">
      <c r="B4787" s="153">
        <v>36598</v>
      </c>
      <c r="C4787" s="61">
        <v>18.228331000000001</v>
      </c>
      <c r="D4787">
        <f t="shared" si="150"/>
        <v>-6.993808016520793E-2</v>
      </c>
      <c r="E4787">
        <v>-6.993808016520793E-2</v>
      </c>
      <c r="F4787">
        <v>4785</v>
      </c>
      <c r="G4787">
        <f t="shared" ca="1" si="151"/>
        <v>-6.2417035792250872E-2</v>
      </c>
    </row>
    <row r="4788" spans="2:7" x14ac:dyDescent="0.2">
      <c r="B4788" s="153">
        <v>36595</v>
      </c>
      <c r="C4788" s="61">
        <v>19.599050999999999</v>
      </c>
      <c r="D4788">
        <f t="shared" si="150"/>
        <v>-6.027600071307411E-2</v>
      </c>
      <c r="E4788">
        <v>-6.027600071307411E-2</v>
      </c>
      <c r="F4788">
        <v>4786</v>
      </c>
      <c r="G4788">
        <f t="shared" ca="1" si="151"/>
        <v>-2.0371983234166769E-2</v>
      </c>
    </row>
    <row r="4789" spans="2:7" x14ac:dyDescent="0.2">
      <c r="B4789" s="153">
        <v>36594</v>
      </c>
      <c r="C4789" s="61">
        <v>20.856178</v>
      </c>
      <c r="D4789">
        <f t="shared" si="150"/>
        <v>8.000010770910293E-2</v>
      </c>
      <c r="E4789">
        <v>8.000010770910293E-2</v>
      </c>
      <c r="F4789">
        <v>4787</v>
      </c>
      <c r="G4789">
        <f t="shared" ca="1" si="151"/>
        <v>3.5605118437389185E-2</v>
      </c>
    </row>
    <row r="4790" spans="2:7" x14ac:dyDescent="0.2">
      <c r="B4790" s="153">
        <v>36593</v>
      </c>
      <c r="C4790" s="61">
        <v>19.311274000000001</v>
      </c>
      <c r="D4790">
        <f t="shared" si="150"/>
        <v>-3.4822081613978852E-2</v>
      </c>
      <c r="E4790">
        <v>-3.4822081613978852E-2</v>
      </c>
      <c r="F4790">
        <v>4788</v>
      </c>
      <c r="G4790">
        <f t="shared" ca="1" si="151"/>
        <v>7.3081463939848365E-2</v>
      </c>
    </row>
    <row r="4791" spans="2:7" x14ac:dyDescent="0.2">
      <c r="B4791" s="153">
        <v>36592</v>
      </c>
      <c r="C4791" s="61">
        <v>20.007994</v>
      </c>
      <c r="D4791">
        <f t="shared" si="150"/>
        <v>-4.7927817223023313E-2</v>
      </c>
      <c r="E4791">
        <v>-4.7927817223023313E-2</v>
      </c>
      <c r="F4791">
        <v>4789</v>
      </c>
      <c r="G4791">
        <f t="shared" ca="1" si="151"/>
        <v>8.5265684297435821E-4</v>
      </c>
    </row>
    <row r="4792" spans="2:7" x14ac:dyDescent="0.2">
      <c r="B4792" s="153">
        <v>36591</v>
      </c>
      <c r="C4792" s="61">
        <v>21.015207</v>
      </c>
      <c r="D4792">
        <f t="shared" si="150"/>
        <v>2.7016850143223779E-2</v>
      </c>
      <c r="E4792">
        <v>2.7016850143223779E-2</v>
      </c>
      <c r="F4792">
        <v>4790</v>
      </c>
      <c r="G4792">
        <f t="shared" ca="1" si="151"/>
        <v>-1.0638085078782736E-2</v>
      </c>
    </row>
    <row r="4793" spans="2:7" x14ac:dyDescent="0.2">
      <c r="B4793" s="153">
        <v>36588</v>
      </c>
      <c r="C4793" s="61">
        <v>20.462378000000001</v>
      </c>
      <c r="D4793">
        <f t="shared" si="150"/>
        <v>-7.9700130446116305E-2</v>
      </c>
      <c r="E4793">
        <v>-7.9700130446116305E-2</v>
      </c>
      <c r="F4793">
        <v>4791</v>
      </c>
      <c r="G4793">
        <f t="shared" ca="1" si="151"/>
        <v>-0.1116571818731892</v>
      </c>
    </row>
    <row r="4794" spans="2:7" x14ac:dyDescent="0.2">
      <c r="B4794" s="153">
        <v>36587</v>
      </c>
      <c r="C4794" s="61">
        <v>22.234468</v>
      </c>
      <c r="D4794">
        <f t="shared" si="150"/>
        <v>-6.8527946107972804E-2</v>
      </c>
      <c r="E4794">
        <v>-6.8527946107972804E-2</v>
      </c>
      <c r="F4794">
        <v>4792</v>
      </c>
      <c r="G4794">
        <f t="shared" ca="1" si="151"/>
        <v>2.1397393020462129E-2</v>
      </c>
    </row>
    <row r="4795" spans="2:7" x14ac:dyDescent="0.2">
      <c r="B4795" s="153">
        <v>36586</v>
      </c>
      <c r="C4795" s="61">
        <v>23.870246999999999</v>
      </c>
      <c r="D4795">
        <f t="shared" si="150"/>
        <v>-5.4021697751527632E-2</v>
      </c>
      <c r="E4795">
        <v>-5.4021697751527632E-2</v>
      </c>
      <c r="F4795">
        <v>4793</v>
      </c>
      <c r="G4795">
        <f t="shared" ca="1" si="151"/>
        <v>-3.3177180275771448E-2</v>
      </c>
    </row>
    <row r="4796" spans="2:7" x14ac:dyDescent="0.2">
      <c r="B4796" s="153">
        <v>36585</v>
      </c>
      <c r="C4796" s="61">
        <v>25.233398000000001</v>
      </c>
      <c r="D4796">
        <f t="shared" si="150"/>
        <v>-7.9812204860701425E-2</v>
      </c>
      <c r="E4796">
        <v>-7.9812204860701425E-2</v>
      </c>
      <c r="F4796">
        <v>4794</v>
      </c>
      <c r="G4796">
        <f t="shared" ca="1" si="151"/>
        <v>7.2423412564015271E-2</v>
      </c>
    </row>
    <row r="4797" spans="2:7" x14ac:dyDescent="0.2">
      <c r="B4797" s="153">
        <v>36584</v>
      </c>
      <c r="C4797" s="61">
        <v>27.422008999999999</v>
      </c>
      <c r="D4797">
        <f t="shared" si="150"/>
        <v>-1.0114788310579223E-2</v>
      </c>
      <c r="E4797">
        <v>-1.0114788310579223E-2</v>
      </c>
      <c r="F4797">
        <v>4795</v>
      </c>
      <c r="G4797">
        <f t="shared" ca="1" si="151"/>
        <v>-7.0263011767647612E-2</v>
      </c>
    </row>
    <row r="4798" spans="2:7" x14ac:dyDescent="0.2">
      <c r="B4798" s="153">
        <v>36581</v>
      </c>
      <c r="C4798" s="61">
        <v>27.702210999999998</v>
      </c>
      <c r="D4798">
        <f t="shared" si="150"/>
        <v>7.430240292571634E-2</v>
      </c>
      <c r="E4798">
        <v>7.430240292571634E-2</v>
      </c>
      <c r="F4798">
        <v>4796</v>
      </c>
      <c r="G4798">
        <f t="shared" ca="1" si="151"/>
        <v>-1.4025442185274314E-2</v>
      </c>
    </row>
    <row r="4799" spans="2:7" x14ac:dyDescent="0.2">
      <c r="B4799" s="153">
        <v>36580</v>
      </c>
      <c r="C4799" s="61">
        <v>25.786231999999998</v>
      </c>
      <c r="D4799">
        <f t="shared" si="150"/>
        <v>1.3091415178460446E-2</v>
      </c>
      <c r="E4799">
        <v>1.3091415178460446E-2</v>
      </c>
      <c r="F4799">
        <v>4797</v>
      </c>
      <c r="G4799">
        <f t="shared" ca="1" si="151"/>
        <v>-3.4750505661332892E-2</v>
      </c>
    </row>
    <row r="4800" spans="2:7" x14ac:dyDescent="0.2">
      <c r="B4800" s="153">
        <v>36579</v>
      </c>
      <c r="C4800" s="61">
        <v>25.453016000000002</v>
      </c>
      <c r="D4800">
        <f t="shared" si="150"/>
        <v>-6.5869945088102164E-2</v>
      </c>
      <c r="E4800">
        <v>-6.5869945088102164E-2</v>
      </c>
      <c r="F4800">
        <v>4798</v>
      </c>
      <c r="G4800">
        <f t="shared" ca="1" si="151"/>
        <v>5.3870071594265552E-2</v>
      </c>
    </row>
    <row r="4801" spans="2:7" x14ac:dyDescent="0.2">
      <c r="B4801" s="153">
        <v>36578</v>
      </c>
      <c r="C4801" s="61">
        <v>27.247828999999999</v>
      </c>
      <c r="D4801">
        <f t="shared" si="150"/>
        <v>8.0156152679095843E-2</v>
      </c>
      <c r="E4801">
        <v>8.0156152679095843E-2</v>
      </c>
      <c r="F4801">
        <v>4799</v>
      </c>
      <c r="G4801">
        <f t="shared" ca="1" si="151"/>
        <v>5.9317690373399304E-2</v>
      </c>
    </row>
    <row r="4802" spans="2:7" x14ac:dyDescent="0.2">
      <c r="B4802" s="153">
        <v>36577</v>
      </c>
      <c r="C4802" s="61">
        <v>25.225823999999999</v>
      </c>
      <c r="D4802">
        <f t="shared" si="150"/>
        <v>8.0090840272520766E-2</v>
      </c>
      <c r="E4802">
        <v>8.0090840272520766E-2</v>
      </c>
      <c r="F4802">
        <v>4800</v>
      </c>
      <c r="G4802">
        <f t="shared" ca="1" si="151"/>
        <v>8.9608768596835559E-2</v>
      </c>
    </row>
    <row r="4803" spans="2:7" x14ac:dyDescent="0.2">
      <c r="B4803" s="153">
        <v>36574</v>
      </c>
      <c r="C4803" s="61">
        <v>23.35528</v>
      </c>
      <c r="D4803">
        <f t="shared" ref="D4803:D4866" si="152">(C4803-C4804)/C4804</f>
        <v>-7.3038749333711211E-2</v>
      </c>
      <c r="E4803">
        <v>-7.3038749333711211E-2</v>
      </c>
      <c r="F4803">
        <v>4801</v>
      </c>
      <c r="G4803">
        <f t="shared" ref="G4803:G4866" ca="1" si="153">_xlfn.NORM.INV(RAND(),$N$5,$N$6)</f>
        <v>-0.12692867274288791</v>
      </c>
    </row>
    <row r="4804" spans="2:7" x14ac:dyDescent="0.2">
      <c r="B4804" s="153">
        <v>36573</v>
      </c>
      <c r="C4804" s="61">
        <v>25.195530000000002</v>
      </c>
      <c r="D4804">
        <f t="shared" si="152"/>
        <v>9.0991231295312475E-3</v>
      </c>
      <c r="E4804">
        <v>9.0991231295312475E-3</v>
      </c>
      <c r="F4804">
        <v>4802</v>
      </c>
      <c r="G4804">
        <f t="shared" ca="1" si="153"/>
        <v>-2.7165534198580931E-2</v>
      </c>
    </row>
    <row r="4805" spans="2:7" x14ac:dyDescent="0.2">
      <c r="B4805" s="153">
        <v>36572</v>
      </c>
      <c r="C4805" s="61">
        <v>24.968340000000001</v>
      </c>
      <c r="D4805">
        <f t="shared" si="152"/>
        <v>-5.729877434222248E-3</v>
      </c>
      <c r="E4805">
        <v>-5.729877434222248E-3</v>
      </c>
      <c r="F4805">
        <v>4803</v>
      </c>
      <c r="G4805">
        <f t="shared" ca="1" si="153"/>
        <v>3.7083933436601123E-2</v>
      </c>
    </row>
    <row r="4806" spans="2:7" x14ac:dyDescent="0.2">
      <c r="B4806" s="153">
        <v>36571</v>
      </c>
      <c r="C4806" s="61">
        <v>25.11223</v>
      </c>
      <c r="D4806">
        <f t="shared" si="152"/>
        <v>5.0697312784227413E-2</v>
      </c>
      <c r="E4806">
        <v>5.0697312784227413E-2</v>
      </c>
      <c r="F4806">
        <v>4804</v>
      </c>
      <c r="G4806">
        <f t="shared" ca="1" si="153"/>
        <v>2.3738721020981925E-2</v>
      </c>
    </row>
    <row r="4807" spans="2:7" x14ac:dyDescent="0.2">
      <c r="B4807" s="153">
        <v>36570</v>
      </c>
      <c r="C4807" s="61">
        <v>23.900537</v>
      </c>
      <c r="D4807">
        <f t="shared" si="152"/>
        <v>-7.0397850279152505E-2</v>
      </c>
      <c r="E4807">
        <v>-7.0397850279152505E-2</v>
      </c>
      <c r="F4807">
        <v>4805</v>
      </c>
      <c r="G4807">
        <f t="shared" ca="1" si="153"/>
        <v>-1.0815941947332839E-3</v>
      </c>
    </row>
    <row r="4808" spans="2:7" x14ac:dyDescent="0.2">
      <c r="B4808" s="153">
        <v>36567</v>
      </c>
      <c r="C4808" s="61">
        <v>25.710501000000001</v>
      </c>
      <c r="D4808">
        <f t="shared" si="152"/>
        <v>-6.2672279829344757E-2</v>
      </c>
      <c r="E4808">
        <v>-6.2672279829344757E-2</v>
      </c>
      <c r="F4808">
        <v>4806</v>
      </c>
      <c r="G4808">
        <f t="shared" ca="1" si="153"/>
        <v>-5.1233817931257468E-2</v>
      </c>
    </row>
    <row r="4809" spans="2:7" x14ac:dyDescent="0.2">
      <c r="B4809" s="153">
        <v>36566</v>
      </c>
      <c r="C4809" s="61">
        <v>27.429575</v>
      </c>
      <c r="D4809">
        <f t="shared" si="152"/>
        <v>-1.3885413147609754E-2</v>
      </c>
      <c r="E4809">
        <v>-1.3885413147609754E-2</v>
      </c>
      <c r="F4809">
        <v>4807</v>
      </c>
      <c r="G4809">
        <f t="shared" ca="1" si="153"/>
        <v>4.2660386515524999E-2</v>
      </c>
    </row>
    <row r="4810" spans="2:7" x14ac:dyDescent="0.2">
      <c r="B4810" s="153">
        <v>36565</v>
      </c>
      <c r="C4810" s="61">
        <v>27.815809000000002</v>
      </c>
      <c r="D4810">
        <f t="shared" si="152"/>
        <v>1.6888225354448366E-2</v>
      </c>
      <c r="E4810">
        <v>1.6888225354448366E-2</v>
      </c>
      <c r="F4810">
        <v>4808</v>
      </c>
      <c r="G4810">
        <f t="shared" ca="1" si="153"/>
        <v>-1.4098448392568335E-2</v>
      </c>
    </row>
    <row r="4811" spans="2:7" x14ac:dyDescent="0.2">
      <c r="B4811" s="153">
        <v>36564</v>
      </c>
      <c r="C4811" s="61">
        <v>27.353850999999999</v>
      </c>
      <c r="D4811">
        <f t="shared" si="152"/>
        <v>1.5748117751373747E-2</v>
      </c>
      <c r="E4811">
        <v>1.5748117751373747E-2</v>
      </c>
      <c r="F4811">
        <v>4809</v>
      </c>
      <c r="G4811">
        <f t="shared" ca="1" si="153"/>
        <v>-9.4741170491323204E-2</v>
      </c>
    </row>
    <row r="4812" spans="2:7" x14ac:dyDescent="0.2">
      <c r="B4812" s="153">
        <v>36563</v>
      </c>
      <c r="C4812" s="61">
        <v>26.929758</v>
      </c>
      <c r="D4812">
        <f t="shared" si="152"/>
        <v>-6.4264090913132886E-3</v>
      </c>
      <c r="E4812">
        <v>-6.4264090913132886E-3</v>
      </c>
      <c r="F4812">
        <v>4810</v>
      </c>
      <c r="G4812">
        <f t="shared" ca="1" si="153"/>
        <v>-2.4966282051153279E-2</v>
      </c>
    </row>
    <row r="4813" spans="2:7" x14ac:dyDescent="0.2">
      <c r="B4813" s="153">
        <v>36560</v>
      </c>
      <c r="C4813" s="61">
        <v>27.103939</v>
      </c>
      <c r="D4813">
        <f t="shared" si="152"/>
        <v>9.0218009732035021E-3</v>
      </c>
      <c r="E4813">
        <v>9.0218009732035021E-3</v>
      </c>
      <c r="F4813">
        <v>4811</v>
      </c>
      <c r="G4813">
        <f t="shared" ca="1" si="153"/>
        <v>2.7089079925638065E-2</v>
      </c>
    </row>
    <row r="4814" spans="2:7" x14ac:dyDescent="0.2">
      <c r="B4814" s="153">
        <v>36559</v>
      </c>
      <c r="C4814" s="61">
        <v>26.861598999999998</v>
      </c>
      <c r="D4814">
        <f t="shared" si="152"/>
        <v>-1.5269489593161932E-2</v>
      </c>
      <c r="E4814">
        <v>-1.5269489593161932E-2</v>
      </c>
      <c r="F4814">
        <v>4812</v>
      </c>
      <c r="G4814">
        <f t="shared" ca="1" si="153"/>
        <v>7.1770576772188427E-2</v>
      </c>
    </row>
    <row r="4815" spans="2:7" x14ac:dyDescent="0.2">
      <c r="B4815" s="153">
        <v>36558</v>
      </c>
      <c r="C4815" s="61">
        <v>27.278122</v>
      </c>
      <c r="D4815">
        <f t="shared" si="152"/>
        <v>2.7381643456022852E-2</v>
      </c>
      <c r="E4815">
        <v>2.7381643456022852E-2</v>
      </c>
      <c r="F4815">
        <v>4813</v>
      </c>
      <c r="G4815">
        <f t="shared" ca="1" si="153"/>
        <v>5.3072456284352136E-2</v>
      </c>
    </row>
    <row r="4816" spans="2:7" x14ac:dyDescent="0.2">
      <c r="B4816" s="153">
        <v>36557</v>
      </c>
      <c r="C4816" s="61">
        <v>26.551109</v>
      </c>
      <c r="D4816">
        <f t="shared" si="152"/>
        <v>-2.4485314414356064E-2</v>
      </c>
      <c r="E4816">
        <v>-2.4485314414356064E-2</v>
      </c>
      <c r="F4816">
        <v>4814</v>
      </c>
      <c r="G4816">
        <f t="shared" ca="1" si="153"/>
        <v>4.2118777021749355E-2</v>
      </c>
    </row>
    <row r="4817" spans="2:7" x14ac:dyDescent="0.2">
      <c r="B4817" s="153">
        <v>36556</v>
      </c>
      <c r="C4817" s="61">
        <v>27.217538999999999</v>
      </c>
      <c r="D4817">
        <f t="shared" si="152"/>
        <v>2.568499209921267E-2</v>
      </c>
      <c r="E4817">
        <v>2.568499209921267E-2</v>
      </c>
      <c r="F4817">
        <v>4815</v>
      </c>
      <c r="G4817">
        <f t="shared" ca="1" si="153"/>
        <v>-3.0894708215534163E-2</v>
      </c>
    </row>
    <row r="4818" spans="2:7" x14ac:dyDescent="0.2">
      <c r="B4818" s="153">
        <v>36553</v>
      </c>
      <c r="C4818" s="61">
        <v>26.535962999999999</v>
      </c>
      <c r="D4818">
        <f t="shared" si="152"/>
        <v>-3.1509030453638058E-2</v>
      </c>
      <c r="E4818">
        <v>-3.1509030453638058E-2</v>
      </c>
      <c r="F4818">
        <v>4816</v>
      </c>
      <c r="G4818">
        <f t="shared" ca="1" si="153"/>
        <v>1.1801425205684928E-2</v>
      </c>
    </row>
    <row r="4819" spans="2:7" x14ac:dyDescent="0.2">
      <c r="B4819" s="153">
        <v>36552</v>
      </c>
      <c r="C4819" s="61">
        <v>27.399287999999999</v>
      </c>
      <c r="D4819">
        <f t="shared" si="152"/>
        <v>-7.9857637516079022E-2</v>
      </c>
      <c r="E4819">
        <v>-7.9857637516079022E-2</v>
      </c>
      <c r="F4819">
        <v>4817</v>
      </c>
      <c r="G4819">
        <f t="shared" ca="1" si="153"/>
        <v>-4.8740908620808737E-2</v>
      </c>
    </row>
    <row r="4820" spans="2:7" x14ac:dyDescent="0.2">
      <c r="B4820" s="153">
        <v>36551</v>
      </c>
      <c r="C4820" s="61">
        <v>29.777227</v>
      </c>
      <c r="D4820">
        <f t="shared" si="152"/>
        <v>0</v>
      </c>
      <c r="E4820">
        <v>0</v>
      </c>
      <c r="F4820">
        <v>4818</v>
      </c>
      <c r="G4820">
        <f t="shared" ca="1" si="153"/>
        <v>-3.6781391172682087E-2</v>
      </c>
    </row>
    <row r="4821" spans="2:7" x14ac:dyDescent="0.2">
      <c r="B4821" s="153">
        <v>36550</v>
      </c>
      <c r="C4821" s="61">
        <v>29.777227</v>
      </c>
      <c r="D4821">
        <f t="shared" si="152"/>
        <v>-7.9803144826113198E-2</v>
      </c>
      <c r="E4821">
        <v>-7.9803144826113198E-2</v>
      </c>
      <c r="F4821">
        <v>4819</v>
      </c>
      <c r="G4821">
        <f t="shared" ca="1" si="153"/>
        <v>-1.8287203096924658E-2</v>
      </c>
    </row>
    <row r="4822" spans="2:7" x14ac:dyDescent="0.2">
      <c r="B4822" s="153">
        <v>36549</v>
      </c>
      <c r="C4822" s="61">
        <v>32.359627000000003</v>
      </c>
      <c r="D4822">
        <f t="shared" si="152"/>
        <v>-7.9888127209832932E-2</v>
      </c>
      <c r="E4822">
        <v>-7.9888127209832932E-2</v>
      </c>
      <c r="F4822">
        <v>4820</v>
      </c>
      <c r="G4822">
        <f t="shared" ca="1" si="153"/>
        <v>3.5494257236762035E-2</v>
      </c>
    </row>
    <row r="4823" spans="2:7" x14ac:dyDescent="0.2">
      <c r="B4823" s="153">
        <v>36546</v>
      </c>
      <c r="C4823" s="61">
        <v>35.169231000000003</v>
      </c>
      <c r="D4823">
        <f t="shared" si="152"/>
        <v>-1.4849486886987321E-2</v>
      </c>
      <c r="E4823">
        <v>-1.4849486886987321E-2</v>
      </c>
      <c r="F4823">
        <v>4821</v>
      </c>
      <c r="G4823">
        <f t="shared" ca="1" si="153"/>
        <v>-2.9543324109583356E-2</v>
      </c>
    </row>
    <row r="4824" spans="2:7" x14ac:dyDescent="0.2">
      <c r="B4824" s="153">
        <v>36545</v>
      </c>
      <c r="C4824" s="61">
        <v>35.699348000000001</v>
      </c>
      <c r="D4824">
        <f t="shared" si="152"/>
        <v>-5.9081856392130747E-2</v>
      </c>
      <c r="E4824">
        <v>-5.9081856392130747E-2</v>
      </c>
      <c r="F4824">
        <v>4822</v>
      </c>
      <c r="G4824">
        <f t="shared" ca="1" si="153"/>
        <v>-6.1210839545773964E-2</v>
      </c>
    </row>
    <row r="4825" spans="2:7" x14ac:dyDescent="0.2">
      <c r="B4825" s="153">
        <v>36544</v>
      </c>
      <c r="C4825" s="61">
        <v>37.940970999999998</v>
      </c>
      <c r="D4825">
        <f t="shared" si="152"/>
        <v>1.0080688047012579E-2</v>
      </c>
      <c r="E4825">
        <v>1.0080688047012579E-2</v>
      </c>
      <c r="F4825">
        <v>4823</v>
      </c>
      <c r="G4825">
        <f t="shared" ca="1" si="153"/>
        <v>-7.5129818099303705E-2</v>
      </c>
    </row>
    <row r="4826" spans="2:7" x14ac:dyDescent="0.2">
      <c r="B4826" s="153">
        <v>36543</v>
      </c>
      <c r="C4826" s="61">
        <v>37.562317</v>
      </c>
      <c r="D4826">
        <f t="shared" si="152"/>
        <v>-1.0572393343069668E-2</v>
      </c>
      <c r="E4826">
        <v>-1.0572393343069668E-2</v>
      </c>
      <c r="F4826">
        <v>4824</v>
      </c>
      <c r="G4826">
        <f t="shared" ca="1" si="153"/>
        <v>-4.3403801154261457E-2</v>
      </c>
    </row>
    <row r="4827" spans="2:7" x14ac:dyDescent="0.2">
      <c r="B4827" s="153">
        <v>36542</v>
      </c>
      <c r="C4827" s="61">
        <v>37.963684000000001</v>
      </c>
      <c r="D4827">
        <f t="shared" si="152"/>
        <v>4.8525069179781881E-2</v>
      </c>
      <c r="E4827">
        <v>4.8525069179781881E-2</v>
      </c>
      <c r="F4827">
        <v>4825</v>
      </c>
      <c r="G4827">
        <f t="shared" ca="1" si="153"/>
        <v>1.9393288228778349E-2</v>
      </c>
    </row>
    <row r="4828" spans="2:7" x14ac:dyDescent="0.2">
      <c r="B4828" s="153">
        <v>36539</v>
      </c>
      <c r="C4828" s="61">
        <v>36.206749000000002</v>
      </c>
      <c r="D4828">
        <f t="shared" si="152"/>
        <v>1.5289911626794809E-2</v>
      </c>
      <c r="E4828">
        <v>1.5289911626794809E-2</v>
      </c>
      <c r="F4828">
        <v>4826</v>
      </c>
      <c r="G4828">
        <f t="shared" ca="1" si="153"/>
        <v>1.0915436489888236E-2</v>
      </c>
    </row>
    <row r="4829" spans="2:7" x14ac:dyDescent="0.2">
      <c r="B4829" s="153">
        <v>36538</v>
      </c>
      <c r="C4829" s="61">
        <v>35.661487999999999</v>
      </c>
      <c r="D4829">
        <f t="shared" si="152"/>
        <v>-1.9979169243030132E-2</v>
      </c>
      <c r="E4829">
        <v>-1.9979169243030132E-2</v>
      </c>
      <c r="F4829">
        <v>4827</v>
      </c>
      <c r="G4829">
        <f t="shared" ca="1" si="153"/>
        <v>-5.3831022669742934E-2</v>
      </c>
    </row>
    <row r="4830" spans="2:7" x14ac:dyDescent="0.2">
      <c r="B4830" s="153">
        <v>36537</v>
      </c>
      <c r="C4830" s="61">
        <v>36.388500000000001</v>
      </c>
      <c r="D4830">
        <f t="shared" si="152"/>
        <v>8.8179983211179608E-3</v>
      </c>
      <c r="E4830">
        <v>8.8179983211179608E-3</v>
      </c>
      <c r="F4830">
        <v>4828</v>
      </c>
      <c r="G4830">
        <f t="shared" ca="1" si="153"/>
        <v>5.5743821769582244E-2</v>
      </c>
    </row>
    <row r="4831" spans="2:7" x14ac:dyDescent="0.2">
      <c r="B4831" s="153">
        <v>36536</v>
      </c>
      <c r="C4831" s="61">
        <v>36.070430999999999</v>
      </c>
      <c r="D4831">
        <f t="shared" si="152"/>
        <v>-7.9968996320404606E-2</v>
      </c>
      <c r="E4831">
        <v>-7.9968996320404606E-2</v>
      </c>
      <c r="F4831">
        <v>4829</v>
      </c>
      <c r="G4831">
        <f t="shared" ca="1" si="153"/>
        <v>3.3653748801597799E-2</v>
      </c>
    </row>
    <row r="4832" spans="2:7" x14ac:dyDescent="0.2">
      <c r="B4832" s="153">
        <v>36535</v>
      </c>
      <c r="C4832" s="61">
        <v>39.205669</v>
      </c>
      <c r="D4832">
        <f t="shared" si="152"/>
        <v>7.899115264369512E-2</v>
      </c>
      <c r="E4832">
        <v>7.899115264369512E-2</v>
      </c>
      <c r="F4832">
        <v>4830</v>
      </c>
      <c r="G4832">
        <f t="shared" ca="1" si="153"/>
        <v>-1.6325010133547924E-2</v>
      </c>
    </row>
    <row r="4833" spans="2:7" x14ac:dyDescent="0.2">
      <c r="B4833" s="153">
        <v>36532</v>
      </c>
      <c r="C4833" s="61">
        <v>36.335487000000001</v>
      </c>
      <c r="D4833">
        <f t="shared" si="152"/>
        <v>8.0144230541990921E-2</v>
      </c>
      <c r="E4833">
        <v>8.0144230541990921E-2</v>
      </c>
      <c r="F4833">
        <v>4831</v>
      </c>
      <c r="G4833">
        <f t="shared" ca="1" si="153"/>
        <v>9.3728303175028005E-2</v>
      </c>
    </row>
    <row r="4834" spans="2:7" x14ac:dyDescent="0.2">
      <c r="B4834" s="153">
        <v>36531</v>
      </c>
      <c r="C4834" s="61">
        <v>33.639476999999999</v>
      </c>
      <c r="D4834">
        <f t="shared" si="152"/>
        <v>4.1500282810114295E-2</v>
      </c>
      <c r="E4834">
        <v>4.1500282810114295E-2</v>
      </c>
      <c r="F4834">
        <v>4832</v>
      </c>
      <c r="G4834">
        <f t="shared" ca="1" si="153"/>
        <v>5.7898020518079928E-2</v>
      </c>
    </row>
    <row r="4835" spans="2:7" x14ac:dyDescent="0.2">
      <c r="B4835" s="153">
        <v>36530</v>
      </c>
      <c r="C4835" s="61">
        <v>32.299056999999998</v>
      </c>
      <c r="D4835">
        <f t="shared" si="152"/>
        <v>2.4255685276551007E-2</v>
      </c>
      <c r="E4835">
        <v>2.4255685276551007E-2</v>
      </c>
      <c r="F4835">
        <v>4833</v>
      </c>
      <c r="G4835">
        <f t="shared" ca="1" si="153"/>
        <v>1.6904173171444041E-2</v>
      </c>
    </row>
    <row r="4836" spans="2:7" x14ac:dyDescent="0.2">
      <c r="B4836" s="153">
        <v>36529</v>
      </c>
      <c r="C4836" s="61">
        <v>31.534174</v>
      </c>
      <c r="D4836">
        <f t="shared" si="152"/>
        <v>-3.9446299620858473E-2</v>
      </c>
      <c r="E4836">
        <v>-3.9446299620858473E-2</v>
      </c>
      <c r="F4836">
        <v>4834</v>
      </c>
      <c r="G4836">
        <f t="shared" ca="1" si="153"/>
        <v>-5.2150435831582756E-2</v>
      </c>
    </row>
    <row r="4837" spans="2:7" x14ac:dyDescent="0.2">
      <c r="B4837" s="153">
        <v>36528</v>
      </c>
      <c r="C4837" s="61">
        <v>32.829163000000001</v>
      </c>
      <c r="D4837">
        <f t="shared" si="152"/>
        <v>7.5148684933219759E-2</v>
      </c>
      <c r="E4837">
        <v>7.5148684933219759E-2</v>
      </c>
      <c r="F4837">
        <v>4835</v>
      </c>
      <c r="G4837">
        <f t="shared" ca="1" si="153"/>
        <v>4.994482558091131E-2</v>
      </c>
    </row>
    <row r="4838" spans="2:7" x14ac:dyDescent="0.2">
      <c r="B4838" s="153">
        <v>36525</v>
      </c>
      <c r="C4838" s="61">
        <v>30.534533</v>
      </c>
      <c r="D4838">
        <f t="shared" si="152"/>
        <v>0</v>
      </c>
      <c r="E4838">
        <v>0</v>
      </c>
      <c r="F4838">
        <v>4836</v>
      </c>
      <c r="G4838">
        <f t="shared" ca="1" si="153"/>
        <v>-2.0158933484291403E-2</v>
      </c>
    </row>
    <row r="4839" spans="2:7" x14ac:dyDescent="0.2">
      <c r="B4839" s="153">
        <v>36524</v>
      </c>
      <c r="C4839" s="61">
        <v>30.534533</v>
      </c>
      <c r="D4839">
        <f t="shared" si="152"/>
        <v>-2.4201171730693163E-2</v>
      </c>
      <c r="E4839">
        <v>-2.4201171730693163E-2</v>
      </c>
      <c r="F4839">
        <v>4837</v>
      </c>
      <c r="G4839">
        <f t="shared" ca="1" si="153"/>
        <v>2.9864608433755692E-2</v>
      </c>
    </row>
    <row r="4840" spans="2:7" x14ac:dyDescent="0.2">
      <c r="B4840" s="153">
        <v>36523</v>
      </c>
      <c r="C4840" s="61">
        <v>31.291831999999999</v>
      </c>
      <c r="D4840">
        <f t="shared" si="152"/>
        <v>1.6982185686240128E-2</v>
      </c>
      <c r="E4840">
        <v>1.6982185686240128E-2</v>
      </c>
      <c r="F4840">
        <v>4838</v>
      </c>
      <c r="G4840">
        <f t="shared" ca="1" si="153"/>
        <v>1.7388548743308047E-2</v>
      </c>
    </row>
    <row r="4841" spans="2:7" x14ac:dyDescent="0.2">
      <c r="B4841" s="153">
        <v>36522</v>
      </c>
      <c r="C4841" s="61">
        <v>30.769302</v>
      </c>
      <c r="D4841">
        <f t="shared" si="152"/>
        <v>-9.7488367422733802E-3</v>
      </c>
      <c r="E4841">
        <v>-9.7488367422733802E-3</v>
      </c>
      <c r="F4841">
        <v>4839</v>
      </c>
      <c r="G4841">
        <f t="shared" ca="1" si="153"/>
        <v>-4.1614317682932576E-2</v>
      </c>
    </row>
    <row r="4842" spans="2:7" x14ac:dyDescent="0.2">
      <c r="B4842" s="153">
        <v>36521</v>
      </c>
      <c r="C4842" s="61">
        <v>31.072220000000002</v>
      </c>
      <c r="D4842">
        <f t="shared" si="152"/>
        <v>-3.7080236723123307E-2</v>
      </c>
      <c r="E4842">
        <v>-3.7080236723123307E-2</v>
      </c>
      <c r="F4842">
        <v>4840</v>
      </c>
      <c r="G4842">
        <f t="shared" ca="1" si="153"/>
        <v>3.832181965211838E-2</v>
      </c>
    </row>
    <row r="4843" spans="2:7" x14ac:dyDescent="0.2">
      <c r="B4843" s="153">
        <v>36518</v>
      </c>
      <c r="C4843" s="61">
        <v>32.268752999999997</v>
      </c>
      <c r="D4843">
        <f t="shared" si="152"/>
        <v>-2.7835058658879402E-2</v>
      </c>
      <c r="E4843">
        <v>-2.7835058658879402E-2</v>
      </c>
      <c r="F4843">
        <v>4841</v>
      </c>
      <c r="G4843">
        <f t="shared" ca="1" si="153"/>
        <v>0.12466860902055951</v>
      </c>
    </row>
    <row r="4844" spans="2:7" x14ac:dyDescent="0.2">
      <c r="B4844" s="153">
        <v>36517</v>
      </c>
      <c r="C4844" s="61">
        <v>33.192672999999999</v>
      </c>
      <c r="D4844">
        <f t="shared" si="152"/>
        <v>5.9675225036421014E-3</v>
      </c>
      <c r="E4844">
        <v>5.9675225036421014E-3</v>
      </c>
      <c r="F4844">
        <v>4842</v>
      </c>
      <c r="G4844">
        <f t="shared" ca="1" si="153"/>
        <v>-2.8909611511687455E-2</v>
      </c>
    </row>
    <row r="4845" spans="2:7" x14ac:dyDescent="0.2">
      <c r="B4845" s="153">
        <v>36516</v>
      </c>
      <c r="C4845" s="61">
        <v>32.99577</v>
      </c>
      <c r="D4845">
        <f t="shared" si="152"/>
        <v>7.953421353260999E-2</v>
      </c>
      <c r="E4845">
        <v>7.953421353260999E-2</v>
      </c>
      <c r="F4845">
        <v>4843</v>
      </c>
      <c r="G4845">
        <f t="shared" ca="1" si="153"/>
        <v>0.14712606187776123</v>
      </c>
    </row>
    <row r="4846" spans="2:7" x14ac:dyDescent="0.2">
      <c r="B4846" s="153">
        <v>36515</v>
      </c>
      <c r="C4846" s="61">
        <v>30.564820999999998</v>
      </c>
      <c r="D4846">
        <f t="shared" si="152"/>
        <v>-1.6089897429386608E-2</v>
      </c>
      <c r="E4846">
        <v>-1.6089897429386608E-2</v>
      </c>
      <c r="F4846">
        <v>4844</v>
      </c>
      <c r="G4846">
        <f t="shared" ca="1" si="153"/>
        <v>-2.7460533382864197E-3</v>
      </c>
    </row>
    <row r="4847" spans="2:7" x14ac:dyDescent="0.2">
      <c r="B4847" s="153">
        <v>36514</v>
      </c>
      <c r="C4847" s="61">
        <v>31.064647999999998</v>
      </c>
      <c r="D4847">
        <f t="shared" si="152"/>
        <v>-2.2402268543365095E-2</v>
      </c>
      <c r="E4847">
        <v>-2.2402268543365095E-2</v>
      </c>
      <c r="F4847">
        <v>4845</v>
      </c>
      <c r="G4847">
        <f t="shared" ca="1" si="153"/>
        <v>8.883762354530611E-2</v>
      </c>
    </row>
    <row r="4848" spans="2:7" x14ac:dyDescent="0.2">
      <c r="B4848" s="153">
        <v>36511</v>
      </c>
      <c r="C4848" s="61">
        <v>31.776513999999999</v>
      </c>
      <c r="D4848">
        <f t="shared" si="152"/>
        <v>-1.9626194722548243E-2</v>
      </c>
      <c r="E4848">
        <v>-1.9626194722548243E-2</v>
      </c>
      <c r="F4848">
        <v>4846</v>
      </c>
      <c r="G4848">
        <f t="shared" ca="1" si="153"/>
        <v>6.0270763312717211E-2</v>
      </c>
    </row>
    <row r="4849" spans="2:7" x14ac:dyDescent="0.2">
      <c r="B4849" s="153">
        <v>36510</v>
      </c>
      <c r="C4849" s="61">
        <v>32.412650999999997</v>
      </c>
      <c r="D4849">
        <f t="shared" si="152"/>
        <v>-1.7221444408649218E-2</v>
      </c>
      <c r="E4849">
        <v>-1.7221444408649218E-2</v>
      </c>
      <c r="F4849">
        <v>4847</v>
      </c>
      <c r="G4849">
        <f t="shared" ca="1" si="153"/>
        <v>3.7944142583972267E-2</v>
      </c>
    </row>
    <row r="4850" spans="2:7" x14ac:dyDescent="0.2">
      <c r="B4850" s="153">
        <v>36509</v>
      </c>
      <c r="C4850" s="61">
        <v>32.980625000000003</v>
      </c>
      <c r="D4850">
        <f t="shared" si="152"/>
        <v>4.0869874258800717E-2</v>
      </c>
      <c r="E4850">
        <v>4.0869874258800717E-2</v>
      </c>
      <c r="F4850">
        <v>4848</v>
      </c>
      <c r="G4850">
        <f t="shared" ca="1" si="153"/>
        <v>-5.3350358965907008E-2</v>
      </c>
    </row>
    <row r="4851" spans="2:7" x14ac:dyDescent="0.2">
      <c r="B4851" s="153">
        <v>36508</v>
      </c>
      <c r="C4851" s="61">
        <v>31.685637</v>
      </c>
      <c r="D4851">
        <f t="shared" si="152"/>
        <v>-3.1929639671504868E-2</v>
      </c>
      <c r="E4851">
        <v>-3.1929639671504868E-2</v>
      </c>
      <c r="F4851">
        <v>4849</v>
      </c>
      <c r="G4851">
        <f t="shared" ca="1" si="153"/>
        <v>9.9416338437560287E-2</v>
      </c>
    </row>
    <row r="4852" spans="2:7" x14ac:dyDescent="0.2">
      <c r="B4852" s="153">
        <v>36507</v>
      </c>
      <c r="C4852" s="61">
        <v>32.730716999999999</v>
      </c>
      <c r="D4852">
        <f t="shared" si="152"/>
        <v>-2.5039319276096428E-2</v>
      </c>
      <c r="E4852">
        <v>-2.5039319276096428E-2</v>
      </c>
      <c r="F4852">
        <v>4850</v>
      </c>
      <c r="G4852">
        <f t="shared" ca="1" si="153"/>
        <v>-9.0893261285880975E-2</v>
      </c>
    </row>
    <row r="4853" spans="2:7" x14ac:dyDescent="0.2">
      <c r="B4853" s="153">
        <v>36504</v>
      </c>
      <c r="C4853" s="61">
        <v>33.57132</v>
      </c>
      <c r="D4853">
        <f t="shared" si="152"/>
        <v>4.9874394980636725E-3</v>
      </c>
      <c r="E4853">
        <v>4.9874394980636725E-3</v>
      </c>
      <c r="F4853">
        <v>4851</v>
      </c>
      <c r="G4853">
        <f t="shared" ca="1" si="153"/>
        <v>0.12565989019704416</v>
      </c>
    </row>
    <row r="4854" spans="2:7" x14ac:dyDescent="0.2">
      <c r="B4854" s="153">
        <v>36503</v>
      </c>
      <c r="C4854" s="61">
        <v>33.404716000000001</v>
      </c>
      <c r="D4854">
        <f t="shared" si="152"/>
        <v>-2.1734374127391001E-2</v>
      </c>
      <c r="E4854">
        <v>-2.1734374127391001E-2</v>
      </c>
      <c r="F4854">
        <v>4852</v>
      </c>
      <c r="G4854">
        <f t="shared" ca="1" si="153"/>
        <v>-3.7051198304948775E-2</v>
      </c>
    </row>
    <row r="4855" spans="2:7" x14ac:dyDescent="0.2">
      <c r="B4855" s="153">
        <v>36502</v>
      </c>
      <c r="C4855" s="61">
        <v>34.146877000000003</v>
      </c>
      <c r="D4855">
        <f t="shared" si="152"/>
        <v>-1.3995014834162952E-2</v>
      </c>
      <c r="E4855">
        <v>-1.3995014834162952E-2</v>
      </c>
      <c r="F4855">
        <v>4853</v>
      </c>
      <c r="G4855">
        <f t="shared" ca="1" si="153"/>
        <v>-1.401477928434388E-2</v>
      </c>
    </row>
    <row r="4856" spans="2:7" x14ac:dyDescent="0.2">
      <c r="B4856" s="153">
        <v>36501</v>
      </c>
      <c r="C4856" s="61">
        <v>34.631546</v>
      </c>
      <c r="D4856">
        <f t="shared" si="152"/>
        <v>-8.741600202134903E-4</v>
      </c>
      <c r="E4856">
        <v>-8.741600202134903E-4</v>
      </c>
      <c r="F4856">
        <v>4854</v>
      </c>
      <c r="G4856">
        <f t="shared" ca="1" si="153"/>
        <v>-7.724248099596116E-4</v>
      </c>
    </row>
    <row r="4857" spans="2:7" x14ac:dyDescent="0.2">
      <c r="B4857" s="153">
        <v>36500</v>
      </c>
      <c r="C4857" s="61">
        <v>34.661845999999997</v>
      </c>
      <c r="D4857">
        <f t="shared" si="152"/>
        <v>1.1044887535559622E-2</v>
      </c>
      <c r="E4857">
        <v>1.1044887535559622E-2</v>
      </c>
      <c r="F4857">
        <v>4855</v>
      </c>
      <c r="G4857">
        <f t="shared" ca="1" si="153"/>
        <v>0.17672240629564429</v>
      </c>
    </row>
    <row r="4858" spans="2:7" x14ac:dyDescent="0.2">
      <c r="B4858" s="153">
        <v>36497</v>
      </c>
      <c r="C4858" s="61">
        <v>34.283192</v>
      </c>
      <c r="D4858">
        <f t="shared" si="152"/>
        <v>-1.9917717345886952E-2</v>
      </c>
      <c r="E4858">
        <v>-1.9917717345886952E-2</v>
      </c>
      <c r="F4858">
        <v>4856</v>
      </c>
      <c r="G4858">
        <f t="shared" ca="1" si="153"/>
        <v>1.6840941825658321E-2</v>
      </c>
    </row>
    <row r="4859" spans="2:7" x14ac:dyDescent="0.2">
      <c r="B4859" s="153">
        <v>36496</v>
      </c>
      <c r="C4859" s="61">
        <v>34.979911999999999</v>
      </c>
      <c r="D4859">
        <f t="shared" si="152"/>
        <v>3.5650293353568625E-2</v>
      </c>
      <c r="E4859">
        <v>3.5650293353568625E-2</v>
      </c>
      <c r="F4859">
        <v>4857</v>
      </c>
      <c r="G4859">
        <f t="shared" ca="1" si="153"/>
        <v>4.8100626730501771E-2</v>
      </c>
    </row>
    <row r="4860" spans="2:7" x14ac:dyDescent="0.2">
      <c r="B4860" s="153">
        <v>36495</v>
      </c>
      <c r="C4860" s="61">
        <v>33.775795000000002</v>
      </c>
      <c r="D4860">
        <f t="shared" si="152"/>
        <v>2.0595232785721063E-2</v>
      </c>
      <c r="E4860">
        <v>2.0595232785721063E-2</v>
      </c>
      <c r="F4860">
        <v>4858</v>
      </c>
      <c r="G4860">
        <f t="shared" ca="1" si="153"/>
        <v>-5.7122959810685145E-2</v>
      </c>
    </row>
    <row r="4861" spans="2:7" x14ac:dyDescent="0.2">
      <c r="B4861" s="153">
        <v>36494</v>
      </c>
      <c r="C4861" s="61">
        <v>33.094211999999999</v>
      </c>
      <c r="D4861">
        <f t="shared" si="152"/>
        <v>-3.8715741287629307E-2</v>
      </c>
      <c r="E4861">
        <v>-3.8715741287629307E-2</v>
      </c>
      <c r="F4861">
        <v>4859</v>
      </c>
      <c r="G4861">
        <f t="shared" ca="1" si="153"/>
        <v>4.2669668022649383E-2</v>
      </c>
    </row>
    <row r="4862" spans="2:7" x14ac:dyDescent="0.2">
      <c r="B4862" s="153">
        <v>36493</v>
      </c>
      <c r="C4862" s="61">
        <v>34.427081999999999</v>
      </c>
      <c r="D4862">
        <f t="shared" si="152"/>
        <v>-2.2785753659825627E-2</v>
      </c>
      <c r="E4862">
        <v>-2.2785753659825627E-2</v>
      </c>
      <c r="F4862">
        <v>4860</v>
      </c>
      <c r="G4862">
        <f t="shared" ca="1" si="153"/>
        <v>-8.350634531233718E-2</v>
      </c>
    </row>
    <row r="4863" spans="2:7" x14ac:dyDescent="0.2">
      <c r="B4863" s="153">
        <v>36490</v>
      </c>
      <c r="C4863" s="61">
        <v>35.229819999999997</v>
      </c>
      <c r="D4863">
        <f t="shared" si="152"/>
        <v>-2.0631423247204201E-2</v>
      </c>
      <c r="E4863">
        <v>-2.0631423247204201E-2</v>
      </c>
      <c r="F4863">
        <v>4861</v>
      </c>
      <c r="G4863">
        <f t="shared" ca="1" si="153"/>
        <v>-1.4847923241381589E-2</v>
      </c>
    </row>
    <row r="4864" spans="2:7" x14ac:dyDescent="0.2">
      <c r="B4864" s="153">
        <v>36489</v>
      </c>
      <c r="C4864" s="61">
        <v>35.971972999999998</v>
      </c>
      <c r="D4864">
        <f t="shared" si="152"/>
        <v>-1.0004379465176898E-2</v>
      </c>
      <c r="E4864">
        <v>-1.0004379465176898E-2</v>
      </c>
      <c r="F4864">
        <v>4862</v>
      </c>
      <c r="G4864">
        <f t="shared" ca="1" si="153"/>
        <v>4.0151549265262695E-2</v>
      </c>
    </row>
    <row r="4865" spans="2:7" x14ac:dyDescent="0.2">
      <c r="B4865" s="153">
        <v>36488</v>
      </c>
      <c r="C4865" s="61">
        <v>36.335487000000001</v>
      </c>
      <c r="D4865">
        <f t="shared" si="152"/>
        <v>7.6750397519598668E-2</v>
      </c>
      <c r="E4865">
        <v>7.6750397519598668E-2</v>
      </c>
      <c r="F4865">
        <v>4863</v>
      </c>
      <c r="G4865">
        <f t="shared" ca="1" si="153"/>
        <v>2.0099462928920109E-2</v>
      </c>
    </row>
    <row r="4866" spans="2:7" x14ac:dyDescent="0.2">
      <c r="B4866" s="153">
        <v>36487</v>
      </c>
      <c r="C4866" s="61">
        <v>33.745505999999999</v>
      </c>
      <c r="D4866">
        <f t="shared" si="152"/>
        <v>0</v>
      </c>
      <c r="E4866">
        <v>0</v>
      </c>
      <c r="F4866">
        <v>4864</v>
      </c>
      <c r="G4866">
        <f t="shared" ca="1" si="153"/>
        <v>6.2479486747988248E-2</v>
      </c>
    </row>
    <row r="4867" spans="2:7" x14ac:dyDescent="0.2">
      <c r="B4867" s="153">
        <v>36486</v>
      </c>
      <c r="C4867" s="61">
        <v>33.745505999999999</v>
      </c>
      <c r="D4867">
        <f t="shared" ref="D4867:D4930" si="154">(C4867-C4868)/C4868</f>
        <v>-1.3067498151777743E-2</v>
      </c>
      <c r="E4867">
        <v>-1.3067498151777743E-2</v>
      </c>
      <c r="F4867">
        <v>4865</v>
      </c>
      <c r="G4867">
        <f t="shared" ref="G4867:G4930" ca="1" si="155">_xlfn.NORM.INV(RAND(),$N$5,$N$6)</f>
        <v>8.6413105228009338E-2</v>
      </c>
    </row>
    <row r="4868" spans="2:7" x14ac:dyDescent="0.2">
      <c r="B4868" s="153">
        <v>36483</v>
      </c>
      <c r="C4868" s="61">
        <v>34.192314000000003</v>
      </c>
      <c r="D4868">
        <f t="shared" si="154"/>
        <v>2.2173640432610536E-4</v>
      </c>
      <c r="E4868">
        <v>2.2173640432610536E-4</v>
      </c>
      <c r="F4868">
        <v>4866</v>
      </c>
      <c r="G4868">
        <f t="shared" ca="1" si="155"/>
        <v>-9.3162762863489706E-2</v>
      </c>
    </row>
    <row r="4869" spans="2:7" x14ac:dyDescent="0.2">
      <c r="B4869" s="153">
        <v>36482</v>
      </c>
      <c r="C4869" s="61">
        <v>34.184733999999999</v>
      </c>
      <c r="D4869">
        <f t="shared" si="154"/>
        <v>8.8679523597012117E-4</v>
      </c>
      <c r="E4869">
        <v>8.8679523597012117E-4</v>
      </c>
      <c r="F4869">
        <v>4867</v>
      </c>
      <c r="G4869">
        <f t="shared" ca="1" si="155"/>
        <v>-8.2382355465467627E-3</v>
      </c>
    </row>
    <row r="4870" spans="2:7" x14ac:dyDescent="0.2">
      <c r="B4870" s="153">
        <v>36481</v>
      </c>
      <c r="C4870" s="61">
        <v>34.154446</v>
      </c>
      <c r="D4870">
        <f t="shared" si="154"/>
        <v>1.5545681027539218E-3</v>
      </c>
      <c r="E4870">
        <v>1.5545681027539218E-3</v>
      </c>
      <c r="F4870">
        <v>4868</v>
      </c>
      <c r="G4870">
        <f t="shared" ca="1" si="155"/>
        <v>-3.0828844561890726E-2</v>
      </c>
    </row>
    <row r="4871" spans="2:7" x14ac:dyDescent="0.2">
      <c r="B4871" s="153">
        <v>36480</v>
      </c>
      <c r="C4871" s="61">
        <v>34.101433</v>
      </c>
      <c r="D4871">
        <f t="shared" si="154"/>
        <v>-9.2411832707671431E-3</v>
      </c>
      <c r="E4871">
        <v>-9.2411832707671431E-3</v>
      </c>
      <c r="F4871">
        <v>4869</v>
      </c>
      <c r="G4871">
        <f t="shared" ca="1" si="155"/>
        <v>-1.794925570398842E-2</v>
      </c>
    </row>
    <row r="4872" spans="2:7" x14ac:dyDescent="0.2">
      <c r="B4872" s="153">
        <v>36479</v>
      </c>
      <c r="C4872" s="61">
        <v>34.419510000000002</v>
      </c>
      <c r="D4872">
        <f t="shared" si="154"/>
        <v>-1.1311737129038617E-2</v>
      </c>
      <c r="E4872">
        <v>-1.1311737129038617E-2</v>
      </c>
      <c r="F4872">
        <v>4870</v>
      </c>
      <c r="G4872">
        <f t="shared" ca="1" si="155"/>
        <v>-6.7294932169440741E-2</v>
      </c>
    </row>
    <row r="4873" spans="2:7" x14ac:dyDescent="0.2">
      <c r="B4873" s="153">
        <v>36476</v>
      </c>
      <c r="C4873" s="61">
        <v>34.813308999999997</v>
      </c>
      <c r="D4873">
        <f t="shared" si="154"/>
        <v>-9.6940626689437284E-3</v>
      </c>
      <c r="E4873">
        <v>-9.6940626689437284E-3</v>
      </c>
      <c r="F4873">
        <v>4871</v>
      </c>
      <c r="G4873">
        <f t="shared" ca="1" si="155"/>
        <v>7.6945691906589481E-2</v>
      </c>
    </row>
    <row r="4874" spans="2:7" x14ac:dyDescent="0.2">
      <c r="B4874" s="153">
        <v>36475</v>
      </c>
      <c r="C4874" s="61">
        <v>35.154094999999998</v>
      </c>
      <c r="D4874">
        <f t="shared" si="154"/>
        <v>-1.6941727794209861E-2</v>
      </c>
      <c r="E4874">
        <v>-1.6941727794209861E-2</v>
      </c>
      <c r="F4874">
        <v>4872</v>
      </c>
      <c r="G4874">
        <f t="shared" ca="1" si="155"/>
        <v>-4.5258080352104317E-2</v>
      </c>
    </row>
    <row r="4875" spans="2:7" x14ac:dyDescent="0.2">
      <c r="B4875" s="153">
        <v>36474</v>
      </c>
      <c r="C4875" s="61">
        <v>35.759929999999997</v>
      </c>
      <c r="D4875">
        <f t="shared" si="154"/>
        <v>1.1784711937028765E-2</v>
      </c>
      <c r="E4875">
        <v>1.1784711937028765E-2</v>
      </c>
      <c r="F4875">
        <v>4873</v>
      </c>
      <c r="G4875">
        <f t="shared" ca="1" si="155"/>
        <v>4.4091355125038145E-2</v>
      </c>
    </row>
    <row r="4876" spans="2:7" x14ac:dyDescent="0.2">
      <c r="B4876" s="153">
        <v>36473</v>
      </c>
      <c r="C4876" s="61">
        <v>35.343418</v>
      </c>
      <c r="D4876">
        <f t="shared" si="154"/>
        <v>-1.2839352954482344E-3</v>
      </c>
      <c r="E4876">
        <v>-1.2839352954482344E-3</v>
      </c>
      <c r="F4876">
        <v>4874</v>
      </c>
      <c r="G4876">
        <f t="shared" ca="1" si="155"/>
        <v>-2.0323516762643889E-2</v>
      </c>
    </row>
    <row r="4877" spans="2:7" x14ac:dyDescent="0.2">
      <c r="B4877" s="153">
        <v>36472</v>
      </c>
      <c r="C4877" s="61">
        <v>35.388855</v>
      </c>
      <c r="D4877">
        <f t="shared" si="154"/>
        <v>0</v>
      </c>
      <c r="E4877">
        <v>0</v>
      </c>
      <c r="F4877">
        <v>4875</v>
      </c>
      <c r="G4877">
        <f t="shared" ca="1" si="155"/>
        <v>2.8731143087108824E-2</v>
      </c>
    </row>
    <row r="4878" spans="2:7" x14ac:dyDescent="0.2">
      <c r="B4878" s="153">
        <v>36469</v>
      </c>
      <c r="C4878" s="61">
        <v>35.388855</v>
      </c>
      <c r="D4878">
        <f t="shared" si="154"/>
        <v>4.4245761498295386E-2</v>
      </c>
      <c r="E4878">
        <v>4.4245761498295386E-2</v>
      </c>
      <c r="F4878">
        <v>4876</v>
      </c>
      <c r="G4878">
        <f t="shared" ca="1" si="155"/>
        <v>-6.1835052716287919E-2</v>
      </c>
    </row>
    <row r="4879" spans="2:7" x14ac:dyDescent="0.2">
      <c r="B4879" s="153">
        <v>36468</v>
      </c>
      <c r="C4879" s="61">
        <v>33.889392999999998</v>
      </c>
      <c r="D4879">
        <f t="shared" si="154"/>
        <v>2.2389709959527208E-2</v>
      </c>
      <c r="E4879">
        <v>2.2389709959527208E-2</v>
      </c>
      <c r="F4879">
        <v>4877</v>
      </c>
      <c r="G4879">
        <f t="shared" ca="1" si="155"/>
        <v>-6.0503402736092171E-2</v>
      </c>
    </row>
    <row r="4880" spans="2:7" x14ac:dyDescent="0.2">
      <c r="B4880" s="153">
        <v>36467</v>
      </c>
      <c r="C4880" s="61">
        <v>33.147235999999999</v>
      </c>
      <c r="D4880">
        <f t="shared" si="154"/>
        <v>-3.3988150665417639E-2</v>
      </c>
      <c r="E4880">
        <v>-3.3988150665417639E-2</v>
      </c>
      <c r="F4880">
        <v>4878</v>
      </c>
      <c r="G4880">
        <f t="shared" ca="1" si="155"/>
        <v>1.6959344172513383E-2</v>
      </c>
    </row>
    <row r="4881" spans="2:7" x14ac:dyDescent="0.2">
      <c r="B4881" s="153">
        <v>36466</v>
      </c>
      <c r="C4881" s="61">
        <v>34.313488</v>
      </c>
      <c r="D4881">
        <f t="shared" si="154"/>
        <v>2.0265873705410848E-2</v>
      </c>
      <c r="E4881">
        <v>2.0265873705410848E-2</v>
      </c>
      <c r="F4881">
        <v>4879</v>
      </c>
      <c r="G4881">
        <f t="shared" ca="1" si="155"/>
        <v>-1.7154986096860291E-2</v>
      </c>
    </row>
    <row r="4882" spans="2:7" x14ac:dyDescent="0.2">
      <c r="B4882" s="153">
        <v>36465</v>
      </c>
      <c r="C4882" s="61">
        <v>33.631908000000003</v>
      </c>
      <c r="D4882">
        <f t="shared" si="154"/>
        <v>-7.9966810652947681E-2</v>
      </c>
      <c r="E4882">
        <v>-7.9966810652947681E-2</v>
      </c>
      <c r="F4882">
        <v>4880</v>
      </c>
      <c r="G4882">
        <f t="shared" ca="1" si="155"/>
        <v>0.11745992564393187</v>
      </c>
    </row>
    <row r="4883" spans="2:7" x14ac:dyDescent="0.2">
      <c r="B4883" s="153">
        <v>36462</v>
      </c>
      <c r="C4883" s="61">
        <v>36.555103000000003</v>
      </c>
      <c r="D4883">
        <f t="shared" si="154"/>
        <v>-6.7786579398169441E-2</v>
      </c>
      <c r="E4883">
        <v>-6.7786579398169441E-2</v>
      </c>
      <c r="F4883">
        <v>4881</v>
      </c>
      <c r="G4883">
        <f t="shared" ca="1" si="155"/>
        <v>5.0761840895221823E-3</v>
      </c>
    </row>
    <row r="4884" spans="2:7" x14ac:dyDescent="0.2">
      <c r="B4884" s="153">
        <v>36461</v>
      </c>
      <c r="C4884" s="61">
        <v>39.213234</v>
      </c>
      <c r="D4884">
        <f t="shared" si="154"/>
        <v>-3.1244231425238671E-2</v>
      </c>
      <c r="E4884">
        <v>-3.1244231425238671E-2</v>
      </c>
      <c r="F4884">
        <v>4882</v>
      </c>
      <c r="G4884">
        <f t="shared" ca="1" si="155"/>
        <v>-9.4064920174184042E-3</v>
      </c>
    </row>
    <row r="4885" spans="2:7" x14ac:dyDescent="0.2">
      <c r="B4885" s="153">
        <v>36460</v>
      </c>
      <c r="C4885" s="61">
        <v>40.477936</v>
      </c>
      <c r="D4885">
        <f t="shared" si="154"/>
        <v>-5.9144696606109874E-2</v>
      </c>
      <c r="E4885">
        <v>-5.9144696606109874E-2</v>
      </c>
      <c r="F4885">
        <v>4883</v>
      </c>
      <c r="G4885">
        <f t="shared" ca="1" si="155"/>
        <v>-2.3608329476948322E-2</v>
      </c>
    </row>
    <row r="4886" spans="2:7" x14ac:dyDescent="0.2">
      <c r="B4886" s="153">
        <v>36459</v>
      </c>
      <c r="C4886" s="61">
        <v>43.022488000000003</v>
      </c>
      <c r="D4886">
        <f t="shared" si="154"/>
        <v>-3.7118609563298773E-2</v>
      </c>
      <c r="E4886">
        <v>-3.7118609563298773E-2</v>
      </c>
      <c r="F4886">
        <v>4884</v>
      </c>
      <c r="G4886">
        <f t="shared" ca="1" si="155"/>
        <v>-5.0460299015345723E-3</v>
      </c>
    </row>
    <row r="4887" spans="2:7" x14ac:dyDescent="0.2">
      <c r="B4887" s="153">
        <v>36458</v>
      </c>
      <c r="C4887" s="61">
        <v>44.680984000000002</v>
      </c>
      <c r="D4887">
        <f t="shared" si="154"/>
        <v>4.9635186980826113E-2</v>
      </c>
      <c r="E4887">
        <v>4.9635186980826113E-2</v>
      </c>
      <c r="F4887">
        <v>4885</v>
      </c>
      <c r="G4887">
        <f t="shared" ca="1" si="155"/>
        <v>-8.7447903362924725E-2</v>
      </c>
    </row>
    <row r="4888" spans="2:7" x14ac:dyDescent="0.2">
      <c r="B4888" s="153">
        <v>36455</v>
      </c>
      <c r="C4888" s="61">
        <v>42.568108000000002</v>
      </c>
      <c r="D4888">
        <f t="shared" si="154"/>
        <v>-5.4846792042064644E-3</v>
      </c>
      <c r="E4888">
        <v>-5.4846792042064644E-3</v>
      </c>
      <c r="F4888">
        <v>4886</v>
      </c>
      <c r="G4888">
        <f t="shared" ca="1" si="155"/>
        <v>-4.7183906706282884E-2</v>
      </c>
    </row>
    <row r="4889" spans="2:7" x14ac:dyDescent="0.2">
      <c r="B4889" s="153">
        <v>36454</v>
      </c>
      <c r="C4889" s="61">
        <v>42.802867999999997</v>
      </c>
      <c r="D4889">
        <f t="shared" si="154"/>
        <v>-1.2370996422079274E-3</v>
      </c>
      <c r="E4889">
        <v>-1.2370996422079274E-3</v>
      </c>
      <c r="F4889">
        <v>4887</v>
      </c>
      <c r="G4889">
        <f t="shared" ca="1" si="155"/>
        <v>6.3349398486625422E-2</v>
      </c>
    </row>
    <row r="4890" spans="2:7" x14ac:dyDescent="0.2">
      <c r="B4890" s="153">
        <v>36453</v>
      </c>
      <c r="C4890" s="61">
        <v>42.855885000000001</v>
      </c>
      <c r="D4890">
        <f t="shared" si="154"/>
        <v>3.9875079745160948E-2</v>
      </c>
      <c r="E4890">
        <v>3.9875079745160948E-2</v>
      </c>
      <c r="F4890">
        <v>4888</v>
      </c>
      <c r="G4890">
        <f t="shared" ca="1" si="155"/>
        <v>-5.7970449629839327E-2</v>
      </c>
    </row>
    <row r="4891" spans="2:7" x14ac:dyDescent="0.2">
      <c r="B4891" s="153">
        <v>36452</v>
      </c>
      <c r="C4891" s="61">
        <v>41.212532000000003</v>
      </c>
      <c r="D4891">
        <f t="shared" si="154"/>
        <v>0</v>
      </c>
      <c r="E4891">
        <v>0</v>
      </c>
      <c r="F4891">
        <v>4889</v>
      </c>
      <c r="G4891">
        <f t="shared" ca="1" si="155"/>
        <v>-3.6683602541841165E-2</v>
      </c>
    </row>
    <row r="4892" spans="2:7" x14ac:dyDescent="0.2">
      <c r="B4892" s="153">
        <v>36451</v>
      </c>
      <c r="C4892" s="61">
        <v>41.212532000000003</v>
      </c>
      <c r="D4892">
        <f t="shared" si="154"/>
        <v>-7.4775386049694172E-3</v>
      </c>
      <c r="E4892">
        <v>-7.4775386049694172E-3</v>
      </c>
      <c r="F4892">
        <v>4890</v>
      </c>
      <c r="G4892">
        <f t="shared" ca="1" si="155"/>
        <v>-4.9834865861163738E-3</v>
      </c>
    </row>
    <row r="4893" spans="2:7" x14ac:dyDescent="0.2">
      <c r="B4893" s="153">
        <v>36448</v>
      </c>
      <c r="C4893" s="61">
        <v>41.523021999999997</v>
      </c>
      <c r="D4893">
        <f t="shared" si="154"/>
        <v>-5.8065748123788612E-2</v>
      </c>
      <c r="E4893">
        <v>-5.8065748123788612E-2</v>
      </c>
      <c r="F4893">
        <v>4891</v>
      </c>
      <c r="G4893">
        <f t="shared" ca="1" si="155"/>
        <v>1.2110716019019922E-3</v>
      </c>
    </row>
    <row r="4894" spans="2:7" x14ac:dyDescent="0.2">
      <c r="B4894" s="153">
        <v>36447</v>
      </c>
      <c r="C4894" s="61">
        <v>44.082718</v>
      </c>
      <c r="D4894">
        <f t="shared" si="154"/>
        <v>3.9835633069065145E-2</v>
      </c>
      <c r="E4894">
        <v>3.9835633069065145E-2</v>
      </c>
      <c r="F4894">
        <v>4892</v>
      </c>
      <c r="G4894">
        <f t="shared" ca="1" si="155"/>
        <v>-5.8365777594663042E-2</v>
      </c>
    </row>
    <row r="4895" spans="2:7" x14ac:dyDescent="0.2">
      <c r="B4895" s="153">
        <v>36446</v>
      </c>
      <c r="C4895" s="61">
        <v>42.393929</v>
      </c>
      <c r="D4895">
        <f t="shared" si="154"/>
        <v>9.012413820023029E-3</v>
      </c>
      <c r="E4895">
        <v>9.012413820023029E-3</v>
      </c>
      <c r="F4895">
        <v>4893</v>
      </c>
      <c r="G4895">
        <f t="shared" ca="1" si="155"/>
        <v>2.7058301729023404E-2</v>
      </c>
    </row>
    <row r="4896" spans="2:7" x14ac:dyDescent="0.2">
      <c r="B4896" s="153">
        <v>36445</v>
      </c>
      <c r="C4896" s="61">
        <v>42.015270000000001</v>
      </c>
      <c r="D4896">
        <f t="shared" si="154"/>
        <v>-5.3783791883740707E-3</v>
      </c>
      <c r="E4896">
        <v>-5.3783791883740707E-3</v>
      </c>
      <c r="F4896">
        <v>4894</v>
      </c>
      <c r="G4896">
        <f t="shared" ca="1" si="155"/>
        <v>5.794040867723854E-3</v>
      </c>
    </row>
    <row r="4897" spans="2:7" x14ac:dyDescent="0.2">
      <c r="B4897" s="153">
        <v>36444</v>
      </c>
      <c r="C4897" s="61">
        <v>42.242466</v>
      </c>
      <c r="D4897">
        <f t="shared" si="154"/>
        <v>1.2708680068115142E-2</v>
      </c>
      <c r="E4897">
        <v>1.2708680068115142E-2</v>
      </c>
      <c r="F4897">
        <v>4895</v>
      </c>
      <c r="G4897">
        <f t="shared" ca="1" si="155"/>
        <v>-4.6082726479927102E-2</v>
      </c>
    </row>
    <row r="4898" spans="2:7" x14ac:dyDescent="0.2">
      <c r="B4898" s="153">
        <v>36441</v>
      </c>
      <c r="C4898" s="61">
        <v>41.712356999999997</v>
      </c>
      <c r="D4898">
        <f t="shared" si="154"/>
        <v>3.4754987164032677E-2</v>
      </c>
      <c r="E4898">
        <v>3.4754987164032677E-2</v>
      </c>
      <c r="F4898">
        <v>4896</v>
      </c>
      <c r="G4898">
        <f t="shared" ca="1" si="155"/>
        <v>-1.614363467485384E-2</v>
      </c>
    </row>
    <row r="4899" spans="2:7" x14ac:dyDescent="0.2">
      <c r="B4899" s="153">
        <v>36440</v>
      </c>
      <c r="C4899" s="61">
        <v>40.311337000000002</v>
      </c>
      <c r="D4899">
        <f t="shared" si="154"/>
        <v>4.2090934321547063E-2</v>
      </c>
      <c r="E4899">
        <v>4.2090934321547063E-2</v>
      </c>
      <c r="F4899">
        <v>4897</v>
      </c>
      <c r="G4899">
        <f t="shared" ca="1" si="155"/>
        <v>-2.0253036530488398E-2</v>
      </c>
    </row>
    <row r="4900" spans="2:7" x14ac:dyDescent="0.2">
      <c r="B4900" s="153">
        <v>36439</v>
      </c>
      <c r="C4900" s="61">
        <v>38.683128000000004</v>
      </c>
      <c r="D4900">
        <f t="shared" si="154"/>
        <v>-2.8897356424494303E-2</v>
      </c>
      <c r="E4900">
        <v>-2.8897356424494303E-2</v>
      </c>
      <c r="F4900">
        <v>4898</v>
      </c>
      <c r="G4900">
        <f t="shared" ca="1" si="155"/>
        <v>-2.6796761038939729E-2</v>
      </c>
    </row>
    <row r="4901" spans="2:7" x14ac:dyDescent="0.2">
      <c r="B4901" s="153">
        <v>36438</v>
      </c>
      <c r="C4901" s="61">
        <v>39.834232</v>
      </c>
      <c r="D4901">
        <f t="shared" si="154"/>
        <v>1.4464580305606951E-2</v>
      </c>
      <c r="E4901">
        <v>1.4464580305606951E-2</v>
      </c>
      <c r="F4901">
        <v>4899</v>
      </c>
      <c r="G4901">
        <f t="shared" ca="1" si="155"/>
        <v>2.301750898745257E-2</v>
      </c>
    </row>
    <row r="4902" spans="2:7" x14ac:dyDescent="0.2">
      <c r="B4902" s="153">
        <v>36437</v>
      </c>
      <c r="C4902" s="61">
        <v>39.266261999999998</v>
      </c>
      <c r="D4902">
        <f t="shared" si="154"/>
        <v>-2.7021855585742226E-2</v>
      </c>
      <c r="E4902">
        <v>-2.7021855585742226E-2</v>
      </c>
      <c r="F4902">
        <v>4900</v>
      </c>
      <c r="G4902">
        <f t="shared" ca="1" si="155"/>
        <v>-4.8033922802525698E-2</v>
      </c>
    </row>
    <row r="4903" spans="2:7" x14ac:dyDescent="0.2">
      <c r="B4903" s="153">
        <v>36434</v>
      </c>
      <c r="C4903" s="61">
        <v>40.356777000000001</v>
      </c>
      <c r="D4903">
        <f t="shared" si="154"/>
        <v>-2.2739751423836076E-2</v>
      </c>
      <c r="E4903">
        <v>-2.2739751423836076E-2</v>
      </c>
      <c r="F4903">
        <v>4901</v>
      </c>
      <c r="G4903">
        <f t="shared" ca="1" si="155"/>
        <v>-4.2676305473903546E-2</v>
      </c>
    </row>
    <row r="4904" spans="2:7" x14ac:dyDescent="0.2">
      <c r="B4904" s="153">
        <v>36433</v>
      </c>
      <c r="C4904" s="61">
        <v>41.295833999999999</v>
      </c>
      <c r="D4904">
        <f t="shared" si="154"/>
        <v>6.0884235316003756E-3</v>
      </c>
      <c r="E4904">
        <v>6.0884235316003756E-3</v>
      </c>
      <c r="F4904">
        <v>4902</v>
      </c>
      <c r="G4904">
        <f t="shared" ca="1" si="155"/>
        <v>0.10190295643597144</v>
      </c>
    </row>
    <row r="4905" spans="2:7" x14ac:dyDescent="0.2">
      <c r="B4905" s="153">
        <v>36432</v>
      </c>
      <c r="C4905" s="61">
        <v>41.045929000000001</v>
      </c>
      <c r="D4905">
        <f t="shared" si="154"/>
        <v>1.0628558079283425E-2</v>
      </c>
      <c r="E4905">
        <v>1.0628558079283425E-2</v>
      </c>
      <c r="F4905">
        <v>4903</v>
      </c>
      <c r="G4905">
        <f t="shared" ca="1" si="155"/>
        <v>3.2459864545880271E-3</v>
      </c>
    </row>
    <row r="4906" spans="2:7" x14ac:dyDescent="0.2">
      <c r="B4906" s="153">
        <v>36431</v>
      </c>
      <c r="C4906" s="61">
        <v>40.614258</v>
      </c>
      <c r="D4906">
        <f t="shared" si="154"/>
        <v>1.1314277398950277E-2</v>
      </c>
      <c r="E4906">
        <v>1.1314277398950277E-2</v>
      </c>
      <c r="F4906">
        <v>4904</v>
      </c>
      <c r="G4906">
        <f t="shared" ca="1" si="155"/>
        <v>5.825205645788032E-2</v>
      </c>
    </row>
    <row r="4907" spans="2:7" x14ac:dyDescent="0.2">
      <c r="B4907" s="153">
        <v>36430</v>
      </c>
      <c r="C4907" s="61">
        <v>40.159877999999999</v>
      </c>
      <c r="D4907">
        <f t="shared" si="154"/>
        <v>-5.28665061047255E-2</v>
      </c>
      <c r="E4907">
        <v>-5.28665061047255E-2</v>
      </c>
      <c r="F4907">
        <v>4905</v>
      </c>
      <c r="G4907">
        <f t="shared" ca="1" si="155"/>
        <v>-2.162493340145376E-3</v>
      </c>
    </row>
    <row r="4908" spans="2:7" x14ac:dyDescent="0.2">
      <c r="B4908" s="153">
        <v>36427</v>
      </c>
      <c r="C4908" s="61">
        <v>42.401496999999999</v>
      </c>
      <c r="D4908">
        <f t="shared" si="154"/>
        <v>4.4589590189698818E-2</v>
      </c>
      <c r="E4908">
        <v>4.4589590189698818E-2</v>
      </c>
      <c r="F4908">
        <v>4906</v>
      </c>
      <c r="G4908">
        <f t="shared" ca="1" si="155"/>
        <v>-7.4841831940034062E-2</v>
      </c>
    </row>
    <row r="4909" spans="2:7" x14ac:dyDescent="0.2">
      <c r="B4909" s="153">
        <v>36426</v>
      </c>
      <c r="C4909" s="61">
        <v>40.591537000000002</v>
      </c>
      <c r="D4909">
        <f t="shared" si="154"/>
        <v>-2.3679622990567466E-2</v>
      </c>
      <c r="E4909">
        <v>-2.3679622990567466E-2</v>
      </c>
      <c r="F4909">
        <v>4907</v>
      </c>
      <c r="G4909">
        <f t="shared" ca="1" si="155"/>
        <v>-8.2787920445217919E-2</v>
      </c>
    </row>
    <row r="4910" spans="2:7" x14ac:dyDescent="0.2">
      <c r="B4910" s="153">
        <v>36425</v>
      </c>
      <c r="C4910" s="61">
        <v>41.576042000000001</v>
      </c>
      <c r="D4910">
        <f t="shared" si="154"/>
        <v>1.142232702314064E-2</v>
      </c>
      <c r="E4910">
        <v>1.142232702314064E-2</v>
      </c>
      <c r="F4910">
        <v>4908</v>
      </c>
      <c r="G4910">
        <f t="shared" ca="1" si="155"/>
        <v>-2.7621988829601329E-2</v>
      </c>
    </row>
    <row r="4911" spans="2:7" x14ac:dyDescent="0.2">
      <c r="B4911" s="153">
        <v>36424</v>
      </c>
      <c r="C4911" s="61">
        <v>41.10651</v>
      </c>
      <c r="D4911">
        <f t="shared" si="154"/>
        <v>-2.3916526593563601E-2</v>
      </c>
      <c r="E4911">
        <v>-2.3916526593563601E-2</v>
      </c>
      <c r="F4911">
        <v>4909</v>
      </c>
      <c r="G4911">
        <f t="shared" ca="1" si="155"/>
        <v>5.7861909630962667E-2</v>
      </c>
    </row>
    <row r="4912" spans="2:7" x14ac:dyDescent="0.2">
      <c r="B4912" s="153">
        <v>36423</v>
      </c>
      <c r="C4912" s="61">
        <v>42.113723999999998</v>
      </c>
      <c r="D4912">
        <f t="shared" si="154"/>
        <v>-4.7121221075751486E-2</v>
      </c>
      <c r="E4912">
        <v>-4.7121221075751486E-2</v>
      </c>
      <c r="F4912">
        <v>4910</v>
      </c>
      <c r="G4912">
        <f t="shared" ca="1" si="155"/>
        <v>2.7717332195187773E-2</v>
      </c>
    </row>
    <row r="4913" spans="2:7" x14ac:dyDescent="0.2">
      <c r="B4913" s="153">
        <v>36420</v>
      </c>
      <c r="C4913" s="61">
        <v>44.196308000000002</v>
      </c>
      <c r="D4913">
        <f t="shared" si="154"/>
        <v>1.5663179242136591E-2</v>
      </c>
      <c r="E4913">
        <v>1.5663179242136591E-2</v>
      </c>
      <c r="F4913">
        <v>4911</v>
      </c>
      <c r="G4913">
        <f t="shared" ca="1" si="155"/>
        <v>-6.4642573518095409E-2</v>
      </c>
    </row>
    <row r="4914" spans="2:7" x14ac:dyDescent="0.2">
      <c r="B4914" s="153">
        <v>36419</v>
      </c>
      <c r="C4914" s="61">
        <v>43.514729000000003</v>
      </c>
      <c r="D4914">
        <f t="shared" si="154"/>
        <v>-5.3065441996181378E-2</v>
      </c>
      <c r="E4914">
        <v>-5.3065441996181378E-2</v>
      </c>
      <c r="F4914">
        <v>4912</v>
      </c>
      <c r="G4914">
        <f t="shared" ca="1" si="155"/>
        <v>9.0185646027478722E-2</v>
      </c>
    </row>
    <row r="4915" spans="2:7" x14ac:dyDescent="0.2">
      <c r="B4915" s="153">
        <v>36418</v>
      </c>
      <c r="C4915" s="61">
        <v>45.953259000000003</v>
      </c>
      <c r="D4915">
        <f t="shared" si="154"/>
        <v>-1.4808108435100081E-3</v>
      </c>
      <c r="E4915">
        <v>-1.4808108435100081E-3</v>
      </c>
      <c r="F4915">
        <v>4913</v>
      </c>
      <c r="G4915">
        <f t="shared" ca="1" si="155"/>
        <v>-1.4869633573448017E-2</v>
      </c>
    </row>
    <row r="4916" spans="2:7" x14ac:dyDescent="0.2">
      <c r="B4916" s="153">
        <v>36417</v>
      </c>
      <c r="C4916" s="61">
        <v>46.021408000000001</v>
      </c>
      <c r="D4916">
        <f t="shared" si="154"/>
        <v>-7.6749102740885124E-3</v>
      </c>
      <c r="E4916">
        <v>-7.6749102740885124E-3</v>
      </c>
      <c r="F4916">
        <v>4914</v>
      </c>
      <c r="G4916">
        <f t="shared" ca="1" si="155"/>
        <v>8.2131871947947591E-2</v>
      </c>
    </row>
    <row r="4917" spans="2:7" x14ac:dyDescent="0.2">
      <c r="B4917" s="153">
        <v>36416</v>
      </c>
      <c r="C4917" s="61">
        <v>46.37735</v>
      </c>
      <c r="D4917">
        <f t="shared" si="154"/>
        <v>0</v>
      </c>
      <c r="E4917">
        <v>0</v>
      </c>
      <c r="F4917">
        <v>4915</v>
      </c>
      <c r="G4917">
        <f t="shared" ca="1" si="155"/>
        <v>1.4556050122082546E-2</v>
      </c>
    </row>
    <row r="4918" spans="2:7" x14ac:dyDescent="0.2">
      <c r="B4918" s="153">
        <v>36413</v>
      </c>
      <c r="C4918" s="61">
        <v>46.37735</v>
      </c>
      <c r="D4918">
        <f t="shared" si="154"/>
        <v>1.6431561613222078E-2</v>
      </c>
      <c r="E4918">
        <v>1.6431561613222078E-2</v>
      </c>
      <c r="F4918">
        <v>4916</v>
      </c>
      <c r="G4918">
        <f t="shared" ca="1" si="155"/>
        <v>8.0006685978646117E-2</v>
      </c>
    </row>
    <row r="4919" spans="2:7" x14ac:dyDescent="0.2">
      <c r="B4919" s="153">
        <v>36412</v>
      </c>
      <c r="C4919" s="61">
        <v>45.627617000000001</v>
      </c>
      <c r="D4919">
        <f t="shared" si="154"/>
        <v>-1.6165930136154805E-2</v>
      </c>
      <c r="E4919">
        <v>-1.6165930136154805E-2</v>
      </c>
      <c r="F4919">
        <v>4917</v>
      </c>
      <c r="G4919">
        <f t="shared" ca="1" si="155"/>
        <v>-2.1339001933264556E-2</v>
      </c>
    </row>
    <row r="4920" spans="2:7" x14ac:dyDescent="0.2">
      <c r="B4920" s="153">
        <v>36411</v>
      </c>
      <c r="C4920" s="61">
        <v>46.37735</v>
      </c>
      <c r="D4920">
        <f t="shared" si="154"/>
        <v>6.9056659157502838E-3</v>
      </c>
      <c r="E4920">
        <v>6.9056659157502838E-3</v>
      </c>
      <c r="F4920">
        <v>4918</v>
      </c>
      <c r="G4920">
        <f t="shared" ca="1" si="155"/>
        <v>2.2309152927562476E-3</v>
      </c>
    </row>
    <row r="4921" spans="2:7" x14ac:dyDescent="0.2">
      <c r="B4921" s="153">
        <v>36410</v>
      </c>
      <c r="C4921" s="61">
        <v>46.059280000000001</v>
      </c>
      <c r="D4921">
        <f t="shared" si="154"/>
        <v>6.9536637322523288E-3</v>
      </c>
      <c r="E4921">
        <v>6.9536637322523288E-3</v>
      </c>
      <c r="F4921">
        <v>4919</v>
      </c>
      <c r="G4921">
        <f t="shared" ca="1" si="155"/>
        <v>3.1252238669301135E-3</v>
      </c>
    </row>
    <row r="4922" spans="2:7" x14ac:dyDescent="0.2">
      <c r="B4922" s="153">
        <v>36409</v>
      </c>
      <c r="C4922" s="61">
        <v>45.741211</v>
      </c>
      <c r="D4922">
        <f t="shared" si="154"/>
        <v>1.7520238028476215E-2</v>
      </c>
      <c r="E4922">
        <v>1.7520238028476215E-2</v>
      </c>
      <c r="F4922">
        <v>4920</v>
      </c>
      <c r="G4922">
        <f t="shared" ca="1" si="155"/>
        <v>1.2036950151532845E-2</v>
      </c>
    </row>
    <row r="4923" spans="2:7" x14ac:dyDescent="0.2">
      <c r="B4923" s="153">
        <v>36406</v>
      </c>
      <c r="C4923" s="61">
        <v>44.953612999999997</v>
      </c>
      <c r="D4923">
        <f t="shared" si="154"/>
        <v>-1.656743947825523E-2</v>
      </c>
      <c r="E4923">
        <v>-1.656743947825523E-2</v>
      </c>
      <c r="F4923">
        <v>4921</v>
      </c>
      <c r="G4923">
        <f t="shared" ca="1" si="155"/>
        <v>0.14884570824454438</v>
      </c>
    </row>
    <row r="4924" spans="2:7" x14ac:dyDescent="0.2">
      <c r="B4924" s="153">
        <v>36405</v>
      </c>
      <c r="C4924" s="61">
        <v>45.710926000000001</v>
      </c>
      <c r="D4924">
        <f t="shared" si="154"/>
        <v>-1.4888240553005258E-3</v>
      </c>
      <c r="E4924">
        <v>-1.4888240553005258E-3</v>
      </c>
      <c r="F4924">
        <v>4922</v>
      </c>
      <c r="G4924">
        <f t="shared" ca="1" si="155"/>
        <v>-9.5203618039973431E-2</v>
      </c>
    </row>
    <row r="4925" spans="2:7" x14ac:dyDescent="0.2">
      <c r="B4925" s="153">
        <v>36404</v>
      </c>
      <c r="C4925" s="61">
        <v>45.779083</v>
      </c>
      <c r="D4925">
        <f t="shared" si="154"/>
        <v>-2.7509560996106752E-2</v>
      </c>
      <c r="E4925">
        <v>-2.7509560996106752E-2</v>
      </c>
      <c r="F4925">
        <v>4923</v>
      </c>
      <c r="G4925">
        <f t="shared" ca="1" si="155"/>
        <v>1.7760402402779447E-2</v>
      </c>
    </row>
    <row r="4926" spans="2:7" x14ac:dyDescent="0.2">
      <c r="B4926" s="153">
        <v>36403</v>
      </c>
      <c r="C4926" s="61">
        <v>47.074069999999999</v>
      </c>
      <c r="D4926">
        <f t="shared" si="154"/>
        <v>-1.9558257020689973E-2</v>
      </c>
      <c r="E4926">
        <v>-1.9558257020689973E-2</v>
      </c>
      <c r="F4926">
        <v>4924</v>
      </c>
      <c r="G4926">
        <f t="shared" ca="1" si="155"/>
        <v>-2.4677820272441826E-2</v>
      </c>
    </row>
    <row r="4927" spans="2:7" x14ac:dyDescent="0.2">
      <c r="B4927" s="153">
        <v>36402</v>
      </c>
      <c r="C4927" s="61">
        <v>48.013123</v>
      </c>
      <c r="D4927">
        <f t="shared" si="154"/>
        <v>1.0841639882298611E-2</v>
      </c>
      <c r="E4927">
        <v>1.0841639882298611E-2</v>
      </c>
      <c r="F4927">
        <v>4925</v>
      </c>
      <c r="G4927">
        <f t="shared" ca="1" si="155"/>
        <v>-4.9857188772044127E-2</v>
      </c>
    </row>
    <row r="4928" spans="2:7" x14ac:dyDescent="0.2">
      <c r="B4928" s="153">
        <v>36399</v>
      </c>
      <c r="C4928" s="61">
        <v>47.498165</v>
      </c>
      <c r="D4928">
        <f t="shared" si="154"/>
        <v>1.5051031578517249E-2</v>
      </c>
      <c r="E4928">
        <v>1.5051031578517249E-2</v>
      </c>
      <c r="F4928">
        <v>4926</v>
      </c>
      <c r="G4928">
        <f t="shared" ca="1" si="155"/>
        <v>3.7467348674522179E-2</v>
      </c>
    </row>
    <row r="4929" spans="2:7" x14ac:dyDescent="0.2">
      <c r="B4929" s="153">
        <v>36398</v>
      </c>
      <c r="C4929" s="61">
        <v>46.793869000000001</v>
      </c>
      <c r="D4929">
        <f t="shared" si="154"/>
        <v>2.8462200743398659E-2</v>
      </c>
      <c r="E4929">
        <v>2.8462200743398659E-2</v>
      </c>
      <c r="F4929">
        <v>4927</v>
      </c>
      <c r="G4929">
        <f t="shared" ca="1" si="155"/>
        <v>-6.4489841736863451E-2</v>
      </c>
    </row>
    <row r="4930" spans="2:7" x14ac:dyDescent="0.2">
      <c r="B4930" s="153">
        <v>36397</v>
      </c>
      <c r="C4930" s="61">
        <v>45.498871000000001</v>
      </c>
      <c r="D4930">
        <f t="shared" si="154"/>
        <v>-2.9245546334747786E-2</v>
      </c>
      <c r="E4930">
        <v>-2.9245546334747786E-2</v>
      </c>
      <c r="F4930">
        <v>4928</v>
      </c>
      <c r="G4930">
        <f t="shared" ca="1" si="155"/>
        <v>-6.875624872511503E-4</v>
      </c>
    </row>
    <row r="4931" spans="2:7" x14ac:dyDescent="0.2">
      <c r="B4931" s="153">
        <v>36396</v>
      </c>
      <c r="C4931" s="61">
        <v>46.869598000000003</v>
      </c>
      <c r="D4931">
        <f t="shared" ref="D4931:D4994" si="156">(C4931-C4932)/C4932</f>
        <v>1.525587201783093E-2</v>
      </c>
      <c r="E4931">
        <v>1.525587201783093E-2</v>
      </c>
      <c r="F4931">
        <v>4929</v>
      </c>
      <c r="G4931">
        <f t="shared" ref="G4931:G4994" ca="1" si="157">_xlfn.NORM.INV(RAND(),$N$5,$N$6)</f>
        <v>-5.46611681342003E-2</v>
      </c>
    </row>
    <row r="4932" spans="2:7" x14ac:dyDescent="0.2">
      <c r="B4932" s="153">
        <v>36395</v>
      </c>
      <c r="C4932" s="61">
        <v>46.165306000000001</v>
      </c>
      <c r="D4932">
        <f t="shared" si="156"/>
        <v>8.00851699943122E-2</v>
      </c>
      <c r="E4932">
        <v>8.00851699943122E-2</v>
      </c>
      <c r="F4932">
        <v>4930</v>
      </c>
      <c r="G4932">
        <f t="shared" ca="1" si="157"/>
        <v>-8.6046836873090449E-2</v>
      </c>
    </row>
    <row r="4933" spans="2:7" x14ac:dyDescent="0.2">
      <c r="B4933" s="153">
        <v>36392</v>
      </c>
      <c r="C4933" s="61">
        <v>42.742283</v>
      </c>
      <c r="D4933">
        <f t="shared" si="156"/>
        <v>2.5808653561017091E-2</v>
      </c>
      <c r="E4933">
        <v>2.5808653561017091E-2</v>
      </c>
      <c r="F4933">
        <v>4931</v>
      </c>
      <c r="G4933">
        <f t="shared" ca="1" si="157"/>
        <v>5.7999245036526613E-2</v>
      </c>
    </row>
    <row r="4934" spans="2:7" x14ac:dyDescent="0.2">
      <c r="B4934" s="153">
        <v>36391</v>
      </c>
      <c r="C4934" s="61">
        <v>41.666916000000001</v>
      </c>
      <c r="D4934">
        <f t="shared" si="156"/>
        <v>-7.4360582854325202E-2</v>
      </c>
      <c r="E4934">
        <v>-7.4360582854325202E-2</v>
      </c>
      <c r="F4934">
        <v>4932</v>
      </c>
      <c r="G4934">
        <f t="shared" ca="1" si="157"/>
        <v>8.4004413827361464E-3</v>
      </c>
    </row>
    <row r="4935" spans="2:7" x14ac:dyDescent="0.2">
      <c r="B4935" s="153">
        <v>36390</v>
      </c>
      <c r="C4935" s="61">
        <v>45.014198</v>
      </c>
      <c r="D4935">
        <f t="shared" si="156"/>
        <v>7.273079970687947E-2</v>
      </c>
      <c r="E4935">
        <v>7.273079970687947E-2</v>
      </c>
      <c r="F4935">
        <v>4933</v>
      </c>
      <c r="G4935">
        <f t="shared" ca="1" si="157"/>
        <v>6.3179652502257946E-2</v>
      </c>
    </row>
    <row r="4936" spans="2:7" x14ac:dyDescent="0.2">
      <c r="B4936" s="153">
        <v>36389</v>
      </c>
      <c r="C4936" s="61">
        <v>41.962249999999997</v>
      </c>
      <c r="D4936">
        <f t="shared" si="156"/>
        <v>5.0028287436386903E-2</v>
      </c>
      <c r="E4936">
        <v>5.0028287436386903E-2</v>
      </c>
      <c r="F4936">
        <v>4934</v>
      </c>
      <c r="G4936">
        <f t="shared" ca="1" si="157"/>
        <v>-6.5155075990699848E-2</v>
      </c>
    </row>
    <row r="4937" spans="2:7" x14ac:dyDescent="0.2">
      <c r="B4937" s="153">
        <v>36388</v>
      </c>
      <c r="C4937" s="61">
        <v>39.962971000000003</v>
      </c>
      <c r="D4937">
        <f t="shared" si="156"/>
        <v>5.8788013121636694E-2</v>
      </c>
      <c r="E4937">
        <v>5.8788013121636694E-2</v>
      </c>
      <c r="F4937">
        <v>4935</v>
      </c>
      <c r="G4937">
        <f t="shared" ca="1" si="157"/>
        <v>8.1274542048067208E-2</v>
      </c>
    </row>
    <row r="4938" spans="2:7" x14ac:dyDescent="0.2">
      <c r="B4938" s="153">
        <v>36385</v>
      </c>
      <c r="C4938" s="61">
        <v>37.744072000000003</v>
      </c>
      <c r="D4938">
        <f t="shared" si="156"/>
        <v>-3.820944213349118E-2</v>
      </c>
      <c r="E4938">
        <v>-3.820944213349118E-2</v>
      </c>
      <c r="F4938">
        <v>4936</v>
      </c>
      <c r="G4938">
        <f t="shared" ca="1" si="157"/>
        <v>7.025749979915781E-2</v>
      </c>
    </row>
    <row r="4939" spans="2:7" x14ac:dyDescent="0.2">
      <c r="B4939" s="153">
        <v>36384</v>
      </c>
      <c r="C4939" s="61">
        <v>39.243546000000002</v>
      </c>
      <c r="D4939">
        <f t="shared" si="156"/>
        <v>-2.3737552223704408E-2</v>
      </c>
      <c r="E4939">
        <v>-2.3737552223704408E-2</v>
      </c>
      <c r="F4939">
        <v>4937</v>
      </c>
      <c r="G4939">
        <f t="shared" ca="1" si="157"/>
        <v>-4.1190928001162058E-2</v>
      </c>
    </row>
    <row r="4940" spans="2:7" x14ac:dyDescent="0.2">
      <c r="B4940" s="153">
        <v>36383</v>
      </c>
      <c r="C4940" s="61">
        <v>40.197741999999998</v>
      </c>
      <c r="D4940">
        <f t="shared" si="156"/>
        <v>3.9720062895135964E-3</v>
      </c>
      <c r="E4940">
        <v>3.9720062895135964E-3</v>
      </c>
      <c r="F4940">
        <v>4938</v>
      </c>
      <c r="G4940">
        <f t="shared" ca="1" si="157"/>
        <v>-5.9066720665849684E-2</v>
      </c>
    </row>
    <row r="4941" spans="2:7" x14ac:dyDescent="0.2">
      <c r="B4941" s="153">
        <v>36382</v>
      </c>
      <c r="C4941" s="61">
        <v>40.038708</v>
      </c>
      <c r="D4941">
        <f t="shared" si="156"/>
        <v>-5.3187758855031471E-2</v>
      </c>
      <c r="E4941">
        <v>-5.3187758855031471E-2</v>
      </c>
      <c r="F4941">
        <v>4939</v>
      </c>
      <c r="G4941">
        <f t="shared" ca="1" si="157"/>
        <v>-2.8010590865455327E-2</v>
      </c>
    </row>
    <row r="4942" spans="2:7" x14ac:dyDescent="0.2">
      <c r="B4942" s="153">
        <v>36381</v>
      </c>
      <c r="C4942" s="61">
        <v>42.287906999999997</v>
      </c>
      <c r="D4942">
        <f t="shared" si="156"/>
        <v>7.633033467130855E-2</v>
      </c>
      <c r="E4942">
        <v>7.633033467130855E-2</v>
      </c>
      <c r="F4942">
        <v>4940</v>
      </c>
      <c r="G4942">
        <f t="shared" ca="1" si="157"/>
        <v>-3.1189990058390665E-2</v>
      </c>
    </row>
    <row r="4943" spans="2:7" x14ac:dyDescent="0.2">
      <c r="B4943" s="153">
        <v>36378</v>
      </c>
      <c r="C4943" s="61">
        <v>39.288967</v>
      </c>
      <c r="D4943">
        <f t="shared" si="156"/>
        <v>2.6513376939221359E-2</v>
      </c>
      <c r="E4943">
        <v>2.6513376939221359E-2</v>
      </c>
      <c r="F4943">
        <v>4941</v>
      </c>
      <c r="G4943">
        <f t="shared" ca="1" si="157"/>
        <v>1.0025346854060296E-2</v>
      </c>
    </row>
    <row r="4944" spans="2:7" x14ac:dyDescent="0.2">
      <c r="B4944" s="153">
        <v>36377</v>
      </c>
      <c r="C4944" s="61">
        <v>38.274189</v>
      </c>
      <c r="D4944">
        <f t="shared" si="156"/>
        <v>1.1406930013808205E-2</v>
      </c>
      <c r="E4944">
        <v>1.1406930013808205E-2</v>
      </c>
      <c r="F4944">
        <v>4942</v>
      </c>
      <c r="G4944">
        <f t="shared" ca="1" si="157"/>
        <v>6.9071140020648139E-2</v>
      </c>
    </row>
    <row r="4945" spans="2:7" x14ac:dyDescent="0.2">
      <c r="B4945" s="153">
        <v>36376</v>
      </c>
      <c r="C4945" s="61">
        <v>37.842522000000002</v>
      </c>
      <c r="D4945">
        <f t="shared" si="156"/>
        <v>7.6939556555294636E-2</v>
      </c>
      <c r="E4945">
        <v>7.6939556555294636E-2</v>
      </c>
      <c r="F4945">
        <v>4943</v>
      </c>
      <c r="G4945">
        <f t="shared" ca="1" si="157"/>
        <v>7.7095134711853159E-3</v>
      </c>
    </row>
    <row r="4946" spans="2:7" x14ac:dyDescent="0.2">
      <c r="B4946" s="153">
        <v>36375</v>
      </c>
      <c r="C4946" s="61">
        <v>35.138947000000002</v>
      </c>
      <c r="D4946">
        <f t="shared" si="156"/>
        <v>4.764079814399678E-3</v>
      </c>
      <c r="E4946">
        <v>4.764079814399678E-3</v>
      </c>
      <c r="F4946">
        <v>4944</v>
      </c>
      <c r="G4946">
        <f t="shared" ca="1" si="157"/>
        <v>-3.7748781531722383E-2</v>
      </c>
    </row>
    <row r="4947" spans="2:7" x14ac:dyDescent="0.2">
      <c r="B4947" s="153">
        <v>36374</v>
      </c>
      <c r="C4947" s="61">
        <v>34.972335999999999</v>
      </c>
      <c r="D4947">
        <f t="shared" si="156"/>
        <v>-5.2912494932797413E-2</v>
      </c>
      <c r="E4947">
        <v>-5.2912494932797413E-2</v>
      </c>
      <c r="F4947">
        <v>4945</v>
      </c>
      <c r="G4947">
        <f t="shared" ca="1" si="157"/>
        <v>4.074236255765832E-2</v>
      </c>
    </row>
    <row r="4948" spans="2:7" x14ac:dyDescent="0.2">
      <c r="B4948" s="153">
        <v>36371</v>
      </c>
      <c r="C4948" s="61">
        <v>36.926192999999998</v>
      </c>
      <c r="D4948">
        <f t="shared" si="156"/>
        <v>8.6887017075665748E-3</v>
      </c>
      <c r="E4948">
        <v>8.6887017075665748E-3</v>
      </c>
      <c r="F4948">
        <v>4946</v>
      </c>
      <c r="G4948">
        <f t="shared" ca="1" si="157"/>
        <v>2.1881805471464271E-2</v>
      </c>
    </row>
    <row r="4949" spans="2:7" x14ac:dyDescent="0.2">
      <c r="B4949" s="153">
        <v>36370</v>
      </c>
      <c r="C4949" s="61">
        <v>36.608116000000003</v>
      </c>
      <c r="D4949">
        <f t="shared" si="156"/>
        <v>-3.8392746654775364E-2</v>
      </c>
      <c r="E4949">
        <v>-3.8392746654775364E-2</v>
      </c>
      <c r="F4949">
        <v>4947</v>
      </c>
      <c r="G4949">
        <f t="shared" ca="1" si="157"/>
        <v>2.9753380815518655E-2</v>
      </c>
    </row>
    <row r="4950" spans="2:7" x14ac:dyDescent="0.2">
      <c r="B4950" s="153">
        <v>36369</v>
      </c>
      <c r="C4950" s="61">
        <v>38.069716999999997</v>
      </c>
      <c r="D4950">
        <f t="shared" si="156"/>
        <v>-2.9723879332944698E-2</v>
      </c>
      <c r="E4950">
        <v>-2.9723879332944698E-2</v>
      </c>
      <c r="F4950">
        <v>4948</v>
      </c>
      <c r="G4950">
        <f t="shared" ca="1" si="157"/>
        <v>-1.6294327097823705E-2</v>
      </c>
    </row>
    <row r="4951" spans="2:7" x14ac:dyDescent="0.2">
      <c r="B4951" s="153">
        <v>36368</v>
      </c>
      <c r="C4951" s="61">
        <v>39.235962000000001</v>
      </c>
      <c r="D4951">
        <f t="shared" si="156"/>
        <v>-4.8022724904036298E-3</v>
      </c>
      <c r="E4951">
        <v>-4.8022724904036298E-3</v>
      </c>
      <c r="F4951">
        <v>4949</v>
      </c>
      <c r="G4951">
        <f t="shared" ca="1" si="157"/>
        <v>6.3981986307069291E-2</v>
      </c>
    </row>
    <row r="4952" spans="2:7" x14ac:dyDescent="0.2">
      <c r="B4952" s="153">
        <v>36367</v>
      </c>
      <c r="C4952" s="61">
        <v>39.425293000000003</v>
      </c>
      <c r="D4952">
        <f t="shared" si="156"/>
        <v>-3.0359423722232156E-2</v>
      </c>
      <c r="E4952">
        <v>-3.0359423722232156E-2</v>
      </c>
      <c r="F4952">
        <v>4950</v>
      </c>
      <c r="G4952">
        <f t="shared" ca="1" si="157"/>
        <v>3.1335701546525471E-2</v>
      </c>
    </row>
    <row r="4953" spans="2:7" x14ac:dyDescent="0.2">
      <c r="B4953" s="153">
        <v>36364</v>
      </c>
      <c r="C4953" s="61">
        <v>40.659697999999999</v>
      </c>
      <c r="D4953">
        <f t="shared" si="156"/>
        <v>-1.7925694392195685E-2</v>
      </c>
      <c r="E4953">
        <v>-1.7925694392195685E-2</v>
      </c>
      <c r="F4953">
        <v>4951</v>
      </c>
      <c r="G4953">
        <f t="shared" ca="1" si="157"/>
        <v>-7.3844934494423763E-3</v>
      </c>
    </row>
    <row r="4954" spans="2:7" x14ac:dyDescent="0.2">
      <c r="B4954" s="153">
        <v>36363</v>
      </c>
      <c r="C4954" s="61">
        <v>41.401854999999998</v>
      </c>
      <c r="D4954">
        <f t="shared" si="156"/>
        <v>1.8325697243017289E-3</v>
      </c>
      <c r="E4954">
        <v>1.8325697243017289E-3</v>
      </c>
      <c r="F4954">
        <v>4952</v>
      </c>
      <c r="G4954">
        <f t="shared" ca="1" si="157"/>
        <v>9.09461394952715E-2</v>
      </c>
    </row>
    <row r="4955" spans="2:7" x14ac:dyDescent="0.2">
      <c r="B4955" s="153">
        <v>36362</v>
      </c>
      <c r="C4955" s="61">
        <v>41.326121999999998</v>
      </c>
      <c r="D4955">
        <f t="shared" si="156"/>
        <v>3.3718313016515192E-2</v>
      </c>
      <c r="E4955">
        <v>3.3718313016515192E-2</v>
      </c>
      <c r="F4955">
        <v>4953</v>
      </c>
      <c r="G4955">
        <f t="shared" ca="1" si="157"/>
        <v>0.16117915991924739</v>
      </c>
    </row>
    <row r="4956" spans="2:7" x14ac:dyDescent="0.2">
      <c r="B4956" s="153">
        <v>36361</v>
      </c>
      <c r="C4956" s="61">
        <v>39.978127000000001</v>
      </c>
      <c r="D4956">
        <f t="shared" si="156"/>
        <v>-5.24141898687333E-2</v>
      </c>
      <c r="E4956">
        <v>-5.24141898687333E-2</v>
      </c>
      <c r="F4956">
        <v>4954</v>
      </c>
      <c r="G4956">
        <f t="shared" ca="1" si="157"/>
        <v>-7.9928850042427058E-2</v>
      </c>
    </row>
    <row r="4957" spans="2:7" x14ac:dyDescent="0.2">
      <c r="B4957" s="153">
        <v>36360</v>
      </c>
      <c r="C4957" s="61">
        <v>42.189453</v>
      </c>
      <c r="D4957">
        <f t="shared" si="156"/>
        <v>-1.8325921741435575E-2</v>
      </c>
      <c r="E4957">
        <v>-1.8325921741435575E-2</v>
      </c>
      <c r="F4957">
        <v>4955</v>
      </c>
      <c r="G4957">
        <f t="shared" ca="1" si="157"/>
        <v>3.1290558167819088E-2</v>
      </c>
    </row>
    <row r="4958" spans="2:7" x14ac:dyDescent="0.2">
      <c r="B4958" s="153">
        <v>36357</v>
      </c>
      <c r="C4958" s="61">
        <v>42.977046999999999</v>
      </c>
      <c r="D4958">
        <f t="shared" si="156"/>
        <v>1.4842632855523228E-2</v>
      </c>
      <c r="E4958">
        <v>1.4842632855523228E-2</v>
      </c>
      <c r="F4958">
        <v>4956</v>
      </c>
      <c r="G4958">
        <f t="shared" ca="1" si="157"/>
        <v>-1.0404134051584723E-2</v>
      </c>
    </row>
    <row r="4959" spans="2:7" x14ac:dyDescent="0.2">
      <c r="B4959" s="153">
        <v>36356</v>
      </c>
      <c r="C4959" s="61">
        <v>42.348483999999999</v>
      </c>
      <c r="D4959">
        <f t="shared" si="156"/>
        <v>3.9497294063040164E-3</v>
      </c>
      <c r="E4959">
        <v>3.9497294063040164E-3</v>
      </c>
      <c r="F4959">
        <v>4957</v>
      </c>
      <c r="G4959">
        <f t="shared" ca="1" si="157"/>
        <v>-3.0808066137299753E-2</v>
      </c>
    </row>
    <row r="4960" spans="2:7" x14ac:dyDescent="0.2">
      <c r="B4960" s="153">
        <v>36355</v>
      </c>
      <c r="C4960" s="61">
        <v>42.181877</v>
      </c>
      <c r="D4960">
        <f t="shared" si="156"/>
        <v>-7.5058228392124546E-2</v>
      </c>
      <c r="E4960">
        <v>-7.5058228392124546E-2</v>
      </c>
      <c r="F4960">
        <v>4958</v>
      </c>
      <c r="G4960">
        <f t="shared" ca="1" si="157"/>
        <v>4.7812405419173781E-3</v>
      </c>
    </row>
    <row r="4961" spans="2:7" x14ac:dyDescent="0.2">
      <c r="B4961" s="153">
        <v>36354</v>
      </c>
      <c r="C4961" s="61">
        <v>45.604900000000001</v>
      </c>
      <c r="D4961">
        <f t="shared" si="156"/>
        <v>7.4973185718601593E-2</v>
      </c>
      <c r="E4961">
        <v>7.4973185718601593E-2</v>
      </c>
      <c r="F4961">
        <v>4959</v>
      </c>
      <c r="G4961">
        <f t="shared" ca="1" si="157"/>
        <v>-2.4839508106430916E-2</v>
      </c>
    </row>
    <row r="4962" spans="2:7" x14ac:dyDescent="0.2">
      <c r="B4962" s="153">
        <v>36353</v>
      </c>
      <c r="C4962" s="61">
        <v>42.424221000000003</v>
      </c>
      <c r="D4962">
        <f t="shared" si="156"/>
        <v>8.0007701353663516E-2</v>
      </c>
      <c r="E4962">
        <v>8.0007701353663516E-2</v>
      </c>
      <c r="F4962">
        <v>4960</v>
      </c>
      <c r="G4962">
        <f t="shared" ca="1" si="157"/>
        <v>-8.8453225495717255E-2</v>
      </c>
    </row>
    <row r="4963" spans="2:7" x14ac:dyDescent="0.2">
      <c r="B4963" s="153">
        <v>36350</v>
      </c>
      <c r="C4963" s="61">
        <v>39.281405999999997</v>
      </c>
      <c r="D4963">
        <f t="shared" si="156"/>
        <v>8.0174869872185334E-2</v>
      </c>
      <c r="E4963">
        <v>8.0174869872185334E-2</v>
      </c>
      <c r="F4963">
        <v>4961</v>
      </c>
      <c r="G4963">
        <f t="shared" ca="1" si="157"/>
        <v>-4.4752044513791424E-2</v>
      </c>
    </row>
    <row r="4964" spans="2:7" x14ac:dyDescent="0.2">
      <c r="B4964" s="153">
        <v>36349</v>
      </c>
      <c r="C4964" s="61">
        <v>36.365783999999998</v>
      </c>
      <c r="D4964">
        <f t="shared" si="156"/>
        <v>8.00721466105518E-2</v>
      </c>
      <c r="E4964">
        <v>8.00721466105518E-2</v>
      </c>
      <c r="F4964">
        <v>4962</v>
      </c>
      <c r="G4964">
        <f t="shared" ca="1" si="157"/>
        <v>4.7495605844886752E-3</v>
      </c>
    </row>
    <row r="4965" spans="2:7" x14ac:dyDescent="0.2">
      <c r="B4965" s="153">
        <v>36348</v>
      </c>
      <c r="C4965" s="61">
        <v>33.669772999999999</v>
      </c>
      <c r="D4965">
        <f t="shared" si="156"/>
        <v>2.5368962490459172E-2</v>
      </c>
      <c r="E4965">
        <v>2.5368962490459172E-2</v>
      </c>
      <c r="F4965">
        <v>4963</v>
      </c>
      <c r="G4965">
        <f t="shared" ca="1" si="157"/>
        <v>-4.1745231243098091E-2</v>
      </c>
    </row>
    <row r="4966" spans="2:7" x14ac:dyDescent="0.2">
      <c r="B4966" s="153">
        <v>36347</v>
      </c>
      <c r="C4966" s="61">
        <v>32.836739000000001</v>
      </c>
      <c r="D4966">
        <f t="shared" si="156"/>
        <v>-1.0045628043115668E-2</v>
      </c>
      <c r="E4966">
        <v>-1.0045628043115668E-2</v>
      </c>
      <c r="F4966">
        <v>4964</v>
      </c>
      <c r="G4966">
        <f t="shared" ca="1" si="157"/>
        <v>-8.5678944767282425E-2</v>
      </c>
    </row>
    <row r="4967" spans="2:7" x14ac:dyDescent="0.2">
      <c r="B4967" s="153">
        <v>36346</v>
      </c>
      <c r="C4967" s="61">
        <v>33.169952000000002</v>
      </c>
      <c r="D4967">
        <f t="shared" si="156"/>
        <v>6.2590958654484399E-2</v>
      </c>
      <c r="E4967">
        <v>6.2590958654484399E-2</v>
      </c>
      <c r="F4967">
        <v>4965</v>
      </c>
      <c r="G4967">
        <f t="shared" ca="1" si="157"/>
        <v>4.2355507527313515E-3</v>
      </c>
    </row>
    <row r="4968" spans="2:7" x14ac:dyDescent="0.2">
      <c r="B4968" s="153">
        <v>36343</v>
      </c>
      <c r="C4968" s="61">
        <v>31.216106</v>
      </c>
      <c r="D4968">
        <f t="shared" si="156"/>
        <v>2.6394687465424341E-2</v>
      </c>
      <c r="E4968">
        <v>2.6394687465424341E-2</v>
      </c>
      <c r="F4968">
        <v>4966</v>
      </c>
      <c r="G4968">
        <f t="shared" ca="1" si="157"/>
        <v>-2.0746291358748243E-2</v>
      </c>
    </row>
    <row r="4969" spans="2:7" x14ac:dyDescent="0.2">
      <c r="B4969" s="153">
        <v>36342</v>
      </c>
      <c r="C4969" s="61">
        <v>30.413354999999999</v>
      </c>
      <c r="D4969">
        <f t="shared" si="156"/>
        <v>-2.4769563494478654E-2</v>
      </c>
      <c r="E4969">
        <v>-2.4769563494478654E-2</v>
      </c>
      <c r="F4969">
        <v>4967</v>
      </c>
      <c r="G4969">
        <f t="shared" ca="1" si="157"/>
        <v>3.2757353891950877E-2</v>
      </c>
    </row>
    <row r="4970" spans="2:7" x14ac:dyDescent="0.2">
      <c r="B4970" s="153">
        <v>36341</v>
      </c>
      <c r="C4970" s="61">
        <v>31.185814000000001</v>
      </c>
      <c r="D4970">
        <f t="shared" si="156"/>
        <v>-3.1970012681994862E-2</v>
      </c>
      <c r="E4970">
        <v>-3.1970012681994862E-2</v>
      </c>
      <c r="F4970">
        <v>4968</v>
      </c>
      <c r="G4970">
        <f t="shared" ca="1" si="157"/>
        <v>3.1371890516335287E-2</v>
      </c>
    </row>
    <row r="4971" spans="2:7" x14ac:dyDescent="0.2">
      <c r="B4971" s="153">
        <v>36340</v>
      </c>
      <c r="C4971" s="61">
        <v>32.215752000000002</v>
      </c>
      <c r="D4971">
        <f t="shared" si="156"/>
        <v>7.3407993111907323E-3</v>
      </c>
      <c r="E4971">
        <v>7.3407993111907323E-3</v>
      </c>
      <c r="F4971">
        <v>4969</v>
      </c>
      <c r="G4971">
        <f t="shared" ca="1" si="157"/>
        <v>-7.4208886063592841E-2</v>
      </c>
    </row>
    <row r="4972" spans="2:7" x14ac:dyDescent="0.2">
      <c r="B4972" s="153">
        <v>36339</v>
      </c>
      <c r="C4972" s="61">
        <v>31.980986000000001</v>
      </c>
      <c r="D4972">
        <f t="shared" si="156"/>
        <v>6.9144997892408413E-3</v>
      </c>
      <c r="E4972">
        <v>6.9144997892408413E-3</v>
      </c>
      <c r="F4972">
        <v>4970</v>
      </c>
      <c r="G4972">
        <f t="shared" ca="1" si="157"/>
        <v>1.8705417627667521E-2</v>
      </c>
    </row>
    <row r="4973" spans="2:7" x14ac:dyDescent="0.2">
      <c r="B4973" s="153">
        <v>36336</v>
      </c>
      <c r="C4973" s="61">
        <v>31.761372000000001</v>
      </c>
      <c r="D4973">
        <f t="shared" si="156"/>
        <v>2.6297691279511927E-3</v>
      </c>
      <c r="E4973">
        <v>2.6297691279511927E-3</v>
      </c>
      <c r="F4973">
        <v>4971</v>
      </c>
      <c r="G4973">
        <f t="shared" ca="1" si="157"/>
        <v>2.3210939939389188E-2</v>
      </c>
    </row>
    <row r="4974" spans="2:7" x14ac:dyDescent="0.2">
      <c r="B4974" s="153">
        <v>36335</v>
      </c>
      <c r="C4974" s="61">
        <v>31.678066000000001</v>
      </c>
      <c r="D4974">
        <f t="shared" si="156"/>
        <v>1.4798770865270679E-2</v>
      </c>
      <c r="E4974">
        <v>1.4798770865270679E-2</v>
      </c>
      <c r="F4974">
        <v>4972</v>
      </c>
      <c r="G4974">
        <f t="shared" ca="1" si="157"/>
        <v>6.6715843947582107E-2</v>
      </c>
    </row>
    <row r="4975" spans="2:7" x14ac:dyDescent="0.2">
      <c r="B4975" s="153">
        <v>36334</v>
      </c>
      <c r="C4975" s="61">
        <v>31.216106</v>
      </c>
      <c r="D4975">
        <f t="shared" si="156"/>
        <v>-6.2542548594477734E-2</v>
      </c>
      <c r="E4975">
        <v>-6.2542548594477734E-2</v>
      </c>
      <c r="F4975">
        <v>4973</v>
      </c>
      <c r="G4975">
        <f t="shared" ca="1" si="157"/>
        <v>-2.1159198647598122E-2</v>
      </c>
    </row>
    <row r="4976" spans="2:7" x14ac:dyDescent="0.2">
      <c r="B4976" s="153">
        <v>36333</v>
      </c>
      <c r="C4976" s="61">
        <v>33.298690999999998</v>
      </c>
      <c r="D4976">
        <f t="shared" si="156"/>
        <v>5.5955706973646997E-2</v>
      </c>
      <c r="E4976">
        <v>5.5955706973646997E-2</v>
      </c>
      <c r="F4976">
        <v>4974</v>
      </c>
      <c r="G4976">
        <f t="shared" ca="1" si="157"/>
        <v>8.4177147855125908E-2</v>
      </c>
    </row>
    <row r="4977" spans="2:7" x14ac:dyDescent="0.2">
      <c r="B4977" s="153">
        <v>36332</v>
      </c>
      <c r="C4977" s="61">
        <v>31.534174</v>
      </c>
      <c r="D4977">
        <f t="shared" si="156"/>
        <v>4.6493851774690655E-2</v>
      </c>
      <c r="E4977">
        <v>4.6493851774690655E-2</v>
      </c>
      <c r="F4977">
        <v>4975</v>
      </c>
      <c r="G4977">
        <f t="shared" ca="1" si="157"/>
        <v>0.11737441078961854</v>
      </c>
    </row>
    <row r="4978" spans="2:7" x14ac:dyDescent="0.2">
      <c r="B4978" s="153">
        <v>36329</v>
      </c>
      <c r="C4978" s="61">
        <v>30.133167</v>
      </c>
      <c r="D4978">
        <f t="shared" si="156"/>
        <v>2.3932283903420403E-2</v>
      </c>
      <c r="E4978">
        <v>2.3932283903420403E-2</v>
      </c>
      <c r="F4978">
        <v>4976</v>
      </c>
      <c r="G4978">
        <f t="shared" ca="1" si="157"/>
        <v>1.1509463892658185E-2</v>
      </c>
    </row>
    <row r="4979" spans="2:7" x14ac:dyDescent="0.2">
      <c r="B4979" s="153">
        <v>36328</v>
      </c>
      <c r="C4979" s="61">
        <v>29.428867</v>
      </c>
      <c r="D4979">
        <f t="shared" si="156"/>
        <v>4.2941537243731454E-2</v>
      </c>
      <c r="E4979">
        <v>4.2941537243731454E-2</v>
      </c>
      <c r="F4979">
        <v>4977</v>
      </c>
      <c r="G4979">
        <f t="shared" ca="1" si="157"/>
        <v>-5.7399755827052951E-2</v>
      </c>
    </row>
    <row r="4980" spans="2:7" x14ac:dyDescent="0.2">
      <c r="B4980" s="153">
        <v>36327</v>
      </c>
      <c r="C4980" s="61">
        <v>28.217178000000001</v>
      </c>
      <c r="D4980">
        <f t="shared" si="156"/>
        <v>5.0499415000941704E-2</v>
      </c>
      <c r="E4980">
        <v>5.0499415000941704E-2</v>
      </c>
      <c r="F4980">
        <v>4978</v>
      </c>
      <c r="G4980">
        <f t="shared" ca="1" si="157"/>
        <v>1.649116180501102E-2</v>
      </c>
    </row>
    <row r="4981" spans="2:7" x14ac:dyDescent="0.2">
      <c r="B4981" s="153">
        <v>36326</v>
      </c>
      <c r="C4981" s="61">
        <v>26.860727000000001</v>
      </c>
      <c r="D4981">
        <f t="shared" si="156"/>
        <v>9.2411069234207954E-3</v>
      </c>
      <c r="E4981">
        <v>9.2411069234207954E-3</v>
      </c>
      <c r="F4981">
        <v>4979</v>
      </c>
      <c r="G4981">
        <f t="shared" ca="1" si="157"/>
        <v>2.5827391080132336E-2</v>
      </c>
    </row>
    <row r="4982" spans="2:7" x14ac:dyDescent="0.2">
      <c r="B4982" s="153">
        <v>36325</v>
      </c>
      <c r="C4982" s="61">
        <v>26.614777</v>
      </c>
      <c r="D4982">
        <f t="shared" si="156"/>
        <v>-2.1911821019572258E-2</v>
      </c>
      <c r="E4982">
        <v>-2.1911821019572258E-2</v>
      </c>
      <c r="F4982">
        <v>4980</v>
      </c>
      <c r="G4982">
        <f t="shared" ca="1" si="157"/>
        <v>-3.7528104409553023E-2</v>
      </c>
    </row>
    <row r="4983" spans="2:7" x14ac:dyDescent="0.2">
      <c r="B4983" s="153">
        <v>36322</v>
      </c>
      <c r="C4983" s="61">
        <v>27.211020000000001</v>
      </c>
      <c r="D4983">
        <f t="shared" si="156"/>
        <v>-4.7730800613852833E-2</v>
      </c>
      <c r="E4983">
        <v>-4.7730800613852833E-2</v>
      </c>
      <c r="F4983">
        <v>4981</v>
      </c>
      <c r="G4983">
        <f t="shared" ca="1" si="157"/>
        <v>-3.3490551452304188E-2</v>
      </c>
    </row>
    <row r="4984" spans="2:7" x14ac:dyDescent="0.2">
      <c r="B4984" s="153">
        <v>36321</v>
      </c>
      <c r="C4984" s="61">
        <v>28.574923999999999</v>
      </c>
      <c r="D4984">
        <f t="shared" si="156"/>
        <v>-3.5956863517882562E-2</v>
      </c>
      <c r="E4984">
        <v>-3.5956863517882562E-2</v>
      </c>
      <c r="F4984">
        <v>4982</v>
      </c>
      <c r="G4984">
        <f t="shared" ca="1" si="157"/>
        <v>-4.1242450803041258E-2</v>
      </c>
    </row>
    <row r="4985" spans="2:7" x14ac:dyDescent="0.2">
      <c r="B4985" s="153">
        <v>36320</v>
      </c>
      <c r="C4985" s="61">
        <v>29.640711</v>
      </c>
      <c r="D4985">
        <f t="shared" si="156"/>
        <v>-2.7628339728666941E-2</v>
      </c>
      <c r="E4985">
        <v>-2.7628339728666941E-2</v>
      </c>
      <c r="F4985">
        <v>4983</v>
      </c>
      <c r="G4985">
        <f t="shared" ca="1" si="157"/>
        <v>1.2901493691849541E-2</v>
      </c>
    </row>
    <row r="4986" spans="2:7" x14ac:dyDescent="0.2">
      <c r="B4986" s="153">
        <v>36319</v>
      </c>
      <c r="C4986" s="61">
        <v>30.482903</v>
      </c>
      <c r="D4986">
        <f t="shared" si="156"/>
        <v>4.5768495628946165E-2</v>
      </c>
      <c r="E4986">
        <v>4.5768495628946165E-2</v>
      </c>
      <c r="F4986">
        <v>4984</v>
      </c>
      <c r="G4986">
        <f t="shared" ca="1" si="157"/>
        <v>2.8073447770727539E-2</v>
      </c>
    </row>
    <row r="4987" spans="2:7" x14ac:dyDescent="0.2">
      <c r="B4987" s="153">
        <v>36318</v>
      </c>
      <c r="C4987" s="61">
        <v>29.148806</v>
      </c>
      <c r="D4987">
        <f t="shared" si="156"/>
        <v>-2.2250006591277616E-2</v>
      </c>
      <c r="E4987">
        <v>-2.2250006591277616E-2</v>
      </c>
      <c r="F4987">
        <v>4985</v>
      </c>
      <c r="G4987">
        <f t="shared" ca="1" si="157"/>
        <v>-6.4826254312492322E-3</v>
      </c>
    </row>
    <row r="4988" spans="2:7" x14ac:dyDescent="0.2">
      <c r="B4988" s="153">
        <v>36315</v>
      </c>
      <c r="C4988" s="61">
        <v>29.812125999999999</v>
      </c>
      <c r="D4988">
        <f t="shared" si="156"/>
        <v>5.8200873022679081E-2</v>
      </c>
      <c r="E4988">
        <v>5.8200873022679081E-2</v>
      </c>
      <c r="F4988">
        <v>4986</v>
      </c>
      <c r="G4988">
        <f t="shared" ca="1" si="157"/>
        <v>6.8772507081314811E-3</v>
      </c>
    </row>
    <row r="4989" spans="2:7" x14ac:dyDescent="0.2">
      <c r="B4989" s="153">
        <v>36314</v>
      </c>
      <c r="C4989" s="61">
        <v>28.172464000000002</v>
      </c>
      <c r="D4989">
        <f t="shared" si="156"/>
        <v>2.8851520494576833E-2</v>
      </c>
      <c r="E4989">
        <v>2.8851520494576833E-2</v>
      </c>
      <c r="F4989">
        <v>4987</v>
      </c>
      <c r="G4989">
        <f t="shared" ca="1" si="157"/>
        <v>-3.3428263657078239E-2</v>
      </c>
    </row>
    <row r="4990" spans="2:7" x14ac:dyDescent="0.2">
      <c r="B4990" s="153">
        <v>36313</v>
      </c>
      <c r="C4990" s="61">
        <v>27.382439000000002</v>
      </c>
      <c r="D4990">
        <f t="shared" si="156"/>
        <v>4.0498499543293071E-2</v>
      </c>
      <c r="E4990">
        <v>4.0498499543293071E-2</v>
      </c>
      <c r="F4990">
        <v>4988</v>
      </c>
      <c r="G4990">
        <f t="shared" ca="1" si="157"/>
        <v>-3.7448916187760715E-2</v>
      </c>
    </row>
    <row r="4991" spans="2:7" x14ac:dyDescent="0.2">
      <c r="B4991" s="153">
        <v>36312</v>
      </c>
      <c r="C4991" s="61">
        <v>26.316654</v>
      </c>
      <c r="D4991">
        <f t="shared" si="156"/>
        <v>-3.9183865466301898E-2</v>
      </c>
      <c r="E4991">
        <v>-3.9183865466301898E-2</v>
      </c>
      <c r="F4991">
        <v>4989</v>
      </c>
      <c r="G4991">
        <f t="shared" ca="1" si="157"/>
        <v>3.759841378706151E-2</v>
      </c>
    </row>
    <row r="4992" spans="2:7" x14ac:dyDescent="0.2">
      <c r="B4992" s="153">
        <v>36311</v>
      </c>
      <c r="C4992" s="61">
        <v>27.389896</v>
      </c>
      <c r="D4992">
        <f t="shared" si="156"/>
        <v>8.0247212298884027E-2</v>
      </c>
      <c r="E4992">
        <v>8.0247212298884027E-2</v>
      </c>
      <c r="F4992">
        <v>4990</v>
      </c>
      <c r="G4992">
        <f t="shared" ca="1" si="157"/>
        <v>5.4781175208785025E-2</v>
      </c>
    </row>
    <row r="4993" spans="2:7" x14ac:dyDescent="0.2">
      <c r="B4993" s="153">
        <v>36308</v>
      </c>
      <c r="C4993" s="61">
        <v>25.355211000000001</v>
      </c>
      <c r="D4993">
        <f t="shared" si="156"/>
        <v>1.2499947588439295E-2</v>
      </c>
      <c r="E4993">
        <v>1.2499947588439295E-2</v>
      </c>
      <c r="F4993">
        <v>4991</v>
      </c>
      <c r="G4993">
        <f t="shared" ca="1" si="157"/>
        <v>2.6865232154129368E-2</v>
      </c>
    </row>
    <row r="4994" spans="2:7" x14ac:dyDescent="0.2">
      <c r="B4994" s="153">
        <v>36307</v>
      </c>
      <c r="C4994" s="61">
        <v>25.042185</v>
      </c>
      <c r="D4994">
        <f t="shared" si="156"/>
        <v>-4.0822171958301338E-2</v>
      </c>
      <c r="E4994">
        <v>-4.0822171958301338E-2</v>
      </c>
      <c r="F4994">
        <v>4992</v>
      </c>
      <c r="G4994">
        <f t="shared" ca="1" si="157"/>
        <v>7.0250113139591633E-2</v>
      </c>
    </row>
    <row r="4995" spans="2:7" x14ac:dyDescent="0.2">
      <c r="B4995" s="153">
        <v>36306</v>
      </c>
      <c r="C4995" s="61">
        <v>26.107969000000001</v>
      </c>
      <c r="D4995">
        <f t="shared" ref="D4995:D5058" si="158">(C4995-C4996)/C4996</f>
        <v>-4.5504008884266804E-2</v>
      </c>
      <c r="E4995">
        <v>-4.5504008884266804E-2</v>
      </c>
      <c r="F4995">
        <v>4993</v>
      </c>
      <c r="G4995">
        <f t="shared" ref="G4995:G5058" ca="1" si="159">_xlfn.NORM.INV(RAND(),$N$5,$N$6)</f>
        <v>-4.5151615950030879E-2</v>
      </c>
    </row>
    <row r="4996" spans="2:7" x14ac:dyDescent="0.2">
      <c r="B4996" s="153">
        <v>36305</v>
      </c>
      <c r="C4996" s="61">
        <v>27.352623000000001</v>
      </c>
      <c r="D4996">
        <f t="shared" si="158"/>
        <v>4.2613413073095671E-2</v>
      </c>
      <c r="E4996">
        <v>4.2613413073095671E-2</v>
      </c>
      <c r="F4996">
        <v>4994</v>
      </c>
      <c r="G4996">
        <f t="shared" ca="1" si="159"/>
        <v>8.9870578876583326E-2</v>
      </c>
    </row>
    <row r="4997" spans="2:7" x14ac:dyDescent="0.2">
      <c r="B4997" s="153">
        <v>36304</v>
      </c>
      <c r="C4997" s="61">
        <v>26.234673999999998</v>
      </c>
      <c r="D4997">
        <f t="shared" si="158"/>
        <v>-1.6759778630092356E-2</v>
      </c>
      <c r="E4997">
        <v>-1.6759778630092356E-2</v>
      </c>
      <c r="F4997">
        <v>4995</v>
      </c>
      <c r="G4997">
        <f t="shared" ca="1" si="159"/>
        <v>5.0105910066289165E-2</v>
      </c>
    </row>
    <row r="4998" spans="2:7" x14ac:dyDescent="0.2">
      <c r="B4998" s="153">
        <v>36301</v>
      </c>
      <c r="C4998" s="61">
        <v>26.681856</v>
      </c>
      <c r="D4998">
        <f t="shared" si="158"/>
        <v>-5.2910103993743733E-2</v>
      </c>
      <c r="E4998">
        <v>-5.2910103993743733E-2</v>
      </c>
      <c r="F4998">
        <v>4996</v>
      </c>
      <c r="G4998">
        <f t="shared" ca="1" si="159"/>
        <v>6.6060177891226549E-2</v>
      </c>
    </row>
    <row r="4999" spans="2:7" x14ac:dyDescent="0.2">
      <c r="B4999" s="153">
        <v>36300</v>
      </c>
      <c r="C4999" s="61">
        <v>28.172464000000002</v>
      </c>
      <c r="D4999">
        <f t="shared" si="158"/>
        <v>-2.148566330957118E-2</v>
      </c>
      <c r="E4999">
        <v>-2.148566330957118E-2</v>
      </c>
      <c r="F4999">
        <v>4997</v>
      </c>
      <c r="G4999">
        <f t="shared" ca="1" si="159"/>
        <v>-2.1076216249921783E-2</v>
      </c>
    </row>
    <row r="5000" spans="2:7" x14ac:dyDescent="0.2">
      <c r="B5000" s="153">
        <v>36299</v>
      </c>
      <c r="C5000" s="61">
        <v>28.791059000000001</v>
      </c>
      <c r="D5000">
        <f t="shared" si="158"/>
        <v>3.8981125875476009E-3</v>
      </c>
      <c r="E5000">
        <v>3.8981125875476009E-3</v>
      </c>
      <c r="F5000">
        <v>4998</v>
      </c>
      <c r="G5000">
        <f t="shared" ca="1" si="159"/>
        <v>-1.28547614933643E-2</v>
      </c>
    </row>
    <row r="5001" spans="2:7" x14ac:dyDescent="0.2">
      <c r="B5001" s="153">
        <v>36298</v>
      </c>
      <c r="C5001" s="61">
        <v>28.679264</v>
      </c>
      <c r="D5001">
        <f t="shared" si="158"/>
        <v>2.3441054537796393E-3</v>
      </c>
      <c r="E5001">
        <v>2.3441054537796393E-3</v>
      </c>
      <c r="F5001">
        <v>4999</v>
      </c>
      <c r="G5001">
        <f t="shared" ca="1" si="159"/>
        <v>-2.1164259743911683E-3</v>
      </c>
    </row>
    <row r="5002" spans="2:7" x14ac:dyDescent="0.2">
      <c r="B5002" s="153">
        <v>36297</v>
      </c>
      <c r="C5002" s="61">
        <v>28.612193999999999</v>
      </c>
      <c r="D5002">
        <f t="shared" si="158"/>
        <v>-2.4891942046829697E-2</v>
      </c>
      <c r="E5002">
        <v>-2.4891942046829697E-2</v>
      </c>
      <c r="F5002">
        <v>5000</v>
      </c>
      <c r="G5002">
        <f t="shared" ca="1" si="159"/>
        <v>-1.6570804133355859E-2</v>
      </c>
    </row>
    <row r="5003" spans="2:7" x14ac:dyDescent="0.2">
      <c r="B5003" s="153">
        <v>36294</v>
      </c>
      <c r="C5003" s="61">
        <v>29.342587999999999</v>
      </c>
      <c r="D5003">
        <f t="shared" si="158"/>
        <v>8.0109841973327225E-2</v>
      </c>
      <c r="E5003">
        <v>8.0109841973327225E-2</v>
      </c>
      <c r="F5003">
        <v>5001</v>
      </c>
      <c r="G5003">
        <f t="shared" ca="1" si="159"/>
        <v>-1.4355203198918752E-2</v>
      </c>
    </row>
    <row r="5004" spans="2:7" x14ac:dyDescent="0.2">
      <c r="B5004" s="153">
        <v>36293</v>
      </c>
      <c r="C5004" s="61">
        <v>27.1663</v>
      </c>
      <c r="D5004">
        <f t="shared" si="158"/>
        <v>7.9999977737123307E-2</v>
      </c>
      <c r="E5004">
        <v>7.9999977737123307E-2</v>
      </c>
      <c r="F5004">
        <v>5002</v>
      </c>
      <c r="G5004">
        <f t="shared" ca="1" si="159"/>
        <v>8.1930379608852319E-4</v>
      </c>
    </row>
    <row r="5005" spans="2:7" x14ac:dyDescent="0.2">
      <c r="B5005" s="153">
        <v>36292</v>
      </c>
      <c r="C5005" s="61">
        <v>25.153981999999999</v>
      </c>
      <c r="D5005">
        <f t="shared" si="158"/>
        <v>2.8963329952541004E-2</v>
      </c>
      <c r="E5005">
        <v>2.8963329952541004E-2</v>
      </c>
      <c r="F5005">
        <v>5003</v>
      </c>
      <c r="G5005">
        <f t="shared" ca="1" si="159"/>
        <v>0.11045572001123512</v>
      </c>
    </row>
    <row r="5006" spans="2:7" x14ac:dyDescent="0.2">
      <c r="B5006" s="153">
        <v>36291</v>
      </c>
      <c r="C5006" s="61">
        <v>24.445945999999999</v>
      </c>
      <c r="D5006">
        <f t="shared" si="158"/>
        <v>1.2345750587951567E-2</v>
      </c>
      <c r="E5006">
        <v>1.2345750587951567E-2</v>
      </c>
      <c r="F5006">
        <v>5004</v>
      </c>
      <c r="G5006">
        <f t="shared" ca="1" si="159"/>
        <v>-1.1856883051600325E-2</v>
      </c>
    </row>
    <row r="5007" spans="2:7" x14ac:dyDescent="0.2">
      <c r="B5007" s="153">
        <v>36290</v>
      </c>
      <c r="C5007" s="61">
        <v>24.147822999999999</v>
      </c>
      <c r="D5007">
        <f t="shared" si="158"/>
        <v>-6.1681779544177113E-4</v>
      </c>
      <c r="E5007">
        <v>-6.1681779544177113E-4</v>
      </c>
      <c r="F5007">
        <v>5005</v>
      </c>
      <c r="G5007">
        <f t="shared" ca="1" si="159"/>
        <v>3.8631066752740403E-2</v>
      </c>
    </row>
    <row r="5008" spans="2:7" x14ac:dyDescent="0.2">
      <c r="B5008" s="153">
        <v>36287</v>
      </c>
      <c r="C5008" s="61">
        <v>24.162727</v>
      </c>
      <c r="D5008">
        <f t="shared" si="158"/>
        <v>6.8204451062792174E-2</v>
      </c>
      <c r="E5008">
        <v>6.8204451062792174E-2</v>
      </c>
      <c r="F5008">
        <v>5006</v>
      </c>
      <c r="G5008">
        <f t="shared" ca="1" si="159"/>
        <v>2.3802000501353539E-2</v>
      </c>
    </row>
    <row r="5009" spans="2:7" x14ac:dyDescent="0.2">
      <c r="B5009" s="153">
        <v>36286</v>
      </c>
      <c r="C5009" s="61">
        <v>22.619945999999999</v>
      </c>
      <c r="D5009">
        <f t="shared" si="158"/>
        <v>8.0070671742533336E-2</v>
      </c>
      <c r="E5009">
        <v>8.0070671742533336E-2</v>
      </c>
      <c r="F5009">
        <v>5007</v>
      </c>
      <c r="G5009">
        <f t="shared" ca="1" si="159"/>
        <v>8.0072805009848036E-2</v>
      </c>
    </row>
    <row r="5010" spans="2:7" x14ac:dyDescent="0.2">
      <c r="B5010" s="153">
        <v>36285</v>
      </c>
      <c r="C5010" s="61">
        <v>20.943024000000001</v>
      </c>
      <c r="D5010">
        <f t="shared" si="158"/>
        <v>-3.6350920073767772E-2</v>
      </c>
      <c r="E5010">
        <v>-3.6350920073767772E-2</v>
      </c>
      <c r="F5010">
        <v>5008</v>
      </c>
      <c r="G5010">
        <f t="shared" ca="1" si="159"/>
        <v>-2.9643293415911147E-3</v>
      </c>
    </row>
    <row r="5011" spans="2:7" x14ac:dyDescent="0.2">
      <c r="B5011" s="153">
        <v>36284</v>
      </c>
      <c r="C5011" s="61">
        <v>21.733039999999999</v>
      </c>
      <c r="D5011">
        <f t="shared" si="158"/>
        <v>7.9999956269350123E-2</v>
      </c>
      <c r="E5011">
        <v>7.9999956269350123E-2</v>
      </c>
      <c r="F5011">
        <v>5009</v>
      </c>
      <c r="G5011">
        <f t="shared" ca="1" si="159"/>
        <v>-8.1218726188201307E-2</v>
      </c>
    </row>
    <row r="5012" spans="2:7" x14ac:dyDescent="0.2">
      <c r="B5012" s="153">
        <v>36283</v>
      </c>
      <c r="C5012" s="61">
        <v>20.123186</v>
      </c>
      <c r="D5012">
        <f t="shared" si="158"/>
        <v>-5.6274024387796065E-2</v>
      </c>
      <c r="E5012">
        <v>-5.6274024387796065E-2</v>
      </c>
      <c r="F5012">
        <v>5010</v>
      </c>
      <c r="G5012">
        <f t="shared" ca="1" si="159"/>
        <v>3.5700019269707499E-3</v>
      </c>
    </row>
    <row r="5013" spans="2:7" x14ac:dyDescent="0.2">
      <c r="B5013" s="153">
        <v>36280</v>
      </c>
      <c r="C5013" s="61">
        <v>21.323124</v>
      </c>
      <c r="D5013">
        <f t="shared" si="158"/>
        <v>2.4713358973364605E-2</v>
      </c>
      <c r="E5013">
        <v>2.4713358973364605E-2</v>
      </c>
      <c r="F5013">
        <v>5011</v>
      </c>
      <c r="G5013">
        <f t="shared" ca="1" si="159"/>
        <v>1.4434058059542934E-3</v>
      </c>
    </row>
    <row r="5014" spans="2:7" x14ac:dyDescent="0.2">
      <c r="B5014" s="153">
        <v>36279</v>
      </c>
      <c r="C5014" s="61">
        <v>20.808866999999999</v>
      </c>
      <c r="D5014">
        <f t="shared" si="158"/>
        <v>5.7575867538957631E-2</v>
      </c>
      <c r="E5014">
        <v>5.7575867538957631E-2</v>
      </c>
      <c r="F5014">
        <v>5012</v>
      </c>
      <c r="G5014">
        <f t="shared" ca="1" si="159"/>
        <v>6.010310761264586E-2</v>
      </c>
    </row>
    <row r="5015" spans="2:7" x14ac:dyDescent="0.2">
      <c r="B5015" s="153">
        <v>36278</v>
      </c>
      <c r="C5015" s="61">
        <v>19.676003999999999</v>
      </c>
      <c r="D5015">
        <f t="shared" si="158"/>
        <v>2.5242607961135272E-2</v>
      </c>
      <c r="E5015">
        <v>2.5242607961135272E-2</v>
      </c>
      <c r="F5015">
        <v>5013</v>
      </c>
      <c r="G5015">
        <f t="shared" ca="1" si="159"/>
        <v>6.4677641573192085E-2</v>
      </c>
    </row>
    <row r="5016" spans="2:7" x14ac:dyDescent="0.2">
      <c r="B5016" s="153">
        <v>36277</v>
      </c>
      <c r="C5016" s="61">
        <v>19.191559000000002</v>
      </c>
      <c r="D5016">
        <f t="shared" si="158"/>
        <v>0</v>
      </c>
      <c r="E5016">
        <v>0</v>
      </c>
      <c r="F5016">
        <v>5014</v>
      </c>
      <c r="G5016">
        <f t="shared" ca="1" si="159"/>
        <v>9.8789084808072799E-3</v>
      </c>
    </row>
    <row r="5017" spans="2:7" x14ac:dyDescent="0.2">
      <c r="B5017" s="153">
        <v>36276</v>
      </c>
      <c r="C5017" s="61">
        <v>19.191559000000002</v>
      </c>
      <c r="D5017">
        <f t="shared" si="158"/>
        <v>-7.9699729312716683E-2</v>
      </c>
      <c r="E5017">
        <v>-7.9699729312716683E-2</v>
      </c>
      <c r="F5017">
        <v>5015</v>
      </c>
      <c r="G5017">
        <f t="shared" ca="1" si="159"/>
        <v>3.5272382540526143E-2</v>
      </c>
    </row>
    <row r="5018" spans="2:7" x14ac:dyDescent="0.2">
      <c r="B5018" s="153">
        <v>36273</v>
      </c>
      <c r="C5018" s="61">
        <v>20.853584000000001</v>
      </c>
      <c r="D5018">
        <f t="shared" si="158"/>
        <v>3.5771632783405125E-4</v>
      </c>
      <c r="E5018">
        <v>3.5771632783405125E-4</v>
      </c>
      <c r="F5018">
        <v>5016</v>
      </c>
      <c r="G5018">
        <f t="shared" ca="1" si="159"/>
        <v>-4.8944948592414564E-2</v>
      </c>
    </row>
    <row r="5019" spans="2:7" x14ac:dyDescent="0.2">
      <c r="B5019" s="153">
        <v>36272</v>
      </c>
      <c r="C5019" s="61">
        <v>20.846126999999999</v>
      </c>
      <c r="D5019">
        <f t="shared" si="158"/>
        <v>-3.0166540409814761E-2</v>
      </c>
      <c r="E5019">
        <v>-3.0166540409814761E-2</v>
      </c>
      <c r="F5019">
        <v>5017</v>
      </c>
      <c r="G5019">
        <f t="shared" ca="1" si="159"/>
        <v>-3.9318588516177637E-2</v>
      </c>
    </row>
    <row r="5020" spans="2:7" x14ac:dyDescent="0.2">
      <c r="B5020" s="153">
        <v>36271</v>
      </c>
      <c r="C5020" s="61">
        <v>21.494543</v>
      </c>
      <c r="D5020">
        <f t="shared" si="158"/>
        <v>1.0412540689268719E-3</v>
      </c>
      <c r="E5020">
        <v>1.0412540689268719E-3</v>
      </c>
      <c r="F5020">
        <v>5018</v>
      </c>
      <c r="G5020">
        <f t="shared" ca="1" si="159"/>
        <v>2.3195908502317703E-2</v>
      </c>
    </row>
    <row r="5021" spans="2:7" x14ac:dyDescent="0.2">
      <c r="B5021" s="153">
        <v>36270</v>
      </c>
      <c r="C5021" s="61">
        <v>21.472185</v>
      </c>
      <c r="D5021">
        <f t="shared" si="158"/>
        <v>-2.0401138445388337E-2</v>
      </c>
      <c r="E5021">
        <v>-2.0401138445388337E-2</v>
      </c>
      <c r="F5021">
        <v>5019</v>
      </c>
      <c r="G5021">
        <f t="shared" ca="1" si="159"/>
        <v>6.9313893619907599E-4</v>
      </c>
    </row>
    <row r="5022" spans="2:7" x14ac:dyDescent="0.2">
      <c r="B5022" s="153">
        <v>36269</v>
      </c>
      <c r="C5022" s="61">
        <v>21.919364999999999</v>
      </c>
      <c r="D5022">
        <f t="shared" si="158"/>
        <v>-3.7946009651366457E-2</v>
      </c>
      <c r="E5022">
        <v>-3.7946009651366457E-2</v>
      </c>
      <c r="F5022">
        <v>5020</v>
      </c>
      <c r="G5022">
        <f t="shared" ca="1" si="159"/>
        <v>2.8598799738827535E-2</v>
      </c>
    </row>
    <row r="5023" spans="2:7" x14ac:dyDescent="0.2">
      <c r="B5023" s="153">
        <v>36266</v>
      </c>
      <c r="C5023" s="61">
        <v>22.783923999999999</v>
      </c>
      <c r="D5023">
        <f t="shared" si="158"/>
        <v>8.0212544284997925E-2</v>
      </c>
      <c r="E5023">
        <v>8.0212544284997925E-2</v>
      </c>
      <c r="F5023">
        <v>5021</v>
      </c>
      <c r="G5023">
        <f t="shared" ca="1" si="159"/>
        <v>2.4248960715837122E-2</v>
      </c>
    </row>
    <row r="5024" spans="2:7" x14ac:dyDescent="0.2">
      <c r="B5024" s="153">
        <v>36265</v>
      </c>
      <c r="C5024" s="61">
        <v>21.092075000000001</v>
      </c>
      <c r="D5024">
        <f t="shared" si="158"/>
        <v>6.4009679584677761E-3</v>
      </c>
      <c r="E5024">
        <v>6.4009679584677761E-3</v>
      </c>
      <c r="F5024">
        <v>5022</v>
      </c>
      <c r="G5024">
        <f t="shared" ca="1" si="159"/>
        <v>6.2112666848067197E-2</v>
      </c>
    </row>
    <row r="5025" spans="2:7" x14ac:dyDescent="0.2">
      <c r="B5025" s="153">
        <v>36264</v>
      </c>
      <c r="C5025" s="61">
        <v>20.957923999999998</v>
      </c>
      <c r="D5025">
        <f t="shared" si="158"/>
        <v>0</v>
      </c>
      <c r="E5025">
        <v>0</v>
      </c>
      <c r="F5025">
        <v>5023</v>
      </c>
      <c r="G5025">
        <f t="shared" ca="1" si="159"/>
        <v>-9.7100091157463139E-2</v>
      </c>
    </row>
    <row r="5026" spans="2:7" x14ac:dyDescent="0.2">
      <c r="B5026" s="153">
        <v>36263</v>
      </c>
      <c r="C5026" s="61">
        <v>20.957923999999998</v>
      </c>
      <c r="D5026">
        <f t="shared" si="158"/>
        <v>-2.0209205120680772E-2</v>
      </c>
      <c r="E5026">
        <v>-2.0209205120680772E-2</v>
      </c>
      <c r="F5026">
        <v>5024</v>
      </c>
      <c r="G5026">
        <f t="shared" ca="1" si="159"/>
        <v>-5.1830186723195386E-2</v>
      </c>
    </row>
    <row r="5027" spans="2:7" x14ac:dyDescent="0.2">
      <c r="B5027" s="153">
        <v>36262</v>
      </c>
      <c r="C5027" s="61">
        <v>21.390203</v>
      </c>
      <c r="D5027">
        <f t="shared" si="158"/>
        <v>1.6288976438521011E-2</v>
      </c>
      <c r="E5027">
        <v>1.6288976438521011E-2</v>
      </c>
      <c r="F5027">
        <v>5025</v>
      </c>
      <c r="G5027">
        <f t="shared" ca="1" si="159"/>
        <v>5.7557454362437942E-2</v>
      </c>
    </row>
    <row r="5028" spans="2:7" x14ac:dyDescent="0.2">
      <c r="B5028" s="153">
        <v>36259</v>
      </c>
      <c r="C5028" s="61">
        <v>21.047363000000001</v>
      </c>
      <c r="D5028">
        <f t="shared" si="158"/>
        <v>-5.8666596300073828E-2</v>
      </c>
      <c r="E5028">
        <v>-5.8666596300073828E-2</v>
      </c>
      <c r="F5028">
        <v>5026</v>
      </c>
      <c r="G5028">
        <f t="shared" ca="1" si="159"/>
        <v>-5.2111174211746908E-2</v>
      </c>
    </row>
    <row r="5029" spans="2:7" x14ac:dyDescent="0.2">
      <c r="B5029" s="153">
        <v>36258</v>
      </c>
      <c r="C5029" s="61">
        <v>22.359095</v>
      </c>
      <c r="D5029">
        <f t="shared" si="158"/>
        <v>-2.9126262072962789E-2</v>
      </c>
      <c r="E5029">
        <v>-2.9126262072962789E-2</v>
      </c>
      <c r="F5029">
        <v>5027</v>
      </c>
      <c r="G5029">
        <f t="shared" ca="1" si="159"/>
        <v>6.2304369573685528E-2</v>
      </c>
    </row>
    <row r="5030" spans="2:7" x14ac:dyDescent="0.2">
      <c r="B5030" s="153">
        <v>36257</v>
      </c>
      <c r="C5030" s="61">
        <v>23.029869000000001</v>
      </c>
      <c r="D5030">
        <f t="shared" si="158"/>
        <v>4.3918863789163334E-2</v>
      </c>
      <c r="E5030">
        <v>4.3918863789163334E-2</v>
      </c>
      <c r="F5030">
        <v>5028</v>
      </c>
      <c r="G5030">
        <f t="shared" ca="1" si="159"/>
        <v>1.4844626863790377E-2</v>
      </c>
    </row>
    <row r="5031" spans="2:7" x14ac:dyDescent="0.2">
      <c r="B5031" s="153">
        <v>36256</v>
      </c>
      <c r="C5031" s="61">
        <v>22.060976</v>
      </c>
      <c r="D5031">
        <f t="shared" si="158"/>
        <v>-3.4257731637437748E-2</v>
      </c>
      <c r="E5031">
        <v>-3.4257731637437748E-2</v>
      </c>
      <c r="F5031">
        <v>5029</v>
      </c>
      <c r="G5031">
        <f t="shared" ca="1" si="159"/>
        <v>7.1828423140193998E-2</v>
      </c>
    </row>
    <row r="5032" spans="2:7" x14ac:dyDescent="0.2">
      <c r="B5032" s="153">
        <v>36255</v>
      </c>
      <c r="C5032" s="61">
        <v>22.843544000000001</v>
      </c>
      <c r="D5032">
        <f t="shared" si="158"/>
        <v>-7.9855728938873313E-2</v>
      </c>
      <c r="E5032">
        <v>-7.9855728938873313E-2</v>
      </c>
      <c r="F5032">
        <v>5030</v>
      </c>
      <c r="G5032">
        <f t="shared" ca="1" si="159"/>
        <v>-5.8327955897598101E-2</v>
      </c>
    </row>
    <row r="5033" spans="2:7" x14ac:dyDescent="0.2">
      <c r="B5033" s="153">
        <v>36252</v>
      </c>
      <c r="C5033" s="61">
        <v>24.826046000000002</v>
      </c>
      <c r="D5033">
        <f t="shared" si="158"/>
        <v>0</v>
      </c>
      <c r="E5033">
        <v>0</v>
      </c>
      <c r="F5033">
        <v>5031</v>
      </c>
      <c r="G5033">
        <f t="shared" ca="1" si="159"/>
        <v>4.0388926711953696E-2</v>
      </c>
    </row>
    <row r="5034" spans="2:7" x14ac:dyDescent="0.2">
      <c r="B5034" s="153">
        <v>36251</v>
      </c>
      <c r="C5034" s="61">
        <v>24.826046000000002</v>
      </c>
      <c r="D5034">
        <f t="shared" si="158"/>
        <v>-1.1572928312295522E-2</v>
      </c>
      <c r="E5034">
        <v>-1.1572928312295522E-2</v>
      </c>
      <c r="F5034">
        <v>5032</v>
      </c>
      <c r="G5034">
        <f t="shared" ca="1" si="159"/>
        <v>4.4561188740908392E-2</v>
      </c>
    </row>
    <row r="5035" spans="2:7" x14ac:dyDescent="0.2">
      <c r="B5035" s="153">
        <v>36250</v>
      </c>
      <c r="C5035" s="61">
        <v>25.116720000000001</v>
      </c>
      <c r="D5035">
        <f t="shared" si="158"/>
        <v>4.5934340393146172E-2</v>
      </c>
      <c r="E5035">
        <v>4.5934340393146172E-2</v>
      </c>
      <c r="F5035">
        <v>5033</v>
      </c>
      <c r="G5035">
        <f t="shared" ca="1" si="159"/>
        <v>2.7234428590225531E-4</v>
      </c>
    </row>
    <row r="5036" spans="2:7" x14ac:dyDescent="0.2">
      <c r="B5036" s="153">
        <v>36249</v>
      </c>
      <c r="C5036" s="61">
        <v>24.013667999999999</v>
      </c>
      <c r="D5036">
        <f t="shared" si="158"/>
        <v>-2.951802905133136E-2</v>
      </c>
      <c r="E5036">
        <v>-2.951802905133136E-2</v>
      </c>
      <c r="F5036">
        <v>5034</v>
      </c>
      <c r="G5036">
        <f t="shared" ca="1" si="159"/>
        <v>3.8972990142545618E-3</v>
      </c>
    </row>
    <row r="5037" spans="2:7" x14ac:dyDescent="0.2">
      <c r="B5037" s="153">
        <v>36248</v>
      </c>
      <c r="C5037" s="61">
        <v>24.744064000000002</v>
      </c>
      <c r="D5037">
        <f t="shared" si="158"/>
        <v>0</v>
      </c>
      <c r="E5037">
        <v>0</v>
      </c>
      <c r="F5037">
        <v>5035</v>
      </c>
      <c r="G5037">
        <f t="shared" ca="1" si="159"/>
        <v>2.6083029977653896E-2</v>
      </c>
    </row>
    <row r="5038" spans="2:7" x14ac:dyDescent="0.2">
      <c r="B5038" s="153">
        <v>36245</v>
      </c>
      <c r="C5038" s="61">
        <v>24.744064000000002</v>
      </c>
      <c r="D5038">
        <f t="shared" si="158"/>
        <v>-3.4883918217622642E-2</v>
      </c>
      <c r="E5038">
        <v>-3.4883918217622642E-2</v>
      </c>
      <c r="F5038">
        <v>5036</v>
      </c>
      <c r="G5038">
        <f t="shared" ca="1" si="159"/>
        <v>4.7604079703425332E-2</v>
      </c>
    </row>
    <row r="5039" spans="2:7" x14ac:dyDescent="0.2">
      <c r="B5039" s="153">
        <v>36244</v>
      </c>
      <c r="C5039" s="61">
        <v>25.638432999999999</v>
      </c>
      <c r="D5039">
        <f t="shared" si="158"/>
        <v>-2.4943092216128775E-2</v>
      </c>
      <c r="E5039">
        <v>-2.4943092216128775E-2</v>
      </c>
      <c r="F5039">
        <v>5037</v>
      </c>
      <c r="G5039">
        <f t="shared" ca="1" si="159"/>
        <v>2.375435728623421E-2</v>
      </c>
    </row>
    <row r="5040" spans="2:7" x14ac:dyDescent="0.2">
      <c r="B5040" s="153">
        <v>36243</v>
      </c>
      <c r="C5040" s="61">
        <v>26.294294000000001</v>
      </c>
      <c r="D5040">
        <f t="shared" si="158"/>
        <v>-2.4875628901645245E-2</v>
      </c>
      <c r="E5040">
        <v>-2.4875628901645245E-2</v>
      </c>
      <c r="F5040">
        <v>5038</v>
      </c>
      <c r="G5040">
        <f t="shared" ca="1" si="159"/>
        <v>1.5347132764528303E-2</v>
      </c>
    </row>
    <row r="5041" spans="2:7" x14ac:dyDescent="0.2">
      <c r="B5041" s="153">
        <v>36242</v>
      </c>
      <c r="C5041" s="61">
        <v>26.965067000000001</v>
      </c>
      <c r="D5041">
        <f t="shared" si="158"/>
        <v>7.999998397927241E-2</v>
      </c>
      <c r="E5041">
        <v>7.999998397927241E-2</v>
      </c>
      <c r="F5041">
        <v>5039</v>
      </c>
      <c r="G5041">
        <f t="shared" ca="1" si="159"/>
        <v>-1.7735753224047718E-2</v>
      </c>
    </row>
    <row r="5042" spans="2:7" x14ac:dyDescent="0.2">
      <c r="B5042" s="153">
        <v>36241</v>
      </c>
      <c r="C5042" s="61">
        <v>24.967655000000001</v>
      </c>
      <c r="D5042">
        <f t="shared" si="158"/>
        <v>-2.3892637653056454E-2</v>
      </c>
      <c r="E5042">
        <v>-2.3892637653056454E-2</v>
      </c>
      <c r="F5042">
        <v>5040</v>
      </c>
      <c r="G5042">
        <f t="shared" ca="1" si="159"/>
        <v>-7.2533313273110845E-3</v>
      </c>
    </row>
    <row r="5043" spans="2:7" x14ac:dyDescent="0.2">
      <c r="B5043" s="153">
        <v>36238</v>
      </c>
      <c r="C5043" s="61">
        <v>25.578800000000001</v>
      </c>
      <c r="D5043">
        <f t="shared" si="158"/>
        <v>-1.8868075062338098E-2</v>
      </c>
      <c r="E5043">
        <v>-1.8868075062338098E-2</v>
      </c>
      <c r="F5043">
        <v>5041</v>
      </c>
      <c r="G5043">
        <f t="shared" ca="1" si="159"/>
        <v>-5.056915529693258E-2</v>
      </c>
    </row>
    <row r="5044" spans="2:7" x14ac:dyDescent="0.2">
      <c r="B5044" s="153">
        <v>36237</v>
      </c>
      <c r="C5044" s="61">
        <v>26.070703999999999</v>
      </c>
      <c r="D5044">
        <f t="shared" si="158"/>
        <v>-9.0651932354314617E-3</v>
      </c>
      <c r="E5044">
        <v>-9.0651932354314617E-3</v>
      </c>
      <c r="F5044">
        <v>5042</v>
      </c>
      <c r="G5044">
        <f t="shared" ca="1" si="159"/>
        <v>7.8255972709581942E-2</v>
      </c>
    </row>
    <row r="5045" spans="2:7" x14ac:dyDescent="0.2">
      <c r="B5045" s="153">
        <v>36236</v>
      </c>
      <c r="C5045" s="61">
        <v>26.309201999999999</v>
      </c>
      <c r="D5045">
        <f t="shared" si="158"/>
        <v>-1.6713095461628951E-2</v>
      </c>
      <c r="E5045">
        <v>-1.6713095461628951E-2</v>
      </c>
      <c r="F5045">
        <v>5043</v>
      </c>
      <c r="G5045">
        <f t="shared" ca="1" si="159"/>
        <v>-6.4606818074541056E-3</v>
      </c>
    </row>
    <row r="5046" spans="2:7" x14ac:dyDescent="0.2">
      <c r="B5046" s="153">
        <v>36235</v>
      </c>
      <c r="C5046" s="61">
        <v>26.756384000000001</v>
      </c>
      <c r="D5046">
        <f t="shared" si="158"/>
        <v>-3.2345055101400705E-2</v>
      </c>
      <c r="E5046">
        <v>-3.2345055101400705E-2</v>
      </c>
      <c r="F5046">
        <v>5044</v>
      </c>
      <c r="G5046">
        <f t="shared" ca="1" si="159"/>
        <v>5.161777235512386E-2</v>
      </c>
    </row>
    <row r="5047" spans="2:7" x14ac:dyDescent="0.2">
      <c r="B5047" s="153">
        <v>36234</v>
      </c>
      <c r="C5047" s="61">
        <v>27.650749000000001</v>
      </c>
      <c r="D5047">
        <f t="shared" si="158"/>
        <v>-5.3617642282022511E-3</v>
      </c>
      <c r="E5047">
        <v>-5.3617642282022511E-3</v>
      </c>
      <c r="F5047">
        <v>5045</v>
      </c>
      <c r="G5047">
        <f t="shared" ca="1" si="159"/>
        <v>0.11351863528250451</v>
      </c>
    </row>
    <row r="5048" spans="2:7" x14ac:dyDescent="0.2">
      <c r="B5048" s="153">
        <v>36231</v>
      </c>
      <c r="C5048" s="61">
        <v>27.799804999999999</v>
      </c>
      <c r="D5048">
        <f t="shared" si="158"/>
        <v>7.5634841934651116E-3</v>
      </c>
      <c r="E5048">
        <v>7.5634841934651116E-3</v>
      </c>
      <c r="F5048">
        <v>5046</v>
      </c>
      <c r="G5048">
        <f t="shared" ca="1" si="159"/>
        <v>7.7754381994315216E-3</v>
      </c>
    </row>
    <row r="5049" spans="2:7" x14ac:dyDescent="0.2">
      <c r="B5049" s="153">
        <v>36230</v>
      </c>
      <c r="C5049" s="61">
        <v>27.59112</v>
      </c>
      <c r="D5049">
        <f t="shared" si="158"/>
        <v>-4.31637029816326E-2</v>
      </c>
      <c r="E5049">
        <v>-4.31637029816326E-2</v>
      </c>
      <c r="F5049">
        <v>5047</v>
      </c>
      <c r="G5049">
        <f t="shared" ca="1" si="159"/>
        <v>3.2355807621547876E-2</v>
      </c>
    </row>
    <row r="5050" spans="2:7" x14ac:dyDescent="0.2">
      <c r="B5050" s="153">
        <v>36229</v>
      </c>
      <c r="C5050" s="61">
        <v>28.835778999999999</v>
      </c>
      <c r="D5050">
        <f t="shared" si="158"/>
        <v>8.0122955762864906E-2</v>
      </c>
      <c r="E5050">
        <v>8.0122955762864906E-2</v>
      </c>
      <c r="F5050">
        <v>5048</v>
      </c>
      <c r="G5050">
        <f t="shared" ca="1" si="159"/>
        <v>3.9718136925534733E-2</v>
      </c>
    </row>
    <row r="5051" spans="2:7" x14ac:dyDescent="0.2">
      <c r="B5051" s="153">
        <v>36228</v>
      </c>
      <c r="C5051" s="61">
        <v>26.696756000000001</v>
      </c>
      <c r="D5051">
        <f t="shared" si="158"/>
        <v>-2.2646566372650095E-2</v>
      </c>
      <c r="E5051">
        <v>-2.2646566372650095E-2</v>
      </c>
      <c r="F5051">
        <v>5049</v>
      </c>
      <c r="G5051">
        <f t="shared" ca="1" si="159"/>
        <v>-1.0310969694920881E-2</v>
      </c>
    </row>
    <row r="5052" spans="2:7" x14ac:dyDescent="0.2">
      <c r="B5052" s="153">
        <v>36227</v>
      </c>
      <c r="C5052" s="61">
        <v>27.315355</v>
      </c>
      <c r="D5052">
        <f t="shared" si="158"/>
        <v>-8.1806386260681102E-4</v>
      </c>
      <c r="E5052">
        <v>-8.1806386260681102E-4</v>
      </c>
      <c r="F5052">
        <v>5050</v>
      </c>
      <c r="G5052">
        <f t="shared" ca="1" si="159"/>
        <v>-1.0446888248475429E-2</v>
      </c>
    </row>
    <row r="5053" spans="2:7" x14ac:dyDescent="0.2">
      <c r="B5053" s="153">
        <v>36224</v>
      </c>
      <c r="C5053" s="61">
        <v>27.337719</v>
      </c>
      <c r="D5053">
        <f t="shared" si="158"/>
        <v>-5.9621431237239534E-3</v>
      </c>
      <c r="E5053">
        <v>-5.9621431237239534E-3</v>
      </c>
      <c r="F5053">
        <v>5051</v>
      </c>
      <c r="G5053">
        <f t="shared" ca="1" si="159"/>
        <v>-1.4876071070911932E-2</v>
      </c>
    </row>
    <row r="5054" spans="2:7" x14ac:dyDescent="0.2">
      <c r="B5054" s="153">
        <v>36223</v>
      </c>
      <c r="C5054" s="61">
        <v>27.501688000000001</v>
      </c>
      <c r="D5054">
        <f t="shared" si="158"/>
        <v>-8.5975988554077652E-3</v>
      </c>
      <c r="E5054">
        <v>-8.5975988554077652E-3</v>
      </c>
      <c r="F5054">
        <v>5052</v>
      </c>
      <c r="G5054">
        <f t="shared" ca="1" si="159"/>
        <v>-1.2281371176740342E-2</v>
      </c>
    </row>
    <row r="5055" spans="2:7" x14ac:dyDescent="0.2">
      <c r="B5055" s="153">
        <v>36222</v>
      </c>
      <c r="C5055" s="61">
        <v>27.740186999999999</v>
      </c>
      <c r="D5055">
        <f t="shared" si="158"/>
        <v>5.5587092730303551E-2</v>
      </c>
      <c r="E5055">
        <v>5.5587092730303551E-2</v>
      </c>
      <c r="F5055">
        <v>5053</v>
      </c>
      <c r="G5055">
        <f t="shared" ca="1" si="159"/>
        <v>-7.1816346837895909E-2</v>
      </c>
    </row>
    <row r="5056" spans="2:7" x14ac:dyDescent="0.2">
      <c r="B5056" s="153">
        <v>36221</v>
      </c>
      <c r="C5056" s="61">
        <v>26.279392000000001</v>
      </c>
      <c r="D5056">
        <f t="shared" si="158"/>
        <v>0</v>
      </c>
      <c r="E5056">
        <v>0</v>
      </c>
      <c r="F5056">
        <v>5054</v>
      </c>
      <c r="G5056">
        <f t="shared" ca="1" si="159"/>
        <v>-2.484861310397422E-2</v>
      </c>
    </row>
    <row r="5057" spans="2:7" x14ac:dyDescent="0.2">
      <c r="B5057" s="153">
        <v>36220</v>
      </c>
      <c r="C5057" s="61">
        <v>26.279392000000001</v>
      </c>
      <c r="D5057">
        <f t="shared" si="158"/>
        <v>-3.0519638002118789E-2</v>
      </c>
      <c r="E5057">
        <v>-3.0519638002118789E-2</v>
      </c>
      <c r="F5057">
        <v>5055</v>
      </c>
      <c r="G5057">
        <f t="shared" ca="1" si="159"/>
        <v>-1.1116334971134342E-2</v>
      </c>
    </row>
    <row r="5058" spans="2:7" x14ac:dyDescent="0.2">
      <c r="B5058" s="153">
        <v>36217</v>
      </c>
      <c r="C5058" s="61">
        <v>27.106677999999999</v>
      </c>
      <c r="D5058">
        <f t="shared" si="158"/>
        <v>-2.4932800787631444E-2</v>
      </c>
      <c r="E5058">
        <v>-2.4932800787631444E-2</v>
      </c>
      <c r="F5058">
        <v>5056</v>
      </c>
      <c r="G5058">
        <f t="shared" ca="1" si="159"/>
        <v>2.3017324458717139E-2</v>
      </c>
    </row>
    <row r="5059" spans="2:7" x14ac:dyDescent="0.2">
      <c r="B5059" s="153">
        <v>36216</v>
      </c>
      <c r="C5059" s="61">
        <v>27.799804999999999</v>
      </c>
      <c r="D5059">
        <f t="shared" ref="D5059:D5122" si="160">(C5059-C5060)/C5060</f>
        <v>-2.9909055778736201E-2</v>
      </c>
      <c r="E5059">
        <v>-2.9909055778736201E-2</v>
      </c>
      <c r="F5059">
        <v>5057</v>
      </c>
      <c r="G5059">
        <f t="shared" ref="G5059:G5122" ca="1" si="161">_xlfn.NORM.INV(RAND(),$N$5,$N$6)</f>
        <v>-4.7807716809737409E-2</v>
      </c>
    </row>
    <row r="5060" spans="2:7" x14ac:dyDescent="0.2">
      <c r="B5060" s="153">
        <v>36215</v>
      </c>
      <c r="C5060" s="61">
        <v>28.656905999999999</v>
      </c>
      <c r="D5060">
        <f t="shared" si="160"/>
        <v>-1.2987306272506805E-3</v>
      </c>
      <c r="E5060">
        <v>-1.2987306272506805E-3</v>
      </c>
      <c r="F5060">
        <v>5058</v>
      </c>
      <c r="G5060">
        <f t="shared" ca="1" si="161"/>
        <v>4.5078903951824437E-3</v>
      </c>
    </row>
    <row r="5061" spans="2:7" x14ac:dyDescent="0.2">
      <c r="B5061" s="153">
        <v>36214</v>
      </c>
      <c r="C5061" s="61">
        <v>28.694171999999998</v>
      </c>
      <c r="D5061">
        <f t="shared" si="160"/>
        <v>2.6041555656076804E-3</v>
      </c>
      <c r="E5061">
        <v>2.6041555656076804E-3</v>
      </c>
      <c r="F5061">
        <v>5059</v>
      </c>
      <c r="G5061">
        <f t="shared" ca="1" si="161"/>
        <v>1.3152158126077236E-2</v>
      </c>
    </row>
    <row r="5062" spans="2:7" x14ac:dyDescent="0.2">
      <c r="B5062" s="153">
        <v>36213</v>
      </c>
      <c r="C5062" s="61">
        <v>28.619641999999999</v>
      </c>
      <c r="D5062">
        <f t="shared" si="160"/>
        <v>-5.1383442966980941E-2</v>
      </c>
      <c r="E5062">
        <v>-5.1383442966980941E-2</v>
      </c>
      <c r="F5062">
        <v>5060</v>
      </c>
      <c r="G5062">
        <f t="shared" ca="1" si="161"/>
        <v>-0.14129617881002357</v>
      </c>
    </row>
    <row r="5063" spans="2:7" x14ac:dyDescent="0.2">
      <c r="B5063" s="153">
        <v>36210</v>
      </c>
      <c r="C5063" s="61">
        <v>30.169874</v>
      </c>
      <c r="D5063">
        <f t="shared" si="160"/>
        <v>-5.4052510866084164E-3</v>
      </c>
      <c r="E5063">
        <v>-5.4052510866084164E-3</v>
      </c>
      <c r="F5063">
        <v>5061</v>
      </c>
      <c r="G5063">
        <f t="shared" ca="1" si="161"/>
        <v>-2.4248461738041752E-2</v>
      </c>
    </row>
    <row r="5064" spans="2:7" x14ac:dyDescent="0.2">
      <c r="B5064" s="153">
        <v>36209</v>
      </c>
      <c r="C5064" s="61">
        <v>30.333836000000002</v>
      </c>
      <c r="D5064">
        <f t="shared" si="160"/>
        <v>-7.3170105138111912E-3</v>
      </c>
      <c r="E5064">
        <v>-7.3170105138111912E-3</v>
      </c>
      <c r="F5064">
        <v>5062</v>
      </c>
      <c r="G5064">
        <f t="shared" ca="1" si="161"/>
        <v>-4.5843249478551888E-2</v>
      </c>
    </row>
    <row r="5065" spans="2:7" x14ac:dyDescent="0.2">
      <c r="B5065" s="153">
        <v>36208</v>
      </c>
      <c r="C5065" s="61">
        <v>30.557424999999999</v>
      </c>
      <c r="D5065">
        <f t="shared" si="160"/>
        <v>-4.8545112124505352E-3</v>
      </c>
      <c r="E5065">
        <v>-4.8545112124505352E-3</v>
      </c>
      <c r="F5065">
        <v>5063</v>
      </c>
      <c r="G5065">
        <f t="shared" ca="1" si="161"/>
        <v>-1.3738469391415009E-2</v>
      </c>
    </row>
    <row r="5066" spans="2:7" x14ac:dyDescent="0.2">
      <c r="B5066" s="153">
        <v>36207</v>
      </c>
      <c r="C5066" s="61">
        <v>30.706489999999999</v>
      </c>
      <c r="D5066">
        <f t="shared" si="160"/>
        <v>3.2322341928373993E-2</v>
      </c>
      <c r="E5066">
        <v>3.2322341928373993E-2</v>
      </c>
      <c r="F5066">
        <v>5064</v>
      </c>
      <c r="G5066">
        <f t="shared" ca="1" si="161"/>
        <v>3.1561603021123628E-3</v>
      </c>
    </row>
    <row r="5067" spans="2:7" x14ac:dyDescent="0.2">
      <c r="B5067" s="153">
        <v>36206</v>
      </c>
      <c r="C5067" s="61">
        <v>29.745059999999999</v>
      </c>
      <c r="D5067">
        <f t="shared" si="160"/>
        <v>-4.0624480117567058E-2</v>
      </c>
      <c r="E5067">
        <v>-4.0624480117567058E-2</v>
      </c>
      <c r="F5067">
        <v>5065</v>
      </c>
      <c r="G5067">
        <f t="shared" ca="1" si="161"/>
        <v>-0.14491335543271483</v>
      </c>
    </row>
    <row r="5068" spans="2:7" x14ac:dyDescent="0.2">
      <c r="B5068" s="153">
        <v>36203</v>
      </c>
      <c r="C5068" s="61">
        <v>31.004605999999999</v>
      </c>
      <c r="D5068">
        <f t="shared" si="160"/>
        <v>1.4139186868861666E-2</v>
      </c>
      <c r="E5068">
        <v>1.4139186868861666E-2</v>
      </c>
      <c r="F5068">
        <v>5066</v>
      </c>
      <c r="G5068">
        <f t="shared" ca="1" si="161"/>
        <v>3.3303257218356495E-2</v>
      </c>
    </row>
    <row r="5069" spans="2:7" x14ac:dyDescent="0.2">
      <c r="B5069" s="153">
        <v>36202</v>
      </c>
      <c r="C5069" s="61">
        <v>30.572337999999998</v>
      </c>
      <c r="D5069">
        <f t="shared" si="160"/>
        <v>3.0135649762872852E-2</v>
      </c>
      <c r="E5069">
        <v>3.0135649762872852E-2</v>
      </c>
      <c r="F5069">
        <v>5067</v>
      </c>
      <c r="G5069">
        <f t="shared" ca="1" si="161"/>
        <v>8.0736477047562788E-2</v>
      </c>
    </row>
    <row r="5070" spans="2:7" x14ac:dyDescent="0.2">
      <c r="B5070" s="153">
        <v>36201</v>
      </c>
      <c r="C5070" s="61">
        <v>29.677973000000001</v>
      </c>
      <c r="D5070">
        <f t="shared" si="160"/>
        <v>7.6216138397503436E-2</v>
      </c>
      <c r="E5070">
        <v>7.6216138397503436E-2</v>
      </c>
      <c r="F5070">
        <v>5068</v>
      </c>
      <c r="G5070">
        <f t="shared" ca="1" si="161"/>
        <v>4.6435103327122064E-2</v>
      </c>
    </row>
    <row r="5071" spans="2:7" x14ac:dyDescent="0.2">
      <c r="B5071" s="153">
        <v>36200</v>
      </c>
      <c r="C5071" s="61">
        <v>27.576219999999999</v>
      </c>
      <c r="D5071">
        <f t="shared" si="160"/>
        <v>1.872253449760931E-2</v>
      </c>
      <c r="E5071">
        <v>1.872253449760931E-2</v>
      </c>
      <c r="F5071">
        <v>5069</v>
      </c>
      <c r="G5071">
        <f t="shared" ca="1" si="161"/>
        <v>-1.8394486393934709E-2</v>
      </c>
    </row>
    <row r="5072" spans="2:7" x14ac:dyDescent="0.2">
      <c r="B5072" s="153">
        <v>36199</v>
      </c>
      <c r="C5072" s="61">
        <v>27.069412</v>
      </c>
      <c r="D5072">
        <f t="shared" si="160"/>
        <v>-3.6093372141596039E-2</v>
      </c>
      <c r="E5072">
        <v>-3.6093372141596039E-2</v>
      </c>
      <c r="F5072">
        <v>5070</v>
      </c>
      <c r="G5072">
        <f t="shared" ca="1" si="161"/>
        <v>-1.3469151691925233E-2</v>
      </c>
    </row>
    <row r="5073" spans="2:7" x14ac:dyDescent="0.2">
      <c r="B5073" s="153">
        <v>36196</v>
      </c>
      <c r="C5073" s="61">
        <v>28.083023000000001</v>
      </c>
      <c r="D5073">
        <f t="shared" si="160"/>
        <v>-2.8865927759759755E-2</v>
      </c>
      <c r="E5073">
        <v>-2.8865927759759755E-2</v>
      </c>
      <c r="F5073">
        <v>5071</v>
      </c>
      <c r="G5073">
        <f t="shared" ca="1" si="161"/>
        <v>5.7989536937746208E-2</v>
      </c>
    </row>
    <row r="5074" spans="2:7" x14ac:dyDescent="0.2">
      <c r="B5074" s="153">
        <v>36195</v>
      </c>
      <c r="C5074" s="61">
        <v>28.917760999999999</v>
      </c>
      <c r="D5074">
        <f t="shared" si="160"/>
        <v>-1.64765516929886E-2</v>
      </c>
      <c r="E5074">
        <v>-1.64765516929886E-2</v>
      </c>
      <c r="F5074">
        <v>5072</v>
      </c>
      <c r="G5074">
        <f t="shared" ca="1" si="161"/>
        <v>-1.2038459693444321E-2</v>
      </c>
    </row>
    <row r="5075" spans="2:7" x14ac:dyDescent="0.2">
      <c r="B5075" s="153">
        <v>36194</v>
      </c>
      <c r="C5075" s="61">
        <v>29.402208000000002</v>
      </c>
      <c r="D5075">
        <f t="shared" si="160"/>
        <v>0</v>
      </c>
      <c r="E5075">
        <v>0</v>
      </c>
      <c r="F5075">
        <v>5073</v>
      </c>
      <c r="G5075">
        <f t="shared" ca="1" si="161"/>
        <v>-5.5838461857342925E-3</v>
      </c>
    </row>
    <row r="5076" spans="2:7" x14ac:dyDescent="0.2">
      <c r="B5076" s="153">
        <v>36193</v>
      </c>
      <c r="C5076" s="61">
        <v>29.402208000000002</v>
      </c>
      <c r="D5076">
        <f t="shared" si="160"/>
        <v>-3.7878967557230876E-3</v>
      </c>
      <c r="E5076">
        <v>-3.7878967557230876E-3</v>
      </c>
      <c r="F5076">
        <v>5074</v>
      </c>
      <c r="G5076">
        <f t="shared" ca="1" si="161"/>
        <v>2.1044311322584192E-2</v>
      </c>
    </row>
    <row r="5077" spans="2:7" x14ac:dyDescent="0.2">
      <c r="B5077" s="153">
        <v>36192</v>
      </c>
      <c r="C5077" s="61">
        <v>29.514004</v>
      </c>
      <c r="D5077">
        <f t="shared" si="160"/>
        <v>-6.5597047598601507E-2</v>
      </c>
      <c r="E5077">
        <v>-6.5597047598601507E-2</v>
      </c>
      <c r="F5077">
        <v>5075</v>
      </c>
      <c r="G5077">
        <f t="shared" ca="1" si="161"/>
        <v>3.3948272949771895E-2</v>
      </c>
    </row>
    <row r="5078" spans="2:7" x14ac:dyDescent="0.2">
      <c r="B5078" s="153">
        <v>36189</v>
      </c>
      <c r="C5078" s="61">
        <v>31.585948999999999</v>
      </c>
      <c r="D5078">
        <f t="shared" si="160"/>
        <v>4.2653526049831218E-3</v>
      </c>
      <c r="E5078">
        <v>4.2653526049831218E-3</v>
      </c>
      <c r="F5078">
        <v>5076</v>
      </c>
      <c r="G5078">
        <f t="shared" ca="1" si="161"/>
        <v>0.11175307622635643</v>
      </c>
    </row>
    <row r="5079" spans="2:7" x14ac:dyDescent="0.2">
      <c r="B5079" s="153">
        <v>36188</v>
      </c>
      <c r="C5079" s="61">
        <v>31.451796000000002</v>
      </c>
      <c r="D5079">
        <f t="shared" si="160"/>
        <v>-2.1335777665662081E-2</v>
      </c>
      <c r="E5079">
        <v>-2.1335777665662081E-2</v>
      </c>
      <c r="F5079">
        <v>5077</v>
      </c>
      <c r="G5079">
        <f t="shared" ca="1" si="161"/>
        <v>3.0518507441757999E-2</v>
      </c>
    </row>
    <row r="5080" spans="2:7" x14ac:dyDescent="0.2">
      <c r="B5080" s="153">
        <v>36187</v>
      </c>
      <c r="C5080" s="61">
        <v>32.137473999999997</v>
      </c>
      <c r="D5080">
        <f t="shared" si="160"/>
        <v>1.6981540650671766E-2</v>
      </c>
      <c r="E5080">
        <v>1.6981540650671766E-2</v>
      </c>
      <c r="F5080">
        <v>5078</v>
      </c>
      <c r="G5080">
        <f t="shared" ca="1" si="161"/>
        <v>-1.0939059524724242E-2</v>
      </c>
    </row>
    <row r="5081" spans="2:7" x14ac:dyDescent="0.2">
      <c r="B5081" s="153">
        <v>36186</v>
      </c>
      <c r="C5081" s="61">
        <v>31.600843000000001</v>
      </c>
      <c r="D5081">
        <f t="shared" si="160"/>
        <v>0</v>
      </c>
      <c r="E5081">
        <v>0</v>
      </c>
      <c r="F5081">
        <v>5079</v>
      </c>
      <c r="G5081">
        <f t="shared" ca="1" si="161"/>
        <v>7.9519475599405559E-2</v>
      </c>
    </row>
    <row r="5082" spans="2:7" x14ac:dyDescent="0.2">
      <c r="B5082" s="153">
        <v>36185</v>
      </c>
      <c r="C5082" s="61">
        <v>31.600843000000001</v>
      </c>
      <c r="D5082">
        <f t="shared" si="160"/>
        <v>-4.5045195052474812E-2</v>
      </c>
      <c r="E5082">
        <v>-4.5045195052474812E-2</v>
      </c>
      <c r="F5082">
        <v>5080</v>
      </c>
      <c r="G5082">
        <f t="shared" ca="1" si="161"/>
        <v>-3.6221233314631951E-2</v>
      </c>
    </row>
    <row r="5083" spans="2:7" x14ac:dyDescent="0.2">
      <c r="B5083" s="153">
        <v>36182</v>
      </c>
      <c r="C5083" s="61">
        <v>33.091453999999999</v>
      </c>
      <c r="D5083">
        <f t="shared" si="160"/>
        <v>-2.9296019731206852E-2</v>
      </c>
      <c r="E5083">
        <v>-2.9296019731206852E-2</v>
      </c>
      <c r="F5083">
        <v>5081</v>
      </c>
      <c r="G5083">
        <f t="shared" ca="1" si="161"/>
        <v>-6.6251182935446143E-2</v>
      </c>
    </row>
    <row r="5084" spans="2:7" x14ac:dyDescent="0.2">
      <c r="B5084" s="153">
        <v>36181</v>
      </c>
      <c r="C5084" s="61">
        <v>34.090159999999997</v>
      </c>
      <c r="D5084">
        <f t="shared" si="160"/>
        <v>8.0046875525229225E-2</v>
      </c>
      <c r="E5084">
        <v>8.0046875525229225E-2</v>
      </c>
      <c r="F5084">
        <v>5082</v>
      </c>
      <c r="G5084">
        <f t="shared" ca="1" si="161"/>
        <v>5.1574230588610513E-2</v>
      </c>
    </row>
    <row r="5085" spans="2:7" x14ac:dyDescent="0.2">
      <c r="B5085" s="153">
        <v>36180</v>
      </c>
      <c r="C5085" s="61">
        <v>31.563593000000001</v>
      </c>
      <c r="D5085">
        <f t="shared" si="160"/>
        <v>0</v>
      </c>
      <c r="E5085">
        <v>0</v>
      </c>
      <c r="F5085">
        <v>5083</v>
      </c>
      <c r="G5085">
        <f t="shared" ca="1" si="161"/>
        <v>-0.11179727771730477</v>
      </c>
    </row>
    <row r="5086" spans="2:7" x14ac:dyDescent="0.2">
      <c r="B5086" s="153">
        <v>36179</v>
      </c>
      <c r="C5086" s="61">
        <v>31.563593000000001</v>
      </c>
      <c r="D5086">
        <f t="shared" si="160"/>
        <v>-1.1668499119855655E-2</v>
      </c>
      <c r="E5086">
        <v>-1.1668499119855655E-2</v>
      </c>
      <c r="F5086">
        <v>5084</v>
      </c>
      <c r="G5086">
        <f t="shared" ca="1" si="161"/>
        <v>1.1786671738266698E-2</v>
      </c>
    </row>
    <row r="5087" spans="2:7" x14ac:dyDescent="0.2">
      <c r="B5087" s="153">
        <v>36178</v>
      </c>
      <c r="C5087" s="61">
        <v>31.936240999999999</v>
      </c>
      <c r="D5087">
        <f t="shared" si="160"/>
        <v>5.8683927392572804E-3</v>
      </c>
      <c r="E5087">
        <v>5.8683927392572804E-3</v>
      </c>
      <c r="F5087">
        <v>5085</v>
      </c>
      <c r="G5087">
        <f t="shared" ca="1" si="161"/>
        <v>5.1694824438726583E-2</v>
      </c>
    </row>
    <row r="5088" spans="2:7" x14ac:dyDescent="0.2">
      <c r="B5088" s="153">
        <v>36175</v>
      </c>
      <c r="C5088" s="61">
        <v>31.749919999999999</v>
      </c>
      <c r="D5088">
        <f t="shared" si="160"/>
        <v>-5.080189803027587E-2</v>
      </c>
      <c r="E5088">
        <v>-5.080189803027587E-2</v>
      </c>
      <c r="F5088">
        <v>5086</v>
      </c>
      <c r="G5088">
        <f t="shared" ca="1" si="161"/>
        <v>-7.6378544018161562E-2</v>
      </c>
    </row>
    <row r="5089" spans="2:7" x14ac:dyDescent="0.2">
      <c r="B5089" s="153">
        <v>36174</v>
      </c>
      <c r="C5089" s="61">
        <v>33.449202999999997</v>
      </c>
      <c r="D5089">
        <f t="shared" si="160"/>
        <v>8.0144463157348106E-2</v>
      </c>
      <c r="E5089">
        <v>8.0144463157348106E-2</v>
      </c>
      <c r="F5089">
        <v>5087</v>
      </c>
      <c r="G5089">
        <f t="shared" ca="1" si="161"/>
        <v>-2.3045708968047482E-3</v>
      </c>
    </row>
    <row r="5090" spans="2:7" x14ac:dyDescent="0.2">
      <c r="B5090" s="153">
        <v>36173</v>
      </c>
      <c r="C5090" s="61">
        <v>30.967341999999999</v>
      </c>
      <c r="D5090">
        <f t="shared" si="160"/>
        <v>-2.9206099867685551E-2</v>
      </c>
      <c r="E5090">
        <v>-2.9206099867685551E-2</v>
      </c>
      <c r="F5090">
        <v>5088</v>
      </c>
      <c r="G5090">
        <f t="shared" ca="1" si="161"/>
        <v>5.2132358363973057E-2</v>
      </c>
    </row>
    <row r="5091" spans="2:7" x14ac:dyDescent="0.2">
      <c r="B5091" s="153">
        <v>36172</v>
      </c>
      <c r="C5091" s="61">
        <v>31.898987000000002</v>
      </c>
      <c r="D5091">
        <f t="shared" si="160"/>
        <v>-4.2076719899262857E-2</v>
      </c>
      <c r="E5091">
        <v>-4.2076719899262857E-2</v>
      </c>
      <c r="F5091">
        <v>5089</v>
      </c>
      <c r="G5091">
        <f t="shared" ca="1" si="161"/>
        <v>1.3079191615484004E-2</v>
      </c>
    </row>
    <row r="5092" spans="2:7" x14ac:dyDescent="0.2">
      <c r="B5092" s="153">
        <v>36171</v>
      </c>
      <c r="C5092" s="61">
        <v>33.300148</v>
      </c>
      <c r="D5092">
        <f t="shared" si="160"/>
        <v>8.0009645448679584E-2</v>
      </c>
      <c r="E5092">
        <v>8.0009645448679584E-2</v>
      </c>
      <c r="F5092">
        <v>5090</v>
      </c>
      <c r="G5092">
        <f t="shared" ca="1" si="161"/>
        <v>-1.7419495044310944E-2</v>
      </c>
    </row>
    <row r="5093" spans="2:7" x14ac:dyDescent="0.2">
      <c r="B5093" s="153">
        <v>36168</v>
      </c>
      <c r="C5093" s="61">
        <v>30.833195</v>
      </c>
      <c r="D5093">
        <f t="shared" si="160"/>
        <v>8.0156697925841083E-2</v>
      </c>
      <c r="E5093">
        <v>8.0156697925841083E-2</v>
      </c>
      <c r="F5093">
        <v>5091</v>
      </c>
      <c r="G5093">
        <f t="shared" ca="1" si="161"/>
        <v>6.1355663606576474E-2</v>
      </c>
    </row>
    <row r="5094" spans="2:7" x14ac:dyDescent="0.2">
      <c r="B5094" s="153">
        <v>36167</v>
      </c>
      <c r="C5094" s="61">
        <v>28.545113000000001</v>
      </c>
      <c r="D5094">
        <f t="shared" si="160"/>
        <v>4.1893478502641711E-2</v>
      </c>
      <c r="E5094">
        <v>4.1893478502641711E-2</v>
      </c>
      <c r="F5094">
        <v>5092</v>
      </c>
      <c r="G5094">
        <f t="shared" ca="1" si="161"/>
        <v>1.1301354304004961E-3</v>
      </c>
    </row>
    <row r="5095" spans="2:7" x14ac:dyDescent="0.2">
      <c r="B5095" s="153">
        <v>36166</v>
      </c>
      <c r="C5095" s="61">
        <v>27.397342999999999</v>
      </c>
      <c r="D5095">
        <f t="shared" si="160"/>
        <v>2.9403440051366924E-2</v>
      </c>
      <c r="E5095">
        <v>2.9403440051366924E-2</v>
      </c>
      <c r="F5095">
        <v>5093</v>
      </c>
      <c r="G5095">
        <f t="shared" ca="1" si="161"/>
        <v>6.7564895208363979E-2</v>
      </c>
    </row>
    <row r="5096" spans="2:7" x14ac:dyDescent="0.2">
      <c r="B5096" s="153">
        <v>36165</v>
      </c>
      <c r="C5096" s="61">
        <v>26.614777</v>
      </c>
      <c r="D5096">
        <f t="shared" si="160"/>
        <v>8.0157138104655121E-2</v>
      </c>
      <c r="E5096">
        <v>8.0157138104655121E-2</v>
      </c>
      <c r="F5096">
        <v>5094</v>
      </c>
      <c r="G5096">
        <f t="shared" ca="1" si="161"/>
        <v>1.6168709670618755E-2</v>
      </c>
    </row>
    <row r="5097" spans="2:7" x14ac:dyDescent="0.2">
      <c r="B5097" s="153">
        <v>36164</v>
      </c>
      <c r="C5097" s="61">
        <v>24.639727000000001</v>
      </c>
      <c r="D5097">
        <f t="shared" si="160"/>
        <v>-5.1157563065417095E-3</v>
      </c>
      <c r="E5097">
        <v>-5.1157563065417095E-3</v>
      </c>
      <c r="F5097">
        <v>5095</v>
      </c>
      <c r="G5097">
        <f t="shared" ca="1" si="161"/>
        <v>0.10193447476342238</v>
      </c>
    </row>
    <row r="5098" spans="2:7" x14ac:dyDescent="0.2">
      <c r="B5098" s="153">
        <v>36161</v>
      </c>
      <c r="C5098" s="61">
        <v>24.766425999999999</v>
      </c>
      <c r="D5098">
        <f t="shared" si="160"/>
        <v>1.5586770321494128E-2</v>
      </c>
      <c r="E5098">
        <v>1.5586770321494128E-2</v>
      </c>
      <c r="F5098">
        <v>5096</v>
      </c>
      <c r="G5098">
        <f t="shared" ca="1" si="161"/>
        <v>4.983308960656966E-2</v>
      </c>
    </row>
    <row r="5099" spans="2:7" x14ac:dyDescent="0.2">
      <c r="B5099" s="153">
        <v>36160</v>
      </c>
      <c r="C5099" s="61">
        <v>24.386322</v>
      </c>
      <c r="D5099">
        <f t="shared" si="160"/>
        <v>-3.0231206434350497E-2</v>
      </c>
      <c r="E5099">
        <v>-3.0231206434350497E-2</v>
      </c>
      <c r="F5099">
        <v>5097</v>
      </c>
      <c r="G5099">
        <f t="shared" ca="1" si="161"/>
        <v>-2.4291954143936013E-2</v>
      </c>
    </row>
    <row r="5100" spans="2:7" x14ac:dyDescent="0.2">
      <c r="B5100" s="153">
        <v>36159</v>
      </c>
      <c r="C5100" s="61">
        <v>25.146532000000001</v>
      </c>
      <c r="D5100">
        <f t="shared" si="160"/>
        <v>-2.9064587268126829E-2</v>
      </c>
      <c r="E5100">
        <v>-2.9064587268126829E-2</v>
      </c>
      <c r="F5100">
        <v>5098</v>
      </c>
      <c r="G5100">
        <f t="shared" ca="1" si="161"/>
        <v>2.1528002133923155E-2</v>
      </c>
    </row>
    <row r="5101" spans="2:7" x14ac:dyDescent="0.2">
      <c r="B5101" s="153">
        <v>36158</v>
      </c>
      <c r="C5101" s="61">
        <v>25.899284000000002</v>
      </c>
      <c r="D5101">
        <f t="shared" si="160"/>
        <v>9.2942593418611514E-3</v>
      </c>
      <c r="E5101">
        <v>9.2942593418611514E-3</v>
      </c>
      <c r="F5101">
        <v>5099</v>
      </c>
      <c r="G5101">
        <f t="shared" ca="1" si="161"/>
        <v>3.9984221096300752E-2</v>
      </c>
    </row>
    <row r="5102" spans="2:7" x14ac:dyDescent="0.2">
      <c r="B5102" s="153">
        <v>36157</v>
      </c>
      <c r="C5102" s="61">
        <v>25.660786000000002</v>
      </c>
      <c r="D5102">
        <f t="shared" si="160"/>
        <v>3.5177363696207435E-2</v>
      </c>
      <c r="E5102">
        <v>3.5177363696207435E-2</v>
      </c>
      <c r="F5102">
        <v>5100</v>
      </c>
      <c r="G5102">
        <f t="shared" ca="1" si="161"/>
        <v>4.1609709646472239E-2</v>
      </c>
    </row>
    <row r="5103" spans="2:7" x14ac:dyDescent="0.2">
      <c r="B5103" s="153">
        <v>36154</v>
      </c>
      <c r="C5103" s="61">
        <v>24.788782000000001</v>
      </c>
      <c r="D5103">
        <f t="shared" si="160"/>
        <v>0</v>
      </c>
      <c r="E5103">
        <v>0</v>
      </c>
      <c r="F5103">
        <v>5101</v>
      </c>
      <c r="G5103">
        <f t="shared" ca="1" si="161"/>
        <v>1.2187389568262192E-2</v>
      </c>
    </row>
    <row r="5104" spans="2:7" x14ac:dyDescent="0.2">
      <c r="B5104" s="153">
        <v>36153</v>
      </c>
      <c r="C5104" s="61">
        <v>24.788782000000001</v>
      </c>
      <c r="D5104">
        <f t="shared" si="160"/>
        <v>5.6879495875686477E-2</v>
      </c>
      <c r="E5104">
        <v>5.6879495875686477E-2</v>
      </c>
      <c r="F5104">
        <v>5102</v>
      </c>
      <c r="G5104">
        <f t="shared" ca="1" si="161"/>
        <v>1.1417546942793172E-2</v>
      </c>
    </row>
    <row r="5105" spans="2:7" x14ac:dyDescent="0.2">
      <c r="B5105" s="153">
        <v>36152</v>
      </c>
      <c r="C5105" s="61">
        <v>23.454691</v>
      </c>
      <c r="D5105">
        <f t="shared" si="160"/>
        <v>8.6537221855395741E-3</v>
      </c>
      <c r="E5105">
        <v>8.6537221855395741E-3</v>
      </c>
      <c r="F5105">
        <v>5103</v>
      </c>
      <c r="G5105">
        <f t="shared" ca="1" si="161"/>
        <v>-4.0175523997225009E-2</v>
      </c>
    </row>
    <row r="5106" spans="2:7" x14ac:dyDescent="0.2">
      <c r="B5106" s="153">
        <v>36151</v>
      </c>
      <c r="C5106" s="61">
        <v>23.253461999999999</v>
      </c>
      <c r="D5106">
        <f t="shared" si="160"/>
        <v>2.127654528417031E-2</v>
      </c>
      <c r="E5106">
        <v>2.127654528417031E-2</v>
      </c>
      <c r="F5106">
        <v>5104</v>
      </c>
      <c r="G5106">
        <f t="shared" ca="1" si="161"/>
        <v>8.5050672434435232E-2</v>
      </c>
    </row>
    <row r="5107" spans="2:7" x14ac:dyDescent="0.2">
      <c r="B5107" s="153">
        <v>36150</v>
      </c>
      <c r="C5107" s="61">
        <v>22.769016000000001</v>
      </c>
      <c r="D5107">
        <f t="shared" si="160"/>
        <v>8.0269074061220108E-2</v>
      </c>
      <c r="E5107">
        <v>8.0269074061220108E-2</v>
      </c>
      <c r="F5107">
        <v>5105</v>
      </c>
      <c r="G5107">
        <f t="shared" ca="1" si="161"/>
        <v>-0.10148982995237614</v>
      </c>
    </row>
    <row r="5108" spans="2:7" x14ac:dyDescent="0.2">
      <c r="B5108" s="153">
        <v>36147</v>
      </c>
      <c r="C5108" s="61">
        <v>21.077171</v>
      </c>
      <c r="D5108">
        <f t="shared" si="160"/>
        <v>3.7417403378644666E-2</v>
      </c>
      <c r="E5108">
        <v>3.7417403378644666E-2</v>
      </c>
      <c r="F5108">
        <v>5106</v>
      </c>
      <c r="G5108">
        <f t="shared" ca="1" si="161"/>
        <v>-8.799901116017865E-2</v>
      </c>
    </row>
    <row r="5109" spans="2:7" x14ac:dyDescent="0.2">
      <c r="B5109" s="153">
        <v>36146</v>
      </c>
      <c r="C5109" s="61">
        <v>20.316963000000001</v>
      </c>
      <c r="D5109">
        <f t="shared" si="160"/>
        <v>-6.5798621552709227E-2</v>
      </c>
      <c r="E5109">
        <v>-6.5798621552709227E-2</v>
      </c>
      <c r="F5109">
        <v>5107</v>
      </c>
      <c r="G5109">
        <f t="shared" ca="1" si="161"/>
        <v>-7.9915390873630567E-3</v>
      </c>
    </row>
    <row r="5110" spans="2:7" x14ac:dyDescent="0.2">
      <c r="B5110" s="153">
        <v>36145</v>
      </c>
      <c r="C5110" s="61">
        <v>21.747948000000001</v>
      </c>
      <c r="D5110">
        <f t="shared" si="160"/>
        <v>5.4953159540848895E-2</v>
      </c>
      <c r="E5110">
        <v>5.4953159540848895E-2</v>
      </c>
      <c r="F5110">
        <v>5108</v>
      </c>
      <c r="G5110">
        <f t="shared" ca="1" si="161"/>
        <v>-6.5292773048953492E-2</v>
      </c>
    </row>
    <row r="5111" spans="2:7" x14ac:dyDescent="0.2">
      <c r="B5111" s="153">
        <v>36144</v>
      </c>
      <c r="C5111" s="61">
        <v>20.615084</v>
      </c>
      <c r="D5111">
        <f t="shared" si="160"/>
        <v>-1.0021575823130267E-2</v>
      </c>
      <c r="E5111">
        <v>-1.0021575823130267E-2</v>
      </c>
      <c r="F5111">
        <v>5109</v>
      </c>
      <c r="G5111">
        <f t="shared" ca="1" si="161"/>
        <v>-4.1757551861348746E-2</v>
      </c>
    </row>
    <row r="5112" spans="2:7" x14ac:dyDescent="0.2">
      <c r="B5112" s="153">
        <v>36143</v>
      </c>
      <c r="C5112" s="61">
        <v>20.823771000000001</v>
      </c>
      <c r="D5112">
        <f t="shared" si="160"/>
        <v>-2.2735218871892497E-2</v>
      </c>
      <c r="E5112">
        <v>-2.2735218871892497E-2</v>
      </c>
      <c r="F5112">
        <v>5110</v>
      </c>
      <c r="G5112">
        <f t="shared" ca="1" si="161"/>
        <v>-4.9123013608800337E-2</v>
      </c>
    </row>
    <row r="5113" spans="2:7" x14ac:dyDescent="0.2">
      <c r="B5113" s="153">
        <v>36140</v>
      </c>
      <c r="C5113" s="61">
        <v>21.308218</v>
      </c>
      <c r="D5113">
        <f t="shared" si="160"/>
        <v>2.3997029727759842E-2</v>
      </c>
      <c r="E5113">
        <v>2.3997029727759842E-2</v>
      </c>
      <c r="F5113">
        <v>5111</v>
      </c>
      <c r="G5113">
        <f t="shared" ca="1" si="161"/>
        <v>-1.3013263221270419E-2</v>
      </c>
    </row>
    <row r="5114" spans="2:7" x14ac:dyDescent="0.2">
      <c r="B5114" s="153">
        <v>36139</v>
      </c>
      <c r="C5114" s="61">
        <v>20.808866999999999</v>
      </c>
      <c r="D5114">
        <f t="shared" si="160"/>
        <v>4.7654987874533025E-2</v>
      </c>
      <c r="E5114">
        <v>4.7654987874533025E-2</v>
      </c>
      <c r="F5114">
        <v>5112</v>
      </c>
      <c r="G5114">
        <f t="shared" ca="1" si="161"/>
        <v>-1.9354163756673266E-2</v>
      </c>
    </row>
    <row r="5115" spans="2:7" x14ac:dyDescent="0.2">
      <c r="B5115" s="153">
        <v>36138</v>
      </c>
      <c r="C5115" s="61">
        <v>19.862328000000002</v>
      </c>
      <c r="D5115">
        <f t="shared" si="160"/>
        <v>2.633396196699157E-3</v>
      </c>
      <c r="E5115">
        <v>2.633396196699157E-3</v>
      </c>
      <c r="F5115">
        <v>5113</v>
      </c>
      <c r="G5115">
        <f t="shared" ca="1" si="161"/>
        <v>3.232161412945201E-2</v>
      </c>
    </row>
    <row r="5116" spans="2:7" x14ac:dyDescent="0.2">
      <c r="B5116" s="153">
        <v>36137</v>
      </c>
      <c r="C5116" s="61">
        <v>19.81016</v>
      </c>
      <c r="D5116">
        <f t="shared" si="160"/>
        <v>2.1914814570643947E-2</v>
      </c>
      <c r="E5116">
        <v>2.1914814570643947E-2</v>
      </c>
      <c r="F5116">
        <v>5114</v>
      </c>
      <c r="G5116">
        <f t="shared" ca="1" si="161"/>
        <v>-3.9434364554070171E-2</v>
      </c>
    </row>
    <row r="5117" spans="2:7" x14ac:dyDescent="0.2">
      <c r="B5117" s="153">
        <v>36136</v>
      </c>
      <c r="C5117" s="61">
        <v>19.385334</v>
      </c>
      <c r="D5117">
        <f t="shared" si="160"/>
        <v>6.0766625841854535E-2</v>
      </c>
      <c r="E5117">
        <v>6.0766625841854535E-2</v>
      </c>
      <c r="F5117">
        <v>5115</v>
      </c>
      <c r="G5117">
        <f t="shared" ca="1" si="161"/>
        <v>-9.7228723316597751E-2</v>
      </c>
    </row>
    <row r="5118" spans="2:7" x14ac:dyDescent="0.2">
      <c r="B5118" s="153">
        <v>36133</v>
      </c>
      <c r="C5118" s="61">
        <v>18.274833999999998</v>
      </c>
      <c r="D5118">
        <f t="shared" si="160"/>
        <v>2.4227128842497916E-2</v>
      </c>
      <c r="E5118">
        <v>2.4227128842497916E-2</v>
      </c>
      <c r="F5118">
        <v>5116</v>
      </c>
      <c r="G5118">
        <f t="shared" ca="1" si="161"/>
        <v>5.2580165550064402E-2</v>
      </c>
    </row>
    <row r="5119" spans="2:7" x14ac:dyDescent="0.2">
      <c r="B5119" s="153">
        <v>36132</v>
      </c>
      <c r="C5119" s="61">
        <v>17.842559999999999</v>
      </c>
      <c r="D5119">
        <f t="shared" si="160"/>
        <v>-1.2515030855445597E-3</v>
      </c>
      <c r="E5119">
        <v>-1.2515030855445597E-3</v>
      </c>
      <c r="F5119">
        <v>5117</v>
      </c>
      <c r="G5119">
        <f t="shared" ca="1" si="161"/>
        <v>-6.0859586652649796E-2</v>
      </c>
    </row>
    <row r="5120" spans="2:7" x14ac:dyDescent="0.2">
      <c r="B5120" s="153">
        <v>36131</v>
      </c>
      <c r="C5120" s="61">
        <v>17.864917999999999</v>
      </c>
      <c r="D5120">
        <f t="shared" si="160"/>
        <v>-1.032222316829417E-2</v>
      </c>
      <c r="E5120">
        <v>-1.032222316829417E-2</v>
      </c>
      <c r="F5120">
        <v>5118</v>
      </c>
      <c r="G5120">
        <f t="shared" ca="1" si="161"/>
        <v>-2.6307653096256312E-2</v>
      </c>
    </row>
    <row r="5121" spans="2:7" x14ac:dyDescent="0.2">
      <c r="B5121" s="153">
        <v>36130</v>
      </c>
      <c r="C5121" s="61">
        <v>18.051247</v>
      </c>
      <c r="D5121">
        <f t="shared" si="160"/>
        <v>1.3389344910661131E-2</v>
      </c>
      <c r="E5121">
        <v>1.3389344910661131E-2</v>
      </c>
      <c r="F5121">
        <v>5119</v>
      </c>
      <c r="G5121">
        <f t="shared" ca="1" si="161"/>
        <v>-3.2388909090771169E-2</v>
      </c>
    </row>
    <row r="5122" spans="2:7" x14ac:dyDescent="0.2">
      <c r="B5122" s="153">
        <v>36129</v>
      </c>
      <c r="C5122" s="61">
        <v>17.812746000000001</v>
      </c>
      <c r="D5122">
        <f t="shared" si="160"/>
        <v>3.4632062039544338E-2</v>
      </c>
      <c r="E5122">
        <v>3.4632062039544338E-2</v>
      </c>
      <c r="F5122">
        <v>5120</v>
      </c>
      <c r="G5122">
        <f t="shared" ca="1" si="161"/>
        <v>-0.16532175898157825</v>
      </c>
    </row>
    <row r="5123" spans="2:7" x14ac:dyDescent="0.2">
      <c r="B5123" s="153">
        <v>36126</v>
      </c>
      <c r="C5123" s="61">
        <v>17.216502999999999</v>
      </c>
      <c r="D5123">
        <f t="shared" ref="D5123:D5186" si="162">(C5123-C5124)/C5124</f>
        <v>-4.3478456531794094E-2</v>
      </c>
      <c r="E5123">
        <v>-4.3478456531794094E-2</v>
      </c>
      <c r="F5123">
        <v>5121</v>
      </c>
      <c r="G5123">
        <f t="shared" ref="G5123:G5186" ca="1" si="163">_xlfn.NORM.INV(RAND(),$N$5,$N$6)</f>
        <v>-8.3683762925218837E-3</v>
      </c>
    </row>
    <row r="5124" spans="2:7" x14ac:dyDescent="0.2">
      <c r="B5124" s="153">
        <v>36125</v>
      </c>
      <c r="C5124" s="61">
        <v>17.999075000000001</v>
      </c>
      <c r="D5124">
        <f t="shared" si="162"/>
        <v>-7.5421155749046703E-2</v>
      </c>
      <c r="E5124">
        <v>-7.5421155749046703E-2</v>
      </c>
      <c r="F5124">
        <v>5122</v>
      </c>
      <c r="G5124">
        <f t="shared" ca="1" si="163"/>
        <v>3.6722259211257997E-2</v>
      </c>
    </row>
    <row r="5125" spans="2:7" x14ac:dyDescent="0.2">
      <c r="B5125" s="153">
        <v>36124</v>
      </c>
      <c r="C5125" s="61">
        <v>19.467323</v>
      </c>
      <c r="D5125">
        <f t="shared" si="162"/>
        <v>0</v>
      </c>
      <c r="E5125">
        <v>0</v>
      </c>
      <c r="F5125">
        <v>5123</v>
      </c>
      <c r="G5125">
        <f t="shared" ca="1" si="163"/>
        <v>-0.1075371681517555</v>
      </c>
    </row>
    <row r="5126" spans="2:7" x14ac:dyDescent="0.2">
      <c r="B5126" s="153">
        <v>36123</v>
      </c>
      <c r="C5126" s="61">
        <v>19.467323</v>
      </c>
      <c r="D5126">
        <f t="shared" si="162"/>
        <v>-6.8437720822074888E-3</v>
      </c>
      <c r="E5126">
        <v>-6.8437720822074888E-3</v>
      </c>
      <c r="F5126">
        <v>5124</v>
      </c>
      <c r="G5126">
        <f t="shared" ca="1" si="163"/>
        <v>-6.7752306833637321E-3</v>
      </c>
    </row>
    <row r="5127" spans="2:7" x14ac:dyDescent="0.2">
      <c r="B5127" s="153">
        <v>36122</v>
      </c>
      <c r="C5127" s="61">
        <v>19.601471</v>
      </c>
      <c r="D5127">
        <f t="shared" si="162"/>
        <v>-5.4637194331316211E-2</v>
      </c>
      <c r="E5127">
        <v>-5.4637194331316211E-2</v>
      </c>
      <c r="F5127">
        <v>5125</v>
      </c>
      <c r="G5127">
        <f t="shared" ca="1" si="163"/>
        <v>5.3417561388805816E-2</v>
      </c>
    </row>
    <row r="5128" spans="2:7" x14ac:dyDescent="0.2">
      <c r="B5128" s="153">
        <v>36119</v>
      </c>
      <c r="C5128" s="61">
        <v>20.734337</v>
      </c>
      <c r="D5128">
        <f t="shared" si="162"/>
        <v>-2.1456208446544726E-2</v>
      </c>
      <c r="E5128">
        <v>-2.1456208446544726E-2</v>
      </c>
      <c r="F5128">
        <v>5126</v>
      </c>
      <c r="G5128">
        <f t="shared" ca="1" si="163"/>
        <v>2.3687881762030589E-2</v>
      </c>
    </row>
    <row r="5129" spans="2:7" x14ac:dyDescent="0.2">
      <c r="B5129" s="153">
        <v>36118</v>
      </c>
      <c r="C5129" s="61">
        <v>21.188972</v>
      </c>
      <c r="D5129">
        <f t="shared" si="162"/>
        <v>-2.6369929279046436E-2</v>
      </c>
      <c r="E5129">
        <v>-2.6369929279046436E-2</v>
      </c>
      <c r="F5129">
        <v>5127</v>
      </c>
      <c r="G5129">
        <f t="shared" ca="1" si="163"/>
        <v>-1.0492680930927879E-2</v>
      </c>
    </row>
    <row r="5130" spans="2:7" x14ac:dyDescent="0.2">
      <c r="B5130" s="153">
        <v>36117</v>
      </c>
      <c r="C5130" s="61">
        <v>21.762857</v>
      </c>
      <c r="D5130">
        <f t="shared" si="162"/>
        <v>-4.771348567692249E-3</v>
      </c>
      <c r="E5130">
        <v>-4.771348567692249E-3</v>
      </c>
      <c r="F5130">
        <v>5128</v>
      </c>
      <c r="G5130">
        <f t="shared" ca="1" si="163"/>
        <v>-3.6085770893704683E-2</v>
      </c>
    </row>
    <row r="5131" spans="2:7" x14ac:dyDescent="0.2">
      <c r="B5131" s="153">
        <v>36116</v>
      </c>
      <c r="C5131" s="61">
        <v>21.867193</v>
      </c>
      <c r="D5131">
        <f t="shared" si="162"/>
        <v>6.1889080455974521E-2</v>
      </c>
      <c r="E5131">
        <v>6.1889080455974521E-2</v>
      </c>
      <c r="F5131">
        <v>5129</v>
      </c>
      <c r="G5131">
        <f t="shared" ca="1" si="163"/>
        <v>8.5377186642460315E-2</v>
      </c>
    </row>
    <row r="5132" spans="2:7" x14ac:dyDescent="0.2">
      <c r="B5132" s="153">
        <v>36115</v>
      </c>
      <c r="C5132" s="61">
        <v>20.592728000000001</v>
      </c>
      <c r="D5132">
        <f t="shared" si="162"/>
        <v>-2.0907162677189822E-2</v>
      </c>
      <c r="E5132">
        <v>-2.0907162677189822E-2</v>
      </c>
      <c r="F5132">
        <v>5130</v>
      </c>
      <c r="G5132">
        <f t="shared" ca="1" si="163"/>
        <v>3.2230143765483638E-2</v>
      </c>
    </row>
    <row r="5133" spans="2:7" x14ac:dyDescent="0.2">
      <c r="B5133" s="153">
        <v>36112</v>
      </c>
      <c r="C5133" s="61">
        <v>21.032457000000001</v>
      </c>
      <c r="D5133">
        <f t="shared" si="162"/>
        <v>1.0383055218213392E-2</v>
      </c>
      <c r="E5133">
        <v>1.0383055218213392E-2</v>
      </c>
      <c r="F5133">
        <v>5131</v>
      </c>
      <c r="G5133">
        <f t="shared" ca="1" si="163"/>
        <v>-4.1444462844466958E-3</v>
      </c>
    </row>
    <row r="5134" spans="2:7" x14ac:dyDescent="0.2">
      <c r="B5134" s="153">
        <v>36111</v>
      </c>
      <c r="C5134" s="61">
        <v>20.816320000000001</v>
      </c>
      <c r="D5134">
        <f t="shared" si="162"/>
        <v>2.046041685775082E-2</v>
      </c>
      <c r="E5134">
        <v>2.046041685775082E-2</v>
      </c>
      <c r="F5134">
        <v>5132</v>
      </c>
      <c r="G5134">
        <f t="shared" ca="1" si="163"/>
        <v>-8.0635529805224686E-3</v>
      </c>
    </row>
    <row r="5135" spans="2:7" x14ac:dyDescent="0.2">
      <c r="B5135" s="153">
        <v>36110</v>
      </c>
      <c r="C5135" s="61">
        <v>20.398949000000002</v>
      </c>
      <c r="D5135">
        <f t="shared" si="162"/>
        <v>1.9746712859573655E-2</v>
      </c>
      <c r="E5135">
        <v>1.9746712859573655E-2</v>
      </c>
      <c r="F5135">
        <v>5133</v>
      </c>
      <c r="G5135">
        <f t="shared" ca="1" si="163"/>
        <v>-0.1265856490112815</v>
      </c>
    </row>
    <row r="5136" spans="2:7" x14ac:dyDescent="0.2">
      <c r="B5136" s="153">
        <v>36109</v>
      </c>
      <c r="C5136" s="61">
        <v>20.003937000000001</v>
      </c>
      <c r="D5136">
        <f t="shared" si="162"/>
        <v>5.9970770472776852E-3</v>
      </c>
      <c r="E5136">
        <v>5.9970770472776852E-3</v>
      </c>
      <c r="F5136">
        <v>5134</v>
      </c>
      <c r="G5136">
        <f t="shared" ca="1" si="163"/>
        <v>-3.059196167260397E-2</v>
      </c>
    </row>
    <row r="5137" spans="2:7" x14ac:dyDescent="0.2">
      <c r="B5137" s="153">
        <v>36108</v>
      </c>
      <c r="C5137" s="61">
        <v>19.884687</v>
      </c>
      <c r="D5137">
        <f t="shared" si="162"/>
        <v>5.080729270154883E-2</v>
      </c>
      <c r="E5137">
        <v>5.080729270154883E-2</v>
      </c>
      <c r="F5137">
        <v>5135</v>
      </c>
      <c r="G5137">
        <f t="shared" ca="1" si="163"/>
        <v>3.7326557473297016E-2</v>
      </c>
    </row>
    <row r="5138" spans="2:7" x14ac:dyDescent="0.2">
      <c r="B5138" s="153">
        <v>36105</v>
      </c>
      <c r="C5138" s="61">
        <v>18.923248000000001</v>
      </c>
      <c r="D5138">
        <f t="shared" si="162"/>
        <v>4.6147474067652711E-2</v>
      </c>
      <c r="E5138">
        <v>4.6147474067652711E-2</v>
      </c>
      <c r="F5138">
        <v>5136</v>
      </c>
      <c r="G5138">
        <f t="shared" ca="1" si="163"/>
        <v>-6.8022487146160854E-2</v>
      </c>
    </row>
    <row r="5139" spans="2:7" x14ac:dyDescent="0.2">
      <c r="B5139" s="153">
        <v>36104</v>
      </c>
      <c r="C5139" s="61">
        <v>18.088508999999998</v>
      </c>
      <c r="D5139">
        <f t="shared" si="162"/>
        <v>8.0106887446212541E-2</v>
      </c>
      <c r="E5139">
        <v>8.0106887446212541E-2</v>
      </c>
      <c r="F5139">
        <v>5137</v>
      </c>
      <c r="G5139">
        <f t="shared" ca="1" si="163"/>
        <v>-2.370266046040144E-2</v>
      </c>
    </row>
    <row r="5140" spans="2:7" x14ac:dyDescent="0.2">
      <c r="B5140" s="153">
        <v>36103</v>
      </c>
      <c r="C5140" s="61">
        <v>16.746962</v>
      </c>
      <c r="D5140">
        <f t="shared" si="162"/>
        <v>0</v>
      </c>
      <c r="E5140">
        <v>0</v>
      </c>
      <c r="F5140">
        <v>5138</v>
      </c>
      <c r="G5140">
        <f t="shared" ca="1" si="163"/>
        <v>-1.7833781139247745E-2</v>
      </c>
    </row>
    <row r="5141" spans="2:7" x14ac:dyDescent="0.2">
      <c r="B5141" s="153">
        <v>36102</v>
      </c>
      <c r="C5141" s="61">
        <v>16.746962</v>
      </c>
      <c r="D5141">
        <f t="shared" si="162"/>
        <v>-8.8221362887748039E-3</v>
      </c>
      <c r="E5141">
        <v>-8.8221362887748039E-3</v>
      </c>
      <c r="F5141">
        <v>5139</v>
      </c>
      <c r="G5141">
        <f t="shared" ca="1" si="163"/>
        <v>-5.4029437826848287E-3</v>
      </c>
    </row>
    <row r="5142" spans="2:7" x14ac:dyDescent="0.2">
      <c r="B5142" s="153">
        <v>36101</v>
      </c>
      <c r="C5142" s="61">
        <v>16.896021000000001</v>
      </c>
      <c r="D5142">
        <f t="shared" si="162"/>
        <v>3.097034497150427E-3</v>
      </c>
      <c r="E5142">
        <v>3.097034497150427E-3</v>
      </c>
      <c r="F5142">
        <v>5140</v>
      </c>
      <c r="G5142">
        <f t="shared" ca="1" si="163"/>
        <v>1.3044456471573445E-2</v>
      </c>
    </row>
    <row r="5143" spans="2:7" x14ac:dyDescent="0.2">
      <c r="B5143" s="153">
        <v>36098</v>
      </c>
      <c r="C5143" s="61">
        <v>16.843855000000001</v>
      </c>
      <c r="D5143">
        <f t="shared" si="162"/>
        <v>-1.7666582808179298E-3</v>
      </c>
      <c r="E5143">
        <v>-1.7666582808179298E-3</v>
      </c>
      <c r="F5143">
        <v>5141</v>
      </c>
      <c r="G5143">
        <f t="shared" ca="1" si="163"/>
        <v>5.7115728901217279E-3</v>
      </c>
    </row>
    <row r="5144" spans="2:7" x14ac:dyDescent="0.2">
      <c r="B5144" s="153">
        <v>36097</v>
      </c>
      <c r="C5144" s="61">
        <v>16.873664999999999</v>
      </c>
      <c r="D5144">
        <f t="shared" si="162"/>
        <v>2.5362330949949441E-2</v>
      </c>
      <c r="E5144">
        <v>2.5362330949949441E-2</v>
      </c>
      <c r="F5144">
        <v>5142</v>
      </c>
      <c r="G5144">
        <f t="shared" ca="1" si="163"/>
        <v>-2.4420890988175559E-2</v>
      </c>
    </row>
    <row r="5145" spans="2:7" x14ac:dyDescent="0.2">
      <c r="B5145" s="153">
        <v>36096</v>
      </c>
      <c r="C5145" s="61">
        <v>16.456295000000001</v>
      </c>
      <c r="D5145">
        <f t="shared" si="162"/>
        <v>-3.8327423305999864E-2</v>
      </c>
      <c r="E5145">
        <v>-3.8327423305999864E-2</v>
      </c>
      <c r="F5145">
        <v>5143</v>
      </c>
      <c r="G5145">
        <f t="shared" ca="1" si="163"/>
        <v>-4.7744982531961145E-3</v>
      </c>
    </row>
    <row r="5146" spans="2:7" x14ac:dyDescent="0.2">
      <c r="B5146" s="153">
        <v>36095</v>
      </c>
      <c r="C5146" s="61">
        <v>17.112159999999999</v>
      </c>
      <c r="D5146">
        <f t="shared" si="162"/>
        <v>5.7090116089796521E-2</v>
      </c>
      <c r="E5146">
        <v>5.7090116089796521E-2</v>
      </c>
      <c r="F5146">
        <v>5144</v>
      </c>
      <c r="G5146">
        <f t="shared" ca="1" si="163"/>
        <v>-3.0003495405842733E-2</v>
      </c>
    </row>
    <row r="5147" spans="2:7" x14ac:dyDescent="0.2">
      <c r="B5147" s="153">
        <v>36094</v>
      </c>
      <c r="C5147" s="61">
        <v>16.187985999999999</v>
      </c>
      <c r="D5147">
        <f t="shared" si="162"/>
        <v>6.9950768870803662E-2</v>
      </c>
      <c r="E5147">
        <v>6.9950768870803662E-2</v>
      </c>
      <c r="F5147">
        <v>5145</v>
      </c>
      <c r="G5147">
        <f t="shared" ca="1" si="163"/>
        <v>-0.10537887834786502</v>
      </c>
    </row>
    <row r="5148" spans="2:7" x14ac:dyDescent="0.2">
      <c r="B5148" s="153">
        <v>36091</v>
      </c>
      <c r="C5148" s="61">
        <v>15.129655</v>
      </c>
      <c r="D5148">
        <f t="shared" si="162"/>
        <v>3.3605021207831529E-2</v>
      </c>
      <c r="E5148">
        <v>3.3605021207831529E-2</v>
      </c>
      <c r="F5148">
        <v>5146</v>
      </c>
      <c r="G5148">
        <f t="shared" ca="1" si="163"/>
        <v>-2.7282033784251005E-3</v>
      </c>
    </row>
    <row r="5149" spans="2:7" x14ac:dyDescent="0.2">
      <c r="B5149" s="153">
        <v>36090</v>
      </c>
      <c r="C5149" s="61">
        <v>14.637753</v>
      </c>
      <c r="D5149">
        <f t="shared" si="162"/>
        <v>5.1954931472294685E-2</v>
      </c>
      <c r="E5149">
        <v>5.1954931472294685E-2</v>
      </c>
      <c r="F5149">
        <v>5147</v>
      </c>
      <c r="G5149">
        <f t="shared" ca="1" si="163"/>
        <v>-3.2839945007858716E-2</v>
      </c>
    </row>
    <row r="5150" spans="2:7" x14ac:dyDescent="0.2">
      <c r="B5150" s="153">
        <v>36089</v>
      </c>
      <c r="C5150" s="61">
        <v>13.914809999999999</v>
      </c>
      <c r="D5150">
        <f t="shared" si="162"/>
        <v>0</v>
      </c>
      <c r="E5150">
        <v>0</v>
      </c>
      <c r="F5150">
        <v>5148</v>
      </c>
      <c r="G5150">
        <f t="shared" ca="1" si="163"/>
        <v>1.6729609168362882E-2</v>
      </c>
    </row>
    <row r="5151" spans="2:7" x14ac:dyDescent="0.2">
      <c r="B5151" s="153">
        <v>36088</v>
      </c>
      <c r="C5151" s="61">
        <v>13.914809999999999</v>
      </c>
      <c r="D5151">
        <f t="shared" si="162"/>
        <v>-5.2284247502736692E-2</v>
      </c>
      <c r="E5151">
        <v>-5.2284247502736692E-2</v>
      </c>
      <c r="F5151">
        <v>5149</v>
      </c>
      <c r="G5151">
        <f t="shared" ca="1" si="163"/>
        <v>5.45121866927719E-2</v>
      </c>
    </row>
    <row r="5152" spans="2:7" x14ac:dyDescent="0.2">
      <c r="B5152" s="153">
        <v>36087</v>
      </c>
      <c r="C5152" s="61">
        <v>14.682472000000001</v>
      </c>
      <c r="D5152">
        <f t="shared" si="162"/>
        <v>-5.151646543424182E-2</v>
      </c>
      <c r="E5152">
        <v>-5.151646543424182E-2</v>
      </c>
      <c r="F5152">
        <v>5150</v>
      </c>
      <c r="G5152">
        <f t="shared" ca="1" si="163"/>
        <v>4.0236277945153498E-2</v>
      </c>
    </row>
    <row r="5153" spans="2:7" x14ac:dyDescent="0.2">
      <c r="B5153" s="153">
        <v>36084</v>
      </c>
      <c r="C5153" s="61">
        <v>15.479944</v>
      </c>
      <c r="D5153">
        <f t="shared" si="162"/>
        <v>-7.9752076703298605E-2</v>
      </c>
      <c r="E5153">
        <v>-7.9752076703298605E-2</v>
      </c>
      <c r="F5153">
        <v>5151</v>
      </c>
      <c r="G5153">
        <f t="shared" ca="1" si="163"/>
        <v>-2.1387437500789752E-2</v>
      </c>
    </row>
    <row r="5154" spans="2:7" x14ac:dyDescent="0.2">
      <c r="B5154" s="153">
        <v>36083</v>
      </c>
      <c r="C5154" s="61">
        <v>16.821493</v>
      </c>
      <c r="D5154">
        <f t="shared" si="162"/>
        <v>-7.9902198236894678E-2</v>
      </c>
      <c r="E5154">
        <v>-7.9902198236894678E-2</v>
      </c>
      <c r="F5154">
        <v>5152</v>
      </c>
      <c r="G5154">
        <f t="shared" ca="1" si="163"/>
        <v>-0.12782729319798911</v>
      </c>
    </row>
    <row r="5155" spans="2:7" x14ac:dyDescent="0.2">
      <c r="B5155" s="153">
        <v>36082</v>
      </c>
      <c r="C5155" s="61">
        <v>18.282288000000001</v>
      </c>
      <c r="D5155">
        <f t="shared" si="162"/>
        <v>6.5656424399532908E-3</v>
      </c>
      <c r="E5155">
        <v>6.5656424399532908E-3</v>
      </c>
      <c r="F5155">
        <v>5153</v>
      </c>
      <c r="G5155">
        <f t="shared" ca="1" si="163"/>
        <v>-1.5288522362065684E-2</v>
      </c>
    </row>
    <row r="5156" spans="2:7" x14ac:dyDescent="0.2">
      <c r="B5156" s="153">
        <v>36081</v>
      </c>
      <c r="C5156" s="61">
        <v>18.163036000000002</v>
      </c>
      <c r="D5156">
        <f t="shared" si="162"/>
        <v>-8.1401372939278113E-3</v>
      </c>
      <c r="E5156">
        <v>-8.1401372939278113E-3</v>
      </c>
      <c r="F5156">
        <v>5154</v>
      </c>
      <c r="G5156">
        <f t="shared" ca="1" si="163"/>
        <v>-7.0056749626247597E-2</v>
      </c>
    </row>
    <row r="5157" spans="2:7" x14ac:dyDescent="0.2">
      <c r="B5157" s="153">
        <v>36080</v>
      </c>
      <c r="C5157" s="61">
        <v>18.312099</v>
      </c>
      <c r="D5157">
        <f t="shared" si="162"/>
        <v>-3.5335797940817551E-2</v>
      </c>
      <c r="E5157">
        <v>-3.5335797940817551E-2</v>
      </c>
      <c r="F5157">
        <v>5155</v>
      </c>
      <c r="G5157">
        <f t="shared" ca="1" si="163"/>
        <v>-2.3255029726166956E-2</v>
      </c>
    </row>
    <row r="5158" spans="2:7" x14ac:dyDescent="0.2">
      <c r="B5158" s="153">
        <v>36077</v>
      </c>
      <c r="C5158" s="61">
        <v>18.982873999999999</v>
      </c>
      <c r="D5158">
        <f t="shared" si="162"/>
        <v>-3.9107114390513889E-3</v>
      </c>
      <c r="E5158">
        <v>-3.9107114390513889E-3</v>
      </c>
      <c r="F5158">
        <v>5156</v>
      </c>
      <c r="G5158">
        <f t="shared" ca="1" si="163"/>
        <v>2.0086371424056813E-2</v>
      </c>
    </row>
    <row r="5159" spans="2:7" x14ac:dyDescent="0.2">
      <c r="B5159" s="153">
        <v>36076</v>
      </c>
      <c r="C5159" s="61">
        <v>19.057402</v>
      </c>
      <c r="D5159">
        <f t="shared" si="162"/>
        <v>-4.9442274251542073E-2</v>
      </c>
      <c r="E5159">
        <v>-4.9442274251542073E-2</v>
      </c>
      <c r="F5159">
        <v>5157</v>
      </c>
      <c r="G5159">
        <f t="shared" ca="1" si="163"/>
        <v>7.3599824452284992E-3</v>
      </c>
    </row>
    <row r="5160" spans="2:7" x14ac:dyDescent="0.2">
      <c r="B5160" s="153">
        <v>36075</v>
      </c>
      <c r="C5160" s="61">
        <v>20.048653000000002</v>
      </c>
      <c r="D5160">
        <f t="shared" si="162"/>
        <v>2.8287235872063856E-2</v>
      </c>
      <c r="E5160">
        <v>2.8287235872063856E-2</v>
      </c>
      <c r="F5160">
        <v>5158</v>
      </c>
      <c r="G5160">
        <f t="shared" ca="1" si="163"/>
        <v>3.9963304600330131E-2</v>
      </c>
    </row>
    <row r="5161" spans="2:7" x14ac:dyDescent="0.2">
      <c r="B5161" s="153">
        <v>36074</v>
      </c>
      <c r="C5161" s="61">
        <v>19.497133000000002</v>
      </c>
      <c r="D5161">
        <f t="shared" si="162"/>
        <v>1.0428691024653831E-2</v>
      </c>
      <c r="E5161">
        <v>1.0428691024653831E-2</v>
      </c>
      <c r="F5161">
        <v>5159</v>
      </c>
      <c r="G5161">
        <f t="shared" ca="1" si="163"/>
        <v>-3.6226590122533854E-2</v>
      </c>
    </row>
    <row r="5162" spans="2:7" x14ac:dyDescent="0.2">
      <c r="B5162" s="153">
        <v>36073</v>
      </c>
      <c r="C5162" s="61">
        <v>19.295902000000002</v>
      </c>
      <c r="D5162">
        <f t="shared" si="162"/>
        <v>-6.8704844009440894E-2</v>
      </c>
      <c r="E5162">
        <v>-6.8704844009440894E-2</v>
      </c>
      <c r="F5162">
        <v>5160</v>
      </c>
      <c r="G5162">
        <f t="shared" ca="1" si="163"/>
        <v>4.7889434795764199E-2</v>
      </c>
    </row>
    <row r="5163" spans="2:7" x14ac:dyDescent="0.2">
      <c r="B5163" s="153">
        <v>36070</v>
      </c>
      <c r="C5163" s="61">
        <v>20.719427</v>
      </c>
      <c r="D5163">
        <f t="shared" si="162"/>
        <v>0</v>
      </c>
      <c r="E5163">
        <v>0</v>
      </c>
      <c r="F5163">
        <v>5161</v>
      </c>
      <c r="G5163">
        <f t="shared" ca="1" si="163"/>
        <v>-3.8156032694833586E-2</v>
      </c>
    </row>
    <row r="5164" spans="2:7" x14ac:dyDescent="0.2">
      <c r="B5164" s="153">
        <v>36069</v>
      </c>
      <c r="C5164" s="61">
        <v>20.719427</v>
      </c>
      <c r="D5164">
        <f t="shared" si="162"/>
        <v>0</v>
      </c>
      <c r="E5164">
        <v>0</v>
      </c>
      <c r="F5164">
        <v>5162</v>
      </c>
      <c r="G5164">
        <f t="shared" ca="1" si="163"/>
        <v>5.5148124168635085E-2</v>
      </c>
    </row>
    <row r="5165" spans="2:7" x14ac:dyDescent="0.2">
      <c r="B5165" s="153">
        <v>36068</v>
      </c>
      <c r="C5165" s="61">
        <v>20.719427</v>
      </c>
      <c r="D5165">
        <f t="shared" si="162"/>
        <v>-2.2847190768329407E-2</v>
      </c>
      <c r="E5165">
        <v>-2.2847190768329407E-2</v>
      </c>
      <c r="F5165">
        <v>5163</v>
      </c>
      <c r="G5165">
        <f t="shared" ca="1" si="163"/>
        <v>0.10653503957594893</v>
      </c>
    </row>
    <row r="5166" spans="2:7" x14ac:dyDescent="0.2">
      <c r="B5166" s="153">
        <v>36067</v>
      </c>
      <c r="C5166" s="61">
        <v>21.203876000000001</v>
      </c>
      <c r="D5166">
        <f t="shared" si="162"/>
        <v>-3.3955936670256551E-2</v>
      </c>
      <c r="E5166">
        <v>-3.3955936670256551E-2</v>
      </c>
      <c r="F5166">
        <v>5164</v>
      </c>
      <c r="G5166">
        <f t="shared" ca="1" si="163"/>
        <v>7.0219112180437512E-2</v>
      </c>
    </row>
    <row r="5167" spans="2:7" x14ac:dyDescent="0.2">
      <c r="B5167" s="153">
        <v>36066</v>
      </c>
      <c r="C5167" s="61">
        <v>21.949180999999999</v>
      </c>
      <c r="D5167">
        <f t="shared" si="162"/>
        <v>-1.5050058190500969E-2</v>
      </c>
      <c r="E5167">
        <v>-1.5050058190500969E-2</v>
      </c>
      <c r="F5167">
        <v>5165</v>
      </c>
      <c r="G5167">
        <f t="shared" ca="1" si="163"/>
        <v>7.4679939193130249E-2</v>
      </c>
    </row>
    <row r="5168" spans="2:7" x14ac:dyDescent="0.2">
      <c r="B5168" s="153">
        <v>36063</v>
      </c>
      <c r="C5168" s="61">
        <v>22.284565000000001</v>
      </c>
      <c r="D5168">
        <f t="shared" si="162"/>
        <v>-1.7739828339797089E-2</v>
      </c>
      <c r="E5168">
        <v>-1.7739828339797089E-2</v>
      </c>
      <c r="F5168">
        <v>5166</v>
      </c>
      <c r="G5168">
        <f t="shared" ca="1" si="163"/>
        <v>2.8703156142906271E-2</v>
      </c>
    </row>
    <row r="5169" spans="2:7" x14ac:dyDescent="0.2">
      <c r="B5169" s="153">
        <v>36062</v>
      </c>
      <c r="C5169" s="61">
        <v>22.687028999999999</v>
      </c>
      <c r="D5169">
        <f t="shared" si="162"/>
        <v>2.6644158086797792E-2</v>
      </c>
      <c r="E5169">
        <v>2.6644158086797792E-2</v>
      </c>
      <c r="F5169">
        <v>5167</v>
      </c>
      <c r="G5169">
        <f t="shared" ca="1" si="163"/>
        <v>-1.6036676516218137E-2</v>
      </c>
    </row>
    <row r="5170" spans="2:7" x14ac:dyDescent="0.2">
      <c r="B5170" s="153">
        <v>36061</v>
      </c>
      <c r="C5170" s="61">
        <v>22.098240000000001</v>
      </c>
      <c r="D5170">
        <f t="shared" si="162"/>
        <v>2.170930693186492E-2</v>
      </c>
      <c r="E5170">
        <v>2.170930693186492E-2</v>
      </c>
      <c r="F5170">
        <v>5168</v>
      </c>
      <c r="G5170">
        <f t="shared" ca="1" si="163"/>
        <v>-3.4085586600156009E-2</v>
      </c>
    </row>
    <row r="5171" spans="2:7" x14ac:dyDescent="0.2">
      <c r="B5171" s="153">
        <v>36060</v>
      </c>
      <c r="C5171" s="61">
        <v>21.628696000000001</v>
      </c>
      <c r="D5171">
        <f t="shared" si="162"/>
        <v>-9.8941932858905256E-3</v>
      </c>
      <c r="E5171">
        <v>-9.8941932858905256E-3</v>
      </c>
      <c r="F5171">
        <v>5169</v>
      </c>
      <c r="G5171">
        <f t="shared" ca="1" si="163"/>
        <v>-3.84584184072298E-2</v>
      </c>
    </row>
    <row r="5172" spans="2:7" x14ac:dyDescent="0.2">
      <c r="B5172" s="153">
        <v>36059</v>
      </c>
      <c r="C5172" s="61">
        <v>21.844833000000001</v>
      </c>
      <c r="D5172">
        <f t="shared" si="162"/>
        <v>-1.5120995193014191E-2</v>
      </c>
      <c r="E5172">
        <v>-1.5120995193014191E-2</v>
      </c>
      <c r="F5172">
        <v>5170</v>
      </c>
      <c r="G5172">
        <f t="shared" ca="1" si="163"/>
        <v>4.0332457666606175E-2</v>
      </c>
    </row>
    <row r="5173" spans="2:7" x14ac:dyDescent="0.2">
      <c r="B5173" s="153">
        <v>36056</v>
      </c>
      <c r="C5173" s="61">
        <v>22.180219999999998</v>
      </c>
      <c r="D5173">
        <f t="shared" si="162"/>
        <v>-7.0071559691104795E-3</v>
      </c>
      <c r="E5173">
        <v>-7.0071559691104795E-3</v>
      </c>
      <c r="F5173">
        <v>5171</v>
      </c>
      <c r="G5173">
        <f t="shared" ca="1" si="163"/>
        <v>-1.954312114387215E-2</v>
      </c>
    </row>
    <row r="5174" spans="2:7" x14ac:dyDescent="0.2">
      <c r="B5174" s="153">
        <v>36055</v>
      </c>
      <c r="C5174" s="61">
        <v>22.336736999999999</v>
      </c>
      <c r="D5174">
        <f t="shared" si="162"/>
        <v>5.367484213447178E-3</v>
      </c>
      <c r="E5174">
        <v>5.367484213447178E-3</v>
      </c>
      <c r="F5174">
        <v>5172</v>
      </c>
      <c r="G5174">
        <f t="shared" ca="1" si="163"/>
        <v>-6.1530463301236607E-3</v>
      </c>
    </row>
    <row r="5175" spans="2:7" x14ac:dyDescent="0.2">
      <c r="B5175" s="153">
        <v>36054</v>
      </c>
      <c r="C5175" s="61">
        <v>22.217485</v>
      </c>
      <c r="D5175">
        <f t="shared" si="162"/>
        <v>2.9350608242723751E-2</v>
      </c>
      <c r="E5175">
        <v>2.9350608242723751E-2</v>
      </c>
      <c r="F5175">
        <v>5173</v>
      </c>
      <c r="G5175">
        <f t="shared" ca="1" si="163"/>
        <v>-0.1080797698707545</v>
      </c>
    </row>
    <row r="5176" spans="2:7" x14ac:dyDescent="0.2">
      <c r="B5176" s="153">
        <v>36053</v>
      </c>
      <c r="C5176" s="61">
        <v>21.583981999999999</v>
      </c>
      <c r="D5176">
        <f t="shared" si="162"/>
        <v>-4.4687325249155785E-3</v>
      </c>
      <c r="E5176">
        <v>-4.4687325249155785E-3</v>
      </c>
      <c r="F5176">
        <v>5174</v>
      </c>
      <c r="G5176">
        <f t="shared" ca="1" si="163"/>
        <v>2.3654042422351959E-2</v>
      </c>
    </row>
    <row r="5177" spans="2:7" x14ac:dyDescent="0.2">
      <c r="B5177" s="153">
        <v>36052</v>
      </c>
      <c r="C5177" s="61">
        <v>21.680868</v>
      </c>
      <c r="D5177">
        <f t="shared" si="162"/>
        <v>3.0464060511294123E-2</v>
      </c>
      <c r="E5177">
        <v>3.0464060511294123E-2</v>
      </c>
      <c r="F5177">
        <v>5175</v>
      </c>
      <c r="G5177">
        <f t="shared" ca="1" si="163"/>
        <v>1.7526153230404053E-2</v>
      </c>
    </row>
    <row r="5178" spans="2:7" x14ac:dyDescent="0.2">
      <c r="B5178" s="153">
        <v>36049</v>
      </c>
      <c r="C5178" s="61">
        <v>21.039906999999999</v>
      </c>
      <c r="D5178">
        <f t="shared" si="162"/>
        <v>-9.4739247565949845E-3</v>
      </c>
      <c r="E5178">
        <v>-9.4739247565949845E-3</v>
      </c>
      <c r="F5178">
        <v>5176</v>
      </c>
      <c r="G5178">
        <f t="shared" ca="1" si="163"/>
        <v>5.911255167944874E-3</v>
      </c>
    </row>
    <row r="5179" spans="2:7" x14ac:dyDescent="0.2">
      <c r="B5179" s="153">
        <v>36048</v>
      </c>
      <c r="C5179" s="61">
        <v>21.241143999999998</v>
      </c>
      <c r="D5179">
        <f t="shared" si="162"/>
        <v>-2.4502522340576903E-3</v>
      </c>
      <c r="E5179">
        <v>-2.4502522340576903E-3</v>
      </c>
      <c r="F5179">
        <v>5177</v>
      </c>
      <c r="G5179">
        <f t="shared" ca="1" si="163"/>
        <v>2.7697557747811057E-2</v>
      </c>
    </row>
    <row r="5180" spans="2:7" x14ac:dyDescent="0.2">
      <c r="B5180" s="153">
        <v>36047</v>
      </c>
      <c r="C5180" s="61">
        <v>21.293317999999999</v>
      </c>
      <c r="D5180">
        <f t="shared" si="162"/>
        <v>-9.3616784502001688E-3</v>
      </c>
      <c r="E5180">
        <v>-9.3616784502001688E-3</v>
      </c>
      <c r="F5180">
        <v>5178</v>
      </c>
      <c r="G5180">
        <f t="shared" ca="1" si="163"/>
        <v>-5.7947020015259684E-2</v>
      </c>
    </row>
    <row r="5181" spans="2:7" x14ac:dyDescent="0.2">
      <c r="B5181" s="153">
        <v>36046</v>
      </c>
      <c r="C5181" s="61">
        <v>21.494543</v>
      </c>
      <c r="D5181">
        <f t="shared" si="162"/>
        <v>3.9279156703372148E-2</v>
      </c>
      <c r="E5181">
        <v>3.9279156703372148E-2</v>
      </c>
      <c r="F5181">
        <v>5179</v>
      </c>
      <c r="G5181">
        <f t="shared" ca="1" si="163"/>
        <v>-9.0626635063932273E-2</v>
      </c>
    </row>
    <row r="5182" spans="2:7" x14ac:dyDescent="0.2">
      <c r="B5182" s="153">
        <v>36045</v>
      </c>
      <c r="C5182" s="61">
        <v>20.682165000000001</v>
      </c>
      <c r="D5182">
        <f t="shared" si="162"/>
        <v>3.5061593480675439E-2</v>
      </c>
      <c r="E5182">
        <v>3.5061593480675439E-2</v>
      </c>
      <c r="F5182">
        <v>5180</v>
      </c>
      <c r="G5182">
        <f t="shared" ca="1" si="163"/>
        <v>4.8922841166539631E-2</v>
      </c>
    </row>
    <row r="5183" spans="2:7" x14ac:dyDescent="0.2">
      <c r="B5183" s="153">
        <v>36042</v>
      </c>
      <c r="C5183" s="61">
        <v>19.981579</v>
      </c>
      <c r="D5183">
        <f t="shared" si="162"/>
        <v>3.3937533582203888E-2</v>
      </c>
      <c r="E5183">
        <v>3.3937533582203888E-2</v>
      </c>
      <c r="F5183">
        <v>5181</v>
      </c>
      <c r="G5183">
        <f t="shared" ca="1" si="163"/>
        <v>1.9712851522980981E-2</v>
      </c>
    </row>
    <row r="5184" spans="2:7" x14ac:dyDescent="0.2">
      <c r="B5184" s="153">
        <v>36041</v>
      </c>
      <c r="C5184" s="61">
        <v>19.325711999999999</v>
      </c>
      <c r="D5184">
        <f t="shared" si="162"/>
        <v>7.77325671166603E-3</v>
      </c>
      <c r="E5184">
        <v>7.77325671166603E-3</v>
      </c>
      <c r="F5184">
        <v>5182</v>
      </c>
      <c r="G5184">
        <f t="shared" ca="1" si="163"/>
        <v>2.7555948125794493E-2</v>
      </c>
    </row>
    <row r="5185" spans="2:7" x14ac:dyDescent="0.2">
      <c r="B5185" s="153">
        <v>36040</v>
      </c>
      <c r="C5185" s="61">
        <v>19.176646999999999</v>
      </c>
      <c r="D5185">
        <f t="shared" si="162"/>
        <v>2.184258709280942E-2</v>
      </c>
      <c r="E5185">
        <v>2.184258709280942E-2</v>
      </c>
      <c r="F5185">
        <v>5183</v>
      </c>
      <c r="G5185">
        <f t="shared" ca="1" si="163"/>
        <v>3.6869104811890095E-3</v>
      </c>
    </row>
    <row r="5186" spans="2:7" x14ac:dyDescent="0.2">
      <c r="B5186" s="153">
        <v>36039</v>
      </c>
      <c r="C5186" s="61">
        <v>18.766732999999999</v>
      </c>
      <c r="D5186">
        <f t="shared" si="162"/>
        <v>-2.251553713006758E-2</v>
      </c>
      <c r="E5186">
        <v>-2.251553713006758E-2</v>
      </c>
      <c r="F5186">
        <v>5184</v>
      </c>
      <c r="G5186">
        <f t="shared" ca="1" si="163"/>
        <v>5.6342321941663394E-2</v>
      </c>
    </row>
    <row r="5187" spans="2:7" x14ac:dyDescent="0.2">
      <c r="B5187" s="153">
        <v>36038</v>
      </c>
      <c r="C5187" s="61">
        <v>19.199009</v>
      </c>
      <c r="D5187">
        <f t="shared" ref="D5187:D5250" si="164">(C5187-C5188)/C5188</f>
        <v>2.3346204774689697E-3</v>
      </c>
      <c r="E5187">
        <v>2.3346204774689697E-3</v>
      </c>
      <c r="F5187">
        <v>5185</v>
      </c>
      <c r="G5187">
        <f t="shared" ref="G5187:G5250" ca="1" si="165">_xlfn.NORM.INV(RAND(),$N$5,$N$6)</f>
        <v>-0.13001016312933861</v>
      </c>
    </row>
    <row r="5188" spans="2:7" x14ac:dyDescent="0.2">
      <c r="B5188" s="153">
        <v>36035</v>
      </c>
      <c r="C5188" s="61">
        <v>19.154291000000001</v>
      </c>
      <c r="D5188">
        <f t="shared" si="164"/>
        <v>-5.6534468403866694E-2</v>
      </c>
      <c r="E5188">
        <v>-5.6534468403866694E-2</v>
      </c>
      <c r="F5188">
        <v>5186</v>
      </c>
      <c r="G5188">
        <f t="shared" ca="1" si="165"/>
        <v>-1.8405881002012753E-2</v>
      </c>
    </row>
    <row r="5189" spans="2:7" x14ac:dyDescent="0.2">
      <c r="B5189" s="153">
        <v>36034</v>
      </c>
      <c r="C5189" s="61">
        <v>20.302057000000001</v>
      </c>
      <c r="D5189">
        <f t="shared" si="164"/>
        <v>-1.196977109026404E-2</v>
      </c>
      <c r="E5189">
        <v>-1.196977109026404E-2</v>
      </c>
      <c r="F5189">
        <v>5187</v>
      </c>
      <c r="G5189">
        <f t="shared" ca="1" si="165"/>
        <v>6.2683707163825111E-2</v>
      </c>
    </row>
    <row r="5190" spans="2:7" x14ac:dyDescent="0.2">
      <c r="B5190" s="153">
        <v>36033</v>
      </c>
      <c r="C5190" s="61">
        <v>20.548012</v>
      </c>
      <c r="D5190">
        <f t="shared" si="164"/>
        <v>0</v>
      </c>
      <c r="E5190">
        <v>0</v>
      </c>
      <c r="F5190">
        <v>5188</v>
      </c>
      <c r="G5190">
        <f t="shared" ca="1" si="165"/>
        <v>2.590727477434257E-2</v>
      </c>
    </row>
    <row r="5191" spans="2:7" x14ac:dyDescent="0.2">
      <c r="B5191" s="153">
        <v>36032</v>
      </c>
      <c r="C5191" s="61">
        <v>20.548012</v>
      </c>
      <c r="D5191">
        <f t="shared" si="164"/>
        <v>3.275339547569334E-3</v>
      </c>
      <c r="E5191">
        <v>3.275339547569334E-3</v>
      </c>
      <c r="F5191">
        <v>5189</v>
      </c>
      <c r="G5191">
        <f t="shared" ca="1" si="165"/>
        <v>-1.2360378420208252E-5</v>
      </c>
    </row>
    <row r="5192" spans="2:7" x14ac:dyDescent="0.2">
      <c r="B5192" s="153">
        <v>36031</v>
      </c>
      <c r="C5192" s="61">
        <v>20.480930000000001</v>
      </c>
      <c r="D5192">
        <f t="shared" si="164"/>
        <v>-2.1018935349076024E-2</v>
      </c>
      <c r="E5192">
        <v>-2.1018935349076024E-2</v>
      </c>
      <c r="F5192">
        <v>5190</v>
      </c>
      <c r="G5192">
        <f t="shared" ca="1" si="165"/>
        <v>-7.152335522402338E-2</v>
      </c>
    </row>
    <row r="5193" spans="2:7" x14ac:dyDescent="0.2">
      <c r="B5193" s="153">
        <v>36028</v>
      </c>
      <c r="C5193" s="61">
        <v>20.920660000000002</v>
      </c>
      <c r="D5193">
        <f t="shared" si="164"/>
        <v>-2.838354176372257E-2</v>
      </c>
      <c r="E5193">
        <v>-2.838354176372257E-2</v>
      </c>
      <c r="F5193">
        <v>5191</v>
      </c>
      <c r="G5193">
        <f t="shared" ca="1" si="165"/>
        <v>-3.1654986615075494E-2</v>
      </c>
    </row>
    <row r="5194" spans="2:7" x14ac:dyDescent="0.2">
      <c r="B5194" s="153">
        <v>36027</v>
      </c>
      <c r="C5194" s="61">
        <v>21.531808999999999</v>
      </c>
      <c r="D5194">
        <f t="shared" si="164"/>
        <v>3.9956676137221155E-2</v>
      </c>
      <c r="E5194">
        <v>3.9956676137221155E-2</v>
      </c>
      <c r="F5194">
        <v>5192</v>
      </c>
      <c r="G5194">
        <f t="shared" ca="1" si="165"/>
        <v>-6.1942246276220581E-2</v>
      </c>
    </row>
    <row r="5195" spans="2:7" x14ac:dyDescent="0.2">
      <c r="B5195" s="153">
        <v>36026</v>
      </c>
      <c r="C5195" s="61">
        <v>20.704525</v>
      </c>
      <c r="D5195">
        <f t="shared" si="164"/>
        <v>5.8285930014950291E-2</v>
      </c>
      <c r="E5195">
        <v>5.8285930014950291E-2</v>
      </c>
      <c r="F5195">
        <v>5193</v>
      </c>
      <c r="G5195">
        <f t="shared" ca="1" si="165"/>
        <v>-6.8278320332691947E-2</v>
      </c>
    </row>
    <row r="5196" spans="2:7" x14ac:dyDescent="0.2">
      <c r="B5196" s="153">
        <v>36025</v>
      </c>
      <c r="C5196" s="61">
        <v>19.564207</v>
      </c>
      <c r="D5196">
        <f t="shared" si="164"/>
        <v>-1.0554196062549122E-2</v>
      </c>
      <c r="E5196">
        <v>-1.0554196062549122E-2</v>
      </c>
      <c r="F5196">
        <v>5194</v>
      </c>
      <c r="G5196">
        <f t="shared" ca="1" si="165"/>
        <v>-3.0674510466932352E-2</v>
      </c>
    </row>
    <row r="5197" spans="2:7" x14ac:dyDescent="0.2">
      <c r="B5197" s="153">
        <v>36024</v>
      </c>
      <c r="C5197" s="61">
        <v>19.772894000000001</v>
      </c>
      <c r="D5197">
        <f t="shared" si="164"/>
        <v>-1.3754490139562031E-2</v>
      </c>
      <c r="E5197">
        <v>-1.3754490139562031E-2</v>
      </c>
      <c r="F5197">
        <v>5195</v>
      </c>
      <c r="G5197">
        <f t="shared" ca="1" si="165"/>
        <v>-6.2485410269523922E-2</v>
      </c>
    </row>
    <row r="5198" spans="2:7" x14ac:dyDescent="0.2">
      <c r="B5198" s="153">
        <v>36021</v>
      </c>
      <c r="C5198" s="61">
        <v>20.048653000000002</v>
      </c>
      <c r="D5198">
        <f t="shared" si="164"/>
        <v>-1.2481690894671398E-2</v>
      </c>
      <c r="E5198">
        <v>-1.2481690894671398E-2</v>
      </c>
      <c r="F5198">
        <v>5196</v>
      </c>
      <c r="G5198">
        <f t="shared" ca="1" si="165"/>
        <v>-2.534312199444191E-2</v>
      </c>
    </row>
    <row r="5199" spans="2:7" x14ac:dyDescent="0.2">
      <c r="B5199" s="153">
        <v>36020</v>
      </c>
      <c r="C5199" s="61">
        <v>20.302057000000001</v>
      </c>
      <c r="D5199">
        <f t="shared" si="164"/>
        <v>3.064675516740837E-2</v>
      </c>
      <c r="E5199">
        <v>3.064675516740837E-2</v>
      </c>
      <c r="F5199">
        <v>5197</v>
      </c>
      <c r="G5199">
        <f t="shared" ca="1" si="165"/>
        <v>2.4547223631719118E-2</v>
      </c>
    </row>
    <row r="5200" spans="2:7" x14ac:dyDescent="0.2">
      <c r="B5200" s="153">
        <v>36019</v>
      </c>
      <c r="C5200" s="61">
        <v>19.698366</v>
      </c>
      <c r="D5200">
        <f t="shared" si="164"/>
        <v>9.9351511452307924E-3</v>
      </c>
      <c r="E5200">
        <v>9.9351511452307924E-3</v>
      </c>
      <c r="F5200">
        <v>5198</v>
      </c>
      <c r="G5200">
        <f t="shared" ca="1" si="165"/>
        <v>-1.2263737526821843E-2</v>
      </c>
    </row>
    <row r="5201" spans="2:7" x14ac:dyDescent="0.2">
      <c r="B5201" s="153">
        <v>36018</v>
      </c>
      <c r="C5201" s="61">
        <v>19.504584999999999</v>
      </c>
      <c r="D5201">
        <f t="shared" si="164"/>
        <v>-2.3871687017327371E-2</v>
      </c>
      <c r="E5201">
        <v>-2.3871687017327371E-2</v>
      </c>
      <c r="F5201">
        <v>5199</v>
      </c>
      <c r="G5201">
        <f t="shared" ca="1" si="165"/>
        <v>-0.14343023199914251</v>
      </c>
    </row>
    <row r="5202" spans="2:7" x14ac:dyDescent="0.2">
      <c r="B5202" s="153">
        <v>36017</v>
      </c>
      <c r="C5202" s="61">
        <v>19.981579</v>
      </c>
      <c r="D5202">
        <f t="shared" si="164"/>
        <v>-7.8694100908313677E-2</v>
      </c>
      <c r="E5202">
        <v>-7.8694100908313677E-2</v>
      </c>
      <c r="F5202">
        <v>5200</v>
      </c>
      <c r="G5202">
        <f t="shared" ca="1" si="165"/>
        <v>-8.1871295390113882E-2</v>
      </c>
    </row>
    <row r="5203" spans="2:7" x14ac:dyDescent="0.2">
      <c r="B5203" s="153">
        <v>36014</v>
      </c>
      <c r="C5203" s="61">
        <v>21.688321999999999</v>
      </c>
      <c r="D5203">
        <f t="shared" si="164"/>
        <v>3.3013699850246624E-2</v>
      </c>
      <c r="E5203">
        <v>3.3013699850246624E-2</v>
      </c>
      <c r="F5203">
        <v>5201</v>
      </c>
      <c r="G5203">
        <f t="shared" ca="1" si="165"/>
        <v>4.9287387985436235E-2</v>
      </c>
    </row>
    <row r="5204" spans="2:7" x14ac:dyDescent="0.2">
      <c r="B5204" s="153">
        <v>36013</v>
      </c>
      <c r="C5204" s="61">
        <v>20.995193</v>
      </c>
      <c r="D5204">
        <f t="shared" si="164"/>
        <v>1.3309537951990701E-2</v>
      </c>
      <c r="E5204">
        <v>1.3309537951990701E-2</v>
      </c>
      <c r="F5204">
        <v>5202</v>
      </c>
      <c r="G5204">
        <f t="shared" ca="1" si="165"/>
        <v>1.6547970715544584E-2</v>
      </c>
    </row>
    <row r="5205" spans="2:7" x14ac:dyDescent="0.2">
      <c r="B5205" s="153">
        <v>36012</v>
      </c>
      <c r="C5205" s="61">
        <v>20.719427</v>
      </c>
      <c r="D5205">
        <f t="shared" si="164"/>
        <v>6.3911255434595637E-2</v>
      </c>
      <c r="E5205">
        <v>6.3911255434595637E-2</v>
      </c>
      <c r="F5205">
        <v>5203</v>
      </c>
      <c r="G5205">
        <f t="shared" ca="1" si="165"/>
        <v>4.3465130635602228E-2</v>
      </c>
    </row>
    <row r="5206" spans="2:7" x14ac:dyDescent="0.2">
      <c r="B5206" s="153">
        <v>36011</v>
      </c>
      <c r="C5206" s="61">
        <v>19.474769999999999</v>
      </c>
      <c r="D5206">
        <f t="shared" si="164"/>
        <v>1.6335933914160723E-2</v>
      </c>
      <c r="E5206">
        <v>1.6335933914160723E-2</v>
      </c>
      <c r="F5206">
        <v>5204</v>
      </c>
      <c r="G5206">
        <f t="shared" ca="1" si="165"/>
        <v>7.7942313236647867E-2</v>
      </c>
    </row>
    <row r="5207" spans="2:7" x14ac:dyDescent="0.2">
      <c r="B5207" s="153">
        <v>36010</v>
      </c>
      <c r="C5207" s="61">
        <v>19.161745</v>
      </c>
      <c r="D5207">
        <f t="shared" si="164"/>
        <v>-2.5028485808689067E-2</v>
      </c>
      <c r="E5207">
        <v>-2.5028485808689067E-2</v>
      </c>
      <c r="F5207">
        <v>5205</v>
      </c>
      <c r="G5207">
        <f t="shared" ca="1" si="165"/>
        <v>3.2358168549480662E-3</v>
      </c>
    </row>
    <row r="5208" spans="2:7" x14ac:dyDescent="0.2">
      <c r="B5208" s="153">
        <v>36007</v>
      </c>
      <c r="C5208" s="61">
        <v>19.653645999999998</v>
      </c>
      <c r="D5208">
        <f t="shared" si="164"/>
        <v>7.6423569124900465E-3</v>
      </c>
      <c r="E5208">
        <v>7.6423569124900465E-3</v>
      </c>
      <c r="F5208">
        <v>5206</v>
      </c>
      <c r="G5208">
        <f t="shared" ca="1" si="165"/>
        <v>3.7006242703916288E-2</v>
      </c>
    </row>
    <row r="5209" spans="2:7" x14ac:dyDescent="0.2">
      <c r="B5209" s="153">
        <v>36006</v>
      </c>
      <c r="C5209" s="61">
        <v>19.504584999999999</v>
      </c>
      <c r="D5209">
        <f t="shared" si="164"/>
        <v>4.9922979007913839E-3</v>
      </c>
      <c r="E5209">
        <v>4.9922979007913839E-3</v>
      </c>
      <c r="F5209">
        <v>5207</v>
      </c>
      <c r="G5209">
        <f t="shared" ca="1" si="165"/>
        <v>2.0163383632669329E-3</v>
      </c>
    </row>
    <row r="5210" spans="2:7" x14ac:dyDescent="0.2">
      <c r="B5210" s="153">
        <v>36005</v>
      </c>
      <c r="C5210" s="61">
        <v>19.407696000000001</v>
      </c>
      <c r="D5210">
        <f t="shared" si="164"/>
        <v>2.4390352042579153E-2</v>
      </c>
      <c r="E5210">
        <v>2.4390352042579153E-2</v>
      </c>
      <c r="F5210">
        <v>5208</v>
      </c>
      <c r="G5210">
        <f t="shared" ca="1" si="165"/>
        <v>-8.4901930428516501E-2</v>
      </c>
    </row>
    <row r="5211" spans="2:7" x14ac:dyDescent="0.2">
      <c r="B5211" s="153">
        <v>36004</v>
      </c>
      <c r="C5211" s="61">
        <v>18.945606000000002</v>
      </c>
      <c r="D5211">
        <f t="shared" si="164"/>
        <v>8.0323056726636505E-2</v>
      </c>
      <c r="E5211">
        <v>8.0323056726636505E-2</v>
      </c>
      <c r="F5211">
        <v>5209</v>
      </c>
      <c r="G5211">
        <f t="shared" ca="1" si="165"/>
        <v>5.2810980876789156E-2</v>
      </c>
    </row>
    <row r="5212" spans="2:7" x14ac:dyDescent="0.2">
      <c r="B5212" s="153">
        <v>36003</v>
      </c>
      <c r="C5212" s="61">
        <v>17.536981999999998</v>
      </c>
      <c r="D5212">
        <f t="shared" si="164"/>
        <v>-6.8118795234770088E-2</v>
      </c>
      <c r="E5212">
        <v>-6.8118795234770088E-2</v>
      </c>
      <c r="F5212">
        <v>5210</v>
      </c>
      <c r="G5212">
        <f t="shared" ca="1" si="165"/>
        <v>-4.0984479323697275E-2</v>
      </c>
    </row>
    <row r="5213" spans="2:7" x14ac:dyDescent="0.2">
      <c r="B5213" s="153">
        <v>36000</v>
      </c>
      <c r="C5213" s="61">
        <v>18.818902999999999</v>
      </c>
      <c r="D5213">
        <f t="shared" si="164"/>
        <v>-7.9475129362806138E-2</v>
      </c>
      <c r="E5213">
        <v>-7.9475129362806138E-2</v>
      </c>
      <c r="F5213">
        <v>5211</v>
      </c>
      <c r="G5213">
        <f t="shared" ca="1" si="165"/>
        <v>-8.97410131882663E-2</v>
      </c>
    </row>
    <row r="5214" spans="2:7" x14ac:dyDescent="0.2">
      <c r="B5214" s="153">
        <v>35999</v>
      </c>
      <c r="C5214" s="61">
        <v>20.443666</v>
      </c>
      <c r="D5214">
        <f t="shared" si="164"/>
        <v>-5.7712068719004896E-2</v>
      </c>
      <c r="E5214">
        <v>-5.7712068719004896E-2</v>
      </c>
      <c r="F5214">
        <v>5212</v>
      </c>
      <c r="G5214">
        <f t="shared" ca="1" si="165"/>
        <v>0.11944418230756758</v>
      </c>
    </row>
    <row r="5215" spans="2:7" x14ac:dyDescent="0.2">
      <c r="B5215" s="153">
        <v>35998</v>
      </c>
      <c r="C5215" s="61">
        <v>21.695774</v>
      </c>
      <c r="D5215">
        <f t="shared" si="164"/>
        <v>1.2521638698591861E-2</v>
      </c>
      <c r="E5215">
        <v>1.2521638698591861E-2</v>
      </c>
      <c r="F5215">
        <v>5213</v>
      </c>
      <c r="G5215">
        <f t="shared" ca="1" si="165"/>
        <v>4.3757418328716803E-3</v>
      </c>
    </row>
    <row r="5216" spans="2:7" x14ac:dyDescent="0.2">
      <c r="B5216" s="153">
        <v>35997</v>
      </c>
      <c r="C5216" s="61">
        <v>21.427467</v>
      </c>
      <c r="D5216">
        <f t="shared" si="164"/>
        <v>-7.3178583871790284E-2</v>
      </c>
      <c r="E5216">
        <v>-7.3178583871790284E-2</v>
      </c>
      <c r="F5216">
        <v>5214</v>
      </c>
      <c r="G5216">
        <f t="shared" ca="1" si="165"/>
        <v>1.5965617558227979E-2</v>
      </c>
    </row>
    <row r="5217" spans="2:7" x14ac:dyDescent="0.2">
      <c r="B5217" s="153">
        <v>35996</v>
      </c>
      <c r="C5217" s="61">
        <v>23.119305000000001</v>
      </c>
      <c r="D5217">
        <f t="shared" si="164"/>
        <v>-7.9798184759789864E-2</v>
      </c>
      <c r="E5217">
        <v>-7.9798184759789864E-2</v>
      </c>
      <c r="F5217">
        <v>5215</v>
      </c>
      <c r="G5217">
        <f t="shared" ca="1" si="165"/>
        <v>4.6301221731835096E-2</v>
      </c>
    </row>
    <row r="5218" spans="2:7" x14ac:dyDescent="0.2">
      <c r="B5218" s="153">
        <v>35993</v>
      </c>
      <c r="C5218" s="61">
        <v>25.124168000000001</v>
      </c>
      <c r="D5218">
        <f t="shared" si="164"/>
        <v>-2.487707319454914E-2</v>
      </c>
      <c r="E5218">
        <v>-2.487707319454914E-2</v>
      </c>
      <c r="F5218">
        <v>5216</v>
      </c>
      <c r="G5218">
        <f t="shared" ca="1" si="165"/>
        <v>6.8403836858363501E-2</v>
      </c>
    </row>
    <row r="5219" spans="2:7" x14ac:dyDescent="0.2">
      <c r="B5219" s="153">
        <v>35992</v>
      </c>
      <c r="C5219" s="61">
        <v>25.765129000000002</v>
      </c>
      <c r="D5219">
        <f t="shared" si="164"/>
        <v>2.4903498847491556E-2</v>
      </c>
      <c r="E5219">
        <v>2.4903498847491556E-2</v>
      </c>
      <c r="F5219">
        <v>5217</v>
      </c>
      <c r="G5219">
        <f t="shared" ca="1" si="165"/>
        <v>1.8773626646812199E-2</v>
      </c>
    </row>
    <row r="5220" spans="2:7" x14ac:dyDescent="0.2">
      <c r="B5220" s="153">
        <v>35991</v>
      </c>
      <c r="C5220" s="61">
        <v>25.139078000000001</v>
      </c>
      <c r="D5220">
        <f t="shared" si="164"/>
        <v>1.7820738829023499E-3</v>
      </c>
      <c r="E5220">
        <v>1.7820738829023499E-3</v>
      </c>
      <c r="F5220">
        <v>5218</v>
      </c>
      <c r="G5220">
        <f t="shared" ca="1" si="165"/>
        <v>-8.1802621798330713E-2</v>
      </c>
    </row>
    <row r="5221" spans="2:7" x14ac:dyDescent="0.2">
      <c r="B5221" s="153">
        <v>35990</v>
      </c>
      <c r="C5221" s="61">
        <v>25.094358</v>
      </c>
      <c r="D5221">
        <f t="shared" si="164"/>
        <v>-1.482912406861417E-3</v>
      </c>
      <c r="E5221">
        <v>-1.482912406861417E-3</v>
      </c>
      <c r="F5221">
        <v>5219</v>
      </c>
      <c r="G5221">
        <f t="shared" ca="1" si="165"/>
        <v>7.2263240542132096E-2</v>
      </c>
    </row>
    <row r="5222" spans="2:7" x14ac:dyDescent="0.2">
      <c r="B5222" s="153">
        <v>35989</v>
      </c>
      <c r="C5222" s="61">
        <v>25.131626000000001</v>
      </c>
      <c r="D5222">
        <f t="shared" si="164"/>
        <v>-4.3132695848888514E-2</v>
      </c>
      <c r="E5222">
        <v>-4.3132695848888514E-2</v>
      </c>
      <c r="F5222">
        <v>5220</v>
      </c>
      <c r="G5222">
        <f t="shared" ca="1" si="165"/>
        <v>-0.10747882687675861</v>
      </c>
    </row>
    <row r="5223" spans="2:7" x14ac:dyDescent="0.2">
      <c r="B5223" s="153">
        <v>35986</v>
      </c>
      <c r="C5223" s="61">
        <v>26.264483999999999</v>
      </c>
      <c r="D5223">
        <f t="shared" si="164"/>
        <v>6.569369053521441E-3</v>
      </c>
      <c r="E5223">
        <v>6.569369053521441E-3</v>
      </c>
      <c r="F5223">
        <v>5221</v>
      </c>
      <c r="G5223">
        <f t="shared" ca="1" si="165"/>
        <v>7.904480364913101E-2</v>
      </c>
    </row>
    <row r="5224" spans="2:7" x14ac:dyDescent="0.2">
      <c r="B5224" s="153">
        <v>35985</v>
      </c>
      <c r="C5224" s="61">
        <v>26.093069</v>
      </c>
      <c r="D5224">
        <f t="shared" si="164"/>
        <v>7.9889244289355232E-2</v>
      </c>
      <c r="E5224">
        <v>7.9889244289355232E-2</v>
      </c>
      <c r="F5224">
        <v>5222</v>
      </c>
      <c r="G5224">
        <f t="shared" ca="1" si="165"/>
        <v>0.1068007377935996</v>
      </c>
    </row>
    <row r="5225" spans="2:7" x14ac:dyDescent="0.2">
      <c r="B5225" s="153">
        <v>35984</v>
      </c>
      <c r="C5225" s="61">
        <v>24.162727</v>
      </c>
      <c r="D5225">
        <f t="shared" si="164"/>
        <v>8.7117224372032405E-3</v>
      </c>
      <c r="E5225">
        <v>8.7117224372032405E-3</v>
      </c>
      <c r="F5225">
        <v>5223</v>
      </c>
      <c r="G5225">
        <f t="shared" ca="1" si="165"/>
        <v>-6.0728709579270426E-3</v>
      </c>
    </row>
    <row r="5226" spans="2:7" x14ac:dyDescent="0.2">
      <c r="B5226" s="153">
        <v>35983</v>
      </c>
      <c r="C5226" s="61">
        <v>23.954046000000002</v>
      </c>
      <c r="D5226">
        <f t="shared" si="164"/>
        <v>2.618141296606908E-2</v>
      </c>
      <c r="E5226">
        <v>2.618141296606908E-2</v>
      </c>
      <c r="F5226">
        <v>5224</v>
      </c>
      <c r="G5226">
        <f t="shared" ca="1" si="165"/>
        <v>9.4487960758805153E-2</v>
      </c>
    </row>
    <row r="5227" spans="2:7" x14ac:dyDescent="0.2">
      <c r="B5227" s="153">
        <v>35982</v>
      </c>
      <c r="C5227" s="61">
        <v>23.342896</v>
      </c>
      <c r="D5227">
        <f t="shared" si="164"/>
        <v>3.7429676638533284E-2</v>
      </c>
      <c r="E5227">
        <v>3.7429676638533284E-2</v>
      </c>
      <c r="F5227">
        <v>5225</v>
      </c>
      <c r="G5227">
        <f t="shared" ca="1" si="165"/>
        <v>-5.4996714959987154E-2</v>
      </c>
    </row>
    <row r="5228" spans="2:7" x14ac:dyDescent="0.2">
      <c r="B5228" s="153">
        <v>35979</v>
      </c>
      <c r="C5228" s="61">
        <v>22.500702</v>
      </c>
      <c r="D5228">
        <f t="shared" si="164"/>
        <v>-4.4620519399415387E-2</v>
      </c>
      <c r="E5228">
        <v>-4.4620519399415387E-2</v>
      </c>
      <c r="F5228">
        <v>5226</v>
      </c>
      <c r="G5228">
        <f t="shared" ca="1" si="165"/>
        <v>-5.9658554744415448E-2</v>
      </c>
    </row>
    <row r="5229" spans="2:7" x14ac:dyDescent="0.2">
      <c r="B5229" s="153">
        <v>35978</v>
      </c>
      <c r="C5229" s="61">
        <v>23.551586</v>
      </c>
      <c r="D5229">
        <f t="shared" si="164"/>
        <v>-3.7172216010482068E-2</v>
      </c>
      <c r="E5229">
        <v>-3.7172216010482068E-2</v>
      </c>
      <c r="F5229">
        <v>5227</v>
      </c>
      <c r="G5229">
        <f t="shared" ca="1" si="165"/>
        <v>6.2137729040087374E-2</v>
      </c>
    </row>
    <row r="5230" spans="2:7" x14ac:dyDescent="0.2">
      <c r="B5230" s="153">
        <v>35977</v>
      </c>
      <c r="C5230" s="61">
        <v>24.460850000000001</v>
      </c>
      <c r="D5230">
        <f t="shared" si="164"/>
        <v>-6.9592040457820033E-3</v>
      </c>
      <c r="E5230">
        <v>-6.9592040457820033E-3</v>
      </c>
      <c r="F5230">
        <v>5228</v>
      </c>
      <c r="G5230">
        <f t="shared" ca="1" si="165"/>
        <v>0.12766016968895122</v>
      </c>
    </row>
    <row r="5231" spans="2:7" x14ac:dyDescent="0.2">
      <c r="B5231" s="153">
        <v>35976</v>
      </c>
      <c r="C5231" s="61">
        <v>24.632270999999999</v>
      </c>
      <c r="D5231">
        <f t="shared" si="164"/>
        <v>-1.1071286835754097E-2</v>
      </c>
      <c r="E5231">
        <v>-1.1071286835754097E-2</v>
      </c>
      <c r="F5231">
        <v>5229</v>
      </c>
      <c r="G5231">
        <f t="shared" ca="1" si="165"/>
        <v>-1.3423377949528387E-2</v>
      </c>
    </row>
    <row r="5232" spans="2:7" x14ac:dyDescent="0.2">
      <c r="B5232" s="153">
        <v>35975</v>
      </c>
      <c r="C5232" s="61">
        <v>24.908035000000002</v>
      </c>
      <c r="D5232">
        <f t="shared" si="164"/>
        <v>-2.9831209058190132E-3</v>
      </c>
      <c r="E5232">
        <v>-2.9831209058190132E-3</v>
      </c>
      <c r="F5232">
        <v>5230</v>
      </c>
      <c r="G5232">
        <f t="shared" ca="1" si="165"/>
        <v>3.2685166830495119E-3</v>
      </c>
    </row>
    <row r="5233" spans="2:7" x14ac:dyDescent="0.2">
      <c r="B5233" s="153">
        <v>35972</v>
      </c>
      <c r="C5233" s="61">
        <v>24.982561</v>
      </c>
      <c r="D5233">
        <f t="shared" si="164"/>
        <v>-5.7102837455871303E-2</v>
      </c>
      <c r="E5233">
        <v>-5.7102837455871303E-2</v>
      </c>
      <c r="F5233">
        <v>5231</v>
      </c>
      <c r="G5233">
        <f t="shared" ca="1" si="165"/>
        <v>-4.4570638076931041E-2</v>
      </c>
    </row>
    <row r="5234" spans="2:7" x14ac:dyDescent="0.2">
      <c r="B5234" s="153">
        <v>35971</v>
      </c>
      <c r="C5234" s="61">
        <v>26.495531</v>
      </c>
      <c r="D5234">
        <f t="shared" si="164"/>
        <v>1.3397849344743126E-2</v>
      </c>
      <c r="E5234">
        <v>1.3397849344743126E-2</v>
      </c>
      <c r="F5234">
        <v>5232</v>
      </c>
      <c r="G5234">
        <f t="shared" ca="1" si="165"/>
        <v>1.6861980628306666E-2</v>
      </c>
    </row>
    <row r="5235" spans="2:7" x14ac:dyDescent="0.2">
      <c r="B5235" s="153">
        <v>35970</v>
      </c>
      <c r="C5235" s="61">
        <v>26.145240999999999</v>
      </c>
      <c r="D5235">
        <f t="shared" si="164"/>
        <v>2.6031044756439071E-2</v>
      </c>
      <c r="E5235">
        <v>2.6031044756439071E-2</v>
      </c>
      <c r="F5235">
        <v>5233</v>
      </c>
      <c r="G5235">
        <f t="shared" ca="1" si="165"/>
        <v>1.4440474427448597E-2</v>
      </c>
    </row>
    <row r="5236" spans="2:7" x14ac:dyDescent="0.2">
      <c r="B5236" s="153">
        <v>35969</v>
      </c>
      <c r="C5236" s="61">
        <v>25.481919999999999</v>
      </c>
      <c r="D5236">
        <f t="shared" si="164"/>
        <v>2.029256246348617E-2</v>
      </c>
      <c r="E5236">
        <v>2.029256246348617E-2</v>
      </c>
      <c r="F5236">
        <v>5234</v>
      </c>
      <c r="G5236">
        <f t="shared" ca="1" si="165"/>
        <v>-6.9218668854342611E-3</v>
      </c>
    </row>
    <row r="5237" spans="2:7" x14ac:dyDescent="0.2">
      <c r="B5237" s="153">
        <v>35968</v>
      </c>
      <c r="C5237" s="61">
        <v>24.975110999999998</v>
      </c>
      <c r="D5237">
        <f t="shared" si="164"/>
        <v>-8.7915031966290622E-2</v>
      </c>
      <c r="E5237">
        <v>-8.7915031966290622E-2</v>
      </c>
      <c r="F5237">
        <v>5235</v>
      </c>
      <c r="G5237">
        <f t="shared" ca="1" si="165"/>
        <v>5.0120141909377885E-2</v>
      </c>
    </row>
    <row r="5238" spans="2:7" x14ac:dyDescent="0.2">
      <c r="B5238" s="153">
        <v>35965</v>
      </c>
      <c r="C5238" s="61">
        <v>27.382439000000002</v>
      </c>
      <c r="D5238">
        <f t="shared" si="164"/>
        <v>-5.1870987409185651E-2</v>
      </c>
      <c r="E5238">
        <v>-5.1870987409185651E-2</v>
      </c>
      <c r="F5238">
        <v>5236</v>
      </c>
      <c r="G5238">
        <f t="shared" ca="1" si="165"/>
        <v>-1.8885861414278601E-2</v>
      </c>
    </row>
    <row r="5239" spans="2:7" x14ac:dyDescent="0.2">
      <c r="B5239" s="153">
        <v>35964</v>
      </c>
      <c r="C5239" s="61">
        <v>28.880499</v>
      </c>
      <c r="D5239">
        <f t="shared" si="164"/>
        <v>-3.1734195781303889E-2</v>
      </c>
      <c r="E5239">
        <v>-3.1734195781303889E-2</v>
      </c>
      <c r="F5239">
        <v>5237</v>
      </c>
      <c r="G5239">
        <f t="shared" ca="1" si="165"/>
        <v>9.5860268513212037E-3</v>
      </c>
    </row>
    <row r="5240" spans="2:7" x14ac:dyDescent="0.2">
      <c r="B5240" s="153">
        <v>35963</v>
      </c>
      <c r="C5240" s="61">
        <v>29.827036</v>
      </c>
      <c r="D5240">
        <f t="shared" si="164"/>
        <v>8.9869292210642993E-2</v>
      </c>
      <c r="E5240">
        <v>8.9869292210642993E-2</v>
      </c>
      <c r="F5240">
        <v>5238</v>
      </c>
      <c r="G5240">
        <f t="shared" ca="1" si="165"/>
        <v>-5.1941678846407933E-3</v>
      </c>
    </row>
    <row r="5241" spans="2:7" x14ac:dyDescent="0.2">
      <c r="B5241" s="153">
        <v>35962</v>
      </c>
      <c r="C5241" s="61">
        <v>27.367535</v>
      </c>
      <c r="D5241">
        <f t="shared" si="164"/>
        <v>-1.0775672692466202E-2</v>
      </c>
      <c r="E5241">
        <v>-1.0775672692466202E-2</v>
      </c>
      <c r="F5241">
        <v>5239</v>
      </c>
      <c r="G5241">
        <f t="shared" ca="1" si="165"/>
        <v>-8.6387512840705866E-3</v>
      </c>
    </row>
    <row r="5242" spans="2:7" x14ac:dyDescent="0.2">
      <c r="B5242" s="153">
        <v>35961</v>
      </c>
      <c r="C5242" s="61">
        <v>27.665651</v>
      </c>
      <c r="D5242">
        <f t="shared" si="164"/>
        <v>-6.9207762204042567E-2</v>
      </c>
      <c r="E5242">
        <v>-6.9207762204042567E-2</v>
      </c>
      <c r="F5242">
        <v>5240</v>
      </c>
      <c r="G5242">
        <f t="shared" ca="1" si="165"/>
        <v>-5.3794459094658492E-2</v>
      </c>
    </row>
    <row r="5243" spans="2:7" x14ac:dyDescent="0.2">
      <c r="B5243" s="153">
        <v>35958</v>
      </c>
      <c r="C5243" s="61">
        <v>29.722691999999999</v>
      </c>
      <c r="D5243">
        <f t="shared" si="164"/>
        <v>1.656874072255542E-2</v>
      </c>
      <c r="E5243">
        <v>1.656874072255542E-2</v>
      </c>
      <c r="F5243">
        <v>5241</v>
      </c>
      <c r="G5243">
        <f t="shared" ca="1" si="165"/>
        <v>-2.4578866438860349E-2</v>
      </c>
    </row>
    <row r="5244" spans="2:7" x14ac:dyDescent="0.2">
      <c r="B5244" s="153">
        <v>35957</v>
      </c>
      <c r="C5244" s="61">
        <v>29.238251000000002</v>
      </c>
      <c r="D5244">
        <f t="shared" si="164"/>
        <v>0</v>
      </c>
      <c r="E5244">
        <v>0</v>
      </c>
      <c r="F5244">
        <v>5242</v>
      </c>
      <c r="G5244">
        <f t="shared" ca="1" si="165"/>
        <v>-5.8576215707790126E-2</v>
      </c>
    </row>
    <row r="5245" spans="2:7" x14ac:dyDescent="0.2">
      <c r="B5245" s="153">
        <v>35956</v>
      </c>
      <c r="C5245" s="61">
        <v>29.238251000000002</v>
      </c>
      <c r="D5245">
        <f t="shared" si="164"/>
        <v>-4.9200075457185972E-2</v>
      </c>
      <c r="E5245">
        <v>-4.9200075457185972E-2</v>
      </c>
      <c r="F5245">
        <v>5243</v>
      </c>
      <c r="G5245">
        <f t="shared" ca="1" si="165"/>
        <v>5.8022065067966595E-2</v>
      </c>
    </row>
    <row r="5246" spans="2:7" x14ac:dyDescent="0.2">
      <c r="B5246" s="153">
        <v>35955</v>
      </c>
      <c r="C5246" s="61">
        <v>30.751213</v>
      </c>
      <c r="D5246">
        <f t="shared" si="164"/>
        <v>4.7740106921152679E-2</v>
      </c>
      <c r="E5246">
        <v>4.7740106921152679E-2</v>
      </c>
      <c r="F5246">
        <v>5244</v>
      </c>
      <c r="G5246">
        <f t="shared" ca="1" si="165"/>
        <v>3.6209190248022993E-2</v>
      </c>
    </row>
    <row r="5247" spans="2:7" x14ac:dyDescent="0.2">
      <c r="B5247" s="153">
        <v>35954</v>
      </c>
      <c r="C5247" s="61">
        <v>29.350038999999999</v>
      </c>
      <c r="D5247">
        <f t="shared" si="164"/>
        <v>-3.157921932124582E-2</v>
      </c>
      <c r="E5247">
        <v>-3.157921932124582E-2</v>
      </c>
      <c r="F5247">
        <v>5245</v>
      </c>
      <c r="G5247">
        <f t="shared" ca="1" si="165"/>
        <v>7.6248567041204834E-2</v>
      </c>
    </row>
    <row r="5248" spans="2:7" x14ac:dyDescent="0.2">
      <c r="B5248" s="153">
        <v>35951</v>
      </c>
      <c r="C5248" s="61">
        <v>30.307113999999999</v>
      </c>
      <c r="D5248">
        <f t="shared" si="164"/>
        <v>-3.7531432862822081E-2</v>
      </c>
      <c r="E5248">
        <v>-3.7531432862822081E-2</v>
      </c>
      <c r="F5248">
        <v>5246</v>
      </c>
      <c r="G5248">
        <f t="shared" ca="1" si="165"/>
        <v>3.1340364602808091E-2</v>
      </c>
    </row>
    <row r="5249" spans="2:7" x14ac:dyDescent="0.2">
      <c r="B5249" s="153">
        <v>35950</v>
      </c>
      <c r="C5249" s="61">
        <v>31.488938999999998</v>
      </c>
      <c r="D5249">
        <f t="shared" si="164"/>
        <v>-7.9945605144968075E-3</v>
      </c>
      <c r="E5249">
        <v>-7.9945605144968075E-3</v>
      </c>
      <c r="F5249">
        <v>5247</v>
      </c>
      <c r="G5249">
        <f t="shared" ca="1" si="165"/>
        <v>-3.3985109477298664E-3</v>
      </c>
    </row>
    <row r="5250" spans="2:7" x14ac:dyDescent="0.2">
      <c r="B5250" s="153">
        <v>35949</v>
      </c>
      <c r="C5250" s="61">
        <v>31.742708</v>
      </c>
      <c r="D5250">
        <f t="shared" si="164"/>
        <v>-4.618728014449118E-2</v>
      </c>
      <c r="E5250">
        <v>-4.618728014449118E-2</v>
      </c>
      <c r="F5250">
        <v>5248</v>
      </c>
      <c r="G5250">
        <f t="shared" ca="1" si="165"/>
        <v>-4.0975298303647364E-2</v>
      </c>
    </row>
    <row r="5251" spans="2:7" x14ac:dyDescent="0.2">
      <c r="B5251" s="153">
        <v>35948</v>
      </c>
      <c r="C5251" s="61">
        <v>33.279812</v>
      </c>
      <c r="D5251">
        <f t="shared" ref="D5251:D5314" si="166">(C5251-C5252)/C5252</f>
        <v>-3.7534181032976843E-2</v>
      </c>
      <c r="E5251">
        <v>-3.7534181032976843E-2</v>
      </c>
      <c r="F5251">
        <v>5249</v>
      </c>
      <c r="G5251">
        <f t="shared" ref="G5251:G5314" ca="1" si="167">_xlfn.NORM.INV(RAND(),$N$5,$N$6)</f>
        <v>-3.1380399019391783E-4</v>
      </c>
    </row>
    <row r="5252" spans="2:7" x14ac:dyDescent="0.2">
      <c r="B5252" s="153">
        <v>35947</v>
      </c>
      <c r="C5252" s="61">
        <v>34.577655999999998</v>
      </c>
      <c r="D5252">
        <f t="shared" si="166"/>
        <v>-4.8483702224995789E-2</v>
      </c>
      <c r="E5252">
        <v>-4.8483702224995789E-2</v>
      </c>
      <c r="F5252">
        <v>5250</v>
      </c>
      <c r="G5252">
        <f t="shared" ca="1" si="167"/>
        <v>-6.6998452357657209E-2</v>
      </c>
    </row>
    <row r="5253" spans="2:7" x14ac:dyDescent="0.2">
      <c r="B5253" s="153">
        <v>35944</v>
      </c>
      <c r="C5253" s="61">
        <v>36.339531000000001</v>
      </c>
      <c r="D5253">
        <f t="shared" si="166"/>
        <v>-2.566112989804651E-2</v>
      </c>
      <c r="E5253">
        <v>-2.566112989804651E-2</v>
      </c>
      <c r="F5253">
        <v>5251</v>
      </c>
      <c r="G5253">
        <f t="shared" ca="1" si="167"/>
        <v>1.5877984285511307E-2</v>
      </c>
    </row>
    <row r="5254" spans="2:7" x14ac:dyDescent="0.2">
      <c r="B5254" s="153">
        <v>35943</v>
      </c>
      <c r="C5254" s="61">
        <v>37.296604000000002</v>
      </c>
      <c r="D5254">
        <f t="shared" si="166"/>
        <v>-4.0655944476238194E-2</v>
      </c>
      <c r="E5254">
        <v>-4.0655944476238194E-2</v>
      </c>
      <c r="F5254">
        <v>5252</v>
      </c>
      <c r="G5254">
        <f t="shared" ca="1" si="167"/>
        <v>-3.1667795578494737E-2</v>
      </c>
    </row>
    <row r="5255" spans="2:7" x14ac:dyDescent="0.2">
      <c r="B5255" s="153">
        <v>35942</v>
      </c>
      <c r="C5255" s="61">
        <v>38.877192999999998</v>
      </c>
      <c r="D5255">
        <f t="shared" si="166"/>
        <v>2.4846789763835666E-2</v>
      </c>
      <c r="E5255">
        <v>2.4846789763835666E-2</v>
      </c>
      <c r="F5255">
        <v>5253</v>
      </c>
      <c r="G5255">
        <f t="shared" ca="1" si="167"/>
        <v>1.6287734334766539E-2</v>
      </c>
    </row>
    <row r="5256" spans="2:7" x14ac:dyDescent="0.2">
      <c r="B5256" s="153">
        <v>35941</v>
      </c>
      <c r="C5256" s="61">
        <v>37.934638999999997</v>
      </c>
      <c r="D5256">
        <f t="shared" si="166"/>
        <v>-2.2056086899683192E-2</v>
      </c>
      <c r="E5256">
        <v>-2.2056086899683192E-2</v>
      </c>
      <c r="F5256">
        <v>5254</v>
      </c>
      <c r="G5256">
        <f t="shared" ca="1" si="167"/>
        <v>-4.5410950482356063E-2</v>
      </c>
    </row>
    <row r="5257" spans="2:7" x14ac:dyDescent="0.2">
      <c r="B5257" s="153">
        <v>35940</v>
      </c>
      <c r="C5257" s="61">
        <v>38.790199000000001</v>
      </c>
      <c r="D5257">
        <f t="shared" si="166"/>
        <v>-1.2368550085540869E-2</v>
      </c>
      <c r="E5257">
        <v>-1.2368550085540869E-2</v>
      </c>
      <c r="F5257">
        <v>5255</v>
      </c>
      <c r="G5257">
        <f t="shared" ca="1" si="167"/>
        <v>-3.2199744123304827E-2</v>
      </c>
    </row>
    <row r="5258" spans="2:7" x14ac:dyDescent="0.2">
      <c r="B5258" s="153">
        <v>35937</v>
      </c>
      <c r="C5258" s="61">
        <v>39.275986000000003</v>
      </c>
      <c r="D5258">
        <f t="shared" si="166"/>
        <v>-2.210426315375514E-3</v>
      </c>
      <c r="E5258">
        <v>-2.210426315375514E-3</v>
      </c>
      <c r="F5258">
        <v>5256</v>
      </c>
      <c r="G5258">
        <f t="shared" ca="1" si="167"/>
        <v>-6.2283088313159008E-3</v>
      </c>
    </row>
    <row r="5259" spans="2:7" x14ac:dyDescent="0.2">
      <c r="B5259" s="153">
        <v>35936</v>
      </c>
      <c r="C5259" s="61">
        <v>39.362994999999998</v>
      </c>
      <c r="D5259">
        <f t="shared" si="166"/>
        <v>-2.8279770343893642E-2</v>
      </c>
      <c r="E5259">
        <v>-2.8279770343893642E-2</v>
      </c>
      <c r="F5259">
        <v>5257</v>
      </c>
      <c r="G5259">
        <f t="shared" ca="1" si="167"/>
        <v>9.8320119105168909E-3</v>
      </c>
    </row>
    <row r="5260" spans="2:7" x14ac:dyDescent="0.2">
      <c r="B5260" s="153">
        <v>35935</v>
      </c>
      <c r="C5260" s="61">
        <v>40.508567999999997</v>
      </c>
      <c r="D5260">
        <f t="shared" si="166"/>
        <v>1.2545166492315147E-3</v>
      </c>
      <c r="E5260">
        <v>1.2545166492315147E-3</v>
      </c>
      <c r="F5260">
        <v>5258</v>
      </c>
      <c r="G5260">
        <f t="shared" ca="1" si="167"/>
        <v>7.6908689255876878E-2</v>
      </c>
    </row>
    <row r="5261" spans="2:7" x14ac:dyDescent="0.2">
      <c r="B5261" s="153">
        <v>35934</v>
      </c>
      <c r="C5261" s="61">
        <v>40.457813000000002</v>
      </c>
      <c r="D5261">
        <f t="shared" si="166"/>
        <v>-3.3933016231377702E-3</v>
      </c>
      <c r="E5261">
        <v>-3.3933016231377702E-3</v>
      </c>
      <c r="F5261">
        <v>5259</v>
      </c>
      <c r="G5261">
        <f t="shared" ca="1" si="167"/>
        <v>5.1023024171349733E-2</v>
      </c>
    </row>
    <row r="5262" spans="2:7" x14ac:dyDescent="0.2">
      <c r="B5262" s="153">
        <v>35933</v>
      </c>
      <c r="C5262" s="61">
        <v>40.595565999999998</v>
      </c>
      <c r="D5262">
        <f t="shared" si="166"/>
        <v>4.8698074798525871E-2</v>
      </c>
      <c r="E5262">
        <v>4.8698074798525871E-2</v>
      </c>
      <c r="F5262">
        <v>5260</v>
      </c>
      <c r="G5262">
        <f t="shared" ca="1" si="167"/>
        <v>-2.2718428348339047E-2</v>
      </c>
    </row>
    <row r="5263" spans="2:7" x14ac:dyDescent="0.2">
      <c r="B5263" s="153">
        <v>35930</v>
      </c>
      <c r="C5263" s="61">
        <v>38.710442</v>
      </c>
      <c r="D5263">
        <f t="shared" si="166"/>
        <v>-2.1085367992972483E-2</v>
      </c>
      <c r="E5263">
        <v>-2.1085367992972483E-2</v>
      </c>
      <c r="F5263">
        <v>5261</v>
      </c>
      <c r="G5263">
        <f t="shared" ca="1" si="167"/>
        <v>-4.9426241228960381E-2</v>
      </c>
    </row>
    <row r="5264" spans="2:7" x14ac:dyDescent="0.2">
      <c r="B5264" s="153">
        <v>35929</v>
      </c>
      <c r="C5264" s="61">
        <v>39.544246999999999</v>
      </c>
      <c r="D5264">
        <f t="shared" si="166"/>
        <v>5.4932300574649567E-2</v>
      </c>
      <c r="E5264">
        <v>5.4932300574649567E-2</v>
      </c>
      <c r="F5264">
        <v>5262</v>
      </c>
      <c r="G5264">
        <f t="shared" ca="1" si="167"/>
        <v>-3.3240298424204867E-2</v>
      </c>
    </row>
    <row r="5265" spans="2:7" x14ac:dyDescent="0.2">
      <c r="B5265" s="153">
        <v>35928</v>
      </c>
      <c r="C5265" s="61">
        <v>37.485104</v>
      </c>
      <c r="D5265">
        <f t="shared" si="166"/>
        <v>-5.3867900342712792E-3</v>
      </c>
      <c r="E5265">
        <v>-5.3867900342712792E-3</v>
      </c>
      <c r="F5265">
        <v>5263</v>
      </c>
      <c r="G5265">
        <f t="shared" ca="1" si="167"/>
        <v>-3.969654571006391E-2</v>
      </c>
    </row>
    <row r="5266" spans="2:7" x14ac:dyDescent="0.2">
      <c r="B5266" s="153">
        <v>35927</v>
      </c>
      <c r="C5266" s="61">
        <v>37.688122</v>
      </c>
      <c r="D5266">
        <f t="shared" si="166"/>
        <v>-2.4582420758707282E-2</v>
      </c>
      <c r="E5266">
        <v>-2.4582420758707282E-2</v>
      </c>
      <c r="F5266">
        <v>5264</v>
      </c>
      <c r="G5266">
        <f t="shared" ca="1" si="167"/>
        <v>5.8930651594113558E-2</v>
      </c>
    </row>
    <row r="5267" spans="2:7" x14ac:dyDescent="0.2">
      <c r="B5267" s="153">
        <v>35926</v>
      </c>
      <c r="C5267" s="61">
        <v>38.637936000000003</v>
      </c>
      <c r="D5267">
        <f t="shared" si="166"/>
        <v>-2.7909568117454004E-2</v>
      </c>
      <c r="E5267">
        <v>-2.7909568117454004E-2</v>
      </c>
      <c r="F5267">
        <v>5265</v>
      </c>
      <c r="G5267">
        <f t="shared" ca="1" si="167"/>
        <v>4.1530371474515042E-2</v>
      </c>
    </row>
    <row r="5268" spans="2:7" x14ac:dyDescent="0.2">
      <c r="B5268" s="153">
        <v>35923</v>
      </c>
      <c r="C5268" s="61">
        <v>39.747264999999999</v>
      </c>
      <c r="D5268">
        <f t="shared" si="166"/>
        <v>-1.9320203228600296E-2</v>
      </c>
      <c r="E5268">
        <v>-1.9320203228600296E-2</v>
      </c>
      <c r="F5268">
        <v>5266</v>
      </c>
      <c r="G5268">
        <f t="shared" ca="1" si="167"/>
        <v>2.7994599878277297E-2</v>
      </c>
    </row>
    <row r="5269" spans="2:7" x14ac:dyDescent="0.2">
      <c r="B5269" s="153">
        <v>35922</v>
      </c>
      <c r="C5269" s="61">
        <v>40.530318999999999</v>
      </c>
      <c r="D5269">
        <f t="shared" si="166"/>
        <v>0</v>
      </c>
      <c r="E5269">
        <v>0</v>
      </c>
      <c r="F5269">
        <v>5267</v>
      </c>
      <c r="G5269">
        <f t="shared" ca="1" si="167"/>
        <v>-4.6128422187221678E-2</v>
      </c>
    </row>
    <row r="5270" spans="2:7" x14ac:dyDescent="0.2">
      <c r="B5270" s="153">
        <v>35921</v>
      </c>
      <c r="C5270" s="61">
        <v>40.530318999999999</v>
      </c>
      <c r="D5270">
        <f t="shared" si="166"/>
        <v>-1.5844989496965837E-2</v>
      </c>
      <c r="E5270">
        <v>-1.5844989496965837E-2</v>
      </c>
      <c r="F5270">
        <v>5268</v>
      </c>
      <c r="G5270">
        <f t="shared" ca="1" si="167"/>
        <v>1.0270783254279986E-2</v>
      </c>
    </row>
    <row r="5271" spans="2:7" x14ac:dyDescent="0.2">
      <c r="B5271" s="153">
        <v>35920</v>
      </c>
      <c r="C5271" s="61">
        <v>41.182861000000003</v>
      </c>
      <c r="D5271">
        <f t="shared" si="166"/>
        <v>4.065598036049594E-3</v>
      </c>
      <c r="E5271">
        <v>4.065598036049594E-3</v>
      </c>
      <c r="F5271">
        <v>5269</v>
      </c>
      <c r="G5271">
        <f t="shared" ca="1" si="167"/>
        <v>2.8278227233329619E-2</v>
      </c>
    </row>
    <row r="5272" spans="2:7" x14ac:dyDescent="0.2">
      <c r="B5272" s="153">
        <v>35919</v>
      </c>
      <c r="C5272" s="61">
        <v>41.016106000000001</v>
      </c>
      <c r="D5272">
        <f t="shared" si="166"/>
        <v>1.7812264149491983E-2</v>
      </c>
      <c r="E5272">
        <v>1.7812264149491983E-2</v>
      </c>
      <c r="F5272">
        <v>5270</v>
      </c>
      <c r="G5272">
        <f t="shared" ca="1" si="167"/>
        <v>-8.528486193319354E-2</v>
      </c>
    </row>
    <row r="5273" spans="2:7" x14ac:dyDescent="0.2">
      <c r="B5273" s="153">
        <v>35916</v>
      </c>
      <c r="C5273" s="61">
        <v>40.298302</v>
      </c>
      <c r="D5273">
        <f t="shared" si="166"/>
        <v>0</v>
      </c>
      <c r="E5273">
        <v>0</v>
      </c>
      <c r="F5273">
        <v>5271</v>
      </c>
      <c r="G5273">
        <f t="shared" ca="1" si="167"/>
        <v>4.0788550018507168E-2</v>
      </c>
    </row>
    <row r="5274" spans="2:7" x14ac:dyDescent="0.2">
      <c r="B5274" s="153">
        <v>35915</v>
      </c>
      <c r="C5274" s="61">
        <v>40.298302</v>
      </c>
      <c r="D5274">
        <f t="shared" si="166"/>
        <v>9.0777251955740778E-3</v>
      </c>
      <c r="E5274">
        <v>9.0777251955740778E-3</v>
      </c>
      <c r="F5274">
        <v>5272</v>
      </c>
      <c r="G5274">
        <f t="shared" ca="1" si="167"/>
        <v>6.4705915266505005E-3</v>
      </c>
    </row>
    <row r="5275" spans="2:7" x14ac:dyDescent="0.2">
      <c r="B5275" s="153">
        <v>35914</v>
      </c>
      <c r="C5275" s="61">
        <v>39.935775999999997</v>
      </c>
      <c r="D5275">
        <f t="shared" si="166"/>
        <v>3.6321484313272406E-4</v>
      </c>
      <c r="E5275">
        <v>3.6321484313272406E-4</v>
      </c>
      <c r="F5275">
        <v>5273</v>
      </c>
      <c r="G5275">
        <f t="shared" ca="1" si="167"/>
        <v>-7.8170526853483802E-2</v>
      </c>
    </row>
    <row r="5276" spans="2:7" x14ac:dyDescent="0.2">
      <c r="B5276" s="153">
        <v>35913</v>
      </c>
      <c r="C5276" s="61">
        <v>39.921275999999999</v>
      </c>
      <c r="D5276">
        <f t="shared" si="166"/>
        <v>-8.9992011180276121E-3</v>
      </c>
      <c r="E5276">
        <v>-8.9992011180276121E-3</v>
      </c>
      <c r="F5276">
        <v>5274</v>
      </c>
      <c r="G5276">
        <f t="shared" ca="1" si="167"/>
        <v>-2.4389181784003445E-2</v>
      </c>
    </row>
    <row r="5277" spans="2:7" x14ac:dyDescent="0.2">
      <c r="B5277" s="153">
        <v>35912</v>
      </c>
      <c r="C5277" s="61">
        <v>40.283797999999997</v>
      </c>
      <c r="D5277">
        <f t="shared" si="166"/>
        <v>-7.6798535091246352E-3</v>
      </c>
      <c r="E5277">
        <v>-7.6798535091246352E-3</v>
      </c>
      <c r="F5277">
        <v>5275</v>
      </c>
      <c r="G5277">
        <f t="shared" ca="1" si="167"/>
        <v>7.5739737172463045E-2</v>
      </c>
    </row>
    <row r="5278" spans="2:7" x14ac:dyDescent="0.2">
      <c r="B5278" s="153">
        <v>35909</v>
      </c>
      <c r="C5278" s="61">
        <v>40.595565999999998</v>
      </c>
      <c r="D5278">
        <f t="shared" si="166"/>
        <v>7.3765887207852682E-3</v>
      </c>
      <c r="E5278">
        <v>7.3765887207852682E-3</v>
      </c>
      <c r="F5278">
        <v>5276</v>
      </c>
      <c r="G5278">
        <f t="shared" ca="1" si="167"/>
        <v>2.7164528212676429E-2</v>
      </c>
    </row>
    <row r="5279" spans="2:7" x14ac:dyDescent="0.2">
      <c r="B5279" s="153">
        <v>35908</v>
      </c>
      <c r="C5279" s="61">
        <v>40.298302</v>
      </c>
      <c r="D5279">
        <f t="shared" si="166"/>
        <v>-2.251165613004651E-2</v>
      </c>
      <c r="E5279">
        <v>-2.251165613004651E-2</v>
      </c>
      <c r="F5279">
        <v>5277</v>
      </c>
      <c r="G5279">
        <f t="shared" ca="1" si="167"/>
        <v>-1.9644758531566445E-3</v>
      </c>
    </row>
    <row r="5280" spans="2:7" x14ac:dyDescent="0.2">
      <c r="B5280" s="153">
        <v>35907</v>
      </c>
      <c r="C5280" s="61">
        <v>41.226376000000002</v>
      </c>
      <c r="D5280">
        <f t="shared" si="166"/>
        <v>1.1024569860496082E-2</v>
      </c>
      <c r="E5280">
        <v>1.1024569860496082E-2</v>
      </c>
      <c r="F5280">
        <v>5278</v>
      </c>
      <c r="G5280">
        <f t="shared" ca="1" si="167"/>
        <v>-1.5285334814149261E-2</v>
      </c>
    </row>
    <row r="5281" spans="2:7" x14ac:dyDescent="0.2">
      <c r="B5281" s="153">
        <v>35906</v>
      </c>
      <c r="C5281" s="61">
        <v>40.776828999999999</v>
      </c>
      <c r="D5281">
        <f t="shared" si="166"/>
        <v>-1.0730142781325062E-2</v>
      </c>
      <c r="E5281">
        <v>-1.0730142781325062E-2</v>
      </c>
      <c r="F5281">
        <v>5279</v>
      </c>
      <c r="G5281">
        <f t="shared" ca="1" si="167"/>
        <v>7.9494215385107689E-2</v>
      </c>
    </row>
    <row r="5282" spans="2:7" x14ac:dyDescent="0.2">
      <c r="B5282" s="153">
        <v>35905</v>
      </c>
      <c r="C5282" s="61">
        <v>41.219116</v>
      </c>
      <c r="D5282">
        <f t="shared" si="166"/>
        <v>-1.1132269677162524E-2</v>
      </c>
      <c r="E5282">
        <v>-1.1132269677162524E-2</v>
      </c>
      <c r="F5282">
        <v>5280</v>
      </c>
      <c r="G5282">
        <f t="shared" ca="1" si="167"/>
        <v>5.3590411876771292E-2</v>
      </c>
    </row>
    <row r="5283" spans="2:7" x14ac:dyDescent="0.2">
      <c r="B5283" s="153">
        <v>35902</v>
      </c>
      <c r="C5283" s="61">
        <v>41.683143999999999</v>
      </c>
      <c r="D5283">
        <f t="shared" si="166"/>
        <v>1.3933134304773989E-2</v>
      </c>
      <c r="E5283">
        <v>1.3933134304773989E-2</v>
      </c>
      <c r="F5283">
        <v>5281</v>
      </c>
      <c r="G5283">
        <f t="shared" ca="1" si="167"/>
        <v>-3.8588276092911135E-2</v>
      </c>
    </row>
    <row r="5284" spans="2:7" x14ac:dyDescent="0.2">
      <c r="B5284" s="153">
        <v>35901</v>
      </c>
      <c r="C5284" s="61">
        <v>41.110348000000002</v>
      </c>
      <c r="D5284">
        <f t="shared" si="166"/>
        <v>-2.9276109388582053E-2</v>
      </c>
      <c r="E5284">
        <v>-2.9276109388582053E-2</v>
      </c>
      <c r="F5284">
        <v>5282</v>
      </c>
      <c r="G5284">
        <f t="shared" ca="1" si="167"/>
        <v>3.0508287877653903E-2</v>
      </c>
    </row>
    <row r="5285" spans="2:7" x14ac:dyDescent="0.2">
      <c r="B5285" s="153">
        <v>35900</v>
      </c>
      <c r="C5285" s="61">
        <v>42.350197000000001</v>
      </c>
      <c r="D5285">
        <f t="shared" si="166"/>
        <v>3.6741304430899138E-2</v>
      </c>
      <c r="E5285">
        <v>3.6741304430899138E-2</v>
      </c>
      <c r="F5285">
        <v>5283</v>
      </c>
      <c r="G5285">
        <f t="shared" ca="1" si="167"/>
        <v>8.9041023520458843E-3</v>
      </c>
    </row>
    <row r="5286" spans="2:7" x14ac:dyDescent="0.2">
      <c r="B5286" s="153">
        <v>35899</v>
      </c>
      <c r="C5286" s="61">
        <v>40.849339000000001</v>
      </c>
      <c r="D5286">
        <f t="shared" si="166"/>
        <v>0</v>
      </c>
      <c r="E5286">
        <v>0</v>
      </c>
      <c r="F5286">
        <v>5284</v>
      </c>
      <c r="G5286">
        <f t="shared" ca="1" si="167"/>
        <v>3.8522205074315488E-2</v>
      </c>
    </row>
    <row r="5287" spans="2:7" x14ac:dyDescent="0.2">
      <c r="B5287" s="153">
        <v>35898</v>
      </c>
      <c r="C5287" s="61">
        <v>40.849339000000001</v>
      </c>
      <c r="D5287">
        <f t="shared" si="166"/>
        <v>-3.7909907059886547E-2</v>
      </c>
      <c r="E5287">
        <v>-3.7909907059886547E-2</v>
      </c>
      <c r="F5287">
        <v>5285</v>
      </c>
      <c r="G5287">
        <f t="shared" ca="1" si="167"/>
        <v>-2.7515428898239755E-2</v>
      </c>
    </row>
    <row r="5288" spans="2:7" x14ac:dyDescent="0.2">
      <c r="B5288" s="153">
        <v>35895</v>
      </c>
      <c r="C5288" s="61">
        <v>42.458953999999999</v>
      </c>
      <c r="D5288">
        <f t="shared" si="166"/>
        <v>-1.2978169054503892E-2</v>
      </c>
      <c r="E5288">
        <v>-1.2978169054503892E-2</v>
      </c>
      <c r="F5288">
        <v>5286</v>
      </c>
      <c r="G5288">
        <f t="shared" ca="1" si="167"/>
        <v>4.1789040247262328E-2</v>
      </c>
    </row>
    <row r="5289" spans="2:7" x14ac:dyDescent="0.2">
      <c r="B5289" s="153">
        <v>35894</v>
      </c>
      <c r="C5289" s="61">
        <v>43.017238999999996</v>
      </c>
      <c r="D5289">
        <f t="shared" si="166"/>
        <v>-3.5284480953887337E-2</v>
      </c>
      <c r="E5289">
        <v>-3.5284480953887337E-2</v>
      </c>
      <c r="F5289">
        <v>5287</v>
      </c>
      <c r="G5289">
        <f t="shared" ca="1" si="167"/>
        <v>9.7300635524836268E-2</v>
      </c>
    </row>
    <row r="5290" spans="2:7" x14ac:dyDescent="0.2">
      <c r="B5290" s="153">
        <v>35893</v>
      </c>
      <c r="C5290" s="61">
        <v>44.590595</v>
      </c>
      <c r="D5290">
        <f t="shared" si="166"/>
        <v>0</v>
      </c>
      <c r="E5290">
        <v>0</v>
      </c>
      <c r="F5290">
        <v>5288</v>
      </c>
      <c r="G5290">
        <f t="shared" ca="1" si="167"/>
        <v>-3.0990691844009024E-4</v>
      </c>
    </row>
    <row r="5291" spans="2:7" x14ac:dyDescent="0.2">
      <c r="B5291" s="153">
        <v>35892</v>
      </c>
      <c r="C5291" s="61">
        <v>44.590595</v>
      </c>
      <c r="D5291">
        <f t="shared" si="166"/>
        <v>-3.9662817816969745E-2</v>
      </c>
      <c r="E5291">
        <v>-3.9662817816969745E-2</v>
      </c>
      <c r="F5291">
        <v>5289</v>
      </c>
      <c r="G5291">
        <f t="shared" ca="1" si="167"/>
        <v>3.2869870861555288E-2</v>
      </c>
    </row>
    <row r="5292" spans="2:7" x14ac:dyDescent="0.2">
      <c r="B5292" s="153">
        <v>35891</v>
      </c>
      <c r="C5292" s="61">
        <v>46.432228000000002</v>
      </c>
      <c r="D5292">
        <f t="shared" si="166"/>
        <v>-7.4394434043924722E-3</v>
      </c>
      <c r="E5292">
        <v>-7.4394434043924722E-3</v>
      </c>
      <c r="F5292">
        <v>5290</v>
      </c>
      <c r="G5292">
        <f t="shared" ca="1" si="167"/>
        <v>8.179204862081739E-2</v>
      </c>
    </row>
    <row r="5293" spans="2:7" x14ac:dyDescent="0.2">
      <c r="B5293" s="153">
        <v>35888</v>
      </c>
      <c r="C5293" s="61">
        <v>46.780247000000003</v>
      </c>
      <c r="D5293">
        <f t="shared" si="166"/>
        <v>1.9111996069969488E-2</v>
      </c>
      <c r="E5293">
        <v>1.9111996069969488E-2</v>
      </c>
      <c r="F5293">
        <v>5291</v>
      </c>
      <c r="G5293">
        <f t="shared" ca="1" si="167"/>
        <v>-4.3031373999372874E-2</v>
      </c>
    </row>
    <row r="5294" spans="2:7" x14ac:dyDescent="0.2">
      <c r="B5294" s="153">
        <v>35887</v>
      </c>
      <c r="C5294" s="61">
        <v>45.902949999999997</v>
      </c>
      <c r="D5294">
        <f t="shared" si="166"/>
        <v>8.3333380534368506E-2</v>
      </c>
      <c r="E5294">
        <v>8.3333380534368506E-2</v>
      </c>
      <c r="F5294">
        <v>5292</v>
      </c>
      <c r="G5294">
        <f t="shared" ca="1" si="167"/>
        <v>-1.8098366926306356E-2</v>
      </c>
    </row>
    <row r="5295" spans="2:7" x14ac:dyDescent="0.2">
      <c r="B5295" s="153">
        <v>35886</v>
      </c>
      <c r="C5295" s="61">
        <v>42.371952</v>
      </c>
      <c r="D5295">
        <f t="shared" si="166"/>
        <v>4.8144925659720826E-3</v>
      </c>
      <c r="E5295">
        <v>4.8144925659720826E-3</v>
      </c>
      <c r="F5295">
        <v>5293</v>
      </c>
      <c r="G5295">
        <f t="shared" ca="1" si="167"/>
        <v>9.1533673701214555E-2</v>
      </c>
    </row>
    <row r="5296" spans="2:7" x14ac:dyDescent="0.2">
      <c r="B5296" s="153">
        <v>35885</v>
      </c>
      <c r="C5296" s="61">
        <v>42.168930000000003</v>
      </c>
      <c r="D5296">
        <f t="shared" si="166"/>
        <v>2.5207145357275411E-2</v>
      </c>
      <c r="E5296">
        <v>2.5207145357275411E-2</v>
      </c>
      <c r="F5296">
        <v>5294</v>
      </c>
      <c r="G5296">
        <f t="shared" ca="1" si="167"/>
        <v>-0.11379441522346161</v>
      </c>
    </row>
    <row r="5297" spans="2:7" x14ac:dyDescent="0.2">
      <c r="B5297" s="153">
        <v>35884</v>
      </c>
      <c r="C5297" s="61">
        <v>41.132106999999998</v>
      </c>
      <c r="D5297">
        <f t="shared" si="166"/>
        <v>-2.7596936148708565E-2</v>
      </c>
      <c r="E5297">
        <v>-2.7596936148708565E-2</v>
      </c>
      <c r="F5297">
        <v>5295</v>
      </c>
      <c r="G5297">
        <f t="shared" ca="1" si="167"/>
        <v>9.8137215000698788E-3</v>
      </c>
    </row>
    <row r="5298" spans="2:7" x14ac:dyDescent="0.2">
      <c r="B5298" s="153">
        <v>35881</v>
      </c>
      <c r="C5298" s="61">
        <v>42.299441999999999</v>
      </c>
      <c r="D5298">
        <f t="shared" si="166"/>
        <v>5.6692764324502494E-2</v>
      </c>
      <c r="E5298">
        <v>5.6692764324502494E-2</v>
      </c>
      <c r="F5298">
        <v>5296</v>
      </c>
      <c r="G5298">
        <f t="shared" ca="1" si="167"/>
        <v>-0.10137769442292703</v>
      </c>
    </row>
    <row r="5299" spans="2:7" x14ac:dyDescent="0.2">
      <c r="B5299" s="153">
        <v>35880</v>
      </c>
      <c r="C5299" s="61">
        <v>40.030028999999999</v>
      </c>
      <c r="D5299">
        <f t="shared" si="166"/>
        <v>-3.6138379704281749E-2</v>
      </c>
      <c r="E5299">
        <v>-3.6138379704281749E-2</v>
      </c>
      <c r="F5299">
        <v>5297</v>
      </c>
      <c r="G5299">
        <f t="shared" ca="1" si="167"/>
        <v>4.8889063141255365E-3</v>
      </c>
    </row>
    <row r="5300" spans="2:7" x14ac:dyDescent="0.2">
      <c r="B5300" s="153">
        <v>35879</v>
      </c>
      <c r="C5300" s="61">
        <v>41.530887999999997</v>
      </c>
      <c r="D5300">
        <f t="shared" si="166"/>
        <v>5.6178281647263004E-3</v>
      </c>
      <c r="E5300">
        <v>5.6178281647263004E-3</v>
      </c>
      <c r="F5300">
        <v>5298</v>
      </c>
      <c r="G5300">
        <f t="shared" ca="1" si="167"/>
        <v>-8.027565933045655E-2</v>
      </c>
    </row>
    <row r="5301" spans="2:7" x14ac:dyDescent="0.2">
      <c r="B5301" s="153">
        <v>35878</v>
      </c>
      <c r="C5301" s="61">
        <v>41.298878000000002</v>
      </c>
      <c r="D5301">
        <f t="shared" si="166"/>
        <v>1.9874863634334168E-2</v>
      </c>
      <c r="E5301">
        <v>1.9874863634334168E-2</v>
      </c>
      <c r="F5301">
        <v>5299</v>
      </c>
      <c r="G5301">
        <f t="shared" ca="1" si="167"/>
        <v>-3.9498142772405188E-2</v>
      </c>
    </row>
    <row r="5302" spans="2:7" x14ac:dyDescent="0.2">
      <c r="B5302" s="153">
        <v>35877</v>
      </c>
      <c r="C5302" s="61">
        <v>40.494064000000002</v>
      </c>
      <c r="D5302">
        <f t="shared" si="166"/>
        <v>1.6933623249616343E-2</v>
      </c>
      <c r="E5302">
        <v>1.6933623249616343E-2</v>
      </c>
      <c r="F5302">
        <v>5300</v>
      </c>
      <c r="G5302">
        <f t="shared" ca="1" si="167"/>
        <v>-1.5664299669764167E-2</v>
      </c>
    </row>
    <row r="5303" spans="2:7" x14ac:dyDescent="0.2">
      <c r="B5303" s="153">
        <v>35874</v>
      </c>
      <c r="C5303" s="61">
        <v>39.819771000000003</v>
      </c>
      <c r="D5303">
        <f t="shared" si="166"/>
        <v>4.4305149922641861E-2</v>
      </c>
      <c r="E5303">
        <v>4.4305149922641861E-2</v>
      </c>
      <c r="F5303">
        <v>5301</v>
      </c>
      <c r="G5303">
        <f t="shared" ca="1" si="167"/>
        <v>-6.0483083679663346E-2</v>
      </c>
    </row>
    <row r="5304" spans="2:7" x14ac:dyDescent="0.2">
      <c r="B5304" s="153">
        <v>35873</v>
      </c>
      <c r="C5304" s="61">
        <v>38.130398</v>
      </c>
      <c r="D5304">
        <f t="shared" si="166"/>
        <v>3.8917418479823759E-2</v>
      </c>
      <c r="E5304">
        <v>3.8917418479823759E-2</v>
      </c>
      <c r="F5304">
        <v>5302</v>
      </c>
      <c r="G5304">
        <f t="shared" ca="1" si="167"/>
        <v>3.7850581733593097E-2</v>
      </c>
    </row>
    <row r="5305" spans="2:7" x14ac:dyDescent="0.2">
      <c r="B5305" s="153">
        <v>35872</v>
      </c>
      <c r="C5305" s="61">
        <v>36.702049000000002</v>
      </c>
      <c r="D5305">
        <f t="shared" si="166"/>
        <v>3.6021383981243063E-2</v>
      </c>
      <c r="E5305">
        <v>3.6021383981243063E-2</v>
      </c>
      <c r="F5305">
        <v>5303</v>
      </c>
      <c r="G5305">
        <f t="shared" ca="1" si="167"/>
        <v>-1.6675768430010021E-2</v>
      </c>
    </row>
    <row r="5306" spans="2:7" x14ac:dyDescent="0.2">
      <c r="B5306" s="153">
        <v>35871</v>
      </c>
      <c r="C5306" s="61">
        <v>35.425956999999997</v>
      </c>
      <c r="D5306">
        <f t="shared" si="166"/>
        <v>-7.1126092787746481E-3</v>
      </c>
      <c r="E5306">
        <v>-7.1126092787746481E-3</v>
      </c>
      <c r="F5306">
        <v>5304</v>
      </c>
      <c r="G5306">
        <f t="shared" ca="1" si="167"/>
        <v>-3.4213222428549094E-2</v>
      </c>
    </row>
    <row r="5307" spans="2:7" x14ac:dyDescent="0.2">
      <c r="B5307" s="153">
        <v>35870</v>
      </c>
      <c r="C5307" s="61">
        <v>35.679732999999999</v>
      </c>
      <c r="D5307">
        <f t="shared" si="166"/>
        <v>1.8418964084906658E-2</v>
      </c>
      <c r="E5307">
        <v>1.8418964084906658E-2</v>
      </c>
      <c r="F5307">
        <v>5305</v>
      </c>
      <c r="G5307">
        <f t="shared" ca="1" si="167"/>
        <v>-0.12293364007706585</v>
      </c>
    </row>
    <row r="5308" spans="2:7" x14ac:dyDescent="0.2">
      <c r="B5308" s="153">
        <v>35867</v>
      </c>
      <c r="C5308" s="61">
        <v>35.034435000000002</v>
      </c>
      <c r="D5308">
        <f t="shared" si="166"/>
        <v>0</v>
      </c>
      <c r="E5308">
        <v>0</v>
      </c>
      <c r="F5308">
        <v>5306</v>
      </c>
      <c r="G5308">
        <f t="shared" ca="1" si="167"/>
        <v>2.0336020523821108E-2</v>
      </c>
    </row>
    <row r="5309" spans="2:7" x14ac:dyDescent="0.2">
      <c r="B5309" s="153">
        <v>35866</v>
      </c>
      <c r="C5309" s="61">
        <v>35.034435000000002</v>
      </c>
      <c r="D5309">
        <f t="shared" si="166"/>
        <v>-1.5484997306204304E-2</v>
      </c>
      <c r="E5309">
        <v>-1.5484997306204304E-2</v>
      </c>
      <c r="F5309">
        <v>5307</v>
      </c>
      <c r="G5309">
        <f t="shared" ca="1" si="167"/>
        <v>6.9469873428272461E-2</v>
      </c>
    </row>
    <row r="5310" spans="2:7" x14ac:dyDescent="0.2">
      <c r="B5310" s="153">
        <v>35865</v>
      </c>
      <c r="C5310" s="61">
        <v>35.585476</v>
      </c>
      <c r="D5310">
        <f t="shared" si="166"/>
        <v>-1.0483644432446749E-2</v>
      </c>
      <c r="E5310">
        <v>-1.0483644432446749E-2</v>
      </c>
      <c r="F5310">
        <v>5308</v>
      </c>
      <c r="G5310">
        <f t="shared" ca="1" si="167"/>
        <v>-9.2440400013125319E-3</v>
      </c>
    </row>
    <row r="5311" spans="2:7" x14ac:dyDescent="0.2">
      <c r="B5311" s="153">
        <v>35864</v>
      </c>
      <c r="C5311" s="61">
        <v>35.962494</v>
      </c>
      <c r="D5311">
        <f t="shared" si="166"/>
        <v>-1.1361516446466035E-2</v>
      </c>
      <c r="E5311">
        <v>-1.1361516446466035E-2</v>
      </c>
      <c r="F5311">
        <v>5309</v>
      </c>
      <c r="G5311">
        <f t="shared" ca="1" si="167"/>
        <v>2.3105594108441686E-2</v>
      </c>
    </row>
    <row r="5312" spans="2:7" x14ac:dyDescent="0.2">
      <c r="B5312" s="153">
        <v>35863</v>
      </c>
      <c r="C5312" s="61">
        <v>36.375777999999997</v>
      </c>
      <c r="D5312">
        <f t="shared" si="166"/>
        <v>2.0545018581517881E-2</v>
      </c>
      <c r="E5312">
        <v>2.0545018581517881E-2</v>
      </c>
      <c r="F5312">
        <v>5310</v>
      </c>
      <c r="G5312">
        <f t="shared" ca="1" si="167"/>
        <v>-0.12317095094441501</v>
      </c>
    </row>
    <row r="5313" spans="2:7" x14ac:dyDescent="0.2">
      <c r="B5313" s="153">
        <v>35860</v>
      </c>
      <c r="C5313" s="61">
        <v>35.643481999999999</v>
      </c>
      <c r="D5313">
        <f t="shared" si="166"/>
        <v>-2.8396988926028439E-3</v>
      </c>
      <c r="E5313">
        <v>-2.8396988926028439E-3</v>
      </c>
      <c r="F5313">
        <v>5311</v>
      </c>
      <c r="G5313">
        <f t="shared" ca="1" si="167"/>
        <v>-1.2987291631229839E-2</v>
      </c>
    </row>
    <row r="5314" spans="2:7" x14ac:dyDescent="0.2">
      <c r="B5314" s="153">
        <v>35859</v>
      </c>
      <c r="C5314" s="61">
        <v>35.744987000000002</v>
      </c>
      <c r="D5314">
        <f t="shared" si="166"/>
        <v>-7.2490702034996796E-3</v>
      </c>
      <c r="E5314">
        <v>-7.2490702034996796E-3</v>
      </c>
      <c r="F5314">
        <v>5312</v>
      </c>
      <c r="G5314">
        <f t="shared" ca="1" si="167"/>
        <v>-7.4412261946038574E-2</v>
      </c>
    </row>
    <row r="5315" spans="2:7" x14ac:dyDescent="0.2">
      <c r="B5315" s="153">
        <v>35858</v>
      </c>
      <c r="C5315" s="61">
        <v>36.005997000000001</v>
      </c>
      <c r="D5315">
        <f t="shared" ref="D5315:D5378" si="168">(C5315-C5316)/C5316</f>
        <v>3.02901789667929E-2</v>
      </c>
      <c r="E5315">
        <v>3.02901789667929E-2</v>
      </c>
      <c r="F5315">
        <v>5313</v>
      </c>
      <c r="G5315">
        <f t="shared" ref="G5315:G5378" ca="1" si="169">_xlfn.NORM.INV(RAND(),$N$5,$N$6)</f>
        <v>7.1495692177327375E-2</v>
      </c>
    </row>
    <row r="5316" spans="2:7" x14ac:dyDescent="0.2">
      <c r="B5316" s="153">
        <v>35857</v>
      </c>
      <c r="C5316" s="61">
        <v>34.947432999999997</v>
      </c>
      <c r="D5316">
        <f t="shared" si="168"/>
        <v>-6.0245586755841365E-2</v>
      </c>
      <c r="E5316">
        <v>-6.0245586755841365E-2</v>
      </c>
      <c r="F5316">
        <v>5314</v>
      </c>
      <c r="G5316">
        <f t="shared" ca="1" si="169"/>
        <v>-4.6949998123150746E-3</v>
      </c>
    </row>
    <row r="5317" spans="2:7" x14ac:dyDescent="0.2">
      <c r="B5317" s="153">
        <v>35856</v>
      </c>
      <c r="C5317" s="61">
        <v>37.187835999999997</v>
      </c>
      <c r="D5317">
        <f t="shared" si="168"/>
        <v>2.8680245113996208E-2</v>
      </c>
      <c r="E5317">
        <v>2.8680245113996208E-2</v>
      </c>
      <c r="F5317">
        <v>5315</v>
      </c>
      <c r="G5317">
        <f t="shared" ca="1" si="169"/>
        <v>3.1339968623415836E-2</v>
      </c>
    </row>
    <row r="5318" spans="2:7" x14ac:dyDescent="0.2">
      <c r="B5318" s="153">
        <v>35853</v>
      </c>
      <c r="C5318" s="61">
        <v>36.151015999999998</v>
      </c>
      <c r="D5318">
        <f t="shared" si="168"/>
        <v>6.4595626909938883E-3</v>
      </c>
      <c r="E5318">
        <v>6.4595626909938883E-3</v>
      </c>
      <c r="F5318">
        <v>5316</v>
      </c>
      <c r="G5318">
        <f t="shared" ca="1" si="169"/>
        <v>-2.2185892492566587E-3</v>
      </c>
    </row>
    <row r="5319" spans="2:7" x14ac:dyDescent="0.2">
      <c r="B5319" s="153">
        <v>35852</v>
      </c>
      <c r="C5319" s="61">
        <v>35.918995000000002</v>
      </c>
      <c r="D5319">
        <f t="shared" si="168"/>
        <v>5.2761401779254057E-3</v>
      </c>
      <c r="E5319">
        <v>5.2761401779254057E-3</v>
      </c>
      <c r="F5319">
        <v>5317</v>
      </c>
      <c r="G5319">
        <f t="shared" ca="1" si="169"/>
        <v>-2.7261314943864176E-2</v>
      </c>
    </row>
    <row r="5320" spans="2:7" x14ac:dyDescent="0.2">
      <c r="B5320" s="153">
        <v>35851</v>
      </c>
      <c r="C5320" s="61">
        <v>35.730476000000003</v>
      </c>
      <c r="D5320">
        <f t="shared" si="168"/>
        <v>5.3441405409504351E-2</v>
      </c>
      <c r="E5320">
        <v>5.3441405409504351E-2</v>
      </c>
      <c r="F5320">
        <v>5318</v>
      </c>
      <c r="G5320">
        <f t="shared" ca="1" si="169"/>
        <v>-1.1344491078808897E-2</v>
      </c>
    </row>
    <row r="5321" spans="2:7" x14ac:dyDescent="0.2">
      <c r="B5321" s="153">
        <v>35850</v>
      </c>
      <c r="C5321" s="61">
        <v>33.917858000000003</v>
      </c>
      <c r="D5321">
        <f t="shared" si="168"/>
        <v>-8.5460016945883906E-4</v>
      </c>
      <c r="E5321">
        <v>-8.5460016945883906E-4</v>
      </c>
      <c r="F5321">
        <v>5319</v>
      </c>
      <c r="G5321">
        <f t="shared" ca="1" si="169"/>
        <v>-4.3914580780643111E-3</v>
      </c>
    </row>
    <row r="5322" spans="2:7" x14ac:dyDescent="0.2">
      <c r="B5322" s="153">
        <v>35849</v>
      </c>
      <c r="C5322" s="61">
        <v>33.946869</v>
      </c>
      <c r="D5322">
        <f t="shared" si="168"/>
        <v>8.6172080142637129E-3</v>
      </c>
      <c r="E5322">
        <v>8.6172080142637129E-3</v>
      </c>
      <c r="F5322">
        <v>5320</v>
      </c>
      <c r="G5322">
        <f t="shared" ca="1" si="169"/>
        <v>1.5617696089540705E-2</v>
      </c>
    </row>
    <row r="5323" spans="2:7" x14ac:dyDescent="0.2">
      <c r="B5323" s="153">
        <v>35846</v>
      </c>
      <c r="C5323" s="61">
        <v>33.656841</v>
      </c>
      <c r="D5323">
        <f t="shared" si="168"/>
        <v>-2.3148219767235009E-2</v>
      </c>
      <c r="E5323">
        <v>-2.3148219767235009E-2</v>
      </c>
      <c r="F5323">
        <v>5321</v>
      </c>
      <c r="G5323">
        <f t="shared" ca="1" si="169"/>
        <v>0.11141718583765116</v>
      </c>
    </row>
    <row r="5324" spans="2:7" x14ac:dyDescent="0.2">
      <c r="B5324" s="153">
        <v>35845</v>
      </c>
      <c r="C5324" s="61">
        <v>34.454399000000002</v>
      </c>
      <c r="D5324">
        <f t="shared" si="168"/>
        <v>-4.2087207525515083E-4</v>
      </c>
      <c r="E5324">
        <v>-4.2087207525515083E-4</v>
      </c>
      <c r="F5324">
        <v>5322</v>
      </c>
      <c r="G5324">
        <f t="shared" ca="1" si="169"/>
        <v>0.10857374055425467</v>
      </c>
    </row>
    <row r="5325" spans="2:7" x14ac:dyDescent="0.2">
      <c r="B5325" s="153">
        <v>35844</v>
      </c>
      <c r="C5325" s="61">
        <v>34.468905999999997</v>
      </c>
      <c r="D5325">
        <f t="shared" si="168"/>
        <v>-4.397456341067362E-3</v>
      </c>
      <c r="E5325">
        <v>-4.397456341067362E-3</v>
      </c>
      <c r="F5325">
        <v>5323</v>
      </c>
      <c r="G5325">
        <f t="shared" ca="1" si="169"/>
        <v>0.13699215050440938</v>
      </c>
    </row>
    <row r="5326" spans="2:7" x14ac:dyDescent="0.2">
      <c r="B5326" s="153">
        <v>35843</v>
      </c>
      <c r="C5326" s="61">
        <v>34.621150999999998</v>
      </c>
      <c r="D5326">
        <f t="shared" si="168"/>
        <v>1.7472436215606728E-2</v>
      </c>
      <c r="E5326">
        <v>1.7472436215606728E-2</v>
      </c>
      <c r="F5326">
        <v>5324</v>
      </c>
      <c r="G5326">
        <f t="shared" ca="1" si="169"/>
        <v>1.0356808828522295E-2</v>
      </c>
    </row>
    <row r="5327" spans="2:7" x14ac:dyDescent="0.2">
      <c r="B5327" s="153">
        <v>35842</v>
      </c>
      <c r="C5327" s="61">
        <v>34.026623000000001</v>
      </c>
      <c r="D5327">
        <f t="shared" si="168"/>
        <v>0</v>
      </c>
      <c r="E5327">
        <v>0</v>
      </c>
      <c r="F5327">
        <v>5325</v>
      </c>
      <c r="G5327">
        <f t="shared" ca="1" si="169"/>
        <v>-2.6274286340971032E-3</v>
      </c>
    </row>
    <row r="5328" spans="2:7" x14ac:dyDescent="0.2">
      <c r="B5328" s="153">
        <v>35839</v>
      </c>
      <c r="C5328" s="61">
        <v>34.026623000000001</v>
      </c>
      <c r="D5328">
        <f t="shared" si="168"/>
        <v>3.0975354940839094E-2</v>
      </c>
      <c r="E5328">
        <v>3.0975354940839094E-2</v>
      </c>
      <c r="F5328">
        <v>5326</v>
      </c>
      <c r="G5328">
        <f t="shared" ca="1" si="169"/>
        <v>2.1995150034965185E-2</v>
      </c>
    </row>
    <row r="5329" spans="2:7" x14ac:dyDescent="0.2">
      <c r="B5329" s="153">
        <v>35838</v>
      </c>
      <c r="C5329" s="61">
        <v>33.004303</v>
      </c>
      <c r="D5329">
        <f t="shared" si="168"/>
        <v>-2.6292704226358152E-3</v>
      </c>
      <c r="E5329">
        <v>-2.6292704226358152E-3</v>
      </c>
      <c r="F5329">
        <v>5327</v>
      </c>
      <c r="G5329">
        <f t="shared" ca="1" si="169"/>
        <v>2.5093366207855967E-2</v>
      </c>
    </row>
    <row r="5330" spans="2:7" x14ac:dyDescent="0.2">
      <c r="B5330" s="153">
        <v>35837</v>
      </c>
      <c r="C5330" s="61">
        <v>33.091309000000003</v>
      </c>
      <c r="D5330">
        <f t="shared" si="168"/>
        <v>-3.7107821476249766E-3</v>
      </c>
      <c r="E5330">
        <v>-3.7107821476249766E-3</v>
      </c>
      <c r="F5330">
        <v>5328</v>
      </c>
      <c r="G5330">
        <f t="shared" ca="1" si="169"/>
        <v>1.0357124292208888E-2</v>
      </c>
    </row>
    <row r="5331" spans="2:7" x14ac:dyDescent="0.2">
      <c r="B5331" s="153">
        <v>35836</v>
      </c>
      <c r="C5331" s="61">
        <v>33.214561000000003</v>
      </c>
      <c r="D5331">
        <f t="shared" si="168"/>
        <v>-1.9267753156573246E-2</v>
      </c>
      <c r="E5331">
        <v>-1.9267753156573246E-2</v>
      </c>
      <c r="F5331">
        <v>5329</v>
      </c>
      <c r="G5331">
        <f t="shared" ca="1" si="169"/>
        <v>3.810980210639113E-2</v>
      </c>
    </row>
    <row r="5332" spans="2:7" x14ac:dyDescent="0.2">
      <c r="B5332" s="153">
        <v>35835</v>
      </c>
      <c r="C5332" s="61">
        <v>33.867103999999998</v>
      </c>
      <c r="D5332">
        <f t="shared" si="168"/>
        <v>3.6158063626707815E-2</v>
      </c>
      <c r="E5332">
        <v>3.6158063626707815E-2</v>
      </c>
      <c r="F5332">
        <v>5330</v>
      </c>
      <c r="G5332">
        <f t="shared" ca="1" si="169"/>
        <v>9.4807883281373101E-2</v>
      </c>
    </row>
    <row r="5333" spans="2:7" x14ac:dyDescent="0.2">
      <c r="B5333" s="153">
        <v>35832</v>
      </c>
      <c r="C5333" s="61">
        <v>32.685268000000001</v>
      </c>
      <c r="D5333">
        <f t="shared" si="168"/>
        <v>-1.0101125737629026E-2</v>
      </c>
      <c r="E5333">
        <v>-1.0101125737629026E-2</v>
      </c>
      <c r="F5333">
        <v>5331</v>
      </c>
      <c r="G5333">
        <f t="shared" ca="1" si="169"/>
        <v>-4.3084679124074541E-3</v>
      </c>
    </row>
    <row r="5334" spans="2:7" x14ac:dyDescent="0.2">
      <c r="B5334" s="153">
        <v>35831</v>
      </c>
      <c r="C5334" s="61">
        <v>33.018794999999997</v>
      </c>
      <c r="D5334">
        <f t="shared" si="168"/>
        <v>9.9799880853493738E-3</v>
      </c>
      <c r="E5334">
        <v>9.9799880853493738E-3</v>
      </c>
      <c r="F5334">
        <v>5332</v>
      </c>
      <c r="G5334">
        <f t="shared" ca="1" si="169"/>
        <v>-4.1703773774559E-2</v>
      </c>
    </row>
    <row r="5335" spans="2:7" x14ac:dyDescent="0.2">
      <c r="B5335" s="153">
        <v>35830</v>
      </c>
      <c r="C5335" s="61">
        <v>32.692523999999999</v>
      </c>
      <c r="D5335">
        <f t="shared" si="168"/>
        <v>1.3258309037467192E-2</v>
      </c>
      <c r="E5335">
        <v>1.3258309037467192E-2</v>
      </c>
      <c r="F5335">
        <v>5333</v>
      </c>
      <c r="G5335">
        <f t="shared" ca="1" si="169"/>
        <v>6.5346446169631103E-2</v>
      </c>
    </row>
    <row r="5336" spans="2:7" x14ac:dyDescent="0.2">
      <c r="B5336" s="153">
        <v>35829</v>
      </c>
      <c r="C5336" s="61">
        <v>32.264747999999997</v>
      </c>
      <c r="D5336">
        <f t="shared" si="168"/>
        <v>-4.2186656405580197E-2</v>
      </c>
      <c r="E5336">
        <v>-4.2186656405580197E-2</v>
      </c>
      <c r="F5336">
        <v>5334</v>
      </c>
      <c r="G5336">
        <f t="shared" ca="1" si="169"/>
        <v>1.2532853473790542E-2</v>
      </c>
    </row>
    <row r="5337" spans="2:7" x14ac:dyDescent="0.2">
      <c r="B5337" s="153">
        <v>35828</v>
      </c>
      <c r="C5337" s="61">
        <v>33.685841000000003</v>
      </c>
      <c r="D5337">
        <f t="shared" si="168"/>
        <v>-1.9831156201405593E-2</v>
      </c>
      <c r="E5337">
        <v>-1.9831156201405593E-2</v>
      </c>
      <c r="F5337">
        <v>5335</v>
      </c>
      <c r="G5337">
        <f t="shared" ca="1" si="169"/>
        <v>2.0752770392222741E-2</v>
      </c>
    </row>
    <row r="5338" spans="2:7" x14ac:dyDescent="0.2">
      <c r="B5338" s="153">
        <v>35825</v>
      </c>
      <c r="C5338" s="61">
        <v>34.367386000000003</v>
      </c>
      <c r="D5338">
        <f t="shared" si="168"/>
        <v>1.217139588698498E-2</v>
      </c>
      <c r="E5338">
        <v>1.217139588698498E-2</v>
      </c>
      <c r="F5338">
        <v>5336</v>
      </c>
      <c r="G5338">
        <f t="shared" ca="1" si="169"/>
        <v>1.5205150073959735E-2</v>
      </c>
    </row>
    <row r="5339" spans="2:7" x14ac:dyDescent="0.2">
      <c r="B5339" s="153">
        <v>35824</v>
      </c>
      <c r="C5339" s="61">
        <v>33.954116999999997</v>
      </c>
      <c r="D5339">
        <f t="shared" si="168"/>
        <v>-4.252192718326899E-3</v>
      </c>
      <c r="E5339">
        <v>-4.252192718326899E-3</v>
      </c>
      <c r="F5339">
        <v>5337</v>
      </c>
      <c r="G5339">
        <f t="shared" ca="1" si="169"/>
        <v>3.7890178710240315E-2</v>
      </c>
    </row>
    <row r="5340" spans="2:7" x14ac:dyDescent="0.2">
      <c r="B5340" s="153">
        <v>35823</v>
      </c>
      <c r="C5340" s="61">
        <v>34.099113000000003</v>
      </c>
      <c r="D5340">
        <f t="shared" si="168"/>
        <v>-1.4864768469436416E-3</v>
      </c>
      <c r="E5340">
        <v>-1.4864768469436416E-3</v>
      </c>
      <c r="F5340">
        <v>5338</v>
      </c>
      <c r="G5340">
        <f t="shared" ca="1" si="169"/>
        <v>-1.7979794340182414E-2</v>
      </c>
    </row>
    <row r="5341" spans="2:7" x14ac:dyDescent="0.2">
      <c r="B5341" s="153">
        <v>35822</v>
      </c>
      <c r="C5341" s="61">
        <v>34.149875999999999</v>
      </c>
      <c r="D5341">
        <f t="shared" si="168"/>
        <v>-3.602107347445823E-2</v>
      </c>
      <c r="E5341">
        <v>-3.602107347445823E-2</v>
      </c>
      <c r="F5341">
        <v>5339</v>
      </c>
      <c r="G5341">
        <f t="shared" ca="1" si="169"/>
        <v>-4.0661130208030874E-2</v>
      </c>
    </row>
    <row r="5342" spans="2:7" x14ac:dyDescent="0.2">
      <c r="B5342" s="153">
        <v>35821</v>
      </c>
      <c r="C5342" s="61">
        <v>35.425956999999997</v>
      </c>
      <c r="D5342">
        <f t="shared" si="168"/>
        <v>0</v>
      </c>
      <c r="E5342">
        <v>0</v>
      </c>
      <c r="F5342">
        <v>5340</v>
      </c>
      <c r="G5342">
        <f t="shared" ca="1" si="169"/>
        <v>2.47976878185499E-2</v>
      </c>
    </row>
    <row r="5343" spans="2:7" x14ac:dyDescent="0.2">
      <c r="B5343" s="153">
        <v>35818</v>
      </c>
      <c r="C5343" s="61">
        <v>35.425956999999997</v>
      </c>
      <c r="D5343">
        <f t="shared" si="168"/>
        <v>-4.4826996272300272E-3</v>
      </c>
      <c r="E5343">
        <v>-4.4826996272300272E-3</v>
      </c>
      <c r="F5343">
        <v>5341</v>
      </c>
      <c r="G5343">
        <f t="shared" ca="1" si="169"/>
        <v>-4.4157462142323065E-2</v>
      </c>
    </row>
    <row r="5344" spans="2:7" x14ac:dyDescent="0.2">
      <c r="B5344" s="153">
        <v>35817</v>
      </c>
      <c r="C5344" s="61">
        <v>35.585476</v>
      </c>
      <c r="D5344">
        <f t="shared" si="168"/>
        <v>-2.6962738380344624E-2</v>
      </c>
      <c r="E5344">
        <v>-2.6962738380344624E-2</v>
      </c>
      <c r="F5344">
        <v>5342</v>
      </c>
      <c r="G5344">
        <f t="shared" ca="1" si="169"/>
        <v>4.1911309394670672E-2</v>
      </c>
    </row>
    <row r="5345" spans="2:7" x14ac:dyDescent="0.2">
      <c r="B5345" s="153">
        <v>35816</v>
      </c>
      <c r="C5345" s="61">
        <v>36.571545</v>
      </c>
      <c r="D5345">
        <f t="shared" si="168"/>
        <v>2.3850383921645638E-3</v>
      </c>
      <c r="E5345">
        <v>2.3850383921645638E-3</v>
      </c>
      <c r="F5345">
        <v>5343</v>
      </c>
      <c r="G5345">
        <f t="shared" ca="1" si="169"/>
        <v>6.4080575809122381E-2</v>
      </c>
    </row>
    <row r="5346" spans="2:7" x14ac:dyDescent="0.2">
      <c r="B5346" s="153">
        <v>35815</v>
      </c>
      <c r="C5346" s="61">
        <v>36.484527999999997</v>
      </c>
      <c r="D5346">
        <f t="shared" si="168"/>
        <v>-8.6684553705379513E-3</v>
      </c>
      <c r="E5346">
        <v>-8.6684553705379513E-3</v>
      </c>
      <c r="F5346">
        <v>5344</v>
      </c>
      <c r="G5346">
        <f t="shared" ca="1" si="169"/>
        <v>2.0610888391374083E-2</v>
      </c>
    </row>
    <row r="5347" spans="2:7" x14ac:dyDescent="0.2">
      <c r="B5347" s="153">
        <v>35814</v>
      </c>
      <c r="C5347" s="61">
        <v>36.803558000000002</v>
      </c>
      <c r="D5347">
        <f t="shared" si="168"/>
        <v>1.2365175209991931E-2</v>
      </c>
      <c r="E5347">
        <v>1.2365175209991931E-2</v>
      </c>
      <c r="F5347">
        <v>5345</v>
      </c>
      <c r="G5347">
        <f t="shared" ca="1" si="169"/>
        <v>-1.2284669193278015E-2</v>
      </c>
    </row>
    <row r="5348" spans="2:7" x14ac:dyDescent="0.2">
      <c r="B5348" s="153">
        <v>35811</v>
      </c>
      <c r="C5348" s="61">
        <v>36.354033999999999</v>
      </c>
      <c r="D5348">
        <f t="shared" si="168"/>
        <v>2.7038281619713094E-2</v>
      </c>
      <c r="E5348">
        <v>2.7038281619713094E-2</v>
      </c>
      <c r="F5348">
        <v>5346</v>
      </c>
      <c r="G5348">
        <f t="shared" ca="1" si="169"/>
        <v>-2.7057701232348807E-2</v>
      </c>
    </row>
    <row r="5349" spans="2:7" x14ac:dyDescent="0.2">
      <c r="B5349" s="153">
        <v>35810</v>
      </c>
      <c r="C5349" s="61">
        <v>35.396960999999997</v>
      </c>
      <c r="D5349">
        <f t="shared" si="168"/>
        <v>-4.6670431474685713E-2</v>
      </c>
      <c r="E5349">
        <v>-4.6670431474685713E-2</v>
      </c>
      <c r="F5349">
        <v>5347</v>
      </c>
      <c r="G5349">
        <f t="shared" ca="1" si="169"/>
        <v>4.1081897167416989E-3</v>
      </c>
    </row>
    <row r="5350" spans="2:7" x14ac:dyDescent="0.2">
      <c r="B5350" s="153">
        <v>35809</v>
      </c>
      <c r="C5350" s="61">
        <v>37.129826000000001</v>
      </c>
      <c r="D5350">
        <f t="shared" si="168"/>
        <v>-6.516982693450446E-2</v>
      </c>
      <c r="E5350">
        <v>-6.516982693450446E-2</v>
      </c>
      <c r="F5350">
        <v>5348</v>
      </c>
      <c r="G5350">
        <f t="shared" ca="1" si="169"/>
        <v>8.4495450002164824E-3</v>
      </c>
    </row>
    <row r="5351" spans="2:7" x14ac:dyDescent="0.2">
      <c r="B5351" s="153">
        <v>35808</v>
      </c>
      <c r="C5351" s="61">
        <v>39.718257999999999</v>
      </c>
      <c r="D5351">
        <f t="shared" si="168"/>
        <v>1.0700998960932373E-2</v>
      </c>
      <c r="E5351">
        <v>1.0700998960932373E-2</v>
      </c>
      <c r="F5351">
        <v>5349</v>
      </c>
      <c r="G5351">
        <f t="shared" ca="1" si="169"/>
        <v>-2.2149236216409456E-2</v>
      </c>
    </row>
    <row r="5352" spans="2:7" x14ac:dyDescent="0.2">
      <c r="B5352" s="153">
        <v>35807</v>
      </c>
      <c r="C5352" s="61">
        <v>39.297733000000001</v>
      </c>
      <c r="D5352">
        <f t="shared" si="168"/>
        <v>-3.900711725975535E-2</v>
      </c>
      <c r="E5352">
        <v>-3.900711725975535E-2</v>
      </c>
      <c r="F5352">
        <v>5350</v>
      </c>
      <c r="G5352">
        <f t="shared" ca="1" si="169"/>
        <v>9.8126807026908923E-3</v>
      </c>
    </row>
    <row r="5353" spans="2:7" x14ac:dyDescent="0.2">
      <c r="B5353" s="153">
        <v>35804</v>
      </c>
      <c r="C5353" s="61">
        <v>40.892845000000001</v>
      </c>
      <c r="D5353">
        <f t="shared" si="168"/>
        <v>-2.2699750252511426E-2</v>
      </c>
      <c r="E5353">
        <v>-2.2699750252511426E-2</v>
      </c>
      <c r="F5353">
        <v>5351</v>
      </c>
      <c r="G5353">
        <f t="shared" ca="1" si="169"/>
        <v>-2.5145704903474037E-2</v>
      </c>
    </row>
    <row r="5354" spans="2:7" x14ac:dyDescent="0.2">
      <c r="B5354" s="153">
        <v>35803</v>
      </c>
      <c r="C5354" s="61">
        <v>41.842663000000002</v>
      </c>
      <c r="D5354">
        <f t="shared" si="168"/>
        <v>-1.5691430057341454E-2</v>
      </c>
      <c r="E5354">
        <v>-1.5691430057341454E-2</v>
      </c>
      <c r="F5354">
        <v>5352</v>
      </c>
      <c r="G5354">
        <f t="shared" ca="1" si="169"/>
        <v>1.1269084040043002E-2</v>
      </c>
    </row>
    <row r="5355" spans="2:7" x14ac:dyDescent="0.2">
      <c r="B5355" s="153">
        <v>35802</v>
      </c>
      <c r="C5355" s="61">
        <v>42.509701</v>
      </c>
      <c r="D5355">
        <f t="shared" si="168"/>
        <v>1.3662349745129738E-3</v>
      </c>
      <c r="E5355">
        <v>1.3662349745129738E-3</v>
      </c>
      <c r="F5355">
        <v>5353</v>
      </c>
      <c r="G5355">
        <f t="shared" ca="1" si="169"/>
        <v>-9.4249579779979734E-2</v>
      </c>
    </row>
    <row r="5356" spans="2:7" x14ac:dyDescent="0.2">
      <c r="B5356" s="153">
        <v>35801</v>
      </c>
      <c r="C5356" s="61">
        <v>42.451701999999997</v>
      </c>
      <c r="D5356">
        <f t="shared" si="168"/>
        <v>-1.9755419732790741E-2</v>
      </c>
      <c r="E5356">
        <v>-1.9755419732790741E-2</v>
      </c>
      <c r="F5356">
        <v>5354</v>
      </c>
      <c r="G5356">
        <f t="shared" ca="1" si="169"/>
        <v>5.8507308705851642E-2</v>
      </c>
    </row>
    <row r="5357" spans="2:7" x14ac:dyDescent="0.2">
      <c r="B5357" s="153">
        <v>35800</v>
      </c>
      <c r="C5357" s="61">
        <v>43.307254999999998</v>
      </c>
      <c r="D5357">
        <f t="shared" si="168"/>
        <v>-2.4497850909811974E-2</v>
      </c>
      <c r="E5357">
        <v>-2.4497850909811974E-2</v>
      </c>
      <c r="F5357">
        <v>5355</v>
      </c>
      <c r="G5357">
        <f t="shared" ca="1" si="169"/>
        <v>-5.8899113178549024E-3</v>
      </c>
    </row>
    <row r="5358" spans="2:7" x14ac:dyDescent="0.2">
      <c r="B5358" s="153">
        <v>35797</v>
      </c>
      <c r="C5358" s="61">
        <v>44.394832999999998</v>
      </c>
      <c r="D5358">
        <f t="shared" si="168"/>
        <v>1.9650328558548282E-2</v>
      </c>
      <c r="E5358">
        <v>1.9650328558548282E-2</v>
      </c>
      <c r="F5358">
        <v>5356</v>
      </c>
      <c r="G5358">
        <f t="shared" ca="1" si="169"/>
        <v>0.12593128684454694</v>
      </c>
    </row>
    <row r="5359" spans="2:7" x14ac:dyDescent="0.2">
      <c r="B5359" s="153">
        <v>35796</v>
      </c>
      <c r="C5359" s="61">
        <v>43.539271999999997</v>
      </c>
      <c r="D5359">
        <f t="shared" si="168"/>
        <v>8.39623176825487E-3</v>
      </c>
      <c r="E5359">
        <v>8.39623176825487E-3</v>
      </c>
      <c r="F5359">
        <v>5357</v>
      </c>
      <c r="G5359">
        <f t="shared" ca="1" si="169"/>
        <v>-3.6064487733548728E-2</v>
      </c>
    </row>
    <row r="5360" spans="2:7" x14ac:dyDescent="0.2">
      <c r="B5360" s="153">
        <v>35795</v>
      </c>
      <c r="C5360" s="61">
        <v>43.176749999999998</v>
      </c>
      <c r="D5360">
        <f t="shared" si="168"/>
        <v>7.6141739279040133E-3</v>
      </c>
      <c r="E5360">
        <v>7.6141739279040133E-3</v>
      </c>
      <c r="F5360">
        <v>5358</v>
      </c>
      <c r="G5360">
        <f t="shared" ca="1" si="169"/>
        <v>4.6309555916736536E-2</v>
      </c>
    </row>
    <row r="5361" spans="2:7" x14ac:dyDescent="0.2">
      <c r="B5361" s="153">
        <v>35794</v>
      </c>
      <c r="C5361" s="61">
        <v>42.850479</v>
      </c>
      <c r="D5361">
        <f t="shared" si="168"/>
        <v>-1.6965990867589948E-2</v>
      </c>
      <c r="E5361">
        <v>-1.6965990867589948E-2</v>
      </c>
      <c r="F5361">
        <v>5359</v>
      </c>
      <c r="G5361">
        <f t="shared" ca="1" si="169"/>
        <v>-1.5386871231747255E-2</v>
      </c>
    </row>
    <row r="5362" spans="2:7" x14ac:dyDescent="0.2">
      <c r="B5362" s="153">
        <v>35793</v>
      </c>
      <c r="C5362" s="61">
        <v>43.590026999999999</v>
      </c>
      <c r="D5362">
        <f t="shared" si="168"/>
        <v>8.8735646756528841E-2</v>
      </c>
      <c r="E5362">
        <v>8.8735646756528841E-2</v>
      </c>
      <c r="F5362">
        <v>5360</v>
      </c>
      <c r="G5362">
        <f t="shared" ca="1" si="169"/>
        <v>1.2124343325544924E-2</v>
      </c>
    </row>
    <row r="5363" spans="2:7" x14ac:dyDescent="0.2">
      <c r="B5363" s="153">
        <v>35790</v>
      </c>
      <c r="C5363" s="61">
        <v>40.037292000000001</v>
      </c>
      <c r="D5363">
        <f t="shared" si="168"/>
        <v>9.506671099315963E-3</v>
      </c>
      <c r="E5363">
        <v>9.506671099315963E-3</v>
      </c>
      <c r="F5363">
        <v>5361</v>
      </c>
      <c r="G5363">
        <f t="shared" ca="1" si="169"/>
        <v>-8.8582828709097963E-2</v>
      </c>
    </row>
    <row r="5364" spans="2:7" x14ac:dyDescent="0.2">
      <c r="B5364" s="153">
        <v>35789</v>
      </c>
      <c r="C5364" s="61">
        <v>39.660254999999999</v>
      </c>
      <c r="D5364">
        <f t="shared" si="168"/>
        <v>0</v>
      </c>
      <c r="E5364">
        <v>0</v>
      </c>
      <c r="F5364">
        <v>5362</v>
      </c>
      <c r="G5364">
        <f t="shared" ca="1" si="169"/>
        <v>-2.1339293536907836E-2</v>
      </c>
    </row>
    <row r="5365" spans="2:7" x14ac:dyDescent="0.2">
      <c r="B5365" s="153">
        <v>35788</v>
      </c>
      <c r="C5365" s="61">
        <v>39.660254999999999</v>
      </c>
      <c r="D5365">
        <f t="shared" si="168"/>
        <v>-2.8764261810852319E-2</v>
      </c>
      <c r="E5365">
        <v>-2.8764261810852319E-2</v>
      </c>
      <c r="F5365">
        <v>5363</v>
      </c>
      <c r="G5365">
        <f t="shared" ca="1" si="169"/>
        <v>0.1169038766178071</v>
      </c>
    </row>
    <row r="5366" spans="2:7" x14ac:dyDescent="0.2">
      <c r="B5366" s="153">
        <v>35787</v>
      </c>
      <c r="C5366" s="61">
        <v>40.834839000000002</v>
      </c>
      <c r="D5366">
        <f t="shared" si="168"/>
        <v>-8.7996413168309126E-3</v>
      </c>
      <c r="E5366">
        <v>-8.7996413168309126E-3</v>
      </c>
      <c r="F5366">
        <v>5364</v>
      </c>
      <c r="G5366">
        <f t="shared" ca="1" si="169"/>
        <v>9.6281957338406939E-3</v>
      </c>
    </row>
    <row r="5367" spans="2:7" x14ac:dyDescent="0.2">
      <c r="B5367" s="153">
        <v>35786</v>
      </c>
      <c r="C5367" s="61">
        <v>41.197361000000001</v>
      </c>
      <c r="D5367">
        <f t="shared" si="168"/>
        <v>-4.7295286746971621E-3</v>
      </c>
      <c r="E5367">
        <v>-4.7295286746971621E-3</v>
      </c>
      <c r="F5367">
        <v>5365</v>
      </c>
      <c r="G5367">
        <f t="shared" ca="1" si="169"/>
        <v>-4.9326860315562514E-2</v>
      </c>
    </row>
    <row r="5368" spans="2:7" x14ac:dyDescent="0.2">
      <c r="B5368" s="153">
        <v>35783</v>
      </c>
      <c r="C5368" s="61">
        <v>41.393130999999997</v>
      </c>
      <c r="D5368">
        <f t="shared" si="168"/>
        <v>1.7828428254166636E-2</v>
      </c>
      <c r="E5368">
        <v>1.7828428254166636E-2</v>
      </c>
      <c r="F5368">
        <v>5366</v>
      </c>
      <c r="G5368">
        <f t="shared" ca="1" si="169"/>
        <v>-2.4892676943831391E-2</v>
      </c>
    </row>
    <row r="5369" spans="2:7" x14ac:dyDescent="0.2">
      <c r="B5369" s="153">
        <v>35782</v>
      </c>
      <c r="C5369" s="61">
        <v>40.668083000000003</v>
      </c>
      <c r="D5369">
        <f t="shared" si="168"/>
        <v>-1.682735660934442E-2</v>
      </c>
      <c r="E5369">
        <v>-1.682735660934442E-2</v>
      </c>
      <c r="F5369">
        <v>5367</v>
      </c>
      <c r="G5369">
        <f t="shared" ca="1" si="169"/>
        <v>0.10561178034656528</v>
      </c>
    </row>
    <row r="5370" spans="2:7" x14ac:dyDescent="0.2">
      <c r="B5370" s="153">
        <v>35781</v>
      </c>
      <c r="C5370" s="61">
        <v>41.364131999999998</v>
      </c>
      <c r="D5370">
        <f t="shared" si="168"/>
        <v>-1.3658158386622285E-2</v>
      </c>
      <c r="E5370">
        <v>-1.3658158386622285E-2</v>
      </c>
      <c r="F5370">
        <v>5368</v>
      </c>
      <c r="G5370">
        <f t="shared" ca="1" si="169"/>
        <v>5.0016153728289568E-2</v>
      </c>
    </row>
    <row r="5371" spans="2:7" x14ac:dyDescent="0.2">
      <c r="B5371" s="153">
        <v>35780</v>
      </c>
      <c r="C5371" s="61">
        <v>41.936912999999997</v>
      </c>
      <c r="D5371">
        <f t="shared" si="168"/>
        <v>4.7826061862117852E-2</v>
      </c>
      <c r="E5371">
        <v>4.7826061862117852E-2</v>
      </c>
      <c r="F5371">
        <v>5369</v>
      </c>
      <c r="G5371">
        <f t="shared" ca="1" si="169"/>
        <v>2.3912380001248179E-2</v>
      </c>
    </row>
    <row r="5372" spans="2:7" x14ac:dyDescent="0.2">
      <c r="B5372" s="153">
        <v>35779</v>
      </c>
      <c r="C5372" s="61">
        <v>40.022781000000002</v>
      </c>
      <c r="D5372">
        <f t="shared" si="168"/>
        <v>2.7167962347388559E-2</v>
      </c>
      <c r="E5372">
        <v>2.7167962347388559E-2</v>
      </c>
      <c r="F5372">
        <v>5370</v>
      </c>
      <c r="G5372">
        <f t="shared" ca="1" si="169"/>
        <v>-1.947082921841372E-2</v>
      </c>
    </row>
    <row r="5373" spans="2:7" x14ac:dyDescent="0.2">
      <c r="B5373" s="153">
        <v>35776</v>
      </c>
      <c r="C5373" s="61">
        <v>38.964202999999998</v>
      </c>
      <c r="D5373">
        <f t="shared" si="168"/>
        <v>1.4919689727507976E-2</v>
      </c>
      <c r="E5373">
        <v>1.4919689727507976E-2</v>
      </c>
      <c r="F5373">
        <v>5371</v>
      </c>
      <c r="G5373">
        <f t="shared" ca="1" si="169"/>
        <v>7.5646773867056913E-2</v>
      </c>
    </row>
    <row r="5374" spans="2:7" x14ac:dyDescent="0.2">
      <c r="B5374" s="153">
        <v>35775</v>
      </c>
      <c r="C5374" s="61">
        <v>38.391415000000002</v>
      </c>
      <c r="D5374">
        <f t="shared" si="168"/>
        <v>2.9554444621706876E-2</v>
      </c>
      <c r="E5374">
        <v>2.9554444621706876E-2</v>
      </c>
      <c r="F5374">
        <v>5372</v>
      </c>
      <c r="G5374">
        <f t="shared" ca="1" si="169"/>
        <v>2.673414749454554E-2</v>
      </c>
    </row>
    <row r="5375" spans="2:7" x14ac:dyDescent="0.2">
      <c r="B5375" s="153">
        <v>35774</v>
      </c>
      <c r="C5375" s="61">
        <v>37.289349000000001</v>
      </c>
      <c r="D5375">
        <f t="shared" si="168"/>
        <v>-5.6849091019597293E-2</v>
      </c>
      <c r="E5375">
        <v>-5.6849091019597293E-2</v>
      </c>
      <c r="F5375">
        <v>5373</v>
      </c>
      <c r="G5375">
        <f t="shared" ca="1" si="169"/>
        <v>2.8014283401988162E-2</v>
      </c>
    </row>
    <row r="5376" spans="2:7" x14ac:dyDescent="0.2">
      <c r="B5376" s="153">
        <v>35773</v>
      </c>
      <c r="C5376" s="61">
        <v>39.536991</v>
      </c>
      <c r="D5376">
        <f t="shared" si="168"/>
        <v>-2.8159082850581593E-2</v>
      </c>
      <c r="E5376">
        <v>-2.8159082850581593E-2</v>
      </c>
      <c r="F5376">
        <v>5374</v>
      </c>
      <c r="G5376">
        <f t="shared" ca="1" si="169"/>
        <v>3.813483039331015E-2</v>
      </c>
    </row>
    <row r="5377" spans="2:7" x14ac:dyDescent="0.2">
      <c r="B5377" s="153">
        <v>35772</v>
      </c>
      <c r="C5377" s="61">
        <v>40.682575</v>
      </c>
      <c r="D5377">
        <f t="shared" si="168"/>
        <v>-1.7822636601529779E-4</v>
      </c>
      <c r="E5377">
        <v>-1.7822636601529779E-4</v>
      </c>
      <c r="F5377">
        <v>5375</v>
      </c>
      <c r="G5377">
        <f t="shared" ca="1" si="169"/>
        <v>5.3287277768689592E-2</v>
      </c>
    </row>
    <row r="5378" spans="2:7" x14ac:dyDescent="0.2">
      <c r="B5378" s="153">
        <v>35769</v>
      </c>
      <c r="C5378" s="61">
        <v>40.689827000000001</v>
      </c>
      <c r="D5378">
        <f t="shared" si="168"/>
        <v>-2.9905015638884449E-2</v>
      </c>
      <c r="E5378">
        <v>-2.9905015638884449E-2</v>
      </c>
      <c r="F5378">
        <v>5376</v>
      </c>
      <c r="G5378">
        <f t="shared" ca="1" si="169"/>
        <v>-8.4775367008897862E-3</v>
      </c>
    </row>
    <row r="5379" spans="2:7" x14ac:dyDescent="0.2">
      <c r="B5379" s="153">
        <v>35768</v>
      </c>
      <c r="C5379" s="61">
        <v>41.944167999999998</v>
      </c>
      <c r="D5379">
        <f t="shared" ref="D5379:D5442" si="170">(C5379-C5380)/C5380</f>
        <v>-5.3300380161413969E-3</v>
      </c>
      <c r="E5379">
        <v>-5.3300380161413969E-3</v>
      </c>
      <c r="F5379">
        <v>5377</v>
      </c>
      <c r="G5379">
        <f t="shared" ref="G5379:G5442" ca="1" si="171">_xlfn.NORM.INV(RAND(),$N$5,$N$6)</f>
        <v>6.7963579682361233E-2</v>
      </c>
    </row>
    <row r="5380" spans="2:7" x14ac:dyDescent="0.2">
      <c r="B5380" s="153">
        <v>35767</v>
      </c>
      <c r="C5380" s="61">
        <v>42.168930000000003</v>
      </c>
      <c r="D5380">
        <f t="shared" si="170"/>
        <v>-1.0379428324142794E-2</v>
      </c>
      <c r="E5380">
        <v>-1.0379428324142794E-2</v>
      </c>
      <c r="F5380">
        <v>5378</v>
      </c>
      <c r="G5380">
        <f t="shared" ca="1" si="171"/>
        <v>-1.3855666594355467E-2</v>
      </c>
    </row>
    <row r="5381" spans="2:7" x14ac:dyDescent="0.2">
      <c r="B5381" s="153">
        <v>35766</v>
      </c>
      <c r="C5381" s="61">
        <v>42.61121</v>
      </c>
      <c r="D5381">
        <f t="shared" si="170"/>
        <v>-2.9557703363321784E-2</v>
      </c>
      <c r="E5381">
        <v>-2.9557703363321784E-2</v>
      </c>
      <c r="F5381">
        <v>5379</v>
      </c>
      <c r="G5381">
        <f t="shared" ca="1" si="171"/>
        <v>4.4024584944944184E-2</v>
      </c>
    </row>
    <row r="5382" spans="2:7" x14ac:dyDescent="0.2">
      <c r="B5382" s="153">
        <v>35765</v>
      </c>
      <c r="C5382" s="61">
        <v>43.909061000000001</v>
      </c>
      <c r="D5382">
        <f t="shared" si="170"/>
        <v>-3.6128968131274843E-2</v>
      </c>
      <c r="E5382">
        <v>-3.6128968131274843E-2</v>
      </c>
      <c r="F5382">
        <v>5380</v>
      </c>
      <c r="G5382">
        <f t="shared" ca="1" si="171"/>
        <v>4.4340774287516963E-3</v>
      </c>
    </row>
    <row r="5383" spans="2:7" x14ac:dyDescent="0.2">
      <c r="B5383" s="153">
        <v>35762</v>
      </c>
      <c r="C5383" s="61">
        <v>45.554912999999999</v>
      </c>
      <c r="D5383">
        <f t="shared" si="170"/>
        <v>-2.468181668800332E-2</v>
      </c>
      <c r="E5383">
        <v>-2.468181668800332E-2</v>
      </c>
      <c r="F5383">
        <v>5381</v>
      </c>
      <c r="G5383">
        <f t="shared" ca="1" si="171"/>
        <v>-2.1696729088630372E-2</v>
      </c>
    </row>
    <row r="5384" spans="2:7" x14ac:dyDescent="0.2">
      <c r="B5384" s="153">
        <v>35761</v>
      </c>
      <c r="C5384" s="61">
        <v>46.707745000000003</v>
      </c>
      <c r="D5384">
        <f t="shared" si="170"/>
        <v>3.6191081174172322E-2</v>
      </c>
      <c r="E5384">
        <v>3.6191081174172322E-2</v>
      </c>
      <c r="F5384">
        <v>5382</v>
      </c>
      <c r="G5384">
        <f t="shared" ca="1" si="171"/>
        <v>2.4643887159640318E-2</v>
      </c>
    </row>
    <row r="5385" spans="2:7" x14ac:dyDescent="0.2">
      <c r="B5385" s="153">
        <v>35760</v>
      </c>
      <c r="C5385" s="61">
        <v>45.076382000000002</v>
      </c>
      <c r="D5385">
        <f t="shared" si="170"/>
        <v>-4.8023685308617343E-3</v>
      </c>
      <c r="E5385">
        <v>-4.8023685308617343E-3</v>
      </c>
      <c r="F5385">
        <v>5383</v>
      </c>
      <c r="G5385">
        <f t="shared" ca="1" si="171"/>
        <v>-9.1200060799517785E-2</v>
      </c>
    </row>
    <row r="5386" spans="2:7" x14ac:dyDescent="0.2">
      <c r="B5386" s="153">
        <v>35759</v>
      </c>
      <c r="C5386" s="61">
        <v>45.293900000000001</v>
      </c>
      <c r="D5386">
        <f t="shared" si="170"/>
        <v>8.5567862100274124E-3</v>
      </c>
      <c r="E5386">
        <v>8.5567862100274124E-3</v>
      </c>
      <c r="F5386">
        <v>5384</v>
      </c>
      <c r="G5386">
        <f t="shared" ca="1" si="171"/>
        <v>3.1558177377968996E-2</v>
      </c>
    </row>
    <row r="5387" spans="2:7" x14ac:dyDescent="0.2">
      <c r="B5387" s="153">
        <v>35758</v>
      </c>
      <c r="C5387" s="61">
        <v>44.909618000000002</v>
      </c>
      <c r="D5387">
        <f t="shared" si="170"/>
        <v>-3.173385084447819E-2</v>
      </c>
      <c r="E5387">
        <v>-3.173385084447819E-2</v>
      </c>
      <c r="F5387">
        <v>5385</v>
      </c>
      <c r="G5387">
        <f t="shared" ca="1" si="171"/>
        <v>6.7668537933989859E-2</v>
      </c>
    </row>
    <row r="5388" spans="2:7" x14ac:dyDescent="0.2">
      <c r="B5388" s="153">
        <v>35755</v>
      </c>
      <c r="C5388" s="61">
        <v>46.381481000000001</v>
      </c>
      <c r="D5388">
        <f t="shared" si="170"/>
        <v>8.5134473298383063E-3</v>
      </c>
      <c r="E5388">
        <v>8.5134473298383063E-3</v>
      </c>
      <c r="F5388">
        <v>5386</v>
      </c>
      <c r="G5388">
        <f t="shared" ca="1" si="171"/>
        <v>-1.6894166401291748E-2</v>
      </c>
    </row>
    <row r="5389" spans="2:7" x14ac:dyDescent="0.2">
      <c r="B5389" s="153">
        <v>35754</v>
      </c>
      <c r="C5389" s="61">
        <v>45.989947999999998</v>
      </c>
      <c r="D5389">
        <f t="shared" si="170"/>
        <v>9.5496834776086434E-3</v>
      </c>
      <c r="E5389">
        <v>9.5496834776086434E-3</v>
      </c>
      <c r="F5389">
        <v>5387</v>
      </c>
      <c r="G5389">
        <f t="shared" ca="1" si="171"/>
        <v>-6.1360709737599314E-2</v>
      </c>
    </row>
    <row r="5390" spans="2:7" x14ac:dyDescent="0.2">
      <c r="B5390" s="153">
        <v>35753</v>
      </c>
      <c r="C5390" s="61">
        <v>45.554912999999999</v>
      </c>
      <c r="D5390">
        <f t="shared" si="170"/>
        <v>-3.4869548668292262E-2</v>
      </c>
      <c r="E5390">
        <v>-3.4869548668292262E-2</v>
      </c>
      <c r="F5390">
        <v>5388</v>
      </c>
      <c r="G5390">
        <f t="shared" ca="1" si="171"/>
        <v>-5.2635094094595637E-2</v>
      </c>
    </row>
    <row r="5391" spans="2:7" x14ac:dyDescent="0.2">
      <c r="B5391" s="153">
        <v>35752</v>
      </c>
      <c r="C5391" s="61">
        <v>47.200783000000001</v>
      </c>
      <c r="D5391">
        <f t="shared" si="170"/>
        <v>2.9411701844047039E-2</v>
      </c>
      <c r="E5391">
        <v>2.9411701844047039E-2</v>
      </c>
      <c r="F5391">
        <v>5389</v>
      </c>
      <c r="G5391">
        <f t="shared" ca="1" si="171"/>
        <v>2.2863477340472376E-2</v>
      </c>
    </row>
    <row r="5392" spans="2:7" x14ac:dyDescent="0.2">
      <c r="B5392" s="153">
        <v>35751</v>
      </c>
      <c r="C5392" s="61">
        <v>45.852192000000002</v>
      </c>
      <c r="D5392">
        <f t="shared" si="170"/>
        <v>-4.615377766518472E-2</v>
      </c>
      <c r="E5392">
        <v>-4.615377766518472E-2</v>
      </c>
      <c r="F5392">
        <v>5390</v>
      </c>
      <c r="G5392">
        <f t="shared" ca="1" si="171"/>
        <v>-7.4049820455443741E-2</v>
      </c>
    </row>
    <row r="5393" spans="2:7" x14ac:dyDescent="0.2">
      <c r="B5393" s="153">
        <v>35748</v>
      </c>
      <c r="C5393" s="61">
        <v>48.070843000000004</v>
      </c>
      <c r="D5393">
        <f t="shared" si="170"/>
        <v>0</v>
      </c>
      <c r="E5393">
        <v>0</v>
      </c>
      <c r="F5393">
        <v>5391</v>
      </c>
      <c r="G5393">
        <f t="shared" ca="1" si="171"/>
        <v>-4.0552021097574479E-3</v>
      </c>
    </row>
    <row r="5394" spans="2:7" x14ac:dyDescent="0.2">
      <c r="B5394" s="153">
        <v>35747</v>
      </c>
      <c r="C5394" s="61">
        <v>48.070843000000004</v>
      </c>
      <c r="D5394">
        <f t="shared" si="170"/>
        <v>-6.8903495192974857E-3</v>
      </c>
      <c r="E5394">
        <v>-6.8903495192974857E-3</v>
      </c>
      <c r="F5394">
        <v>5392</v>
      </c>
      <c r="G5394">
        <f t="shared" ca="1" si="171"/>
        <v>-3.3838868820027256E-2</v>
      </c>
    </row>
    <row r="5395" spans="2:7" x14ac:dyDescent="0.2">
      <c r="B5395" s="153">
        <v>35746</v>
      </c>
      <c r="C5395" s="61">
        <v>48.404366000000003</v>
      </c>
      <c r="D5395">
        <f t="shared" si="170"/>
        <v>-1.9244993337647318E-2</v>
      </c>
      <c r="E5395">
        <v>-1.9244993337647318E-2</v>
      </c>
      <c r="F5395">
        <v>5393</v>
      </c>
      <c r="G5395">
        <f t="shared" ca="1" si="171"/>
        <v>1.2037392342340124E-2</v>
      </c>
    </row>
    <row r="5396" spans="2:7" x14ac:dyDescent="0.2">
      <c r="B5396" s="153">
        <v>35745</v>
      </c>
      <c r="C5396" s="61">
        <v>49.354187000000003</v>
      </c>
      <c r="D5396">
        <f t="shared" si="170"/>
        <v>5.8791463704114004E-4</v>
      </c>
      <c r="E5396">
        <v>5.8791463704114004E-4</v>
      </c>
      <c r="F5396">
        <v>5394</v>
      </c>
      <c r="G5396">
        <f t="shared" ca="1" si="171"/>
        <v>3.1142778802251803E-2</v>
      </c>
    </row>
    <row r="5397" spans="2:7" x14ac:dyDescent="0.2">
      <c r="B5397" s="153">
        <v>35744</v>
      </c>
      <c r="C5397" s="61">
        <v>49.325187999999997</v>
      </c>
      <c r="D5397">
        <f t="shared" si="170"/>
        <v>5.7659480532890259E-3</v>
      </c>
      <c r="E5397">
        <v>5.7659480532890259E-3</v>
      </c>
      <c r="F5397">
        <v>5395</v>
      </c>
      <c r="G5397">
        <f t="shared" ca="1" si="171"/>
        <v>-2.1305300051916807E-2</v>
      </c>
    </row>
    <row r="5398" spans="2:7" x14ac:dyDescent="0.2">
      <c r="B5398" s="153">
        <v>35741</v>
      </c>
      <c r="C5398" s="61">
        <v>49.042411999999999</v>
      </c>
      <c r="D5398">
        <f t="shared" si="170"/>
        <v>1.196887350045509E-2</v>
      </c>
      <c r="E5398">
        <v>1.196887350045509E-2</v>
      </c>
      <c r="F5398">
        <v>5396</v>
      </c>
      <c r="G5398">
        <f t="shared" ca="1" si="171"/>
        <v>-1.8304864116544743E-2</v>
      </c>
    </row>
    <row r="5399" spans="2:7" x14ac:dyDescent="0.2">
      <c r="B5399" s="153">
        <v>35740</v>
      </c>
      <c r="C5399" s="61">
        <v>48.462372000000002</v>
      </c>
      <c r="D5399">
        <f t="shared" si="170"/>
        <v>4.491891958510717E-4</v>
      </c>
      <c r="E5399">
        <v>4.491891958510717E-4</v>
      </c>
      <c r="F5399">
        <v>5397</v>
      </c>
      <c r="G5399">
        <f t="shared" ca="1" si="171"/>
        <v>-1.5675461057511612E-2</v>
      </c>
    </row>
    <row r="5400" spans="2:7" x14ac:dyDescent="0.2">
      <c r="B5400" s="153">
        <v>35739</v>
      </c>
      <c r="C5400" s="61">
        <v>48.440612999999999</v>
      </c>
      <c r="D5400">
        <f t="shared" si="170"/>
        <v>-1.8221986847097554E-2</v>
      </c>
      <c r="E5400">
        <v>-1.8221986847097554E-2</v>
      </c>
      <c r="F5400">
        <v>5398</v>
      </c>
      <c r="G5400">
        <f t="shared" ca="1" si="171"/>
        <v>-2.7886388747728922E-2</v>
      </c>
    </row>
    <row r="5401" spans="2:7" x14ac:dyDescent="0.2">
      <c r="B5401" s="153">
        <v>35738</v>
      </c>
      <c r="C5401" s="61">
        <v>49.339680000000001</v>
      </c>
      <c r="D5401">
        <f t="shared" si="170"/>
        <v>3.9566222904839118E-2</v>
      </c>
      <c r="E5401">
        <v>3.9566222904839118E-2</v>
      </c>
      <c r="F5401">
        <v>5399</v>
      </c>
      <c r="G5401">
        <f t="shared" ca="1" si="171"/>
        <v>1.2855370360347177E-2</v>
      </c>
    </row>
    <row r="5402" spans="2:7" x14ac:dyDescent="0.2">
      <c r="B5402" s="153">
        <v>35737</v>
      </c>
      <c r="C5402" s="61">
        <v>47.461796</v>
      </c>
      <c r="D5402">
        <f t="shared" si="170"/>
        <v>2.6340576913054761E-2</v>
      </c>
      <c r="E5402">
        <v>2.6340576913054761E-2</v>
      </c>
      <c r="F5402">
        <v>5400</v>
      </c>
      <c r="G5402">
        <f t="shared" ca="1" si="171"/>
        <v>7.0520881127578039E-2</v>
      </c>
    </row>
    <row r="5403" spans="2:7" x14ac:dyDescent="0.2">
      <c r="B5403" s="153">
        <v>35734</v>
      </c>
      <c r="C5403" s="61">
        <v>46.24371</v>
      </c>
      <c r="D5403">
        <f t="shared" si="170"/>
        <v>0</v>
      </c>
      <c r="E5403">
        <v>0</v>
      </c>
      <c r="F5403">
        <v>5401</v>
      </c>
      <c r="G5403">
        <f t="shared" ca="1" si="171"/>
        <v>-0.13938240212181235</v>
      </c>
    </row>
    <row r="5404" spans="2:7" x14ac:dyDescent="0.2">
      <c r="B5404" s="153">
        <v>35733</v>
      </c>
      <c r="C5404" s="61">
        <v>46.24371</v>
      </c>
      <c r="D5404">
        <f t="shared" si="170"/>
        <v>-2.2828499853362078E-2</v>
      </c>
      <c r="E5404">
        <v>-2.2828499853362078E-2</v>
      </c>
      <c r="F5404">
        <v>5402</v>
      </c>
      <c r="G5404">
        <f t="shared" ca="1" si="171"/>
        <v>2.9338783562914396E-2</v>
      </c>
    </row>
    <row r="5405" spans="2:7" x14ac:dyDescent="0.2">
      <c r="B5405" s="153">
        <v>35732</v>
      </c>
      <c r="C5405" s="61">
        <v>47.324047</v>
      </c>
      <c r="D5405">
        <f t="shared" si="170"/>
        <v>7.8130532080035592E-2</v>
      </c>
      <c r="E5405">
        <v>7.8130532080035592E-2</v>
      </c>
      <c r="F5405">
        <v>5403</v>
      </c>
      <c r="G5405">
        <f t="shared" ca="1" si="171"/>
        <v>-2.3318761891745626E-2</v>
      </c>
    </row>
    <row r="5406" spans="2:7" x14ac:dyDescent="0.2">
      <c r="B5406" s="153">
        <v>35731</v>
      </c>
      <c r="C5406" s="61">
        <v>43.894542999999999</v>
      </c>
      <c r="D5406">
        <f t="shared" si="170"/>
        <v>-6.9617538350883107E-2</v>
      </c>
      <c r="E5406">
        <v>-6.9617538350883107E-2</v>
      </c>
      <c r="F5406">
        <v>5404</v>
      </c>
      <c r="G5406">
        <f t="shared" ca="1" si="171"/>
        <v>5.9521586512666015E-2</v>
      </c>
    </row>
    <row r="5407" spans="2:7" x14ac:dyDescent="0.2">
      <c r="B5407" s="153">
        <v>35730</v>
      </c>
      <c r="C5407" s="61">
        <v>47.179031000000002</v>
      </c>
      <c r="D5407">
        <f t="shared" si="170"/>
        <v>-2.2826196707801009E-2</v>
      </c>
      <c r="E5407">
        <v>-2.2826196707801009E-2</v>
      </c>
      <c r="F5407">
        <v>5405</v>
      </c>
      <c r="G5407">
        <f t="shared" ca="1" si="171"/>
        <v>1.3776058317462687E-2</v>
      </c>
    </row>
    <row r="5408" spans="2:7" x14ac:dyDescent="0.2">
      <c r="B5408" s="153">
        <v>35727</v>
      </c>
      <c r="C5408" s="61">
        <v>48.281104999999997</v>
      </c>
      <c r="D5408">
        <f t="shared" si="170"/>
        <v>-3.5912613569010713E-3</v>
      </c>
      <c r="E5408">
        <v>-3.5912613569010713E-3</v>
      </c>
      <c r="F5408">
        <v>5406</v>
      </c>
      <c r="G5408">
        <f t="shared" ca="1" si="171"/>
        <v>-5.9419058665184363E-2</v>
      </c>
    </row>
    <row r="5409" spans="2:7" x14ac:dyDescent="0.2">
      <c r="B5409" s="153">
        <v>35726</v>
      </c>
      <c r="C5409" s="61">
        <v>48.455120000000001</v>
      </c>
      <c r="D5409">
        <f t="shared" si="170"/>
        <v>9.211618457761004E-3</v>
      </c>
      <c r="E5409">
        <v>9.211618457761004E-3</v>
      </c>
      <c r="F5409">
        <v>5407</v>
      </c>
      <c r="G5409">
        <f t="shared" ca="1" si="171"/>
        <v>2.0483048614471523E-2</v>
      </c>
    </row>
    <row r="5410" spans="2:7" x14ac:dyDescent="0.2">
      <c r="B5410" s="153">
        <v>35725</v>
      </c>
      <c r="C5410" s="61">
        <v>48.012844000000001</v>
      </c>
      <c r="D5410">
        <f t="shared" si="170"/>
        <v>-1.0312383472268139E-2</v>
      </c>
      <c r="E5410">
        <v>-1.0312383472268139E-2</v>
      </c>
      <c r="F5410">
        <v>5408</v>
      </c>
      <c r="G5410">
        <f t="shared" ca="1" si="171"/>
        <v>2.5420190822344271E-2</v>
      </c>
    </row>
    <row r="5411" spans="2:7" x14ac:dyDescent="0.2">
      <c r="B5411" s="153">
        <v>35724</v>
      </c>
      <c r="C5411" s="61">
        <v>48.513129999999997</v>
      </c>
      <c r="D5411">
        <f t="shared" si="170"/>
        <v>-1.6607776401536427E-2</v>
      </c>
      <c r="E5411">
        <v>-1.6607776401536427E-2</v>
      </c>
      <c r="F5411">
        <v>5409</v>
      </c>
      <c r="G5411">
        <f t="shared" ca="1" si="171"/>
        <v>-0.15652846850528845</v>
      </c>
    </row>
    <row r="5412" spans="2:7" x14ac:dyDescent="0.2">
      <c r="B5412" s="153">
        <v>35723</v>
      </c>
      <c r="C5412" s="61">
        <v>49.332431999999997</v>
      </c>
      <c r="D5412">
        <f t="shared" si="170"/>
        <v>-2.0866386725928898E-2</v>
      </c>
      <c r="E5412">
        <v>-2.0866386725928898E-2</v>
      </c>
      <c r="F5412">
        <v>5410</v>
      </c>
      <c r="G5412">
        <f t="shared" ca="1" si="171"/>
        <v>7.26910604022597E-2</v>
      </c>
    </row>
    <row r="5413" spans="2:7" x14ac:dyDescent="0.2">
      <c r="B5413" s="153">
        <v>35720</v>
      </c>
      <c r="C5413" s="61">
        <v>50.383758999999998</v>
      </c>
      <c r="D5413">
        <f t="shared" si="170"/>
        <v>-1.0959354581149503E-2</v>
      </c>
      <c r="E5413">
        <v>-1.0959354581149503E-2</v>
      </c>
      <c r="F5413">
        <v>5411</v>
      </c>
      <c r="G5413">
        <f t="shared" ca="1" si="171"/>
        <v>6.8017116591838483E-2</v>
      </c>
    </row>
    <row r="5414" spans="2:7" x14ac:dyDescent="0.2">
      <c r="B5414" s="153">
        <v>35719</v>
      </c>
      <c r="C5414" s="61">
        <v>50.942050999999999</v>
      </c>
      <c r="D5414">
        <f t="shared" si="170"/>
        <v>2.4795883423479523E-2</v>
      </c>
      <c r="E5414">
        <v>2.4795883423479523E-2</v>
      </c>
      <c r="F5414">
        <v>5412</v>
      </c>
      <c r="G5414">
        <f t="shared" ca="1" si="171"/>
        <v>7.8365677205058562E-2</v>
      </c>
    </row>
    <row r="5415" spans="2:7" x14ac:dyDescent="0.2">
      <c r="B5415" s="153">
        <v>35718</v>
      </c>
      <c r="C5415" s="61">
        <v>49.709460999999997</v>
      </c>
      <c r="D5415">
        <f t="shared" si="170"/>
        <v>1.5854158790782408E-2</v>
      </c>
      <c r="E5415">
        <v>1.5854158790782408E-2</v>
      </c>
      <c r="F5415">
        <v>5413</v>
      </c>
      <c r="G5415">
        <f t="shared" ca="1" si="171"/>
        <v>2.053869115374388E-2</v>
      </c>
    </row>
    <row r="5416" spans="2:7" x14ac:dyDescent="0.2">
      <c r="B5416" s="153">
        <v>35717</v>
      </c>
      <c r="C5416" s="61">
        <v>48.933658999999999</v>
      </c>
      <c r="D5416">
        <f t="shared" si="170"/>
        <v>4.0168751680545864E-3</v>
      </c>
      <c r="E5416">
        <v>4.0168751680545864E-3</v>
      </c>
      <c r="F5416">
        <v>5414</v>
      </c>
      <c r="G5416">
        <f t="shared" ca="1" si="171"/>
        <v>7.7953487354013523E-3</v>
      </c>
    </row>
    <row r="5417" spans="2:7" x14ac:dyDescent="0.2">
      <c r="B5417" s="153">
        <v>35716</v>
      </c>
      <c r="C5417" s="61">
        <v>48.737884999999999</v>
      </c>
      <c r="D5417">
        <f t="shared" si="170"/>
        <v>-1.8399741284541186E-2</v>
      </c>
      <c r="E5417">
        <v>-1.8399741284541186E-2</v>
      </c>
      <c r="F5417">
        <v>5415</v>
      </c>
      <c r="G5417">
        <f t="shared" ca="1" si="171"/>
        <v>-6.4788667743677711E-2</v>
      </c>
    </row>
    <row r="5418" spans="2:7" x14ac:dyDescent="0.2">
      <c r="B5418" s="153">
        <v>35713</v>
      </c>
      <c r="C5418" s="61">
        <v>49.651459000000003</v>
      </c>
      <c r="D5418">
        <f t="shared" si="170"/>
        <v>2.4536293848761687E-2</v>
      </c>
      <c r="E5418">
        <v>2.4536293848761687E-2</v>
      </c>
      <c r="F5418">
        <v>5416</v>
      </c>
      <c r="G5418">
        <f t="shared" ca="1" si="171"/>
        <v>0.14380475468957993</v>
      </c>
    </row>
    <row r="5419" spans="2:7" x14ac:dyDescent="0.2">
      <c r="B5419" s="153">
        <v>35712</v>
      </c>
      <c r="C5419" s="61">
        <v>48.462372000000002</v>
      </c>
      <c r="D5419">
        <f t="shared" si="170"/>
        <v>9.8200716232861845E-3</v>
      </c>
      <c r="E5419">
        <v>9.8200716232861845E-3</v>
      </c>
      <c r="F5419">
        <v>5417</v>
      </c>
      <c r="G5419">
        <f t="shared" ca="1" si="171"/>
        <v>-4.0225359820514138E-2</v>
      </c>
    </row>
    <row r="5420" spans="2:7" x14ac:dyDescent="0.2">
      <c r="B5420" s="153">
        <v>35711</v>
      </c>
      <c r="C5420" s="61">
        <v>47.991095999999999</v>
      </c>
      <c r="D5420">
        <f t="shared" si="170"/>
        <v>0</v>
      </c>
      <c r="E5420">
        <v>0</v>
      </c>
      <c r="F5420">
        <v>5418</v>
      </c>
      <c r="G5420">
        <f t="shared" ca="1" si="171"/>
        <v>-6.4826922435175544E-2</v>
      </c>
    </row>
    <row r="5421" spans="2:7" x14ac:dyDescent="0.2">
      <c r="B5421" s="153">
        <v>35710</v>
      </c>
      <c r="C5421" s="61">
        <v>47.991095999999999</v>
      </c>
      <c r="D5421">
        <f t="shared" si="170"/>
        <v>0</v>
      </c>
      <c r="E5421">
        <v>0</v>
      </c>
      <c r="F5421">
        <v>5419</v>
      </c>
      <c r="G5421">
        <f t="shared" ca="1" si="171"/>
        <v>-4.1622519174114789E-2</v>
      </c>
    </row>
    <row r="5422" spans="2:7" x14ac:dyDescent="0.2">
      <c r="B5422" s="153">
        <v>35709</v>
      </c>
      <c r="C5422" s="61">
        <v>47.991095999999999</v>
      </c>
      <c r="D5422">
        <f t="shared" si="170"/>
        <v>0</v>
      </c>
      <c r="E5422">
        <v>0</v>
      </c>
      <c r="F5422">
        <v>5420</v>
      </c>
      <c r="G5422">
        <f t="shared" ca="1" si="171"/>
        <v>3.7618551044914378E-2</v>
      </c>
    </row>
    <row r="5423" spans="2:7" x14ac:dyDescent="0.2">
      <c r="B5423" s="153">
        <v>35706</v>
      </c>
      <c r="C5423" s="61">
        <v>47.991095999999999</v>
      </c>
      <c r="D5423">
        <f t="shared" si="170"/>
        <v>0</v>
      </c>
      <c r="E5423">
        <v>0</v>
      </c>
      <c r="F5423">
        <v>5421</v>
      </c>
      <c r="G5423">
        <f t="shared" ca="1" si="171"/>
        <v>5.364268652352841E-2</v>
      </c>
    </row>
    <row r="5424" spans="2:7" x14ac:dyDescent="0.2">
      <c r="B5424" s="153">
        <v>35705</v>
      </c>
      <c r="C5424" s="61">
        <v>47.991095999999999</v>
      </c>
      <c r="D5424">
        <f t="shared" si="170"/>
        <v>0</v>
      </c>
      <c r="E5424">
        <v>0</v>
      </c>
      <c r="F5424">
        <v>5422</v>
      </c>
      <c r="G5424">
        <f t="shared" ca="1" si="171"/>
        <v>-4.8858191564071672E-3</v>
      </c>
    </row>
    <row r="5425" spans="2:7" x14ac:dyDescent="0.2">
      <c r="B5425" s="153">
        <v>35704</v>
      </c>
      <c r="C5425" s="61">
        <v>47.991095999999999</v>
      </c>
      <c r="D5425">
        <f t="shared" si="170"/>
        <v>-2.9471932550668885E-2</v>
      </c>
      <c r="E5425">
        <v>-2.9471932550668885E-2</v>
      </c>
      <c r="F5425">
        <v>5423</v>
      </c>
      <c r="G5425">
        <f t="shared" ca="1" si="171"/>
        <v>-1.3498209396256195E-2</v>
      </c>
    </row>
    <row r="5426" spans="2:7" x14ac:dyDescent="0.2">
      <c r="B5426" s="153">
        <v>35703</v>
      </c>
      <c r="C5426" s="61">
        <v>49.448436999999998</v>
      </c>
      <c r="D5426">
        <f t="shared" si="170"/>
        <v>1.4730119736398191E-2</v>
      </c>
      <c r="E5426">
        <v>1.4730119736398191E-2</v>
      </c>
      <c r="F5426">
        <v>5424</v>
      </c>
      <c r="G5426">
        <f t="shared" ca="1" si="171"/>
        <v>-1.7071361248536674E-2</v>
      </c>
    </row>
    <row r="5427" spans="2:7" x14ac:dyDescent="0.2">
      <c r="B5427" s="153">
        <v>35702</v>
      </c>
      <c r="C5427" s="61">
        <v>48.730629</v>
      </c>
      <c r="D5427">
        <f t="shared" si="170"/>
        <v>2.1117882713730385E-2</v>
      </c>
      <c r="E5427">
        <v>2.1117882713730385E-2</v>
      </c>
      <c r="F5427">
        <v>5425</v>
      </c>
      <c r="G5427">
        <f t="shared" ca="1" si="171"/>
        <v>-4.8133798548229988E-2</v>
      </c>
    </row>
    <row r="5428" spans="2:7" x14ac:dyDescent="0.2">
      <c r="B5428" s="153">
        <v>35699</v>
      </c>
      <c r="C5428" s="61">
        <v>47.722824000000003</v>
      </c>
      <c r="D5428">
        <f t="shared" si="170"/>
        <v>8.1179747635176831E-3</v>
      </c>
      <c r="E5428">
        <v>8.1179747635176831E-3</v>
      </c>
      <c r="F5428">
        <v>5426</v>
      </c>
      <c r="G5428">
        <f t="shared" ca="1" si="171"/>
        <v>9.4623875350908961E-3</v>
      </c>
    </row>
    <row r="5429" spans="2:7" x14ac:dyDescent="0.2">
      <c r="B5429" s="153">
        <v>35698</v>
      </c>
      <c r="C5429" s="61">
        <v>47.338531000000003</v>
      </c>
      <c r="D5429">
        <f t="shared" si="170"/>
        <v>4.7704517512999296E-3</v>
      </c>
      <c r="E5429">
        <v>4.7704517512999296E-3</v>
      </c>
      <c r="F5429">
        <v>5427</v>
      </c>
      <c r="G5429">
        <f t="shared" ca="1" si="171"/>
        <v>5.402648312909143E-4</v>
      </c>
    </row>
    <row r="5430" spans="2:7" x14ac:dyDescent="0.2">
      <c r="B5430" s="153">
        <v>35697</v>
      </c>
      <c r="C5430" s="61">
        <v>47.113776999999999</v>
      </c>
      <c r="D5430">
        <f t="shared" si="170"/>
        <v>3.1592262990752781E-2</v>
      </c>
      <c r="E5430">
        <v>3.1592262990752781E-2</v>
      </c>
      <c r="F5430">
        <v>5428</v>
      </c>
      <c r="G5430">
        <f t="shared" ca="1" si="171"/>
        <v>-7.3555274983303595E-2</v>
      </c>
    </row>
    <row r="5431" spans="2:7" x14ac:dyDescent="0.2">
      <c r="B5431" s="153">
        <v>35696</v>
      </c>
      <c r="C5431" s="61">
        <v>45.670929000000001</v>
      </c>
      <c r="D5431">
        <f t="shared" si="170"/>
        <v>-3.3005720839448277E-2</v>
      </c>
      <c r="E5431">
        <v>-3.3005720839448277E-2</v>
      </c>
      <c r="F5431">
        <v>5429</v>
      </c>
      <c r="G5431">
        <f t="shared" ca="1" si="171"/>
        <v>3.684243340012934E-2</v>
      </c>
    </row>
    <row r="5432" spans="2:7" x14ac:dyDescent="0.2">
      <c r="B5432" s="153">
        <v>35695</v>
      </c>
      <c r="C5432" s="61">
        <v>47.229782</v>
      </c>
      <c r="D5432">
        <f t="shared" si="170"/>
        <v>-2.485036710950252E-2</v>
      </c>
      <c r="E5432">
        <v>-2.485036710950252E-2</v>
      </c>
      <c r="F5432">
        <v>5430</v>
      </c>
      <c r="G5432">
        <f t="shared" ca="1" si="171"/>
        <v>4.2565332875340089E-2</v>
      </c>
    </row>
    <row r="5433" spans="2:7" x14ac:dyDescent="0.2">
      <c r="B5433" s="153">
        <v>35692</v>
      </c>
      <c r="C5433" s="61">
        <v>48.433368999999999</v>
      </c>
      <c r="D5433">
        <f t="shared" si="170"/>
        <v>2.5513706116020267E-3</v>
      </c>
      <c r="E5433">
        <v>2.5513706116020267E-3</v>
      </c>
      <c r="F5433">
        <v>5431</v>
      </c>
      <c r="G5433">
        <f t="shared" ca="1" si="171"/>
        <v>-9.1541982280290545E-3</v>
      </c>
    </row>
    <row r="5434" spans="2:7" x14ac:dyDescent="0.2">
      <c r="B5434" s="153">
        <v>35691</v>
      </c>
      <c r="C5434" s="61">
        <v>48.310111999999997</v>
      </c>
      <c r="D5434">
        <f t="shared" si="170"/>
        <v>-5.7966900336873108E-2</v>
      </c>
      <c r="E5434">
        <v>-5.7966900336873108E-2</v>
      </c>
      <c r="F5434">
        <v>5432</v>
      </c>
      <c r="G5434">
        <f t="shared" ca="1" si="171"/>
        <v>5.0262005854131812E-2</v>
      </c>
    </row>
    <row r="5435" spans="2:7" x14ac:dyDescent="0.2">
      <c r="B5435" s="153">
        <v>35690</v>
      </c>
      <c r="C5435" s="61">
        <v>51.282817999999999</v>
      </c>
      <c r="D5435">
        <f t="shared" si="170"/>
        <v>-1.3115338231512154E-2</v>
      </c>
      <c r="E5435">
        <v>-1.3115338231512154E-2</v>
      </c>
      <c r="F5435">
        <v>5433</v>
      </c>
      <c r="G5435">
        <f t="shared" ca="1" si="171"/>
        <v>6.6184839650344482E-2</v>
      </c>
    </row>
    <row r="5436" spans="2:7" x14ac:dyDescent="0.2">
      <c r="B5436" s="153">
        <v>35689</v>
      </c>
      <c r="C5436" s="61">
        <v>51.964348000000001</v>
      </c>
      <c r="D5436">
        <f t="shared" si="170"/>
        <v>5.6122440192219528E-3</v>
      </c>
      <c r="E5436">
        <v>5.6122440192219528E-3</v>
      </c>
      <c r="F5436">
        <v>5434</v>
      </c>
      <c r="G5436">
        <f t="shared" ca="1" si="171"/>
        <v>1.2183048245414786E-3</v>
      </c>
    </row>
    <row r="5437" spans="2:7" x14ac:dyDescent="0.2">
      <c r="B5437" s="153">
        <v>35688</v>
      </c>
      <c r="C5437" s="61">
        <v>51.674339000000003</v>
      </c>
      <c r="D5437">
        <f t="shared" si="170"/>
        <v>1.1065334478680739E-2</v>
      </c>
      <c r="E5437">
        <v>1.1065334478680739E-2</v>
      </c>
      <c r="F5437">
        <v>5435</v>
      </c>
      <c r="G5437">
        <f t="shared" ca="1" si="171"/>
        <v>2.1107971560199026E-2</v>
      </c>
    </row>
    <row r="5438" spans="2:7" x14ac:dyDescent="0.2">
      <c r="B5438" s="153">
        <v>35685</v>
      </c>
      <c r="C5438" s="61">
        <v>51.108803000000002</v>
      </c>
      <c r="D5438">
        <f t="shared" si="170"/>
        <v>-4.2380783600961067E-3</v>
      </c>
      <c r="E5438">
        <v>-4.2380783600961067E-3</v>
      </c>
      <c r="F5438">
        <v>5436</v>
      </c>
      <c r="G5438">
        <f t="shared" ca="1" si="171"/>
        <v>-1.4039189916797838E-2</v>
      </c>
    </row>
    <row r="5439" spans="2:7" x14ac:dyDescent="0.2">
      <c r="B5439" s="153">
        <v>35684</v>
      </c>
      <c r="C5439" s="61">
        <v>51.326327999999997</v>
      </c>
      <c r="D5439">
        <f t="shared" si="170"/>
        <v>1.1719578576526387E-2</v>
      </c>
      <c r="E5439">
        <v>1.1719578576526387E-2</v>
      </c>
      <c r="F5439">
        <v>5437</v>
      </c>
      <c r="G5439">
        <f t="shared" ca="1" si="171"/>
        <v>-8.6495267218333796E-2</v>
      </c>
    </row>
    <row r="5440" spans="2:7" x14ac:dyDescent="0.2">
      <c r="B5440" s="153">
        <v>35683</v>
      </c>
      <c r="C5440" s="61">
        <v>50.731772999999997</v>
      </c>
      <c r="D5440">
        <f t="shared" si="170"/>
        <v>-2.1261874815492268E-2</v>
      </c>
      <c r="E5440">
        <v>-2.1261874815492268E-2</v>
      </c>
      <c r="F5440">
        <v>5438</v>
      </c>
      <c r="G5440">
        <f t="shared" ca="1" si="171"/>
        <v>2.7040749617832188E-2</v>
      </c>
    </row>
    <row r="5441" spans="2:7" x14ac:dyDescent="0.2">
      <c r="B5441" s="153">
        <v>35682</v>
      </c>
      <c r="C5441" s="61">
        <v>51.833857999999999</v>
      </c>
      <c r="D5441">
        <f t="shared" si="170"/>
        <v>9.8882974835059843E-3</v>
      </c>
      <c r="E5441">
        <v>9.8882974835059843E-3</v>
      </c>
      <c r="F5441">
        <v>5439</v>
      </c>
      <c r="G5441">
        <f t="shared" ca="1" si="171"/>
        <v>1.710020098870859E-3</v>
      </c>
    </row>
    <row r="5442" spans="2:7" x14ac:dyDescent="0.2">
      <c r="B5442" s="153">
        <v>35681</v>
      </c>
      <c r="C5442" s="61">
        <v>51.326327999999997</v>
      </c>
      <c r="D5442">
        <f t="shared" si="170"/>
        <v>7.0699850532447304E-4</v>
      </c>
      <c r="E5442">
        <v>7.0699850532447304E-4</v>
      </c>
      <c r="F5442">
        <v>5440</v>
      </c>
      <c r="G5442">
        <f t="shared" ca="1" si="171"/>
        <v>-2.6708105575235796E-2</v>
      </c>
    </row>
    <row r="5443" spans="2:7" x14ac:dyDescent="0.2">
      <c r="B5443" s="153">
        <v>35678</v>
      </c>
      <c r="C5443" s="61">
        <v>51.290066000000003</v>
      </c>
      <c r="D5443">
        <f t="shared" ref="D5443:D5506" si="172">(C5443-C5444)/C5444</f>
        <v>1.5503887173208577E-2</v>
      </c>
      <c r="E5443">
        <v>1.5503887173208577E-2</v>
      </c>
      <c r="F5443">
        <v>5441</v>
      </c>
      <c r="G5443">
        <f t="shared" ref="G5443:G5506" ca="1" si="173">_xlfn.NORM.INV(RAND(),$N$5,$N$6)</f>
        <v>-5.8234096968990583E-3</v>
      </c>
    </row>
    <row r="5444" spans="2:7" x14ac:dyDescent="0.2">
      <c r="B5444" s="153">
        <v>35677</v>
      </c>
      <c r="C5444" s="61">
        <v>50.507010999999999</v>
      </c>
      <c r="D5444">
        <f t="shared" si="172"/>
        <v>7.6667206541446301E-3</v>
      </c>
      <c r="E5444">
        <v>7.6667206541446301E-3</v>
      </c>
      <c r="F5444">
        <v>5442</v>
      </c>
      <c r="G5444">
        <f t="shared" ca="1" si="173"/>
        <v>-2.5021692027045371E-2</v>
      </c>
    </row>
    <row r="5445" spans="2:7" x14ac:dyDescent="0.2">
      <c r="B5445" s="153">
        <v>35676</v>
      </c>
      <c r="C5445" s="61">
        <v>50.122734000000001</v>
      </c>
      <c r="D5445">
        <f t="shared" si="172"/>
        <v>6.1126237885606198E-3</v>
      </c>
      <c r="E5445">
        <v>6.1126237885606198E-3</v>
      </c>
      <c r="F5445">
        <v>5443</v>
      </c>
      <c r="G5445">
        <f t="shared" ca="1" si="173"/>
        <v>5.9821094805753504E-2</v>
      </c>
    </row>
    <row r="5446" spans="2:7" x14ac:dyDescent="0.2">
      <c r="B5446" s="153">
        <v>35675</v>
      </c>
      <c r="C5446" s="61">
        <v>49.818213999999998</v>
      </c>
      <c r="D5446">
        <f t="shared" si="172"/>
        <v>8.3652380440574926E-3</v>
      </c>
      <c r="E5446">
        <v>8.3652380440574926E-3</v>
      </c>
      <c r="F5446">
        <v>5444</v>
      </c>
      <c r="G5446">
        <f t="shared" ca="1" si="173"/>
        <v>-1.219133482907459E-2</v>
      </c>
    </row>
    <row r="5447" spans="2:7" x14ac:dyDescent="0.2">
      <c r="B5447" s="153">
        <v>35674</v>
      </c>
      <c r="C5447" s="61">
        <v>49.40493</v>
      </c>
      <c r="D5447">
        <f t="shared" si="172"/>
        <v>2.3430427233558457E-2</v>
      </c>
      <c r="E5447">
        <v>2.3430427233558457E-2</v>
      </c>
      <c r="F5447">
        <v>5445</v>
      </c>
      <c r="G5447">
        <f t="shared" ca="1" si="173"/>
        <v>3.3706494742497484E-2</v>
      </c>
    </row>
    <row r="5448" spans="2:7" x14ac:dyDescent="0.2">
      <c r="B5448" s="153">
        <v>35671</v>
      </c>
      <c r="C5448" s="61">
        <v>48.273853000000003</v>
      </c>
      <c r="D5448">
        <f t="shared" si="172"/>
        <v>-2.1889409301788326E-2</v>
      </c>
      <c r="E5448">
        <v>-2.1889409301788326E-2</v>
      </c>
      <c r="F5448">
        <v>5446</v>
      </c>
      <c r="G5448">
        <f t="shared" ca="1" si="173"/>
        <v>-6.1176311261860487E-3</v>
      </c>
    </row>
    <row r="5449" spans="2:7" x14ac:dyDescent="0.2">
      <c r="B5449" s="153">
        <v>35670</v>
      </c>
      <c r="C5449" s="61">
        <v>49.354187000000003</v>
      </c>
      <c r="D5449">
        <f t="shared" si="172"/>
        <v>-2.8265085067140597E-2</v>
      </c>
      <c r="E5449">
        <v>-2.8265085067140597E-2</v>
      </c>
      <c r="F5449">
        <v>5447</v>
      </c>
      <c r="G5449">
        <f t="shared" ca="1" si="173"/>
        <v>-1.5577797810815136E-2</v>
      </c>
    </row>
    <row r="5450" spans="2:7" x14ac:dyDescent="0.2">
      <c r="B5450" s="153">
        <v>35669</v>
      </c>
      <c r="C5450" s="61">
        <v>50.789763999999998</v>
      </c>
      <c r="D5450">
        <f t="shared" si="172"/>
        <v>1.4628862659486654E-2</v>
      </c>
      <c r="E5450">
        <v>1.4628862659486654E-2</v>
      </c>
      <c r="F5450">
        <v>5448</v>
      </c>
      <c r="G5450">
        <f t="shared" ca="1" si="173"/>
        <v>4.5377338760015554E-2</v>
      </c>
    </row>
    <row r="5451" spans="2:7" x14ac:dyDescent="0.2">
      <c r="B5451" s="153">
        <v>35668</v>
      </c>
      <c r="C5451" s="61">
        <v>50.057479999999998</v>
      </c>
      <c r="D5451">
        <f t="shared" si="172"/>
        <v>-2.1679321891335842E-3</v>
      </c>
      <c r="E5451">
        <v>-2.1679321891335842E-3</v>
      </c>
      <c r="F5451">
        <v>5449</v>
      </c>
      <c r="G5451">
        <f t="shared" ca="1" si="173"/>
        <v>1.6178615892328382E-2</v>
      </c>
    </row>
    <row r="5452" spans="2:7" x14ac:dyDescent="0.2">
      <c r="B5452" s="153">
        <v>35667</v>
      </c>
      <c r="C5452" s="61">
        <v>50.166237000000002</v>
      </c>
      <c r="D5452">
        <f t="shared" si="172"/>
        <v>-5.033180279020083E-3</v>
      </c>
      <c r="E5452">
        <v>-5.033180279020083E-3</v>
      </c>
      <c r="F5452">
        <v>5450</v>
      </c>
      <c r="G5452">
        <f t="shared" ca="1" si="173"/>
        <v>-2.0773219022700934E-2</v>
      </c>
    </row>
    <row r="5453" spans="2:7" x14ac:dyDescent="0.2">
      <c r="B5453" s="153">
        <v>35664</v>
      </c>
      <c r="C5453" s="61">
        <v>50.420009999999998</v>
      </c>
      <c r="D5453">
        <f t="shared" si="172"/>
        <v>-3.026063211684599E-2</v>
      </c>
      <c r="E5453">
        <v>-3.026063211684599E-2</v>
      </c>
      <c r="F5453">
        <v>5451</v>
      </c>
      <c r="G5453">
        <f t="shared" ca="1" si="173"/>
        <v>2.1348498740531092E-2</v>
      </c>
    </row>
    <row r="5454" spans="2:7" x14ac:dyDescent="0.2">
      <c r="B5454" s="153">
        <v>35663</v>
      </c>
      <c r="C5454" s="61">
        <v>51.993361999999998</v>
      </c>
      <c r="D5454">
        <f t="shared" si="172"/>
        <v>-2.3423803883272601E-2</v>
      </c>
      <c r="E5454">
        <v>-2.3423803883272601E-2</v>
      </c>
      <c r="F5454">
        <v>5452</v>
      </c>
      <c r="G5454">
        <f t="shared" ca="1" si="173"/>
        <v>-3.7880007276923276E-2</v>
      </c>
    </row>
    <row r="5455" spans="2:7" x14ac:dyDescent="0.2">
      <c r="B5455" s="153">
        <v>35662</v>
      </c>
      <c r="C5455" s="61">
        <v>53.240456000000002</v>
      </c>
      <c r="D5455">
        <f t="shared" si="172"/>
        <v>-1.7790114946536529E-2</v>
      </c>
      <c r="E5455">
        <v>-1.7790114946536529E-2</v>
      </c>
      <c r="F5455">
        <v>5453</v>
      </c>
      <c r="G5455">
        <f t="shared" ca="1" si="173"/>
        <v>7.4898160677170561E-2</v>
      </c>
    </row>
    <row r="5456" spans="2:7" x14ac:dyDescent="0.2">
      <c r="B5456" s="153">
        <v>35661</v>
      </c>
      <c r="C5456" s="61">
        <v>54.204765000000002</v>
      </c>
      <c r="D5456">
        <f t="shared" si="172"/>
        <v>4.298650309772078E-3</v>
      </c>
      <c r="E5456">
        <v>4.298650309772078E-3</v>
      </c>
      <c r="F5456">
        <v>5454</v>
      </c>
      <c r="G5456">
        <f t="shared" ca="1" si="173"/>
        <v>1.7719219233041851E-2</v>
      </c>
    </row>
    <row r="5457" spans="2:7" x14ac:dyDescent="0.2">
      <c r="B5457" s="153">
        <v>35660</v>
      </c>
      <c r="C5457" s="61">
        <v>53.972754999999999</v>
      </c>
      <c r="D5457">
        <f t="shared" si="172"/>
        <v>1.3443774263187922E-4</v>
      </c>
      <c r="E5457">
        <v>1.3443774263187922E-4</v>
      </c>
      <c r="F5457">
        <v>5455</v>
      </c>
      <c r="G5457">
        <f t="shared" ca="1" si="173"/>
        <v>2.986935768573893E-2</v>
      </c>
    </row>
    <row r="5458" spans="2:7" x14ac:dyDescent="0.2">
      <c r="B5458" s="153">
        <v>35657</v>
      </c>
      <c r="C5458" s="61">
        <v>53.965499999999999</v>
      </c>
      <c r="D5458">
        <f t="shared" si="172"/>
        <v>0</v>
      </c>
      <c r="E5458">
        <v>0</v>
      </c>
      <c r="F5458">
        <v>5456</v>
      </c>
      <c r="G5458">
        <f t="shared" ca="1" si="173"/>
        <v>2.2734232820168503E-2</v>
      </c>
    </row>
    <row r="5459" spans="2:7" x14ac:dyDescent="0.2">
      <c r="B5459" s="153">
        <v>35656</v>
      </c>
      <c r="C5459" s="61">
        <v>53.965499999999999</v>
      </c>
      <c r="D5459">
        <f t="shared" si="172"/>
        <v>1.3417778853498825E-4</v>
      </c>
      <c r="E5459">
        <v>1.3417778853498825E-4</v>
      </c>
      <c r="F5459">
        <v>5457</v>
      </c>
      <c r="G5459">
        <f t="shared" ca="1" si="173"/>
        <v>-6.0333863872218344E-3</v>
      </c>
    </row>
    <row r="5460" spans="2:7" x14ac:dyDescent="0.2">
      <c r="B5460" s="153">
        <v>35655</v>
      </c>
      <c r="C5460" s="61">
        <v>53.958260000000003</v>
      </c>
      <c r="D5460">
        <f t="shared" si="172"/>
        <v>-4.0274175620589291E-4</v>
      </c>
      <c r="E5460">
        <v>-4.0274175620589291E-4</v>
      </c>
      <c r="F5460">
        <v>5458</v>
      </c>
      <c r="G5460">
        <f t="shared" ca="1" si="173"/>
        <v>2.563226411039228E-2</v>
      </c>
    </row>
    <row r="5461" spans="2:7" x14ac:dyDescent="0.2">
      <c r="B5461" s="153">
        <v>35654</v>
      </c>
      <c r="C5461" s="61">
        <v>53.98</v>
      </c>
      <c r="D5461">
        <f t="shared" si="172"/>
        <v>-1.2599508311870766E-2</v>
      </c>
      <c r="E5461">
        <v>-1.2599508311870766E-2</v>
      </c>
      <c r="F5461">
        <v>5459</v>
      </c>
      <c r="G5461">
        <f t="shared" ca="1" si="173"/>
        <v>-4.1676867057964889E-2</v>
      </c>
    </row>
    <row r="5462" spans="2:7" x14ac:dyDescent="0.2">
      <c r="B5462" s="153">
        <v>35653</v>
      </c>
      <c r="C5462" s="61">
        <v>54.668799999999997</v>
      </c>
      <c r="D5462">
        <f t="shared" si="172"/>
        <v>5.3073033703030664E-4</v>
      </c>
      <c r="E5462">
        <v>5.3073033703030664E-4</v>
      </c>
      <c r="F5462">
        <v>5460</v>
      </c>
      <c r="G5462">
        <f t="shared" ca="1" si="173"/>
        <v>-2.2784066841815998E-2</v>
      </c>
    </row>
    <row r="5463" spans="2:7" x14ac:dyDescent="0.2">
      <c r="B5463" s="153">
        <v>35650</v>
      </c>
      <c r="C5463" s="61">
        <v>54.639800999999999</v>
      </c>
      <c r="D5463">
        <f t="shared" si="172"/>
        <v>-1.6187997651518373E-2</v>
      </c>
      <c r="E5463">
        <v>-1.6187997651518373E-2</v>
      </c>
      <c r="F5463">
        <v>5461</v>
      </c>
      <c r="G5463">
        <f t="shared" ca="1" si="173"/>
        <v>1.342181443011263E-2</v>
      </c>
    </row>
    <row r="5464" spans="2:7" x14ac:dyDescent="0.2">
      <c r="B5464" s="153">
        <v>35649</v>
      </c>
      <c r="C5464" s="61">
        <v>55.538863999999997</v>
      </c>
      <c r="D5464">
        <f t="shared" si="172"/>
        <v>-5.5836287843630004E-2</v>
      </c>
      <c r="E5464">
        <v>-5.5836287843630004E-2</v>
      </c>
      <c r="F5464">
        <v>5462</v>
      </c>
      <c r="G5464">
        <f t="shared" ca="1" si="173"/>
        <v>-3.0938253256127509E-3</v>
      </c>
    </row>
    <row r="5465" spans="2:7" x14ac:dyDescent="0.2">
      <c r="B5465" s="153">
        <v>35648</v>
      </c>
      <c r="C5465" s="61">
        <v>58.823340999999999</v>
      </c>
      <c r="D5465">
        <f t="shared" si="172"/>
        <v>2.7482351652298443E-2</v>
      </c>
      <c r="E5465">
        <v>2.7482351652298443E-2</v>
      </c>
      <c r="F5465">
        <v>5463</v>
      </c>
      <c r="G5465">
        <f t="shared" ca="1" si="173"/>
        <v>-1.6363868501912793E-2</v>
      </c>
    </row>
    <row r="5466" spans="2:7" x14ac:dyDescent="0.2">
      <c r="B5466" s="153">
        <v>35647</v>
      </c>
      <c r="C5466" s="61">
        <v>57.249977000000001</v>
      </c>
      <c r="D5466">
        <f t="shared" si="172"/>
        <v>-8.8602684359420268E-4</v>
      </c>
      <c r="E5466">
        <v>-8.8602684359420268E-4</v>
      </c>
      <c r="F5466">
        <v>5464</v>
      </c>
      <c r="G5466">
        <f t="shared" ca="1" si="173"/>
        <v>3.0748182163165563E-2</v>
      </c>
    </row>
    <row r="5467" spans="2:7" x14ac:dyDescent="0.2">
      <c r="B5467" s="153">
        <v>35646</v>
      </c>
      <c r="C5467" s="61">
        <v>57.300747000000001</v>
      </c>
      <c r="D5467">
        <f t="shared" si="172"/>
        <v>4.0657825886329579E-3</v>
      </c>
      <c r="E5467">
        <v>4.0657825886329579E-3</v>
      </c>
      <c r="F5467">
        <v>5465</v>
      </c>
      <c r="G5467">
        <f t="shared" ca="1" si="173"/>
        <v>-9.2022017890490596E-2</v>
      </c>
    </row>
    <row r="5468" spans="2:7" x14ac:dyDescent="0.2">
      <c r="B5468" s="153">
        <v>35643</v>
      </c>
      <c r="C5468" s="61">
        <v>57.068717999999997</v>
      </c>
      <c r="D5468">
        <f t="shared" si="172"/>
        <v>1.6543728250452239E-3</v>
      </c>
      <c r="E5468">
        <v>1.6543728250452239E-3</v>
      </c>
      <c r="F5468">
        <v>5466</v>
      </c>
      <c r="G5468">
        <f t="shared" ca="1" si="173"/>
        <v>-3.984326830840345E-2</v>
      </c>
    </row>
    <row r="5469" spans="2:7" x14ac:dyDescent="0.2">
      <c r="B5469" s="153">
        <v>35642</v>
      </c>
      <c r="C5469" s="61">
        <v>56.974460999999998</v>
      </c>
      <c r="D5469">
        <f t="shared" si="172"/>
        <v>7.5651483463828563E-3</v>
      </c>
      <c r="E5469">
        <v>7.5651483463828563E-3</v>
      </c>
      <c r="F5469">
        <v>5467</v>
      </c>
      <c r="G5469">
        <f t="shared" ca="1" si="173"/>
        <v>1.3740644983588662E-2</v>
      </c>
    </row>
    <row r="5470" spans="2:7" x14ac:dyDescent="0.2">
      <c r="B5470" s="153">
        <v>35641</v>
      </c>
      <c r="C5470" s="61">
        <v>56.546677000000003</v>
      </c>
      <c r="D5470">
        <f t="shared" si="172"/>
        <v>-1.2805907142813607E-3</v>
      </c>
      <c r="E5470">
        <v>-1.2805907142813607E-3</v>
      </c>
      <c r="F5470">
        <v>5468</v>
      </c>
      <c r="G5470">
        <f t="shared" ca="1" si="173"/>
        <v>1.5487944976672822E-3</v>
      </c>
    </row>
    <row r="5471" spans="2:7" x14ac:dyDescent="0.2">
      <c r="B5471" s="153">
        <v>35640</v>
      </c>
      <c r="C5471" s="61">
        <v>56.619183</v>
      </c>
      <c r="D5471">
        <f t="shared" si="172"/>
        <v>9.305747883087849E-3</v>
      </c>
      <c r="E5471">
        <v>9.305747883087849E-3</v>
      </c>
      <c r="F5471">
        <v>5469</v>
      </c>
      <c r="G5471">
        <f t="shared" ca="1" si="173"/>
        <v>2.0695436602886492E-2</v>
      </c>
    </row>
    <row r="5472" spans="2:7" x14ac:dyDescent="0.2">
      <c r="B5472" s="153">
        <v>35639</v>
      </c>
      <c r="C5472" s="61">
        <v>56.097157000000003</v>
      </c>
      <c r="D5472">
        <f t="shared" si="172"/>
        <v>5.3276103099653901E-3</v>
      </c>
      <c r="E5472">
        <v>5.3276103099653901E-3</v>
      </c>
      <c r="F5472">
        <v>5470</v>
      </c>
      <c r="G5472">
        <f t="shared" ca="1" si="173"/>
        <v>-3.7928166003287175E-2</v>
      </c>
    </row>
    <row r="5473" spans="2:7" x14ac:dyDescent="0.2">
      <c r="B5473" s="153">
        <v>35636</v>
      </c>
      <c r="C5473" s="61">
        <v>55.799877000000002</v>
      </c>
      <c r="D5473">
        <f t="shared" si="172"/>
        <v>-3.3408707988177487E-2</v>
      </c>
      <c r="E5473">
        <v>-3.3408707988177487E-2</v>
      </c>
      <c r="F5473">
        <v>5471</v>
      </c>
      <c r="G5473">
        <f t="shared" ca="1" si="173"/>
        <v>-6.7896081511494621E-2</v>
      </c>
    </row>
    <row r="5474" spans="2:7" x14ac:dyDescent="0.2">
      <c r="B5474" s="153">
        <v>35635</v>
      </c>
      <c r="C5474" s="61">
        <v>57.728512000000002</v>
      </c>
      <c r="D5474">
        <f t="shared" si="172"/>
        <v>-2.40256488545488E-2</v>
      </c>
      <c r="E5474">
        <v>-2.40256488545488E-2</v>
      </c>
      <c r="F5474">
        <v>5472</v>
      </c>
      <c r="G5474">
        <f t="shared" ca="1" si="173"/>
        <v>-8.5730406183591498E-2</v>
      </c>
    </row>
    <row r="5475" spans="2:7" x14ac:dyDescent="0.2">
      <c r="B5475" s="153">
        <v>35634</v>
      </c>
      <c r="C5475" s="61">
        <v>59.149619999999999</v>
      </c>
      <c r="D5475">
        <f t="shared" si="172"/>
        <v>2.7067972975870817E-2</v>
      </c>
      <c r="E5475">
        <v>2.7067972975870817E-2</v>
      </c>
      <c r="F5475">
        <v>5473</v>
      </c>
      <c r="G5475">
        <f t="shared" ca="1" si="173"/>
        <v>-0.10956837541789601</v>
      </c>
    </row>
    <row r="5476" spans="2:7" x14ac:dyDescent="0.2">
      <c r="B5476" s="153">
        <v>35633</v>
      </c>
      <c r="C5476" s="61">
        <v>57.590755000000001</v>
      </c>
      <c r="D5476">
        <f t="shared" si="172"/>
        <v>6.5898347539889339E-3</v>
      </c>
      <c r="E5476">
        <v>6.5898347539889339E-3</v>
      </c>
      <c r="F5476">
        <v>5474</v>
      </c>
      <c r="G5476">
        <f t="shared" ca="1" si="173"/>
        <v>-9.0427219010428359E-3</v>
      </c>
    </row>
    <row r="5477" spans="2:7" x14ac:dyDescent="0.2">
      <c r="B5477" s="153">
        <v>35632</v>
      </c>
      <c r="C5477" s="61">
        <v>57.213726000000001</v>
      </c>
      <c r="D5477">
        <f t="shared" si="172"/>
        <v>-2.85606967909036E-2</v>
      </c>
      <c r="E5477">
        <v>-2.85606967909036E-2</v>
      </c>
      <c r="F5477">
        <v>5475</v>
      </c>
      <c r="G5477">
        <f t="shared" ca="1" si="173"/>
        <v>-4.5794615739762302E-3</v>
      </c>
    </row>
    <row r="5478" spans="2:7" x14ac:dyDescent="0.2">
      <c r="B5478" s="153">
        <v>35629</v>
      </c>
      <c r="C5478" s="61">
        <v>58.895831999999999</v>
      </c>
      <c r="D5478">
        <f t="shared" si="172"/>
        <v>0</v>
      </c>
      <c r="E5478">
        <v>0</v>
      </c>
      <c r="F5478">
        <v>5476</v>
      </c>
      <c r="G5478">
        <f t="shared" ca="1" si="173"/>
        <v>-0.12200426653229382</v>
      </c>
    </row>
    <row r="5479" spans="2:7" x14ac:dyDescent="0.2">
      <c r="B5479" s="153">
        <v>35628</v>
      </c>
      <c r="C5479" s="61">
        <v>58.895831999999999</v>
      </c>
      <c r="D5479">
        <f t="shared" si="172"/>
        <v>1.8498280387634191E-3</v>
      </c>
      <c r="E5479">
        <v>1.8498280387634191E-3</v>
      </c>
      <c r="F5479">
        <v>5477</v>
      </c>
      <c r="G5479">
        <f t="shared" ca="1" si="173"/>
        <v>8.4273386111131485E-2</v>
      </c>
    </row>
    <row r="5480" spans="2:7" x14ac:dyDescent="0.2">
      <c r="B5480" s="153">
        <v>35627</v>
      </c>
      <c r="C5480" s="61">
        <v>58.787086000000002</v>
      </c>
      <c r="D5480">
        <f t="shared" si="172"/>
        <v>-1.8639610159424738E-2</v>
      </c>
      <c r="E5480">
        <v>-1.8639610159424738E-2</v>
      </c>
      <c r="F5480">
        <v>5478</v>
      </c>
      <c r="G5480">
        <f t="shared" ca="1" si="173"/>
        <v>1.5524874317211742E-2</v>
      </c>
    </row>
    <row r="5481" spans="2:7" x14ac:dyDescent="0.2">
      <c r="B5481" s="153">
        <v>35626</v>
      </c>
      <c r="C5481" s="61">
        <v>59.903666999999999</v>
      </c>
      <c r="D5481">
        <f t="shared" si="172"/>
        <v>-2.4096339612712514E-2</v>
      </c>
      <c r="E5481">
        <v>-2.4096339612712514E-2</v>
      </c>
      <c r="F5481">
        <v>5479</v>
      </c>
      <c r="G5481">
        <f t="shared" ca="1" si="173"/>
        <v>-1.7020651908295704E-2</v>
      </c>
    </row>
    <row r="5482" spans="2:7" x14ac:dyDescent="0.2">
      <c r="B5482" s="153">
        <v>35625</v>
      </c>
      <c r="C5482" s="61">
        <v>61.382767000000001</v>
      </c>
      <c r="D5482">
        <f t="shared" si="172"/>
        <v>-3.9918282554108855E-2</v>
      </c>
      <c r="E5482">
        <v>-3.9918282554108855E-2</v>
      </c>
      <c r="F5482">
        <v>5480</v>
      </c>
      <c r="G5482">
        <f t="shared" ca="1" si="173"/>
        <v>-3.4269734692484238E-3</v>
      </c>
    </row>
    <row r="5483" spans="2:7" x14ac:dyDescent="0.2">
      <c r="B5483" s="153">
        <v>35622</v>
      </c>
      <c r="C5483" s="61">
        <v>63.934939999999997</v>
      </c>
      <c r="D5483">
        <f t="shared" si="172"/>
        <v>-2.0222332733053201E-2</v>
      </c>
      <c r="E5483">
        <v>-2.0222332733053201E-2</v>
      </c>
      <c r="F5483">
        <v>5481</v>
      </c>
      <c r="G5483">
        <f t="shared" ca="1" si="173"/>
        <v>-6.6845686062480578E-2</v>
      </c>
    </row>
    <row r="5484" spans="2:7" x14ac:dyDescent="0.2">
      <c r="B5484" s="153">
        <v>35621</v>
      </c>
      <c r="C5484" s="61">
        <v>65.254538999999994</v>
      </c>
      <c r="D5484">
        <f t="shared" si="172"/>
        <v>-6.7323186410621384E-3</v>
      </c>
      <c r="E5484">
        <v>-6.7323186410621384E-3</v>
      </c>
      <c r="F5484">
        <v>5482</v>
      </c>
      <c r="G5484">
        <f t="shared" ca="1" si="173"/>
        <v>7.0008505442062982E-2</v>
      </c>
    </row>
    <row r="5485" spans="2:7" x14ac:dyDescent="0.2">
      <c r="B5485" s="153">
        <v>35620</v>
      </c>
      <c r="C5485" s="61">
        <v>65.696831000000003</v>
      </c>
      <c r="D5485">
        <f t="shared" si="172"/>
        <v>6.0386381147816005E-2</v>
      </c>
      <c r="E5485">
        <v>6.0386381147816005E-2</v>
      </c>
      <c r="F5485">
        <v>5483</v>
      </c>
      <c r="G5485">
        <f t="shared" ca="1" si="173"/>
        <v>-2.0505050957654036E-2</v>
      </c>
    </row>
    <row r="5486" spans="2:7" x14ac:dyDescent="0.2">
      <c r="B5486" s="153">
        <v>35619</v>
      </c>
      <c r="C5486" s="61">
        <v>61.955559000000001</v>
      </c>
      <c r="D5486">
        <f t="shared" si="172"/>
        <v>-2.0630391552562459E-2</v>
      </c>
      <c r="E5486">
        <v>-2.0630391552562459E-2</v>
      </c>
      <c r="F5486">
        <v>5484</v>
      </c>
      <c r="G5486">
        <f t="shared" ca="1" si="173"/>
        <v>6.6075070324854421E-2</v>
      </c>
    </row>
    <row r="5487" spans="2:7" x14ac:dyDescent="0.2">
      <c r="B5487" s="153">
        <v>35618</v>
      </c>
      <c r="C5487" s="61">
        <v>63.260651000000003</v>
      </c>
      <c r="D5487">
        <f t="shared" si="172"/>
        <v>-2.0873202171212111E-2</v>
      </c>
      <c r="E5487">
        <v>-2.0873202171212111E-2</v>
      </c>
      <c r="F5487">
        <v>5485</v>
      </c>
      <c r="G5487">
        <f t="shared" ca="1" si="173"/>
        <v>5.4073252207637527E-2</v>
      </c>
    </row>
    <row r="5488" spans="2:7" x14ac:dyDescent="0.2">
      <c r="B5488" s="153">
        <v>35615</v>
      </c>
      <c r="C5488" s="61">
        <v>64.609252999999995</v>
      </c>
      <c r="D5488">
        <f t="shared" si="172"/>
        <v>-2.6859409059969102E-3</v>
      </c>
      <c r="E5488">
        <v>-2.6859409059969102E-3</v>
      </c>
      <c r="F5488">
        <v>5486</v>
      </c>
      <c r="G5488">
        <f t="shared" ca="1" si="173"/>
        <v>1.4295260655650703E-2</v>
      </c>
    </row>
    <row r="5489" spans="2:7" x14ac:dyDescent="0.2">
      <c r="B5489" s="153">
        <v>35614</v>
      </c>
      <c r="C5489" s="61">
        <v>64.783257000000006</v>
      </c>
      <c r="D5489">
        <f t="shared" si="172"/>
        <v>-1.7051538352316906E-2</v>
      </c>
      <c r="E5489">
        <v>-1.7051538352316906E-2</v>
      </c>
      <c r="F5489">
        <v>5487</v>
      </c>
      <c r="G5489">
        <f t="shared" ca="1" si="173"/>
        <v>0.13586934238126283</v>
      </c>
    </row>
    <row r="5490" spans="2:7" x14ac:dyDescent="0.2">
      <c r="B5490" s="153">
        <v>35613</v>
      </c>
      <c r="C5490" s="61">
        <v>65.907073999999994</v>
      </c>
      <c r="D5490">
        <f t="shared" si="172"/>
        <v>1.6096384296912066E-2</v>
      </c>
      <c r="E5490">
        <v>1.6096384296912066E-2</v>
      </c>
      <c r="F5490">
        <v>5488</v>
      </c>
      <c r="G5490">
        <f t="shared" ca="1" si="173"/>
        <v>5.8917594605827024E-2</v>
      </c>
    </row>
    <row r="5491" spans="2:7" x14ac:dyDescent="0.2">
      <c r="B5491" s="153">
        <v>35612</v>
      </c>
      <c r="C5491" s="61">
        <v>64.863014000000007</v>
      </c>
      <c r="D5491">
        <f t="shared" si="172"/>
        <v>3.5898719000112787E-3</v>
      </c>
      <c r="E5491">
        <v>3.5898719000112787E-3</v>
      </c>
      <c r="F5491">
        <v>5489</v>
      </c>
      <c r="G5491">
        <f t="shared" ca="1" si="173"/>
        <v>-9.5913357267179089E-2</v>
      </c>
    </row>
    <row r="5492" spans="2:7" x14ac:dyDescent="0.2">
      <c r="B5492" s="153">
        <v>35611</v>
      </c>
      <c r="C5492" s="61">
        <v>64.630996999999994</v>
      </c>
      <c r="D5492">
        <f t="shared" si="172"/>
        <v>6.4355601538016874E-3</v>
      </c>
      <c r="E5492">
        <v>6.4355601538016874E-3</v>
      </c>
      <c r="F5492">
        <v>5490</v>
      </c>
      <c r="G5492">
        <f t="shared" ca="1" si="173"/>
        <v>-7.011394772011062E-2</v>
      </c>
    </row>
    <row r="5493" spans="2:7" x14ac:dyDescent="0.2">
      <c r="B5493" s="153">
        <v>35608</v>
      </c>
      <c r="C5493" s="61">
        <v>64.21772</v>
      </c>
      <c r="D5493">
        <f t="shared" si="172"/>
        <v>-1.4794213933510457E-2</v>
      </c>
      <c r="E5493">
        <v>-1.4794213933510457E-2</v>
      </c>
      <c r="F5493">
        <v>5491</v>
      </c>
      <c r="G5493">
        <f t="shared" ca="1" si="173"/>
        <v>5.3397115830686397E-2</v>
      </c>
    </row>
    <row r="5494" spans="2:7" x14ac:dyDescent="0.2">
      <c r="B5494" s="153">
        <v>35607</v>
      </c>
      <c r="C5494" s="61">
        <v>65.182036999999994</v>
      </c>
      <c r="D5494">
        <f t="shared" si="172"/>
        <v>-1.0347887829854937E-2</v>
      </c>
      <c r="E5494">
        <v>-1.0347887829854937E-2</v>
      </c>
      <c r="F5494">
        <v>5492</v>
      </c>
      <c r="G5494">
        <f t="shared" ca="1" si="173"/>
        <v>-2.4082484215570757E-2</v>
      </c>
    </row>
    <row r="5495" spans="2:7" x14ac:dyDescent="0.2">
      <c r="B5495" s="153">
        <v>35606</v>
      </c>
      <c r="C5495" s="61">
        <v>65.863585999999998</v>
      </c>
      <c r="D5495">
        <f t="shared" si="172"/>
        <v>-4.82046516836884E-3</v>
      </c>
      <c r="E5495">
        <v>-4.82046516836884E-3</v>
      </c>
      <c r="F5495">
        <v>5493</v>
      </c>
      <c r="G5495">
        <f t="shared" ca="1" si="173"/>
        <v>-6.8272304650938781E-2</v>
      </c>
    </row>
    <row r="5496" spans="2:7" x14ac:dyDescent="0.2">
      <c r="B5496" s="153">
        <v>35605</v>
      </c>
      <c r="C5496" s="61">
        <v>66.182616999999993</v>
      </c>
      <c r="D5496">
        <f t="shared" si="172"/>
        <v>-9.3333929086913698E-3</v>
      </c>
      <c r="E5496">
        <v>-9.3333929086913698E-3</v>
      </c>
      <c r="F5496">
        <v>5494</v>
      </c>
      <c r="G5496">
        <f t="shared" ca="1" si="173"/>
        <v>-4.9795245035365743E-5</v>
      </c>
    </row>
    <row r="5497" spans="2:7" x14ac:dyDescent="0.2">
      <c r="B5497" s="153">
        <v>35604</v>
      </c>
      <c r="C5497" s="61">
        <v>66.806145000000001</v>
      </c>
      <c r="D5497">
        <f t="shared" si="172"/>
        <v>1.7334764435341449E-2</v>
      </c>
      <c r="E5497">
        <v>1.7334764435341449E-2</v>
      </c>
      <c r="F5497">
        <v>5495</v>
      </c>
      <c r="G5497">
        <f t="shared" ca="1" si="173"/>
        <v>3.8092425163999175E-2</v>
      </c>
    </row>
    <row r="5498" spans="2:7" x14ac:dyDescent="0.2">
      <c r="B5498" s="153">
        <v>35601</v>
      </c>
      <c r="C5498" s="61">
        <v>65.667809000000005</v>
      </c>
      <c r="D5498">
        <f t="shared" si="172"/>
        <v>3.2489700151024981E-2</v>
      </c>
      <c r="E5498">
        <v>3.2489700151024981E-2</v>
      </c>
      <c r="F5498">
        <v>5496</v>
      </c>
      <c r="G5498">
        <f t="shared" ca="1" si="173"/>
        <v>3.9094559047907047E-2</v>
      </c>
    </row>
    <row r="5499" spans="2:7" x14ac:dyDescent="0.2">
      <c r="B5499" s="153">
        <v>35600</v>
      </c>
      <c r="C5499" s="61">
        <v>63.601418000000002</v>
      </c>
      <c r="D5499">
        <f t="shared" si="172"/>
        <v>-1.4382213900790556E-2</v>
      </c>
      <c r="E5499">
        <v>-1.4382213900790556E-2</v>
      </c>
      <c r="F5499">
        <v>5497</v>
      </c>
      <c r="G5499">
        <f t="shared" ca="1" si="173"/>
        <v>-2.4171202041555765E-2</v>
      </c>
    </row>
    <row r="5500" spans="2:7" x14ac:dyDescent="0.2">
      <c r="B5500" s="153">
        <v>35599</v>
      </c>
      <c r="C5500" s="61">
        <v>64.529494999999997</v>
      </c>
      <c r="D5500">
        <f t="shared" si="172"/>
        <v>3.1405694049719088E-2</v>
      </c>
      <c r="E5500">
        <v>3.1405694049719088E-2</v>
      </c>
      <c r="F5500">
        <v>5498</v>
      </c>
      <c r="G5500">
        <f t="shared" ca="1" si="173"/>
        <v>7.197746951842135E-2</v>
      </c>
    </row>
    <row r="5501" spans="2:7" x14ac:dyDescent="0.2">
      <c r="B5501" s="153">
        <v>35598</v>
      </c>
      <c r="C5501" s="61">
        <v>62.564610000000002</v>
      </c>
      <c r="D5501">
        <f t="shared" si="172"/>
        <v>1.065864225787121E-2</v>
      </c>
      <c r="E5501">
        <v>1.065864225787121E-2</v>
      </c>
      <c r="F5501">
        <v>5499</v>
      </c>
      <c r="G5501">
        <f t="shared" ca="1" si="173"/>
        <v>-2.4613461416198353E-2</v>
      </c>
    </row>
    <row r="5502" spans="2:7" x14ac:dyDescent="0.2">
      <c r="B5502" s="153">
        <v>35597</v>
      </c>
      <c r="C5502" s="61">
        <v>61.904789000000001</v>
      </c>
      <c r="D5502">
        <f t="shared" si="172"/>
        <v>4.9432891385673781E-3</v>
      </c>
      <c r="E5502">
        <v>4.9432891385673781E-3</v>
      </c>
      <c r="F5502">
        <v>5500</v>
      </c>
      <c r="G5502">
        <f t="shared" ca="1" si="173"/>
        <v>-7.0668139871795918E-2</v>
      </c>
    </row>
    <row r="5503" spans="2:7" x14ac:dyDescent="0.2">
      <c r="B5503" s="153">
        <v>35594</v>
      </c>
      <c r="C5503" s="61">
        <v>61.600281000000003</v>
      </c>
      <c r="D5503">
        <f t="shared" si="172"/>
        <v>4.8888772119192542E-2</v>
      </c>
      <c r="E5503">
        <v>4.8888772119192542E-2</v>
      </c>
      <c r="F5503">
        <v>5501</v>
      </c>
      <c r="G5503">
        <f t="shared" ca="1" si="173"/>
        <v>-4.8482019254087513E-3</v>
      </c>
    </row>
    <row r="5504" spans="2:7" x14ac:dyDescent="0.2">
      <c r="B5504" s="153">
        <v>35593</v>
      </c>
      <c r="C5504" s="61">
        <v>58.729087999999997</v>
      </c>
      <c r="D5504">
        <f t="shared" si="172"/>
        <v>6.7115085642515436E-3</v>
      </c>
      <c r="E5504">
        <v>6.7115085642515436E-3</v>
      </c>
      <c r="F5504">
        <v>5502</v>
      </c>
      <c r="G5504">
        <f t="shared" ca="1" si="173"/>
        <v>4.6363466908107061E-2</v>
      </c>
    </row>
    <row r="5505" spans="2:7" x14ac:dyDescent="0.2">
      <c r="B5505" s="153">
        <v>35592</v>
      </c>
      <c r="C5505" s="61">
        <v>58.337555000000002</v>
      </c>
      <c r="D5505">
        <f t="shared" si="172"/>
        <v>9.2825534167964539E-3</v>
      </c>
      <c r="E5505">
        <v>9.2825534167964539E-3</v>
      </c>
      <c r="F5505">
        <v>5503</v>
      </c>
      <c r="G5505">
        <f t="shared" ca="1" si="173"/>
        <v>-9.4657903041985514E-2</v>
      </c>
    </row>
    <row r="5506" spans="2:7" x14ac:dyDescent="0.2">
      <c r="B5506" s="153">
        <v>35591</v>
      </c>
      <c r="C5506" s="61">
        <v>57.801014000000002</v>
      </c>
      <c r="D5506">
        <f t="shared" si="172"/>
        <v>2.5149849946258878E-3</v>
      </c>
      <c r="E5506">
        <v>2.5149849946258878E-3</v>
      </c>
      <c r="F5506">
        <v>5504</v>
      </c>
      <c r="G5506">
        <f t="shared" ca="1" si="173"/>
        <v>-2.2530742043437796E-3</v>
      </c>
    </row>
    <row r="5507" spans="2:7" x14ac:dyDescent="0.2">
      <c r="B5507" s="153">
        <v>35590</v>
      </c>
      <c r="C5507" s="61">
        <v>57.656010000000002</v>
      </c>
      <c r="D5507">
        <f t="shared" ref="D5507:D5570" si="174">(C5507-C5508)/C5508</f>
        <v>-1.4622065345366685E-2</v>
      </c>
      <c r="E5507">
        <v>-1.4622065345366685E-2</v>
      </c>
      <c r="F5507">
        <v>5505</v>
      </c>
      <c r="G5507">
        <f t="shared" ref="G5507:G5570" ca="1" si="175">_xlfn.NORM.INV(RAND(),$N$5,$N$6)</f>
        <v>-1.0370353384424139E-2</v>
      </c>
    </row>
    <row r="5508" spans="2:7" x14ac:dyDescent="0.2">
      <c r="B5508" s="153">
        <v>35587</v>
      </c>
      <c r="C5508" s="61">
        <v>58.511569999999999</v>
      </c>
      <c r="D5508">
        <f t="shared" si="174"/>
        <v>-4.9524635585156064E-4</v>
      </c>
      <c r="E5508">
        <v>-4.9524635585156064E-4</v>
      </c>
      <c r="F5508">
        <v>5506</v>
      </c>
      <c r="G5508">
        <f t="shared" ca="1" si="175"/>
        <v>-2.2939594858762864E-2</v>
      </c>
    </row>
    <row r="5509" spans="2:7" x14ac:dyDescent="0.2">
      <c r="B5509" s="153">
        <v>35586</v>
      </c>
      <c r="C5509" s="61">
        <v>58.540562000000001</v>
      </c>
      <c r="D5509">
        <f t="shared" si="174"/>
        <v>6.6074010898217331E-3</v>
      </c>
      <c r="E5509">
        <v>6.6074010898217331E-3</v>
      </c>
      <c r="F5509">
        <v>5507</v>
      </c>
      <c r="G5509">
        <f t="shared" ca="1" si="175"/>
        <v>-5.7572633314818024E-3</v>
      </c>
    </row>
    <row r="5510" spans="2:7" x14ac:dyDescent="0.2">
      <c r="B5510" s="153">
        <v>35585</v>
      </c>
      <c r="C5510" s="61">
        <v>58.156300000000002</v>
      </c>
      <c r="D5510">
        <f t="shared" si="174"/>
        <v>-2.8591609270123947E-3</v>
      </c>
      <c r="E5510">
        <v>-2.8591609270123947E-3</v>
      </c>
      <c r="F5510">
        <v>5508</v>
      </c>
      <c r="G5510">
        <f t="shared" ca="1" si="175"/>
        <v>-1.0716392267577268E-2</v>
      </c>
    </row>
    <row r="5511" spans="2:7" x14ac:dyDescent="0.2">
      <c r="B5511" s="153">
        <v>35584</v>
      </c>
      <c r="C5511" s="61">
        <v>58.323054999999997</v>
      </c>
      <c r="D5511">
        <f t="shared" si="174"/>
        <v>8.5255021072530648E-3</v>
      </c>
      <c r="E5511">
        <v>8.5255021072530648E-3</v>
      </c>
      <c r="F5511">
        <v>5509</v>
      </c>
      <c r="G5511">
        <f t="shared" ca="1" si="175"/>
        <v>-1.079505356894386E-2</v>
      </c>
    </row>
    <row r="5512" spans="2:7" x14ac:dyDescent="0.2">
      <c r="B5512" s="153">
        <v>35583</v>
      </c>
      <c r="C5512" s="61">
        <v>57.830024999999999</v>
      </c>
      <c r="D5512">
        <f t="shared" si="174"/>
        <v>8.2164110224035199E-3</v>
      </c>
      <c r="E5512">
        <v>8.2164110224035199E-3</v>
      </c>
      <c r="F5512">
        <v>5510</v>
      </c>
      <c r="G5512">
        <f t="shared" ca="1" si="175"/>
        <v>-4.9058804903712963E-2</v>
      </c>
    </row>
    <row r="5513" spans="2:7" x14ac:dyDescent="0.2">
      <c r="B5513" s="153">
        <v>35580</v>
      </c>
      <c r="C5513" s="61">
        <v>57.358741999999999</v>
      </c>
      <c r="D5513">
        <f t="shared" si="174"/>
        <v>1.8998260907597958E-3</v>
      </c>
      <c r="E5513">
        <v>1.8998260907597958E-3</v>
      </c>
      <c r="F5513">
        <v>5511</v>
      </c>
      <c r="G5513">
        <f t="shared" ca="1" si="175"/>
        <v>-6.0801243272244059E-2</v>
      </c>
    </row>
    <row r="5514" spans="2:7" x14ac:dyDescent="0.2">
      <c r="B5514" s="153">
        <v>35579</v>
      </c>
      <c r="C5514" s="61">
        <v>57.249977000000001</v>
      </c>
      <c r="D5514">
        <f t="shared" si="174"/>
        <v>-2.0221218925265622E-3</v>
      </c>
      <c r="E5514">
        <v>-2.0221218925265622E-3</v>
      </c>
      <c r="F5514">
        <v>5512</v>
      </c>
      <c r="G5514">
        <f t="shared" ca="1" si="175"/>
        <v>-1.8457842524931156E-2</v>
      </c>
    </row>
    <row r="5515" spans="2:7" x14ac:dyDescent="0.2">
      <c r="B5515" s="153">
        <v>35578</v>
      </c>
      <c r="C5515" s="61">
        <v>57.365977999999998</v>
      </c>
      <c r="D5515">
        <f t="shared" si="174"/>
        <v>7.7694157482416128E-3</v>
      </c>
      <c r="E5515">
        <v>7.7694157482416128E-3</v>
      </c>
      <c r="F5515">
        <v>5513</v>
      </c>
      <c r="G5515">
        <f t="shared" ca="1" si="175"/>
        <v>7.9406134890906595E-3</v>
      </c>
    </row>
    <row r="5516" spans="2:7" x14ac:dyDescent="0.2">
      <c r="B5516" s="153">
        <v>35577</v>
      </c>
      <c r="C5516" s="61">
        <v>56.923713999999997</v>
      </c>
      <c r="D5516">
        <f t="shared" si="174"/>
        <v>-1.8011160372000533E-2</v>
      </c>
      <c r="E5516">
        <v>-1.8011160372000533E-2</v>
      </c>
      <c r="F5516">
        <v>5514</v>
      </c>
      <c r="G5516">
        <f t="shared" ca="1" si="175"/>
        <v>3.6525127058509584E-2</v>
      </c>
    </row>
    <row r="5517" spans="2:7" x14ac:dyDescent="0.2">
      <c r="B5517" s="153">
        <v>35576</v>
      </c>
      <c r="C5517" s="61">
        <v>57.967781000000002</v>
      </c>
      <c r="D5517">
        <f t="shared" si="174"/>
        <v>1.8082465483013746E-2</v>
      </c>
      <c r="E5517">
        <v>1.8082465483013746E-2</v>
      </c>
      <c r="F5517">
        <v>5515</v>
      </c>
      <c r="G5517">
        <f t="shared" ca="1" si="175"/>
        <v>-1.4314762257790044E-2</v>
      </c>
    </row>
    <row r="5518" spans="2:7" x14ac:dyDescent="0.2">
      <c r="B5518" s="153">
        <v>35573</v>
      </c>
      <c r="C5518" s="61">
        <v>56.938198</v>
      </c>
      <c r="D5518">
        <f t="shared" si="174"/>
        <v>1.7858356547355127E-3</v>
      </c>
      <c r="E5518">
        <v>1.7858356547355127E-3</v>
      </c>
      <c r="F5518">
        <v>5516</v>
      </c>
      <c r="G5518">
        <f t="shared" ca="1" si="175"/>
        <v>-3.7338865279559194E-2</v>
      </c>
    </row>
    <row r="5519" spans="2:7" x14ac:dyDescent="0.2">
      <c r="B5519" s="153">
        <v>35572</v>
      </c>
      <c r="C5519" s="61">
        <v>56.836697000000001</v>
      </c>
      <c r="D5519">
        <f t="shared" si="174"/>
        <v>-4.8242564406661267E-3</v>
      </c>
      <c r="E5519">
        <v>-4.8242564406661267E-3</v>
      </c>
      <c r="F5519">
        <v>5517</v>
      </c>
      <c r="G5519">
        <f t="shared" ca="1" si="175"/>
        <v>-2.6152375324943928E-2</v>
      </c>
    </row>
    <row r="5520" spans="2:7" x14ac:dyDescent="0.2">
      <c r="B5520" s="153">
        <v>35571</v>
      </c>
      <c r="C5520" s="61">
        <v>57.112220999999998</v>
      </c>
      <c r="D5520">
        <f t="shared" si="174"/>
        <v>-1.5251677209811503E-2</v>
      </c>
      <c r="E5520">
        <v>-1.5251677209811503E-2</v>
      </c>
      <c r="F5520">
        <v>5518</v>
      </c>
      <c r="G5520">
        <f t="shared" ca="1" si="175"/>
        <v>-2.9607456842234221E-2</v>
      </c>
    </row>
    <row r="5521" spans="2:7" x14ac:dyDescent="0.2">
      <c r="B5521" s="153">
        <v>35570</v>
      </c>
      <c r="C5521" s="61">
        <v>57.996769</v>
      </c>
      <c r="D5521">
        <f t="shared" si="174"/>
        <v>-5.5944600295714294E-3</v>
      </c>
      <c r="E5521">
        <v>-5.5944600295714294E-3</v>
      </c>
      <c r="F5521">
        <v>5519</v>
      </c>
      <c r="G5521">
        <f t="shared" ca="1" si="175"/>
        <v>4.5388452083127584E-2</v>
      </c>
    </row>
    <row r="5522" spans="2:7" x14ac:dyDescent="0.2">
      <c r="B5522" s="153">
        <v>35569</v>
      </c>
      <c r="C5522" s="61">
        <v>58.323054999999997</v>
      </c>
      <c r="D5522">
        <f t="shared" si="174"/>
        <v>2.3539814069481479E-2</v>
      </c>
      <c r="E5522">
        <v>2.3539814069481479E-2</v>
      </c>
      <c r="F5522">
        <v>5520</v>
      </c>
      <c r="G5522">
        <f t="shared" ca="1" si="175"/>
        <v>5.1661148684923941E-2</v>
      </c>
    </row>
    <row r="5523" spans="2:7" x14ac:dyDescent="0.2">
      <c r="B5523" s="153">
        <v>35566</v>
      </c>
      <c r="C5523" s="61">
        <v>56.981715999999999</v>
      </c>
      <c r="D5523">
        <f t="shared" si="174"/>
        <v>3.0418174973154893E-2</v>
      </c>
      <c r="E5523">
        <v>3.0418174973154893E-2</v>
      </c>
      <c r="F5523">
        <v>5521</v>
      </c>
      <c r="G5523">
        <f t="shared" ca="1" si="175"/>
        <v>2.9950464807609798E-2</v>
      </c>
    </row>
    <row r="5524" spans="2:7" x14ac:dyDescent="0.2">
      <c r="B5524" s="153">
        <v>35565</v>
      </c>
      <c r="C5524" s="61">
        <v>55.299602999999998</v>
      </c>
      <c r="D5524">
        <f t="shared" si="174"/>
        <v>4.0813202765510488E-3</v>
      </c>
      <c r="E5524">
        <v>4.0813202765510488E-3</v>
      </c>
      <c r="F5524">
        <v>5522</v>
      </c>
      <c r="G5524">
        <f t="shared" ca="1" si="175"/>
        <v>1.5580626229700143E-2</v>
      </c>
    </row>
    <row r="5525" spans="2:7" x14ac:dyDescent="0.2">
      <c r="B5525" s="153">
        <v>35564</v>
      </c>
      <c r="C5525" s="61">
        <v>55.074824999999997</v>
      </c>
      <c r="D5525">
        <f t="shared" si="174"/>
        <v>3.0524716224494187E-2</v>
      </c>
      <c r="E5525">
        <v>3.0524716224494187E-2</v>
      </c>
      <c r="F5525">
        <v>5523</v>
      </c>
      <c r="G5525">
        <f t="shared" ca="1" si="175"/>
        <v>-2.9880300356929537E-2</v>
      </c>
    </row>
    <row r="5526" spans="2:7" x14ac:dyDescent="0.2">
      <c r="B5526" s="153">
        <v>35563</v>
      </c>
      <c r="C5526" s="61">
        <v>53.443477999999999</v>
      </c>
      <c r="D5526">
        <f t="shared" si="174"/>
        <v>2.162187746511892E-2</v>
      </c>
      <c r="E5526">
        <v>2.162187746511892E-2</v>
      </c>
      <c r="F5526">
        <v>5524</v>
      </c>
      <c r="G5526">
        <f t="shared" ca="1" si="175"/>
        <v>1.0170853500009923E-2</v>
      </c>
    </row>
    <row r="5527" spans="2:7" x14ac:dyDescent="0.2">
      <c r="B5527" s="153">
        <v>35562</v>
      </c>
      <c r="C5527" s="61">
        <v>52.312385999999996</v>
      </c>
      <c r="D5527">
        <f t="shared" si="174"/>
        <v>-1.0152484816439314E-2</v>
      </c>
      <c r="E5527">
        <v>-1.0152484816439314E-2</v>
      </c>
      <c r="F5527">
        <v>5525</v>
      </c>
      <c r="G5527">
        <f t="shared" ca="1" si="175"/>
        <v>-5.865835596857593E-2</v>
      </c>
    </row>
    <row r="5528" spans="2:7" x14ac:dyDescent="0.2">
      <c r="B5528" s="153">
        <v>35559</v>
      </c>
      <c r="C5528" s="61">
        <v>52.848934</v>
      </c>
      <c r="D5528">
        <f t="shared" si="174"/>
        <v>-6.5348205572074601E-3</v>
      </c>
      <c r="E5528">
        <v>-6.5348205572074601E-3</v>
      </c>
      <c r="F5528">
        <v>5526</v>
      </c>
      <c r="G5528">
        <f t="shared" ca="1" si="175"/>
        <v>3.6901916295352059E-3</v>
      </c>
    </row>
    <row r="5529" spans="2:7" x14ac:dyDescent="0.2">
      <c r="B5529" s="153">
        <v>35558</v>
      </c>
      <c r="C5529" s="61">
        <v>53.196564000000002</v>
      </c>
      <c r="D5529">
        <f t="shared" si="174"/>
        <v>2.4064018410495471E-3</v>
      </c>
      <c r="E5529">
        <v>2.4064018410495471E-3</v>
      </c>
      <c r="F5529">
        <v>5527</v>
      </c>
      <c r="G5529">
        <f t="shared" ca="1" si="175"/>
        <v>-7.8181302468098263E-2</v>
      </c>
    </row>
    <row r="5530" spans="2:7" x14ac:dyDescent="0.2">
      <c r="B5530" s="153">
        <v>35557</v>
      </c>
      <c r="C5530" s="61">
        <v>53.068859000000003</v>
      </c>
      <c r="D5530">
        <f t="shared" si="174"/>
        <v>-3.0658216696069608E-3</v>
      </c>
      <c r="E5530">
        <v>-3.0658216696069608E-3</v>
      </c>
      <c r="F5530">
        <v>5528</v>
      </c>
      <c r="G5530">
        <f t="shared" ca="1" si="175"/>
        <v>-4.4546052737940892E-2</v>
      </c>
    </row>
    <row r="5531" spans="2:7" x14ac:dyDescent="0.2">
      <c r="B5531" s="153">
        <v>35556</v>
      </c>
      <c r="C5531" s="61">
        <v>53.232059</v>
      </c>
      <c r="D5531">
        <f t="shared" si="174"/>
        <v>-1.5870730755660284E-2</v>
      </c>
      <c r="E5531">
        <v>-1.5870730755660284E-2</v>
      </c>
      <c r="F5531">
        <v>5529</v>
      </c>
      <c r="G5531">
        <f t="shared" ca="1" si="175"/>
        <v>-3.9747592224708972E-2</v>
      </c>
    </row>
    <row r="5532" spans="2:7" x14ac:dyDescent="0.2">
      <c r="B5532" s="153">
        <v>35555</v>
      </c>
      <c r="C5532" s="61">
        <v>54.090515000000003</v>
      </c>
      <c r="D5532">
        <f t="shared" si="174"/>
        <v>-3.2977910361499163E-2</v>
      </c>
      <c r="E5532">
        <v>-3.2977910361499163E-2</v>
      </c>
      <c r="F5532">
        <v>5530</v>
      </c>
      <c r="G5532">
        <f t="shared" ca="1" si="175"/>
        <v>-3.7716335159602571E-3</v>
      </c>
    </row>
    <row r="5533" spans="2:7" x14ac:dyDescent="0.2">
      <c r="B5533" s="153">
        <v>35552</v>
      </c>
      <c r="C5533" s="61">
        <v>55.935138999999999</v>
      </c>
      <c r="D5533">
        <f t="shared" si="174"/>
        <v>-2.8346283009479625E-2</v>
      </c>
      <c r="E5533">
        <v>-2.8346283009479625E-2</v>
      </c>
      <c r="F5533">
        <v>5531</v>
      </c>
      <c r="G5533">
        <f t="shared" ca="1" si="175"/>
        <v>-1.0007584142830346E-2</v>
      </c>
    </row>
    <row r="5534" spans="2:7" x14ac:dyDescent="0.2">
      <c r="B5534" s="153">
        <v>35551</v>
      </c>
      <c r="C5534" s="61">
        <v>57.566947999999996</v>
      </c>
      <c r="D5534">
        <f t="shared" si="174"/>
        <v>0</v>
      </c>
      <c r="E5534">
        <v>0</v>
      </c>
      <c r="F5534">
        <v>5532</v>
      </c>
      <c r="G5534">
        <f t="shared" ca="1" si="175"/>
        <v>-7.0285551827189818E-2</v>
      </c>
    </row>
    <row r="5535" spans="2:7" x14ac:dyDescent="0.2">
      <c r="B5535" s="153">
        <v>35550</v>
      </c>
      <c r="C5535" s="61">
        <v>57.566947999999996</v>
      </c>
      <c r="D5535">
        <f t="shared" si="174"/>
        <v>1.5011255461815249E-2</v>
      </c>
      <c r="E5535">
        <v>1.5011255461815249E-2</v>
      </c>
      <c r="F5535">
        <v>5533</v>
      </c>
      <c r="G5535">
        <f t="shared" ca="1" si="175"/>
        <v>1.2730972663515057E-2</v>
      </c>
    </row>
    <row r="5536" spans="2:7" x14ac:dyDescent="0.2">
      <c r="B5536" s="153">
        <v>35549</v>
      </c>
      <c r="C5536" s="61">
        <v>56.715575999999999</v>
      </c>
      <c r="D5536">
        <f t="shared" si="174"/>
        <v>4.019204816722334E-3</v>
      </c>
      <c r="E5536">
        <v>4.019204816722334E-3</v>
      </c>
      <c r="F5536">
        <v>5534</v>
      </c>
      <c r="G5536">
        <f t="shared" ca="1" si="175"/>
        <v>-3.8238966734926216E-2</v>
      </c>
    </row>
    <row r="5537" spans="2:7" x14ac:dyDescent="0.2">
      <c r="B5537" s="153">
        <v>35548</v>
      </c>
      <c r="C5537" s="61">
        <v>56.488537000000001</v>
      </c>
      <c r="D5537">
        <f t="shared" si="174"/>
        <v>-4.2521245330867791E-3</v>
      </c>
      <c r="E5537">
        <v>-4.2521245330867791E-3</v>
      </c>
      <c r="F5537">
        <v>5535</v>
      </c>
      <c r="G5537">
        <f t="shared" ca="1" si="175"/>
        <v>4.7834048754308689E-2</v>
      </c>
    </row>
    <row r="5538" spans="2:7" x14ac:dyDescent="0.2">
      <c r="B5538" s="153">
        <v>35545</v>
      </c>
      <c r="C5538" s="61">
        <v>56.729759000000001</v>
      </c>
      <c r="D5538">
        <f t="shared" si="174"/>
        <v>5.004110569785809E-4</v>
      </c>
      <c r="E5538">
        <v>5.004110569785809E-4</v>
      </c>
      <c r="F5538">
        <v>5536</v>
      </c>
      <c r="G5538">
        <f t="shared" ca="1" si="175"/>
        <v>0.10988047792915982</v>
      </c>
    </row>
    <row r="5539" spans="2:7" x14ac:dyDescent="0.2">
      <c r="B5539" s="153">
        <v>35544</v>
      </c>
      <c r="C5539" s="61">
        <v>56.701385000000002</v>
      </c>
      <c r="D5539">
        <f t="shared" si="174"/>
        <v>-1.9977686130438462E-3</v>
      </c>
      <c r="E5539">
        <v>-1.9977686130438462E-3</v>
      </c>
      <c r="F5539">
        <v>5537</v>
      </c>
      <c r="G5539">
        <f t="shared" ca="1" si="175"/>
        <v>7.5702103630047785E-2</v>
      </c>
    </row>
    <row r="5540" spans="2:7" x14ac:dyDescent="0.2">
      <c r="B5540" s="153">
        <v>35543</v>
      </c>
      <c r="C5540" s="61">
        <v>56.814888000000003</v>
      </c>
      <c r="D5540">
        <f t="shared" si="174"/>
        <v>1.7146675865374029E-2</v>
      </c>
      <c r="E5540">
        <v>1.7146675865374029E-2</v>
      </c>
      <c r="F5540">
        <v>5538</v>
      </c>
      <c r="G5540">
        <f t="shared" ca="1" si="175"/>
        <v>4.2749015793943149E-2</v>
      </c>
    </row>
    <row r="5541" spans="2:7" x14ac:dyDescent="0.2">
      <c r="B5541" s="153">
        <v>35542</v>
      </c>
      <c r="C5541" s="61">
        <v>55.857123999999999</v>
      </c>
      <c r="D5541">
        <f t="shared" si="174"/>
        <v>1.0525528915055368E-2</v>
      </c>
      <c r="E5541">
        <v>1.0525528915055368E-2</v>
      </c>
      <c r="F5541">
        <v>5539</v>
      </c>
      <c r="G5541">
        <f t="shared" ca="1" si="175"/>
        <v>0.11484745585693577</v>
      </c>
    </row>
    <row r="5542" spans="2:7" x14ac:dyDescent="0.2">
      <c r="B5542" s="153">
        <v>35541</v>
      </c>
      <c r="C5542" s="61">
        <v>55.275322000000003</v>
      </c>
      <c r="D5542">
        <f t="shared" si="174"/>
        <v>1.7633033779383973E-2</v>
      </c>
      <c r="E5542">
        <v>1.7633033779383973E-2</v>
      </c>
      <c r="F5542">
        <v>5540</v>
      </c>
      <c r="G5542">
        <f t="shared" ca="1" si="175"/>
        <v>2.7643039749527365E-2</v>
      </c>
    </row>
    <row r="5543" spans="2:7" x14ac:dyDescent="0.2">
      <c r="B5543" s="153">
        <v>35538</v>
      </c>
      <c r="C5543" s="61">
        <v>54.317538999999996</v>
      </c>
      <c r="D5543">
        <f t="shared" si="174"/>
        <v>0</v>
      </c>
      <c r="E5543">
        <v>0</v>
      </c>
      <c r="F5543">
        <v>5541</v>
      </c>
      <c r="G5543">
        <f t="shared" ca="1" si="175"/>
        <v>-1.7661101007884619E-2</v>
      </c>
    </row>
    <row r="5544" spans="2:7" x14ac:dyDescent="0.2">
      <c r="B5544" s="153">
        <v>35537</v>
      </c>
      <c r="C5544" s="61">
        <v>54.317538999999996</v>
      </c>
      <c r="D5544">
        <f t="shared" si="174"/>
        <v>1.3234426079940508E-2</v>
      </c>
      <c r="E5544">
        <v>1.3234426079940508E-2</v>
      </c>
      <c r="F5544">
        <v>5542</v>
      </c>
      <c r="G5544">
        <f t="shared" ca="1" si="175"/>
        <v>-1.5640852176783702E-2</v>
      </c>
    </row>
    <row r="5545" spans="2:7" x14ac:dyDescent="0.2">
      <c r="B5545" s="153">
        <v>35536</v>
      </c>
      <c r="C5545" s="61">
        <v>53.608066999999998</v>
      </c>
      <c r="D5545">
        <f t="shared" si="174"/>
        <v>0</v>
      </c>
      <c r="E5545">
        <v>0</v>
      </c>
      <c r="F5545">
        <v>5543</v>
      </c>
      <c r="G5545">
        <f t="shared" ca="1" si="175"/>
        <v>-3.4225807340451664E-2</v>
      </c>
    </row>
    <row r="5546" spans="2:7" x14ac:dyDescent="0.2">
      <c r="B5546" s="153">
        <v>35535</v>
      </c>
      <c r="C5546" s="61">
        <v>53.608066999999998</v>
      </c>
      <c r="D5546">
        <f t="shared" si="174"/>
        <v>2.1220479866088621E-3</v>
      </c>
      <c r="E5546">
        <v>2.1220479866088621E-3</v>
      </c>
      <c r="F5546">
        <v>5544</v>
      </c>
      <c r="G5546">
        <f t="shared" ca="1" si="175"/>
        <v>-1.6113716168834936E-2</v>
      </c>
    </row>
    <row r="5547" spans="2:7" x14ac:dyDescent="0.2">
      <c r="B5547" s="153">
        <v>35534</v>
      </c>
      <c r="C5547" s="61">
        <v>53.494548999999999</v>
      </c>
      <c r="D5547">
        <f t="shared" si="174"/>
        <v>0</v>
      </c>
      <c r="E5547">
        <v>0</v>
      </c>
      <c r="F5547">
        <v>5545</v>
      </c>
      <c r="G5547">
        <f t="shared" ca="1" si="175"/>
        <v>2.9977585817528331E-2</v>
      </c>
    </row>
    <row r="5548" spans="2:7" x14ac:dyDescent="0.2">
      <c r="B5548" s="153">
        <v>35531</v>
      </c>
      <c r="C5548" s="61">
        <v>53.494548999999999</v>
      </c>
      <c r="D5548">
        <f t="shared" si="174"/>
        <v>1.4122305337539673E-2</v>
      </c>
      <c r="E5548">
        <v>1.4122305337539673E-2</v>
      </c>
      <c r="F5548">
        <v>5546</v>
      </c>
      <c r="G5548">
        <f t="shared" ca="1" si="175"/>
        <v>-6.7864512017091289E-2</v>
      </c>
    </row>
    <row r="5549" spans="2:7" x14ac:dyDescent="0.2">
      <c r="B5549" s="153">
        <v>35530</v>
      </c>
      <c r="C5549" s="61">
        <v>52.749603</v>
      </c>
      <c r="D5549">
        <f t="shared" si="174"/>
        <v>-3.2153142083887067E-2</v>
      </c>
      <c r="E5549">
        <v>-3.2153142083887067E-2</v>
      </c>
      <c r="F5549">
        <v>5547</v>
      </c>
      <c r="G5549">
        <f t="shared" ca="1" si="175"/>
        <v>1.7819293372676553E-2</v>
      </c>
    </row>
    <row r="5550" spans="2:7" x14ac:dyDescent="0.2">
      <c r="B5550" s="153">
        <v>35529</v>
      </c>
      <c r="C5550" s="61">
        <v>54.502014000000003</v>
      </c>
      <c r="D5550">
        <f t="shared" si="174"/>
        <v>5.5945448735239253E-2</v>
      </c>
      <c r="E5550">
        <v>5.5945448735239253E-2</v>
      </c>
      <c r="F5550">
        <v>5548</v>
      </c>
      <c r="G5550">
        <f t="shared" ca="1" si="175"/>
        <v>-4.3399098115417492E-2</v>
      </c>
    </row>
    <row r="5551" spans="2:7" x14ac:dyDescent="0.2">
      <c r="B5551" s="153">
        <v>35528</v>
      </c>
      <c r="C5551" s="61">
        <v>51.614421999999998</v>
      </c>
      <c r="D5551">
        <f t="shared" si="174"/>
        <v>0</v>
      </c>
      <c r="E5551">
        <v>0</v>
      </c>
      <c r="F5551">
        <v>5549</v>
      </c>
      <c r="G5551">
        <f t="shared" ca="1" si="175"/>
        <v>-1.774987523635798E-2</v>
      </c>
    </row>
    <row r="5552" spans="2:7" x14ac:dyDescent="0.2">
      <c r="B5552" s="153">
        <v>35527</v>
      </c>
      <c r="C5552" s="61">
        <v>51.614421999999998</v>
      </c>
      <c r="D5552">
        <f t="shared" si="174"/>
        <v>-2.4685290902780274E-3</v>
      </c>
      <c r="E5552">
        <v>-2.4685290902780274E-3</v>
      </c>
      <c r="F5552">
        <v>5550</v>
      </c>
      <c r="G5552">
        <f t="shared" ca="1" si="175"/>
        <v>-3.5022150774461629E-2</v>
      </c>
    </row>
    <row r="5553" spans="2:7" x14ac:dyDescent="0.2">
      <c r="B5553" s="153">
        <v>35524</v>
      </c>
      <c r="C5553" s="61">
        <v>51.742148999999998</v>
      </c>
      <c r="D5553">
        <f t="shared" si="174"/>
        <v>-7.3499479628565392E-3</v>
      </c>
      <c r="E5553">
        <v>-7.3499479628565392E-3</v>
      </c>
      <c r="F5553">
        <v>5551</v>
      </c>
      <c r="G5553">
        <f t="shared" ca="1" si="175"/>
        <v>-7.735162632466569E-2</v>
      </c>
    </row>
    <row r="5554" spans="2:7" x14ac:dyDescent="0.2">
      <c r="B5554" s="153">
        <v>35523</v>
      </c>
      <c r="C5554" s="61">
        <v>52.125267000000001</v>
      </c>
      <c r="D5554">
        <f t="shared" si="174"/>
        <v>4.2374074042463451E-3</v>
      </c>
      <c r="E5554">
        <v>4.2374074042463451E-3</v>
      </c>
      <c r="F5554">
        <v>5552</v>
      </c>
      <c r="G5554">
        <f t="shared" ca="1" si="175"/>
        <v>5.6966636124788715E-2</v>
      </c>
    </row>
    <row r="5555" spans="2:7" x14ac:dyDescent="0.2">
      <c r="B5555" s="153">
        <v>35522</v>
      </c>
      <c r="C5555" s="61">
        <v>51.905323000000003</v>
      </c>
      <c r="D5555">
        <f t="shared" si="174"/>
        <v>2.6087162285394334E-2</v>
      </c>
      <c r="E5555">
        <v>2.6087162285394334E-2</v>
      </c>
      <c r="F5555">
        <v>5553</v>
      </c>
      <c r="G5555">
        <f t="shared" ca="1" si="175"/>
        <v>-2.5056032131212266E-2</v>
      </c>
    </row>
    <row r="5556" spans="2:7" x14ac:dyDescent="0.2">
      <c r="B5556" s="153">
        <v>35521</v>
      </c>
      <c r="C5556" s="61">
        <v>50.585686000000003</v>
      </c>
      <c r="D5556">
        <f t="shared" si="174"/>
        <v>2.2808616005952347E-2</v>
      </c>
      <c r="E5556">
        <v>2.2808616005952347E-2</v>
      </c>
      <c r="F5556">
        <v>5554</v>
      </c>
      <c r="G5556">
        <f t="shared" ca="1" si="175"/>
        <v>-9.9435981303355056E-2</v>
      </c>
    </row>
    <row r="5557" spans="2:7" x14ac:dyDescent="0.2">
      <c r="B5557" s="153">
        <v>35520</v>
      </c>
      <c r="C5557" s="61">
        <v>49.457625999999998</v>
      </c>
      <c r="D5557">
        <f t="shared" si="174"/>
        <v>-9.9237551583920003E-2</v>
      </c>
      <c r="E5557">
        <v>-9.9237551583920003E-2</v>
      </c>
      <c r="F5557">
        <v>5555</v>
      </c>
      <c r="G5557">
        <f t="shared" ca="1" si="175"/>
        <v>-7.5368694177319184E-3</v>
      </c>
    </row>
    <row r="5558" spans="2:7" x14ac:dyDescent="0.2">
      <c r="B5558" s="153">
        <v>35517</v>
      </c>
      <c r="C5558" s="61">
        <v>54.906402999999997</v>
      </c>
      <c r="D5558">
        <f t="shared" si="174"/>
        <v>0</v>
      </c>
      <c r="E5558">
        <v>0</v>
      </c>
      <c r="F5558">
        <v>5556</v>
      </c>
      <c r="G5558">
        <f t="shared" ca="1" si="175"/>
        <v>5.3134572852689944E-2</v>
      </c>
    </row>
    <row r="5559" spans="2:7" x14ac:dyDescent="0.2">
      <c r="B5559" s="153">
        <v>35516</v>
      </c>
      <c r="C5559" s="61">
        <v>54.906402999999997</v>
      </c>
      <c r="D5559">
        <f t="shared" si="174"/>
        <v>-8.8373776296097779E-3</v>
      </c>
      <c r="E5559">
        <v>-8.8373776296097779E-3</v>
      </c>
      <c r="F5559">
        <v>5557</v>
      </c>
      <c r="G5559">
        <f t="shared" ca="1" si="175"/>
        <v>3.0127322643416336E-2</v>
      </c>
    </row>
    <row r="5560" spans="2:7" x14ac:dyDescent="0.2">
      <c r="B5560" s="153">
        <v>35515</v>
      </c>
      <c r="C5560" s="61">
        <v>55.395958</v>
      </c>
      <c r="D5560">
        <f t="shared" si="174"/>
        <v>-4.0815500268179981E-3</v>
      </c>
      <c r="E5560">
        <v>-4.0815500268179981E-3</v>
      </c>
      <c r="F5560">
        <v>5558</v>
      </c>
      <c r="G5560">
        <f t="shared" ca="1" si="175"/>
        <v>1.2397915803702537E-2</v>
      </c>
    </row>
    <row r="5561" spans="2:7" x14ac:dyDescent="0.2">
      <c r="B5561" s="153">
        <v>35514</v>
      </c>
      <c r="C5561" s="61">
        <v>55.622985999999997</v>
      </c>
      <c r="D5561">
        <f t="shared" si="174"/>
        <v>2.2297891648599889E-2</v>
      </c>
      <c r="E5561">
        <v>2.2297891648599889E-2</v>
      </c>
      <c r="F5561">
        <v>5559</v>
      </c>
      <c r="G5561">
        <f t="shared" ca="1" si="175"/>
        <v>0.13423641286024557</v>
      </c>
    </row>
    <row r="5562" spans="2:7" x14ac:dyDescent="0.2">
      <c r="B5562" s="153">
        <v>35513</v>
      </c>
      <c r="C5562" s="61">
        <v>54.409762999999998</v>
      </c>
      <c r="D5562">
        <f t="shared" si="174"/>
        <v>0</v>
      </c>
      <c r="E5562">
        <v>0</v>
      </c>
      <c r="F5562">
        <v>5560</v>
      </c>
      <c r="G5562">
        <f t="shared" ca="1" si="175"/>
        <v>4.0767120792443455E-2</v>
      </c>
    </row>
    <row r="5563" spans="2:7" x14ac:dyDescent="0.2">
      <c r="B5563" s="153">
        <v>35510</v>
      </c>
      <c r="C5563" s="61">
        <v>54.409762999999998</v>
      </c>
      <c r="D5563">
        <f t="shared" si="174"/>
        <v>6.9586680623372719E-3</v>
      </c>
      <c r="E5563">
        <v>6.9586680623372719E-3</v>
      </c>
      <c r="F5563">
        <v>5561</v>
      </c>
      <c r="G5563">
        <f t="shared" ca="1" si="175"/>
        <v>4.4641351609326842E-2</v>
      </c>
    </row>
    <row r="5564" spans="2:7" x14ac:dyDescent="0.2">
      <c r="B5564" s="153">
        <v>35509</v>
      </c>
      <c r="C5564" s="61">
        <v>54.033760000000001</v>
      </c>
      <c r="D5564">
        <f t="shared" si="174"/>
        <v>1.8182056637019415E-2</v>
      </c>
      <c r="E5564">
        <v>1.8182056637019415E-2</v>
      </c>
      <c r="F5564">
        <v>5562</v>
      </c>
      <c r="G5564">
        <f t="shared" ca="1" si="175"/>
        <v>8.0890127716906748E-2</v>
      </c>
    </row>
    <row r="5565" spans="2:7" x14ac:dyDescent="0.2">
      <c r="B5565" s="153">
        <v>35508</v>
      </c>
      <c r="C5565" s="61">
        <v>53.068859000000003</v>
      </c>
      <c r="D5565">
        <f t="shared" si="174"/>
        <v>-1.2801800902527255E-2</v>
      </c>
      <c r="E5565">
        <v>-1.2801800902527255E-2</v>
      </c>
      <c r="F5565">
        <v>5563</v>
      </c>
      <c r="G5565">
        <f t="shared" ca="1" si="175"/>
        <v>-2.835789270780632E-2</v>
      </c>
    </row>
    <row r="5566" spans="2:7" x14ac:dyDescent="0.2">
      <c r="B5566" s="153">
        <v>35507</v>
      </c>
      <c r="C5566" s="61">
        <v>53.757046000000003</v>
      </c>
      <c r="D5566">
        <f t="shared" si="174"/>
        <v>-2.446275903334336E-2</v>
      </c>
      <c r="E5566">
        <v>-2.446275903334336E-2</v>
      </c>
      <c r="F5566">
        <v>5564</v>
      </c>
      <c r="G5566">
        <f t="shared" ca="1" si="175"/>
        <v>-3.3818910183158267E-2</v>
      </c>
    </row>
    <row r="5567" spans="2:7" x14ac:dyDescent="0.2">
      <c r="B5567" s="153">
        <v>35506</v>
      </c>
      <c r="C5567" s="61">
        <v>55.105068000000003</v>
      </c>
      <c r="D5567">
        <f t="shared" si="174"/>
        <v>-4.3581433438834999E-3</v>
      </c>
      <c r="E5567">
        <v>-4.3581433438834999E-3</v>
      </c>
      <c r="F5567">
        <v>5565</v>
      </c>
      <c r="G5567">
        <f t="shared" ca="1" si="175"/>
        <v>-9.1364340329756405E-2</v>
      </c>
    </row>
    <row r="5568" spans="2:7" x14ac:dyDescent="0.2">
      <c r="B5568" s="153">
        <v>35503</v>
      </c>
      <c r="C5568" s="61">
        <v>55.346274999999999</v>
      </c>
      <c r="D5568">
        <f t="shared" si="174"/>
        <v>-2.9397691852883919E-3</v>
      </c>
      <c r="E5568">
        <v>-2.9397691852883919E-3</v>
      </c>
      <c r="F5568">
        <v>5566</v>
      </c>
      <c r="G5568">
        <f t="shared" ca="1" si="175"/>
        <v>0.10878626507265959</v>
      </c>
    </row>
    <row r="5569" spans="2:7" x14ac:dyDescent="0.2">
      <c r="B5569" s="153">
        <v>35502</v>
      </c>
      <c r="C5569" s="61">
        <v>55.509459999999997</v>
      </c>
      <c r="D5569">
        <f t="shared" si="174"/>
        <v>1.1244525476769192E-2</v>
      </c>
      <c r="E5569">
        <v>1.1244525476769192E-2</v>
      </c>
      <c r="F5569">
        <v>5567</v>
      </c>
      <c r="G5569">
        <f t="shared" ca="1" si="175"/>
        <v>2.7293361403952995E-2</v>
      </c>
    </row>
    <row r="5570" spans="2:7" x14ac:dyDescent="0.2">
      <c r="B5570" s="153">
        <v>35501</v>
      </c>
      <c r="C5570" s="61">
        <v>54.892223000000001</v>
      </c>
      <c r="D5570">
        <f t="shared" si="174"/>
        <v>1.8026272953300164E-2</v>
      </c>
      <c r="E5570">
        <v>1.8026272953300164E-2</v>
      </c>
      <c r="F5570">
        <v>5568</v>
      </c>
      <c r="G5570">
        <f t="shared" ca="1" si="175"/>
        <v>7.3541708780468576E-3</v>
      </c>
    </row>
    <row r="5571" spans="2:7" x14ac:dyDescent="0.2">
      <c r="B5571" s="153">
        <v>35500</v>
      </c>
      <c r="C5571" s="61">
        <v>53.920242000000002</v>
      </c>
      <c r="D5571">
        <f t="shared" ref="D5571:D5634" si="176">(C5571-C5572)/C5572</f>
        <v>-3.6144542562098196E-2</v>
      </c>
      <c r="E5571">
        <v>-3.6144542562098196E-2</v>
      </c>
      <c r="F5571">
        <v>5569</v>
      </c>
      <c r="G5571">
        <f t="shared" ref="G5571:G5634" ca="1" si="177">_xlfn.NORM.INV(RAND(),$N$5,$N$6)</f>
        <v>-7.8858490962024061E-2</v>
      </c>
    </row>
    <row r="5572" spans="2:7" x14ac:dyDescent="0.2">
      <c r="B5572" s="153">
        <v>35499</v>
      </c>
      <c r="C5572" s="61">
        <v>55.942248999999997</v>
      </c>
      <c r="D5572">
        <f t="shared" si="176"/>
        <v>-3.3700991812335629E-2</v>
      </c>
      <c r="E5572">
        <v>-3.3700991812335629E-2</v>
      </c>
      <c r="F5572">
        <v>5570</v>
      </c>
      <c r="G5572">
        <f t="shared" ca="1" si="177"/>
        <v>-4.3920545358324417E-2</v>
      </c>
    </row>
    <row r="5573" spans="2:7" x14ac:dyDescent="0.2">
      <c r="B5573" s="153">
        <v>35496</v>
      </c>
      <c r="C5573" s="61">
        <v>57.893310999999997</v>
      </c>
      <c r="D5573">
        <f t="shared" si="176"/>
        <v>0</v>
      </c>
      <c r="E5573">
        <v>0</v>
      </c>
      <c r="F5573">
        <v>5571</v>
      </c>
      <c r="G5573">
        <f t="shared" ca="1" si="177"/>
        <v>-7.9728293091993127E-2</v>
      </c>
    </row>
    <row r="5574" spans="2:7" x14ac:dyDescent="0.2">
      <c r="B5574" s="153">
        <v>35495</v>
      </c>
      <c r="C5574" s="61">
        <v>57.893310999999997</v>
      </c>
      <c r="D5574">
        <f t="shared" si="176"/>
        <v>1.5557133232668692E-2</v>
      </c>
      <c r="E5574">
        <v>1.5557133232668692E-2</v>
      </c>
      <c r="F5574">
        <v>5572</v>
      </c>
      <c r="G5574">
        <f t="shared" ca="1" si="177"/>
        <v>3.7799331315188658E-2</v>
      </c>
    </row>
    <row r="5575" spans="2:7" x14ac:dyDescent="0.2">
      <c r="B5575" s="153">
        <v>35494</v>
      </c>
      <c r="C5575" s="61">
        <v>57.006453999999998</v>
      </c>
      <c r="D5575">
        <f t="shared" si="176"/>
        <v>3.2909125720940985E-2</v>
      </c>
      <c r="E5575">
        <v>3.2909125720940985E-2</v>
      </c>
      <c r="F5575">
        <v>5573</v>
      </c>
      <c r="G5575">
        <f t="shared" ca="1" si="177"/>
        <v>4.6404830214448529E-2</v>
      </c>
    </row>
    <row r="5576" spans="2:7" x14ac:dyDescent="0.2">
      <c r="B5576" s="153">
        <v>35493</v>
      </c>
      <c r="C5576" s="61">
        <v>55.190193000000001</v>
      </c>
      <c r="D5576">
        <f t="shared" si="176"/>
        <v>-1.7966331707515463E-3</v>
      </c>
      <c r="E5576">
        <v>-1.7966331707515463E-3</v>
      </c>
      <c r="F5576">
        <v>5574</v>
      </c>
      <c r="G5576">
        <f t="shared" ca="1" si="177"/>
        <v>-1.9261528014409366E-2</v>
      </c>
    </row>
    <row r="5577" spans="2:7" x14ac:dyDescent="0.2">
      <c r="B5577" s="153">
        <v>35492</v>
      </c>
      <c r="C5577" s="61">
        <v>55.289527999999997</v>
      </c>
      <c r="D5577">
        <f t="shared" si="176"/>
        <v>7.1055460263716258E-2</v>
      </c>
      <c r="E5577">
        <v>7.1055460263716258E-2</v>
      </c>
      <c r="F5577">
        <v>5575</v>
      </c>
      <c r="G5577">
        <f t="shared" ca="1" si="177"/>
        <v>0.11083239606938888</v>
      </c>
    </row>
    <row r="5578" spans="2:7" x14ac:dyDescent="0.2">
      <c r="B5578" s="153">
        <v>35489</v>
      </c>
      <c r="C5578" s="61">
        <v>51.621535999999999</v>
      </c>
      <c r="D5578">
        <f t="shared" si="176"/>
        <v>4.0915555788207568E-2</v>
      </c>
      <c r="E5578">
        <v>4.0915555788207568E-2</v>
      </c>
      <c r="F5578">
        <v>5576</v>
      </c>
      <c r="G5578">
        <f t="shared" ca="1" si="177"/>
        <v>-9.3532030901504401E-2</v>
      </c>
    </row>
    <row r="5579" spans="2:7" x14ac:dyDescent="0.2">
      <c r="B5579" s="153">
        <v>35488</v>
      </c>
      <c r="C5579" s="61">
        <v>49.592433999999997</v>
      </c>
      <c r="D5579">
        <f t="shared" si="176"/>
        <v>3.6169699091990817E-2</v>
      </c>
      <c r="E5579">
        <v>3.6169699091990817E-2</v>
      </c>
      <c r="F5579">
        <v>5577</v>
      </c>
      <c r="G5579">
        <f t="shared" ca="1" si="177"/>
        <v>-3.2791137428745259E-3</v>
      </c>
    </row>
    <row r="5580" spans="2:7" x14ac:dyDescent="0.2">
      <c r="B5580" s="153">
        <v>35487</v>
      </c>
      <c r="C5580" s="61">
        <v>47.861305000000002</v>
      </c>
      <c r="D5580">
        <f t="shared" si="176"/>
        <v>-4.2803957330354581E-3</v>
      </c>
      <c r="E5580">
        <v>-4.2803957330354581E-3</v>
      </c>
      <c r="F5580">
        <v>5578</v>
      </c>
      <c r="G5580">
        <f t="shared" ca="1" si="177"/>
        <v>5.178544089552186E-2</v>
      </c>
    </row>
    <row r="5581" spans="2:7" x14ac:dyDescent="0.2">
      <c r="B5581" s="153">
        <v>35486</v>
      </c>
      <c r="C5581" s="61">
        <v>48.067050999999999</v>
      </c>
      <c r="D5581">
        <f t="shared" si="176"/>
        <v>7.4348305609464611E-3</v>
      </c>
      <c r="E5581">
        <v>7.4348305609464611E-3</v>
      </c>
      <c r="F5581">
        <v>5579</v>
      </c>
      <c r="G5581">
        <f t="shared" ca="1" si="177"/>
        <v>-5.3256164143026558E-2</v>
      </c>
    </row>
    <row r="5582" spans="2:7" x14ac:dyDescent="0.2">
      <c r="B5582" s="153">
        <v>35485</v>
      </c>
      <c r="C5582" s="61">
        <v>47.712318000000003</v>
      </c>
      <c r="D5582">
        <f t="shared" si="176"/>
        <v>-2.1391233473857674E-2</v>
      </c>
      <c r="E5582">
        <v>-2.1391233473857674E-2</v>
      </c>
      <c r="F5582">
        <v>5580</v>
      </c>
      <c r="G5582">
        <f t="shared" ca="1" si="177"/>
        <v>5.1972008299515302E-2</v>
      </c>
    </row>
    <row r="5583" spans="2:7" x14ac:dyDescent="0.2">
      <c r="B5583" s="153">
        <v>35482</v>
      </c>
      <c r="C5583" s="61">
        <v>48.755253000000003</v>
      </c>
      <c r="D5583">
        <f t="shared" si="176"/>
        <v>2.0416634245119824E-3</v>
      </c>
      <c r="E5583">
        <v>2.0416634245119824E-3</v>
      </c>
      <c r="F5583">
        <v>5581</v>
      </c>
      <c r="G5583">
        <f t="shared" ca="1" si="177"/>
        <v>5.3641806774890236E-2</v>
      </c>
    </row>
    <row r="5584" spans="2:7" x14ac:dyDescent="0.2">
      <c r="B5584" s="153">
        <v>35481</v>
      </c>
      <c r="C5584" s="61">
        <v>48.655914000000003</v>
      </c>
      <c r="D5584">
        <f t="shared" si="176"/>
        <v>-7.0942806419427608E-3</v>
      </c>
      <c r="E5584">
        <v>-7.0942806419427608E-3</v>
      </c>
      <c r="F5584">
        <v>5582</v>
      </c>
      <c r="G5584">
        <f t="shared" ca="1" si="177"/>
        <v>-2.6009874690100191E-2</v>
      </c>
    </row>
    <row r="5585" spans="2:7" x14ac:dyDescent="0.2">
      <c r="B5585" s="153">
        <v>35480</v>
      </c>
      <c r="C5585" s="61">
        <v>49.003559000000003</v>
      </c>
      <c r="D5585">
        <f t="shared" si="176"/>
        <v>1.3350816570126633E-2</v>
      </c>
      <c r="E5585">
        <v>1.3350816570126633E-2</v>
      </c>
      <c r="F5585">
        <v>5583</v>
      </c>
      <c r="G5585">
        <f t="shared" ca="1" si="177"/>
        <v>-4.1158406510882525E-2</v>
      </c>
    </row>
    <row r="5586" spans="2:7" x14ac:dyDescent="0.2">
      <c r="B5586" s="153">
        <v>35479</v>
      </c>
      <c r="C5586" s="61">
        <v>48.357940999999997</v>
      </c>
      <c r="D5586">
        <f t="shared" si="176"/>
        <v>-1.7159228183496619E-2</v>
      </c>
      <c r="E5586">
        <v>-1.7159228183496619E-2</v>
      </c>
      <c r="F5586">
        <v>5584</v>
      </c>
      <c r="G5586">
        <f t="shared" ca="1" si="177"/>
        <v>3.0650719097655689E-2</v>
      </c>
    </row>
    <row r="5587" spans="2:7" x14ac:dyDescent="0.2">
      <c r="B5587" s="153">
        <v>35478</v>
      </c>
      <c r="C5587" s="61">
        <v>49.202213</v>
      </c>
      <c r="D5587">
        <f t="shared" si="176"/>
        <v>1.2852436981128189E-2</v>
      </c>
      <c r="E5587">
        <v>1.2852436981128189E-2</v>
      </c>
      <c r="F5587">
        <v>5585</v>
      </c>
      <c r="G5587">
        <f t="shared" ca="1" si="177"/>
        <v>-6.3080527358859769E-3</v>
      </c>
    </row>
    <row r="5588" spans="2:7" x14ac:dyDescent="0.2">
      <c r="B5588" s="153">
        <v>35475</v>
      </c>
      <c r="C5588" s="61">
        <v>48.577869</v>
      </c>
      <c r="D5588">
        <f t="shared" si="176"/>
        <v>2.5153209938133629E-2</v>
      </c>
      <c r="E5588">
        <v>2.5153209938133629E-2</v>
      </c>
      <c r="F5588">
        <v>5586</v>
      </c>
      <c r="G5588">
        <f t="shared" ca="1" si="177"/>
        <v>5.3305509486332142E-2</v>
      </c>
    </row>
    <row r="5589" spans="2:7" x14ac:dyDescent="0.2">
      <c r="B5589" s="153">
        <v>35474</v>
      </c>
      <c r="C5589" s="61">
        <v>47.385959999999997</v>
      </c>
      <c r="D5589">
        <f t="shared" si="176"/>
        <v>2.5518272403670019E-3</v>
      </c>
      <c r="E5589">
        <v>2.5518272403670019E-3</v>
      </c>
      <c r="F5589">
        <v>5587</v>
      </c>
      <c r="G5589">
        <f t="shared" ca="1" si="177"/>
        <v>3.576877572772455E-2</v>
      </c>
    </row>
    <row r="5590" spans="2:7" x14ac:dyDescent="0.2">
      <c r="B5590" s="153">
        <v>35473</v>
      </c>
      <c r="C5590" s="61">
        <v>47.265346999999998</v>
      </c>
      <c r="D5590">
        <f t="shared" si="176"/>
        <v>4.523563911649194E-3</v>
      </c>
      <c r="E5590">
        <v>4.523563911649194E-3</v>
      </c>
      <c r="F5590">
        <v>5588</v>
      </c>
      <c r="G5590">
        <f t="shared" ca="1" si="177"/>
        <v>-6.4004387323928186E-2</v>
      </c>
    </row>
    <row r="5591" spans="2:7" x14ac:dyDescent="0.2">
      <c r="B5591" s="153">
        <v>35472</v>
      </c>
      <c r="C5591" s="61">
        <v>47.052501999999997</v>
      </c>
      <c r="D5591">
        <f t="shared" si="176"/>
        <v>4.0313946295282961E-2</v>
      </c>
      <c r="E5591">
        <v>4.0313946295282961E-2</v>
      </c>
      <c r="F5591">
        <v>5589</v>
      </c>
      <c r="G5591">
        <f t="shared" ca="1" si="177"/>
        <v>4.6654523499993987E-2</v>
      </c>
    </row>
    <row r="5592" spans="2:7" x14ac:dyDescent="0.2">
      <c r="B5592" s="153">
        <v>35471</v>
      </c>
      <c r="C5592" s="61">
        <v>45.229137000000001</v>
      </c>
      <c r="D5592">
        <f t="shared" si="176"/>
        <v>-3.127787570611116E-3</v>
      </c>
      <c r="E5592">
        <v>-3.127787570611116E-3</v>
      </c>
      <c r="F5592">
        <v>5590</v>
      </c>
      <c r="G5592">
        <f t="shared" ca="1" si="177"/>
        <v>-3.7129776525207853E-2</v>
      </c>
    </row>
    <row r="5593" spans="2:7" x14ac:dyDescent="0.2">
      <c r="B5593" s="153">
        <v>35468</v>
      </c>
      <c r="C5593" s="61">
        <v>45.371048000000002</v>
      </c>
      <c r="D5593">
        <f t="shared" si="176"/>
        <v>6.9281805367875362E-3</v>
      </c>
      <c r="E5593">
        <v>6.9281805367875362E-3</v>
      </c>
      <c r="F5593">
        <v>5591</v>
      </c>
      <c r="G5593">
        <f t="shared" ca="1" si="177"/>
        <v>8.5185703232331877E-2</v>
      </c>
    </row>
    <row r="5594" spans="2:7" x14ac:dyDescent="0.2">
      <c r="B5594" s="153">
        <v>35467</v>
      </c>
      <c r="C5594" s="61">
        <v>45.058872000000001</v>
      </c>
      <c r="D5594">
        <f t="shared" si="176"/>
        <v>1.5023078048713731E-2</v>
      </c>
      <c r="E5594">
        <v>1.5023078048713731E-2</v>
      </c>
      <c r="F5594">
        <v>5592</v>
      </c>
      <c r="G5594">
        <f t="shared" ca="1" si="177"/>
        <v>7.4080284152372944E-2</v>
      </c>
    </row>
    <row r="5595" spans="2:7" x14ac:dyDescent="0.2">
      <c r="B5595" s="153">
        <v>35466</v>
      </c>
      <c r="C5595" s="61">
        <v>44.391967999999999</v>
      </c>
      <c r="D5595">
        <f t="shared" si="176"/>
        <v>1.7233145389948547E-2</v>
      </c>
      <c r="E5595">
        <v>1.7233145389948547E-2</v>
      </c>
      <c r="F5595">
        <v>5593</v>
      </c>
      <c r="G5595">
        <f t="shared" ca="1" si="177"/>
        <v>-0.11137286958507539</v>
      </c>
    </row>
    <row r="5596" spans="2:7" x14ac:dyDescent="0.2">
      <c r="B5596" s="153">
        <v>35465</v>
      </c>
      <c r="C5596" s="61">
        <v>43.639915000000002</v>
      </c>
      <c r="D5596">
        <f t="shared" si="176"/>
        <v>-6.4985365926706741E-4</v>
      </c>
      <c r="E5596">
        <v>-6.4985365926706741E-4</v>
      </c>
      <c r="F5596">
        <v>5594</v>
      </c>
      <c r="G5596">
        <f t="shared" ca="1" si="177"/>
        <v>1.0403129421295955E-2</v>
      </c>
    </row>
    <row r="5597" spans="2:7" x14ac:dyDescent="0.2">
      <c r="B5597" s="153">
        <v>35464</v>
      </c>
      <c r="C5597" s="61">
        <v>43.668292999999998</v>
      </c>
      <c r="D5597">
        <f t="shared" si="176"/>
        <v>-4.1128015687381218E-2</v>
      </c>
      <c r="E5597">
        <v>-4.1128015687381218E-2</v>
      </c>
      <c r="F5597">
        <v>5595</v>
      </c>
      <c r="G5597">
        <f t="shared" ca="1" si="177"/>
        <v>-0.12249134713240352</v>
      </c>
    </row>
    <row r="5598" spans="2:7" x14ac:dyDescent="0.2">
      <c r="B5598" s="153">
        <v>35461</v>
      </c>
      <c r="C5598" s="61">
        <v>45.541316999999999</v>
      </c>
      <c r="D5598">
        <f t="shared" si="176"/>
        <v>-4.0795025235902588E-2</v>
      </c>
      <c r="E5598">
        <v>-4.0795025235902588E-2</v>
      </c>
      <c r="F5598">
        <v>5596</v>
      </c>
      <c r="G5598">
        <f t="shared" ca="1" si="177"/>
        <v>5.3527798286202327E-2</v>
      </c>
    </row>
    <row r="5599" spans="2:7" x14ac:dyDescent="0.2">
      <c r="B5599" s="153">
        <v>35460</v>
      </c>
      <c r="C5599" s="61">
        <v>47.478191000000002</v>
      </c>
      <c r="D5599">
        <f t="shared" si="176"/>
        <v>-3.5317835466578518E-2</v>
      </c>
      <c r="E5599">
        <v>-3.5317835466578518E-2</v>
      </c>
      <c r="F5599">
        <v>5597</v>
      </c>
      <c r="G5599">
        <f t="shared" ca="1" si="177"/>
        <v>-7.7779606172437038E-2</v>
      </c>
    </row>
    <row r="5600" spans="2:7" x14ac:dyDescent="0.2">
      <c r="B5600" s="153">
        <v>35459</v>
      </c>
      <c r="C5600" s="61">
        <v>49.216408000000001</v>
      </c>
      <c r="D5600">
        <f t="shared" si="176"/>
        <v>-1.7282827914543133E-2</v>
      </c>
      <c r="E5600">
        <v>-1.7282827914543133E-2</v>
      </c>
      <c r="F5600">
        <v>5598</v>
      </c>
      <c r="G5600">
        <f t="shared" ca="1" si="177"/>
        <v>1.0867390190550866E-2</v>
      </c>
    </row>
    <row r="5601" spans="2:7" x14ac:dyDescent="0.2">
      <c r="B5601" s="153">
        <v>35458</v>
      </c>
      <c r="C5601" s="61">
        <v>50.081966000000001</v>
      </c>
      <c r="D5601">
        <f t="shared" si="176"/>
        <v>-2.4025259738149857E-3</v>
      </c>
      <c r="E5601">
        <v>-2.4025259738149857E-3</v>
      </c>
      <c r="F5601">
        <v>5599</v>
      </c>
      <c r="G5601">
        <f t="shared" ca="1" si="177"/>
        <v>-3.3720638288773253E-2</v>
      </c>
    </row>
    <row r="5602" spans="2:7" x14ac:dyDescent="0.2">
      <c r="B5602" s="153">
        <v>35457</v>
      </c>
      <c r="C5602" s="61">
        <v>50.202579</v>
      </c>
      <c r="D5602">
        <f t="shared" si="176"/>
        <v>5.6434949214183301E-2</v>
      </c>
      <c r="E5602">
        <v>5.6434949214183301E-2</v>
      </c>
      <c r="F5602">
        <v>5600</v>
      </c>
      <c r="G5602">
        <f t="shared" ca="1" si="177"/>
        <v>-4.5104989399905419E-2</v>
      </c>
    </row>
    <row r="5603" spans="2:7" x14ac:dyDescent="0.2">
      <c r="B5603" s="153">
        <v>35454</v>
      </c>
      <c r="C5603" s="61">
        <v>47.520747999999998</v>
      </c>
      <c r="D5603">
        <f t="shared" si="176"/>
        <v>3.1449746489284089E-3</v>
      </c>
      <c r="E5603">
        <v>3.1449746489284089E-3</v>
      </c>
      <c r="F5603">
        <v>5601</v>
      </c>
      <c r="G5603">
        <f t="shared" ca="1" si="177"/>
        <v>6.1259491607130019E-2</v>
      </c>
    </row>
    <row r="5604" spans="2:7" x14ac:dyDescent="0.2">
      <c r="B5604" s="153">
        <v>35453</v>
      </c>
      <c r="C5604" s="61">
        <v>47.371765000000003</v>
      </c>
      <c r="D5604">
        <f t="shared" si="176"/>
        <v>0</v>
      </c>
      <c r="E5604">
        <v>0</v>
      </c>
      <c r="F5604">
        <v>5602</v>
      </c>
      <c r="G5604">
        <f t="shared" ca="1" si="177"/>
        <v>-1.6668988439161182E-2</v>
      </c>
    </row>
    <row r="5605" spans="2:7" x14ac:dyDescent="0.2">
      <c r="B5605" s="153">
        <v>35452</v>
      </c>
      <c r="C5605" s="61">
        <v>47.371765000000003</v>
      </c>
      <c r="D5605">
        <f t="shared" si="176"/>
        <v>-3.1351147923848778E-3</v>
      </c>
      <c r="E5605">
        <v>-3.1351147923848778E-3</v>
      </c>
      <c r="F5605">
        <v>5603</v>
      </c>
      <c r="G5605">
        <f t="shared" ca="1" si="177"/>
        <v>1.6007039347121905E-2</v>
      </c>
    </row>
    <row r="5606" spans="2:7" x14ac:dyDescent="0.2">
      <c r="B5606" s="153">
        <v>35451</v>
      </c>
      <c r="C5606" s="61">
        <v>47.520747999999998</v>
      </c>
      <c r="D5606">
        <f t="shared" si="176"/>
        <v>4.4787864387715615E-4</v>
      </c>
      <c r="E5606">
        <v>4.4787864387715615E-4</v>
      </c>
      <c r="F5606">
        <v>5604</v>
      </c>
      <c r="G5606">
        <f t="shared" ca="1" si="177"/>
        <v>-4.3126291759483334E-2</v>
      </c>
    </row>
    <row r="5607" spans="2:7" x14ac:dyDescent="0.2">
      <c r="B5607" s="153">
        <v>35450</v>
      </c>
      <c r="C5607" s="61">
        <v>47.499473999999999</v>
      </c>
      <c r="D5607">
        <f t="shared" si="176"/>
        <v>-3.1254443532113957E-2</v>
      </c>
      <c r="E5607">
        <v>-3.1254443532113957E-2</v>
      </c>
      <c r="F5607">
        <v>5605</v>
      </c>
      <c r="G5607">
        <f t="shared" ca="1" si="177"/>
        <v>2.9408386352612441E-2</v>
      </c>
    </row>
    <row r="5608" spans="2:7" x14ac:dyDescent="0.2">
      <c r="B5608" s="153">
        <v>35447</v>
      </c>
      <c r="C5608" s="61">
        <v>49.031939999999999</v>
      </c>
      <c r="D5608">
        <f t="shared" si="176"/>
        <v>-2.2627773455556881E-2</v>
      </c>
      <c r="E5608">
        <v>-2.2627773455556881E-2</v>
      </c>
      <c r="F5608">
        <v>5606</v>
      </c>
      <c r="G5608">
        <f t="shared" ca="1" si="177"/>
        <v>-2.481195808068656E-2</v>
      </c>
    </row>
    <row r="5609" spans="2:7" x14ac:dyDescent="0.2">
      <c r="B5609" s="153">
        <v>35446</v>
      </c>
      <c r="C5609" s="61">
        <v>50.167110000000001</v>
      </c>
      <c r="D5609">
        <f t="shared" si="176"/>
        <v>-4.6263703905025086E-2</v>
      </c>
      <c r="E5609">
        <v>-4.6263703905025086E-2</v>
      </c>
      <c r="F5609">
        <v>5607</v>
      </c>
      <c r="G5609">
        <f t="shared" ca="1" si="177"/>
        <v>2.7604739436732164E-2</v>
      </c>
    </row>
    <row r="5610" spans="2:7" x14ac:dyDescent="0.2">
      <c r="B5610" s="153">
        <v>35445</v>
      </c>
      <c r="C5610" s="61">
        <v>52.600608999999999</v>
      </c>
      <c r="D5610">
        <f t="shared" si="176"/>
        <v>6.9841364498115899E-2</v>
      </c>
      <c r="E5610">
        <v>6.9841364498115899E-2</v>
      </c>
      <c r="F5610">
        <v>5608</v>
      </c>
      <c r="G5610">
        <f t="shared" ca="1" si="177"/>
        <v>7.1687390324004285E-2</v>
      </c>
    </row>
    <row r="5611" spans="2:7" x14ac:dyDescent="0.2">
      <c r="B5611" s="153">
        <v>35444</v>
      </c>
      <c r="C5611" s="61">
        <v>49.166736999999998</v>
      </c>
      <c r="D5611">
        <f t="shared" si="176"/>
        <v>-1.8413700779623319E-2</v>
      </c>
      <c r="E5611">
        <v>-1.8413700779623319E-2</v>
      </c>
      <c r="F5611">
        <v>5609</v>
      </c>
      <c r="G5611">
        <f t="shared" ca="1" si="177"/>
        <v>1.6264044704299339E-2</v>
      </c>
    </row>
    <row r="5612" spans="2:7" x14ac:dyDescent="0.2">
      <c r="B5612" s="153">
        <v>35443</v>
      </c>
      <c r="C5612" s="61">
        <v>50.089061999999998</v>
      </c>
      <c r="D5612">
        <f t="shared" si="176"/>
        <v>-1.272553405669904E-2</v>
      </c>
      <c r="E5612">
        <v>-1.272553405669904E-2</v>
      </c>
      <c r="F5612">
        <v>5610</v>
      </c>
      <c r="G5612">
        <f t="shared" ca="1" si="177"/>
        <v>6.4761128604654536E-2</v>
      </c>
    </row>
    <row r="5613" spans="2:7" x14ac:dyDescent="0.2">
      <c r="B5613" s="153">
        <v>35440</v>
      </c>
      <c r="C5613" s="61">
        <v>50.734687999999998</v>
      </c>
      <c r="D5613">
        <f t="shared" si="176"/>
        <v>2.5821336430503172E-2</v>
      </c>
      <c r="E5613">
        <v>2.5821336430503172E-2</v>
      </c>
      <c r="F5613">
        <v>5611</v>
      </c>
      <c r="G5613">
        <f t="shared" ca="1" si="177"/>
        <v>-3.2132160542948568E-2</v>
      </c>
    </row>
    <row r="5614" spans="2:7" x14ac:dyDescent="0.2">
      <c r="B5614" s="153">
        <v>35439</v>
      </c>
      <c r="C5614" s="61">
        <v>49.457625999999998</v>
      </c>
      <c r="D5614">
        <f t="shared" si="176"/>
        <v>-3.1461058067087529E-3</v>
      </c>
      <c r="E5614">
        <v>-3.1461058067087529E-3</v>
      </c>
      <c r="F5614">
        <v>5612</v>
      </c>
      <c r="G5614">
        <f t="shared" ca="1" si="177"/>
        <v>-4.515570138830049E-3</v>
      </c>
    </row>
    <row r="5615" spans="2:7" x14ac:dyDescent="0.2">
      <c r="B5615" s="153">
        <v>35438</v>
      </c>
      <c r="C5615" s="61">
        <v>49.613715999999997</v>
      </c>
      <c r="D5615">
        <f t="shared" si="176"/>
        <v>1.6572246861478512E-2</v>
      </c>
      <c r="E5615">
        <v>1.6572246861478512E-2</v>
      </c>
      <c r="F5615">
        <v>5613</v>
      </c>
      <c r="G5615">
        <f t="shared" ca="1" si="177"/>
        <v>4.5537241786033716E-2</v>
      </c>
    </row>
    <row r="5616" spans="2:7" x14ac:dyDescent="0.2">
      <c r="B5616" s="153">
        <v>35437</v>
      </c>
      <c r="C5616" s="61">
        <v>48.804909000000002</v>
      </c>
      <c r="D5616">
        <f t="shared" si="176"/>
        <v>-2.701537081339702E-2</v>
      </c>
      <c r="E5616">
        <v>-2.701537081339702E-2</v>
      </c>
      <c r="F5616">
        <v>5614</v>
      </c>
      <c r="G5616">
        <f t="shared" ca="1" si="177"/>
        <v>-3.3448748390239633E-2</v>
      </c>
    </row>
    <row r="5617" spans="2:7" x14ac:dyDescent="0.2">
      <c r="B5617" s="153">
        <v>35436</v>
      </c>
      <c r="C5617" s="61">
        <v>50.16</v>
      </c>
      <c r="D5617">
        <f t="shared" si="176"/>
        <v>-1.408457625144786E-2</v>
      </c>
      <c r="E5617">
        <v>-1.408457625144786E-2</v>
      </c>
      <c r="F5617">
        <v>5615</v>
      </c>
      <c r="G5617">
        <f t="shared" ca="1" si="177"/>
        <v>4.0203472470672942E-2</v>
      </c>
    </row>
    <row r="5618" spans="2:7" x14ac:dyDescent="0.2">
      <c r="B5618" s="153">
        <v>35433</v>
      </c>
      <c r="C5618" s="61">
        <v>50.876575000000003</v>
      </c>
      <c r="D5618">
        <f t="shared" si="176"/>
        <v>5.0454981617768391E-3</v>
      </c>
      <c r="E5618">
        <v>5.0454981617768391E-3</v>
      </c>
      <c r="F5618">
        <v>5616</v>
      </c>
      <c r="G5618">
        <f t="shared" ca="1" si="177"/>
        <v>-2.7018016206505673E-2</v>
      </c>
    </row>
    <row r="5619" spans="2:7" x14ac:dyDescent="0.2">
      <c r="B5619" s="153">
        <v>35432</v>
      </c>
      <c r="C5619" s="61">
        <v>50.621166000000002</v>
      </c>
      <c r="D5619">
        <f t="shared" si="176"/>
        <v>-1.0127480598202449E-2</v>
      </c>
      <c r="E5619">
        <v>-1.0127480598202449E-2</v>
      </c>
      <c r="F5619">
        <v>5617</v>
      </c>
      <c r="G5619">
        <f t="shared" ca="1" si="177"/>
        <v>6.8876711573650481E-2</v>
      </c>
    </row>
    <row r="5620" spans="2:7" x14ac:dyDescent="0.2">
      <c r="B5620" s="153">
        <v>35431</v>
      </c>
      <c r="C5620" s="61">
        <v>51.139076000000003</v>
      </c>
      <c r="D5620">
        <f t="shared" si="176"/>
        <v>6.8326657076343264E-2</v>
      </c>
      <c r="E5620">
        <v>6.8326657076343264E-2</v>
      </c>
      <c r="F5620">
        <v>5618</v>
      </c>
      <c r="G5620">
        <f t="shared" ca="1" si="177"/>
        <v>9.7167110721204999E-2</v>
      </c>
    </row>
    <row r="5621" spans="2:7" x14ac:dyDescent="0.2">
      <c r="B5621" s="153">
        <v>35430</v>
      </c>
      <c r="C5621" s="61">
        <v>47.868389000000001</v>
      </c>
      <c r="D5621">
        <f t="shared" si="176"/>
        <v>-3.2411016364244968E-2</v>
      </c>
      <c r="E5621">
        <v>-3.2411016364244968E-2</v>
      </c>
      <c r="F5621">
        <v>5619</v>
      </c>
      <c r="G5621">
        <f t="shared" ca="1" si="177"/>
        <v>1.1969379860827746E-2</v>
      </c>
    </row>
    <row r="5622" spans="2:7" x14ac:dyDescent="0.2">
      <c r="B5622" s="153">
        <v>35429</v>
      </c>
      <c r="C5622" s="61">
        <v>49.471820999999998</v>
      </c>
      <c r="D5622">
        <f t="shared" si="176"/>
        <v>0</v>
      </c>
      <c r="E5622">
        <v>0</v>
      </c>
      <c r="F5622">
        <v>5620</v>
      </c>
      <c r="G5622">
        <f t="shared" ca="1" si="177"/>
        <v>-3.3597875209607796E-2</v>
      </c>
    </row>
    <row r="5623" spans="2:7" x14ac:dyDescent="0.2">
      <c r="B5623" s="153">
        <v>35426</v>
      </c>
      <c r="C5623" s="61">
        <v>49.471820999999998</v>
      </c>
      <c r="D5623">
        <f t="shared" si="176"/>
        <v>0</v>
      </c>
      <c r="E5623">
        <v>0</v>
      </c>
      <c r="F5623">
        <v>5621</v>
      </c>
      <c r="G5623">
        <f t="shared" ca="1" si="177"/>
        <v>1.8203031250695449E-2</v>
      </c>
    </row>
    <row r="5624" spans="2:7" x14ac:dyDescent="0.2">
      <c r="B5624" s="153">
        <v>35425</v>
      </c>
      <c r="C5624" s="61">
        <v>49.471820999999998</v>
      </c>
      <c r="D5624">
        <f t="shared" si="176"/>
        <v>3.5184190718311359E-2</v>
      </c>
      <c r="E5624">
        <v>3.5184190718311359E-2</v>
      </c>
      <c r="F5624">
        <v>5622</v>
      </c>
      <c r="G5624">
        <f t="shared" ca="1" si="177"/>
        <v>8.5923747153932167E-3</v>
      </c>
    </row>
    <row r="5625" spans="2:7" x14ac:dyDescent="0.2">
      <c r="B5625" s="153">
        <v>35424</v>
      </c>
      <c r="C5625" s="61">
        <v>47.790356000000003</v>
      </c>
      <c r="D5625">
        <f t="shared" si="176"/>
        <v>0</v>
      </c>
      <c r="E5625">
        <v>0</v>
      </c>
      <c r="F5625">
        <v>5623</v>
      </c>
      <c r="G5625">
        <f t="shared" ca="1" si="177"/>
        <v>-7.7959549525309785E-2</v>
      </c>
    </row>
    <row r="5626" spans="2:7" x14ac:dyDescent="0.2">
      <c r="B5626" s="153">
        <v>35423</v>
      </c>
      <c r="C5626" s="61">
        <v>47.790356000000003</v>
      </c>
      <c r="D5626">
        <f t="shared" si="176"/>
        <v>-7.3681439953925858E-3</v>
      </c>
      <c r="E5626">
        <v>-7.3681439953925858E-3</v>
      </c>
      <c r="F5626">
        <v>5624</v>
      </c>
      <c r="G5626">
        <f t="shared" ca="1" si="177"/>
        <v>8.6083147375654964E-2</v>
      </c>
    </row>
    <row r="5627" spans="2:7" x14ac:dyDescent="0.2">
      <c r="B5627" s="153">
        <v>35422</v>
      </c>
      <c r="C5627" s="61">
        <v>48.145096000000002</v>
      </c>
      <c r="D5627">
        <f t="shared" si="176"/>
        <v>-1.1939368804854685E-2</v>
      </c>
      <c r="E5627">
        <v>-1.1939368804854685E-2</v>
      </c>
      <c r="F5627">
        <v>5625</v>
      </c>
      <c r="G5627">
        <f t="shared" ca="1" si="177"/>
        <v>-1.3894543022843634E-2</v>
      </c>
    </row>
    <row r="5628" spans="2:7" x14ac:dyDescent="0.2">
      <c r="B5628" s="153">
        <v>35419</v>
      </c>
      <c r="C5628" s="61">
        <v>48.726863999999999</v>
      </c>
      <c r="D5628">
        <f t="shared" si="176"/>
        <v>1.4925383082444059E-2</v>
      </c>
      <c r="E5628">
        <v>1.4925383082444059E-2</v>
      </c>
      <c r="F5628">
        <v>5626</v>
      </c>
      <c r="G5628">
        <f t="shared" ca="1" si="177"/>
        <v>-0.11425459541436729</v>
      </c>
    </row>
    <row r="5629" spans="2:7" x14ac:dyDescent="0.2">
      <c r="B5629" s="153">
        <v>35418</v>
      </c>
      <c r="C5629" s="61">
        <v>48.010292</v>
      </c>
      <c r="D5629">
        <f t="shared" si="176"/>
        <v>-1.0817054580541227E-2</v>
      </c>
      <c r="E5629">
        <v>-1.0817054580541227E-2</v>
      </c>
      <c r="F5629">
        <v>5627</v>
      </c>
      <c r="G5629">
        <f t="shared" ca="1" si="177"/>
        <v>1.8704947770643274E-2</v>
      </c>
    </row>
    <row r="5630" spans="2:7" x14ac:dyDescent="0.2">
      <c r="B5630" s="153">
        <v>35417</v>
      </c>
      <c r="C5630" s="61">
        <v>48.535300999999997</v>
      </c>
      <c r="D5630">
        <f t="shared" si="176"/>
        <v>-1.5542047482971527E-2</v>
      </c>
      <c r="E5630">
        <v>-1.5542047482971527E-2</v>
      </c>
      <c r="F5630">
        <v>5628</v>
      </c>
      <c r="G5630">
        <f t="shared" ca="1" si="177"/>
        <v>9.8946777605600708E-2</v>
      </c>
    </row>
    <row r="5631" spans="2:7" x14ac:dyDescent="0.2">
      <c r="B5631" s="153">
        <v>35416</v>
      </c>
      <c r="C5631" s="61">
        <v>49.301547999999997</v>
      </c>
      <c r="D5631">
        <f t="shared" si="176"/>
        <v>3.2694608382766138E-2</v>
      </c>
      <c r="E5631">
        <v>3.2694608382766138E-2</v>
      </c>
      <c r="F5631">
        <v>5629</v>
      </c>
      <c r="G5631">
        <f t="shared" ca="1" si="177"/>
        <v>-1.3742703798800132E-2</v>
      </c>
    </row>
    <row r="5632" spans="2:7" x14ac:dyDescent="0.2">
      <c r="B5632" s="153">
        <v>35415</v>
      </c>
      <c r="C5632" s="61">
        <v>47.740684999999999</v>
      </c>
      <c r="D5632">
        <f t="shared" si="176"/>
        <v>6.9623228047457714E-2</v>
      </c>
      <c r="E5632">
        <v>6.9623228047457714E-2</v>
      </c>
      <c r="F5632">
        <v>5630</v>
      </c>
      <c r="G5632">
        <f t="shared" ca="1" si="177"/>
        <v>-0.10749629357249876</v>
      </c>
    </row>
    <row r="5633" spans="2:7" x14ac:dyDescent="0.2">
      <c r="B5633" s="153">
        <v>35412</v>
      </c>
      <c r="C5633" s="61">
        <v>44.633178999999998</v>
      </c>
      <c r="D5633">
        <f t="shared" si="176"/>
        <v>-1.1004587787576629E-2</v>
      </c>
      <c r="E5633">
        <v>-1.1004587787576629E-2</v>
      </c>
      <c r="F5633">
        <v>5631</v>
      </c>
      <c r="G5633">
        <f t="shared" ca="1" si="177"/>
        <v>2.1590052615169653E-2</v>
      </c>
    </row>
    <row r="5634" spans="2:7" x14ac:dyDescent="0.2">
      <c r="B5634" s="153">
        <v>35411</v>
      </c>
      <c r="C5634" s="61">
        <v>45.129814000000003</v>
      </c>
      <c r="D5634">
        <f t="shared" si="176"/>
        <v>-2.6178850101291347E-2</v>
      </c>
      <c r="E5634">
        <v>-2.6178850101291347E-2</v>
      </c>
      <c r="F5634">
        <v>5632</v>
      </c>
      <c r="G5634">
        <f t="shared" ca="1" si="177"/>
        <v>-4.7769340283323235E-3</v>
      </c>
    </row>
    <row r="5635" spans="2:7" x14ac:dyDescent="0.2">
      <c r="B5635" s="153">
        <v>35410</v>
      </c>
      <c r="C5635" s="61">
        <v>46.343021</v>
      </c>
      <c r="D5635">
        <f t="shared" ref="D5635:D5698" si="178">(C5635-C5636)/C5636</f>
        <v>6.7843603691603957E-2</v>
      </c>
      <c r="E5635">
        <v>6.7843603691603957E-2</v>
      </c>
      <c r="F5635">
        <v>5633</v>
      </c>
      <c r="G5635">
        <f t="shared" ref="G5635:G5698" ca="1" si="179">_xlfn.NORM.INV(RAND(),$N$5,$N$6)</f>
        <v>-1.4138310294747105E-2</v>
      </c>
    </row>
    <row r="5636" spans="2:7" x14ac:dyDescent="0.2">
      <c r="B5636" s="153">
        <v>35409</v>
      </c>
      <c r="C5636" s="61">
        <v>43.398696999999999</v>
      </c>
      <c r="D5636">
        <f t="shared" si="178"/>
        <v>3.9389129707805602E-3</v>
      </c>
      <c r="E5636">
        <v>3.9389129707805602E-3</v>
      </c>
      <c r="F5636">
        <v>5634</v>
      </c>
      <c r="G5636">
        <f t="shared" ca="1" si="179"/>
        <v>-0.11993860186590859</v>
      </c>
    </row>
    <row r="5637" spans="2:7" x14ac:dyDescent="0.2">
      <c r="B5637" s="153">
        <v>35408</v>
      </c>
      <c r="C5637" s="61">
        <v>43.228423999999997</v>
      </c>
      <c r="D5637">
        <f t="shared" si="178"/>
        <v>-2.1990318866987907E-2</v>
      </c>
      <c r="E5637">
        <v>-2.1990318866987907E-2</v>
      </c>
      <c r="F5637">
        <v>5635</v>
      </c>
      <c r="G5637">
        <f t="shared" ca="1" si="179"/>
        <v>-4.3728294306697307E-3</v>
      </c>
    </row>
    <row r="5638" spans="2:7" x14ac:dyDescent="0.2">
      <c r="B5638" s="153">
        <v>35405</v>
      </c>
      <c r="C5638" s="61">
        <v>44.200405000000003</v>
      </c>
      <c r="D5638">
        <f t="shared" si="178"/>
        <v>1.0051889454992769E-2</v>
      </c>
      <c r="E5638">
        <v>1.0051889454992769E-2</v>
      </c>
      <c r="F5638">
        <v>5636</v>
      </c>
      <c r="G5638">
        <f t="shared" ca="1" si="179"/>
        <v>2.193506919584862E-2</v>
      </c>
    </row>
    <row r="5639" spans="2:7" x14ac:dyDescent="0.2">
      <c r="B5639" s="153">
        <v>35404</v>
      </c>
      <c r="C5639" s="61">
        <v>43.760528999999998</v>
      </c>
      <c r="D5639">
        <f t="shared" si="178"/>
        <v>4.2068134477457504E-2</v>
      </c>
      <c r="E5639">
        <v>4.2068134477457504E-2</v>
      </c>
      <c r="F5639">
        <v>5637</v>
      </c>
      <c r="G5639">
        <f t="shared" ca="1" si="179"/>
        <v>6.6030886588847809E-3</v>
      </c>
    </row>
    <row r="5640" spans="2:7" x14ac:dyDescent="0.2">
      <c r="B5640" s="153">
        <v>35403</v>
      </c>
      <c r="C5640" s="61">
        <v>41.993923000000002</v>
      </c>
      <c r="D5640">
        <f t="shared" si="178"/>
        <v>1.1621771381540146E-2</v>
      </c>
      <c r="E5640">
        <v>1.1621771381540146E-2</v>
      </c>
      <c r="F5640">
        <v>5638</v>
      </c>
      <c r="G5640">
        <f t="shared" ca="1" si="179"/>
        <v>0.10276117963456086</v>
      </c>
    </row>
    <row r="5641" spans="2:7" x14ac:dyDescent="0.2">
      <c r="B5641" s="153">
        <v>35402</v>
      </c>
      <c r="C5641" s="61">
        <v>41.511485999999998</v>
      </c>
      <c r="D5641">
        <f t="shared" si="178"/>
        <v>-1.4485593546291652E-2</v>
      </c>
      <c r="E5641">
        <v>-1.4485593546291652E-2</v>
      </c>
      <c r="F5641">
        <v>5639</v>
      </c>
      <c r="G5641">
        <f t="shared" ca="1" si="179"/>
        <v>6.9217370156871044E-2</v>
      </c>
    </row>
    <row r="5642" spans="2:7" x14ac:dyDescent="0.2">
      <c r="B5642" s="153">
        <v>35401</v>
      </c>
      <c r="C5642" s="61">
        <v>42.121642999999999</v>
      </c>
      <c r="D5642">
        <f t="shared" si="178"/>
        <v>-6.6362542951022938E-2</v>
      </c>
      <c r="E5642">
        <v>-6.6362542951022938E-2</v>
      </c>
      <c r="F5642">
        <v>5640</v>
      </c>
      <c r="G5642">
        <f t="shared" ca="1" si="179"/>
        <v>-2.2360713976062298E-2</v>
      </c>
    </row>
    <row r="5643" spans="2:7" x14ac:dyDescent="0.2">
      <c r="B5643" s="153">
        <v>35398</v>
      </c>
      <c r="C5643" s="61">
        <v>45.115631</v>
      </c>
      <c r="D5643">
        <f t="shared" si="178"/>
        <v>2.2064672390697021E-3</v>
      </c>
      <c r="E5643">
        <v>2.2064672390697021E-3</v>
      </c>
      <c r="F5643">
        <v>5641</v>
      </c>
      <c r="G5643">
        <f t="shared" ca="1" si="179"/>
        <v>2.7484867748471652E-3</v>
      </c>
    </row>
    <row r="5644" spans="2:7" x14ac:dyDescent="0.2">
      <c r="B5644" s="153">
        <v>35397</v>
      </c>
      <c r="C5644" s="61">
        <v>45.016303999999998</v>
      </c>
      <c r="D5644">
        <f t="shared" si="178"/>
        <v>-9.5225002619964208E-3</v>
      </c>
      <c r="E5644">
        <v>-9.5225002619964208E-3</v>
      </c>
      <c r="F5644">
        <v>5642</v>
      </c>
      <c r="G5644">
        <f t="shared" ca="1" si="179"/>
        <v>-1.493500404512157E-2</v>
      </c>
    </row>
    <row r="5645" spans="2:7" x14ac:dyDescent="0.2">
      <c r="B5645" s="153">
        <v>35396</v>
      </c>
      <c r="C5645" s="61">
        <v>45.449092999999998</v>
      </c>
      <c r="D5645">
        <f t="shared" si="178"/>
        <v>-6.7539818331794524E-2</v>
      </c>
      <c r="E5645">
        <v>-6.7539818331794524E-2</v>
      </c>
      <c r="F5645">
        <v>5643</v>
      </c>
      <c r="G5645">
        <f t="shared" ca="1" si="179"/>
        <v>2.8187820732538133E-3</v>
      </c>
    </row>
    <row r="5646" spans="2:7" x14ac:dyDescent="0.2">
      <c r="B5646" s="153">
        <v>35395</v>
      </c>
      <c r="C5646" s="61">
        <v>48.741055000000003</v>
      </c>
      <c r="D5646">
        <f t="shared" si="178"/>
        <v>-2.484053917028119E-2</v>
      </c>
      <c r="E5646">
        <v>-2.484053917028119E-2</v>
      </c>
      <c r="F5646">
        <v>5644</v>
      </c>
      <c r="G5646">
        <f t="shared" ca="1" si="179"/>
        <v>-6.3497280459703875E-2</v>
      </c>
    </row>
    <row r="5647" spans="2:7" x14ac:dyDescent="0.2">
      <c r="B5647" s="153">
        <v>35394</v>
      </c>
      <c r="C5647" s="61">
        <v>49.982650999999997</v>
      </c>
      <c r="D5647">
        <f t="shared" si="178"/>
        <v>1.9915681208371627E-3</v>
      </c>
      <c r="E5647">
        <v>1.9915681208371627E-3</v>
      </c>
      <c r="F5647">
        <v>5645</v>
      </c>
      <c r="G5647">
        <f t="shared" ca="1" si="179"/>
        <v>-2.0961732207207158E-2</v>
      </c>
    </row>
    <row r="5648" spans="2:7" x14ac:dyDescent="0.2">
      <c r="B5648" s="153">
        <v>35391</v>
      </c>
      <c r="C5648" s="61">
        <v>49.883305</v>
      </c>
      <c r="D5648">
        <f t="shared" si="178"/>
        <v>-6.9235172287466326E-2</v>
      </c>
      <c r="E5648">
        <v>-6.9235172287466326E-2</v>
      </c>
      <c r="F5648">
        <v>5646</v>
      </c>
      <c r="G5648">
        <f t="shared" ca="1" si="179"/>
        <v>-4.7577967028521795E-2</v>
      </c>
    </row>
    <row r="5649" spans="2:7" x14ac:dyDescent="0.2">
      <c r="B5649" s="153">
        <v>35390</v>
      </c>
      <c r="C5649" s="61">
        <v>53.593887000000002</v>
      </c>
      <c r="D5649">
        <f t="shared" si="178"/>
        <v>-2.5793053097644299E-2</v>
      </c>
      <c r="E5649">
        <v>-2.5793053097644299E-2</v>
      </c>
      <c r="F5649">
        <v>5647</v>
      </c>
      <c r="G5649">
        <f t="shared" ca="1" si="179"/>
        <v>2.4156300572167975E-2</v>
      </c>
    </row>
    <row r="5650" spans="2:7" x14ac:dyDescent="0.2">
      <c r="B5650" s="153">
        <v>35389</v>
      </c>
      <c r="C5650" s="61">
        <v>55.012836</v>
      </c>
      <c r="D5650">
        <f t="shared" si="178"/>
        <v>-3.4971794597152071E-2</v>
      </c>
      <c r="E5650">
        <v>-3.4971794597152071E-2</v>
      </c>
      <c r="F5650">
        <v>5648</v>
      </c>
      <c r="G5650">
        <f t="shared" ca="1" si="179"/>
        <v>-7.3816010391016734E-2</v>
      </c>
    </row>
    <row r="5651" spans="2:7" x14ac:dyDescent="0.2">
      <c r="B5651" s="153">
        <v>35388</v>
      </c>
      <c r="C5651" s="61">
        <v>57.006453999999998</v>
      </c>
      <c r="D5651">
        <f t="shared" si="178"/>
        <v>-1.5198040859851839E-2</v>
      </c>
      <c r="E5651">
        <v>-1.5198040859851839E-2</v>
      </c>
      <c r="F5651">
        <v>5649</v>
      </c>
      <c r="G5651">
        <f t="shared" ca="1" si="179"/>
        <v>3.8979796525598534E-2</v>
      </c>
    </row>
    <row r="5652" spans="2:7" x14ac:dyDescent="0.2">
      <c r="B5652" s="153">
        <v>35387</v>
      </c>
      <c r="C5652" s="61">
        <v>57.886211000000003</v>
      </c>
      <c r="D5652">
        <f t="shared" si="178"/>
        <v>-4.5143046332651411E-3</v>
      </c>
      <c r="E5652">
        <v>-4.5143046332651411E-3</v>
      </c>
      <c r="F5652">
        <v>5650</v>
      </c>
      <c r="G5652">
        <f t="shared" ca="1" si="179"/>
        <v>-5.1503961810805569E-2</v>
      </c>
    </row>
    <row r="5653" spans="2:7" x14ac:dyDescent="0.2">
      <c r="B5653" s="153">
        <v>35384</v>
      </c>
      <c r="C5653" s="61">
        <v>58.148712000000003</v>
      </c>
      <c r="D5653">
        <f t="shared" si="178"/>
        <v>8.1180700749637208E-3</v>
      </c>
      <c r="E5653">
        <v>8.1180700749637208E-3</v>
      </c>
      <c r="F5653">
        <v>5651</v>
      </c>
      <c r="G5653">
        <f t="shared" ca="1" si="179"/>
        <v>-3.7529528957505248E-2</v>
      </c>
    </row>
    <row r="5654" spans="2:7" x14ac:dyDescent="0.2">
      <c r="B5654" s="153">
        <v>35383</v>
      </c>
      <c r="C5654" s="61">
        <v>57.680458000000002</v>
      </c>
      <c r="D5654">
        <f t="shared" si="178"/>
        <v>-2.890601272109547E-2</v>
      </c>
      <c r="E5654">
        <v>-2.890601272109547E-2</v>
      </c>
      <c r="F5654">
        <v>5652</v>
      </c>
      <c r="G5654">
        <f t="shared" ca="1" si="179"/>
        <v>1.978480601714307E-2</v>
      </c>
    </row>
    <row r="5655" spans="2:7" x14ac:dyDescent="0.2">
      <c r="B5655" s="153">
        <v>35382</v>
      </c>
      <c r="C5655" s="61">
        <v>59.397399999999998</v>
      </c>
      <c r="D5655">
        <f t="shared" si="178"/>
        <v>-3.9259111139701361E-3</v>
      </c>
      <c r="E5655">
        <v>-3.9259111139701361E-3</v>
      </c>
      <c r="F5655">
        <v>5653</v>
      </c>
      <c r="G5655">
        <f t="shared" ca="1" si="179"/>
        <v>-1.9291070140357584E-2</v>
      </c>
    </row>
    <row r="5656" spans="2:7" x14ac:dyDescent="0.2">
      <c r="B5656" s="153">
        <v>35381</v>
      </c>
      <c r="C5656" s="61">
        <v>59.631507999999997</v>
      </c>
      <c r="D5656">
        <f t="shared" si="178"/>
        <v>0</v>
      </c>
      <c r="E5656">
        <v>0</v>
      </c>
      <c r="F5656">
        <v>5654</v>
      </c>
      <c r="G5656">
        <f t="shared" ca="1" si="179"/>
        <v>-2.6771833332759763E-2</v>
      </c>
    </row>
    <row r="5657" spans="2:7" x14ac:dyDescent="0.2">
      <c r="B5657" s="153">
        <v>35380</v>
      </c>
      <c r="C5657" s="61">
        <v>59.631507999999997</v>
      </c>
      <c r="D5657">
        <f t="shared" si="178"/>
        <v>3.8680092026505505E-2</v>
      </c>
      <c r="E5657">
        <v>3.8680092026505505E-2</v>
      </c>
      <c r="F5657">
        <v>5655</v>
      </c>
      <c r="G5657">
        <f t="shared" ca="1" si="179"/>
        <v>7.3590138969807234E-2</v>
      </c>
    </row>
    <row r="5658" spans="2:7" x14ac:dyDescent="0.2">
      <c r="B5658" s="153">
        <v>35377</v>
      </c>
      <c r="C5658" s="61">
        <v>57.410851000000001</v>
      </c>
      <c r="D5658">
        <f t="shared" si="178"/>
        <v>9.1033802036537947E-3</v>
      </c>
      <c r="E5658">
        <v>9.1033802036537947E-3</v>
      </c>
      <c r="F5658">
        <v>5656</v>
      </c>
      <c r="G5658">
        <f t="shared" ca="1" si="179"/>
        <v>5.0761237088456611E-2</v>
      </c>
    </row>
    <row r="5659" spans="2:7" x14ac:dyDescent="0.2">
      <c r="B5659" s="153">
        <v>35376</v>
      </c>
      <c r="C5659" s="61">
        <v>56.892932999999999</v>
      </c>
      <c r="D5659">
        <f t="shared" si="178"/>
        <v>1.6349630401153479E-2</v>
      </c>
      <c r="E5659">
        <v>1.6349630401153479E-2</v>
      </c>
      <c r="F5659">
        <v>5657</v>
      </c>
      <c r="G5659">
        <f t="shared" ca="1" si="179"/>
        <v>5.0475773885999442E-2</v>
      </c>
    </row>
    <row r="5660" spans="2:7" x14ac:dyDescent="0.2">
      <c r="B5660" s="153">
        <v>35375</v>
      </c>
      <c r="C5660" s="61">
        <v>55.977718000000003</v>
      </c>
      <c r="D5660">
        <f t="shared" si="178"/>
        <v>2.7964256212785737E-3</v>
      </c>
      <c r="E5660">
        <v>2.7964256212785737E-3</v>
      </c>
      <c r="F5660">
        <v>5658</v>
      </c>
      <c r="G5660">
        <f t="shared" ca="1" si="179"/>
        <v>-4.3192400872569911E-2</v>
      </c>
    </row>
    <row r="5661" spans="2:7" x14ac:dyDescent="0.2">
      <c r="B5661" s="153">
        <v>35374</v>
      </c>
      <c r="C5661" s="61">
        <v>55.821617000000003</v>
      </c>
      <c r="D5661">
        <f t="shared" si="178"/>
        <v>-3.5784686766317332E-2</v>
      </c>
      <c r="E5661">
        <v>-3.5784686766317332E-2</v>
      </c>
      <c r="F5661">
        <v>5659</v>
      </c>
      <c r="G5661">
        <f t="shared" ca="1" si="179"/>
        <v>3.3658769455701988E-2</v>
      </c>
    </row>
    <row r="5662" spans="2:7" x14ac:dyDescent="0.2">
      <c r="B5662" s="153">
        <v>35373</v>
      </c>
      <c r="C5662" s="61">
        <v>57.893310999999997</v>
      </c>
      <c r="D5662">
        <f t="shared" si="178"/>
        <v>-1.6037468047691052E-2</v>
      </c>
      <c r="E5662">
        <v>-1.6037468047691052E-2</v>
      </c>
      <c r="F5662">
        <v>5660</v>
      </c>
      <c r="G5662">
        <f t="shared" ca="1" si="179"/>
        <v>-2.7349474482020457E-2</v>
      </c>
    </row>
    <row r="5663" spans="2:7" x14ac:dyDescent="0.2">
      <c r="B5663" s="153">
        <v>35370</v>
      </c>
      <c r="C5663" s="61">
        <v>58.836905999999999</v>
      </c>
      <c r="D5663">
        <f t="shared" si="178"/>
        <v>-1.2065799870935395E-4</v>
      </c>
      <c r="E5663">
        <v>-1.2065799870935395E-4</v>
      </c>
      <c r="F5663">
        <v>5661</v>
      </c>
      <c r="G5663">
        <f t="shared" ca="1" si="179"/>
        <v>-3.7720592191204522E-2</v>
      </c>
    </row>
    <row r="5664" spans="2:7" x14ac:dyDescent="0.2">
      <c r="B5664" s="153">
        <v>35369</v>
      </c>
      <c r="C5664" s="61">
        <v>58.844006</v>
      </c>
      <c r="D5664">
        <f t="shared" si="178"/>
        <v>-4.5605750473859319E-3</v>
      </c>
      <c r="E5664">
        <v>-4.5605750473859319E-3</v>
      </c>
      <c r="F5664">
        <v>5662</v>
      </c>
      <c r="G5664">
        <f t="shared" ca="1" si="179"/>
        <v>2.511152811592738E-2</v>
      </c>
    </row>
    <row r="5665" spans="2:7" x14ac:dyDescent="0.2">
      <c r="B5665" s="153">
        <v>35368</v>
      </c>
      <c r="C5665" s="61">
        <v>59.113598000000003</v>
      </c>
      <c r="D5665">
        <f t="shared" si="178"/>
        <v>0</v>
      </c>
      <c r="E5665">
        <v>0</v>
      </c>
      <c r="F5665">
        <v>5663</v>
      </c>
      <c r="G5665">
        <f t="shared" ca="1" si="179"/>
        <v>-1.2049455166469316E-2</v>
      </c>
    </row>
    <row r="5666" spans="2:7" x14ac:dyDescent="0.2">
      <c r="B5666" s="153">
        <v>35367</v>
      </c>
      <c r="C5666" s="61">
        <v>59.113598000000003</v>
      </c>
      <c r="D5666">
        <f t="shared" si="178"/>
        <v>-3.4195028578473535E-2</v>
      </c>
      <c r="E5666">
        <v>-3.4195028578473535E-2</v>
      </c>
      <c r="F5666">
        <v>5664</v>
      </c>
      <c r="G5666">
        <f t="shared" ca="1" si="179"/>
        <v>-1.5314865020512958E-2</v>
      </c>
    </row>
    <row r="5667" spans="2:7" x14ac:dyDescent="0.2">
      <c r="B5667" s="153">
        <v>35366</v>
      </c>
      <c r="C5667" s="61">
        <v>61.206558000000001</v>
      </c>
      <c r="D5667">
        <f t="shared" si="178"/>
        <v>1.9743491601088327E-3</v>
      </c>
      <c r="E5667">
        <v>1.9743491601088327E-3</v>
      </c>
      <c r="F5667">
        <v>5665</v>
      </c>
      <c r="G5667">
        <f t="shared" ca="1" si="179"/>
        <v>2.1246115780991198E-2</v>
      </c>
    </row>
    <row r="5668" spans="2:7" x14ac:dyDescent="0.2">
      <c r="B5668" s="153">
        <v>35363</v>
      </c>
      <c r="C5668" s="61">
        <v>61.085953000000003</v>
      </c>
      <c r="D5668">
        <f t="shared" si="178"/>
        <v>8.3148320310866431E-3</v>
      </c>
      <c r="E5668">
        <v>8.3148320310866431E-3</v>
      </c>
      <c r="F5668">
        <v>5666</v>
      </c>
      <c r="G5668">
        <f t="shared" ca="1" si="179"/>
        <v>5.4080432352691778E-3</v>
      </c>
    </row>
    <row r="5669" spans="2:7" x14ac:dyDescent="0.2">
      <c r="B5669" s="153">
        <v>35362</v>
      </c>
      <c r="C5669" s="61">
        <v>60.582222000000002</v>
      </c>
      <c r="D5669">
        <f t="shared" si="178"/>
        <v>-3.7533681709637189E-2</v>
      </c>
      <c r="E5669">
        <v>-3.7533681709637189E-2</v>
      </c>
      <c r="F5669">
        <v>5667</v>
      </c>
      <c r="G5669">
        <f t="shared" ca="1" si="179"/>
        <v>-3.4715057546167473E-2</v>
      </c>
    </row>
    <row r="5670" spans="2:7" x14ac:dyDescent="0.2">
      <c r="B5670" s="153">
        <v>35361</v>
      </c>
      <c r="C5670" s="61">
        <v>62.944771000000003</v>
      </c>
      <c r="D5670">
        <f t="shared" si="178"/>
        <v>2.4125603926356813E-2</v>
      </c>
      <c r="E5670">
        <v>2.4125603926356813E-2</v>
      </c>
      <c r="F5670">
        <v>5668</v>
      </c>
      <c r="G5670">
        <f t="shared" ca="1" si="179"/>
        <v>2.1856841026111531E-2</v>
      </c>
    </row>
    <row r="5671" spans="2:7" x14ac:dyDescent="0.2">
      <c r="B5671" s="153">
        <v>35360</v>
      </c>
      <c r="C5671" s="61">
        <v>61.461964000000002</v>
      </c>
      <c r="D5671">
        <f t="shared" si="178"/>
        <v>3.3154544138654984E-2</v>
      </c>
      <c r="E5671">
        <v>3.3154544138654984E-2</v>
      </c>
      <c r="F5671">
        <v>5669</v>
      </c>
      <c r="G5671">
        <f t="shared" ca="1" si="179"/>
        <v>-3.3221278493946259E-2</v>
      </c>
    </row>
    <row r="5672" spans="2:7" x14ac:dyDescent="0.2">
      <c r="B5672" s="153">
        <v>35359</v>
      </c>
      <c r="C5672" s="61">
        <v>59.489612999999999</v>
      </c>
      <c r="D5672">
        <f t="shared" si="178"/>
        <v>0</v>
      </c>
      <c r="E5672">
        <v>0</v>
      </c>
      <c r="F5672">
        <v>5670</v>
      </c>
      <c r="G5672">
        <f t="shared" ca="1" si="179"/>
        <v>1.1793138932373801E-2</v>
      </c>
    </row>
    <row r="5673" spans="2:7" x14ac:dyDescent="0.2">
      <c r="B5673" s="153">
        <v>35356</v>
      </c>
      <c r="C5673" s="61">
        <v>59.489612999999999</v>
      </c>
      <c r="D5673">
        <f t="shared" si="178"/>
        <v>8.3521242810894792E-4</v>
      </c>
      <c r="E5673">
        <v>8.3521242810894792E-4</v>
      </c>
      <c r="F5673">
        <v>5671</v>
      </c>
      <c r="G5673">
        <f t="shared" ca="1" si="179"/>
        <v>-0.13950139113637325</v>
      </c>
    </row>
    <row r="5674" spans="2:7" x14ac:dyDescent="0.2">
      <c r="B5674" s="153">
        <v>35355</v>
      </c>
      <c r="C5674" s="61">
        <v>59.439968</v>
      </c>
      <c r="D5674">
        <f t="shared" si="178"/>
        <v>-3.093815480180197E-3</v>
      </c>
      <c r="E5674">
        <v>-3.093815480180197E-3</v>
      </c>
      <c r="F5674">
        <v>5672</v>
      </c>
      <c r="G5674">
        <f t="shared" ca="1" si="179"/>
        <v>1.6661835775883409E-2</v>
      </c>
    </row>
    <row r="5675" spans="2:7" x14ac:dyDescent="0.2">
      <c r="B5675" s="153">
        <v>35354</v>
      </c>
      <c r="C5675" s="61">
        <v>59.624434999999998</v>
      </c>
      <c r="D5675">
        <f t="shared" si="178"/>
        <v>-1.3961837340313421E-2</v>
      </c>
      <c r="E5675">
        <v>-1.3961837340313421E-2</v>
      </c>
      <c r="F5675">
        <v>5673</v>
      </c>
      <c r="G5675">
        <f t="shared" ca="1" si="179"/>
        <v>-0.10572136183624944</v>
      </c>
    </row>
    <row r="5676" spans="2:7" x14ac:dyDescent="0.2">
      <c r="B5676" s="153">
        <v>35353</v>
      </c>
      <c r="C5676" s="61">
        <v>60.468688999999998</v>
      </c>
      <c r="D5676">
        <f t="shared" si="178"/>
        <v>1.4159530400581564E-2</v>
      </c>
      <c r="E5676">
        <v>1.4159530400581564E-2</v>
      </c>
      <c r="F5676">
        <v>5674</v>
      </c>
      <c r="G5676">
        <f t="shared" ca="1" si="179"/>
        <v>-2.6048409777511758E-2</v>
      </c>
    </row>
    <row r="5677" spans="2:7" x14ac:dyDescent="0.2">
      <c r="B5677" s="153">
        <v>35352</v>
      </c>
      <c r="C5677" s="61">
        <v>59.624434999999998</v>
      </c>
      <c r="D5677">
        <f t="shared" si="178"/>
        <v>-6.2668696651442188E-3</v>
      </c>
      <c r="E5677">
        <v>-6.2668696651442188E-3</v>
      </c>
      <c r="F5677">
        <v>5675</v>
      </c>
      <c r="G5677">
        <f t="shared" ca="1" si="179"/>
        <v>3.3868829162048445E-3</v>
      </c>
    </row>
    <row r="5678" spans="2:7" x14ac:dyDescent="0.2">
      <c r="B5678" s="153">
        <v>35349</v>
      </c>
      <c r="C5678" s="61">
        <v>60.000450000000001</v>
      </c>
      <c r="D5678">
        <f t="shared" si="178"/>
        <v>2.8456968046235934E-2</v>
      </c>
      <c r="E5678">
        <v>2.8456968046235934E-2</v>
      </c>
      <c r="F5678">
        <v>5676</v>
      </c>
      <c r="G5678">
        <f t="shared" ca="1" si="179"/>
        <v>0.1085481056644845</v>
      </c>
    </row>
    <row r="5679" spans="2:7" x14ac:dyDescent="0.2">
      <c r="B5679" s="153">
        <v>35348</v>
      </c>
      <c r="C5679" s="61">
        <v>58.340263</v>
      </c>
      <c r="D5679">
        <f t="shared" si="178"/>
        <v>3.355942033699523E-2</v>
      </c>
      <c r="E5679">
        <v>3.355942033699523E-2</v>
      </c>
      <c r="F5679">
        <v>5677</v>
      </c>
      <c r="G5679">
        <f t="shared" ca="1" si="179"/>
        <v>-4.8857675254388548E-2</v>
      </c>
    </row>
    <row r="5680" spans="2:7" x14ac:dyDescent="0.2">
      <c r="B5680" s="153">
        <v>35347</v>
      </c>
      <c r="C5680" s="61">
        <v>56.445968999999998</v>
      </c>
      <c r="D5680">
        <f t="shared" si="178"/>
        <v>-1.1308599803526246E-2</v>
      </c>
      <c r="E5680">
        <v>-1.1308599803526246E-2</v>
      </c>
      <c r="F5680">
        <v>5678</v>
      </c>
      <c r="G5680">
        <f t="shared" ca="1" si="179"/>
        <v>0.11632302502287174</v>
      </c>
    </row>
    <row r="5681" spans="2:7" x14ac:dyDescent="0.2">
      <c r="B5681" s="153">
        <v>35346</v>
      </c>
      <c r="C5681" s="61">
        <v>57.091594999999998</v>
      </c>
      <c r="D5681">
        <f t="shared" si="178"/>
        <v>1.8092127612579841E-2</v>
      </c>
      <c r="E5681">
        <v>1.8092127612579841E-2</v>
      </c>
      <c r="F5681">
        <v>5679</v>
      </c>
      <c r="G5681">
        <f t="shared" ca="1" si="179"/>
        <v>3.939245693603638E-2</v>
      </c>
    </row>
    <row r="5682" spans="2:7" x14ac:dyDescent="0.2">
      <c r="B5682" s="153">
        <v>35345</v>
      </c>
      <c r="C5682" s="61">
        <v>56.077041999999999</v>
      </c>
      <c r="D5682">
        <f t="shared" si="178"/>
        <v>-2.3232698640889372E-2</v>
      </c>
      <c r="E5682">
        <v>-2.3232698640889372E-2</v>
      </c>
      <c r="F5682">
        <v>5680</v>
      </c>
      <c r="G5682">
        <f t="shared" ca="1" si="179"/>
        <v>9.904207935939506E-2</v>
      </c>
    </row>
    <row r="5683" spans="2:7" x14ac:dyDescent="0.2">
      <c r="B5683" s="153">
        <v>35342</v>
      </c>
      <c r="C5683" s="61">
        <v>57.410851000000001</v>
      </c>
      <c r="D5683">
        <f t="shared" si="178"/>
        <v>-6.9992243678572111E-2</v>
      </c>
      <c r="E5683">
        <v>-6.9992243678572111E-2</v>
      </c>
      <c r="F5683">
        <v>5681</v>
      </c>
      <c r="G5683">
        <f t="shared" ca="1" si="179"/>
        <v>2.1951274722056328E-2</v>
      </c>
    </row>
    <row r="5684" spans="2:7" x14ac:dyDescent="0.2">
      <c r="B5684" s="153">
        <v>35341</v>
      </c>
      <c r="C5684" s="61">
        <v>61.731583000000001</v>
      </c>
      <c r="D5684">
        <f t="shared" si="178"/>
        <v>-7.5280276110101033E-3</v>
      </c>
      <c r="E5684">
        <v>-7.5280276110101033E-3</v>
      </c>
      <c r="F5684">
        <v>5682</v>
      </c>
      <c r="G5684">
        <f t="shared" ca="1" si="179"/>
        <v>8.2178299270575572E-2</v>
      </c>
    </row>
    <row r="5685" spans="2:7" x14ac:dyDescent="0.2">
      <c r="B5685" s="153">
        <v>35340</v>
      </c>
      <c r="C5685" s="61">
        <v>62.199824999999997</v>
      </c>
      <c r="D5685">
        <f t="shared" si="178"/>
        <v>0</v>
      </c>
      <c r="E5685">
        <v>0</v>
      </c>
      <c r="F5685">
        <v>5683</v>
      </c>
      <c r="G5685">
        <f t="shared" ca="1" si="179"/>
        <v>-1.0313268403328088E-2</v>
      </c>
    </row>
    <row r="5686" spans="2:7" x14ac:dyDescent="0.2">
      <c r="B5686" s="153">
        <v>35339</v>
      </c>
      <c r="C5686" s="61">
        <v>62.199824999999997</v>
      </c>
      <c r="D5686">
        <f t="shared" si="178"/>
        <v>-2.121237036830145E-2</v>
      </c>
      <c r="E5686">
        <v>-2.121237036830145E-2</v>
      </c>
      <c r="F5686">
        <v>5684</v>
      </c>
      <c r="G5686">
        <f t="shared" ca="1" si="179"/>
        <v>-6.2319534108782104E-2</v>
      </c>
    </row>
    <row r="5687" spans="2:7" x14ac:dyDescent="0.2">
      <c r="B5687" s="153">
        <v>35338</v>
      </c>
      <c r="C5687" s="61">
        <v>63.547825000000003</v>
      </c>
      <c r="D5687">
        <f t="shared" si="178"/>
        <v>-5.6619592784998016E-3</v>
      </c>
      <c r="E5687">
        <v>-5.6619592784998016E-3</v>
      </c>
      <c r="F5687">
        <v>5685</v>
      </c>
      <c r="G5687">
        <f t="shared" ca="1" si="179"/>
        <v>6.1927035748735437E-3</v>
      </c>
    </row>
    <row r="5688" spans="2:7" x14ac:dyDescent="0.2">
      <c r="B5688" s="153">
        <v>35335</v>
      </c>
      <c r="C5688" s="61">
        <v>63.909678999999997</v>
      </c>
      <c r="D5688">
        <f t="shared" si="178"/>
        <v>-1.6486499097243635E-2</v>
      </c>
      <c r="E5688">
        <v>-1.6486499097243635E-2</v>
      </c>
      <c r="F5688">
        <v>5686</v>
      </c>
      <c r="G5688">
        <f t="shared" ca="1" si="179"/>
        <v>8.2850089235444985E-2</v>
      </c>
    </row>
    <row r="5689" spans="2:7" x14ac:dyDescent="0.2">
      <c r="B5689" s="153">
        <v>35334</v>
      </c>
      <c r="C5689" s="61">
        <v>64.980987999999996</v>
      </c>
      <c r="D5689">
        <f t="shared" si="178"/>
        <v>-5.9690665275147839E-3</v>
      </c>
      <c r="E5689">
        <v>-5.9690665275147839E-3</v>
      </c>
      <c r="F5689">
        <v>5687</v>
      </c>
      <c r="G5689">
        <f t="shared" ca="1" si="179"/>
        <v>0.16975204588140966</v>
      </c>
    </row>
    <row r="5690" spans="2:7" x14ac:dyDescent="0.2">
      <c r="B5690" s="153">
        <v>35333</v>
      </c>
      <c r="C5690" s="61">
        <v>65.371193000000005</v>
      </c>
      <c r="D5690">
        <f t="shared" si="178"/>
        <v>8.758602376497426E-3</v>
      </c>
      <c r="E5690">
        <v>8.758602376497426E-3</v>
      </c>
      <c r="F5690">
        <v>5688</v>
      </c>
      <c r="G5690">
        <f t="shared" ca="1" si="179"/>
        <v>-8.1546142686084113E-4</v>
      </c>
    </row>
    <row r="5691" spans="2:7" x14ac:dyDescent="0.2">
      <c r="B5691" s="153">
        <v>35332</v>
      </c>
      <c r="C5691" s="61">
        <v>64.803604000000007</v>
      </c>
      <c r="D5691">
        <f t="shared" si="178"/>
        <v>-6.4179683119541409E-3</v>
      </c>
      <c r="E5691">
        <v>-6.4179683119541409E-3</v>
      </c>
      <c r="F5691">
        <v>5689</v>
      </c>
      <c r="G5691">
        <f t="shared" ca="1" si="179"/>
        <v>2.0611749665678962E-2</v>
      </c>
    </row>
    <row r="5692" spans="2:7" x14ac:dyDescent="0.2">
      <c r="B5692" s="153">
        <v>35331</v>
      </c>
      <c r="C5692" s="61">
        <v>65.222198000000006</v>
      </c>
      <c r="D5692">
        <f t="shared" si="178"/>
        <v>2.7270890077864939E-3</v>
      </c>
      <c r="E5692">
        <v>2.7270890077864939E-3</v>
      </c>
      <c r="F5692">
        <v>5690</v>
      </c>
      <c r="G5692">
        <f t="shared" ca="1" si="179"/>
        <v>-3.405142854847628E-2</v>
      </c>
    </row>
    <row r="5693" spans="2:7" x14ac:dyDescent="0.2">
      <c r="B5693" s="153">
        <v>35328</v>
      </c>
      <c r="C5693" s="61">
        <v>65.044815</v>
      </c>
      <c r="D5693">
        <f t="shared" si="178"/>
        <v>-6.9327270086562785E-3</v>
      </c>
      <c r="E5693">
        <v>-6.9327270086562785E-3</v>
      </c>
      <c r="F5693">
        <v>5691</v>
      </c>
      <c r="G5693">
        <f t="shared" ca="1" si="179"/>
        <v>4.1968064987435889E-2</v>
      </c>
    </row>
    <row r="5694" spans="2:7" x14ac:dyDescent="0.2">
      <c r="B5694" s="153">
        <v>35327</v>
      </c>
      <c r="C5694" s="61">
        <v>65.498901000000004</v>
      </c>
      <c r="D5694">
        <f t="shared" si="178"/>
        <v>-4.2224119251444182E-2</v>
      </c>
      <c r="E5694">
        <v>-4.2224119251444182E-2</v>
      </c>
      <c r="F5694">
        <v>5692</v>
      </c>
      <c r="G5694">
        <f t="shared" ca="1" si="179"/>
        <v>3.8327898734581402E-2</v>
      </c>
    </row>
    <row r="5695" spans="2:7" x14ac:dyDescent="0.2">
      <c r="B5695" s="153">
        <v>35326</v>
      </c>
      <c r="C5695" s="61">
        <v>68.386459000000002</v>
      </c>
      <c r="D5695">
        <f t="shared" si="178"/>
        <v>6.2382793373153278E-2</v>
      </c>
      <c r="E5695">
        <v>6.2382793373153278E-2</v>
      </c>
      <c r="F5695">
        <v>5693</v>
      </c>
      <c r="G5695">
        <f t="shared" ca="1" si="179"/>
        <v>2.9114088830314511E-2</v>
      </c>
    </row>
    <row r="5696" spans="2:7" x14ac:dyDescent="0.2">
      <c r="B5696" s="153">
        <v>35325</v>
      </c>
      <c r="C5696" s="61">
        <v>64.370827000000006</v>
      </c>
      <c r="D5696">
        <f t="shared" si="178"/>
        <v>1.1821243207233193E-2</v>
      </c>
      <c r="E5696">
        <v>1.1821243207233193E-2</v>
      </c>
      <c r="F5696">
        <v>5694</v>
      </c>
      <c r="G5696">
        <f t="shared" ca="1" si="179"/>
        <v>-3.2814772723890599E-2</v>
      </c>
    </row>
    <row r="5697" spans="2:7" x14ac:dyDescent="0.2">
      <c r="B5697" s="153">
        <v>35324</v>
      </c>
      <c r="C5697" s="61">
        <v>63.618774000000002</v>
      </c>
      <c r="D5697">
        <f t="shared" si="178"/>
        <v>-1.7422734184050794E-2</v>
      </c>
      <c r="E5697">
        <v>-1.7422734184050794E-2</v>
      </c>
      <c r="F5697">
        <v>5695</v>
      </c>
      <c r="G5697">
        <f t="shared" ca="1" si="179"/>
        <v>-5.4523636970283881E-3</v>
      </c>
    </row>
    <row r="5698" spans="2:7" x14ac:dyDescent="0.2">
      <c r="B5698" s="153">
        <v>35321</v>
      </c>
      <c r="C5698" s="61">
        <v>64.746841000000003</v>
      </c>
      <c r="D5698">
        <f t="shared" si="178"/>
        <v>-7.5042167033494023E-3</v>
      </c>
      <c r="E5698">
        <v>-7.5042167033494023E-3</v>
      </c>
      <c r="F5698">
        <v>5696</v>
      </c>
      <c r="G5698">
        <f t="shared" ca="1" si="179"/>
        <v>9.9369177573029946E-3</v>
      </c>
    </row>
    <row r="5699" spans="2:7" x14ac:dyDescent="0.2">
      <c r="B5699" s="153">
        <v>35320</v>
      </c>
      <c r="C5699" s="61">
        <v>65.236389000000003</v>
      </c>
      <c r="D5699">
        <f t="shared" ref="D5699:D5762" si="180">(C5699-C5700)/C5700</f>
        <v>-1.2670556451475886E-2</v>
      </c>
      <c r="E5699">
        <v>-1.2670556451475886E-2</v>
      </c>
      <c r="F5699">
        <v>5697</v>
      </c>
      <c r="G5699">
        <f t="shared" ref="G5699:G5762" ca="1" si="181">_xlfn.NORM.INV(RAND(),$N$5,$N$6)</f>
        <v>-6.7317926969627712E-2</v>
      </c>
    </row>
    <row r="5700" spans="2:7" x14ac:dyDescent="0.2">
      <c r="B5700" s="153">
        <v>35319</v>
      </c>
      <c r="C5700" s="61">
        <v>66.073577999999998</v>
      </c>
      <c r="D5700">
        <f t="shared" si="180"/>
        <v>-1.3766886610961879E-2</v>
      </c>
      <c r="E5700">
        <v>-1.3766886610961879E-2</v>
      </c>
      <c r="F5700">
        <v>5698</v>
      </c>
      <c r="G5700">
        <f t="shared" ca="1" si="181"/>
        <v>3.4052426034319024E-2</v>
      </c>
    </row>
    <row r="5701" spans="2:7" x14ac:dyDescent="0.2">
      <c r="B5701" s="153">
        <v>35318</v>
      </c>
      <c r="C5701" s="61">
        <v>66.995902999999998</v>
      </c>
      <c r="D5701">
        <f t="shared" si="180"/>
        <v>-2.5389430557390746E-2</v>
      </c>
      <c r="E5701">
        <v>-2.5389430557390746E-2</v>
      </c>
      <c r="F5701">
        <v>5699</v>
      </c>
      <c r="G5701">
        <f t="shared" ca="1" si="181"/>
        <v>-1.5325111436166621E-2</v>
      </c>
    </row>
    <row r="5702" spans="2:7" x14ac:dyDescent="0.2">
      <c r="B5702" s="153">
        <v>35317</v>
      </c>
      <c r="C5702" s="61">
        <v>68.741202999999999</v>
      </c>
      <c r="D5702">
        <f t="shared" si="180"/>
        <v>-4.2210456537987689E-2</v>
      </c>
      <c r="E5702">
        <v>-4.2210456537987689E-2</v>
      </c>
      <c r="F5702">
        <v>5700</v>
      </c>
      <c r="G5702">
        <f t="shared" ca="1" si="181"/>
        <v>4.8595832526707919E-2</v>
      </c>
    </row>
    <row r="5703" spans="2:7" x14ac:dyDescent="0.2">
      <c r="B5703" s="153">
        <v>35314</v>
      </c>
      <c r="C5703" s="61">
        <v>71.770675999999995</v>
      </c>
      <c r="D5703">
        <f t="shared" si="180"/>
        <v>-8.0409019984188732E-3</v>
      </c>
      <c r="E5703">
        <v>-8.0409019984188732E-3</v>
      </c>
      <c r="F5703">
        <v>5701</v>
      </c>
      <c r="G5703">
        <f t="shared" ca="1" si="181"/>
        <v>5.3198531803062707E-2</v>
      </c>
    </row>
    <row r="5704" spans="2:7" x14ac:dyDescent="0.2">
      <c r="B5704" s="153">
        <v>35313</v>
      </c>
      <c r="C5704" s="61">
        <v>72.352455000000006</v>
      </c>
      <c r="D5704">
        <f t="shared" si="180"/>
        <v>1.0403549584336097E-2</v>
      </c>
      <c r="E5704">
        <v>1.0403549584336097E-2</v>
      </c>
      <c r="F5704">
        <v>5702</v>
      </c>
      <c r="G5704">
        <f t="shared" ca="1" si="181"/>
        <v>3.3446093083109724E-2</v>
      </c>
    </row>
    <row r="5705" spans="2:7" x14ac:dyDescent="0.2">
      <c r="B5705" s="153">
        <v>35312</v>
      </c>
      <c r="C5705" s="61">
        <v>71.607483000000002</v>
      </c>
      <c r="D5705">
        <f t="shared" si="180"/>
        <v>1.3455054681792039E-2</v>
      </c>
      <c r="E5705">
        <v>1.3455054681792039E-2</v>
      </c>
      <c r="F5705">
        <v>5703</v>
      </c>
      <c r="G5705">
        <f t="shared" ca="1" si="181"/>
        <v>3.6925063079433086E-2</v>
      </c>
    </row>
    <row r="5706" spans="2:7" x14ac:dyDescent="0.2">
      <c r="B5706" s="153">
        <v>35311</v>
      </c>
      <c r="C5706" s="61">
        <v>70.656791999999996</v>
      </c>
      <c r="D5706">
        <f t="shared" si="180"/>
        <v>-3.8613842997260832E-2</v>
      </c>
      <c r="E5706">
        <v>-3.8613842997260832E-2</v>
      </c>
      <c r="F5706">
        <v>5704</v>
      </c>
      <c r="G5706">
        <f t="shared" ca="1" si="181"/>
        <v>7.2517385413181229E-2</v>
      </c>
    </row>
    <row r="5707" spans="2:7" x14ac:dyDescent="0.2">
      <c r="B5707" s="153">
        <v>35310</v>
      </c>
      <c r="C5707" s="61">
        <v>73.494704999999996</v>
      </c>
      <c r="D5707">
        <f t="shared" si="180"/>
        <v>1.7083937307909466E-2</v>
      </c>
      <c r="E5707">
        <v>1.7083937307909466E-2</v>
      </c>
      <c r="F5707">
        <v>5705</v>
      </c>
      <c r="G5707">
        <f t="shared" ca="1" si="181"/>
        <v>3.0124694334567048E-2</v>
      </c>
    </row>
    <row r="5708" spans="2:7" x14ac:dyDescent="0.2">
      <c r="B5708" s="153">
        <v>35307</v>
      </c>
      <c r="C5708" s="61">
        <v>72.260216</v>
      </c>
      <c r="D5708">
        <f t="shared" si="180"/>
        <v>2.1462234225537797E-2</v>
      </c>
      <c r="E5708">
        <v>2.1462234225537797E-2</v>
      </c>
      <c r="F5708">
        <v>5706</v>
      </c>
      <c r="G5708">
        <f t="shared" ca="1" si="181"/>
        <v>1.927855422891819E-2</v>
      </c>
    </row>
    <row r="5709" spans="2:7" x14ac:dyDescent="0.2">
      <c r="B5709" s="153">
        <v>35306</v>
      </c>
      <c r="C5709" s="61">
        <v>70.741935999999995</v>
      </c>
      <c r="D5709">
        <f t="shared" si="180"/>
        <v>-6.7733703206762233E-3</v>
      </c>
      <c r="E5709">
        <v>-6.7733703206762233E-3</v>
      </c>
      <c r="F5709">
        <v>5707</v>
      </c>
      <c r="G5709">
        <f t="shared" ca="1" si="181"/>
        <v>-3.9020040667272195E-2</v>
      </c>
    </row>
    <row r="5710" spans="2:7" x14ac:dyDescent="0.2">
      <c r="B5710" s="153">
        <v>35305</v>
      </c>
      <c r="C5710" s="61">
        <v>71.224365000000006</v>
      </c>
      <c r="D5710">
        <f t="shared" si="180"/>
        <v>2.8965770035575158E-3</v>
      </c>
      <c r="E5710">
        <v>2.8965770035575158E-3</v>
      </c>
      <c r="F5710">
        <v>5708</v>
      </c>
      <c r="G5710">
        <f t="shared" ca="1" si="181"/>
        <v>-9.0981826656485687E-2</v>
      </c>
    </row>
    <row r="5711" spans="2:7" x14ac:dyDescent="0.2">
      <c r="B5711" s="153">
        <v>35304</v>
      </c>
      <c r="C5711" s="61">
        <v>71.018653999999998</v>
      </c>
      <c r="D5711">
        <f t="shared" si="180"/>
        <v>1.1213606050082319E-2</v>
      </c>
      <c r="E5711">
        <v>1.1213606050082319E-2</v>
      </c>
      <c r="F5711">
        <v>5709</v>
      </c>
      <c r="G5711">
        <f t="shared" ca="1" si="181"/>
        <v>-2.1522936823339767E-2</v>
      </c>
    </row>
    <row r="5712" spans="2:7" x14ac:dyDescent="0.2">
      <c r="B5712" s="153">
        <v>35303</v>
      </c>
      <c r="C5712" s="61">
        <v>70.231110000000001</v>
      </c>
      <c r="D5712">
        <f t="shared" si="180"/>
        <v>2.0242338791181813E-3</v>
      </c>
      <c r="E5712">
        <v>2.0242338791181813E-3</v>
      </c>
      <c r="F5712">
        <v>5710</v>
      </c>
      <c r="G5712">
        <f t="shared" ca="1" si="181"/>
        <v>6.2727150519147498E-2</v>
      </c>
    </row>
    <row r="5713" spans="2:7" x14ac:dyDescent="0.2">
      <c r="B5713" s="153">
        <v>35300</v>
      </c>
      <c r="C5713" s="61">
        <v>70.089232999999993</v>
      </c>
      <c r="D5713">
        <f t="shared" si="180"/>
        <v>7.7530109952102704E-3</v>
      </c>
      <c r="E5713">
        <v>7.7530109952102704E-3</v>
      </c>
      <c r="F5713">
        <v>5711</v>
      </c>
      <c r="G5713">
        <f t="shared" ca="1" si="181"/>
        <v>4.952248183556171E-2</v>
      </c>
    </row>
    <row r="5714" spans="2:7" x14ac:dyDescent="0.2">
      <c r="B5714" s="153">
        <v>35299</v>
      </c>
      <c r="C5714" s="61">
        <v>69.550010999999998</v>
      </c>
      <c r="D5714">
        <f t="shared" si="180"/>
        <v>2.0189345939184915E-2</v>
      </c>
      <c r="E5714">
        <v>2.0189345939184915E-2</v>
      </c>
      <c r="F5714">
        <v>5712</v>
      </c>
      <c r="G5714">
        <f t="shared" ca="1" si="181"/>
        <v>7.2163609226116546E-2</v>
      </c>
    </row>
    <row r="5715" spans="2:7" x14ac:dyDescent="0.2">
      <c r="B5715" s="153">
        <v>35298</v>
      </c>
      <c r="C5715" s="61">
        <v>68.173630000000003</v>
      </c>
      <c r="D5715">
        <f t="shared" si="180"/>
        <v>3.9597450018642316E-2</v>
      </c>
      <c r="E5715">
        <v>3.9597450018642316E-2</v>
      </c>
      <c r="F5715">
        <v>5713</v>
      </c>
      <c r="G5715">
        <f t="shared" ca="1" si="181"/>
        <v>-2.9435322112654049E-2</v>
      </c>
    </row>
    <row r="5716" spans="2:7" x14ac:dyDescent="0.2">
      <c r="B5716" s="153">
        <v>35297</v>
      </c>
      <c r="C5716" s="61">
        <v>65.576949999999997</v>
      </c>
      <c r="D5716">
        <f t="shared" si="180"/>
        <v>1.7279540167020817E-2</v>
      </c>
      <c r="E5716">
        <v>1.7279540167020817E-2</v>
      </c>
      <c r="F5716">
        <v>5714</v>
      </c>
      <c r="G5716">
        <f t="shared" ca="1" si="181"/>
        <v>-1.6219519357846129E-2</v>
      </c>
    </row>
    <row r="5717" spans="2:7" x14ac:dyDescent="0.2">
      <c r="B5717" s="153">
        <v>35296</v>
      </c>
      <c r="C5717" s="61">
        <v>64.463058000000004</v>
      </c>
      <c r="D5717">
        <f t="shared" si="180"/>
        <v>-3.2581023423694996E-2</v>
      </c>
      <c r="E5717">
        <v>-3.2581023423694996E-2</v>
      </c>
      <c r="F5717">
        <v>5715</v>
      </c>
      <c r="G5717">
        <f t="shared" ca="1" si="181"/>
        <v>-1.7578048476849014E-2</v>
      </c>
    </row>
    <row r="5718" spans="2:7" x14ac:dyDescent="0.2">
      <c r="B5718" s="153">
        <v>35293</v>
      </c>
      <c r="C5718" s="61">
        <v>66.634063999999995</v>
      </c>
      <c r="D5718">
        <f t="shared" si="180"/>
        <v>-4.2023422169854753E-2</v>
      </c>
      <c r="E5718">
        <v>-4.2023422169854753E-2</v>
      </c>
      <c r="F5718">
        <v>5716</v>
      </c>
      <c r="G5718">
        <f t="shared" ca="1" si="181"/>
        <v>-2.0229448278498013E-2</v>
      </c>
    </row>
    <row r="5719" spans="2:7" x14ac:dyDescent="0.2">
      <c r="B5719" s="153">
        <v>35292</v>
      </c>
      <c r="C5719" s="61">
        <v>69.557091</v>
      </c>
      <c r="D5719">
        <f t="shared" si="180"/>
        <v>0</v>
      </c>
      <c r="E5719">
        <v>0</v>
      </c>
      <c r="F5719">
        <v>5717</v>
      </c>
      <c r="G5719">
        <f t="shared" ca="1" si="181"/>
        <v>-0.10247619662392204</v>
      </c>
    </row>
    <row r="5720" spans="2:7" x14ac:dyDescent="0.2">
      <c r="B5720" s="153">
        <v>35291</v>
      </c>
      <c r="C5720" s="61">
        <v>69.557091</v>
      </c>
      <c r="D5720">
        <f t="shared" si="180"/>
        <v>-7.2906533048527709E-3</v>
      </c>
      <c r="E5720">
        <v>-7.2906533048527709E-3</v>
      </c>
      <c r="F5720">
        <v>5718</v>
      </c>
      <c r="G5720">
        <f t="shared" ca="1" si="181"/>
        <v>-1.5866481951469055E-2</v>
      </c>
    </row>
    <row r="5721" spans="2:7" x14ac:dyDescent="0.2">
      <c r="B5721" s="153">
        <v>35290</v>
      </c>
      <c r="C5721" s="61">
        <v>70.067931999999999</v>
      </c>
      <c r="D5721">
        <f t="shared" si="180"/>
        <v>-1.3484850688489406E-2</v>
      </c>
      <c r="E5721">
        <v>-1.3484850688489406E-2</v>
      </c>
      <c r="F5721">
        <v>5719</v>
      </c>
      <c r="G5721">
        <f t="shared" ca="1" si="181"/>
        <v>-7.0531431056428853E-2</v>
      </c>
    </row>
    <row r="5722" spans="2:7" x14ac:dyDescent="0.2">
      <c r="B5722" s="153">
        <v>35289</v>
      </c>
      <c r="C5722" s="61">
        <v>71.025702999999993</v>
      </c>
      <c r="D5722">
        <f t="shared" si="180"/>
        <v>7.9949032368562141E-4</v>
      </c>
      <c r="E5722">
        <v>7.9949032368562141E-4</v>
      </c>
      <c r="F5722">
        <v>5720</v>
      </c>
      <c r="G5722">
        <f t="shared" ca="1" si="181"/>
        <v>3.9032017855881597E-2</v>
      </c>
    </row>
    <row r="5723" spans="2:7" x14ac:dyDescent="0.2">
      <c r="B5723" s="153">
        <v>35286</v>
      </c>
      <c r="C5723" s="61">
        <v>70.968964</v>
      </c>
      <c r="D5723">
        <f t="shared" si="180"/>
        <v>1.3014145518351536E-3</v>
      </c>
      <c r="E5723">
        <v>1.3014145518351536E-3</v>
      </c>
      <c r="F5723">
        <v>5721</v>
      </c>
      <c r="G5723">
        <f t="shared" ca="1" si="181"/>
        <v>-7.7042888255789893E-2</v>
      </c>
    </row>
    <row r="5724" spans="2:7" x14ac:dyDescent="0.2">
      <c r="B5724" s="153">
        <v>35285</v>
      </c>
      <c r="C5724" s="61">
        <v>70.876723999999996</v>
      </c>
      <c r="D5724">
        <f t="shared" si="180"/>
        <v>-1.4992713693013158E-3</v>
      </c>
      <c r="E5724">
        <v>-1.4992713693013158E-3</v>
      </c>
      <c r="F5724">
        <v>5722</v>
      </c>
      <c r="G5724">
        <f t="shared" ca="1" si="181"/>
        <v>-5.0278543479299186E-2</v>
      </c>
    </row>
    <row r="5725" spans="2:7" x14ac:dyDescent="0.2">
      <c r="B5725" s="153">
        <v>35284</v>
      </c>
      <c r="C5725" s="61">
        <v>70.983147000000002</v>
      </c>
      <c r="D5725">
        <f t="shared" si="180"/>
        <v>-4.6758390597691863E-3</v>
      </c>
      <c r="E5725">
        <v>-4.6758390597691863E-3</v>
      </c>
      <c r="F5725">
        <v>5723</v>
      </c>
      <c r="G5725">
        <f t="shared" ca="1" si="181"/>
        <v>8.264634460651786E-2</v>
      </c>
    </row>
    <row r="5726" spans="2:7" x14ac:dyDescent="0.2">
      <c r="B5726" s="153">
        <v>35283</v>
      </c>
      <c r="C5726" s="61">
        <v>71.316612000000006</v>
      </c>
      <c r="D5726">
        <f t="shared" si="180"/>
        <v>1.0962604315756732E-2</v>
      </c>
      <c r="E5726">
        <v>1.0962604315756732E-2</v>
      </c>
      <c r="F5726">
        <v>5724</v>
      </c>
      <c r="G5726">
        <f t="shared" ca="1" si="181"/>
        <v>2.9718555761401512E-2</v>
      </c>
    </row>
    <row r="5727" spans="2:7" x14ac:dyDescent="0.2">
      <c r="B5727" s="153">
        <v>35282</v>
      </c>
      <c r="C5727" s="61">
        <v>70.543273999999997</v>
      </c>
      <c r="D5727">
        <f t="shared" si="180"/>
        <v>6.7840164028245865E-3</v>
      </c>
      <c r="E5727">
        <v>6.7840164028245865E-3</v>
      </c>
      <c r="F5727">
        <v>5725</v>
      </c>
      <c r="G5727">
        <f t="shared" ca="1" si="181"/>
        <v>-3.1882066954418649E-2</v>
      </c>
    </row>
    <row r="5728" spans="2:7" x14ac:dyDescent="0.2">
      <c r="B5728" s="153">
        <v>35279</v>
      </c>
      <c r="C5728" s="61">
        <v>70.067931999999999</v>
      </c>
      <c r="D5728">
        <f t="shared" si="180"/>
        <v>1.0126912985627796E-4</v>
      </c>
      <c r="E5728">
        <v>1.0126912985627796E-4</v>
      </c>
      <c r="F5728">
        <v>5726</v>
      </c>
      <c r="G5728">
        <f t="shared" ca="1" si="181"/>
        <v>-9.0174043055628941E-3</v>
      </c>
    </row>
    <row r="5729" spans="2:7" x14ac:dyDescent="0.2">
      <c r="B5729" s="153">
        <v>35278</v>
      </c>
      <c r="C5729" s="61">
        <v>70.060837000000006</v>
      </c>
      <c r="D5729">
        <f t="shared" si="180"/>
        <v>-3.7148923452315949E-2</v>
      </c>
      <c r="E5729">
        <v>-3.7148923452315949E-2</v>
      </c>
      <c r="F5729">
        <v>5727</v>
      </c>
      <c r="G5729">
        <f t="shared" ca="1" si="181"/>
        <v>-5.4192164986881708E-3</v>
      </c>
    </row>
    <row r="5730" spans="2:7" x14ac:dyDescent="0.2">
      <c r="B5730" s="153">
        <v>35277</v>
      </c>
      <c r="C5730" s="61">
        <v>72.763938999999993</v>
      </c>
      <c r="D5730">
        <f t="shared" si="180"/>
        <v>2.1005446494163409E-2</v>
      </c>
      <c r="E5730">
        <v>2.1005446494163409E-2</v>
      </c>
      <c r="F5730">
        <v>5728</v>
      </c>
      <c r="G5730">
        <f t="shared" ca="1" si="181"/>
        <v>-4.8631336373353914E-2</v>
      </c>
    </row>
    <row r="5731" spans="2:7" x14ac:dyDescent="0.2">
      <c r="B5731" s="153">
        <v>35276</v>
      </c>
      <c r="C5731" s="61">
        <v>71.266945000000007</v>
      </c>
      <c r="D5731">
        <f t="shared" si="180"/>
        <v>-1.7892026469681695E-2</v>
      </c>
      <c r="E5731">
        <v>-1.7892026469681695E-2</v>
      </c>
      <c r="F5731">
        <v>5729</v>
      </c>
      <c r="G5731">
        <f t="shared" ca="1" si="181"/>
        <v>3.1553103048061804E-2</v>
      </c>
    </row>
    <row r="5732" spans="2:7" x14ac:dyDescent="0.2">
      <c r="B5732" s="153">
        <v>35275</v>
      </c>
      <c r="C5732" s="61">
        <v>72.565285000000003</v>
      </c>
      <c r="D5732">
        <f t="shared" si="180"/>
        <v>-1.9555232871843083E-2</v>
      </c>
      <c r="E5732">
        <v>-1.9555232871843083E-2</v>
      </c>
      <c r="F5732">
        <v>5730</v>
      </c>
      <c r="G5732">
        <f t="shared" ca="1" si="181"/>
        <v>-4.3077700175921524E-2</v>
      </c>
    </row>
    <row r="5733" spans="2:7" x14ac:dyDescent="0.2">
      <c r="B5733" s="153">
        <v>35272</v>
      </c>
      <c r="C5733" s="61">
        <v>74.012619000000001</v>
      </c>
      <c r="D5733">
        <f t="shared" si="180"/>
        <v>-1.1488743220643481E-3</v>
      </c>
      <c r="E5733">
        <v>-1.1488743220643481E-3</v>
      </c>
      <c r="F5733">
        <v>5731</v>
      </c>
      <c r="G5733">
        <f t="shared" ca="1" si="181"/>
        <v>7.2140799069705282E-3</v>
      </c>
    </row>
    <row r="5734" spans="2:7" x14ac:dyDescent="0.2">
      <c r="B5734" s="153">
        <v>35271</v>
      </c>
      <c r="C5734" s="61">
        <v>74.097747999999996</v>
      </c>
      <c r="D5734">
        <f t="shared" si="180"/>
        <v>-6.374375855745882E-3</v>
      </c>
      <c r="E5734">
        <v>-6.374375855745882E-3</v>
      </c>
      <c r="F5734">
        <v>5732</v>
      </c>
      <c r="G5734">
        <f t="shared" ca="1" si="181"/>
        <v>-0.14722379281844516</v>
      </c>
    </row>
    <row r="5735" spans="2:7" x14ac:dyDescent="0.2">
      <c r="B5735" s="153">
        <v>35270</v>
      </c>
      <c r="C5735" s="61">
        <v>74.573104999999998</v>
      </c>
      <c r="D5735">
        <f t="shared" si="180"/>
        <v>-1.1101681805052444E-2</v>
      </c>
      <c r="E5735">
        <v>-1.1101681805052444E-2</v>
      </c>
      <c r="F5735">
        <v>5733</v>
      </c>
      <c r="G5735">
        <f t="shared" ca="1" si="181"/>
        <v>2.2484259633357546E-2</v>
      </c>
    </row>
    <row r="5736" spans="2:7" x14ac:dyDescent="0.2">
      <c r="B5736" s="153">
        <v>35269</v>
      </c>
      <c r="C5736" s="61">
        <v>75.410285999999999</v>
      </c>
      <c r="D5736">
        <f t="shared" si="180"/>
        <v>-4.5699313661602091E-2</v>
      </c>
      <c r="E5736">
        <v>-4.5699313661602091E-2</v>
      </c>
      <c r="F5736">
        <v>5734</v>
      </c>
      <c r="G5736">
        <f t="shared" ca="1" si="181"/>
        <v>6.5567332421688537E-2</v>
      </c>
    </row>
    <row r="5737" spans="2:7" x14ac:dyDescent="0.2">
      <c r="B5737" s="153">
        <v>35268</v>
      </c>
      <c r="C5737" s="61">
        <v>79.021514999999994</v>
      </c>
      <c r="D5737">
        <f t="shared" si="180"/>
        <v>2.692523329421452E-4</v>
      </c>
      <c r="E5737">
        <v>2.692523329421452E-4</v>
      </c>
      <c r="F5737">
        <v>5735</v>
      </c>
      <c r="G5737">
        <f t="shared" ca="1" si="181"/>
        <v>-0.10310661957498987</v>
      </c>
    </row>
    <row r="5738" spans="2:7" x14ac:dyDescent="0.2">
      <c r="B5738" s="153">
        <v>35265</v>
      </c>
      <c r="C5738" s="61">
        <v>79.000243999999995</v>
      </c>
      <c r="D5738">
        <f t="shared" si="180"/>
        <v>8.9865217883421545E-4</v>
      </c>
      <c r="E5738">
        <v>8.9865217883421545E-4</v>
      </c>
      <c r="F5738">
        <v>5736</v>
      </c>
      <c r="G5738">
        <f t="shared" ca="1" si="181"/>
        <v>-4.2136916069378826E-2</v>
      </c>
    </row>
    <row r="5739" spans="2:7" x14ac:dyDescent="0.2">
      <c r="B5739" s="153">
        <v>35264</v>
      </c>
      <c r="C5739" s="61">
        <v>78.929314000000005</v>
      </c>
      <c r="D5739">
        <f t="shared" si="180"/>
        <v>1.5240248151929753E-2</v>
      </c>
      <c r="E5739">
        <v>1.5240248151929753E-2</v>
      </c>
      <c r="F5739">
        <v>5737</v>
      </c>
      <c r="G5739">
        <f t="shared" ca="1" si="181"/>
        <v>-8.4210682424088676E-2</v>
      </c>
    </row>
    <row r="5740" spans="2:7" x14ac:dyDescent="0.2">
      <c r="B5740" s="153">
        <v>35263</v>
      </c>
      <c r="C5740" s="61">
        <v>77.744468999999995</v>
      </c>
      <c r="D5740">
        <f t="shared" si="180"/>
        <v>3.7689467213794181E-2</v>
      </c>
      <c r="E5740">
        <v>3.7689467213794181E-2</v>
      </c>
      <c r="F5740">
        <v>5738</v>
      </c>
      <c r="G5740">
        <f t="shared" ca="1" si="181"/>
        <v>-4.0721216453479869E-2</v>
      </c>
    </row>
    <row r="5741" spans="2:7" x14ac:dyDescent="0.2">
      <c r="B5741" s="153">
        <v>35262</v>
      </c>
      <c r="C5741" s="61">
        <v>74.920745999999994</v>
      </c>
      <c r="D5741">
        <f t="shared" si="180"/>
        <v>-7.7053324234828951E-3</v>
      </c>
      <c r="E5741">
        <v>-7.7053324234828951E-3</v>
      </c>
      <c r="F5741">
        <v>5739</v>
      </c>
      <c r="G5741">
        <f t="shared" ca="1" si="181"/>
        <v>-0.13804624501926424</v>
      </c>
    </row>
    <row r="5742" spans="2:7" x14ac:dyDescent="0.2">
      <c r="B5742" s="153">
        <v>35261</v>
      </c>
      <c r="C5742" s="61">
        <v>75.502517999999995</v>
      </c>
      <c r="D5742">
        <f t="shared" si="180"/>
        <v>-2.4373803922671023E-3</v>
      </c>
      <c r="E5742">
        <v>-2.4373803922671023E-3</v>
      </c>
      <c r="F5742">
        <v>5740</v>
      </c>
      <c r="G5742">
        <f t="shared" ca="1" si="181"/>
        <v>-0.10978967763372391</v>
      </c>
    </row>
    <row r="5743" spans="2:7" x14ac:dyDescent="0.2">
      <c r="B5743" s="153">
        <v>35258</v>
      </c>
      <c r="C5743" s="61">
        <v>75.686995999999994</v>
      </c>
      <c r="D5743">
        <f t="shared" si="180"/>
        <v>2.4433357308692488E-3</v>
      </c>
      <c r="E5743">
        <v>2.4433357308692488E-3</v>
      </c>
      <c r="F5743">
        <v>5741</v>
      </c>
      <c r="G5743">
        <f t="shared" ca="1" si="181"/>
        <v>6.3797009713796232E-2</v>
      </c>
    </row>
    <row r="5744" spans="2:7" x14ac:dyDescent="0.2">
      <c r="B5744" s="153">
        <v>35257</v>
      </c>
      <c r="C5744" s="61">
        <v>75.502517999999995</v>
      </c>
      <c r="D5744">
        <f t="shared" si="180"/>
        <v>4.9102804097304409E-3</v>
      </c>
      <c r="E5744">
        <v>4.9102804097304409E-3</v>
      </c>
      <c r="F5744">
        <v>5742</v>
      </c>
      <c r="G5744">
        <f t="shared" ca="1" si="181"/>
        <v>-3.8831260149121007E-2</v>
      </c>
    </row>
    <row r="5745" spans="2:7" x14ac:dyDescent="0.2">
      <c r="B5745" s="153">
        <v>35256</v>
      </c>
      <c r="C5745" s="61">
        <v>75.133590999999996</v>
      </c>
      <c r="D5745">
        <f t="shared" si="180"/>
        <v>-7.1254144703081996E-3</v>
      </c>
      <c r="E5745">
        <v>-7.1254144703081996E-3</v>
      </c>
      <c r="F5745">
        <v>5743</v>
      </c>
      <c r="G5745">
        <f t="shared" ca="1" si="181"/>
        <v>4.0600060110628201E-2</v>
      </c>
    </row>
    <row r="5746" spans="2:7" x14ac:dyDescent="0.2">
      <c r="B5746" s="153">
        <v>35255</v>
      </c>
      <c r="C5746" s="61">
        <v>75.672791000000004</v>
      </c>
      <c r="D5746">
        <f t="shared" si="180"/>
        <v>4.0476475017577696E-3</v>
      </c>
      <c r="E5746">
        <v>4.0476475017577696E-3</v>
      </c>
      <c r="F5746">
        <v>5744</v>
      </c>
      <c r="G5746">
        <f t="shared" ca="1" si="181"/>
        <v>7.9537120014118879E-3</v>
      </c>
    </row>
    <row r="5747" spans="2:7" x14ac:dyDescent="0.2">
      <c r="B5747" s="153">
        <v>35254</v>
      </c>
      <c r="C5747" s="61">
        <v>75.367728999999997</v>
      </c>
      <c r="D5747">
        <f t="shared" si="180"/>
        <v>1.0078899630821562E-2</v>
      </c>
      <c r="E5747">
        <v>1.0078899630821562E-2</v>
      </c>
      <c r="F5747">
        <v>5745</v>
      </c>
      <c r="G5747">
        <f t="shared" ca="1" si="181"/>
        <v>7.7425857054049974E-2</v>
      </c>
    </row>
    <row r="5748" spans="2:7" x14ac:dyDescent="0.2">
      <c r="B5748" s="153">
        <v>35251</v>
      </c>
      <c r="C5748" s="61">
        <v>74.615684999999999</v>
      </c>
      <c r="D5748">
        <f t="shared" si="180"/>
        <v>7.858291413913596E-3</v>
      </c>
      <c r="E5748">
        <v>7.858291413913596E-3</v>
      </c>
      <c r="F5748">
        <v>5746</v>
      </c>
      <c r="G5748">
        <f t="shared" ca="1" si="181"/>
        <v>2.3367095231976508E-2</v>
      </c>
    </row>
    <row r="5749" spans="2:7" x14ac:dyDescent="0.2">
      <c r="B5749" s="153">
        <v>35250</v>
      </c>
      <c r="C5749" s="61">
        <v>74.033905000000004</v>
      </c>
      <c r="D5749">
        <f t="shared" si="180"/>
        <v>1.7651913581593459E-2</v>
      </c>
      <c r="E5749">
        <v>1.7651913581593459E-2</v>
      </c>
      <c r="F5749">
        <v>5747</v>
      </c>
      <c r="G5749">
        <f t="shared" ca="1" si="181"/>
        <v>0.11171190130133361</v>
      </c>
    </row>
    <row r="5750" spans="2:7" x14ac:dyDescent="0.2">
      <c r="B5750" s="153">
        <v>35249</v>
      </c>
      <c r="C5750" s="61">
        <v>72.749733000000006</v>
      </c>
      <c r="D5750">
        <f t="shared" si="180"/>
        <v>-1.3089626848835753E-2</v>
      </c>
      <c r="E5750">
        <v>-1.3089626848835753E-2</v>
      </c>
      <c r="F5750">
        <v>5748</v>
      </c>
      <c r="G5750">
        <f t="shared" ca="1" si="181"/>
        <v>-2.2157212988866647E-2</v>
      </c>
    </row>
    <row r="5751" spans="2:7" x14ac:dyDescent="0.2">
      <c r="B5751" s="153">
        <v>35248</v>
      </c>
      <c r="C5751" s="61">
        <v>73.71463</v>
      </c>
      <c r="D5751">
        <f t="shared" si="180"/>
        <v>1.7031777135603578E-2</v>
      </c>
      <c r="E5751">
        <v>1.7031777135603578E-2</v>
      </c>
      <c r="F5751">
        <v>5749</v>
      </c>
      <c r="G5751">
        <f t="shared" ca="1" si="181"/>
        <v>-2.2042776981824729E-2</v>
      </c>
    </row>
    <row r="5752" spans="2:7" x14ac:dyDescent="0.2">
      <c r="B5752" s="153">
        <v>35247</v>
      </c>
      <c r="C5752" s="61">
        <v>72.480164000000002</v>
      </c>
      <c r="D5752">
        <f t="shared" si="180"/>
        <v>-8.3477285399640583E-3</v>
      </c>
      <c r="E5752">
        <v>-8.3477285399640583E-3</v>
      </c>
      <c r="F5752">
        <v>5750</v>
      </c>
      <c r="G5752">
        <f t="shared" ca="1" si="181"/>
        <v>-9.4743621500036998E-2</v>
      </c>
    </row>
    <row r="5753" spans="2:7" x14ac:dyDescent="0.2">
      <c r="B5753" s="153">
        <v>35244</v>
      </c>
      <c r="C5753" s="61">
        <v>73.090301999999994</v>
      </c>
      <c r="D5753">
        <f t="shared" si="180"/>
        <v>3.7022439031142128E-3</v>
      </c>
      <c r="E5753">
        <v>3.7022439031142128E-3</v>
      </c>
      <c r="F5753">
        <v>5751</v>
      </c>
      <c r="G5753">
        <f t="shared" ca="1" si="181"/>
        <v>-4.1854100075627586E-2</v>
      </c>
    </row>
    <row r="5754" spans="2:7" x14ac:dyDescent="0.2">
      <c r="B5754" s="153">
        <v>35243</v>
      </c>
      <c r="C5754" s="61">
        <v>72.820701999999997</v>
      </c>
      <c r="D5754">
        <f t="shared" si="180"/>
        <v>9.2427701764456697E-3</v>
      </c>
      <c r="E5754">
        <v>9.2427701764456697E-3</v>
      </c>
      <c r="F5754">
        <v>5752</v>
      </c>
      <c r="G5754">
        <f t="shared" ca="1" si="181"/>
        <v>-5.1302133511546014E-2</v>
      </c>
    </row>
    <row r="5755" spans="2:7" x14ac:dyDescent="0.2">
      <c r="B5755" s="153">
        <v>35242</v>
      </c>
      <c r="C5755" s="61">
        <v>72.153801000000001</v>
      </c>
      <c r="D5755">
        <f t="shared" si="180"/>
        <v>-6.1562039596672943E-3</v>
      </c>
      <c r="E5755">
        <v>-6.1562039596672943E-3</v>
      </c>
      <c r="F5755">
        <v>5753</v>
      </c>
      <c r="G5755">
        <f t="shared" ca="1" si="181"/>
        <v>3.9988114084307892E-2</v>
      </c>
    </row>
    <row r="5756" spans="2:7" x14ac:dyDescent="0.2">
      <c r="B5756" s="153">
        <v>35241</v>
      </c>
      <c r="C5756" s="61">
        <v>72.600746000000001</v>
      </c>
      <c r="D5756">
        <f t="shared" si="180"/>
        <v>-1.3021054953824746E-2</v>
      </c>
      <c r="E5756">
        <v>-1.3021054953824746E-2</v>
      </c>
      <c r="F5756">
        <v>5754</v>
      </c>
      <c r="G5756">
        <f t="shared" ca="1" si="181"/>
        <v>-2.2461030701815564E-2</v>
      </c>
    </row>
    <row r="5757" spans="2:7" x14ac:dyDescent="0.2">
      <c r="B5757" s="153">
        <v>35240</v>
      </c>
      <c r="C5757" s="61">
        <v>73.558555999999996</v>
      </c>
      <c r="D5757">
        <f t="shared" si="180"/>
        <v>-4.2258150455283207E-3</v>
      </c>
      <c r="E5757">
        <v>-4.2258150455283207E-3</v>
      </c>
      <c r="F5757">
        <v>5755</v>
      </c>
      <c r="G5757">
        <f t="shared" ca="1" si="181"/>
        <v>3.8850563582522424E-2</v>
      </c>
    </row>
    <row r="5758" spans="2:7" x14ac:dyDescent="0.2">
      <c r="B5758" s="153">
        <v>35237</v>
      </c>
      <c r="C5758" s="61">
        <v>73.870720000000006</v>
      </c>
      <c r="D5758">
        <f t="shared" si="180"/>
        <v>-1.2987129595196927E-2</v>
      </c>
      <c r="E5758">
        <v>-1.2987129595196927E-2</v>
      </c>
      <c r="F5758">
        <v>5756</v>
      </c>
      <c r="G5758">
        <f t="shared" ca="1" si="181"/>
        <v>-1.1303310550269362E-2</v>
      </c>
    </row>
    <row r="5759" spans="2:7" x14ac:dyDescent="0.2">
      <c r="B5759" s="153">
        <v>35236</v>
      </c>
      <c r="C5759" s="61">
        <v>74.842712000000006</v>
      </c>
      <c r="D5759">
        <f t="shared" si="180"/>
        <v>1.3289068992527215E-3</v>
      </c>
      <c r="E5759">
        <v>1.3289068992527215E-3</v>
      </c>
      <c r="F5759">
        <v>5757</v>
      </c>
      <c r="G5759">
        <f t="shared" ca="1" si="181"/>
        <v>2.9807438439926875E-3</v>
      </c>
    </row>
    <row r="5760" spans="2:7" x14ac:dyDescent="0.2">
      <c r="B5760" s="153">
        <v>35235</v>
      </c>
      <c r="C5760" s="61">
        <v>74.743385000000004</v>
      </c>
      <c r="D5760">
        <f t="shared" si="180"/>
        <v>-2.0000010226991813E-2</v>
      </c>
      <c r="E5760">
        <v>-2.0000010226991813E-2</v>
      </c>
      <c r="F5760">
        <v>5758</v>
      </c>
      <c r="G5760">
        <f t="shared" ca="1" si="181"/>
        <v>-5.4306027485227946E-3</v>
      </c>
    </row>
    <row r="5761" spans="2:7" x14ac:dyDescent="0.2">
      <c r="B5761" s="153">
        <v>35234</v>
      </c>
      <c r="C5761" s="61">
        <v>76.268760999999998</v>
      </c>
      <c r="D5761">
        <f t="shared" si="180"/>
        <v>1.3768386647202716E-2</v>
      </c>
      <c r="E5761">
        <v>1.3768386647202716E-2</v>
      </c>
      <c r="F5761">
        <v>5759</v>
      </c>
      <c r="G5761">
        <f t="shared" ca="1" si="181"/>
        <v>1.9446171947905808E-2</v>
      </c>
    </row>
    <row r="5762" spans="2:7" x14ac:dyDescent="0.2">
      <c r="B5762" s="153">
        <v>35233</v>
      </c>
      <c r="C5762" s="61">
        <v>75.232924999999994</v>
      </c>
      <c r="D5762">
        <f t="shared" si="180"/>
        <v>-1.2754796105442286E-2</v>
      </c>
      <c r="E5762">
        <v>-1.2754796105442286E-2</v>
      </c>
      <c r="F5762">
        <v>5760</v>
      </c>
      <c r="G5762">
        <f t="shared" ca="1" si="181"/>
        <v>-6.8453520222158545E-2</v>
      </c>
    </row>
    <row r="5763" spans="2:7" x14ac:dyDescent="0.2">
      <c r="B5763" s="153">
        <v>35230</v>
      </c>
      <c r="C5763" s="61">
        <v>76.204903000000002</v>
      </c>
      <c r="D5763">
        <f t="shared" ref="D5763:D5826" si="182">(C5763-C5764)/C5764</f>
        <v>9.3028023250828103E-3</v>
      </c>
      <c r="E5763">
        <v>9.3028023250828103E-3</v>
      </c>
      <c r="F5763">
        <v>5761</v>
      </c>
      <c r="G5763">
        <f t="shared" ref="G5763:G5826" ca="1" si="183">_xlfn.NORM.INV(RAND(),$N$5,$N$6)</f>
        <v>1.5440349123513433E-2</v>
      </c>
    </row>
    <row r="5764" spans="2:7" x14ac:dyDescent="0.2">
      <c r="B5764" s="153">
        <v>35229</v>
      </c>
      <c r="C5764" s="61">
        <v>75.502517999999995</v>
      </c>
      <c r="D5764">
        <f t="shared" si="182"/>
        <v>2.2482862844619481E-2</v>
      </c>
      <c r="E5764">
        <v>2.2482862844619481E-2</v>
      </c>
      <c r="F5764">
        <v>5762</v>
      </c>
      <c r="G5764">
        <f t="shared" ca="1" si="183"/>
        <v>2.7716237542757347E-2</v>
      </c>
    </row>
    <row r="5765" spans="2:7" x14ac:dyDescent="0.2">
      <c r="B5765" s="153">
        <v>35228</v>
      </c>
      <c r="C5765" s="61">
        <v>73.842331000000001</v>
      </c>
      <c r="D5765">
        <f t="shared" si="182"/>
        <v>-1.848384866067607E-2</v>
      </c>
      <c r="E5765">
        <v>-1.848384866067607E-2</v>
      </c>
      <c r="F5765">
        <v>5763</v>
      </c>
      <c r="G5765">
        <f t="shared" ca="1" si="183"/>
        <v>-9.2984832962328193E-3</v>
      </c>
    </row>
    <row r="5766" spans="2:7" x14ac:dyDescent="0.2">
      <c r="B5766" s="153">
        <v>35227</v>
      </c>
      <c r="C5766" s="61">
        <v>75.232924999999994</v>
      </c>
      <c r="D5766">
        <f t="shared" si="182"/>
        <v>1.7170077325851137E-2</v>
      </c>
      <c r="E5766">
        <v>1.7170077325851137E-2</v>
      </c>
      <c r="F5766">
        <v>5764</v>
      </c>
      <c r="G5766">
        <f t="shared" ca="1" si="183"/>
        <v>3.4463682338219817E-3</v>
      </c>
    </row>
    <row r="5767" spans="2:7" x14ac:dyDescent="0.2">
      <c r="B5767" s="153">
        <v>35226</v>
      </c>
      <c r="C5767" s="61">
        <v>73.962975</v>
      </c>
      <c r="D5767">
        <f t="shared" si="182"/>
        <v>2.022105491276191E-2</v>
      </c>
      <c r="E5767">
        <v>2.022105491276191E-2</v>
      </c>
      <c r="F5767">
        <v>5765</v>
      </c>
      <c r="G5767">
        <f t="shared" ca="1" si="183"/>
        <v>-2.1709258682957814E-2</v>
      </c>
    </row>
    <row r="5768" spans="2:7" x14ac:dyDescent="0.2">
      <c r="B5768" s="153">
        <v>35223</v>
      </c>
      <c r="C5768" s="61">
        <v>72.497009000000006</v>
      </c>
      <c r="D5768">
        <f t="shared" si="182"/>
        <v>1.752301661845055E-2</v>
      </c>
      <c r="E5768">
        <v>1.752301661845055E-2</v>
      </c>
      <c r="F5768">
        <v>5766</v>
      </c>
      <c r="G5768">
        <f t="shared" ca="1" si="183"/>
        <v>9.1289660121436064E-2</v>
      </c>
    </row>
    <row r="5769" spans="2:7" x14ac:dyDescent="0.2">
      <c r="B5769" s="153">
        <v>35222</v>
      </c>
      <c r="C5769" s="61">
        <v>71.248519999999999</v>
      </c>
      <c r="D5769">
        <f t="shared" si="182"/>
        <v>2.3166698499180707E-2</v>
      </c>
      <c r="E5769">
        <v>2.3166698499180707E-2</v>
      </c>
      <c r="F5769">
        <v>5767</v>
      </c>
      <c r="G5769">
        <f t="shared" ca="1" si="183"/>
        <v>1.2441339119306649E-2</v>
      </c>
    </row>
    <row r="5770" spans="2:7" x14ac:dyDescent="0.2">
      <c r="B5770" s="153">
        <v>35221</v>
      </c>
      <c r="C5770" s="61">
        <v>69.635300000000001</v>
      </c>
      <c r="D5770">
        <f t="shared" si="182"/>
        <v>7.100945833431507E-3</v>
      </c>
      <c r="E5770">
        <v>7.100945833431507E-3</v>
      </c>
      <c r="F5770">
        <v>5768</v>
      </c>
      <c r="G5770">
        <f t="shared" ca="1" si="183"/>
        <v>-2.123504104056315E-2</v>
      </c>
    </row>
    <row r="5771" spans="2:7" x14ac:dyDescent="0.2">
      <c r="B5771" s="153">
        <v>35220</v>
      </c>
      <c r="C5771" s="61">
        <v>69.144310000000004</v>
      </c>
      <c r="D5771">
        <f t="shared" si="182"/>
        <v>5.7132120340964692E-3</v>
      </c>
      <c r="E5771">
        <v>5.7132120340964692E-3</v>
      </c>
      <c r="F5771">
        <v>5769</v>
      </c>
      <c r="G5771">
        <f t="shared" ca="1" si="183"/>
        <v>2.0450574624743697E-2</v>
      </c>
    </row>
    <row r="5772" spans="2:7" x14ac:dyDescent="0.2">
      <c r="B5772" s="153">
        <v>35219</v>
      </c>
      <c r="C5772" s="61">
        <v>68.751518000000004</v>
      </c>
      <c r="D5772">
        <f t="shared" si="182"/>
        <v>1.0932296616602818E-2</v>
      </c>
      <c r="E5772">
        <v>1.0932296616602818E-2</v>
      </c>
      <c r="F5772">
        <v>5770</v>
      </c>
      <c r="G5772">
        <f t="shared" ca="1" si="183"/>
        <v>-5.0334728434635032E-2</v>
      </c>
    </row>
    <row r="5773" spans="2:7" x14ac:dyDescent="0.2">
      <c r="B5773" s="153">
        <v>35216</v>
      </c>
      <c r="C5773" s="61">
        <v>68.008033999999995</v>
      </c>
      <c r="D5773">
        <f t="shared" si="182"/>
        <v>1.5495233430447535E-3</v>
      </c>
      <c r="E5773">
        <v>1.5495233430447535E-3</v>
      </c>
      <c r="F5773">
        <v>5771</v>
      </c>
      <c r="G5773">
        <f t="shared" ca="1" si="183"/>
        <v>8.381324770618831E-2</v>
      </c>
    </row>
    <row r="5774" spans="2:7" x14ac:dyDescent="0.2">
      <c r="B5774" s="153">
        <v>35215</v>
      </c>
      <c r="C5774" s="61">
        <v>67.902816999999999</v>
      </c>
      <c r="D5774">
        <f t="shared" si="182"/>
        <v>-1.0527795219517584E-2</v>
      </c>
      <c r="E5774">
        <v>-1.0527795219517584E-2</v>
      </c>
      <c r="F5774">
        <v>5772</v>
      </c>
      <c r="G5774">
        <f t="shared" ca="1" si="183"/>
        <v>-8.8057977660297493E-2</v>
      </c>
    </row>
    <row r="5775" spans="2:7" x14ac:dyDescent="0.2">
      <c r="B5775" s="153">
        <v>35214</v>
      </c>
      <c r="C5775" s="61">
        <v>68.625290000000007</v>
      </c>
      <c r="D5775">
        <f t="shared" si="182"/>
        <v>2.7515467766934875E-2</v>
      </c>
      <c r="E5775">
        <v>2.7515467766934875E-2</v>
      </c>
      <c r="F5775">
        <v>5773</v>
      </c>
      <c r="G5775">
        <f t="shared" ca="1" si="183"/>
        <v>3.7070748188087345E-2</v>
      </c>
    </row>
    <row r="5776" spans="2:7" x14ac:dyDescent="0.2">
      <c r="B5776" s="153">
        <v>35213</v>
      </c>
      <c r="C5776" s="61">
        <v>66.787598000000003</v>
      </c>
      <c r="D5776">
        <f t="shared" si="182"/>
        <v>-9.6725068335275898E-3</v>
      </c>
      <c r="E5776">
        <v>-9.6725068335275898E-3</v>
      </c>
      <c r="F5776">
        <v>5774</v>
      </c>
      <c r="G5776">
        <f t="shared" ca="1" si="183"/>
        <v>-1.8991693138058815E-2</v>
      </c>
    </row>
    <row r="5777" spans="2:7" x14ac:dyDescent="0.2">
      <c r="B5777" s="153">
        <v>35212</v>
      </c>
      <c r="C5777" s="61">
        <v>67.439910999999995</v>
      </c>
      <c r="D5777">
        <f t="shared" si="182"/>
        <v>-8.2518437768126906E-3</v>
      </c>
      <c r="E5777">
        <v>-8.2518437768126906E-3</v>
      </c>
      <c r="F5777">
        <v>5775</v>
      </c>
      <c r="G5777">
        <f t="shared" ca="1" si="183"/>
        <v>-2.6116774838468446E-2</v>
      </c>
    </row>
    <row r="5778" spans="2:7" x14ac:dyDescent="0.2">
      <c r="B5778" s="153">
        <v>35209</v>
      </c>
      <c r="C5778" s="61">
        <v>68.001045000000005</v>
      </c>
      <c r="D5778">
        <f t="shared" si="182"/>
        <v>8.8451513102792128E-3</v>
      </c>
      <c r="E5778">
        <v>8.8451513102792128E-3</v>
      </c>
      <c r="F5778">
        <v>5776</v>
      </c>
      <c r="G5778">
        <f t="shared" ca="1" si="183"/>
        <v>1.0153607963583677E-2</v>
      </c>
    </row>
    <row r="5779" spans="2:7" x14ac:dyDescent="0.2">
      <c r="B5779" s="153">
        <v>35208</v>
      </c>
      <c r="C5779" s="61">
        <v>67.404838999999996</v>
      </c>
      <c r="D5779">
        <f t="shared" si="182"/>
        <v>-1.3508648962204588E-3</v>
      </c>
      <c r="E5779">
        <v>-1.3508648962204588E-3</v>
      </c>
      <c r="F5779">
        <v>5777</v>
      </c>
      <c r="G5779">
        <f t="shared" ca="1" si="183"/>
        <v>-5.3633941452089391E-3</v>
      </c>
    </row>
    <row r="5780" spans="2:7" x14ac:dyDescent="0.2">
      <c r="B5780" s="153">
        <v>35207</v>
      </c>
      <c r="C5780" s="61">
        <v>67.496016999999995</v>
      </c>
      <c r="D5780">
        <f t="shared" si="182"/>
        <v>3.4411588785051165E-3</v>
      </c>
      <c r="E5780">
        <v>3.4411588785051165E-3</v>
      </c>
      <c r="F5780">
        <v>5778</v>
      </c>
      <c r="G5780">
        <f t="shared" ca="1" si="183"/>
        <v>3.1462933579907496E-2</v>
      </c>
    </row>
    <row r="5781" spans="2:7" x14ac:dyDescent="0.2">
      <c r="B5781" s="153">
        <v>35206</v>
      </c>
      <c r="C5781" s="61">
        <v>67.264549000000002</v>
      </c>
      <c r="D5781">
        <f t="shared" si="182"/>
        <v>-2.6002703354693442E-3</v>
      </c>
      <c r="E5781">
        <v>-2.6002703354693442E-3</v>
      </c>
      <c r="F5781">
        <v>5779</v>
      </c>
      <c r="G5781">
        <f t="shared" ca="1" si="183"/>
        <v>6.6833226903564094E-2</v>
      </c>
    </row>
    <row r="5782" spans="2:7" x14ac:dyDescent="0.2">
      <c r="B5782" s="153">
        <v>35205</v>
      </c>
      <c r="C5782" s="61">
        <v>67.439910999999995</v>
      </c>
      <c r="D5782">
        <f t="shared" si="182"/>
        <v>-2.5342247821570602E-2</v>
      </c>
      <c r="E5782">
        <v>-2.5342247821570602E-2</v>
      </c>
      <c r="F5782">
        <v>5780</v>
      </c>
      <c r="G5782">
        <f t="shared" ca="1" si="183"/>
        <v>-7.6049472134391533E-2</v>
      </c>
    </row>
    <row r="5783" spans="2:7" x14ac:dyDescent="0.2">
      <c r="B5783" s="153">
        <v>35202</v>
      </c>
      <c r="C5783" s="61">
        <v>69.193427999999997</v>
      </c>
      <c r="D5783">
        <f t="shared" si="182"/>
        <v>-1.2148228948155228E-3</v>
      </c>
      <c r="E5783">
        <v>-1.2148228948155228E-3</v>
      </c>
      <c r="F5783">
        <v>5781</v>
      </c>
      <c r="G5783">
        <f t="shared" ca="1" si="183"/>
        <v>6.5477221228244384E-2</v>
      </c>
    </row>
    <row r="5784" spans="2:7" x14ac:dyDescent="0.2">
      <c r="B5784" s="153">
        <v>35201</v>
      </c>
      <c r="C5784" s="61">
        <v>69.277587999999994</v>
      </c>
      <c r="D5784">
        <f t="shared" si="182"/>
        <v>1.364946719584869E-2</v>
      </c>
      <c r="E5784">
        <v>1.364946719584869E-2</v>
      </c>
      <c r="F5784">
        <v>5782</v>
      </c>
      <c r="G5784">
        <f t="shared" ca="1" si="183"/>
        <v>-6.7752913906729051E-2</v>
      </c>
    </row>
    <row r="5785" spans="2:7" x14ac:dyDescent="0.2">
      <c r="B5785" s="153">
        <v>35200</v>
      </c>
      <c r="C5785" s="61">
        <v>68.344718999999998</v>
      </c>
      <c r="D5785">
        <f t="shared" si="182"/>
        <v>4.6391857777820782E-2</v>
      </c>
      <c r="E5785">
        <v>4.6391857777820782E-2</v>
      </c>
      <c r="F5785">
        <v>5783</v>
      </c>
      <c r="G5785">
        <f t="shared" ca="1" si="183"/>
        <v>3.9902897363745821E-3</v>
      </c>
    </row>
    <row r="5786" spans="2:7" x14ac:dyDescent="0.2">
      <c r="B5786" s="153">
        <v>35199</v>
      </c>
      <c r="C5786" s="61">
        <v>65.314650999999998</v>
      </c>
      <c r="D5786">
        <f t="shared" si="182"/>
        <v>5.6154488731688492E-3</v>
      </c>
      <c r="E5786">
        <v>5.6154488731688492E-3</v>
      </c>
      <c r="F5786">
        <v>5784</v>
      </c>
      <c r="G5786">
        <f t="shared" ca="1" si="183"/>
        <v>5.281871316986253E-2</v>
      </c>
    </row>
    <row r="5787" spans="2:7" x14ac:dyDescent="0.2">
      <c r="B5787" s="153">
        <v>35198</v>
      </c>
      <c r="C5787" s="61">
        <v>64.949928</v>
      </c>
      <c r="D5787">
        <f t="shared" si="182"/>
        <v>5.428623985578261E-3</v>
      </c>
      <c r="E5787">
        <v>5.428623985578261E-3</v>
      </c>
      <c r="F5787">
        <v>5785</v>
      </c>
      <c r="G5787">
        <f t="shared" ca="1" si="183"/>
        <v>1.8436406863617253E-2</v>
      </c>
    </row>
    <row r="5788" spans="2:7" x14ac:dyDescent="0.2">
      <c r="B5788" s="153">
        <v>35195</v>
      </c>
      <c r="C5788" s="61">
        <v>64.599243000000001</v>
      </c>
      <c r="D5788">
        <f t="shared" si="182"/>
        <v>-2.6220951216308724E-2</v>
      </c>
      <c r="E5788">
        <v>-2.6220951216308724E-2</v>
      </c>
      <c r="F5788">
        <v>5786</v>
      </c>
      <c r="G5788">
        <f t="shared" ca="1" si="183"/>
        <v>-0.13278224739335215</v>
      </c>
    </row>
    <row r="5789" spans="2:7" x14ac:dyDescent="0.2">
      <c r="B5789" s="153">
        <v>35194</v>
      </c>
      <c r="C5789" s="61">
        <v>66.338706999999999</v>
      </c>
      <c r="D5789">
        <f t="shared" si="182"/>
        <v>-9.6333323609616509E-3</v>
      </c>
      <c r="E5789">
        <v>-9.6333323609616509E-3</v>
      </c>
      <c r="F5789">
        <v>5787</v>
      </c>
      <c r="G5789">
        <f t="shared" ca="1" si="183"/>
        <v>4.6988413688096559E-2</v>
      </c>
    </row>
    <row r="5790" spans="2:7" x14ac:dyDescent="0.2">
      <c r="B5790" s="153">
        <v>35193</v>
      </c>
      <c r="C5790" s="61">
        <v>66.983986000000002</v>
      </c>
      <c r="D5790">
        <f t="shared" si="182"/>
        <v>1.2188606571526896E-2</v>
      </c>
      <c r="E5790">
        <v>1.2188606571526896E-2</v>
      </c>
      <c r="F5790">
        <v>5788</v>
      </c>
      <c r="G5790">
        <f t="shared" ca="1" si="183"/>
        <v>2.2041335988107175E-2</v>
      </c>
    </row>
    <row r="5791" spans="2:7" x14ac:dyDescent="0.2">
      <c r="B5791" s="153">
        <v>35192</v>
      </c>
      <c r="C5791" s="61">
        <v>66.177375999999995</v>
      </c>
      <c r="D5791">
        <f t="shared" si="182"/>
        <v>2.3371375742275561E-3</v>
      </c>
      <c r="E5791">
        <v>2.3371375742275561E-3</v>
      </c>
      <c r="F5791">
        <v>5789</v>
      </c>
      <c r="G5791">
        <f t="shared" ca="1" si="183"/>
        <v>-2.6613577170911704E-2</v>
      </c>
    </row>
    <row r="5792" spans="2:7" x14ac:dyDescent="0.2">
      <c r="B5792" s="153">
        <v>35191</v>
      </c>
      <c r="C5792" s="61">
        <v>66.023071000000002</v>
      </c>
      <c r="D5792">
        <f t="shared" si="182"/>
        <v>-1.6200041543573147E-2</v>
      </c>
      <c r="E5792">
        <v>-1.6200041543573147E-2</v>
      </c>
      <c r="F5792">
        <v>5790</v>
      </c>
      <c r="G5792">
        <f t="shared" ca="1" si="183"/>
        <v>-1.9599612439494037E-2</v>
      </c>
    </row>
    <row r="5793" spans="2:7" x14ac:dyDescent="0.2">
      <c r="B5793" s="153">
        <v>35188</v>
      </c>
      <c r="C5793" s="61">
        <v>67.110259999999997</v>
      </c>
      <c r="D5793">
        <f t="shared" si="182"/>
        <v>-1.7759946642222253E-2</v>
      </c>
      <c r="E5793">
        <v>-1.7759946642222253E-2</v>
      </c>
      <c r="F5793">
        <v>5791</v>
      </c>
      <c r="G5793">
        <f t="shared" ca="1" si="183"/>
        <v>-5.9655950604297681E-2</v>
      </c>
    </row>
    <row r="5794" spans="2:7" x14ac:dyDescent="0.2">
      <c r="B5794" s="153">
        <v>35187</v>
      </c>
      <c r="C5794" s="61">
        <v>68.323684999999998</v>
      </c>
      <c r="D5794">
        <f t="shared" si="182"/>
        <v>-8.1457588236732888E-3</v>
      </c>
      <c r="E5794">
        <v>-8.1457588236732888E-3</v>
      </c>
      <c r="F5794">
        <v>5792</v>
      </c>
      <c r="G5794">
        <f t="shared" ca="1" si="183"/>
        <v>-1.020803005010147E-2</v>
      </c>
    </row>
    <row r="5795" spans="2:7" x14ac:dyDescent="0.2">
      <c r="B5795" s="153">
        <v>35186</v>
      </c>
      <c r="C5795" s="61">
        <v>68.884804000000003</v>
      </c>
      <c r="D5795">
        <f t="shared" si="182"/>
        <v>2.7194019451681851E-2</v>
      </c>
      <c r="E5795">
        <v>2.7194019451681851E-2</v>
      </c>
      <c r="F5795">
        <v>5793</v>
      </c>
      <c r="G5795">
        <f t="shared" ca="1" si="183"/>
        <v>0.13887555089357606</v>
      </c>
    </row>
    <row r="5796" spans="2:7" x14ac:dyDescent="0.2">
      <c r="B5796" s="153">
        <v>35185</v>
      </c>
      <c r="C5796" s="61">
        <v>67.061142000000004</v>
      </c>
      <c r="D5796">
        <f t="shared" si="182"/>
        <v>1.5291442802828943E-2</v>
      </c>
      <c r="E5796">
        <v>1.5291442802828943E-2</v>
      </c>
      <c r="F5796">
        <v>5794</v>
      </c>
      <c r="G5796">
        <f t="shared" ca="1" si="183"/>
        <v>-3.5580267327188608E-2</v>
      </c>
    </row>
    <row r="5797" spans="2:7" x14ac:dyDescent="0.2">
      <c r="B5797" s="153">
        <v>35184</v>
      </c>
      <c r="C5797" s="61">
        <v>66.051124999999999</v>
      </c>
      <c r="D5797">
        <f t="shared" si="182"/>
        <v>-1.8960358682777716E-2</v>
      </c>
      <c r="E5797">
        <v>-1.8960358682777716E-2</v>
      </c>
      <c r="F5797">
        <v>5795</v>
      </c>
      <c r="G5797">
        <f t="shared" ca="1" si="183"/>
        <v>1.2322048664454788E-2</v>
      </c>
    </row>
    <row r="5798" spans="2:7" x14ac:dyDescent="0.2">
      <c r="B5798" s="153">
        <v>35181</v>
      </c>
      <c r="C5798" s="61">
        <v>67.327681999999996</v>
      </c>
      <c r="D5798">
        <f t="shared" si="182"/>
        <v>6.0788050271242287E-3</v>
      </c>
      <c r="E5798">
        <v>6.0788050271242287E-3</v>
      </c>
      <c r="F5798">
        <v>5796</v>
      </c>
      <c r="G5798">
        <f t="shared" ca="1" si="183"/>
        <v>6.0267123254877111E-2</v>
      </c>
    </row>
    <row r="5799" spans="2:7" x14ac:dyDescent="0.2">
      <c r="B5799" s="153">
        <v>35180</v>
      </c>
      <c r="C5799" s="61">
        <v>66.920883000000003</v>
      </c>
      <c r="D5799">
        <f t="shared" si="182"/>
        <v>-4.6090551638754751E-2</v>
      </c>
      <c r="E5799">
        <v>-4.6090551638754751E-2</v>
      </c>
      <c r="F5799">
        <v>5797</v>
      </c>
      <c r="G5799">
        <f t="shared" ca="1" si="183"/>
        <v>-3.2068452445253894E-2</v>
      </c>
    </row>
    <row r="5800" spans="2:7" x14ac:dyDescent="0.2">
      <c r="B5800" s="153">
        <v>35179</v>
      </c>
      <c r="C5800" s="61">
        <v>70.154335000000003</v>
      </c>
      <c r="D5800">
        <f t="shared" si="182"/>
        <v>3.3798540455076943E-2</v>
      </c>
      <c r="E5800">
        <v>3.3798540455076943E-2</v>
      </c>
      <c r="F5800">
        <v>5798</v>
      </c>
      <c r="G5800">
        <f t="shared" ca="1" si="183"/>
        <v>0.14049709910161526</v>
      </c>
    </row>
    <row r="5801" spans="2:7" x14ac:dyDescent="0.2">
      <c r="B5801" s="153">
        <v>35178</v>
      </c>
      <c r="C5801" s="61">
        <v>67.860741000000004</v>
      </c>
      <c r="D5801">
        <f t="shared" si="182"/>
        <v>5.8217858886701734E-3</v>
      </c>
      <c r="E5801">
        <v>5.8217858886701734E-3</v>
      </c>
      <c r="F5801">
        <v>5799</v>
      </c>
      <c r="G5801">
        <f t="shared" ca="1" si="183"/>
        <v>6.6000721488053055E-2</v>
      </c>
    </row>
    <row r="5802" spans="2:7" x14ac:dyDescent="0.2">
      <c r="B5802" s="153">
        <v>35177</v>
      </c>
      <c r="C5802" s="61">
        <v>67.467956999999998</v>
      </c>
      <c r="D5802">
        <f t="shared" si="182"/>
        <v>-6.5070677301295341E-3</v>
      </c>
      <c r="E5802">
        <v>-6.5070677301295341E-3</v>
      </c>
      <c r="F5802">
        <v>5800</v>
      </c>
      <c r="G5802">
        <f t="shared" ca="1" si="183"/>
        <v>-0.1116024607470347</v>
      </c>
    </row>
    <row r="5803" spans="2:7" x14ac:dyDescent="0.2">
      <c r="B5803" s="153">
        <v>35174</v>
      </c>
      <c r="C5803" s="61">
        <v>67.909851000000003</v>
      </c>
      <c r="D5803">
        <f t="shared" si="182"/>
        <v>4.1348354093770112E-4</v>
      </c>
      <c r="E5803">
        <v>4.1348354093770112E-4</v>
      </c>
      <c r="F5803">
        <v>5801</v>
      </c>
      <c r="G5803">
        <f t="shared" ca="1" si="183"/>
        <v>4.9193688747327199E-2</v>
      </c>
    </row>
    <row r="5804" spans="2:7" x14ac:dyDescent="0.2">
      <c r="B5804" s="153">
        <v>35173</v>
      </c>
      <c r="C5804" s="61">
        <v>67.881782999999999</v>
      </c>
      <c r="D5804">
        <f t="shared" si="182"/>
        <v>-4.4236571765125859E-3</v>
      </c>
      <c r="E5804">
        <v>-4.4236571765125859E-3</v>
      </c>
      <c r="F5804">
        <v>5802</v>
      </c>
      <c r="G5804">
        <f t="shared" ca="1" si="183"/>
        <v>0.12310747030218144</v>
      </c>
    </row>
    <row r="5805" spans="2:7" x14ac:dyDescent="0.2">
      <c r="B5805" s="153">
        <v>35172</v>
      </c>
      <c r="C5805" s="61">
        <v>68.183402999999998</v>
      </c>
      <c r="D5805">
        <f t="shared" si="182"/>
        <v>4.4482756914500571E-2</v>
      </c>
      <c r="E5805">
        <v>4.4482756914500571E-2</v>
      </c>
      <c r="F5805">
        <v>5803</v>
      </c>
      <c r="G5805">
        <f t="shared" ca="1" si="183"/>
        <v>0.14542570489904144</v>
      </c>
    </row>
    <row r="5806" spans="2:7" x14ac:dyDescent="0.2">
      <c r="B5806" s="153">
        <v>35171</v>
      </c>
      <c r="C5806" s="61">
        <v>65.279587000000006</v>
      </c>
      <c r="D5806">
        <f t="shared" si="182"/>
        <v>1.6269918016171309E-2</v>
      </c>
      <c r="E5806">
        <v>1.6269918016171309E-2</v>
      </c>
      <c r="F5806">
        <v>5804</v>
      </c>
      <c r="G5806">
        <f t="shared" ca="1" si="183"/>
        <v>0.11211023631847518</v>
      </c>
    </row>
    <row r="5807" spans="2:7" x14ac:dyDescent="0.2">
      <c r="B5807" s="153">
        <v>35170</v>
      </c>
      <c r="C5807" s="61">
        <v>64.234497000000005</v>
      </c>
      <c r="D5807">
        <f t="shared" si="182"/>
        <v>2.9798978170415415E-2</v>
      </c>
      <c r="E5807">
        <v>2.9798978170415415E-2</v>
      </c>
      <c r="F5807">
        <v>5805</v>
      </c>
      <c r="G5807">
        <f t="shared" ca="1" si="183"/>
        <v>9.5256417823651796E-2</v>
      </c>
    </row>
    <row r="5808" spans="2:7" x14ac:dyDescent="0.2">
      <c r="B5808" s="153">
        <v>35167</v>
      </c>
      <c r="C5808" s="61">
        <v>62.375762999999999</v>
      </c>
      <c r="D5808">
        <f t="shared" si="182"/>
        <v>-1.235602556997772E-3</v>
      </c>
      <c r="E5808">
        <v>-1.235602556997772E-3</v>
      </c>
      <c r="F5808">
        <v>5806</v>
      </c>
      <c r="G5808">
        <f t="shared" ca="1" si="183"/>
        <v>-9.1714480156312339E-2</v>
      </c>
    </row>
    <row r="5809" spans="2:7" x14ac:dyDescent="0.2">
      <c r="B5809" s="153">
        <v>35166</v>
      </c>
      <c r="C5809" s="61">
        <v>62.452930000000002</v>
      </c>
      <c r="D5809">
        <f t="shared" si="182"/>
        <v>1.4621463144362699E-3</v>
      </c>
      <c r="E5809">
        <v>1.4621463144362699E-3</v>
      </c>
      <c r="F5809">
        <v>5807</v>
      </c>
      <c r="G5809">
        <f t="shared" ca="1" si="183"/>
        <v>-2.6074283393093745E-2</v>
      </c>
    </row>
    <row r="5810" spans="2:7" x14ac:dyDescent="0.2">
      <c r="B5810" s="153">
        <v>35165</v>
      </c>
      <c r="C5810" s="61">
        <v>62.361747999999999</v>
      </c>
      <c r="D5810">
        <f t="shared" si="182"/>
        <v>1.7277042971409726E-2</v>
      </c>
      <c r="E5810">
        <v>1.7277042971409726E-2</v>
      </c>
      <c r="F5810">
        <v>5808</v>
      </c>
      <c r="G5810">
        <f t="shared" ca="1" si="183"/>
        <v>3.4497117884971723E-3</v>
      </c>
    </row>
    <row r="5811" spans="2:7" x14ac:dyDescent="0.2">
      <c r="B5811" s="153">
        <v>35164</v>
      </c>
      <c r="C5811" s="61">
        <v>61.302619999999997</v>
      </c>
      <c r="D5811">
        <f t="shared" si="182"/>
        <v>-1.3766903843712179E-2</v>
      </c>
      <c r="E5811">
        <v>-1.3766903843712179E-2</v>
      </c>
      <c r="F5811">
        <v>5809</v>
      </c>
      <c r="G5811">
        <f t="shared" ca="1" si="183"/>
        <v>2.2703034839850558E-2</v>
      </c>
    </row>
    <row r="5812" spans="2:7" x14ac:dyDescent="0.2">
      <c r="B5812" s="153">
        <v>35163</v>
      </c>
      <c r="C5812" s="61">
        <v>62.158347999999997</v>
      </c>
      <c r="D5812">
        <f t="shared" si="182"/>
        <v>4.1927291573863436E-3</v>
      </c>
      <c r="E5812">
        <v>4.1927291573863436E-3</v>
      </c>
      <c r="F5812">
        <v>5810</v>
      </c>
      <c r="G5812">
        <f t="shared" ca="1" si="183"/>
        <v>-2.8819509634104819E-3</v>
      </c>
    </row>
    <row r="5813" spans="2:7" x14ac:dyDescent="0.2">
      <c r="B5813" s="153">
        <v>35160</v>
      </c>
      <c r="C5813" s="61">
        <v>61.898823</v>
      </c>
      <c r="D5813">
        <f t="shared" si="182"/>
        <v>0</v>
      </c>
      <c r="E5813">
        <v>0</v>
      </c>
      <c r="F5813">
        <v>5811</v>
      </c>
      <c r="G5813">
        <f t="shared" ca="1" si="183"/>
        <v>4.9735971779823217E-2</v>
      </c>
    </row>
    <row r="5814" spans="2:7" x14ac:dyDescent="0.2">
      <c r="B5814" s="153">
        <v>35159</v>
      </c>
      <c r="C5814" s="61">
        <v>61.898823</v>
      </c>
      <c r="D5814">
        <f t="shared" si="182"/>
        <v>-1.1647595307245512E-2</v>
      </c>
      <c r="E5814">
        <v>-1.1647595307245512E-2</v>
      </c>
      <c r="F5814">
        <v>5812</v>
      </c>
      <c r="G5814">
        <f t="shared" ca="1" si="183"/>
        <v>-4.3475230625871143E-2</v>
      </c>
    </row>
    <row r="5815" spans="2:7" x14ac:dyDescent="0.2">
      <c r="B5815" s="153">
        <v>35158</v>
      </c>
      <c r="C5815" s="61">
        <v>62.628292000000002</v>
      </c>
      <c r="D5815">
        <f t="shared" si="182"/>
        <v>-6.713858772937404E-4</v>
      </c>
      <c r="E5815">
        <v>-6.713858772937404E-4</v>
      </c>
      <c r="F5815">
        <v>5813</v>
      </c>
      <c r="G5815">
        <f t="shared" ca="1" si="183"/>
        <v>-0.13198833933797363</v>
      </c>
    </row>
    <row r="5816" spans="2:7" x14ac:dyDescent="0.2">
      <c r="B5816" s="153">
        <v>35157</v>
      </c>
      <c r="C5816" s="61">
        <v>62.670368000000003</v>
      </c>
      <c r="D5816">
        <f t="shared" si="182"/>
        <v>-1.8024110962529795E-2</v>
      </c>
      <c r="E5816">
        <v>-1.8024110962529795E-2</v>
      </c>
      <c r="F5816">
        <v>5814</v>
      </c>
      <c r="G5816">
        <f t="shared" ca="1" si="183"/>
        <v>-1.4007892146732882E-2</v>
      </c>
    </row>
    <row r="5817" spans="2:7" x14ac:dyDescent="0.2">
      <c r="B5817" s="153">
        <v>35156</v>
      </c>
      <c r="C5817" s="61">
        <v>63.820678999999998</v>
      </c>
      <c r="D5817">
        <f t="shared" si="182"/>
        <v>1.0887964868484751E-2</v>
      </c>
      <c r="E5817">
        <v>1.0887964868484751E-2</v>
      </c>
      <c r="F5817">
        <v>5815</v>
      </c>
      <c r="G5817">
        <f t="shared" ca="1" si="183"/>
        <v>4.3825862527109731E-2</v>
      </c>
    </row>
    <row r="5818" spans="2:7" x14ac:dyDescent="0.2">
      <c r="B5818" s="153">
        <v>35153</v>
      </c>
      <c r="C5818" s="61">
        <v>63.133285999999998</v>
      </c>
      <c r="D5818">
        <f t="shared" si="182"/>
        <v>-7.3885565105491682E-3</v>
      </c>
      <c r="E5818">
        <v>-7.3885565105491682E-3</v>
      </c>
      <c r="F5818">
        <v>5816</v>
      </c>
      <c r="G5818">
        <f t="shared" ca="1" si="183"/>
        <v>6.1512685950330527E-2</v>
      </c>
    </row>
    <row r="5819" spans="2:7" x14ac:dyDescent="0.2">
      <c r="B5819" s="153">
        <v>35152</v>
      </c>
      <c r="C5819" s="61">
        <v>63.603222000000002</v>
      </c>
      <c r="D5819">
        <f t="shared" si="182"/>
        <v>3.3861356689960848E-2</v>
      </c>
      <c r="E5819">
        <v>3.3861356689960848E-2</v>
      </c>
      <c r="F5819">
        <v>5817</v>
      </c>
      <c r="G5819">
        <f t="shared" ca="1" si="183"/>
        <v>1.0243218176009447E-2</v>
      </c>
    </row>
    <row r="5820" spans="2:7" x14ac:dyDescent="0.2">
      <c r="B5820" s="153">
        <v>35151</v>
      </c>
      <c r="C5820" s="61">
        <v>61.520068999999999</v>
      </c>
      <c r="D5820">
        <f t="shared" si="182"/>
        <v>2.6568692653554278E-2</v>
      </c>
      <c r="E5820">
        <v>2.6568692653554278E-2</v>
      </c>
      <c r="F5820">
        <v>5818</v>
      </c>
      <c r="G5820">
        <f t="shared" ca="1" si="183"/>
        <v>-1.6559100368573314E-2</v>
      </c>
    </row>
    <row r="5821" spans="2:7" x14ac:dyDescent="0.2">
      <c r="B5821" s="153">
        <v>35150</v>
      </c>
      <c r="C5821" s="61">
        <v>59.927864</v>
      </c>
      <c r="D5821">
        <f t="shared" si="182"/>
        <v>1.7584973561693398E-3</v>
      </c>
      <c r="E5821">
        <v>1.7584973561693398E-3</v>
      </c>
      <c r="F5821">
        <v>5819</v>
      </c>
      <c r="G5821">
        <f t="shared" ca="1" si="183"/>
        <v>-4.342930207803769E-2</v>
      </c>
    </row>
    <row r="5822" spans="2:7" x14ac:dyDescent="0.2">
      <c r="B5822" s="153">
        <v>35149</v>
      </c>
      <c r="C5822" s="61">
        <v>59.822665999999998</v>
      </c>
      <c r="D5822">
        <f t="shared" si="182"/>
        <v>1.03055012820614E-2</v>
      </c>
      <c r="E5822">
        <v>1.03055012820614E-2</v>
      </c>
      <c r="F5822">
        <v>5820</v>
      </c>
      <c r="G5822">
        <f t="shared" ca="1" si="183"/>
        <v>-3.1399335103210552E-2</v>
      </c>
    </row>
    <row r="5823" spans="2:7" x14ac:dyDescent="0.2">
      <c r="B5823" s="153">
        <v>35146</v>
      </c>
      <c r="C5823" s="61">
        <v>59.212451999999999</v>
      </c>
      <c r="D5823">
        <f t="shared" si="182"/>
        <v>2.3713473134600072E-4</v>
      </c>
      <c r="E5823">
        <v>2.3713473134600072E-4</v>
      </c>
      <c r="F5823">
        <v>5821</v>
      </c>
      <c r="G5823">
        <f t="shared" ca="1" si="183"/>
        <v>-3.1474296275716462E-2</v>
      </c>
    </row>
    <row r="5824" spans="2:7" x14ac:dyDescent="0.2">
      <c r="B5824" s="153">
        <v>35145</v>
      </c>
      <c r="C5824" s="61">
        <v>59.198414</v>
      </c>
      <c r="D5824">
        <f t="shared" si="182"/>
        <v>1.6010314428604896E-2</v>
      </c>
      <c r="E5824">
        <v>1.6010314428604896E-2</v>
      </c>
      <c r="F5824">
        <v>5822</v>
      </c>
      <c r="G5824">
        <f t="shared" ca="1" si="183"/>
        <v>1.9012117714370831E-3</v>
      </c>
    </row>
    <row r="5825" spans="2:7" x14ac:dyDescent="0.2">
      <c r="B5825" s="153">
        <v>35144</v>
      </c>
      <c r="C5825" s="61">
        <v>58.265563999999998</v>
      </c>
      <c r="D5825">
        <f t="shared" si="182"/>
        <v>0</v>
      </c>
      <c r="E5825">
        <v>0</v>
      </c>
      <c r="F5825">
        <v>5823</v>
      </c>
      <c r="G5825">
        <f t="shared" ca="1" si="183"/>
        <v>2.4110194903725478E-2</v>
      </c>
    </row>
    <row r="5826" spans="2:7" x14ac:dyDescent="0.2">
      <c r="B5826" s="153">
        <v>35143</v>
      </c>
      <c r="C5826" s="61">
        <v>58.265563999999998</v>
      </c>
      <c r="D5826">
        <f t="shared" si="182"/>
        <v>-9.5383769352934515E-3</v>
      </c>
      <c r="E5826">
        <v>-9.5383769352934515E-3</v>
      </c>
      <c r="F5826">
        <v>5824</v>
      </c>
      <c r="G5826">
        <f t="shared" ca="1" si="183"/>
        <v>0.10795394501927193</v>
      </c>
    </row>
    <row r="5827" spans="2:7" x14ac:dyDescent="0.2">
      <c r="B5827" s="153">
        <v>35142</v>
      </c>
      <c r="C5827" s="61">
        <v>58.826675000000002</v>
      </c>
      <c r="D5827">
        <f t="shared" ref="D5827:D5890" si="184">(C5827-C5828)/C5828</f>
        <v>4.9127173810307257E-3</v>
      </c>
      <c r="E5827">
        <v>4.9127173810307257E-3</v>
      </c>
      <c r="F5827">
        <v>5825</v>
      </c>
      <c r="G5827">
        <f t="shared" ref="G5827:G5890" ca="1" si="185">_xlfn.NORM.INV(RAND(),$N$5,$N$6)</f>
        <v>-3.409422801954174E-2</v>
      </c>
    </row>
    <row r="5828" spans="2:7" x14ac:dyDescent="0.2">
      <c r="B5828" s="153">
        <v>35139</v>
      </c>
      <c r="C5828" s="61">
        <v>58.539088999999997</v>
      </c>
      <c r="D5828">
        <f t="shared" si="184"/>
        <v>-2.5101046412833159E-3</v>
      </c>
      <c r="E5828">
        <v>-2.5101046412833159E-3</v>
      </c>
      <c r="F5828">
        <v>5826</v>
      </c>
      <c r="G5828">
        <f t="shared" ca="1" si="185"/>
        <v>-1.667363734555254E-2</v>
      </c>
    </row>
    <row r="5829" spans="2:7" x14ac:dyDescent="0.2">
      <c r="B5829" s="153">
        <v>35138</v>
      </c>
      <c r="C5829" s="61">
        <v>58.686397999999997</v>
      </c>
      <c r="D5829">
        <f t="shared" si="184"/>
        <v>-7.8262444797544059E-3</v>
      </c>
      <c r="E5829">
        <v>-7.8262444797544059E-3</v>
      </c>
      <c r="F5829">
        <v>5827</v>
      </c>
      <c r="G5829">
        <f t="shared" ca="1" si="185"/>
        <v>-3.4811570164454415E-2</v>
      </c>
    </row>
    <row r="5830" spans="2:7" x14ac:dyDescent="0.2">
      <c r="B5830" s="153">
        <v>35137</v>
      </c>
      <c r="C5830" s="61">
        <v>59.149315000000001</v>
      </c>
      <c r="D5830">
        <f t="shared" si="184"/>
        <v>1.2000185669538426E-2</v>
      </c>
      <c r="E5830">
        <v>1.2000185669538426E-2</v>
      </c>
      <c r="F5830">
        <v>5828</v>
      </c>
      <c r="G5830">
        <f t="shared" ca="1" si="185"/>
        <v>5.6178351524482174E-2</v>
      </c>
    </row>
    <row r="5831" spans="2:7" x14ac:dyDescent="0.2">
      <c r="B5831" s="153">
        <v>35136</v>
      </c>
      <c r="C5831" s="61">
        <v>58.447929000000002</v>
      </c>
      <c r="D5831">
        <f t="shared" si="184"/>
        <v>1.1286618091352741E-2</v>
      </c>
      <c r="E5831">
        <v>1.1286618091352741E-2</v>
      </c>
      <c r="F5831">
        <v>5829</v>
      </c>
      <c r="G5831">
        <f t="shared" ca="1" si="185"/>
        <v>-5.4110065543496845E-3</v>
      </c>
    </row>
    <row r="5832" spans="2:7" x14ac:dyDescent="0.2">
      <c r="B5832" s="153">
        <v>35135</v>
      </c>
      <c r="C5832" s="61">
        <v>57.795611999999998</v>
      </c>
      <c r="D5832">
        <f t="shared" si="184"/>
        <v>-2.3812424524457185E-2</v>
      </c>
      <c r="E5832">
        <v>-2.3812424524457185E-2</v>
      </c>
      <c r="F5832">
        <v>5830</v>
      </c>
      <c r="G5832">
        <f t="shared" ca="1" si="185"/>
        <v>2.1119091673102244E-2</v>
      </c>
    </row>
    <row r="5833" spans="2:7" x14ac:dyDescent="0.2">
      <c r="B5833" s="153">
        <v>35132</v>
      </c>
      <c r="C5833" s="61">
        <v>59.205437000000003</v>
      </c>
      <c r="D5833">
        <f t="shared" si="184"/>
        <v>-2.2459874465422767E-3</v>
      </c>
      <c r="E5833">
        <v>-2.2459874465422767E-3</v>
      </c>
      <c r="F5833">
        <v>5831</v>
      </c>
      <c r="G5833">
        <f t="shared" ca="1" si="185"/>
        <v>-8.1758246978287808E-3</v>
      </c>
    </row>
    <row r="5834" spans="2:7" x14ac:dyDescent="0.2">
      <c r="B5834" s="153">
        <v>35131</v>
      </c>
      <c r="C5834" s="61">
        <v>59.338711000000004</v>
      </c>
      <c r="D5834">
        <f t="shared" si="184"/>
        <v>-4.1199348941431185E-3</v>
      </c>
      <c r="E5834">
        <v>-4.1199348941431185E-3</v>
      </c>
      <c r="F5834">
        <v>5832</v>
      </c>
      <c r="G5834">
        <f t="shared" ca="1" si="185"/>
        <v>0.1107615736629879</v>
      </c>
    </row>
    <row r="5835" spans="2:7" x14ac:dyDescent="0.2">
      <c r="B5835" s="153">
        <v>35130</v>
      </c>
      <c r="C5835" s="61">
        <v>59.584193999999997</v>
      </c>
      <c r="D5835">
        <f t="shared" si="184"/>
        <v>-5.2692644061614041E-3</v>
      </c>
      <c r="E5835">
        <v>-5.2692644061614041E-3</v>
      </c>
      <c r="F5835">
        <v>5833</v>
      </c>
      <c r="G5835">
        <f t="shared" ca="1" si="185"/>
        <v>0.10239828365806004</v>
      </c>
    </row>
    <row r="5836" spans="2:7" x14ac:dyDescent="0.2">
      <c r="B5836" s="153">
        <v>35129</v>
      </c>
      <c r="C5836" s="61">
        <v>59.899822</v>
      </c>
      <c r="D5836">
        <f t="shared" si="184"/>
        <v>0</v>
      </c>
      <c r="E5836">
        <v>0</v>
      </c>
      <c r="F5836">
        <v>5834</v>
      </c>
      <c r="G5836">
        <f t="shared" ca="1" si="185"/>
        <v>-4.3456231027586383E-2</v>
      </c>
    </row>
    <row r="5837" spans="2:7" x14ac:dyDescent="0.2">
      <c r="B5837" s="153">
        <v>35128</v>
      </c>
      <c r="C5837" s="61">
        <v>59.899822</v>
      </c>
      <c r="D5837">
        <f t="shared" si="184"/>
        <v>7.5509354675668879E-3</v>
      </c>
      <c r="E5837">
        <v>7.5509354675668879E-3</v>
      </c>
      <c r="F5837">
        <v>5835</v>
      </c>
      <c r="G5837">
        <f t="shared" ca="1" si="185"/>
        <v>6.6499889272289461E-2</v>
      </c>
    </row>
    <row r="5838" spans="2:7" x14ac:dyDescent="0.2">
      <c r="B5838" s="153">
        <v>35125</v>
      </c>
      <c r="C5838" s="61">
        <v>59.450912000000002</v>
      </c>
      <c r="D5838">
        <f t="shared" si="184"/>
        <v>2.8391974798270014E-3</v>
      </c>
      <c r="E5838">
        <v>2.8391974798270014E-3</v>
      </c>
      <c r="F5838">
        <v>5836</v>
      </c>
      <c r="G5838">
        <f t="shared" ca="1" si="185"/>
        <v>-4.6999049862977815E-2</v>
      </c>
    </row>
    <row r="5839" spans="2:7" x14ac:dyDescent="0.2">
      <c r="B5839" s="153">
        <v>35124</v>
      </c>
      <c r="C5839" s="61">
        <v>59.282597000000003</v>
      </c>
      <c r="D5839">
        <f t="shared" si="184"/>
        <v>-4.710093800453217E-3</v>
      </c>
      <c r="E5839">
        <v>-4.710093800453217E-3</v>
      </c>
      <c r="F5839">
        <v>5837</v>
      </c>
      <c r="G5839">
        <f t="shared" ca="1" si="185"/>
        <v>-3.257743807237052E-2</v>
      </c>
    </row>
    <row r="5840" spans="2:7" x14ac:dyDescent="0.2">
      <c r="B5840" s="153">
        <v>35123</v>
      </c>
      <c r="C5840" s="61">
        <v>59.563144999999999</v>
      </c>
      <c r="D5840">
        <f t="shared" si="184"/>
        <v>-2.7011875467061477E-3</v>
      </c>
      <c r="E5840">
        <v>-2.7011875467061477E-3</v>
      </c>
      <c r="F5840">
        <v>5838</v>
      </c>
      <c r="G5840">
        <f t="shared" ca="1" si="185"/>
        <v>1.3735746648099857E-2</v>
      </c>
    </row>
    <row r="5841" spans="2:7" x14ac:dyDescent="0.2">
      <c r="B5841" s="153">
        <v>35122</v>
      </c>
      <c r="C5841" s="61">
        <v>59.724471999999999</v>
      </c>
      <c r="D5841">
        <f t="shared" si="184"/>
        <v>3.2371337391546434E-2</v>
      </c>
      <c r="E5841">
        <v>3.2371337391546434E-2</v>
      </c>
      <c r="F5841">
        <v>5839</v>
      </c>
      <c r="G5841">
        <f t="shared" ca="1" si="185"/>
        <v>-1.416183342187614E-2</v>
      </c>
    </row>
    <row r="5842" spans="2:7" x14ac:dyDescent="0.2">
      <c r="B5842" s="153">
        <v>35121</v>
      </c>
      <c r="C5842" s="61">
        <v>57.851734</v>
      </c>
      <c r="D5842">
        <f t="shared" si="184"/>
        <v>-4.5480619019521384E-2</v>
      </c>
      <c r="E5842">
        <v>-4.5480619019521384E-2</v>
      </c>
      <c r="F5842">
        <v>5840</v>
      </c>
      <c r="G5842">
        <f t="shared" ca="1" si="185"/>
        <v>6.3797972884211123E-4</v>
      </c>
    </row>
    <row r="5843" spans="2:7" x14ac:dyDescent="0.2">
      <c r="B5843" s="153">
        <v>35118</v>
      </c>
      <c r="C5843" s="61">
        <v>60.608234000000003</v>
      </c>
      <c r="D5843">
        <f t="shared" si="184"/>
        <v>2.2482258083155206E-2</v>
      </c>
      <c r="E5843">
        <v>2.2482258083155206E-2</v>
      </c>
      <c r="F5843">
        <v>5841</v>
      </c>
      <c r="G5843">
        <f t="shared" ca="1" si="185"/>
        <v>-1.7258875014592296E-2</v>
      </c>
    </row>
    <row r="5844" spans="2:7" x14ac:dyDescent="0.2">
      <c r="B5844" s="153">
        <v>35117</v>
      </c>
      <c r="C5844" s="61">
        <v>59.275585</v>
      </c>
      <c r="D5844">
        <f t="shared" si="184"/>
        <v>2.6853206620003164E-2</v>
      </c>
      <c r="E5844">
        <v>2.6853206620003164E-2</v>
      </c>
      <c r="F5844">
        <v>5842</v>
      </c>
      <c r="G5844">
        <f t="shared" ca="1" si="185"/>
        <v>3.49646007446585E-3</v>
      </c>
    </row>
    <row r="5845" spans="2:7" x14ac:dyDescent="0.2">
      <c r="B5845" s="153">
        <v>35116</v>
      </c>
      <c r="C5845" s="61">
        <v>57.725470999999999</v>
      </c>
      <c r="D5845">
        <f t="shared" si="184"/>
        <v>0</v>
      </c>
      <c r="E5845">
        <v>0</v>
      </c>
      <c r="F5845">
        <v>5843</v>
      </c>
      <c r="G5845">
        <f t="shared" ca="1" si="185"/>
        <v>0.10206919534255272</v>
      </c>
    </row>
    <row r="5846" spans="2:7" x14ac:dyDescent="0.2">
      <c r="B5846" s="153">
        <v>35115</v>
      </c>
      <c r="C5846" s="61">
        <v>57.725470999999999</v>
      </c>
      <c r="D5846">
        <f t="shared" si="184"/>
        <v>3.1690499057801442E-3</v>
      </c>
      <c r="E5846">
        <v>3.1690499057801442E-3</v>
      </c>
      <c r="F5846">
        <v>5844</v>
      </c>
      <c r="G5846">
        <f t="shared" ca="1" si="185"/>
        <v>6.0248721681236572E-2</v>
      </c>
    </row>
    <row r="5847" spans="2:7" x14ac:dyDescent="0.2">
      <c r="B5847" s="153">
        <v>35114</v>
      </c>
      <c r="C5847" s="61">
        <v>57.543114000000003</v>
      </c>
      <c r="D5847">
        <f t="shared" si="184"/>
        <v>-1.8073031140758217E-2</v>
      </c>
      <c r="E5847">
        <v>-1.8073031140758217E-2</v>
      </c>
      <c r="F5847">
        <v>5845</v>
      </c>
      <c r="G5847">
        <f t="shared" ca="1" si="185"/>
        <v>-4.0441740265573324E-2</v>
      </c>
    </row>
    <row r="5848" spans="2:7" x14ac:dyDescent="0.2">
      <c r="B5848" s="153">
        <v>35111</v>
      </c>
      <c r="C5848" s="61">
        <v>58.602234000000003</v>
      </c>
      <c r="D5848">
        <f t="shared" si="184"/>
        <v>-2.6677584292570167E-2</v>
      </c>
      <c r="E5848">
        <v>-2.6677584292570167E-2</v>
      </c>
      <c r="F5848">
        <v>5846</v>
      </c>
      <c r="G5848">
        <f t="shared" ca="1" si="185"/>
        <v>4.0366409202975163E-2</v>
      </c>
    </row>
    <row r="5849" spans="2:7" x14ac:dyDescent="0.2">
      <c r="B5849" s="153">
        <v>35110</v>
      </c>
      <c r="C5849" s="61">
        <v>60.208449999999999</v>
      </c>
      <c r="D5849">
        <f t="shared" si="184"/>
        <v>-2.0923286421129002E-3</v>
      </c>
      <c r="E5849">
        <v>-2.0923286421129002E-3</v>
      </c>
      <c r="F5849">
        <v>5847</v>
      </c>
      <c r="G5849">
        <f t="shared" ca="1" si="185"/>
        <v>-5.0751366678475698E-2</v>
      </c>
    </row>
    <row r="5850" spans="2:7" x14ac:dyDescent="0.2">
      <c r="B5850" s="153">
        <v>35109</v>
      </c>
      <c r="C5850" s="61">
        <v>60.334690000000002</v>
      </c>
      <c r="D5850">
        <f t="shared" si="184"/>
        <v>6.3172563756117382E-3</v>
      </c>
      <c r="E5850">
        <v>6.3172563756117382E-3</v>
      </c>
      <c r="F5850">
        <v>5848</v>
      </c>
      <c r="G5850">
        <f t="shared" ca="1" si="185"/>
        <v>-2.0248080271341486E-2</v>
      </c>
    </row>
    <row r="5851" spans="2:7" x14ac:dyDescent="0.2">
      <c r="B5851" s="153">
        <v>35108</v>
      </c>
      <c r="C5851" s="61">
        <v>59.955933000000002</v>
      </c>
      <c r="D5851">
        <f t="shared" si="184"/>
        <v>-4.1940458523678564E-3</v>
      </c>
      <c r="E5851">
        <v>-4.1940458523678564E-3</v>
      </c>
      <c r="F5851">
        <v>5849</v>
      </c>
      <c r="G5851">
        <f t="shared" ca="1" si="185"/>
        <v>1.2135302565456507E-2</v>
      </c>
    </row>
    <row r="5852" spans="2:7" x14ac:dyDescent="0.2">
      <c r="B5852" s="153">
        <v>35107</v>
      </c>
      <c r="C5852" s="61">
        <v>60.208449999999999</v>
      </c>
      <c r="D5852">
        <f t="shared" si="184"/>
        <v>-2.8959116723247982E-2</v>
      </c>
      <c r="E5852">
        <v>-2.8959116723247982E-2</v>
      </c>
      <c r="F5852">
        <v>5850</v>
      </c>
      <c r="G5852">
        <f t="shared" ca="1" si="185"/>
        <v>-4.2194416199273284E-2</v>
      </c>
    </row>
    <row r="5853" spans="2:7" x14ac:dyDescent="0.2">
      <c r="B5853" s="153">
        <v>35104</v>
      </c>
      <c r="C5853" s="61">
        <v>62.004032000000002</v>
      </c>
      <c r="D5853">
        <f t="shared" si="184"/>
        <v>3.6099295705500668E-2</v>
      </c>
      <c r="E5853">
        <v>3.6099295705500668E-2</v>
      </c>
      <c r="F5853">
        <v>5851</v>
      </c>
      <c r="G5853">
        <f t="shared" ca="1" si="185"/>
        <v>-1.9702026988923971E-2</v>
      </c>
    </row>
    <row r="5854" spans="2:7" x14ac:dyDescent="0.2">
      <c r="B5854" s="153">
        <v>35103</v>
      </c>
      <c r="C5854" s="61">
        <v>59.843716000000001</v>
      </c>
      <c r="D5854">
        <f t="shared" si="184"/>
        <v>7.9726928323249652E-2</v>
      </c>
      <c r="E5854">
        <v>7.9726928323249652E-2</v>
      </c>
      <c r="F5854">
        <v>5852</v>
      </c>
      <c r="G5854">
        <f t="shared" ca="1" si="185"/>
        <v>3.4283572856376385E-2</v>
      </c>
    </row>
    <row r="5855" spans="2:7" x14ac:dyDescent="0.2">
      <c r="B5855" s="153">
        <v>35102</v>
      </c>
      <c r="C5855" s="61">
        <v>55.424861999999997</v>
      </c>
      <c r="D5855">
        <f t="shared" si="184"/>
        <v>1.5159161784335668E-2</v>
      </c>
      <c r="E5855">
        <v>1.5159161784335668E-2</v>
      </c>
      <c r="F5855">
        <v>5853</v>
      </c>
      <c r="G5855">
        <f t="shared" ca="1" si="185"/>
        <v>-1.8161574580854524E-2</v>
      </c>
    </row>
    <row r="5856" spans="2:7" x14ac:dyDescent="0.2">
      <c r="B5856" s="153">
        <v>35101</v>
      </c>
      <c r="C5856" s="61">
        <v>54.597214000000001</v>
      </c>
      <c r="D5856">
        <f t="shared" si="184"/>
        <v>-2.0880501818251372E-2</v>
      </c>
      <c r="E5856">
        <v>-2.0880501818251372E-2</v>
      </c>
      <c r="F5856">
        <v>5854</v>
      </c>
      <c r="G5856">
        <f t="shared" ca="1" si="185"/>
        <v>1.8010522136161358E-2</v>
      </c>
    </row>
    <row r="5857" spans="2:7" x14ac:dyDescent="0.2">
      <c r="B5857" s="153">
        <v>35100</v>
      </c>
      <c r="C5857" s="61">
        <v>55.761543000000003</v>
      </c>
      <c r="D5857">
        <f t="shared" si="184"/>
        <v>5.3110178732177875E-3</v>
      </c>
      <c r="E5857">
        <v>5.3110178732177875E-3</v>
      </c>
      <c r="F5857">
        <v>5855</v>
      </c>
      <c r="G5857">
        <f t="shared" ca="1" si="185"/>
        <v>5.8357382279951166E-2</v>
      </c>
    </row>
    <row r="5858" spans="2:7" x14ac:dyDescent="0.2">
      <c r="B5858" s="153">
        <v>35097</v>
      </c>
      <c r="C5858" s="61">
        <v>55.466957000000001</v>
      </c>
      <c r="D5858">
        <f t="shared" si="184"/>
        <v>4.5478569802604112E-2</v>
      </c>
      <c r="E5858">
        <v>4.5478569802604112E-2</v>
      </c>
      <c r="F5858">
        <v>5856</v>
      </c>
      <c r="G5858">
        <f t="shared" ca="1" si="185"/>
        <v>3.0329889221991046E-2</v>
      </c>
    </row>
    <row r="5859" spans="2:7" x14ac:dyDescent="0.2">
      <c r="B5859" s="153">
        <v>35096</v>
      </c>
      <c r="C5859" s="61">
        <v>53.054130999999998</v>
      </c>
      <c r="D5859">
        <f t="shared" si="184"/>
        <v>2.8416093479989E-2</v>
      </c>
      <c r="E5859">
        <v>2.8416093479989E-2</v>
      </c>
      <c r="F5859">
        <v>5857</v>
      </c>
      <c r="G5859">
        <f t="shared" ca="1" si="185"/>
        <v>-8.5688369114239299E-2</v>
      </c>
    </row>
    <row r="5860" spans="2:7" x14ac:dyDescent="0.2">
      <c r="B5860" s="153">
        <v>35095</v>
      </c>
      <c r="C5860" s="61">
        <v>51.588196000000003</v>
      </c>
      <c r="D5860">
        <f t="shared" si="184"/>
        <v>1.8557145087650381E-2</v>
      </c>
      <c r="E5860">
        <v>1.8557145087650381E-2</v>
      </c>
      <c r="F5860">
        <v>5858</v>
      </c>
      <c r="G5860">
        <f t="shared" ca="1" si="185"/>
        <v>7.0861202386814384E-2</v>
      </c>
    </row>
    <row r="5861" spans="2:7" x14ac:dyDescent="0.2">
      <c r="B5861" s="153">
        <v>35094</v>
      </c>
      <c r="C5861" s="61">
        <v>50.648308</v>
      </c>
      <c r="D5861">
        <f t="shared" si="184"/>
        <v>-2.3488820763576546E-3</v>
      </c>
      <c r="E5861">
        <v>-2.3488820763576546E-3</v>
      </c>
      <c r="F5861">
        <v>5859</v>
      </c>
      <c r="G5861">
        <f t="shared" ca="1" si="185"/>
        <v>3.4882799274415559E-2</v>
      </c>
    </row>
    <row r="5862" spans="2:7" x14ac:dyDescent="0.2">
      <c r="B5862" s="153">
        <v>35093</v>
      </c>
      <c r="C5862" s="61">
        <v>50.767555000000002</v>
      </c>
      <c r="D5862">
        <f t="shared" si="184"/>
        <v>4.5801722179106127E-3</v>
      </c>
      <c r="E5862">
        <v>4.5801722179106127E-3</v>
      </c>
      <c r="F5862">
        <v>5860</v>
      </c>
      <c r="G5862">
        <f t="shared" ca="1" si="185"/>
        <v>-9.1346595669094463E-2</v>
      </c>
    </row>
    <row r="5863" spans="2:7" x14ac:dyDescent="0.2">
      <c r="B5863" s="153">
        <v>35090</v>
      </c>
      <c r="C5863" s="61">
        <v>50.536090999999999</v>
      </c>
      <c r="D5863">
        <f t="shared" si="184"/>
        <v>0</v>
      </c>
      <c r="E5863">
        <v>0</v>
      </c>
      <c r="F5863">
        <v>5861</v>
      </c>
      <c r="G5863">
        <f t="shared" ca="1" si="185"/>
        <v>-4.4364298199478749E-2</v>
      </c>
    </row>
    <row r="5864" spans="2:7" x14ac:dyDescent="0.2">
      <c r="B5864" s="153">
        <v>35089</v>
      </c>
      <c r="C5864" s="61">
        <v>50.536090999999999</v>
      </c>
      <c r="D5864">
        <f t="shared" si="184"/>
        <v>4.0412508103084381E-3</v>
      </c>
      <c r="E5864">
        <v>4.0412508103084381E-3</v>
      </c>
      <c r="F5864">
        <v>5862</v>
      </c>
      <c r="G5864">
        <f t="shared" ca="1" si="185"/>
        <v>-4.2288102990463587E-2</v>
      </c>
    </row>
    <row r="5865" spans="2:7" x14ac:dyDescent="0.2">
      <c r="B5865" s="153">
        <v>35088</v>
      </c>
      <c r="C5865" s="61">
        <v>50.332684</v>
      </c>
      <c r="D5865">
        <f t="shared" si="184"/>
        <v>-3.04011869583681E-2</v>
      </c>
      <c r="E5865">
        <v>-3.04011869583681E-2</v>
      </c>
      <c r="F5865">
        <v>5863</v>
      </c>
      <c r="G5865">
        <f t="shared" ca="1" si="185"/>
        <v>7.7973471201303018E-2</v>
      </c>
    </row>
    <row r="5866" spans="2:7" x14ac:dyDescent="0.2">
      <c r="B5866" s="153">
        <v>35087</v>
      </c>
      <c r="C5866" s="61">
        <v>51.910834999999999</v>
      </c>
      <c r="D5866">
        <f t="shared" si="184"/>
        <v>-2.6312327833696414E-2</v>
      </c>
      <c r="E5866">
        <v>-2.6312327833696414E-2</v>
      </c>
      <c r="F5866">
        <v>5864</v>
      </c>
      <c r="G5866">
        <f t="shared" ca="1" si="185"/>
        <v>-2.8773987469208274E-2</v>
      </c>
    </row>
    <row r="5867" spans="2:7" x14ac:dyDescent="0.2">
      <c r="B5867" s="153">
        <v>35086</v>
      </c>
      <c r="C5867" s="61">
        <v>53.313640999999997</v>
      </c>
      <c r="D5867">
        <f t="shared" si="184"/>
        <v>8.7588955966489898E-3</v>
      </c>
      <c r="E5867">
        <v>8.7588955966489898E-3</v>
      </c>
      <c r="F5867">
        <v>5865</v>
      </c>
      <c r="G5867">
        <f t="shared" ca="1" si="185"/>
        <v>-0.1087416069460129</v>
      </c>
    </row>
    <row r="5868" spans="2:7" x14ac:dyDescent="0.2">
      <c r="B5868" s="153">
        <v>35083</v>
      </c>
      <c r="C5868" s="61">
        <v>52.850726999999999</v>
      </c>
      <c r="D5868">
        <f t="shared" si="184"/>
        <v>1.728483836276594E-3</v>
      </c>
      <c r="E5868">
        <v>1.728483836276594E-3</v>
      </c>
      <c r="F5868">
        <v>5866</v>
      </c>
      <c r="G5868">
        <f t="shared" ca="1" si="185"/>
        <v>-4.1667422316207195E-2</v>
      </c>
    </row>
    <row r="5869" spans="2:7" x14ac:dyDescent="0.2">
      <c r="B5869" s="153">
        <v>35082</v>
      </c>
      <c r="C5869" s="61">
        <v>52.759532999999998</v>
      </c>
      <c r="D5869">
        <f t="shared" si="184"/>
        <v>2.5320238279419819E-3</v>
      </c>
      <c r="E5869">
        <v>2.5320238279419819E-3</v>
      </c>
      <c r="F5869">
        <v>5867</v>
      </c>
      <c r="G5869">
        <f t="shared" ca="1" si="185"/>
        <v>2.8559802242990453E-2</v>
      </c>
    </row>
    <row r="5870" spans="2:7" x14ac:dyDescent="0.2">
      <c r="B5870" s="153">
        <v>35081</v>
      </c>
      <c r="C5870" s="61">
        <v>52.626282000000003</v>
      </c>
      <c r="D5870">
        <f t="shared" si="184"/>
        <v>-4.5106250887288054E-3</v>
      </c>
      <c r="E5870">
        <v>-4.5106250887288054E-3</v>
      </c>
      <c r="F5870">
        <v>5868</v>
      </c>
      <c r="G5870">
        <f t="shared" ca="1" si="185"/>
        <v>2.2040845878451915E-2</v>
      </c>
    </row>
    <row r="5871" spans="2:7" x14ac:dyDescent="0.2">
      <c r="B5871" s="153">
        <v>35080</v>
      </c>
      <c r="C5871" s="61">
        <v>52.864735000000003</v>
      </c>
      <c r="D5871">
        <f t="shared" si="184"/>
        <v>-2.2509813858714841E-3</v>
      </c>
      <c r="E5871">
        <v>-2.2509813858714841E-3</v>
      </c>
      <c r="F5871">
        <v>5869</v>
      </c>
      <c r="G5871">
        <f t="shared" ca="1" si="185"/>
        <v>-2.4910117045378981E-2</v>
      </c>
    </row>
    <row r="5872" spans="2:7" x14ac:dyDescent="0.2">
      <c r="B5872" s="153">
        <v>35079</v>
      </c>
      <c r="C5872" s="61">
        <v>52.984000999999999</v>
      </c>
      <c r="D5872">
        <f t="shared" si="184"/>
        <v>-5.7907098289044067E-3</v>
      </c>
      <c r="E5872">
        <v>-5.7907098289044067E-3</v>
      </c>
      <c r="F5872">
        <v>5870</v>
      </c>
      <c r="G5872">
        <f t="shared" ca="1" si="185"/>
        <v>4.54775727486358E-2</v>
      </c>
    </row>
    <row r="5873" spans="2:7" x14ac:dyDescent="0.2">
      <c r="B5873" s="153">
        <v>35076</v>
      </c>
      <c r="C5873" s="61">
        <v>53.292603</v>
      </c>
      <c r="D5873">
        <f t="shared" si="184"/>
        <v>1.2121850935920024E-2</v>
      </c>
      <c r="E5873">
        <v>1.2121850935920024E-2</v>
      </c>
      <c r="F5873">
        <v>5871</v>
      </c>
      <c r="G5873">
        <f t="shared" ca="1" si="185"/>
        <v>-6.191983327907094E-2</v>
      </c>
    </row>
    <row r="5874" spans="2:7" x14ac:dyDescent="0.2">
      <c r="B5874" s="153">
        <v>35075</v>
      </c>
      <c r="C5874" s="61">
        <v>52.654335000000003</v>
      </c>
      <c r="D5874">
        <f t="shared" si="184"/>
        <v>8.4631727312864807E-3</v>
      </c>
      <c r="E5874">
        <v>8.4631727312864807E-3</v>
      </c>
      <c r="F5874">
        <v>5872</v>
      </c>
      <c r="G5874">
        <f t="shared" ca="1" si="185"/>
        <v>-1.5301703675810957E-2</v>
      </c>
    </row>
    <row r="5875" spans="2:7" x14ac:dyDescent="0.2">
      <c r="B5875" s="153">
        <v>35074</v>
      </c>
      <c r="C5875" s="61">
        <v>52.212451999999999</v>
      </c>
      <c r="D5875">
        <f t="shared" si="184"/>
        <v>1.6107159649911208E-2</v>
      </c>
      <c r="E5875">
        <v>1.6107159649911208E-2</v>
      </c>
      <c r="F5875">
        <v>5873</v>
      </c>
      <c r="G5875">
        <f t="shared" ca="1" si="185"/>
        <v>-2.3461609290067367E-2</v>
      </c>
    </row>
    <row r="5876" spans="2:7" x14ac:dyDescent="0.2">
      <c r="B5876" s="153">
        <v>35073</v>
      </c>
      <c r="C5876" s="61">
        <v>51.384788999999998</v>
      </c>
      <c r="D5876">
        <f t="shared" si="184"/>
        <v>-1.6644204815644395E-2</v>
      </c>
      <c r="E5876">
        <v>-1.6644204815644395E-2</v>
      </c>
      <c r="F5876">
        <v>5874</v>
      </c>
      <c r="G5876">
        <f t="shared" ca="1" si="185"/>
        <v>-0.11684119177560073</v>
      </c>
    </row>
    <row r="5877" spans="2:7" x14ac:dyDescent="0.2">
      <c r="B5877" s="153">
        <v>35072</v>
      </c>
      <c r="C5877" s="61">
        <v>52.254524000000004</v>
      </c>
      <c r="D5877">
        <f t="shared" si="184"/>
        <v>4.0261522616126755E-4</v>
      </c>
      <c r="E5877">
        <v>4.0261522616126755E-4</v>
      </c>
      <c r="F5877">
        <v>5875</v>
      </c>
      <c r="G5877">
        <f t="shared" ca="1" si="185"/>
        <v>6.4555981797040154E-2</v>
      </c>
    </row>
    <row r="5878" spans="2:7" x14ac:dyDescent="0.2">
      <c r="B5878" s="153">
        <v>35069</v>
      </c>
      <c r="C5878" s="61">
        <v>52.233494</v>
      </c>
      <c r="D5878">
        <f t="shared" si="184"/>
        <v>-3.6121840369052415E-3</v>
      </c>
      <c r="E5878">
        <v>-3.6121840369052415E-3</v>
      </c>
      <c r="F5878">
        <v>5876</v>
      </c>
      <c r="G5878">
        <f t="shared" ca="1" si="185"/>
        <v>-2.2861873884000631E-2</v>
      </c>
    </row>
    <row r="5879" spans="2:7" x14ac:dyDescent="0.2">
      <c r="B5879" s="153">
        <v>35068</v>
      </c>
      <c r="C5879" s="61">
        <v>52.422854999999998</v>
      </c>
      <c r="D5879">
        <f t="shared" si="184"/>
        <v>-7.5689288382377309E-3</v>
      </c>
      <c r="E5879">
        <v>-7.5689288382377309E-3</v>
      </c>
      <c r="F5879">
        <v>5877</v>
      </c>
      <c r="G5879">
        <f t="shared" ca="1" si="185"/>
        <v>3.1507156886294116E-2</v>
      </c>
    </row>
    <row r="5880" spans="2:7" x14ac:dyDescent="0.2">
      <c r="B5880" s="153">
        <v>35067</v>
      </c>
      <c r="C5880" s="61">
        <v>52.822665999999998</v>
      </c>
      <c r="D5880">
        <f t="shared" si="184"/>
        <v>-3.3086896453867276E-3</v>
      </c>
      <c r="E5880">
        <v>-3.3086896453867276E-3</v>
      </c>
      <c r="F5880">
        <v>5878</v>
      </c>
      <c r="G5880">
        <f t="shared" ca="1" si="185"/>
        <v>-5.8317232684851443E-2</v>
      </c>
    </row>
    <row r="5881" spans="2:7" x14ac:dyDescent="0.2">
      <c r="B5881" s="153">
        <v>35066</v>
      </c>
      <c r="C5881" s="61">
        <v>52.998019999999997</v>
      </c>
      <c r="D5881">
        <f t="shared" si="184"/>
        <v>-5.7895413068702311E-3</v>
      </c>
      <c r="E5881">
        <v>-5.7895413068702311E-3</v>
      </c>
      <c r="F5881">
        <v>5879</v>
      </c>
      <c r="G5881">
        <f t="shared" ca="1" si="185"/>
        <v>-5.7904221175340553E-2</v>
      </c>
    </row>
    <row r="5882" spans="2:7" x14ac:dyDescent="0.2">
      <c r="B5882" s="153">
        <v>35065</v>
      </c>
      <c r="C5882" s="61">
        <v>53.306640999999999</v>
      </c>
      <c r="D5882">
        <f t="shared" si="184"/>
        <v>0</v>
      </c>
      <c r="E5882">
        <v>0</v>
      </c>
      <c r="F5882">
        <v>5880</v>
      </c>
      <c r="G5882">
        <f t="shared" ca="1" si="185"/>
        <v>-4.1696164148527495E-3</v>
      </c>
    </row>
    <row r="5883" spans="2:7" x14ac:dyDescent="0.2">
      <c r="B5883" s="153">
        <v>35062</v>
      </c>
      <c r="C5883" s="61">
        <v>53.306640999999999</v>
      </c>
      <c r="D5883">
        <f t="shared" si="184"/>
        <v>0</v>
      </c>
      <c r="E5883">
        <v>0</v>
      </c>
      <c r="F5883">
        <v>5881</v>
      </c>
      <c r="G5883">
        <f t="shared" ca="1" si="185"/>
        <v>1.6842985474021122E-2</v>
      </c>
    </row>
    <row r="5884" spans="2:7" x14ac:dyDescent="0.2">
      <c r="B5884" s="153">
        <v>35061</v>
      </c>
      <c r="C5884" s="61">
        <v>53.306640999999999</v>
      </c>
      <c r="D5884">
        <f t="shared" si="184"/>
        <v>0</v>
      </c>
      <c r="E5884">
        <v>0</v>
      </c>
      <c r="F5884">
        <v>5882</v>
      </c>
      <c r="G5884">
        <f t="shared" ca="1" si="185"/>
        <v>-3.265876142792825E-2</v>
      </c>
    </row>
    <row r="5885" spans="2:7" x14ac:dyDescent="0.2">
      <c r="B5885" s="153">
        <v>35060</v>
      </c>
      <c r="C5885" s="61">
        <v>53.306640999999999</v>
      </c>
      <c r="D5885">
        <f t="shared" si="184"/>
        <v>0</v>
      </c>
      <c r="E5885">
        <v>0</v>
      </c>
      <c r="F5885">
        <v>5883</v>
      </c>
      <c r="G5885">
        <f t="shared" ca="1" si="185"/>
        <v>4.3755662851508711E-2</v>
      </c>
    </row>
    <row r="5886" spans="2:7" x14ac:dyDescent="0.2">
      <c r="B5886" s="153">
        <v>35059</v>
      </c>
      <c r="C5886" s="61">
        <v>53.306640999999999</v>
      </c>
      <c r="D5886">
        <f t="shared" si="184"/>
        <v>0</v>
      </c>
      <c r="E5886">
        <v>0</v>
      </c>
      <c r="F5886">
        <v>5884</v>
      </c>
      <c r="G5886">
        <f t="shared" ca="1" si="185"/>
        <v>4.5685295637528212E-2</v>
      </c>
    </row>
    <row r="5887" spans="2:7" x14ac:dyDescent="0.2">
      <c r="B5887" s="153">
        <v>35058</v>
      </c>
      <c r="C5887" s="61">
        <v>53.306640999999999</v>
      </c>
      <c r="D5887">
        <f t="shared" si="184"/>
        <v>0</v>
      </c>
      <c r="E5887">
        <v>0</v>
      </c>
      <c r="F5887">
        <v>5885</v>
      </c>
      <c r="G5887">
        <f t="shared" ca="1" si="185"/>
        <v>2.8532595443177652E-2</v>
      </c>
    </row>
    <row r="5888" spans="2:7" x14ac:dyDescent="0.2">
      <c r="B5888" s="153">
        <v>35055</v>
      </c>
      <c r="C5888" s="61">
        <v>53.306640999999999</v>
      </c>
      <c r="D5888">
        <f t="shared" si="184"/>
        <v>1.0638460031953356E-2</v>
      </c>
      <c r="E5888">
        <v>1.0638460031953356E-2</v>
      </c>
      <c r="F5888">
        <v>5886</v>
      </c>
      <c r="G5888">
        <f t="shared" ca="1" si="185"/>
        <v>5.9384892574076094E-2</v>
      </c>
    </row>
    <row r="5889" spans="2:7" x14ac:dyDescent="0.2">
      <c r="B5889" s="153">
        <v>35054</v>
      </c>
      <c r="C5889" s="61">
        <v>52.745510000000003</v>
      </c>
      <c r="D5889">
        <f t="shared" si="184"/>
        <v>1.6216183515404797E-2</v>
      </c>
      <c r="E5889">
        <v>1.6216183515404797E-2</v>
      </c>
      <c r="F5889">
        <v>5887</v>
      </c>
      <c r="G5889">
        <f t="shared" ca="1" si="185"/>
        <v>-6.3461519018348719E-2</v>
      </c>
    </row>
    <row r="5890" spans="2:7" x14ac:dyDescent="0.2">
      <c r="B5890" s="153">
        <v>35053</v>
      </c>
      <c r="C5890" s="61">
        <v>51.903827999999997</v>
      </c>
      <c r="D5890">
        <f t="shared" si="184"/>
        <v>-1.5957415143014179E-2</v>
      </c>
      <c r="E5890">
        <v>-1.5957415143014179E-2</v>
      </c>
      <c r="F5890">
        <v>5888</v>
      </c>
      <c r="G5890">
        <f t="shared" ca="1" si="185"/>
        <v>-5.2407348591998811E-2</v>
      </c>
    </row>
    <row r="5891" spans="2:7" x14ac:dyDescent="0.2">
      <c r="B5891" s="153">
        <v>35052</v>
      </c>
      <c r="C5891" s="61">
        <v>52.745510000000003</v>
      </c>
      <c r="D5891">
        <f t="shared" ref="D5891:D5954" si="186">(C5891-C5892)/C5892</f>
        <v>1.0752776362230942E-2</v>
      </c>
      <c r="E5891">
        <v>1.0752776362230942E-2</v>
      </c>
      <c r="F5891">
        <v>5889</v>
      </c>
      <c r="G5891">
        <f t="shared" ref="G5891:G5954" ca="1" si="187">_xlfn.NORM.INV(RAND(),$N$5,$N$6)</f>
        <v>5.7870312711901267E-2</v>
      </c>
    </row>
    <row r="5892" spans="2:7" x14ac:dyDescent="0.2">
      <c r="B5892" s="153">
        <v>35051</v>
      </c>
      <c r="C5892" s="61">
        <v>52.184382999999997</v>
      </c>
      <c r="D5892">
        <f t="shared" si="186"/>
        <v>5.4052853288585898E-3</v>
      </c>
      <c r="E5892">
        <v>5.4052853288585898E-3</v>
      </c>
      <c r="F5892">
        <v>5890</v>
      </c>
      <c r="G5892">
        <f t="shared" ca="1" si="187"/>
        <v>4.3888959301796301E-2</v>
      </c>
    </row>
    <row r="5893" spans="2:7" x14ac:dyDescent="0.2">
      <c r="B5893" s="153">
        <v>35048</v>
      </c>
      <c r="C5893" s="61">
        <v>51.903827999999997</v>
      </c>
      <c r="D5893">
        <f t="shared" si="186"/>
        <v>0</v>
      </c>
      <c r="E5893">
        <v>0</v>
      </c>
      <c r="F5893">
        <v>5891</v>
      </c>
      <c r="G5893">
        <f t="shared" ca="1" si="187"/>
        <v>-9.6379989551556217E-2</v>
      </c>
    </row>
    <row r="5894" spans="2:7" x14ac:dyDescent="0.2">
      <c r="B5894" s="153">
        <v>35047</v>
      </c>
      <c r="C5894" s="61">
        <v>51.903827999999997</v>
      </c>
      <c r="D5894">
        <f t="shared" si="186"/>
        <v>-5.3762252971353459E-3</v>
      </c>
      <c r="E5894">
        <v>-5.3762252971353459E-3</v>
      </c>
      <c r="F5894">
        <v>5892</v>
      </c>
      <c r="G5894">
        <f t="shared" ca="1" si="187"/>
        <v>9.5742455754156144E-2</v>
      </c>
    </row>
    <row r="5895" spans="2:7" x14ac:dyDescent="0.2">
      <c r="B5895" s="153">
        <v>35046</v>
      </c>
      <c r="C5895" s="61">
        <v>52.184382999999997</v>
      </c>
      <c r="D5895">
        <f t="shared" si="186"/>
        <v>1.0869498681834568E-2</v>
      </c>
      <c r="E5895">
        <v>1.0869498681834568E-2</v>
      </c>
      <c r="F5895">
        <v>5893</v>
      </c>
      <c r="G5895">
        <f t="shared" ca="1" si="187"/>
        <v>5.0401598788063703E-3</v>
      </c>
    </row>
    <row r="5896" spans="2:7" x14ac:dyDescent="0.2">
      <c r="B5896" s="153">
        <v>35045</v>
      </c>
      <c r="C5896" s="61">
        <v>51.623263999999999</v>
      </c>
      <c r="D5896">
        <f t="shared" si="186"/>
        <v>-1.0752623059661315E-2</v>
      </c>
      <c r="E5896">
        <v>-1.0752623059661315E-2</v>
      </c>
      <c r="F5896">
        <v>5894</v>
      </c>
      <c r="G5896">
        <f t="shared" ca="1" si="187"/>
        <v>2.8766811262187799E-2</v>
      </c>
    </row>
    <row r="5897" spans="2:7" x14ac:dyDescent="0.2">
      <c r="B5897" s="153">
        <v>35044</v>
      </c>
      <c r="C5897" s="61">
        <v>52.184382999999997</v>
      </c>
      <c r="D5897">
        <f t="shared" si="186"/>
        <v>-2.1052874068730052E-2</v>
      </c>
      <c r="E5897">
        <v>-2.1052874068730052E-2</v>
      </c>
      <c r="F5897">
        <v>5895</v>
      </c>
      <c r="G5897">
        <f t="shared" ca="1" si="187"/>
        <v>-3.5751853667600813E-3</v>
      </c>
    </row>
    <row r="5898" spans="2:7" x14ac:dyDescent="0.2">
      <c r="B5898" s="153">
        <v>35041</v>
      </c>
      <c r="C5898" s="61">
        <v>53.306640999999999</v>
      </c>
      <c r="D5898">
        <f t="shared" si="186"/>
        <v>-7.8328076370902579E-3</v>
      </c>
      <c r="E5898">
        <v>-7.8328076370902579E-3</v>
      </c>
      <c r="F5898">
        <v>5896</v>
      </c>
      <c r="G5898">
        <f t="shared" ca="1" si="187"/>
        <v>2.4195157884529365E-2</v>
      </c>
    </row>
    <row r="5899" spans="2:7" x14ac:dyDescent="0.2">
      <c r="B5899" s="153">
        <v>35040</v>
      </c>
      <c r="C5899" s="61">
        <v>53.727477999999998</v>
      </c>
      <c r="D5899">
        <f t="shared" si="186"/>
        <v>1.0554023456825356E-2</v>
      </c>
      <c r="E5899">
        <v>1.0554023456825356E-2</v>
      </c>
      <c r="F5899">
        <v>5897</v>
      </c>
      <c r="G5899">
        <f t="shared" ca="1" si="187"/>
        <v>8.9562750689721568E-2</v>
      </c>
    </row>
    <row r="5900" spans="2:7" x14ac:dyDescent="0.2">
      <c r="B5900" s="153">
        <v>35039</v>
      </c>
      <c r="C5900" s="61">
        <v>53.166359</v>
      </c>
      <c r="D5900">
        <f t="shared" si="186"/>
        <v>0</v>
      </c>
      <c r="E5900">
        <v>0</v>
      </c>
      <c r="F5900">
        <v>5898</v>
      </c>
      <c r="G5900">
        <f t="shared" ca="1" si="187"/>
        <v>4.6279118964723066E-2</v>
      </c>
    </row>
    <row r="5901" spans="2:7" x14ac:dyDescent="0.2">
      <c r="B5901" s="153">
        <v>35038</v>
      </c>
      <c r="C5901" s="61">
        <v>53.166359</v>
      </c>
      <c r="D5901">
        <f t="shared" si="186"/>
        <v>4.120902653939016E-2</v>
      </c>
      <c r="E5901">
        <v>4.120902653939016E-2</v>
      </c>
      <c r="F5901">
        <v>5899</v>
      </c>
      <c r="G5901">
        <f t="shared" ca="1" si="187"/>
        <v>6.9717145907009975E-2</v>
      </c>
    </row>
    <row r="5902" spans="2:7" x14ac:dyDescent="0.2">
      <c r="B5902" s="153">
        <v>35037</v>
      </c>
      <c r="C5902" s="61">
        <v>51.062137999999997</v>
      </c>
      <c r="D5902">
        <f t="shared" si="186"/>
        <v>-2.7399675613058254E-3</v>
      </c>
      <c r="E5902">
        <v>-2.7399675613058254E-3</v>
      </c>
      <c r="F5902">
        <v>5900</v>
      </c>
      <c r="G5902">
        <f t="shared" ca="1" si="187"/>
        <v>7.0811281838517759E-2</v>
      </c>
    </row>
    <row r="5903" spans="2:7" x14ac:dyDescent="0.2">
      <c r="B5903" s="153">
        <v>35034</v>
      </c>
      <c r="C5903" s="61">
        <v>51.202430999999997</v>
      </c>
      <c r="D5903">
        <f t="shared" si="186"/>
        <v>5.5097551024447531E-3</v>
      </c>
      <c r="E5903">
        <v>5.5097551024447531E-3</v>
      </c>
      <c r="F5903">
        <v>5901</v>
      </c>
      <c r="G5903">
        <f t="shared" ca="1" si="187"/>
        <v>6.4777621509573891E-2</v>
      </c>
    </row>
    <row r="5904" spans="2:7" x14ac:dyDescent="0.2">
      <c r="B5904" s="153">
        <v>35033</v>
      </c>
      <c r="C5904" s="61">
        <v>50.921863999999999</v>
      </c>
      <c r="D5904">
        <f t="shared" si="186"/>
        <v>1.6806627211940196E-2</v>
      </c>
      <c r="E5904">
        <v>1.6806627211940196E-2</v>
      </c>
      <c r="F5904">
        <v>5902</v>
      </c>
      <c r="G5904">
        <f t="shared" ca="1" si="187"/>
        <v>5.8132583977758022E-2</v>
      </c>
    </row>
    <row r="5905" spans="2:7" x14ac:dyDescent="0.2">
      <c r="B5905" s="153">
        <v>35032</v>
      </c>
      <c r="C5905" s="61">
        <v>50.080185</v>
      </c>
      <c r="D5905">
        <f t="shared" si="186"/>
        <v>8.4746394132503549E-3</v>
      </c>
      <c r="E5905">
        <v>8.4746394132503549E-3</v>
      </c>
      <c r="F5905">
        <v>5903</v>
      </c>
      <c r="G5905">
        <f t="shared" ca="1" si="187"/>
        <v>4.4241130512146995E-2</v>
      </c>
    </row>
    <row r="5906" spans="2:7" x14ac:dyDescent="0.2">
      <c r="B5906" s="153">
        <v>35031</v>
      </c>
      <c r="C5906" s="61">
        <v>49.65934</v>
      </c>
      <c r="D5906">
        <f t="shared" si="186"/>
        <v>-2.2099544342743128E-2</v>
      </c>
      <c r="E5906">
        <v>-2.2099544342743128E-2</v>
      </c>
      <c r="F5906">
        <v>5904</v>
      </c>
      <c r="G5906">
        <f t="shared" ca="1" si="187"/>
        <v>4.018144938255247E-2</v>
      </c>
    </row>
    <row r="5907" spans="2:7" x14ac:dyDescent="0.2">
      <c r="B5907" s="153">
        <v>35030</v>
      </c>
      <c r="C5907" s="61">
        <v>50.781590000000001</v>
      </c>
      <c r="D5907">
        <f t="shared" si="186"/>
        <v>0</v>
      </c>
      <c r="E5907">
        <v>0</v>
      </c>
      <c r="F5907">
        <v>5905</v>
      </c>
      <c r="G5907">
        <f t="shared" ca="1" si="187"/>
        <v>-8.1939837245199751E-2</v>
      </c>
    </row>
    <row r="5908" spans="2:7" x14ac:dyDescent="0.2">
      <c r="B5908" s="153">
        <v>35027</v>
      </c>
      <c r="C5908" s="61">
        <v>50.781590000000001</v>
      </c>
      <c r="D5908">
        <f t="shared" si="186"/>
        <v>4.6242986549049445E-2</v>
      </c>
      <c r="E5908">
        <v>4.6242986549049445E-2</v>
      </c>
      <c r="F5908">
        <v>5906</v>
      </c>
      <c r="G5908">
        <f t="shared" ca="1" si="187"/>
        <v>-1.7474515018272935E-2</v>
      </c>
    </row>
    <row r="5909" spans="2:7" x14ac:dyDescent="0.2">
      <c r="B5909" s="153">
        <v>35026</v>
      </c>
      <c r="C5909" s="61">
        <v>48.537089999999999</v>
      </c>
      <c r="D5909">
        <f t="shared" si="186"/>
        <v>8.7462546179561985E-3</v>
      </c>
      <c r="E5909">
        <v>8.7462546179561985E-3</v>
      </c>
      <c r="F5909">
        <v>5907</v>
      </c>
      <c r="G5909">
        <f t="shared" ca="1" si="187"/>
        <v>-8.4258004296469527E-2</v>
      </c>
    </row>
    <row r="5910" spans="2:7" x14ac:dyDescent="0.2">
      <c r="B5910" s="153">
        <v>35025</v>
      </c>
      <c r="C5910" s="61">
        <v>48.116253</v>
      </c>
      <c r="D5910">
        <f t="shared" si="186"/>
        <v>-2.2792043274917805E-2</v>
      </c>
      <c r="E5910">
        <v>-2.2792043274917805E-2</v>
      </c>
      <c r="F5910">
        <v>5908</v>
      </c>
      <c r="G5910">
        <f t="shared" ca="1" si="187"/>
        <v>4.4009752010713277E-2</v>
      </c>
    </row>
    <row r="5911" spans="2:7" x14ac:dyDescent="0.2">
      <c r="B5911" s="153">
        <v>35024</v>
      </c>
      <c r="C5911" s="61">
        <v>49.238498999999997</v>
      </c>
      <c r="D5911">
        <f t="shared" si="186"/>
        <v>-2.2284122728607813E-2</v>
      </c>
      <c r="E5911">
        <v>-2.2284122728607813E-2</v>
      </c>
      <c r="F5911">
        <v>5909</v>
      </c>
      <c r="G5911">
        <f t="shared" ca="1" si="187"/>
        <v>4.1108448234467975E-3</v>
      </c>
    </row>
    <row r="5912" spans="2:7" x14ac:dyDescent="0.2">
      <c r="B5912" s="153">
        <v>35023</v>
      </c>
      <c r="C5912" s="61">
        <v>50.360743999999997</v>
      </c>
      <c r="D5912">
        <f t="shared" si="186"/>
        <v>-2.7778049499431203E-3</v>
      </c>
      <c r="E5912">
        <v>-2.7778049499431203E-3</v>
      </c>
      <c r="F5912">
        <v>5910</v>
      </c>
      <c r="G5912">
        <f t="shared" ca="1" si="187"/>
        <v>1.2180958204412545E-2</v>
      </c>
    </row>
    <row r="5913" spans="2:7" x14ac:dyDescent="0.2">
      <c r="B5913" s="153">
        <v>35020</v>
      </c>
      <c r="C5913" s="61">
        <v>50.501026000000003</v>
      </c>
      <c r="D5913">
        <f t="shared" si="186"/>
        <v>-1.6393427935405516E-2</v>
      </c>
      <c r="E5913">
        <v>-1.6393427935405516E-2</v>
      </c>
      <c r="F5913">
        <v>5911</v>
      </c>
      <c r="G5913">
        <f t="shared" ca="1" si="187"/>
        <v>2.8739940212913276E-2</v>
      </c>
    </row>
    <row r="5914" spans="2:7" x14ac:dyDescent="0.2">
      <c r="B5914" s="153">
        <v>35019</v>
      </c>
      <c r="C5914" s="61">
        <v>51.342708999999999</v>
      </c>
      <c r="D5914">
        <f t="shared" si="186"/>
        <v>-2.7247254073413216E-3</v>
      </c>
      <c r="E5914">
        <v>-2.7247254073413216E-3</v>
      </c>
      <c r="F5914">
        <v>5912</v>
      </c>
      <c r="G5914">
        <f t="shared" ca="1" si="187"/>
        <v>5.4088951831742678E-2</v>
      </c>
    </row>
    <row r="5915" spans="2:7" x14ac:dyDescent="0.2">
      <c r="B5915" s="153">
        <v>35018</v>
      </c>
      <c r="C5915" s="61">
        <v>51.482985999999997</v>
      </c>
      <c r="D5915">
        <f t="shared" si="186"/>
        <v>5.4793296826082276E-3</v>
      </c>
      <c r="E5915">
        <v>5.4793296826082276E-3</v>
      </c>
      <c r="F5915">
        <v>5913</v>
      </c>
      <c r="G5915">
        <f t="shared" ca="1" si="187"/>
        <v>-3.7585513056636308E-2</v>
      </c>
    </row>
    <row r="5916" spans="2:7" x14ac:dyDescent="0.2">
      <c r="B5916" s="153">
        <v>35017</v>
      </c>
      <c r="C5916" s="61">
        <v>51.202430999999997</v>
      </c>
      <c r="D5916">
        <f t="shared" si="186"/>
        <v>-1.8816970586774971E-2</v>
      </c>
      <c r="E5916">
        <v>-1.8816970586774971E-2</v>
      </c>
      <c r="F5916">
        <v>5914</v>
      </c>
      <c r="G5916">
        <f t="shared" ca="1" si="187"/>
        <v>-9.6352999468353982E-3</v>
      </c>
    </row>
    <row r="5917" spans="2:7" x14ac:dyDescent="0.2">
      <c r="B5917" s="153">
        <v>35016</v>
      </c>
      <c r="C5917" s="61">
        <v>52.184382999999997</v>
      </c>
      <c r="D5917">
        <f t="shared" si="186"/>
        <v>-1.8469874907175853E-2</v>
      </c>
      <c r="E5917">
        <v>-1.8469874907175853E-2</v>
      </c>
      <c r="F5917">
        <v>5915</v>
      </c>
      <c r="G5917">
        <f t="shared" ca="1" si="187"/>
        <v>1.4884825677660885E-2</v>
      </c>
    </row>
    <row r="5918" spans="2:7" x14ac:dyDescent="0.2">
      <c r="B5918" s="153">
        <v>35013</v>
      </c>
      <c r="C5918" s="61">
        <v>53.166359</v>
      </c>
      <c r="D5918">
        <f t="shared" si="186"/>
        <v>-2.3195846220103379E-2</v>
      </c>
      <c r="E5918">
        <v>-2.3195846220103379E-2</v>
      </c>
      <c r="F5918">
        <v>5916</v>
      </c>
      <c r="G5918">
        <f t="shared" ca="1" si="187"/>
        <v>-4.1163653526485627E-2</v>
      </c>
    </row>
    <row r="5919" spans="2:7" x14ac:dyDescent="0.2">
      <c r="B5919" s="153">
        <v>35012</v>
      </c>
      <c r="C5919" s="61">
        <v>54.428882999999999</v>
      </c>
      <c r="D5919">
        <f t="shared" si="186"/>
        <v>-7.6724012698553036E-3</v>
      </c>
      <c r="E5919">
        <v>-7.6724012698553036E-3</v>
      </c>
      <c r="F5919">
        <v>5917</v>
      </c>
      <c r="G5919">
        <f t="shared" ca="1" si="187"/>
        <v>8.4410710220841678E-2</v>
      </c>
    </row>
    <row r="5920" spans="2:7" x14ac:dyDescent="0.2">
      <c r="B5920" s="153">
        <v>35011</v>
      </c>
      <c r="C5920" s="61">
        <v>54.849711999999997</v>
      </c>
      <c r="D5920">
        <f t="shared" si="186"/>
        <v>-1.2626440958666494E-2</v>
      </c>
      <c r="E5920">
        <v>-1.2626440958666494E-2</v>
      </c>
      <c r="F5920">
        <v>5918</v>
      </c>
      <c r="G5920">
        <f t="shared" ca="1" si="187"/>
        <v>4.4814604902609113E-2</v>
      </c>
    </row>
    <row r="5921" spans="2:7" x14ac:dyDescent="0.2">
      <c r="B5921" s="153">
        <v>35010</v>
      </c>
      <c r="C5921" s="61">
        <v>55.551124999999999</v>
      </c>
      <c r="D5921">
        <f t="shared" si="186"/>
        <v>0</v>
      </c>
      <c r="E5921">
        <v>0</v>
      </c>
      <c r="F5921">
        <v>5919</v>
      </c>
      <c r="G5921">
        <f t="shared" ca="1" si="187"/>
        <v>-6.5649063385022924E-2</v>
      </c>
    </row>
    <row r="5922" spans="2:7" x14ac:dyDescent="0.2">
      <c r="B5922" s="153">
        <v>35009</v>
      </c>
      <c r="C5922" s="61">
        <v>55.551124999999999</v>
      </c>
      <c r="D5922">
        <f t="shared" si="186"/>
        <v>-3.8834903244903775E-2</v>
      </c>
      <c r="E5922">
        <v>-3.8834903244903775E-2</v>
      </c>
      <c r="F5922">
        <v>5920</v>
      </c>
      <c r="G5922">
        <f t="shared" ca="1" si="187"/>
        <v>-5.8261694889288319E-2</v>
      </c>
    </row>
    <row r="5923" spans="2:7" x14ac:dyDescent="0.2">
      <c r="B5923" s="153">
        <v>35006</v>
      </c>
      <c r="C5923" s="61">
        <v>57.795611999999998</v>
      </c>
      <c r="D5923">
        <f t="shared" si="186"/>
        <v>-7.228782052411775E-3</v>
      </c>
      <c r="E5923">
        <v>-7.228782052411775E-3</v>
      </c>
      <c r="F5923">
        <v>5921</v>
      </c>
      <c r="G5923">
        <f t="shared" ca="1" si="187"/>
        <v>-0.14157673399527562</v>
      </c>
    </row>
    <row r="5924" spans="2:7" x14ac:dyDescent="0.2">
      <c r="B5924" s="153">
        <v>35005</v>
      </c>
      <c r="C5924" s="61">
        <v>58.216445999999998</v>
      </c>
      <c r="D5924">
        <f t="shared" si="186"/>
        <v>-9.5468027403099748E-3</v>
      </c>
      <c r="E5924">
        <v>-9.5468027403099748E-3</v>
      </c>
      <c r="F5924">
        <v>5922</v>
      </c>
      <c r="G5924">
        <f t="shared" ca="1" si="187"/>
        <v>8.2963502088317567E-3</v>
      </c>
    </row>
    <row r="5925" spans="2:7" x14ac:dyDescent="0.2">
      <c r="B5925" s="153">
        <v>35004</v>
      </c>
      <c r="C5925" s="61">
        <v>58.777583999999997</v>
      </c>
      <c r="D5925">
        <f t="shared" si="186"/>
        <v>7.2116611732989675E-3</v>
      </c>
      <c r="E5925">
        <v>7.2116611732989675E-3</v>
      </c>
      <c r="F5925">
        <v>5923</v>
      </c>
      <c r="G5925">
        <f t="shared" ca="1" si="187"/>
        <v>2.6294733748315077E-2</v>
      </c>
    </row>
    <row r="5926" spans="2:7" x14ac:dyDescent="0.2">
      <c r="B5926" s="153">
        <v>35003</v>
      </c>
      <c r="C5926" s="61">
        <v>58.356735</v>
      </c>
      <c r="D5926">
        <f t="shared" si="186"/>
        <v>2.4097829675140728E-3</v>
      </c>
      <c r="E5926">
        <v>2.4097829675140728E-3</v>
      </c>
      <c r="F5926">
        <v>5924</v>
      </c>
      <c r="G5926">
        <f t="shared" ca="1" si="187"/>
        <v>3.5950238760746036E-3</v>
      </c>
    </row>
    <row r="5927" spans="2:7" x14ac:dyDescent="0.2">
      <c r="B5927" s="153">
        <v>35002</v>
      </c>
      <c r="C5927" s="61">
        <v>58.216445999999998</v>
      </c>
      <c r="D5927">
        <f t="shared" si="186"/>
        <v>0</v>
      </c>
      <c r="E5927">
        <v>0</v>
      </c>
      <c r="F5927">
        <v>5925</v>
      </c>
      <c r="G5927">
        <f t="shared" ca="1" si="187"/>
        <v>-2.4715532726256522E-2</v>
      </c>
    </row>
    <row r="5928" spans="2:7" x14ac:dyDescent="0.2">
      <c r="B5928" s="153">
        <v>34999</v>
      </c>
      <c r="C5928" s="61">
        <v>58.216445999999998</v>
      </c>
      <c r="D5928">
        <f t="shared" si="186"/>
        <v>9.7320383599493743E-3</v>
      </c>
      <c r="E5928">
        <v>9.7320383599493743E-3</v>
      </c>
      <c r="F5928">
        <v>5926</v>
      </c>
      <c r="G5928">
        <f t="shared" ca="1" si="187"/>
        <v>-4.6316487075287113E-2</v>
      </c>
    </row>
    <row r="5929" spans="2:7" x14ac:dyDescent="0.2">
      <c r="B5929" s="153">
        <v>34998</v>
      </c>
      <c r="C5929" s="61">
        <v>57.655341999999997</v>
      </c>
      <c r="D5929">
        <f t="shared" si="186"/>
        <v>-9.6382386516689848E-3</v>
      </c>
      <c r="E5929">
        <v>-9.6382386516689848E-3</v>
      </c>
      <c r="F5929">
        <v>5927</v>
      </c>
      <c r="G5929">
        <f t="shared" ca="1" si="187"/>
        <v>-4.1741919611640085E-3</v>
      </c>
    </row>
    <row r="5930" spans="2:7" x14ac:dyDescent="0.2">
      <c r="B5930" s="153">
        <v>34997</v>
      </c>
      <c r="C5930" s="61">
        <v>58.216445999999998</v>
      </c>
      <c r="D5930">
        <f t="shared" si="186"/>
        <v>0</v>
      </c>
      <c r="E5930">
        <v>0</v>
      </c>
      <c r="F5930">
        <v>5928</v>
      </c>
      <c r="G5930">
        <f t="shared" ca="1" si="187"/>
        <v>-1.4898358583604603E-3</v>
      </c>
    </row>
    <row r="5931" spans="2:7" x14ac:dyDescent="0.2">
      <c r="B5931" s="153">
        <v>34996</v>
      </c>
      <c r="C5931" s="61">
        <v>58.216445999999998</v>
      </c>
      <c r="D5931">
        <f t="shared" si="186"/>
        <v>0</v>
      </c>
      <c r="E5931">
        <v>0</v>
      </c>
      <c r="F5931">
        <v>5929</v>
      </c>
      <c r="G5931">
        <f t="shared" ca="1" si="187"/>
        <v>-1.6226265127867772E-2</v>
      </c>
    </row>
    <row r="5932" spans="2:7" x14ac:dyDescent="0.2">
      <c r="B5932" s="153">
        <v>34995</v>
      </c>
      <c r="C5932" s="61">
        <v>58.216445999999998</v>
      </c>
      <c r="D5932">
        <f t="shared" si="186"/>
        <v>2.4151552797469036E-3</v>
      </c>
      <c r="E5932">
        <v>2.4151552797469036E-3</v>
      </c>
      <c r="F5932">
        <v>5930</v>
      </c>
      <c r="G5932">
        <f t="shared" ca="1" si="187"/>
        <v>3.6378236660205995E-2</v>
      </c>
    </row>
    <row r="5933" spans="2:7" x14ac:dyDescent="0.2">
      <c r="B5933" s="153">
        <v>34992</v>
      </c>
      <c r="C5933" s="61">
        <v>58.076183</v>
      </c>
      <c r="D5933">
        <f t="shared" si="186"/>
        <v>-7.1937879615633872E-3</v>
      </c>
      <c r="E5933">
        <v>-7.1937879615633872E-3</v>
      </c>
      <c r="F5933">
        <v>5931</v>
      </c>
      <c r="G5933">
        <f t="shared" ca="1" si="187"/>
        <v>2.4137248513671071E-2</v>
      </c>
    </row>
    <row r="5934" spans="2:7" x14ac:dyDescent="0.2">
      <c r="B5934" s="153">
        <v>34991</v>
      </c>
      <c r="C5934" s="61">
        <v>58.496997999999998</v>
      </c>
      <c r="D5934">
        <f t="shared" si="186"/>
        <v>-1.1848560672588319E-2</v>
      </c>
      <c r="E5934">
        <v>-1.1848560672588319E-2</v>
      </c>
      <c r="F5934">
        <v>5932</v>
      </c>
      <c r="G5934">
        <f t="shared" ca="1" si="187"/>
        <v>-2.1106718882958446E-2</v>
      </c>
    </row>
    <row r="5935" spans="2:7" x14ac:dyDescent="0.2">
      <c r="B5935" s="153">
        <v>34990</v>
      </c>
      <c r="C5935" s="61">
        <v>59.198414</v>
      </c>
      <c r="D5935">
        <f t="shared" si="186"/>
        <v>-1.1709684212417203E-2</v>
      </c>
      <c r="E5935">
        <v>-1.1709684212417203E-2</v>
      </c>
      <c r="F5935">
        <v>5933</v>
      </c>
      <c r="G5935">
        <f t="shared" ca="1" si="187"/>
        <v>4.3481204898559592E-3</v>
      </c>
    </row>
    <row r="5936" spans="2:7" x14ac:dyDescent="0.2">
      <c r="B5936" s="153">
        <v>34989</v>
      </c>
      <c r="C5936" s="61">
        <v>59.899822</v>
      </c>
      <c r="D5936">
        <f t="shared" si="186"/>
        <v>0</v>
      </c>
      <c r="E5936">
        <v>0</v>
      </c>
      <c r="F5936">
        <v>5934</v>
      </c>
      <c r="G5936">
        <f t="shared" ca="1" si="187"/>
        <v>-3.0586114302583293E-2</v>
      </c>
    </row>
    <row r="5937" spans="2:7" x14ac:dyDescent="0.2">
      <c r="B5937" s="153">
        <v>34988</v>
      </c>
      <c r="C5937" s="61">
        <v>59.899822</v>
      </c>
      <c r="D5937">
        <f t="shared" si="186"/>
        <v>-2.3365381021632431E-3</v>
      </c>
      <c r="E5937">
        <v>-2.3365381021632431E-3</v>
      </c>
      <c r="F5937">
        <v>5935</v>
      </c>
      <c r="G5937">
        <f t="shared" ca="1" si="187"/>
        <v>-8.2135228191075285E-2</v>
      </c>
    </row>
    <row r="5938" spans="2:7" x14ac:dyDescent="0.2">
      <c r="B5938" s="153">
        <v>34985</v>
      </c>
      <c r="C5938" s="61">
        <v>60.040107999999996</v>
      </c>
      <c r="D5938">
        <f t="shared" si="186"/>
        <v>0</v>
      </c>
      <c r="E5938">
        <v>0</v>
      </c>
      <c r="F5938">
        <v>5936</v>
      </c>
      <c r="G5938">
        <f t="shared" ca="1" si="187"/>
        <v>1.8280375476148556E-2</v>
      </c>
    </row>
    <row r="5939" spans="2:7" x14ac:dyDescent="0.2">
      <c r="B5939" s="153">
        <v>34984</v>
      </c>
      <c r="C5939" s="61">
        <v>60.040107999999996</v>
      </c>
      <c r="D5939">
        <f t="shared" si="186"/>
        <v>0</v>
      </c>
      <c r="E5939">
        <v>0</v>
      </c>
      <c r="F5939">
        <v>5937</v>
      </c>
      <c r="G5939">
        <f t="shared" ca="1" si="187"/>
        <v>3.3810887830276637E-2</v>
      </c>
    </row>
    <row r="5940" spans="2:7" x14ac:dyDescent="0.2">
      <c r="B5940" s="153">
        <v>34983</v>
      </c>
      <c r="C5940" s="61">
        <v>60.040107999999996</v>
      </c>
      <c r="D5940">
        <f t="shared" si="186"/>
        <v>-4.6510596211451916E-3</v>
      </c>
      <c r="E5940">
        <v>-4.6510596211451916E-3</v>
      </c>
      <c r="F5940">
        <v>5938</v>
      </c>
      <c r="G5940">
        <f t="shared" ca="1" si="187"/>
        <v>1.6643977894495284E-2</v>
      </c>
    </row>
    <row r="5941" spans="2:7" x14ac:dyDescent="0.2">
      <c r="B5941" s="153">
        <v>34982</v>
      </c>
      <c r="C5941" s="61">
        <v>60.320663000000003</v>
      </c>
      <c r="D5941">
        <f t="shared" si="186"/>
        <v>0</v>
      </c>
      <c r="E5941">
        <v>0</v>
      </c>
      <c r="F5941">
        <v>5939</v>
      </c>
      <c r="G5941">
        <f t="shared" ca="1" si="187"/>
        <v>4.1138466269679923E-2</v>
      </c>
    </row>
    <row r="5942" spans="2:7" x14ac:dyDescent="0.2">
      <c r="B5942" s="153">
        <v>34981</v>
      </c>
      <c r="C5942" s="61">
        <v>60.320663000000003</v>
      </c>
      <c r="D5942">
        <f t="shared" si="186"/>
        <v>0</v>
      </c>
      <c r="E5942">
        <v>0</v>
      </c>
      <c r="F5942">
        <v>5940</v>
      </c>
      <c r="G5942">
        <f t="shared" ca="1" si="187"/>
        <v>0.11152755644180488</v>
      </c>
    </row>
    <row r="5943" spans="2:7" x14ac:dyDescent="0.2">
      <c r="B5943" s="153">
        <v>34978</v>
      </c>
      <c r="C5943" s="61">
        <v>60.320663000000003</v>
      </c>
      <c r="D5943">
        <f t="shared" si="186"/>
        <v>0</v>
      </c>
      <c r="E5943">
        <v>0</v>
      </c>
      <c r="F5943">
        <v>5941</v>
      </c>
      <c r="G5943">
        <f t="shared" ca="1" si="187"/>
        <v>-4.432741840931128E-2</v>
      </c>
    </row>
    <row r="5944" spans="2:7" x14ac:dyDescent="0.2">
      <c r="B5944" s="153">
        <v>34977</v>
      </c>
      <c r="C5944" s="61">
        <v>60.320663000000003</v>
      </c>
      <c r="D5944">
        <f t="shared" si="186"/>
        <v>-9.2164198563526485E-3</v>
      </c>
      <c r="E5944">
        <v>-9.2164198563526485E-3</v>
      </c>
      <c r="F5944">
        <v>5942</v>
      </c>
      <c r="G5944">
        <f t="shared" ca="1" si="187"/>
        <v>2.5041334663996967E-2</v>
      </c>
    </row>
    <row r="5945" spans="2:7" x14ac:dyDescent="0.2">
      <c r="B5945" s="153">
        <v>34976</v>
      </c>
      <c r="C5945" s="61">
        <v>60.881774999999998</v>
      </c>
      <c r="D5945">
        <f t="shared" si="186"/>
        <v>3.9520466524822717E-2</v>
      </c>
      <c r="E5945">
        <v>3.9520466524822717E-2</v>
      </c>
      <c r="F5945">
        <v>5943</v>
      </c>
      <c r="G5945">
        <f t="shared" ca="1" si="187"/>
        <v>-4.0618856711229737E-2</v>
      </c>
    </row>
    <row r="5946" spans="2:7" x14ac:dyDescent="0.2">
      <c r="B5946" s="153">
        <v>34975</v>
      </c>
      <c r="C5946" s="61">
        <v>58.567172999999997</v>
      </c>
      <c r="D5946">
        <f t="shared" si="186"/>
        <v>0</v>
      </c>
      <c r="E5946">
        <v>0</v>
      </c>
      <c r="F5946">
        <v>5944</v>
      </c>
      <c r="G5946">
        <f t="shared" ca="1" si="187"/>
        <v>-2.0474568052159442E-2</v>
      </c>
    </row>
    <row r="5947" spans="2:7" x14ac:dyDescent="0.2">
      <c r="B5947" s="153">
        <v>34974</v>
      </c>
      <c r="C5947" s="61">
        <v>58.567172999999997</v>
      </c>
      <c r="D5947">
        <f t="shared" si="186"/>
        <v>0</v>
      </c>
      <c r="E5947">
        <v>0</v>
      </c>
      <c r="F5947">
        <v>5945</v>
      </c>
      <c r="G5947">
        <f t="shared" ca="1" si="187"/>
        <v>-6.0279698685278904E-3</v>
      </c>
    </row>
    <row r="5948" spans="2:7" x14ac:dyDescent="0.2">
      <c r="B5948" s="153">
        <v>34971</v>
      </c>
      <c r="C5948" s="61">
        <v>58.567172999999997</v>
      </c>
      <c r="D5948">
        <f t="shared" si="186"/>
        <v>1.8292950195142741E-2</v>
      </c>
      <c r="E5948">
        <v>1.8292950195142741E-2</v>
      </c>
      <c r="F5948">
        <v>5946</v>
      </c>
      <c r="G5948">
        <f t="shared" ca="1" si="187"/>
        <v>-3.4389139615712258E-2</v>
      </c>
    </row>
    <row r="5949" spans="2:7" x14ac:dyDescent="0.2">
      <c r="B5949" s="153">
        <v>34970</v>
      </c>
      <c r="C5949" s="61">
        <v>57.515053000000002</v>
      </c>
      <c r="D5949">
        <f t="shared" si="186"/>
        <v>-9.0634046013908093E-3</v>
      </c>
      <c r="E5949">
        <v>-9.0634046013908093E-3</v>
      </c>
      <c r="F5949">
        <v>5947</v>
      </c>
      <c r="G5949">
        <f t="shared" ca="1" si="187"/>
        <v>-3.2403573421373441E-2</v>
      </c>
    </row>
    <row r="5950" spans="2:7" x14ac:dyDescent="0.2">
      <c r="B5950" s="153">
        <v>34969</v>
      </c>
      <c r="C5950" s="61">
        <v>58.041103</v>
      </c>
      <c r="D5950">
        <f t="shared" si="186"/>
        <v>-2.0710119472782267E-2</v>
      </c>
      <c r="E5950">
        <v>-2.0710119472782267E-2</v>
      </c>
      <c r="F5950">
        <v>5948</v>
      </c>
      <c r="G5950">
        <f t="shared" ca="1" si="187"/>
        <v>-8.3409295143599904E-2</v>
      </c>
    </row>
    <row r="5951" spans="2:7" x14ac:dyDescent="0.2">
      <c r="B5951" s="153">
        <v>34968</v>
      </c>
      <c r="C5951" s="61">
        <v>59.268562000000003</v>
      </c>
      <c r="D5951">
        <f t="shared" si="186"/>
        <v>1.1975804261544366E-2</v>
      </c>
      <c r="E5951">
        <v>1.1975804261544366E-2</v>
      </c>
      <c r="F5951">
        <v>5949</v>
      </c>
      <c r="G5951">
        <f t="shared" ca="1" si="187"/>
        <v>-3.7313007846465594E-2</v>
      </c>
    </row>
    <row r="5952" spans="2:7" x14ac:dyDescent="0.2">
      <c r="B5952" s="153">
        <v>34967</v>
      </c>
      <c r="C5952" s="61">
        <v>58.567172999999997</v>
      </c>
      <c r="D5952">
        <f t="shared" si="186"/>
        <v>2.454013648226076E-2</v>
      </c>
      <c r="E5952">
        <v>2.454013648226076E-2</v>
      </c>
      <c r="F5952">
        <v>5950</v>
      </c>
      <c r="G5952">
        <f t="shared" ca="1" si="187"/>
        <v>9.483448074084383E-2</v>
      </c>
    </row>
    <row r="5953" spans="2:7" x14ac:dyDescent="0.2">
      <c r="B5953" s="153">
        <v>34964</v>
      </c>
      <c r="C5953" s="61">
        <v>57.164352000000001</v>
      </c>
      <c r="D5953">
        <f t="shared" si="186"/>
        <v>1.8749788704817593E-2</v>
      </c>
      <c r="E5953">
        <v>1.8749788704817593E-2</v>
      </c>
      <c r="F5953">
        <v>5951</v>
      </c>
      <c r="G5953">
        <f t="shared" ca="1" si="187"/>
        <v>6.7980473065604012E-4</v>
      </c>
    </row>
    <row r="5954" spans="2:7" x14ac:dyDescent="0.2">
      <c r="B5954" s="153">
        <v>34963</v>
      </c>
      <c r="C5954" s="61">
        <v>56.112259000000002</v>
      </c>
      <c r="D5954">
        <f t="shared" si="186"/>
        <v>2.2364633285136094E-2</v>
      </c>
      <c r="E5954">
        <v>2.2364633285136094E-2</v>
      </c>
      <c r="F5954">
        <v>5952</v>
      </c>
      <c r="G5954">
        <f t="shared" ca="1" si="187"/>
        <v>1.6512624359140075E-2</v>
      </c>
    </row>
    <row r="5955" spans="2:7" x14ac:dyDescent="0.2">
      <c r="B5955" s="153">
        <v>34962</v>
      </c>
      <c r="C5955" s="61">
        <v>54.884780999999997</v>
      </c>
      <c r="D5955">
        <f t="shared" ref="D5955:D6018" si="188">(C5955-C5956)/C5956</f>
        <v>9.6773225071797742E-3</v>
      </c>
      <c r="E5955">
        <v>9.6773225071797742E-3</v>
      </c>
      <c r="F5955">
        <v>5953</v>
      </c>
      <c r="G5955">
        <f t="shared" ref="G5955:G6018" ca="1" si="189">_xlfn.NORM.INV(RAND(),$N$5,$N$6)</f>
        <v>6.3448856300952927E-2</v>
      </c>
    </row>
    <row r="5956" spans="2:7" x14ac:dyDescent="0.2">
      <c r="B5956" s="153">
        <v>34961</v>
      </c>
      <c r="C5956" s="61">
        <v>54.358733999999998</v>
      </c>
      <c r="D5956">
        <f t="shared" si="188"/>
        <v>-3.2154933992844747E-3</v>
      </c>
      <c r="E5956">
        <v>-3.2154933992844747E-3</v>
      </c>
      <c r="F5956">
        <v>5954</v>
      </c>
      <c r="G5956">
        <f t="shared" ca="1" si="189"/>
        <v>-5.9865333356243111E-2</v>
      </c>
    </row>
    <row r="5957" spans="2:7" x14ac:dyDescent="0.2">
      <c r="B5957" s="153">
        <v>34960</v>
      </c>
      <c r="C5957" s="61">
        <v>54.534087999999997</v>
      </c>
      <c r="D5957">
        <f t="shared" si="188"/>
        <v>0</v>
      </c>
      <c r="E5957">
        <v>0</v>
      </c>
      <c r="F5957">
        <v>5955</v>
      </c>
      <c r="G5957">
        <f t="shared" ca="1" si="189"/>
        <v>-4.9502622270908249E-3</v>
      </c>
    </row>
    <row r="5958" spans="2:7" x14ac:dyDescent="0.2">
      <c r="B5958" s="153">
        <v>34957</v>
      </c>
      <c r="C5958" s="61">
        <v>54.534087999999997</v>
      </c>
      <c r="D5958">
        <f t="shared" si="188"/>
        <v>-3.2052600203628964E-3</v>
      </c>
      <c r="E5958">
        <v>-3.2052600203628964E-3</v>
      </c>
      <c r="F5958">
        <v>5956</v>
      </c>
      <c r="G5958">
        <f t="shared" ca="1" si="189"/>
        <v>8.1088702018396186E-2</v>
      </c>
    </row>
    <row r="5959" spans="2:7" x14ac:dyDescent="0.2">
      <c r="B5959" s="153">
        <v>34956</v>
      </c>
      <c r="C5959" s="61">
        <v>54.709446</v>
      </c>
      <c r="D5959">
        <f t="shared" si="188"/>
        <v>6.4518058864285084E-3</v>
      </c>
      <c r="E5959">
        <v>6.4518058864285084E-3</v>
      </c>
      <c r="F5959">
        <v>5957</v>
      </c>
      <c r="G5959">
        <f t="shared" ca="1" si="189"/>
        <v>-7.5867912074274416E-2</v>
      </c>
    </row>
    <row r="5960" spans="2:7" x14ac:dyDescent="0.2">
      <c r="B5960" s="153">
        <v>34955</v>
      </c>
      <c r="C5960" s="61">
        <v>54.358733999999998</v>
      </c>
      <c r="D5960">
        <f t="shared" si="188"/>
        <v>3.2361579161494583E-3</v>
      </c>
      <c r="E5960">
        <v>3.2361579161494583E-3</v>
      </c>
      <c r="F5960">
        <v>5958</v>
      </c>
      <c r="G5960">
        <f t="shared" ca="1" si="189"/>
        <v>-7.236133780719177E-2</v>
      </c>
    </row>
    <row r="5961" spans="2:7" x14ac:dyDescent="0.2">
      <c r="B5961" s="153">
        <v>34954</v>
      </c>
      <c r="C5961" s="61">
        <v>54.183388000000001</v>
      </c>
      <c r="D5961">
        <f t="shared" si="188"/>
        <v>0</v>
      </c>
      <c r="E5961">
        <v>0</v>
      </c>
      <c r="F5961">
        <v>5959</v>
      </c>
      <c r="G5961">
        <f t="shared" ca="1" si="189"/>
        <v>0.11961029237086533</v>
      </c>
    </row>
    <row r="5962" spans="2:7" x14ac:dyDescent="0.2">
      <c r="B5962" s="153">
        <v>34953</v>
      </c>
      <c r="C5962" s="61">
        <v>54.183388000000001</v>
      </c>
      <c r="D5962">
        <f t="shared" si="188"/>
        <v>3.2467389391186859E-3</v>
      </c>
      <c r="E5962">
        <v>3.2467389391186859E-3</v>
      </c>
      <c r="F5962">
        <v>5960</v>
      </c>
      <c r="G5962">
        <f t="shared" ca="1" si="189"/>
        <v>-1.9123707062704744E-2</v>
      </c>
    </row>
    <row r="5963" spans="2:7" x14ac:dyDescent="0.2">
      <c r="B5963" s="153">
        <v>34950</v>
      </c>
      <c r="C5963" s="61">
        <v>54.008037999999999</v>
      </c>
      <c r="D5963">
        <f t="shared" si="188"/>
        <v>1.986749889568561E-2</v>
      </c>
      <c r="E5963">
        <v>1.986749889568561E-2</v>
      </c>
      <c r="F5963">
        <v>5961</v>
      </c>
      <c r="G5963">
        <f t="shared" ca="1" si="189"/>
        <v>-8.5075547116244686E-4</v>
      </c>
    </row>
    <row r="5964" spans="2:7" x14ac:dyDescent="0.2">
      <c r="B5964" s="153">
        <v>34949</v>
      </c>
      <c r="C5964" s="61">
        <v>52.955936000000001</v>
      </c>
      <c r="D5964">
        <f t="shared" si="188"/>
        <v>0</v>
      </c>
      <c r="E5964">
        <v>0</v>
      </c>
      <c r="F5964">
        <v>5962</v>
      </c>
      <c r="G5964">
        <f t="shared" ca="1" si="189"/>
        <v>6.7130893558130011E-2</v>
      </c>
    </row>
    <row r="5965" spans="2:7" x14ac:dyDescent="0.2">
      <c r="B5965" s="153">
        <v>34948</v>
      </c>
      <c r="C5965" s="61">
        <v>52.955936000000001</v>
      </c>
      <c r="D5965">
        <f t="shared" si="188"/>
        <v>1.0033322595183795E-2</v>
      </c>
      <c r="E5965">
        <v>1.0033322595183795E-2</v>
      </c>
      <c r="F5965">
        <v>5963</v>
      </c>
      <c r="G5965">
        <f t="shared" ca="1" si="189"/>
        <v>-0.11540307509999738</v>
      </c>
    </row>
    <row r="5966" spans="2:7" x14ac:dyDescent="0.2">
      <c r="B5966" s="153">
        <v>34947</v>
      </c>
      <c r="C5966" s="61">
        <v>52.42989</v>
      </c>
      <c r="D5966">
        <f t="shared" si="188"/>
        <v>-1.6447312821680111E-2</v>
      </c>
      <c r="E5966">
        <v>-1.6447312821680111E-2</v>
      </c>
      <c r="F5966">
        <v>5964</v>
      </c>
      <c r="G5966">
        <f t="shared" ca="1" si="189"/>
        <v>7.0182411038370602E-3</v>
      </c>
    </row>
    <row r="5967" spans="2:7" x14ac:dyDescent="0.2">
      <c r="B5967" s="153">
        <v>34946</v>
      </c>
      <c r="C5967" s="61">
        <v>53.306640999999999</v>
      </c>
      <c r="D5967">
        <f t="shared" si="188"/>
        <v>0</v>
      </c>
      <c r="E5967">
        <v>0</v>
      </c>
      <c r="F5967">
        <v>5965</v>
      </c>
      <c r="G5967">
        <f t="shared" ca="1" si="189"/>
        <v>-6.9618567283847174E-2</v>
      </c>
    </row>
    <row r="5968" spans="2:7" x14ac:dyDescent="0.2">
      <c r="B5968" s="153">
        <v>34943</v>
      </c>
      <c r="C5968" s="61">
        <v>53.306640999999999</v>
      </c>
      <c r="D5968">
        <f t="shared" si="188"/>
        <v>-3.2788042062302574E-3</v>
      </c>
      <c r="E5968">
        <v>-3.2788042062302574E-3</v>
      </c>
      <c r="F5968">
        <v>5966</v>
      </c>
      <c r="G5968">
        <f t="shared" ca="1" si="189"/>
        <v>-9.9252827120869011E-2</v>
      </c>
    </row>
    <row r="5969" spans="2:7" x14ac:dyDescent="0.2">
      <c r="B5969" s="153">
        <v>34942</v>
      </c>
      <c r="C5969" s="61">
        <v>53.481997999999997</v>
      </c>
      <c r="D5969">
        <f t="shared" si="188"/>
        <v>3.2895901281793055E-3</v>
      </c>
      <c r="E5969">
        <v>3.2895901281793055E-3</v>
      </c>
      <c r="F5969">
        <v>5967</v>
      </c>
      <c r="G5969">
        <f t="shared" ca="1" si="189"/>
        <v>2.3057123723516777E-2</v>
      </c>
    </row>
    <row r="5970" spans="2:7" x14ac:dyDescent="0.2">
      <c r="B5970" s="153">
        <v>34941</v>
      </c>
      <c r="C5970" s="61">
        <v>53.306640999999999</v>
      </c>
      <c r="D5970">
        <f t="shared" si="188"/>
        <v>0</v>
      </c>
      <c r="E5970">
        <v>0</v>
      </c>
      <c r="F5970">
        <v>5968</v>
      </c>
      <c r="G5970">
        <f t="shared" ca="1" si="189"/>
        <v>7.4454473409158811E-2</v>
      </c>
    </row>
    <row r="5971" spans="2:7" x14ac:dyDescent="0.2">
      <c r="B5971" s="153">
        <v>34940</v>
      </c>
      <c r="C5971" s="61">
        <v>53.306640999999999</v>
      </c>
      <c r="D5971">
        <f t="shared" si="188"/>
        <v>0</v>
      </c>
      <c r="E5971">
        <v>0</v>
      </c>
      <c r="F5971">
        <v>5969</v>
      </c>
      <c r="G5971">
        <f t="shared" ca="1" si="189"/>
        <v>-8.4339453879549858E-2</v>
      </c>
    </row>
    <row r="5972" spans="2:7" x14ac:dyDescent="0.2">
      <c r="B5972" s="153">
        <v>34939</v>
      </c>
      <c r="C5972" s="61">
        <v>53.306640999999999</v>
      </c>
      <c r="D5972">
        <f t="shared" si="188"/>
        <v>-3.2788042062302574E-3</v>
      </c>
      <c r="E5972">
        <v>-3.2788042062302574E-3</v>
      </c>
      <c r="F5972">
        <v>5970</v>
      </c>
      <c r="G5972">
        <f t="shared" ca="1" si="189"/>
        <v>2.25407581453527E-2</v>
      </c>
    </row>
    <row r="5973" spans="2:7" x14ac:dyDescent="0.2">
      <c r="B5973" s="153">
        <v>34936</v>
      </c>
      <c r="C5973" s="61">
        <v>53.481997999999997</v>
      </c>
      <c r="D5973">
        <f t="shared" si="188"/>
        <v>-1.6128705278529869E-2</v>
      </c>
      <c r="E5973">
        <v>-1.6128705278529869E-2</v>
      </c>
      <c r="F5973">
        <v>5971</v>
      </c>
      <c r="G5973">
        <f t="shared" ca="1" si="189"/>
        <v>1.9594028936175214E-3</v>
      </c>
    </row>
    <row r="5974" spans="2:7" x14ac:dyDescent="0.2">
      <c r="B5974" s="153">
        <v>34935</v>
      </c>
      <c r="C5974" s="61">
        <v>54.358733999999998</v>
      </c>
      <c r="D5974">
        <f t="shared" si="188"/>
        <v>3.2361579161494583E-3</v>
      </c>
      <c r="E5974">
        <v>3.2361579161494583E-3</v>
      </c>
      <c r="F5974">
        <v>5972</v>
      </c>
      <c r="G5974">
        <f t="shared" ca="1" si="189"/>
        <v>7.8590008095073535E-2</v>
      </c>
    </row>
    <row r="5975" spans="2:7" x14ac:dyDescent="0.2">
      <c r="B5975" s="153">
        <v>34934</v>
      </c>
      <c r="C5975" s="61">
        <v>54.183388000000001</v>
      </c>
      <c r="D5975">
        <f t="shared" si="188"/>
        <v>0</v>
      </c>
      <c r="E5975">
        <v>0</v>
      </c>
      <c r="F5975">
        <v>5973</v>
      </c>
      <c r="G5975">
        <f t="shared" ca="1" si="189"/>
        <v>4.2619678009876934E-2</v>
      </c>
    </row>
    <row r="5976" spans="2:7" x14ac:dyDescent="0.2">
      <c r="B5976" s="153">
        <v>34933</v>
      </c>
      <c r="C5976" s="61">
        <v>54.183388000000001</v>
      </c>
      <c r="D5976">
        <f t="shared" si="188"/>
        <v>-6.4308401013325146E-3</v>
      </c>
      <c r="E5976">
        <v>-6.4308401013325146E-3</v>
      </c>
      <c r="F5976">
        <v>5974</v>
      </c>
      <c r="G5976">
        <f t="shared" ca="1" si="189"/>
        <v>4.911143391388231E-4</v>
      </c>
    </row>
    <row r="5977" spans="2:7" x14ac:dyDescent="0.2">
      <c r="B5977" s="153">
        <v>34932</v>
      </c>
      <c r="C5977" s="61">
        <v>54.534087999999997</v>
      </c>
      <c r="D5977">
        <f t="shared" si="188"/>
        <v>3.2258661505987002E-3</v>
      </c>
      <c r="E5977">
        <v>3.2258661505987002E-3</v>
      </c>
      <c r="F5977">
        <v>5975</v>
      </c>
      <c r="G5977">
        <f t="shared" ca="1" si="189"/>
        <v>5.3176286520755185E-2</v>
      </c>
    </row>
    <row r="5978" spans="2:7" x14ac:dyDescent="0.2">
      <c r="B5978" s="153">
        <v>34929</v>
      </c>
      <c r="C5978" s="61">
        <v>54.358733999999998</v>
      </c>
      <c r="D5978">
        <f t="shared" si="188"/>
        <v>0</v>
      </c>
      <c r="E5978">
        <v>0</v>
      </c>
      <c r="F5978">
        <v>5976</v>
      </c>
      <c r="G5978">
        <f t="shared" ca="1" si="189"/>
        <v>-5.8125037462802884E-2</v>
      </c>
    </row>
    <row r="5979" spans="2:7" x14ac:dyDescent="0.2">
      <c r="B5979" s="153">
        <v>34928</v>
      </c>
      <c r="C5979" s="61">
        <v>54.358733999999998</v>
      </c>
      <c r="D5979">
        <f t="shared" si="188"/>
        <v>1.6393104835013852E-2</v>
      </c>
      <c r="E5979">
        <v>1.6393104835013852E-2</v>
      </c>
      <c r="F5979">
        <v>5977</v>
      </c>
      <c r="G5979">
        <f t="shared" ca="1" si="189"/>
        <v>-6.4017758842957198E-2</v>
      </c>
    </row>
    <row r="5980" spans="2:7" x14ac:dyDescent="0.2">
      <c r="B5980" s="153">
        <v>34927</v>
      </c>
      <c r="C5980" s="61">
        <v>53.481997999999997</v>
      </c>
      <c r="D5980">
        <f t="shared" si="188"/>
        <v>1.3289204481359826E-2</v>
      </c>
      <c r="E5980">
        <v>1.3289204481359826E-2</v>
      </c>
      <c r="F5980">
        <v>5978</v>
      </c>
      <c r="G5980">
        <f t="shared" ca="1" si="189"/>
        <v>1.382926278981594E-2</v>
      </c>
    </row>
    <row r="5981" spans="2:7" x14ac:dyDescent="0.2">
      <c r="B5981" s="153">
        <v>34926</v>
      </c>
      <c r="C5981" s="61">
        <v>52.780586</v>
      </c>
      <c r="D5981">
        <f t="shared" si="188"/>
        <v>0</v>
      </c>
      <c r="E5981">
        <v>0</v>
      </c>
      <c r="F5981">
        <v>5979</v>
      </c>
      <c r="G5981">
        <f t="shared" ca="1" si="189"/>
        <v>-3.9242970222248534E-2</v>
      </c>
    </row>
    <row r="5982" spans="2:7" x14ac:dyDescent="0.2">
      <c r="B5982" s="153">
        <v>34925</v>
      </c>
      <c r="C5982" s="61">
        <v>52.780586</v>
      </c>
      <c r="D5982">
        <f t="shared" si="188"/>
        <v>-3.3112435214062057E-3</v>
      </c>
      <c r="E5982">
        <v>-3.3112435214062057E-3</v>
      </c>
      <c r="F5982">
        <v>5980</v>
      </c>
      <c r="G5982">
        <f t="shared" ca="1" si="189"/>
        <v>-4.4485338294478927E-2</v>
      </c>
    </row>
    <row r="5983" spans="2:7" x14ac:dyDescent="0.2">
      <c r="B5983" s="153">
        <v>34922</v>
      </c>
      <c r="C5983" s="61">
        <v>52.955936000000001</v>
      </c>
      <c r="D5983">
        <f t="shared" si="188"/>
        <v>3.3222442812590536E-3</v>
      </c>
      <c r="E5983">
        <v>3.3222442812590536E-3</v>
      </c>
      <c r="F5983">
        <v>5981</v>
      </c>
      <c r="G5983">
        <f t="shared" ca="1" si="189"/>
        <v>7.3448236514430068E-2</v>
      </c>
    </row>
    <row r="5984" spans="2:7" x14ac:dyDescent="0.2">
      <c r="B5984" s="153">
        <v>34921</v>
      </c>
      <c r="C5984" s="61">
        <v>52.780586</v>
      </c>
      <c r="D5984">
        <f t="shared" si="188"/>
        <v>0</v>
      </c>
      <c r="E5984">
        <v>0</v>
      </c>
      <c r="F5984">
        <v>5982</v>
      </c>
      <c r="G5984">
        <f t="shared" ca="1" si="189"/>
        <v>-9.017282995409057E-3</v>
      </c>
    </row>
    <row r="5985" spans="2:7" x14ac:dyDescent="0.2">
      <c r="B5985" s="153">
        <v>34920</v>
      </c>
      <c r="C5985" s="61">
        <v>52.780586</v>
      </c>
      <c r="D5985">
        <f t="shared" si="188"/>
        <v>3.333470962239776E-3</v>
      </c>
      <c r="E5985">
        <v>3.333470962239776E-3</v>
      </c>
      <c r="F5985">
        <v>5983</v>
      </c>
      <c r="G5985">
        <f t="shared" ca="1" si="189"/>
        <v>-7.1303808911948915E-2</v>
      </c>
    </row>
    <row r="5986" spans="2:7" x14ac:dyDescent="0.2">
      <c r="B5986" s="153">
        <v>34919</v>
      </c>
      <c r="C5986" s="61">
        <v>52.605227999999997</v>
      </c>
      <c r="D5986">
        <f t="shared" si="188"/>
        <v>1.3513454152167729E-2</v>
      </c>
      <c r="E5986">
        <v>1.3513454152167729E-2</v>
      </c>
      <c r="F5986">
        <v>5984</v>
      </c>
      <c r="G5986">
        <f t="shared" ca="1" si="189"/>
        <v>-4.1720962511543044E-2</v>
      </c>
    </row>
    <row r="5987" spans="2:7" x14ac:dyDescent="0.2">
      <c r="B5987" s="153">
        <v>34918</v>
      </c>
      <c r="C5987" s="61">
        <v>51.903827999999997</v>
      </c>
      <c r="D5987">
        <f t="shared" si="188"/>
        <v>-3.367199132075623E-3</v>
      </c>
      <c r="E5987">
        <v>-3.367199132075623E-3</v>
      </c>
      <c r="F5987">
        <v>5985</v>
      </c>
      <c r="G5987">
        <f t="shared" ca="1" si="189"/>
        <v>3.1463043894957967E-3</v>
      </c>
    </row>
    <row r="5988" spans="2:7" x14ac:dyDescent="0.2">
      <c r="B5988" s="153">
        <v>34915</v>
      </c>
      <c r="C5988" s="61">
        <v>52.079189</v>
      </c>
      <c r="D5988">
        <f t="shared" si="188"/>
        <v>2.4137918286129614E-2</v>
      </c>
      <c r="E5988">
        <v>2.4137918286129614E-2</v>
      </c>
      <c r="F5988">
        <v>5986</v>
      </c>
      <c r="G5988">
        <f t="shared" ca="1" si="189"/>
        <v>-7.497414607722154E-2</v>
      </c>
    </row>
    <row r="5989" spans="2:7" x14ac:dyDescent="0.2">
      <c r="B5989" s="153">
        <v>34914</v>
      </c>
      <c r="C5989" s="61">
        <v>50.851734</v>
      </c>
      <c r="D5989">
        <f t="shared" si="188"/>
        <v>-2.356901141452105E-2</v>
      </c>
      <c r="E5989">
        <v>-2.356901141452105E-2</v>
      </c>
      <c r="F5989">
        <v>5987</v>
      </c>
      <c r="G5989">
        <f t="shared" ca="1" si="189"/>
        <v>8.5506052610005406E-2</v>
      </c>
    </row>
    <row r="5990" spans="2:7" x14ac:dyDescent="0.2">
      <c r="B5990" s="153">
        <v>34913</v>
      </c>
      <c r="C5990" s="61">
        <v>52.079189</v>
      </c>
      <c r="D5990">
        <f t="shared" si="188"/>
        <v>2.7681712861100136E-2</v>
      </c>
      <c r="E5990">
        <v>2.7681712861100136E-2</v>
      </c>
      <c r="F5990">
        <v>5988</v>
      </c>
      <c r="G5990">
        <f t="shared" ca="1" si="189"/>
        <v>-3.7612359226788161E-3</v>
      </c>
    </row>
    <row r="5991" spans="2:7" x14ac:dyDescent="0.2">
      <c r="B5991" s="153">
        <v>34912</v>
      </c>
      <c r="C5991" s="61">
        <v>50.676380000000002</v>
      </c>
      <c r="D5991">
        <f t="shared" si="188"/>
        <v>6.9688493752333592E-3</v>
      </c>
      <c r="E5991">
        <v>6.9688493752333592E-3</v>
      </c>
      <c r="F5991">
        <v>5989</v>
      </c>
      <c r="G5991">
        <f t="shared" ca="1" si="189"/>
        <v>1.8558581651188771E-2</v>
      </c>
    </row>
    <row r="5992" spans="2:7" x14ac:dyDescent="0.2">
      <c r="B5992" s="153">
        <v>34911</v>
      </c>
      <c r="C5992" s="61">
        <v>50.325668</v>
      </c>
      <c r="D5992">
        <f t="shared" si="188"/>
        <v>3.4963282192821748E-3</v>
      </c>
      <c r="E5992">
        <v>3.4963282192821748E-3</v>
      </c>
      <c r="F5992">
        <v>5990</v>
      </c>
      <c r="G5992">
        <f t="shared" ca="1" si="189"/>
        <v>8.4302400124464605E-2</v>
      </c>
    </row>
    <row r="5993" spans="2:7" x14ac:dyDescent="0.2">
      <c r="B5993" s="153">
        <v>34908</v>
      </c>
      <c r="C5993" s="61">
        <v>50.150326</v>
      </c>
      <c r="D5993">
        <f t="shared" si="188"/>
        <v>-2.3890774885742906E-2</v>
      </c>
      <c r="E5993">
        <v>-2.3890774885742906E-2</v>
      </c>
      <c r="F5993">
        <v>5991</v>
      </c>
      <c r="G5993">
        <f t="shared" ca="1" si="189"/>
        <v>0.13408470102422962</v>
      </c>
    </row>
    <row r="5994" spans="2:7" x14ac:dyDescent="0.2">
      <c r="B5994" s="153">
        <v>34907</v>
      </c>
      <c r="C5994" s="61">
        <v>51.377780999999999</v>
      </c>
      <c r="D5994">
        <f t="shared" si="188"/>
        <v>-1.6778317605572385E-2</v>
      </c>
      <c r="E5994">
        <v>-1.6778317605572385E-2</v>
      </c>
      <c r="F5994">
        <v>5992</v>
      </c>
      <c r="G5994">
        <f t="shared" ca="1" si="189"/>
        <v>-3.7280764648968305E-3</v>
      </c>
    </row>
    <row r="5995" spans="2:7" x14ac:dyDescent="0.2">
      <c r="B5995" s="153">
        <v>34906</v>
      </c>
      <c r="C5995" s="61">
        <v>52.254524000000004</v>
      </c>
      <c r="D5995">
        <f t="shared" si="188"/>
        <v>1.3605245431165045E-2</v>
      </c>
      <c r="E5995">
        <v>1.3605245431165045E-2</v>
      </c>
      <c r="F5995">
        <v>5993</v>
      </c>
      <c r="G5995">
        <f t="shared" ca="1" si="189"/>
        <v>-1.4603904155749399E-2</v>
      </c>
    </row>
    <row r="5996" spans="2:7" x14ac:dyDescent="0.2">
      <c r="B5996" s="153">
        <v>34905</v>
      </c>
      <c r="C5996" s="61">
        <v>51.553131</v>
      </c>
      <c r="D5996">
        <f t="shared" si="188"/>
        <v>-1.01011173580295E-2</v>
      </c>
      <c r="E5996">
        <v>-1.01011173580295E-2</v>
      </c>
      <c r="F5996">
        <v>5994</v>
      </c>
      <c r="G5996">
        <f t="shared" ca="1" si="189"/>
        <v>6.0779873612417649E-2</v>
      </c>
    </row>
    <row r="5997" spans="2:7" x14ac:dyDescent="0.2">
      <c r="B5997" s="153">
        <v>34904</v>
      </c>
      <c r="C5997" s="61">
        <v>52.079189</v>
      </c>
      <c r="D5997">
        <f t="shared" si="188"/>
        <v>0</v>
      </c>
      <c r="E5997">
        <v>0</v>
      </c>
      <c r="F5997">
        <v>5995</v>
      </c>
      <c r="G5997">
        <f t="shared" ca="1" si="189"/>
        <v>0.11336336368554931</v>
      </c>
    </row>
    <row r="5998" spans="2:7" x14ac:dyDescent="0.2">
      <c r="B5998" s="153">
        <v>34901</v>
      </c>
      <c r="C5998" s="61">
        <v>52.079189</v>
      </c>
      <c r="D5998">
        <f t="shared" si="188"/>
        <v>-3.3554032565678714E-3</v>
      </c>
      <c r="E5998">
        <v>-3.3554032565678714E-3</v>
      </c>
      <c r="F5998">
        <v>5996</v>
      </c>
      <c r="G5998">
        <f t="shared" ca="1" si="189"/>
        <v>0.16505438900889519</v>
      </c>
    </row>
    <row r="5999" spans="2:7" x14ac:dyDescent="0.2">
      <c r="B5999" s="153">
        <v>34900</v>
      </c>
      <c r="C5999" s="61">
        <v>52.254524000000004</v>
      </c>
      <c r="D5999">
        <f t="shared" si="188"/>
        <v>2.0547715791072625E-2</v>
      </c>
      <c r="E5999">
        <v>2.0547715791072625E-2</v>
      </c>
      <c r="F5999">
        <v>5997</v>
      </c>
      <c r="G5999">
        <f t="shared" ca="1" si="189"/>
        <v>6.5707994734694991E-2</v>
      </c>
    </row>
    <row r="6000" spans="2:7" x14ac:dyDescent="0.2">
      <c r="B6000" s="153">
        <v>34899</v>
      </c>
      <c r="C6000" s="61">
        <v>51.202430999999997</v>
      </c>
      <c r="D6000">
        <f t="shared" si="188"/>
        <v>-3.4129539382014508E-3</v>
      </c>
      <c r="E6000">
        <v>-3.4129539382014508E-3</v>
      </c>
      <c r="F6000">
        <v>5998</v>
      </c>
      <c r="G6000">
        <f t="shared" ca="1" si="189"/>
        <v>-1.2663383151022349E-2</v>
      </c>
    </row>
    <row r="6001" spans="2:7" x14ac:dyDescent="0.2">
      <c r="B6001" s="153">
        <v>34898</v>
      </c>
      <c r="C6001" s="61">
        <v>51.377780999999999</v>
      </c>
      <c r="D6001">
        <f t="shared" si="188"/>
        <v>-1.0135032814920673E-2</v>
      </c>
      <c r="E6001">
        <v>-1.0135032814920673E-2</v>
      </c>
      <c r="F6001">
        <v>5999</v>
      </c>
      <c r="G6001">
        <f t="shared" ca="1" si="189"/>
        <v>8.6172873943174536E-2</v>
      </c>
    </row>
    <row r="6002" spans="2:7" x14ac:dyDescent="0.2">
      <c r="B6002" s="153">
        <v>34897</v>
      </c>
      <c r="C6002" s="61">
        <v>51.903827999999997</v>
      </c>
      <c r="D6002">
        <f t="shared" si="188"/>
        <v>3.3899707453167605E-3</v>
      </c>
      <c r="E6002">
        <v>3.3899707453167605E-3</v>
      </c>
      <c r="F6002">
        <v>6000</v>
      </c>
      <c r="G6002">
        <f t="shared" ca="1" si="189"/>
        <v>-1.3087392322694883E-2</v>
      </c>
    </row>
    <row r="6003" spans="2:7" x14ac:dyDescent="0.2">
      <c r="B6003" s="153">
        <v>34894</v>
      </c>
      <c r="C6003" s="61">
        <v>51.728470000000002</v>
      </c>
      <c r="D6003">
        <f t="shared" si="188"/>
        <v>2.7874483454447166E-2</v>
      </c>
      <c r="E6003">
        <v>2.7874483454447166E-2</v>
      </c>
      <c r="F6003">
        <v>6001</v>
      </c>
      <c r="G6003">
        <f t="shared" ca="1" si="189"/>
        <v>3.7693054771590045E-2</v>
      </c>
    </row>
    <row r="6004" spans="2:7" x14ac:dyDescent="0.2">
      <c r="B6004" s="153">
        <v>34893</v>
      </c>
      <c r="C6004" s="61">
        <v>50.325668</v>
      </c>
      <c r="D6004">
        <f t="shared" si="188"/>
        <v>1.4134213526333518E-2</v>
      </c>
      <c r="E6004">
        <v>1.4134213526333518E-2</v>
      </c>
      <c r="F6004">
        <v>6002</v>
      </c>
      <c r="G6004">
        <f t="shared" ca="1" si="189"/>
        <v>-4.2542551524280461E-3</v>
      </c>
    </row>
    <row r="6005" spans="2:7" x14ac:dyDescent="0.2">
      <c r="B6005" s="153">
        <v>34892</v>
      </c>
      <c r="C6005" s="61">
        <v>49.624268000000001</v>
      </c>
      <c r="D6005">
        <f t="shared" si="188"/>
        <v>1.4336791477344003E-2</v>
      </c>
      <c r="E6005">
        <v>1.4336791477344003E-2</v>
      </c>
      <c r="F6005">
        <v>6003</v>
      </c>
      <c r="G6005">
        <f t="shared" ca="1" si="189"/>
        <v>6.7597099574776441E-3</v>
      </c>
    </row>
    <row r="6006" spans="2:7" x14ac:dyDescent="0.2">
      <c r="B6006" s="153">
        <v>34891</v>
      </c>
      <c r="C6006" s="61">
        <v>48.922871000000001</v>
      </c>
      <c r="D6006">
        <f t="shared" si="188"/>
        <v>3.5972706956353402E-3</v>
      </c>
      <c r="E6006">
        <v>3.5972706956353402E-3</v>
      </c>
      <c r="F6006">
        <v>6004</v>
      </c>
      <c r="G6006">
        <f t="shared" ca="1" si="189"/>
        <v>-6.2304983449732065E-2</v>
      </c>
    </row>
    <row r="6007" spans="2:7" x14ac:dyDescent="0.2">
      <c r="B6007" s="153">
        <v>34890</v>
      </c>
      <c r="C6007" s="61">
        <v>48.747512999999998</v>
      </c>
      <c r="D6007">
        <f t="shared" si="188"/>
        <v>-3.5843767222901285E-3</v>
      </c>
      <c r="E6007">
        <v>-3.5843767222901285E-3</v>
      </c>
      <c r="F6007">
        <v>6005</v>
      </c>
      <c r="G6007">
        <f t="shared" ca="1" si="189"/>
        <v>-3.7526299798956532E-2</v>
      </c>
    </row>
    <row r="6008" spans="2:7" x14ac:dyDescent="0.2">
      <c r="B6008" s="153">
        <v>34887</v>
      </c>
      <c r="C6008" s="61">
        <v>48.922871000000001</v>
      </c>
      <c r="D6008">
        <f t="shared" si="188"/>
        <v>7.2201215453111863E-3</v>
      </c>
      <c r="E6008">
        <v>7.2201215453111863E-3</v>
      </c>
      <c r="F6008">
        <v>6006</v>
      </c>
      <c r="G6008">
        <f t="shared" ca="1" si="189"/>
        <v>-9.7428889293391982E-2</v>
      </c>
    </row>
    <row r="6009" spans="2:7" x14ac:dyDescent="0.2">
      <c r="B6009" s="153">
        <v>34886</v>
      </c>
      <c r="C6009" s="61">
        <v>48.572173999999997</v>
      </c>
      <c r="D6009">
        <f t="shared" si="188"/>
        <v>1.4652115656557356E-2</v>
      </c>
      <c r="E6009">
        <v>1.4652115656557356E-2</v>
      </c>
      <c r="F6009">
        <v>6007</v>
      </c>
      <c r="G6009">
        <f t="shared" ca="1" si="189"/>
        <v>9.2299349004687031E-2</v>
      </c>
    </row>
    <row r="6010" spans="2:7" x14ac:dyDescent="0.2">
      <c r="B6010" s="153">
        <v>34885</v>
      </c>
      <c r="C6010" s="61">
        <v>47.870766000000003</v>
      </c>
      <c r="D6010">
        <f t="shared" si="188"/>
        <v>3.6767064600186591E-3</v>
      </c>
      <c r="E6010">
        <v>3.6767064600186591E-3</v>
      </c>
      <c r="F6010">
        <v>6008</v>
      </c>
      <c r="G6010">
        <f t="shared" ca="1" si="189"/>
        <v>4.2030809627355538E-2</v>
      </c>
    </row>
    <row r="6011" spans="2:7" x14ac:dyDescent="0.2">
      <c r="B6011" s="153">
        <v>34884</v>
      </c>
      <c r="C6011" s="61">
        <v>47.695404000000003</v>
      </c>
      <c r="D6011">
        <f t="shared" si="188"/>
        <v>-7.2994043721997179E-3</v>
      </c>
      <c r="E6011">
        <v>-7.2994043721997179E-3</v>
      </c>
      <c r="F6011">
        <v>6009</v>
      </c>
      <c r="G6011">
        <f t="shared" ca="1" si="189"/>
        <v>2.3865316706107469E-2</v>
      </c>
    </row>
    <row r="6012" spans="2:7" x14ac:dyDescent="0.2">
      <c r="B6012" s="153">
        <v>34883</v>
      </c>
      <c r="C6012" s="61">
        <v>48.046112000000001</v>
      </c>
      <c r="D6012">
        <f t="shared" si="188"/>
        <v>-2.8368849544765554E-2</v>
      </c>
      <c r="E6012">
        <v>-2.8368849544765554E-2</v>
      </c>
      <c r="F6012">
        <v>6010</v>
      </c>
      <c r="G6012">
        <f t="shared" ca="1" si="189"/>
        <v>2.3473349587645131E-2</v>
      </c>
    </row>
    <row r="6013" spans="2:7" x14ac:dyDescent="0.2">
      <c r="B6013" s="153">
        <v>34880</v>
      </c>
      <c r="C6013" s="61">
        <v>49.448920999999999</v>
      </c>
      <c r="D6013">
        <f t="shared" si="188"/>
        <v>-1.0526289039241533E-2</v>
      </c>
      <c r="E6013">
        <v>-1.0526289039241533E-2</v>
      </c>
      <c r="F6013">
        <v>6011</v>
      </c>
      <c r="G6013">
        <f t="shared" ca="1" si="189"/>
        <v>8.2847231928882381E-2</v>
      </c>
    </row>
    <row r="6014" spans="2:7" x14ac:dyDescent="0.2">
      <c r="B6014" s="153">
        <v>34879</v>
      </c>
      <c r="C6014" s="61">
        <v>49.974972000000001</v>
      </c>
      <c r="D6014">
        <f t="shared" si="188"/>
        <v>-1.0416699256763655E-2</v>
      </c>
      <c r="E6014">
        <v>-1.0416699256763655E-2</v>
      </c>
      <c r="F6014">
        <v>6012</v>
      </c>
      <c r="G6014">
        <f t="shared" ca="1" si="189"/>
        <v>-3.8873520887016927E-2</v>
      </c>
    </row>
    <row r="6015" spans="2:7" x14ac:dyDescent="0.2">
      <c r="B6015" s="153">
        <v>34878</v>
      </c>
      <c r="C6015" s="61">
        <v>50.501026000000003</v>
      </c>
      <c r="D6015">
        <f t="shared" si="188"/>
        <v>2.4911188176101658E-2</v>
      </c>
      <c r="E6015">
        <v>2.4911188176101658E-2</v>
      </c>
      <c r="F6015">
        <v>6013</v>
      </c>
      <c r="G6015">
        <f t="shared" ca="1" si="189"/>
        <v>-4.1763571529948064E-2</v>
      </c>
    </row>
    <row r="6016" spans="2:7" x14ac:dyDescent="0.2">
      <c r="B6016" s="153">
        <v>34877</v>
      </c>
      <c r="C6016" s="61">
        <v>49.273563000000003</v>
      </c>
      <c r="D6016">
        <f t="shared" si="188"/>
        <v>-7.0672075203204576E-3</v>
      </c>
      <c r="E6016">
        <v>-7.0672075203204576E-3</v>
      </c>
      <c r="F6016">
        <v>6014</v>
      </c>
      <c r="G6016">
        <f t="shared" ca="1" si="189"/>
        <v>-1.116356602501504E-2</v>
      </c>
    </row>
    <row r="6017" spans="2:7" x14ac:dyDescent="0.2">
      <c r="B6017" s="153">
        <v>34876</v>
      </c>
      <c r="C6017" s="61">
        <v>49.624268000000001</v>
      </c>
      <c r="D6017">
        <f t="shared" si="188"/>
        <v>-2.7491234308694799E-2</v>
      </c>
      <c r="E6017">
        <v>-2.7491234308694799E-2</v>
      </c>
      <c r="F6017">
        <v>6015</v>
      </c>
      <c r="G6017">
        <f t="shared" ca="1" si="189"/>
        <v>-4.263132510860005E-2</v>
      </c>
    </row>
    <row r="6018" spans="2:7" x14ac:dyDescent="0.2">
      <c r="B6018" s="153">
        <v>34873</v>
      </c>
      <c r="C6018" s="61">
        <v>51.027065</v>
      </c>
      <c r="D6018">
        <f t="shared" si="188"/>
        <v>-1.3559361024982976E-2</v>
      </c>
      <c r="E6018">
        <v>-1.3559361024982976E-2</v>
      </c>
      <c r="F6018">
        <v>6016</v>
      </c>
      <c r="G6018">
        <f t="shared" ca="1" si="189"/>
        <v>-0.10234099789286677</v>
      </c>
    </row>
    <row r="6019" spans="2:7" x14ac:dyDescent="0.2">
      <c r="B6019" s="153">
        <v>34872</v>
      </c>
      <c r="C6019" s="61">
        <v>51.728470000000002</v>
      </c>
      <c r="D6019">
        <f t="shared" ref="D6019:D6082" si="190">(C6019-C6020)/C6020</f>
        <v>-1.6666746506639896E-2</v>
      </c>
      <c r="E6019">
        <v>-1.6666746506639896E-2</v>
      </c>
      <c r="F6019">
        <v>6017</v>
      </c>
      <c r="G6019">
        <f t="shared" ref="G6019:G6082" ca="1" si="191">_xlfn.NORM.INV(RAND(),$N$5,$N$6)</f>
        <v>-1.0264007982117223E-2</v>
      </c>
    </row>
    <row r="6020" spans="2:7" x14ac:dyDescent="0.2">
      <c r="B6020" s="153">
        <v>34871</v>
      </c>
      <c r="C6020" s="61">
        <v>52.605227999999997</v>
      </c>
      <c r="D6020">
        <f t="shared" si="190"/>
        <v>-3.3223958521415961E-3</v>
      </c>
      <c r="E6020">
        <v>-3.3223958521415961E-3</v>
      </c>
      <c r="F6020">
        <v>6018</v>
      </c>
      <c r="G6020">
        <f t="shared" ca="1" si="191"/>
        <v>3.3225455587861559E-2</v>
      </c>
    </row>
    <row r="6021" spans="2:7" x14ac:dyDescent="0.2">
      <c r="B6021" s="153">
        <v>34870</v>
      </c>
      <c r="C6021" s="61">
        <v>52.780586</v>
      </c>
      <c r="D6021">
        <f t="shared" si="190"/>
        <v>0</v>
      </c>
      <c r="E6021">
        <v>0</v>
      </c>
      <c r="F6021">
        <v>6019</v>
      </c>
      <c r="G6021">
        <f t="shared" ca="1" si="191"/>
        <v>6.5155254586099623E-2</v>
      </c>
    </row>
    <row r="6022" spans="2:7" x14ac:dyDescent="0.2">
      <c r="B6022" s="153">
        <v>34869</v>
      </c>
      <c r="C6022" s="61">
        <v>52.780586</v>
      </c>
      <c r="D6022">
        <f t="shared" si="190"/>
        <v>1.3467894056491549E-2</v>
      </c>
      <c r="E6022">
        <v>1.3467894056491549E-2</v>
      </c>
      <c r="F6022">
        <v>6020</v>
      </c>
      <c r="G6022">
        <f t="shared" ca="1" si="191"/>
        <v>0.11647419421589705</v>
      </c>
    </row>
    <row r="6023" spans="2:7" x14ac:dyDescent="0.2">
      <c r="B6023" s="153">
        <v>34866</v>
      </c>
      <c r="C6023" s="61">
        <v>52.079189</v>
      </c>
      <c r="D6023">
        <f t="shared" si="190"/>
        <v>3.8461624357137771E-2</v>
      </c>
      <c r="E6023">
        <v>3.8461624357137771E-2</v>
      </c>
      <c r="F6023">
        <v>6021</v>
      </c>
      <c r="G6023">
        <f t="shared" ca="1" si="191"/>
        <v>4.3219115233283964E-2</v>
      </c>
    </row>
    <row r="6024" spans="2:7" x14ac:dyDescent="0.2">
      <c r="B6024" s="153">
        <v>34865</v>
      </c>
      <c r="C6024" s="61">
        <v>50.150326</v>
      </c>
      <c r="D6024">
        <f t="shared" si="190"/>
        <v>0</v>
      </c>
      <c r="E6024">
        <v>0</v>
      </c>
      <c r="F6024">
        <v>6022</v>
      </c>
      <c r="G6024">
        <f t="shared" ca="1" si="191"/>
        <v>-3.9818862096836676E-3</v>
      </c>
    </row>
    <row r="6025" spans="2:7" x14ac:dyDescent="0.2">
      <c r="B6025" s="153">
        <v>34864</v>
      </c>
      <c r="C6025" s="61">
        <v>50.150326</v>
      </c>
      <c r="D6025">
        <f t="shared" si="190"/>
        <v>7.0425451123010494E-3</v>
      </c>
      <c r="E6025">
        <v>7.0425451123010494E-3</v>
      </c>
      <c r="F6025">
        <v>6023</v>
      </c>
      <c r="G6025">
        <f t="shared" ca="1" si="191"/>
        <v>1.1377670996157087E-2</v>
      </c>
    </row>
    <row r="6026" spans="2:7" x14ac:dyDescent="0.2">
      <c r="B6026" s="153">
        <v>34863</v>
      </c>
      <c r="C6026" s="61">
        <v>49.799610000000001</v>
      </c>
      <c r="D6026">
        <f t="shared" si="190"/>
        <v>0</v>
      </c>
      <c r="E6026">
        <v>0</v>
      </c>
      <c r="F6026">
        <v>6024</v>
      </c>
      <c r="G6026">
        <f t="shared" ca="1" si="191"/>
        <v>6.8755479817408205E-2</v>
      </c>
    </row>
    <row r="6027" spans="2:7" x14ac:dyDescent="0.2">
      <c r="B6027" s="153">
        <v>34862</v>
      </c>
      <c r="C6027" s="61">
        <v>49.799610000000001</v>
      </c>
      <c r="D6027">
        <f t="shared" si="190"/>
        <v>-6.9932945201592201E-3</v>
      </c>
      <c r="E6027">
        <v>-6.9932945201592201E-3</v>
      </c>
      <c r="F6027">
        <v>6025</v>
      </c>
      <c r="G6027">
        <f t="shared" ca="1" si="191"/>
        <v>-3.754723777253937E-2</v>
      </c>
    </row>
    <row r="6028" spans="2:7" x14ac:dyDescent="0.2">
      <c r="B6028" s="153">
        <v>34859</v>
      </c>
      <c r="C6028" s="61">
        <v>50.150326</v>
      </c>
      <c r="D6028">
        <f t="shared" si="190"/>
        <v>3.5088363831399178E-3</v>
      </c>
      <c r="E6028">
        <v>3.5088363831399178E-3</v>
      </c>
      <c r="F6028">
        <v>6026</v>
      </c>
      <c r="G6028">
        <f t="shared" ca="1" si="191"/>
        <v>7.1410566701658731E-3</v>
      </c>
    </row>
    <row r="6029" spans="2:7" x14ac:dyDescent="0.2">
      <c r="B6029" s="153">
        <v>34858</v>
      </c>
      <c r="C6029" s="61">
        <v>49.974972000000001</v>
      </c>
      <c r="D6029">
        <f t="shared" si="190"/>
        <v>0</v>
      </c>
      <c r="E6029">
        <v>0</v>
      </c>
      <c r="F6029">
        <v>6027</v>
      </c>
      <c r="G6029">
        <f t="shared" ca="1" si="191"/>
        <v>-3.4927167266735927E-3</v>
      </c>
    </row>
    <row r="6030" spans="2:7" x14ac:dyDescent="0.2">
      <c r="B6030" s="153">
        <v>34857</v>
      </c>
      <c r="C6030" s="61">
        <v>49.974972000000001</v>
      </c>
      <c r="D6030">
        <f t="shared" si="190"/>
        <v>7.0671264873593976E-3</v>
      </c>
      <c r="E6030">
        <v>7.0671264873593976E-3</v>
      </c>
      <c r="F6030">
        <v>6028</v>
      </c>
      <c r="G6030">
        <f t="shared" ca="1" si="191"/>
        <v>-5.3996112185222536E-3</v>
      </c>
    </row>
    <row r="6031" spans="2:7" x14ac:dyDescent="0.2">
      <c r="B6031" s="153">
        <v>34856</v>
      </c>
      <c r="C6031" s="61">
        <v>49.624271</v>
      </c>
      <c r="D6031">
        <f t="shared" si="190"/>
        <v>1.6014237061296076E-2</v>
      </c>
      <c r="E6031">
        <v>1.6014237061296076E-2</v>
      </c>
      <c r="F6031">
        <v>6029</v>
      </c>
      <c r="G6031">
        <f t="shared" ca="1" si="191"/>
        <v>7.76483057942111E-2</v>
      </c>
    </row>
    <row r="6032" spans="2:7" x14ac:dyDescent="0.2">
      <c r="B6032" s="153">
        <v>34855</v>
      </c>
      <c r="C6032" s="61">
        <v>48.842101999999997</v>
      </c>
      <c r="D6032">
        <f t="shared" si="190"/>
        <v>1.7824971927094507E-3</v>
      </c>
      <c r="E6032">
        <v>1.7824971927094507E-3</v>
      </c>
      <c r="F6032">
        <v>6030</v>
      </c>
      <c r="G6032">
        <f t="shared" ca="1" si="191"/>
        <v>-2.2811956609179958E-2</v>
      </c>
    </row>
    <row r="6033" spans="2:7" x14ac:dyDescent="0.2">
      <c r="B6033" s="153">
        <v>34852</v>
      </c>
      <c r="C6033" s="61">
        <v>48.755195999999998</v>
      </c>
      <c r="D6033">
        <f t="shared" si="190"/>
        <v>-1.7513103618187201E-2</v>
      </c>
      <c r="E6033">
        <v>-1.7513103618187201E-2</v>
      </c>
      <c r="F6033">
        <v>6031</v>
      </c>
      <c r="G6033">
        <f t="shared" ca="1" si="191"/>
        <v>5.7756644437992229E-3</v>
      </c>
    </row>
    <row r="6034" spans="2:7" x14ac:dyDescent="0.2">
      <c r="B6034" s="153">
        <v>34851</v>
      </c>
      <c r="C6034" s="61">
        <v>49.624271</v>
      </c>
      <c r="D6034">
        <f t="shared" si="190"/>
        <v>7.0548041085760618E-3</v>
      </c>
      <c r="E6034">
        <v>7.0548041085760618E-3</v>
      </c>
      <c r="F6034">
        <v>6032</v>
      </c>
      <c r="G6034">
        <f t="shared" ca="1" si="191"/>
        <v>-2.6744213376973636E-2</v>
      </c>
    </row>
    <row r="6035" spans="2:7" x14ac:dyDescent="0.2">
      <c r="B6035" s="153">
        <v>34850</v>
      </c>
      <c r="C6035" s="61">
        <v>49.276634000000001</v>
      </c>
      <c r="D6035">
        <f t="shared" si="190"/>
        <v>7.9999786089327604E-2</v>
      </c>
      <c r="E6035">
        <v>7.9999786089327604E-2</v>
      </c>
      <c r="F6035">
        <v>6033</v>
      </c>
      <c r="G6035">
        <f t="shared" ca="1" si="191"/>
        <v>1.9473117863967441E-2</v>
      </c>
    </row>
    <row r="6036" spans="2:7" x14ac:dyDescent="0.2">
      <c r="B6036" s="153">
        <v>34849</v>
      </c>
      <c r="C6036" s="61">
        <v>45.626522000000001</v>
      </c>
      <c r="D6036">
        <f t="shared" si="190"/>
        <v>7.6776846426319647E-3</v>
      </c>
      <c r="E6036">
        <v>7.6776846426319647E-3</v>
      </c>
      <c r="F6036">
        <v>6034</v>
      </c>
      <c r="G6036">
        <f t="shared" ca="1" si="191"/>
        <v>4.2791001475769398E-2</v>
      </c>
    </row>
    <row r="6037" spans="2:7" x14ac:dyDescent="0.2">
      <c r="B6037" s="153">
        <v>34848</v>
      </c>
      <c r="C6037" s="61">
        <v>45.278885000000002</v>
      </c>
      <c r="D6037">
        <f t="shared" si="190"/>
        <v>1.9231290511203185E-3</v>
      </c>
      <c r="E6037">
        <v>1.9231290511203185E-3</v>
      </c>
      <c r="F6037">
        <v>6035</v>
      </c>
      <c r="G6037">
        <f t="shared" ca="1" si="191"/>
        <v>-1.572625208237106E-3</v>
      </c>
    </row>
    <row r="6038" spans="2:7" x14ac:dyDescent="0.2">
      <c r="B6038" s="153">
        <v>34845</v>
      </c>
      <c r="C6038" s="61">
        <v>45.191974999999999</v>
      </c>
      <c r="D6038">
        <f t="shared" si="190"/>
        <v>2.3621798445059853E-2</v>
      </c>
      <c r="E6038">
        <v>2.3621798445059853E-2</v>
      </c>
      <c r="F6038">
        <v>6036</v>
      </c>
      <c r="G6038">
        <f t="shared" ca="1" si="191"/>
        <v>-5.953807380402943E-2</v>
      </c>
    </row>
    <row r="6039" spans="2:7" x14ac:dyDescent="0.2">
      <c r="B6039" s="153">
        <v>34844</v>
      </c>
      <c r="C6039" s="61">
        <v>44.149093999999998</v>
      </c>
      <c r="D6039">
        <f t="shared" si="190"/>
        <v>0</v>
      </c>
      <c r="E6039">
        <v>0</v>
      </c>
      <c r="F6039">
        <v>6037</v>
      </c>
      <c r="G6039">
        <f t="shared" ca="1" si="191"/>
        <v>0.11433272158544949</v>
      </c>
    </row>
    <row r="6040" spans="2:7" x14ac:dyDescent="0.2">
      <c r="B6040" s="153">
        <v>34843</v>
      </c>
      <c r="C6040" s="61">
        <v>44.149093999999998</v>
      </c>
      <c r="D6040">
        <f t="shared" si="190"/>
        <v>5.9407775131644766E-3</v>
      </c>
      <c r="E6040">
        <v>5.9407775131644766E-3</v>
      </c>
      <c r="F6040">
        <v>6038</v>
      </c>
      <c r="G6040">
        <f t="shared" ca="1" si="191"/>
        <v>8.5187936484160814E-2</v>
      </c>
    </row>
    <row r="6041" spans="2:7" x14ac:dyDescent="0.2">
      <c r="B6041" s="153">
        <v>34842</v>
      </c>
      <c r="C6041" s="61">
        <v>43.888362999999998</v>
      </c>
      <c r="D6041">
        <f t="shared" si="190"/>
        <v>-5.905693104370383E-3</v>
      </c>
      <c r="E6041">
        <v>-5.905693104370383E-3</v>
      </c>
      <c r="F6041">
        <v>6039</v>
      </c>
      <c r="G6041">
        <f t="shared" ca="1" si="191"/>
        <v>-2.879005016712408E-2</v>
      </c>
    </row>
    <row r="6042" spans="2:7" x14ac:dyDescent="0.2">
      <c r="B6042" s="153">
        <v>34841</v>
      </c>
      <c r="C6042" s="61">
        <v>44.149093999999998</v>
      </c>
      <c r="D6042">
        <f t="shared" si="190"/>
        <v>-2.307668562836657E-2</v>
      </c>
      <c r="E6042">
        <v>-2.307668562836657E-2</v>
      </c>
      <c r="F6042">
        <v>6040</v>
      </c>
      <c r="G6042">
        <f t="shared" ca="1" si="191"/>
        <v>5.1168435450010617E-2</v>
      </c>
    </row>
    <row r="6043" spans="2:7" x14ac:dyDescent="0.2">
      <c r="B6043" s="153">
        <v>34838</v>
      </c>
      <c r="C6043" s="61">
        <v>45.191974999999999</v>
      </c>
      <c r="D6043">
        <f t="shared" si="190"/>
        <v>-3.8315210832302001E-3</v>
      </c>
      <c r="E6043">
        <v>-3.8315210832302001E-3</v>
      </c>
      <c r="F6043">
        <v>6041</v>
      </c>
      <c r="G6043">
        <f t="shared" ca="1" si="191"/>
        <v>-8.2083158271611542E-2</v>
      </c>
    </row>
    <row r="6044" spans="2:7" x14ac:dyDescent="0.2">
      <c r="B6044" s="153">
        <v>34837</v>
      </c>
      <c r="C6044" s="61">
        <v>45.365794999999999</v>
      </c>
      <c r="D6044">
        <f t="shared" si="190"/>
        <v>1.953130653507102E-2</v>
      </c>
      <c r="E6044">
        <v>1.953130653507102E-2</v>
      </c>
      <c r="F6044">
        <v>6042</v>
      </c>
      <c r="G6044">
        <f t="shared" ca="1" si="191"/>
        <v>-7.872515491618573E-2</v>
      </c>
    </row>
    <row r="6045" spans="2:7" x14ac:dyDescent="0.2">
      <c r="B6045" s="153">
        <v>34836</v>
      </c>
      <c r="C6045" s="61">
        <v>44.496715999999999</v>
      </c>
      <c r="D6045">
        <f t="shared" si="190"/>
        <v>4.4898075350601412E-2</v>
      </c>
      <c r="E6045">
        <v>4.4898075350601412E-2</v>
      </c>
      <c r="F6045">
        <v>6043</v>
      </c>
      <c r="G6045">
        <f t="shared" ca="1" si="191"/>
        <v>3.7481341673460462E-2</v>
      </c>
    </row>
    <row r="6046" spans="2:7" x14ac:dyDescent="0.2">
      <c r="B6046" s="153">
        <v>34835</v>
      </c>
      <c r="C6046" s="61">
        <v>42.584743000000003</v>
      </c>
      <c r="D6046">
        <f t="shared" si="190"/>
        <v>2.0833201488399979E-2</v>
      </c>
      <c r="E6046">
        <v>2.0833201488399979E-2</v>
      </c>
      <c r="F6046">
        <v>6044</v>
      </c>
      <c r="G6046">
        <f t="shared" ca="1" si="191"/>
        <v>7.0026811162243796E-2</v>
      </c>
    </row>
    <row r="6047" spans="2:7" x14ac:dyDescent="0.2">
      <c r="B6047" s="153">
        <v>34834</v>
      </c>
      <c r="C6047" s="61">
        <v>41.715671999999998</v>
      </c>
      <c r="D6047">
        <f t="shared" si="190"/>
        <v>-8.2645193952306378E-3</v>
      </c>
      <c r="E6047">
        <v>-8.2645193952306378E-3</v>
      </c>
      <c r="F6047">
        <v>6045</v>
      </c>
      <c r="G6047">
        <f t="shared" ca="1" si="191"/>
        <v>0.13815327751921944</v>
      </c>
    </row>
    <row r="6048" spans="2:7" x14ac:dyDescent="0.2">
      <c r="B6048" s="153">
        <v>34831</v>
      </c>
      <c r="C6048" s="61">
        <v>42.063305</v>
      </c>
      <c r="D6048">
        <f t="shared" si="190"/>
        <v>2.0704493561203422E-3</v>
      </c>
      <c r="E6048">
        <v>2.0704493561203422E-3</v>
      </c>
      <c r="F6048">
        <v>6046</v>
      </c>
      <c r="G6048">
        <f t="shared" ca="1" si="191"/>
        <v>-5.8698417640940789E-2</v>
      </c>
    </row>
    <row r="6049" spans="2:7" x14ac:dyDescent="0.2">
      <c r="B6049" s="153">
        <v>34830</v>
      </c>
      <c r="C6049" s="61">
        <v>41.976394999999997</v>
      </c>
      <c r="D6049">
        <f t="shared" si="190"/>
        <v>0</v>
      </c>
      <c r="E6049">
        <v>0</v>
      </c>
      <c r="F6049">
        <v>6047</v>
      </c>
      <c r="G6049">
        <f t="shared" ca="1" si="191"/>
        <v>2.3957359486239511E-2</v>
      </c>
    </row>
    <row r="6050" spans="2:7" x14ac:dyDescent="0.2">
      <c r="B6050" s="153">
        <v>34829</v>
      </c>
      <c r="C6050" s="61">
        <v>41.976394999999997</v>
      </c>
      <c r="D6050">
        <f t="shared" si="190"/>
        <v>6.2500011985902734E-3</v>
      </c>
      <c r="E6050">
        <v>6.2500011985902734E-3</v>
      </c>
      <c r="F6050">
        <v>6048</v>
      </c>
      <c r="G6050">
        <f t="shared" ca="1" si="191"/>
        <v>1.7284913479919398E-2</v>
      </c>
    </row>
    <row r="6051" spans="2:7" x14ac:dyDescent="0.2">
      <c r="B6051" s="153">
        <v>34828</v>
      </c>
      <c r="C6051" s="61">
        <v>41.715671999999998</v>
      </c>
      <c r="D6051">
        <f t="shared" si="190"/>
        <v>-2.0408036746869768E-2</v>
      </c>
      <c r="E6051">
        <v>-2.0408036746869768E-2</v>
      </c>
      <c r="F6051">
        <v>6049</v>
      </c>
      <c r="G6051">
        <f t="shared" ca="1" si="191"/>
        <v>-2.6803621011401973E-2</v>
      </c>
    </row>
    <row r="6052" spans="2:7" x14ac:dyDescent="0.2">
      <c r="B6052" s="153">
        <v>34827</v>
      </c>
      <c r="C6052" s="61">
        <v>42.584743000000003</v>
      </c>
      <c r="D6052">
        <f t="shared" si="190"/>
        <v>-1.2594693285274117E-2</v>
      </c>
      <c r="E6052">
        <v>-1.2594693285274117E-2</v>
      </c>
      <c r="F6052">
        <v>6050</v>
      </c>
      <c r="G6052">
        <f t="shared" ca="1" si="191"/>
        <v>0.13185390165828223</v>
      </c>
    </row>
    <row r="6053" spans="2:7" x14ac:dyDescent="0.2">
      <c r="B6053" s="153">
        <v>34824</v>
      </c>
      <c r="C6053" s="61">
        <v>43.127926000000002</v>
      </c>
      <c r="D6053">
        <f t="shared" si="190"/>
        <v>4.4736999944672125E-2</v>
      </c>
      <c r="E6053">
        <v>4.4736999944672125E-2</v>
      </c>
      <c r="F6053">
        <v>6051</v>
      </c>
      <c r="G6053">
        <f t="shared" ca="1" si="191"/>
        <v>4.3062099239271033E-2</v>
      </c>
    </row>
    <row r="6054" spans="2:7" x14ac:dyDescent="0.2">
      <c r="B6054" s="153">
        <v>34823</v>
      </c>
      <c r="C6054" s="61">
        <v>41.281131999999999</v>
      </c>
      <c r="D6054">
        <f t="shared" si="190"/>
        <v>4.9723542237677582E-2</v>
      </c>
      <c r="E6054">
        <v>4.9723542237677582E-2</v>
      </c>
      <c r="F6054">
        <v>6052</v>
      </c>
      <c r="G6054">
        <f t="shared" ca="1" si="191"/>
        <v>2.9074478329143477E-2</v>
      </c>
    </row>
    <row r="6055" spans="2:7" x14ac:dyDescent="0.2">
      <c r="B6055" s="153">
        <v>34822</v>
      </c>
      <c r="C6055" s="61">
        <v>39.325718000000002</v>
      </c>
      <c r="D6055">
        <f t="shared" si="190"/>
        <v>4.6243045071699927E-2</v>
      </c>
      <c r="E6055">
        <v>4.6243045071699927E-2</v>
      </c>
      <c r="F6055">
        <v>6053</v>
      </c>
      <c r="G6055">
        <f t="shared" ca="1" si="191"/>
        <v>-6.1958833587263312E-2</v>
      </c>
    </row>
    <row r="6056" spans="2:7" x14ac:dyDescent="0.2">
      <c r="B6056" s="153">
        <v>34821</v>
      </c>
      <c r="C6056" s="61">
        <v>37.587555000000002</v>
      </c>
      <c r="D6056">
        <f t="shared" si="190"/>
        <v>-4.4199142149165593E-2</v>
      </c>
      <c r="E6056">
        <v>-4.4199142149165593E-2</v>
      </c>
      <c r="F6056">
        <v>6054</v>
      </c>
      <c r="G6056">
        <f t="shared" ca="1" si="191"/>
        <v>-5.1682790489156423E-2</v>
      </c>
    </row>
    <row r="6057" spans="2:7" x14ac:dyDescent="0.2">
      <c r="B6057" s="153">
        <v>34820</v>
      </c>
      <c r="C6057" s="61">
        <v>39.325718000000002</v>
      </c>
      <c r="D6057">
        <f t="shared" si="190"/>
        <v>0</v>
      </c>
      <c r="E6057">
        <v>0</v>
      </c>
      <c r="F6057">
        <v>6055</v>
      </c>
      <c r="G6057">
        <f t="shared" ca="1" si="191"/>
        <v>5.7803166864937167E-2</v>
      </c>
    </row>
    <row r="6058" spans="2:7" x14ac:dyDescent="0.2">
      <c r="B6058" s="153">
        <v>34817</v>
      </c>
      <c r="C6058" s="61">
        <v>39.325718000000002</v>
      </c>
      <c r="D6058">
        <f t="shared" si="190"/>
        <v>-2.6881628899887679E-2</v>
      </c>
      <c r="E6058">
        <v>-2.6881628899887679E-2</v>
      </c>
      <c r="F6058">
        <v>6056</v>
      </c>
      <c r="G6058">
        <f t="shared" ca="1" si="191"/>
        <v>7.4948852106423314E-3</v>
      </c>
    </row>
    <row r="6059" spans="2:7" x14ac:dyDescent="0.2">
      <c r="B6059" s="153">
        <v>34816</v>
      </c>
      <c r="C6059" s="61">
        <v>40.412059999999997</v>
      </c>
      <c r="D6059">
        <f t="shared" si="190"/>
        <v>-5.3476146419349337E-3</v>
      </c>
      <c r="E6059">
        <v>-5.3476146419349337E-3</v>
      </c>
      <c r="F6059">
        <v>6057</v>
      </c>
      <c r="G6059">
        <f t="shared" ca="1" si="191"/>
        <v>-1.7543603813902173E-2</v>
      </c>
    </row>
    <row r="6060" spans="2:7" x14ac:dyDescent="0.2">
      <c r="B6060" s="153">
        <v>34815</v>
      </c>
      <c r="C6060" s="61">
        <v>40.629330000000003</v>
      </c>
      <c r="D6060">
        <f t="shared" si="190"/>
        <v>-1.5789344148798935E-2</v>
      </c>
      <c r="E6060">
        <v>-1.5789344148798935E-2</v>
      </c>
      <c r="F6060">
        <v>6058</v>
      </c>
      <c r="G6060">
        <f t="shared" ca="1" si="191"/>
        <v>-6.9834907384433445E-2</v>
      </c>
    </row>
    <row r="6061" spans="2:7" x14ac:dyDescent="0.2">
      <c r="B6061" s="153">
        <v>34814</v>
      </c>
      <c r="C6061" s="61">
        <v>41.281131999999999</v>
      </c>
      <c r="D6061">
        <f t="shared" si="190"/>
        <v>-2.0618545939322525E-2</v>
      </c>
      <c r="E6061">
        <v>-2.0618545939322525E-2</v>
      </c>
      <c r="F6061">
        <v>6059</v>
      </c>
      <c r="G6061">
        <f t="shared" ca="1" si="191"/>
        <v>-4.5654384024160458E-2</v>
      </c>
    </row>
    <row r="6062" spans="2:7" x14ac:dyDescent="0.2">
      <c r="B6062" s="153">
        <v>34813</v>
      </c>
      <c r="C6062" s="61">
        <v>42.150207999999999</v>
      </c>
      <c r="D6062">
        <f t="shared" si="190"/>
        <v>-2.2670183583602024E-2</v>
      </c>
      <c r="E6062">
        <v>-2.2670183583602024E-2</v>
      </c>
      <c r="F6062">
        <v>6060</v>
      </c>
      <c r="G6062">
        <f t="shared" ca="1" si="191"/>
        <v>1.8923975751649131E-2</v>
      </c>
    </row>
    <row r="6063" spans="2:7" x14ac:dyDescent="0.2">
      <c r="B6063" s="153">
        <v>34810</v>
      </c>
      <c r="C6063" s="61">
        <v>43.127926000000002</v>
      </c>
      <c r="D6063">
        <f t="shared" si="190"/>
        <v>2.5256120070455013E-3</v>
      </c>
      <c r="E6063">
        <v>2.5256120070455013E-3</v>
      </c>
      <c r="F6063">
        <v>6061</v>
      </c>
      <c r="G6063">
        <f t="shared" ca="1" si="191"/>
        <v>-2.339125850209257E-2</v>
      </c>
    </row>
    <row r="6064" spans="2:7" x14ac:dyDescent="0.2">
      <c r="B6064" s="153">
        <v>34809</v>
      </c>
      <c r="C6064" s="61">
        <v>43.019275999999998</v>
      </c>
      <c r="D6064">
        <f t="shared" si="190"/>
        <v>-2.5192493606115986E-3</v>
      </c>
      <c r="E6064">
        <v>-2.5192493606115986E-3</v>
      </c>
      <c r="F6064">
        <v>6062</v>
      </c>
      <c r="G6064">
        <f t="shared" ca="1" si="191"/>
        <v>4.2877119442135743E-2</v>
      </c>
    </row>
    <row r="6065" spans="2:7" x14ac:dyDescent="0.2">
      <c r="B6065" s="153">
        <v>34808</v>
      </c>
      <c r="C6065" s="61">
        <v>43.127926000000002</v>
      </c>
      <c r="D6065">
        <f t="shared" si="190"/>
        <v>2.3196042116802911E-2</v>
      </c>
      <c r="E6065">
        <v>2.3196042116802911E-2</v>
      </c>
      <c r="F6065">
        <v>6063</v>
      </c>
      <c r="G6065">
        <f t="shared" ca="1" si="191"/>
        <v>-1.6399615973138427E-2</v>
      </c>
    </row>
    <row r="6066" spans="2:7" x14ac:dyDescent="0.2">
      <c r="B6066" s="153">
        <v>34807</v>
      </c>
      <c r="C6066" s="61">
        <v>42.150207999999999</v>
      </c>
      <c r="D6066">
        <f t="shared" si="190"/>
        <v>-5.1284842488541118E-3</v>
      </c>
      <c r="E6066">
        <v>-5.1284842488541118E-3</v>
      </c>
      <c r="F6066">
        <v>6064</v>
      </c>
      <c r="G6066">
        <f t="shared" ca="1" si="191"/>
        <v>3.9409095744785847E-3</v>
      </c>
    </row>
    <row r="6067" spans="2:7" x14ac:dyDescent="0.2">
      <c r="B6067" s="153">
        <v>34806</v>
      </c>
      <c r="C6067" s="61">
        <v>42.367488999999999</v>
      </c>
      <c r="D6067">
        <f t="shared" si="190"/>
        <v>1.0362926845507915E-2</v>
      </c>
      <c r="E6067">
        <v>1.0362926845507915E-2</v>
      </c>
      <c r="F6067">
        <v>6065</v>
      </c>
      <c r="G6067">
        <f t="shared" ca="1" si="191"/>
        <v>3.123973530470258E-2</v>
      </c>
    </row>
    <row r="6068" spans="2:7" x14ac:dyDescent="0.2">
      <c r="B6068" s="153">
        <v>34803</v>
      </c>
      <c r="C6068" s="61">
        <v>41.932941</v>
      </c>
      <c r="D6068">
        <f t="shared" si="190"/>
        <v>0</v>
      </c>
      <c r="E6068">
        <v>0</v>
      </c>
      <c r="F6068">
        <v>6066</v>
      </c>
      <c r="G6068">
        <f t="shared" ca="1" si="191"/>
        <v>-2.2802875832604482E-2</v>
      </c>
    </row>
    <row r="6069" spans="2:7" x14ac:dyDescent="0.2">
      <c r="B6069" s="153">
        <v>34802</v>
      </c>
      <c r="C6069" s="61">
        <v>41.932941</v>
      </c>
      <c r="D6069">
        <f t="shared" si="190"/>
        <v>0</v>
      </c>
      <c r="E6069">
        <v>0</v>
      </c>
      <c r="F6069">
        <v>6067</v>
      </c>
      <c r="G6069">
        <f t="shared" ca="1" si="191"/>
        <v>-3.6828805622787675E-2</v>
      </c>
    </row>
    <row r="6070" spans="2:7" x14ac:dyDescent="0.2">
      <c r="B6070" s="153">
        <v>34801</v>
      </c>
      <c r="C6070" s="61">
        <v>41.932941</v>
      </c>
      <c r="D6070">
        <f t="shared" si="190"/>
        <v>0</v>
      </c>
      <c r="E6070">
        <v>0</v>
      </c>
      <c r="F6070">
        <v>6068</v>
      </c>
      <c r="G6070">
        <f t="shared" ca="1" si="191"/>
        <v>0.13742002063402572</v>
      </c>
    </row>
    <row r="6071" spans="2:7" x14ac:dyDescent="0.2">
      <c r="B6071" s="153">
        <v>34800</v>
      </c>
      <c r="C6071" s="61">
        <v>41.932941</v>
      </c>
      <c r="D6071">
        <f t="shared" si="190"/>
        <v>0</v>
      </c>
      <c r="E6071">
        <v>0</v>
      </c>
      <c r="F6071">
        <v>6069</v>
      </c>
      <c r="G6071">
        <f t="shared" ca="1" si="191"/>
        <v>2.6525767806362243E-2</v>
      </c>
    </row>
    <row r="6072" spans="2:7" x14ac:dyDescent="0.2">
      <c r="B6072" s="153">
        <v>34799</v>
      </c>
      <c r="C6072" s="61">
        <v>41.932941</v>
      </c>
      <c r="D6072">
        <f t="shared" si="190"/>
        <v>0</v>
      </c>
      <c r="E6072">
        <v>0</v>
      </c>
      <c r="F6072">
        <v>6070</v>
      </c>
      <c r="G6072">
        <f t="shared" ca="1" si="191"/>
        <v>-0.10095950474162081</v>
      </c>
    </row>
    <row r="6073" spans="2:7" x14ac:dyDescent="0.2">
      <c r="B6073" s="153">
        <v>34796</v>
      </c>
      <c r="C6073" s="61">
        <v>41.932941</v>
      </c>
      <c r="D6073">
        <f t="shared" si="190"/>
        <v>-1.0256638055656296E-2</v>
      </c>
      <c r="E6073">
        <v>-1.0256638055656296E-2</v>
      </c>
      <c r="F6073">
        <v>6071</v>
      </c>
      <c r="G6073">
        <f t="shared" ca="1" si="191"/>
        <v>8.0350058338195182E-2</v>
      </c>
    </row>
    <row r="6074" spans="2:7" x14ac:dyDescent="0.2">
      <c r="B6074" s="153">
        <v>34795</v>
      </c>
      <c r="C6074" s="61">
        <v>42.367488999999999</v>
      </c>
      <c r="D6074">
        <f t="shared" si="190"/>
        <v>2.6316066138883973E-2</v>
      </c>
      <c r="E6074">
        <v>2.6316066138883973E-2</v>
      </c>
      <c r="F6074">
        <v>6072</v>
      </c>
      <c r="G6074">
        <f t="shared" ca="1" si="191"/>
        <v>1.7209801036613452E-2</v>
      </c>
    </row>
    <row r="6075" spans="2:7" x14ac:dyDescent="0.2">
      <c r="B6075" s="153">
        <v>34794</v>
      </c>
      <c r="C6075" s="61">
        <v>41.281131999999999</v>
      </c>
      <c r="D6075">
        <f t="shared" si="190"/>
        <v>3.2608419410024549E-2</v>
      </c>
      <c r="E6075">
        <v>3.2608419410024549E-2</v>
      </c>
      <c r="F6075">
        <v>6073</v>
      </c>
      <c r="G6075">
        <f t="shared" ca="1" si="191"/>
        <v>3.3018935270001985E-2</v>
      </c>
    </row>
    <row r="6076" spans="2:7" x14ac:dyDescent="0.2">
      <c r="B6076" s="153">
        <v>34793</v>
      </c>
      <c r="C6076" s="61">
        <v>39.977528</v>
      </c>
      <c r="D6076">
        <f t="shared" si="190"/>
        <v>5.747138355224015E-2</v>
      </c>
      <c r="E6076">
        <v>5.747138355224015E-2</v>
      </c>
      <c r="F6076">
        <v>6074</v>
      </c>
      <c r="G6076">
        <f t="shared" ca="1" si="191"/>
        <v>2.3170068339236714E-2</v>
      </c>
    </row>
    <row r="6077" spans="2:7" x14ac:dyDescent="0.2">
      <c r="B6077" s="153">
        <v>34792</v>
      </c>
      <c r="C6077" s="61">
        <v>37.804831999999998</v>
      </c>
      <c r="D6077">
        <f t="shared" si="190"/>
        <v>3.5714629147174701E-2</v>
      </c>
      <c r="E6077">
        <v>3.5714629147174701E-2</v>
      </c>
      <c r="F6077">
        <v>6075</v>
      </c>
      <c r="G6077">
        <f t="shared" ca="1" si="191"/>
        <v>-2.2348023953312852E-3</v>
      </c>
    </row>
    <row r="6078" spans="2:7" x14ac:dyDescent="0.2">
      <c r="B6078" s="153">
        <v>34789</v>
      </c>
      <c r="C6078" s="61">
        <v>36.501204999999999</v>
      </c>
      <c r="D6078">
        <f t="shared" si="190"/>
        <v>-5.9174013261931412E-3</v>
      </c>
      <c r="E6078">
        <v>-5.9174013261931412E-3</v>
      </c>
      <c r="F6078">
        <v>6076</v>
      </c>
      <c r="G6078">
        <f t="shared" ca="1" si="191"/>
        <v>4.5489445672602848E-4</v>
      </c>
    </row>
    <row r="6079" spans="2:7" x14ac:dyDescent="0.2">
      <c r="B6079" s="153">
        <v>34788</v>
      </c>
      <c r="C6079" s="61">
        <v>36.718482999999999</v>
      </c>
      <c r="D6079">
        <f t="shared" si="190"/>
        <v>5.9526253996272267E-3</v>
      </c>
      <c r="E6079">
        <v>5.9526253996272267E-3</v>
      </c>
      <c r="F6079">
        <v>6077</v>
      </c>
      <c r="G6079">
        <f t="shared" ca="1" si="191"/>
        <v>-5.2155801410160768E-2</v>
      </c>
    </row>
    <row r="6080" spans="2:7" x14ac:dyDescent="0.2">
      <c r="B6080" s="153">
        <v>34787</v>
      </c>
      <c r="C6080" s="61">
        <v>36.501204999999999</v>
      </c>
      <c r="D6080">
        <f t="shared" si="190"/>
        <v>-2.3256119506475315E-2</v>
      </c>
      <c r="E6080">
        <v>-2.3256119506475315E-2</v>
      </c>
      <c r="F6080">
        <v>6078</v>
      </c>
      <c r="G6080">
        <f t="shared" ca="1" si="191"/>
        <v>1.7393255773141932E-2</v>
      </c>
    </row>
    <row r="6081" spans="2:7" x14ac:dyDescent="0.2">
      <c r="B6081" s="153">
        <v>34786</v>
      </c>
      <c r="C6081" s="61">
        <v>37.370292999999997</v>
      </c>
      <c r="D6081">
        <f t="shared" si="190"/>
        <v>-1.1494271420119018E-2</v>
      </c>
      <c r="E6081">
        <v>-1.1494271420119018E-2</v>
      </c>
      <c r="F6081">
        <v>6079</v>
      </c>
      <c r="G6081">
        <f t="shared" ca="1" si="191"/>
        <v>4.2844996266360486E-2</v>
      </c>
    </row>
    <row r="6082" spans="2:7" x14ac:dyDescent="0.2">
      <c r="B6082" s="153">
        <v>34785</v>
      </c>
      <c r="C6082" s="61">
        <v>37.804831999999998</v>
      </c>
      <c r="D6082">
        <f t="shared" si="190"/>
        <v>-1.136349936773275E-2</v>
      </c>
      <c r="E6082">
        <v>-1.136349936773275E-2</v>
      </c>
      <c r="F6082">
        <v>6080</v>
      </c>
      <c r="G6082">
        <f t="shared" ca="1" si="191"/>
        <v>-7.7914751112273584E-2</v>
      </c>
    </row>
    <row r="6083" spans="2:7" x14ac:dyDescent="0.2">
      <c r="B6083" s="153">
        <v>34782</v>
      </c>
      <c r="C6083" s="61">
        <v>38.239364999999999</v>
      </c>
      <c r="D6083">
        <f t="shared" ref="D6083:D6146" si="192">(C6083-C6084)/C6084</f>
        <v>-1.1235795554815624E-2</v>
      </c>
      <c r="E6083">
        <v>-1.1235795554815624E-2</v>
      </c>
      <c r="F6083">
        <v>6081</v>
      </c>
      <c r="G6083">
        <f t="shared" ref="G6083:G6146" ca="1" si="193">_xlfn.NORM.INV(RAND(),$N$5,$N$6)</f>
        <v>-4.7039154396075658E-2</v>
      </c>
    </row>
    <row r="6084" spans="2:7" x14ac:dyDescent="0.2">
      <c r="B6084" s="153">
        <v>34781</v>
      </c>
      <c r="C6084" s="61">
        <v>38.673896999999997</v>
      </c>
      <c r="D6084">
        <f t="shared" si="192"/>
        <v>-5.5867945770935803E-3</v>
      </c>
      <c r="E6084">
        <v>-5.5867945770935803E-3</v>
      </c>
      <c r="F6084">
        <v>6082</v>
      </c>
      <c r="G6084">
        <f t="shared" ca="1" si="193"/>
        <v>3.3873771927148973E-2</v>
      </c>
    </row>
    <row r="6085" spans="2:7" x14ac:dyDescent="0.2">
      <c r="B6085" s="153">
        <v>34780</v>
      </c>
      <c r="C6085" s="61">
        <v>38.891173999999999</v>
      </c>
      <c r="D6085">
        <f t="shared" si="192"/>
        <v>0</v>
      </c>
      <c r="E6085">
        <v>0</v>
      </c>
      <c r="F6085">
        <v>6083</v>
      </c>
      <c r="G6085">
        <f t="shared" ca="1" si="193"/>
        <v>-3.552694882795096E-2</v>
      </c>
    </row>
    <row r="6086" spans="2:7" x14ac:dyDescent="0.2">
      <c r="B6086" s="153">
        <v>34779</v>
      </c>
      <c r="C6086" s="61">
        <v>38.891173999999999</v>
      </c>
      <c r="D6086">
        <f t="shared" si="192"/>
        <v>0</v>
      </c>
      <c r="E6086">
        <v>0</v>
      </c>
      <c r="F6086">
        <v>6084</v>
      </c>
      <c r="G6086">
        <f t="shared" ca="1" si="193"/>
        <v>5.7207710830345482E-2</v>
      </c>
    </row>
    <row r="6087" spans="2:7" x14ac:dyDescent="0.2">
      <c r="B6087" s="153">
        <v>34778</v>
      </c>
      <c r="C6087" s="61">
        <v>38.891173999999999</v>
      </c>
      <c r="D6087">
        <f t="shared" si="192"/>
        <v>0</v>
      </c>
      <c r="E6087">
        <v>0</v>
      </c>
      <c r="F6087">
        <v>6085</v>
      </c>
      <c r="G6087">
        <f t="shared" ca="1" si="193"/>
        <v>-5.3762210077709871E-2</v>
      </c>
    </row>
    <row r="6088" spans="2:7" x14ac:dyDescent="0.2">
      <c r="B6088" s="153">
        <v>34775</v>
      </c>
      <c r="C6088" s="61">
        <v>38.891173999999999</v>
      </c>
      <c r="D6088">
        <f t="shared" si="192"/>
        <v>0</v>
      </c>
      <c r="E6088">
        <v>0</v>
      </c>
      <c r="F6088">
        <v>6086</v>
      </c>
      <c r="G6088">
        <f t="shared" ca="1" si="193"/>
        <v>5.5109532262754158E-3</v>
      </c>
    </row>
    <row r="6089" spans="2:7" x14ac:dyDescent="0.2">
      <c r="B6089" s="153">
        <v>34774</v>
      </c>
      <c r="C6089" s="61">
        <v>38.891173999999999</v>
      </c>
      <c r="D6089">
        <f t="shared" si="192"/>
        <v>-3.2432462018087374E-2</v>
      </c>
      <c r="E6089">
        <v>-3.2432462018087374E-2</v>
      </c>
      <c r="F6089">
        <v>6087</v>
      </c>
      <c r="G6089">
        <f t="shared" ca="1" si="193"/>
        <v>5.4713996631838062E-2</v>
      </c>
    </row>
    <row r="6090" spans="2:7" x14ac:dyDescent="0.2">
      <c r="B6090" s="153">
        <v>34773</v>
      </c>
      <c r="C6090" s="61">
        <v>40.194789999999998</v>
      </c>
      <c r="D6090">
        <f t="shared" si="192"/>
        <v>-5.3763653721190952E-3</v>
      </c>
      <c r="E6090">
        <v>-5.3763653721190952E-3</v>
      </c>
      <c r="F6090">
        <v>6088</v>
      </c>
      <c r="G6090">
        <f t="shared" ca="1" si="193"/>
        <v>-4.1893791098216601E-2</v>
      </c>
    </row>
    <row r="6091" spans="2:7" x14ac:dyDescent="0.2">
      <c r="B6091" s="153">
        <v>34772</v>
      </c>
      <c r="C6091" s="61">
        <v>40.412059999999997</v>
      </c>
      <c r="D6091">
        <f t="shared" si="192"/>
        <v>2.197800752720128E-2</v>
      </c>
      <c r="E6091">
        <v>2.197800752720128E-2</v>
      </c>
      <c r="F6091">
        <v>6089</v>
      </c>
      <c r="G6091">
        <f t="shared" ca="1" si="193"/>
        <v>-8.1346301818912503E-2</v>
      </c>
    </row>
    <row r="6092" spans="2:7" x14ac:dyDescent="0.2">
      <c r="B6092" s="153">
        <v>34771</v>
      </c>
      <c r="C6092" s="61">
        <v>39.542983999999997</v>
      </c>
      <c r="D6092">
        <f t="shared" si="192"/>
        <v>-1.6216181251351248E-2</v>
      </c>
      <c r="E6092">
        <v>-1.6216181251351248E-2</v>
      </c>
      <c r="F6092">
        <v>6090</v>
      </c>
      <c r="G6092">
        <f t="shared" ca="1" si="193"/>
        <v>2.1571895705858969E-2</v>
      </c>
    </row>
    <row r="6093" spans="2:7" x14ac:dyDescent="0.2">
      <c r="B6093" s="153">
        <v>34768</v>
      </c>
      <c r="C6093" s="61">
        <v>40.194789999999998</v>
      </c>
      <c r="D6093">
        <f t="shared" si="192"/>
        <v>-5.3763653721190952E-3</v>
      </c>
      <c r="E6093">
        <v>-5.3763653721190952E-3</v>
      </c>
      <c r="F6093">
        <v>6091</v>
      </c>
      <c r="G6093">
        <f t="shared" ca="1" si="193"/>
        <v>3.5668258582919291E-2</v>
      </c>
    </row>
    <row r="6094" spans="2:7" x14ac:dyDescent="0.2">
      <c r="B6094" s="153">
        <v>34767</v>
      </c>
      <c r="C6094" s="61">
        <v>40.412059999999997</v>
      </c>
      <c r="D6094">
        <f t="shared" si="192"/>
        <v>-8.0000314203226858E-3</v>
      </c>
      <c r="E6094">
        <v>-8.0000314203226858E-3</v>
      </c>
      <c r="F6094">
        <v>6092</v>
      </c>
      <c r="G6094">
        <f t="shared" ca="1" si="193"/>
        <v>-3.1106806104376477E-3</v>
      </c>
    </row>
    <row r="6095" spans="2:7" x14ac:dyDescent="0.2">
      <c r="B6095" s="153">
        <v>34766</v>
      </c>
      <c r="C6095" s="61">
        <v>40.737965000000003</v>
      </c>
      <c r="D6095">
        <f t="shared" si="192"/>
        <v>-1.3157754491809887E-2</v>
      </c>
      <c r="E6095">
        <v>-1.3157754491809887E-2</v>
      </c>
      <c r="F6095">
        <v>6093</v>
      </c>
      <c r="G6095">
        <f t="shared" ca="1" si="193"/>
        <v>8.9294298495461277E-2</v>
      </c>
    </row>
    <row r="6096" spans="2:7" x14ac:dyDescent="0.2">
      <c r="B6096" s="153">
        <v>34765</v>
      </c>
      <c r="C6096" s="61">
        <v>41.281131999999999</v>
      </c>
      <c r="D6096">
        <f t="shared" si="192"/>
        <v>-1.0416708617327282E-2</v>
      </c>
      <c r="E6096">
        <v>-1.0416708617327282E-2</v>
      </c>
      <c r="F6096">
        <v>6094</v>
      </c>
      <c r="G6096">
        <f t="shared" ca="1" si="193"/>
        <v>-1.0531931177512896E-2</v>
      </c>
    </row>
    <row r="6097" spans="2:7" x14ac:dyDescent="0.2">
      <c r="B6097" s="153">
        <v>34764</v>
      </c>
      <c r="C6097" s="61">
        <v>41.715671999999998</v>
      </c>
      <c r="D6097">
        <f t="shared" si="192"/>
        <v>-1.0309225520310633E-2</v>
      </c>
      <c r="E6097">
        <v>-1.0309225520310633E-2</v>
      </c>
      <c r="F6097">
        <v>6095</v>
      </c>
      <c r="G6097">
        <f t="shared" ca="1" si="193"/>
        <v>9.4899344017752227E-2</v>
      </c>
    </row>
    <row r="6098" spans="2:7" x14ac:dyDescent="0.2">
      <c r="B6098" s="153">
        <v>34761</v>
      </c>
      <c r="C6098" s="61">
        <v>42.150207999999999</v>
      </c>
      <c r="D6098">
        <f t="shared" si="192"/>
        <v>5.181296489554588E-3</v>
      </c>
      <c r="E6098">
        <v>5.181296489554588E-3</v>
      </c>
      <c r="F6098">
        <v>6096</v>
      </c>
      <c r="G6098">
        <f t="shared" ca="1" si="193"/>
        <v>4.6168977439698028E-2</v>
      </c>
    </row>
    <row r="6099" spans="2:7" x14ac:dyDescent="0.2">
      <c r="B6099" s="153">
        <v>34760</v>
      </c>
      <c r="C6099" s="61">
        <v>41.932941</v>
      </c>
      <c r="D6099">
        <f t="shared" si="192"/>
        <v>5.2083303368576136E-3</v>
      </c>
      <c r="E6099">
        <v>5.2083303368576136E-3</v>
      </c>
      <c r="F6099">
        <v>6097</v>
      </c>
      <c r="G6099">
        <f t="shared" ca="1" si="193"/>
        <v>1.8751153937695435E-2</v>
      </c>
    </row>
    <row r="6100" spans="2:7" x14ac:dyDescent="0.2">
      <c r="B6100" s="153">
        <v>34759</v>
      </c>
      <c r="C6100" s="61">
        <v>41.715671999999998</v>
      </c>
      <c r="D6100">
        <f t="shared" si="192"/>
        <v>3.7837789424947872E-2</v>
      </c>
      <c r="E6100">
        <v>3.7837789424947872E-2</v>
      </c>
      <c r="F6100">
        <v>6098</v>
      </c>
      <c r="G6100">
        <f t="shared" ca="1" si="193"/>
        <v>1.6374704717442474E-2</v>
      </c>
    </row>
    <row r="6101" spans="2:7" x14ac:dyDescent="0.2">
      <c r="B6101" s="153">
        <v>34758</v>
      </c>
      <c r="C6101" s="61">
        <v>40.194789999999998</v>
      </c>
      <c r="D6101">
        <f t="shared" si="192"/>
        <v>-1.0695229283869694E-2</v>
      </c>
      <c r="E6101">
        <v>-1.0695229283869694E-2</v>
      </c>
      <c r="F6101">
        <v>6099</v>
      </c>
      <c r="G6101">
        <f t="shared" ca="1" si="193"/>
        <v>-0.10011692390053419</v>
      </c>
    </row>
    <row r="6102" spans="2:7" x14ac:dyDescent="0.2">
      <c r="B6102" s="153">
        <v>34757</v>
      </c>
      <c r="C6102" s="61">
        <v>40.629330000000003</v>
      </c>
      <c r="D6102">
        <f t="shared" si="192"/>
        <v>0</v>
      </c>
      <c r="E6102">
        <v>0</v>
      </c>
      <c r="F6102">
        <v>6100</v>
      </c>
      <c r="G6102">
        <f t="shared" ca="1" si="193"/>
        <v>5.1999739425141071E-2</v>
      </c>
    </row>
    <row r="6103" spans="2:7" x14ac:dyDescent="0.2">
      <c r="B6103" s="153">
        <v>34754</v>
      </c>
      <c r="C6103" s="61">
        <v>40.629330000000003</v>
      </c>
      <c r="D6103">
        <f t="shared" si="192"/>
        <v>1.6304209705012365E-2</v>
      </c>
      <c r="E6103">
        <v>1.6304209705012365E-2</v>
      </c>
      <c r="F6103">
        <v>6101</v>
      </c>
      <c r="G6103">
        <f t="shared" ca="1" si="193"/>
        <v>3.408783203602684E-2</v>
      </c>
    </row>
    <row r="6104" spans="2:7" x14ac:dyDescent="0.2">
      <c r="B6104" s="153">
        <v>34753</v>
      </c>
      <c r="C6104" s="61">
        <v>39.977528</v>
      </c>
      <c r="D6104">
        <f t="shared" si="192"/>
        <v>3.3708291667633158E-2</v>
      </c>
      <c r="E6104">
        <v>3.3708291667633158E-2</v>
      </c>
      <c r="F6104">
        <v>6102</v>
      </c>
      <c r="G6104">
        <f t="shared" ca="1" si="193"/>
        <v>-2.5641777224761405E-2</v>
      </c>
    </row>
    <row r="6105" spans="2:7" x14ac:dyDescent="0.2">
      <c r="B6105" s="153">
        <v>34752</v>
      </c>
      <c r="C6105" s="61">
        <v>38.673896999999997</v>
      </c>
      <c r="D6105">
        <f t="shared" si="192"/>
        <v>-2.1978285705499628E-2</v>
      </c>
      <c r="E6105">
        <v>-2.1978285705499628E-2</v>
      </c>
      <c r="F6105">
        <v>6103</v>
      </c>
      <c r="G6105">
        <f t="shared" ca="1" si="193"/>
        <v>-3.2880774010377823E-3</v>
      </c>
    </row>
    <row r="6106" spans="2:7" x14ac:dyDescent="0.2">
      <c r="B6106" s="153">
        <v>34751</v>
      </c>
      <c r="C6106" s="61">
        <v>39.542983999999997</v>
      </c>
      <c r="D6106">
        <f t="shared" si="192"/>
        <v>-3.7036990136291609E-2</v>
      </c>
      <c r="E6106">
        <v>-3.7036990136291609E-2</v>
      </c>
      <c r="F6106">
        <v>6104</v>
      </c>
      <c r="G6106">
        <f t="shared" ca="1" si="193"/>
        <v>4.9996320476860187E-2</v>
      </c>
    </row>
    <row r="6107" spans="2:7" x14ac:dyDescent="0.2">
      <c r="B6107" s="153">
        <v>34750</v>
      </c>
      <c r="C6107" s="61">
        <v>41.063865999999997</v>
      </c>
      <c r="D6107">
        <f t="shared" si="192"/>
        <v>-1.5624967038766643E-2</v>
      </c>
      <c r="E6107">
        <v>-1.5624967038766643E-2</v>
      </c>
      <c r="F6107">
        <v>6105</v>
      </c>
      <c r="G6107">
        <f t="shared" ca="1" si="193"/>
        <v>4.1417037029908323E-2</v>
      </c>
    </row>
    <row r="6108" spans="2:7" x14ac:dyDescent="0.2">
      <c r="B6108" s="153">
        <v>34747</v>
      </c>
      <c r="C6108" s="61">
        <v>41.715671999999998</v>
      </c>
      <c r="D6108">
        <f t="shared" si="192"/>
        <v>-5.1813441847544566E-3</v>
      </c>
      <c r="E6108">
        <v>-5.1813441847544566E-3</v>
      </c>
      <c r="F6108">
        <v>6106</v>
      </c>
      <c r="G6108">
        <f t="shared" ca="1" si="193"/>
        <v>5.8435473666580549E-2</v>
      </c>
    </row>
    <row r="6109" spans="2:7" x14ac:dyDescent="0.2">
      <c r="B6109" s="153">
        <v>34746</v>
      </c>
      <c r="C6109" s="61">
        <v>41.932941</v>
      </c>
      <c r="D6109">
        <f t="shared" si="192"/>
        <v>-1.0256638055656296E-2</v>
      </c>
      <c r="E6109">
        <v>-1.0256638055656296E-2</v>
      </c>
      <c r="F6109">
        <v>6107</v>
      </c>
      <c r="G6109">
        <f t="shared" ca="1" si="193"/>
        <v>-1.8680337337309019E-2</v>
      </c>
    </row>
    <row r="6110" spans="2:7" x14ac:dyDescent="0.2">
      <c r="B6110" s="153">
        <v>34745</v>
      </c>
      <c r="C6110" s="61">
        <v>42.367488999999999</v>
      </c>
      <c r="D6110">
        <f t="shared" si="192"/>
        <v>-2.0100396051388147E-2</v>
      </c>
      <c r="E6110">
        <v>-2.0100396051388147E-2</v>
      </c>
      <c r="F6110">
        <v>6108</v>
      </c>
      <c r="G6110">
        <f t="shared" ca="1" si="193"/>
        <v>1.6138355072554927E-2</v>
      </c>
    </row>
    <row r="6111" spans="2:7" x14ac:dyDescent="0.2">
      <c r="B6111" s="153">
        <v>34744</v>
      </c>
      <c r="C6111" s="61">
        <v>43.236561000000002</v>
      </c>
      <c r="D6111">
        <f t="shared" si="192"/>
        <v>0</v>
      </c>
      <c r="E6111">
        <v>0</v>
      </c>
      <c r="F6111">
        <v>6109</v>
      </c>
      <c r="G6111">
        <f t="shared" ca="1" si="193"/>
        <v>2.6361796480910894E-2</v>
      </c>
    </row>
    <row r="6112" spans="2:7" x14ac:dyDescent="0.2">
      <c r="B6112" s="153">
        <v>34743</v>
      </c>
      <c r="C6112" s="61">
        <v>43.236561000000002</v>
      </c>
      <c r="D6112">
        <f t="shared" si="192"/>
        <v>-9.950196579673767E-3</v>
      </c>
      <c r="E6112">
        <v>-9.950196579673767E-3</v>
      </c>
      <c r="F6112">
        <v>6110</v>
      </c>
      <c r="G6112">
        <f t="shared" ca="1" si="193"/>
        <v>-6.7678879692788602E-2</v>
      </c>
    </row>
    <row r="6113" spans="2:7" x14ac:dyDescent="0.2">
      <c r="B6113" s="153">
        <v>34740</v>
      </c>
      <c r="C6113" s="61">
        <v>43.671097000000003</v>
      </c>
      <c r="D6113">
        <f t="shared" si="192"/>
        <v>-4.9504238743193745E-3</v>
      </c>
      <c r="E6113">
        <v>-4.9504238743193745E-3</v>
      </c>
      <c r="F6113">
        <v>6111</v>
      </c>
      <c r="G6113">
        <f t="shared" ca="1" si="193"/>
        <v>-6.4216004678445002E-2</v>
      </c>
    </row>
    <row r="6114" spans="2:7" x14ac:dyDescent="0.2">
      <c r="B6114" s="153">
        <v>34739</v>
      </c>
      <c r="C6114" s="61">
        <v>43.888362999999998</v>
      </c>
      <c r="D6114">
        <f t="shared" si="192"/>
        <v>0</v>
      </c>
      <c r="E6114">
        <v>0</v>
      </c>
      <c r="F6114">
        <v>6112</v>
      </c>
      <c r="G6114">
        <f t="shared" ca="1" si="193"/>
        <v>-5.7216730308857468E-2</v>
      </c>
    </row>
    <row r="6115" spans="2:7" x14ac:dyDescent="0.2">
      <c r="B6115" s="153">
        <v>34738</v>
      </c>
      <c r="C6115" s="61">
        <v>43.888362999999998</v>
      </c>
      <c r="D6115">
        <f t="shared" si="192"/>
        <v>-1.4634204496691214E-2</v>
      </c>
      <c r="E6115">
        <v>-1.4634204496691214E-2</v>
      </c>
      <c r="F6115">
        <v>6113</v>
      </c>
      <c r="G6115">
        <f t="shared" ca="1" si="193"/>
        <v>3.3639474351939279E-2</v>
      </c>
    </row>
    <row r="6116" spans="2:7" x14ac:dyDescent="0.2">
      <c r="B6116" s="153">
        <v>34737</v>
      </c>
      <c r="C6116" s="61">
        <v>44.540173000000003</v>
      </c>
      <c r="D6116">
        <f t="shared" si="192"/>
        <v>0</v>
      </c>
      <c r="E6116">
        <v>0</v>
      </c>
      <c r="F6116">
        <v>6114</v>
      </c>
      <c r="G6116">
        <f t="shared" ca="1" si="193"/>
        <v>-3.2793663096827401E-2</v>
      </c>
    </row>
    <row r="6117" spans="2:7" x14ac:dyDescent="0.2">
      <c r="B6117" s="153">
        <v>34736</v>
      </c>
      <c r="C6117" s="61">
        <v>44.540173000000003</v>
      </c>
      <c r="D6117">
        <f t="shared" si="192"/>
        <v>-1.442295894348491E-2</v>
      </c>
      <c r="E6117">
        <v>-1.442295894348491E-2</v>
      </c>
      <c r="F6117">
        <v>6115</v>
      </c>
      <c r="G6117">
        <f t="shared" ca="1" si="193"/>
        <v>-1.3104845967638386E-2</v>
      </c>
    </row>
    <row r="6118" spans="2:7" x14ac:dyDescent="0.2">
      <c r="B6118" s="153">
        <v>34733</v>
      </c>
      <c r="C6118" s="61">
        <v>45.191974999999999</v>
      </c>
      <c r="D6118">
        <f t="shared" si="192"/>
        <v>1.4634024883558409E-2</v>
      </c>
      <c r="E6118">
        <v>1.4634024883558409E-2</v>
      </c>
      <c r="F6118">
        <v>6116</v>
      </c>
      <c r="G6118">
        <f t="shared" ca="1" si="193"/>
        <v>4.1017949023517915E-2</v>
      </c>
    </row>
    <row r="6119" spans="2:7" x14ac:dyDescent="0.2">
      <c r="B6119" s="153">
        <v>34732</v>
      </c>
      <c r="C6119" s="61">
        <v>44.540173000000003</v>
      </c>
      <c r="D6119">
        <f t="shared" si="192"/>
        <v>1.4851545043956292E-2</v>
      </c>
      <c r="E6119">
        <v>1.4851545043956292E-2</v>
      </c>
      <c r="F6119">
        <v>6117</v>
      </c>
      <c r="G6119">
        <f t="shared" ca="1" si="193"/>
        <v>-1.1864018882915698E-2</v>
      </c>
    </row>
    <row r="6120" spans="2:7" x14ac:dyDescent="0.2">
      <c r="B6120" s="153">
        <v>34731</v>
      </c>
      <c r="C6120" s="61">
        <v>43.888362999999998</v>
      </c>
      <c r="D6120">
        <f t="shared" si="192"/>
        <v>-1.9417530608652731E-2</v>
      </c>
      <c r="E6120">
        <v>-1.9417530608652731E-2</v>
      </c>
      <c r="F6120">
        <v>6118</v>
      </c>
      <c r="G6120">
        <f t="shared" ca="1" si="193"/>
        <v>2.0559831830997962E-2</v>
      </c>
    </row>
    <row r="6121" spans="2:7" x14ac:dyDescent="0.2">
      <c r="B6121" s="153">
        <v>34730</v>
      </c>
      <c r="C6121" s="61">
        <v>44.757441999999998</v>
      </c>
      <c r="D6121">
        <f t="shared" si="192"/>
        <v>2.99999095591824E-2</v>
      </c>
      <c r="E6121">
        <v>2.99999095591824E-2</v>
      </c>
      <c r="F6121">
        <v>6119</v>
      </c>
      <c r="G6121">
        <f t="shared" ca="1" si="193"/>
        <v>-0.12962186677994317</v>
      </c>
    </row>
    <row r="6122" spans="2:7" x14ac:dyDescent="0.2">
      <c r="B6122" s="153">
        <v>34729</v>
      </c>
      <c r="C6122" s="61">
        <v>43.453831000000001</v>
      </c>
      <c r="D6122">
        <f t="shared" si="192"/>
        <v>3.092803243106183E-2</v>
      </c>
      <c r="E6122">
        <v>3.092803243106183E-2</v>
      </c>
      <c r="F6122">
        <v>6120</v>
      </c>
      <c r="G6122">
        <f t="shared" ca="1" si="193"/>
        <v>-1.722148820666115E-2</v>
      </c>
    </row>
    <row r="6123" spans="2:7" x14ac:dyDescent="0.2">
      <c r="B6123" s="153">
        <v>34726</v>
      </c>
      <c r="C6123" s="61">
        <v>42.150207999999999</v>
      </c>
      <c r="D6123">
        <f t="shared" si="192"/>
        <v>0</v>
      </c>
      <c r="E6123">
        <v>0</v>
      </c>
      <c r="F6123">
        <v>6121</v>
      </c>
      <c r="G6123">
        <f t="shared" ca="1" si="193"/>
        <v>2.4177667601109044E-2</v>
      </c>
    </row>
    <row r="6124" spans="2:7" x14ac:dyDescent="0.2">
      <c r="B6124" s="153">
        <v>34725</v>
      </c>
      <c r="C6124" s="61">
        <v>42.150207999999999</v>
      </c>
      <c r="D6124">
        <f t="shared" si="192"/>
        <v>0</v>
      </c>
      <c r="E6124">
        <v>0</v>
      </c>
      <c r="F6124">
        <v>6122</v>
      </c>
      <c r="G6124">
        <f t="shared" ca="1" si="193"/>
        <v>0.14356244060870446</v>
      </c>
    </row>
    <row r="6125" spans="2:7" x14ac:dyDescent="0.2">
      <c r="B6125" s="153">
        <v>34724</v>
      </c>
      <c r="C6125" s="61">
        <v>42.150207999999999</v>
      </c>
      <c r="D6125">
        <f t="shared" si="192"/>
        <v>3.1914926954003851E-2</v>
      </c>
      <c r="E6125">
        <v>3.1914926954003851E-2</v>
      </c>
      <c r="F6125">
        <v>6123</v>
      </c>
      <c r="G6125">
        <f t="shared" ca="1" si="193"/>
        <v>-1.2656717032920319E-2</v>
      </c>
    </row>
    <row r="6126" spans="2:7" x14ac:dyDescent="0.2">
      <c r="B6126" s="153">
        <v>34723</v>
      </c>
      <c r="C6126" s="61">
        <v>40.846592000000001</v>
      </c>
      <c r="D6126">
        <f t="shared" si="192"/>
        <v>0</v>
      </c>
      <c r="E6126">
        <v>0</v>
      </c>
      <c r="F6126">
        <v>6124</v>
      </c>
      <c r="G6126">
        <f t="shared" ca="1" si="193"/>
        <v>-6.6382755104101715E-2</v>
      </c>
    </row>
    <row r="6127" spans="2:7" x14ac:dyDescent="0.2">
      <c r="B6127" s="153">
        <v>34722</v>
      </c>
      <c r="C6127" s="61">
        <v>40.846592000000001</v>
      </c>
      <c r="D6127">
        <f t="shared" si="192"/>
        <v>-1.052635862795619E-2</v>
      </c>
      <c r="E6127">
        <v>-1.052635862795619E-2</v>
      </c>
      <c r="F6127">
        <v>6125</v>
      </c>
      <c r="G6127">
        <f t="shared" ca="1" si="193"/>
        <v>-6.6252181632350249E-2</v>
      </c>
    </row>
    <row r="6128" spans="2:7" x14ac:dyDescent="0.2">
      <c r="B6128" s="153">
        <v>34719</v>
      </c>
      <c r="C6128" s="61">
        <v>41.281131999999999</v>
      </c>
      <c r="D6128">
        <f t="shared" si="192"/>
        <v>-1.0416708617327282E-2</v>
      </c>
      <c r="E6128">
        <v>-1.0416708617327282E-2</v>
      </c>
      <c r="F6128">
        <v>6126</v>
      </c>
      <c r="G6128">
        <f t="shared" ca="1" si="193"/>
        <v>-8.4119217071313854E-2</v>
      </c>
    </row>
    <row r="6129" spans="2:7" x14ac:dyDescent="0.2">
      <c r="B6129" s="153">
        <v>34718</v>
      </c>
      <c r="C6129" s="61">
        <v>41.715671999999998</v>
      </c>
      <c r="D6129">
        <f t="shared" si="192"/>
        <v>5.2356232897835244E-3</v>
      </c>
      <c r="E6129">
        <v>5.2356232897835244E-3</v>
      </c>
      <c r="F6129">
        <v>6127</v>
      </c>
      <c r="G6129">
        <f t="shared" ca="1" si="193"/>
        <v>-6.9145053579503152E-2</v>
      </c>
    </row>
    <row r="6130" spans="2:7" x14ac:dyDescent="0.2">
      <c r="B6130" s="153">
        <v>34717</v>
      </c>
      <c r="C6130" s="61">
        <v>41.498401999999999</v>
      </c>
      <c r="D6130">
        <f t="shared" si="192"/>
        <v>5.263179313978095E-3</v>
      </c>
      <c r="E6130">
        <v>5.263179313978095E-3</v>
      </c>
      <c r="F6130">
        <v>6128</v>
      </c>
      <c r="G6130">
        <f t="shared" ca="1" si="193"/>
        <v>-9.2573865496164316E-3</v>
      </c>
    </row>
    <row r="6131" spans="2:7" x14ac:dyDescent="0.2">
      <c r="B6131" s="153">
        <v>34716</v>
      </c>
      <c r="C6131" s="61">
        <v>41.281131999999999</v>
      </c>
      <c r="D6131">
        <f t="shared" si="192"/>
        <v>-5.2356232897835244E-3</v>
      </c>
      <c r="E6131">
        <v>-5.2356232897835244E-3</v>
      </c>
      <c r="F6131">
        <v>6129</v>
      </c>
      <c r="G6131">
        <f t="shared" ca="1" si="193"/>
        <v>-5.2380244930566137E-2</v>
      </c>
    </row>
    <row r="6132" spans="2:7" x14ac:dyDescent="0.2">
      <c r="B6132" s="153">
        <v>34715</v>
      </c>
      <c r="C6132" s="61">
        <v>41.498401999999999</v>
      </c>
      <c r="D6132">
        <f t="shared" si="192"/>
        <v>5.263179313978095E-3</v>
      </c>
      <c r="E6132">
        <v>5.263179313978095E-3</v>
      </c>
      <c r="F6132">
        <v>6130</v>
      </c>
      <c r="G6132">
        <f t="shared" ca="1" si="193"/>
        <v>-2.1743559524850738E-2</v>
      </c>
    </row>
    <row r="6133" spans="2:7" x14ac:dyDescent="0.2">
      <c r="B6133" s="153">
        <v>34712</v>
      </c>
      <c r="C6133" s="61">
        <v>41.281131999999999</v>
      </c>
      <c r="D6133">
        <f t="shared" si="192"/>
        <v>0</v>
      </c>
      <c r="E6133">
        <v>0</v>
      </c>
      <c r="F6133">
        <v>6131</v>
      </c>
      <c r="G6133">
        <f t="shared" ca="1" si="193"/>
        <v>2.1739636843358678E-2</v>
      </c>
    </row>
    <row r="6134" spans="2:7" x14ac:dyDescent="0.2">
      <c r="B6134" s="153">
        <v>34711</v>
      </c>
      <c r="C6134" s="61">
        <v>41.281131999999999</v>
      </c>
      <c r="D6134">
        <f t="shared" si="192"/>
        <v>0</v>
      </c>
      <c r="E6134">
        <v>0</v>
      </c>
      <c r="F6134">
        <v>6132</v>
      </c>
      <c r="G6134">
        <f t="shared" ca="1" si="193"/>
        <v>-2.3071119714672805E-2</v>
      </c>
    </row>
    <row r="6135" spans="2:7" x14ac:dyDescent="0.2">
      <c r="B6135" s="153">
        <v>34710</v>
      </c>
      <c r="C6135" s="61">
        <v>41.281131999999999</v>
      </c>
      <c r="D6135">
        <f t="shared" si="192"/>
        <v>-1.5544080249463068E-2</v>
      </c>
      <c r="E6135">
        <v>-1.5544080249463068E-2</v>
      </c>
      <c r="F6135">
        <v>6133</v>
      </c>
      <c r="G6135">
        <f t="shared" ca="1" si="193"/>
        <v>5.2862755240139642E-2</v>
      </c>
    </row>
    <row r="6136" spans="2:7" x14ac:dyDescent="0.2">
      <c r="B6136" s="153">
        <v>34709</v>
      </c>
      <c r="C6136" s="61">
        <v>41.932941</v>
      </c>
      <c r="D6136">
        <f t="shared" si="192"/>
        <v>-2.0304831810660142E-2</v>
      </c>
      <c r="E6136">
        <v>-2.0304831810660142E-2</v>
      </c>
      <c r="F6136">
        <v>6134</v>
      </c>
      <c r="G6136">
        <f t="shared" ca="1" si="193"/>
        <v>3.6610977899718018E-2</v>
      </c>
    </row>
    <row r="6137" spans="2:7" x14ac:dyDescent="0.2">
      <c r="B6137" s="153">
        <v>34708</v>
      </c>
      <c r="C6137" s="61">
        <v>42.802028999999997</v>
      </c>
      <c r="D6137">
        <f t="shared" si="192"/>
        <v>-1.0050105511398197E-2</v>
      </c>
      <c r="E6137">
        <v>-1.0050105511398197E-2</v>
      </c>
      <c r="F6137">
        <v>6135</v>
      </c>
      <c r="G6137">
        <f t="shared" ca="1" si="193"/>
        <v>6.7112471784628674E-2</v>
      </c>
    </row>
    <row r="6138" spans="2:7" x14ac:dyDescent="0.2">
      <c r="B6138" s="153">
        <v>34705</v>
      </c>
      <c r="C6138" s="61">
        <v>43.236561000000002</v>
      </c>
      <c r="D6138">
        <f t="shared" si="192"/>
        <v>-1.9704242286171649E-2</v>
      </c>
      <c r="E6138">
        <v>-1.9704242286171649E-2</v>
      </c>
      <c r="F6138">
        <v>6136</v>
      </c>
      <c r="G6138">
        <f t="shared" ca="1" si="193"/>
        <v>3.4385699248944052E-2</v>
      </c>
    </row>
    <row r="6139" spans="2:7" x14ac:dyDescent="0.2">
      <c r="B6139" s="153">
        <v>34704</v>
      </c>
      <c r="C6139" s="61">
        <v>44.105629</v>
      </c>
      <c r="D6139">
        <f t="shared" si="192"/>
        <v>-1.9323814680569748E-2</v>
      </c>
      <c r="E6139">
        <v>-1.9323814680569748E-2</v>
      </c>
      <c r="F6139">
        <v>6137</v>
      </c>
      <c r="G6139">
        <f t="shared" ca="1" si="193"/>
        <v>8.8551272036422289E-4</v>
      </c>
    </row>
    <row r="6140" spans="2:7" x14ac:dyDescent="0.2">
      <c r="B6140" s="153">
        <v>34703</v>
      </c>
      <c r="C6140" s="61">
        <v>44.974711999999997</v>
      </c>
      <c r="D6140">
        <f t="shared" si="192"/>
        <v>-9.5692628230220934E-3</v>
      </c>
      <c r="E6140">
        <v>-9.5692628230220934E-3</v>
      </c>
      <c r="F6140">
        <v>6138</v>
      </c>
      <c r="G6140">
        <f t="shared" ca="1" si="193"/>
        <v>-1.1833328715456665E-2</v>
      </c>
    </row>
    <row r="6141" spans="2:7" x14ac:dyDescent="0.2">
      <c r="B6141" s="153">
        <v>34702</v>
      </c>
      <c r="C6141" s="61">
        <v>45.409244999999999</v>
      </c>
      <c r="D6141">
        <f t="shared" si="192"/>
        <v>-4.7620767587764597E-3</v>
      </c>
      <c r="E6141">
        <v>-4.7620767587764597E-3</v>
      </c>
      <c r="F6141">
        <v>6139</v>
      </c>
      <c r="G6141">
        <f t="shared" ca="1" si="193"/>
        <v>9.2732357081609831E-2</v>
      </c>
    </row>
    <row r="6142" spans="2:7" x14ac:dyDescent="0.2">
      <c r="B6142" s="153">
        <v>34701</v>
      </c>
      <c r="C6142" s="61">
        <v>45.626522000000001</v>
      </c>
      <c r="D6142">
        <f t="shared" si="192"/>
        <v>0</v>
      </c>
      <c r="E6142">
        <v>0</v>
      </c>
      <c r="F6142">
        <v>6140</v>
      </c>
      <c r="G6142">
        <f t="shared" ca="1" si="193"/>
        <v>1.8339638523969765E-2</v>
      </c>
    </row>
    <row r="6143" spans="2:7" x14ac:dyDescent="0.2">
      <c r="B6143" s="153">
        <v>34698</v>
      </c>
      <c r="C6143" s="61">
        <v>45.626522000000001</v>
      </c>
      <c r="D6143">
        <f t="shared" si="192"/>
        <v>0</v>
      </c>
      <c r="E6143">
        <v>0</v>
      </c>
      <c r="F6143">
        <v>6141</v>
      </c>
      <c r="G6143">
        <f t="shared" ca="1" si="193"/>
        <v>-4.2251185523854068E-2</v>
      </c>
    </row>
    <row r="6144" spans="2:7" x14ac:dyDescent="0.2">
      <c r="B6144" s="153">
        <v>34697</v>
      </c>
      <c r="C6144" s="61">
        <v>45.626522000000001</v>
      </c>
      <c r="D6144">
        <f t="shared" si="192"/>
        <v>0</v>
      </c>
      <c r="E6144">
        <v>0</v>
      </c>
      <c r="F6144">
        <v>6142</v>
      </c>
      <c r="G6144">
        <f t="shared" ca="1" si="193"/>
        <v>2.7465216343209985E-2</v>
      </c>
    </row>
    <row r="6145" spans="2:7" x14ac:dyDescent="0.2">
      <c r="B6145" s="153">
        <v>34696</v>
      </c>
      <c r="C6145" s="61">
        <v>45.626522000000001</v>
      </c>
      <c r="D6145">
        <f t="shared" si="192"/>
        <v>0</v>
      </c>
      <c r="E6145">
        <v>0</v>
      </c>
      <c r="F6145">
        <v>6143</v>
      </c>
      <c r="G6145">
        <f t="shared" ca="1" si="193"/>
        <v>-2.8488368638956121E-2</v>
      </c>
    </row>
    <row r="6146" spans="2:7" x14ac:dyDescent="0.2">
      <c r="B6146" s="153">
        <v>34695</v>
      </c>
      <c r="C6146" s="61">
        <v>45.626522000000001</v>
      </c>
      <c r="D6146">
        <f t="shared" si="192"/>
        <v>0</v>
      </c>
      <c r="E6146">
        <v>0</v>
      </c>
      <c r="F6146">
        <v>6144</v>
      </c>
      <c r="G6146">
        <f t="shared" ca="1" si="193"/>
        <v>-6.020884564887579E-2</v>
      </c>
    </row>
    <row r="6147" spans="2:7" x14ac:dyDescent="0.2">
      <c r="B6147" s="153">
        <v>34694</v>
      </c>
      <c r="C6147" s="61">
        <v>45.626522000000001</v>
      </c>
      <c r="D6147">
        <f t="shared" ref="D6147:D6210" si="194">(C6147-C6148)/C6148</f>
        <v>0</v>
      </c>
      <c r="E6147">
        <v>0</v>
      </c>
      <c r="F6147">
        <v>6145</v>
      </c>
      <c r="G6147">
        <f t="shared" ref="G6147:G6210" ca="1" si="195">_xlfn.NORM.INV(RAND(),$N$5,$N$6)</f>
        <v>2.2251187292649414E-2</v>
      </c>
    </row>
    <row r="6148" spans="2:7" x14ac:dyDescent="0.2">
      <c r="B6148" s="153">
        <v>34691</v>
      </c>
      <c r="C6148" s="61">
        <v>45.626522000000001</v>
      </c>
      <c r="D6148">
        <f t="shared" si="194"/>
        <v>9.61557887213387E-3</v>
      </c>
      <c r="E6148">
        <v>9.61557887213387E-3</v>
      </c>
      <c r="F6148">
        <v>6146</v>
      </c>
      <c r="G6148">
        <f t="shared" ca="1" si="195"/>
        <v>3.2741179742173193E-2</v>
      </c>
    </row>
    <row r="6149" spans="2:7" x14ac:dyDescent="0.2">
      <c r="B6149" s="153">
        <v>34690</v>
      </c>
      <c r="C6149" s="61">
        <v>45.191974999999999</v>
      </c>
      <c r="D6149">
        <f t="shared" si="194"/>
        <v>9.7086200770813008E-3</v>
      </c>
      <c r="E6149">
        <v>9.7086200770813008E-3</v>
      </c>
      <c r="F6149">
        <v>6147</v>
      </c>
      <c r="G6149">
        <f t="shared" ca="1" si="195"/>
        <v>-7.3592092516449846E-3</v>
      </c>
    </row>
    <row r="6150" spans="2:7" x14ac:dyDescent="0.2">
      <c r="B6150" s="153">
        <v>34689</v>
      </c>
      <c r="C6150" s="61">
        <v>44.757441999999998</v>
      </c>
      <c r="D6150">
        <f t="shared" si="194"/>
        <v>-4.83093699410458E-3</v>
      </c>
      <c r="E6150">
        <v>-4.83093699410458E-3</v>
      </c>
      <c r="F6150">
        <v>6148</v>
      </c>
      <c r="G6150">
        <f t="shared" ca="1" si="195"/>
        <v>2.899235199812282E-2</v>
      </c>
    </row>
    <row r="6151" spans="2:7" x14ac:dyDescent="0.2">
      <c r="B6151" s="153">
        <v>34688</v>
      </c>
      <c r="C6151" s="61">
        <v>44.974711999999997</v>
      </c>
      <c r="D6151">
        <f t="shared" si="194"/>
        <v>-1.4285770017710414E-2</v>
      </c>
      <c r="E6151">
        <v>-1.4285770017710414E-2</v>
      </c>
      <c r="F6151">
        <v>6149</v>
      </c>
      <c r="G6151">
        <f t="shared" ca="1" si="195"/>
        <v>7.5597509754840697E-2</v>
      </c>
    </row>
    <row r="6152" spans="2:7" x14ac:dyDescent="0.2">
      <c r="B6152" s="153">
        <v>34687</v>
      </c>
      <c r="C6152" s="61">
        <v>45.626522000000001</v>
      </c>
      <c r="D6152">
        <f t="shared" si="194"/>
        <v>-9.4339126990960857E-3</v>
      </c>
      <c r="E6152">
        <v>-9.4339126990960857E-3</v>
      </c>
      <c r="F6152">
        <v>6150</v>
      </c>
      <c r="G6152">
        <f t="shared" ca="1" si="195"/>
        <v>-2.4792796752954024E-2</v>
      </c>
    </row>
    <row r="6153" spans="2:7" x14ac:dyDescent="0.2">
      <c r="B6153" s="153">
        <v>34684</v>
      </c>
      <c r="C6153" s="61">
        <v>46.061058000000003</v>
      </c>
      <c r="D6153">
        <f t="shared" si="194"/>
        <v>1.1933310864506715E-2</v>
      </c>
      <c r="E6153">
        <v>1.1933310864506715E-2</v>
      </c>
      <c r="F6153">
        <v>6151</v>
      </c>
      <c r="G6153">
        <f t="shared" ca="1" si="195"/>
        <v>-4.9173104284329618E-2</v>
      </c>
    </row>
    <row r="6154" spans="2:7" x14ac:dyDescent="0.2">
      <c r="B6154" s="153">
        <v>34683</v>
      </c>
      <c r="C6154" s="61">
        <v>45.517879000000001</v>
      </c>
      <c r="D6154">
        <f t="shared" si="194"/>
        <v>2.1951104680262415E-2</v>
      </c>
      <c r="E6154">
        <v>2.1951104680262415E-2</v>
      </c>
      <c r="F6154">
        <v>6152</v>
      </c>
      <c r="G6154">
        <f t="shared" ca="1" si="195"/>
        <v>2.4398648914966875E-2</v>
      </c>
    </row>
    <row r="6155" spans="2:7" x14ac:dyDescent="0.2">
      <c r="B6155" s="153">
        <v>34682</v>
      </c>
      <c r="C6155" s="61">
        <v>44.540173000000003</v>
      </c>
      <c r="D6155">
        <f t="shared" si="194"/>
        <v>2.4999913126186778E-2</v>
      </c>
      <c r="E6155">
        <v>2.4999913126186778E-2</v>
      </c>
      <c r="F6155">
        <v>6153</v>
      </c>
      <c r="G6155">
        <f t="shared" ca="1" si="195"/>
        <v>-9.3714419612504953E-3</v>
      </c>
    </row>
    <row r="6156" spans="2:7" x14ac:dyDescent="0.2">
      <c r="B6156" s="153">
        <v>34681</v>
      </c>
      <c r="C6156" s="61">
        <v>43.453831000000001</v>
      </c>
      <c r="D6156">
        <f t="shared" si="194"/>
        <v>-4.9750524929566614E-3</v>
      </c>
      <c r="E6156">
        <v>-4.9750524929566614E-3</v>
      </c>
      <c r="F6156">
        <v>6154</v>
      </c>
      <c r="G6156">
        <f t="shared" ca="1" si="195"/>
        <v>1.4818502648354709E-2</v>
      </c>
    </row>
    <row r="6157" spans="2:7" x14ac:dyDescent="0.2">
      <c r="B6157" s="153">
        <v>34680</v>
      </c>
      <c r="C6157" s="61">
        <v>43.671097000000003</v>
      </c>
      <c r="D6157">
        <f t="shared" si="194"/>
        <v>-4.9504238743193745E-3</v>
      </c>
      <c r="E6157">
        <v>-4.9504238743193745E-3</v>
      </c>
      <c r="F6157">
        <v>6155</v>
      </c>
      <c r="G6157">
        <f t="shared" ca="1" si="195"/>
        <v>0.10752180607851229</v>
      </c>
    </row>
    <row r="6158" spans="2:7" x14ac:dyDescent="0.2">
      <c r="B6158" s="153">
        <v>34677</v>
      </c>
      <c r="C6158" s="61">
        <v>43.888362999999998</v>
      </c>
      <c r="D6158">
        <f t="shared" si="194"/>
        <v>2.5380432315486746E-2</v>
      </c>
      <c r="E6158">
        <v>2.5380432315486746E-2</v>
      </c>
      <c r="F6158">
        <v>6156</v>
      </c>
      <c r="G6158">
        <f t="shared" ca="1" si="195"/>
        <v>4.1458936145002097E-3</v>
      </c>
    </row>
    <row r="6159" spans="2:7" x14ac:dyDescent="0.2">
      <c r="B6159" s="153">
        <v>34676</v>
      </c>
      <c r="C6159" s="61">
        <v>42.802028999999997</v>
      </c>
      <c r="D6159">
        <f t="shared" si="194"/>
        <v>-1.990030156558709E-2</v>
      </c>
      <c r="E6159">
        <v>-1.990030156558709E-2</v>
      </c>
      <c r="F6159">
        <v>6157</v>
      </c>
      <c r="G6159">
        <f t="shared" ca="1" si="195"/>
        <v>-7.3348162777622836E-2</v>
      </c>
    </row>
    <row r="6160" spans="2:7" x14ac:dyDescent="0.2">
      <c r="B6160" s="153">
        <v>34675</v>
      </c>
      <c r="C6160" s="61">
        <v>43.671097000000003</v>
      </c>
      <c r="D6160">
        <f t="shared" si="194"/>
        <v>0</v>
      </c>
      <c r="E6160">
        <v>0</v>
      </c>
      <c r="F6160">
        <v>6158</v>
      </c>
      <c r="G6160">
        <f t="shared" ca="1" si="195"/>
        <v>-0.10460627983605497</v>
      </c>
    </row>
    <row r="6161" spans="2:7" x14ac:dyDescent="0.2">
      <c r="B6161" s="153">
        <v>34674</v>
      </c>
      <c r="C6161" s="61">
        <v>43.671097000000003</v>
      </c>
      <c r="D6161">
        <f t="shared" si="194"/>
        <v>-1.4705850832920251E-2</v>
      </c>
      <c r="E6161">
        <v>-1.4705850832920251E-2</v>
      </c>
      <c r="F6161">
        <v>6159</v>
      </c>
      <c r="G6161">
        <f t="shared" ca="1" si="195"/>
        <v>-3.6805981143404186E-2</v>
      </c>
    </row>
    <row r="6162" spans="2:7" x14ac:dyDescent="0.2">
      <c r="B6162" s="153">
        <v>34673</v>
      </c>
      <c r="C6162" s="61">
        <v>44.322902999999997</v>
      </c>
      <c r="D6162">
        <f t="shared" si="194"/>
        <v>-4.8780681655638449E-3</v>
      </c>
      <c r="E6162">
        <v>-4.8780681655638449E-3</v>
      </c>
      <c r="F6162">
        <v>6160</v>
      </c>
      <c r="G6162">
        <f t="shared" ca="1" si="195"/>
        <v>-4.4532413242554476E-2</v>
      </c>
    </row>
    <row r="6163" spans="2:7" x14ac:dyDescent="0.2">
      <c r="B6163" s="153">
        <v>34670</v>
      </c>
      <c r="C6163" s="61">
        <v>44.540173000000003</v>
      </c>
      <c r="D6163">
        <f t="shared" si="194"/>
        <v>-4.8543658951732457E-3</v>
      </c>
      <c r="E6163">
        <v>-4.8543658951732457E-3</v>
      </c>
      <c r="F6163">
        <v>6161</v>
      </c>
      <c r="G6163">
        <f t="shared" ca="1" si="195"/>
        <v>-5.1399631783390402E-2</v>
      </c>
    </row>
    <row r="6164" spans="2:7" x14ac:dyDescent="0.2">
      <c r="B6164" s="153">
        <v>34669</v>
      </c>
      <c r="C6164" s="61">
        <v>44.757441999999998</v>
      </c>
      <c r="D6164">
        <f t="shared" si="194"/>
        <v>4.878045713922005E-3</v>
      </c>
      <c r="E6164">
        <v>4.878045713922005E-3</v>
      </c>
      <c r="F6164">
        <v>6162</v>
      </c>
      <c r="G6164">
        <f t="shared" ca="1" si="195"/>
        <v>-2.0982298629835135E-2</v>
      </c>
    </row>
    <row r="6165" spans="2:7" x14ac:dyDescent="0.2">
      <c r="B6165" s="153">
        <v>34668</v>
      </c>
      <c r="C6165" s="61">
        <v>44.540173000000003</v>
      </c>
      <c r="D6165">
        <f t="shared" si="194"/>
        <v>-9.6618517534919138E-3</v>
      </c>
      <c r="E6165">
        <v>-9.6618517534919138E-3</v>
      </c>
      <c r="F6165">
        <v>6163</v>
      </c>
      <c r="G6165">
        <f t="shared" ca="1" si="195"/>
        <v>8.1321078030562918E-2</v>
      </c>
    </row>
    <row r="6166" spans="2:7" x14ac:dyDescent="0.2">
      <c r="B6166" s="153">
        <v>34667</v>
      </c>
      <c r="C6166" s="61">
        <v>44.974711999999997</v>
      </c>
      <c r="D6166">
        <f t="shared" si="194"/>
        <v>4.854388237826442E-3</v>
      </c>
      <c r="E6166">
        <v>4.854388237826442E-3</v>
      </c>
      <c r="F6166">
        <v>6164</v>
      </c>
      <c r="G6166">
        <f t="shared" ca="1" si="195"/>
        <v>-1.7862916802788961E-3</v>
      </c>
    </row>
    <row r="6167" spans="2:7" x14ac:dyDescent="0.2">
      <c r="B6167" s="153">
        <v>34666</v>
      </c>
      <c r="C6167" s="61">
        <v>44.757441999999998</v>
      </c>
      <c r="D6167">
        <f t="shared" si="194"/>
        <v>0</v>
      </c>
      <c r="E6167">
        <v>0</v>
      </c>
      <c r="F6167">
        <v>6165</v>
      </c>
      <c r="G6167">
        <f t="shared" ca="1" si="195"/>
        <v>-0.11432964669555279</v>
      </c>
    </row>
    <row r="6168" spans="2:7" x14ac:dyDescent="0.2">
      <c r="B6168" s="153">
        <v>34663</v>
      </c>
      <c r="C6168" s="61">
        <v>44.757441999999998</v>
      </c>
      <c r="D6168">
        <f t="shared" si="194"/>
        <v>1.9802037273525086E-2</v>
      </c>
      <c r="E6168">
        <v>1.9802037273525086E-2</v>
      </c>
      <c r="F6168">
        <v>6166</v>
      </c>
      <c r="G6168">
        <f t="shared" ca="1" si="195"/>
        <v>-0.11212183881715052</v>
      </c>
    </row>
    <row r="6169" spans="2:7" x14ac:dyDescent="0.2">
      <c r="B6169" s="153">
        <v>34662</v>
      </c>
      <c r="C6169" s="61">
        <v>43.888362999999998</v>
      </c>
      <c r="D6169">
        <f t="shared" si="194"/>
        <v>9.9998547884074303E-3</v>
      </c>
      <c r="E6169">
        <v>9.9998547884074303E-3</v>
      </c>
      <c r="F6169">
        <v>6167</v>
      </c>
      <c r="G6169">
        <f t="shared" ca="1" si="195"/>
        <v>3.7709078668590156E-2</v>
      </c>
    </row>
    <row r="6170" spans="2:7" x14ac:dyDescent="0.2">
      <c r="B6170" s="153">
        <v>34661</v>
      </c>
      <c r="C6170" s="61">
        <v>43.453831000000001</v>
      </c>
      <c r="D6170">
        <f t="shared" si="194"/>
        <v>-2.9126128343080836E-2</v>
      </c>
      <c r="E6170">
        <v>-2.9126128343080836E-2</v>
      </c>
      <c r="F6170">
        <v>6168</v>
      </c>
      <c r="G6170">
        <f t="shared" ca="1" si="195"/>
        <v>2.1026906363170502E-3</v>
      </c>
    </row>
    <row r="6171" spans="2:7" x14ac:dyDescent="0.2">
      <c r="B6171" s="153">
        <v>34660</v>
      </c>
      <c r="C6171" s="61">
        <v>44.757441999999998</v>
      </c>
      <c r="D6171">
        <f t="shared" si="194"/>
        <v>-1.9047693356947167E-2</v>
      </c>
      <c r="E6171">
        <v>-1.9047693356947167E-2</v>
      </c>
      <c r="F6171">
        <v>6169</v>
      </c>
      <c r="G6171">
        <f t="shared" ca="1" si="195"/>
        <v>4.6510275862688862E-2</v>
      </c>
    </row>
    <row r="6172" spans="2:7" x14ac:dyDescent="0.2">
      <c r="B6172" s="153">
        <v>34659</v>
      </c>
      <c r="C6172" s="61">
        <v>45.626522000000001</v>
      </c>
      <c r="D6172">
        <f t="shared" si="194"/>
        <v>0</v>
      </c>
      <c r="E6172">
        <v>0</v>
      </c>
      <c r="F6172">
        <v>6170</v>
      </c>
      <c r="G6172">
        <f t="shared" ca="1" si="195"/>
        <v>-2.3007222433780988E-2</v>
      </c>
    </row>
    <row r="6173" spans="2:7" x14ac:dyDescent="0.2">
      <c r="B6173" s="153">
        <v>34656</v>
      </c>
      <c r="C6173" s="61">
        <v>45.626522000000001</v>
      </c>
      <c r="D6173">
        <f t="shared" si="194"/>
        <v>0</v>
      </c>
      <c r="E6173">
        <v>0</v>
      </c>
      <c r="F6173">
        <v>6171</v>
      </c>
      <c r="G6173">
        <f t="shared" ca="1" si="195"/>
        <v>5.451883423306092E-2</v>
      </c>
    </row>
    <row r="6174" spans="2:7" x14ac:dyDescent="0.2">
      <c r="B6174" s="153">
        <v>34655</v>
      </c>
      <c r="C6174" s="61">
        <v>45.626522000000001</v>
      </c>
      <c r="D6174">
        <f t="shared" si="194"/>
        <v>9.61557887213387E-3</v>
      </c>
      <c r="E6174">
        <v>9.61557887213387E-3</v>
      </c>
      <c r="F6174">
        <v>6172</v>
      </c>
      <c r="G6174">
        <f t="shared" ca="1" si="195"/>
        <v>8.4062888187612067E-2</v>
      </c>
    </row>
    <row r="6175" spans="2:7" x14ac:dyDescent="0.2">
      <c r="B6175" s="153">
        <v>34654</v>
      </c>
      <c r="C6175" s="61">
        <v>45.191974999999999</v>
      </c>
      <c r="D6175">
        <f t="shared" si="194"/>
        <v>3.9999787360520601E-2</v>
      </c>
      <c r="E6175">
        <v>3.9999787360520601E-2</v>
      </c>
      <c r="F6175">
        <v>6173</v>
      </c>
      <c r="G6175">
        <f t="shared" ca="1" si="195"/>
        <v>-9.0333872605591597E-3</v>
      </c>
    </row>
    <row r="6176" spans="2:7" x14ac:dyDescent="0.2">
      <c r="B6176" s="153">
        <v>34653</v>
      </c>
      <c r="C6176" s="61">
        <v>43.453831000000001</v>
      </c>
      <c r="D6176">
        <f t="shared" si="194"/>
        <v>-9.9008477486389104E-3</v>
      </c>
      <c r="E6176">
        <v>-9.9008477486389104E-3</v>
      </c>
      <c r="F6176">
        <v>6174</v>
      </c>
      <c r="G6176">
        <f t="shared" ca="1" si="195"/>
        <v>-5.0349997574634257E-2</v>
      </c>
    </row>
    <row r="6177" spans="2:7" x14ac:dyDescent="0.2">
      <c r="B6177" s="153">
        <v>34652</v>
      </c>
      <c r="C6177" s="61">
        <v>43.888362999999998</v>
      </c>
      <c r="D6177">
        <f t="shared" si="194"/>
        <v>-2.8846094909549785E-2</v>
      </c>
      <c r="E6177">
        <v>-2.8846094909549785E-2</v>
      </c>
      <c r="F6177">
        <v>6175</v>
      </c>
      <c r="G6177">
        <f t="shared" ca="1" si="195"/>
        <v>-8.6326529001451158E-2</v>
      </c>
    </row>
    <row r="6178" spans="2:7" x14ac:dyDescent="0.2">
      <c r="B6178" s="153">
        <v>34649</v>
      </c>
      <c r="C6178" s="61">
        <v>45.191974999999999</v>
      </c>
      <c r="D6178">
        <f t="shared" si="194"/>
        <v>-1.8868064211638461E-2</v>
      </c>
      <c r="E6178">
        <v>-1.8868064211638461E-2</v>
      </c>
      <c r="F6178">
        <v>6176</v>
      </c>
      <c r="G6178">
        <f t="shared" ca="1" si="195"/>
        <v>1.094362354124934E-2</v>
      </c>
    </row>
    <row r="6179" spans="2:7" x14ac:dyDescent="0.2">
      <c r="B6179" s="153">
        <v>34648</v>
      </c>
      <c r="C6179" s="61">
        <v>46.061058000000003</v>
      </c>
      <c r="D6179">
        <f t="shared" si="194"/>
        <v>0</v>
      </c>
      <c r="E6179">
        <v>0</v>
      </c>
      <c r="F6179">
        <v>6177</v>
      </c>
      <c r="G6179">
        <f t="shared" ca="1" si="195"/>
        <v>-3.1213580160913187E-2</v>
      </c>
    </row>
    <row r="6180" spans="2:7" x14ac:dyDescent="0.2">
      <c r="B6180" s="153">
        <v>34647</v>
      </c>
      <c r="C6180" s="61">
        <v>46.061058000000003</v>
      </c>
      <c r="D6180">
        <f t="shared" si="194"/>
        <v>-2.7522877283848786E-2</v>
      </c>
      <c r="E6180">
        <v>-2.7522877283848786E-2</v>
      </c>
      <c r="F6180">
        <v>6178</v>
      </c>
      <c r="G6180">
        <f t="shared" ca="1" si="195"/>
        <v>-3.9719049885373288E-2</v>
      </c>
    </row>
    <row r="6181" spans="2:7" x14ac:dyDescent="0.2">
      <c r="B6181" s="153">
        <v>34646</v>
      </c>
      <c r="C6181" s="61">
        <v>47.364669999999997</v>
      </c>
      <c r="D6181">
        <f t="shared" si="194"/>
        <v>0</v>
      </c>
      <c r="E6181">
        <v>0</v>
      </c>
      <c r="F6181">
        <v>6179</v>
      </c>
      <c r="G6181">
        <f t="shared" ca="1" si="195"/>
        <v>7.5688627699789623E-2</v>
      </c>
    </row>
    <row r="6182" spans="2:7" x14ac:dyDescent="0.2">
      <c r="B6182" s="153">
        <v>34645</v>
      </c>
      <c r="C6182" s="61">
        <v>47.364669999999997</v>
      </c>
      <c r="D6182">
        <f t="shared" si="194"/>
        <v>9.2592107237536164E-3</v>
      </c>
      <c r="E6182">
        <v>9.2592107237536164E-3</v>
      </c>
      <c r="F6182">
        <v>6180</v>
      </c>
      <c r="G6182">
        <f t="shared" ca="1" si="195"/>
        <v>8.0049963561105872E-2</v>
      </c>
    </row>
    <row r="6183" spans="2:7" x14ac:dyDescent="0.2">
      <c r="B6183" s="153">
        <v>34642</v>
      </c>
      <c r="C6183" s="61">
        <v>46.930134000000002</v>
      </c>
      <c r="D6183">
        <f t="shared" si="194"/>
        <v>0</v>
      </c>
      <c r="E6183">
        <v>0</v>
      </c>
      <c r="F6183">
        <v>6181</v>
      </c>
      <c r="G6183">
        <f t="shared" ca="1" si="195"/>
        <v>3.878650355529855E-2</v>
      </c>
    </row>
    <row r="6184" spans="2:7" x14ac:dyDescent="0.2">
      <c r="B6184" s="153">
        <v>34641</v>
      </c>
      <c r="C6184" s="61">
        <v>46.930134000000002</v>
      </c>
      <c r="D6184">
        <f t="shared" si="194"/>
        <v>4.651181310570021E-3</v>
      </c>
      <c r="E6184">
        <v>4.651181310570021E-3</v>
      </c>
      <c r="F6184">
        <v>6182</v>
      </c>
      <c r="G6184">
        <f t="shared" ca="1" si="195"/>
        <v>0.10499721967843466</v>
      </c>
    </row>
    <row r="6185" spans="2:7" x14ac:dyDescent="0.2">
      <c r="B6185" s="153">
        <v>34640</v>
      </c>
      <c r="C6185" s="61">
        <v>46.712864000000003</v>
      </c>
      <c r="D6185">
        <f t="shared" si="194"/>
        <v>0</v>
      </c>
      <c r="E6185">
        <v>0</v>
      </c>
      <c r="F6185">
        <v>6183</v>
      </c>
      <c r="G6185">
        <f t="shared" ca="1" si="195"/>
        <v>-2.9537686791471316E-2</v>
      </c>
    </row>
    <row r="6186" spans="2:7" x14ac:dyDescent="0.2">
      <c r="B6186" s="153">
        <v>34639</v>
      </c>
      <c r="C6186" s="61">
        <v>46.712864000000003</v>
      </c>
      <c r="D6186">
        <f t="shared" si="194"/>
        <v>0</v>
      </c>
      <c r="E6186">
        <v>0</v>
      </c>
      <c r="F6186">
        <v>6184</v>
      </c>
      <c r="G6186">
        <f t="shared" ca="1" si="195"/>
        <v>2.1317374635642993E-2</v>
      </c>
    </row>
    <row r="6187" spans="2:7" x14ac:dyDescent="0.2">
      <c r="B6187" s="153">
        <v>34638</v>
      </c>
      <c r="C6187" s="61">
        <v>46.712864000000003</v>
      </c>
      <c r="D6187">
        <f t="shared" si="194"/>
        <v>-4.6296479784182836E-3</v>
      </c>
      <c r="E6187">
        <v>-4.6296479784182836E-3</v>
      </c>
      <c r="F6187">
        <v>6185</v>
      </c>
      <c r="G6187">
        <f t="shared" ca="1" si="195"/>
        <v>-1.1802496777154213E-3</v>
      </c>
    </row>
    <row r="6188" spans="2:7" x14ac:dyDescent="0.2">
      <c r="B6188" s="153">
        <v>34635</v>
      </c>
      <c r="C6188" s="61">
        <v>46.930134000000002</v>
      </c>
      <c r="D6188">
        <f t="shared" si="194"/>
        <v>-1.8181724608563491E-2</v>
      </c>
      <c r="E6188">
        <v>-1.8181724608563491E-2</v>
      </c>
      <c r="F6188">
        <v>6186</v>
      </c>
      <c r="G6188">
        <f t="shared" ca="1" si="195"/>
        <v>-6.542490643458472E-2</v>
      </c>
    </row>
    <row r="6189" spans="2:7" x14ac:dyDescent="0.2">
      <c r="B6189" s="153">
        <v>34634</v>
      </c>
      <c r="C6189" s="61">
        <v>47.799205999999998</v>
      </c>
      <c r="D6189">
        <f t="shared" si="194"/>
        <v>-9.0091890631028033E-3</v>
      </c>
      <c r="E6189">
        <v>-9.0091890631028033E-3</v>
      </c>
      <c r="F6189">
        <v>6187</v>
      </c>
      <c r="G6189">
        <f t="shared" ca="1" si="195"/>
        <v>-5.2501813879555E-2</v>
      </c>
    </row>
    <row r="6190" spans="2:7" x14ac:dyDescent="0.2">
      <c r="B6190" s="153">
        <v>34633</v>
      </c>
      <c r="C6190" s="61">
        <v>48.233753</v>
      </c>
      <c r="D6190">
        <f t="shared" si="194"/>
        <v>-8.9284428247265596E-3</v>
      </c>
      <c r="E6190">
        <v>-8.9284428247265596E-3</v>
      </c>
      <c r="F6190">
        <v>6188</v>
      </c>
      <c r="G6190">
        <f t="shared" ca="1" si="195"/>
        <v>-5.6131266733377922E-3</v>
      </c>
    </row>
    <row r="6191" spans="2:7" x14ac:dyDescent="0.2">
      <c r="B6191" s="153">
        <v>34632</v>
      </c>
      <c r="C6191" s="61">
        <v>48.668284999999997</v>
      </c>
      <c r="D6191">
        <f t="shared" si="194"/>
        <v>0</v>
      </c>
      <c r="E6191">
        <v>0</v>
      </c>
      <c r="F6191">
        <v>6189</v>
      </c>
      <c r="G6191">
        <f t="shared" ca="1" si="195"/>
        <v>-2.814828697010098E-2</v>
      </c>
    </row>
    <row r="6192" spans="2:7" x14ac:dyDescent="0.2">
      <c r="B6192" s="153">
        <v>34631</v>
      </c>
      <c r="C6192" s="61">
        <v>48.668284999999997</v>
      </c>
      <c r="D6192">
        <f t="shared" si="194"/>
        <v>-4.4443196177324767E-3</v>
      </c>
      <c r="E6192">
        <v>-4.4443196177324767E-3</v>
      </c>
      <c r="F6192">
        <v>6190</v>
      </c>
      <c r="G6192">
        <f t="shared" ca="1" si="195"/>
        <v>-4.428177553542121E-2</v>
      </c>
    </row>
    <row r="6193" spans="2:7" x14ac:dyDescent="0.2">
      <c r="B6193" s="153">
        <v>34628</v>
      </c>
      <c r="C6193" s="61">
        <v>48.885548</v>
      </c>
      <c r="D6193">
        <f t="shared" si="194"/>
        <v>4.4641597705775467E-3</v>
      </c>
      <c r="E6193">
        <v>4.4641597705775467E-3</v>
      </c>
      <c r="F6193">
        <v>6191</v>
      </c>
      <c r="G6193">
        <f t="shared" ca="1" si="195"/>
        <v>3.0642576484040465E-2</v>
      </c>
    </row>
    <row r="6194" spans="2:7" x14ac:dyDescent="0.2">
      <c r="B6194" s="153">
        <v>34627</v>
      </c>
      <c r="C6194" s="61">
        <v>48.668284999999997</v>
      </c>
      <c r="D6194">
        <f t="shared" si="194"/>
        <v>-4.4443196177324767E-3</v>
      </c>
      <c r="E6194">
        <v>-4.4443196177324767E-3</v>
      </c>
      <c r="F6194">
        <v>6192</v>
      </c>
      <c r="G6194">
        <f t="shared" ca="1" si="195"/>
        <v>2.3742766638967742E-2</v>
      </c>
    </row>
    <row r="6195" spans="2:7" x14ac:dyDescent="0.2">
      <c r="B6195" s="153">
        <v>34626</v>
      </c>
      <c r="C6195" s="61">
        <v>48.885548</v>
      </c>
      <c r="D6195">
        <f t="shared" si="194"/>
        <v>-4.4250199922289575E-3</v>
      </c>
      <c r="E6195">
        <v>-4.4250199922289575E-3</v>
      </c>
      <c r="F6195">
        <v>6193</v>
      </c>
      <c r="G6195">
        <f t="shared" ca="1" si="195"/>
        <v>-3.6478180849685897E-2</v>
      </c>
    </row>
    <row r="6196" spans="2:7" x14ac:dyDescent="0.2">
      <c r="B6196" s="153">
        <v>34625</v>
      </c>
      <c r="C6196" s="61">
        <v>49.102829</v>
      </c>
      <c r="D6196">
        <f t="shared" si="194"/>
        <v>0</v>
      </c>
      <c r="E6196">
        <v>0</v>
      </c>
      <c r="F6196">
        <v>6194</v>
      </c>
      <c r="G6196">
        <f t="shared" ca="1" si="195"/>
        <v>-5.9419810872486751E-3</v>
      </c>
    </row>
    <row r="6197" spans="2:7" x14ac:dyDescent="0.2">
      <c r="B6197" s="153">
        <v>34624</v>
      </c>
      <c r="C6197" s="61">
        <v>49.102829</v>
      </c>
      <c r="D6197">
        <f t="shared" si="194"/>
        <v>0</v>
      </c>
      <c r="E6197">
        <v>0</v>
      </c>
      <c r="F6197">
        <v>6195</v>
      </c>
      <c r="G6197">
        <f t="shared" ca="1" si="195"/>
        <v>8.1156782296731039E-2</v>
      </c>
    </row>
    <row r="6198" spans="2:7" x14ac:dyDescent="0.2">
      <c r="B6198" s="153">
        <v>34621</v>
      </c>
      <c r="C6198" s="61">
        <v>49.102829</v>
      </c>
      <c r="D6198">
        <f t="shared" si="194"/>
        <v>8.9286893918699307E-3</v>
      </c>
      <c r="E6198">
        <v>8.9286893918699307E-3</v>
      </c>
      <c r="F6198">
        <v>6196</v>
      </c>
      <c r="G6198">
        <f t="shared" ca="1" si="195"/>
        <v>-0.1498280271776726</v>
      </c>
    </row>
    <row r="6199" spans="2:7" x14ac:dyDescent="0.2">
      <c r="B6199" s="153">
        <v>34620</v>
      </c>
      <c r="C6199" s="61">
        <v>48.668284999999997</v>
      </c>
      <c r="D6199">
        <f t="shared" si="194"/>
        <v>0</v>
      </c>
      <c r="E6199">
        <v>0</v>
      </c>
      <c r="F6199">
        <v>6197</v>
      </c>
      <c r="G6199">
        <f t="shared" ca="1" si="195"/>
        <v>7.6840274437972242E-2</v>
      </c>
    </row>
    <row r="6200" spans="2:7" x14ac:dyDescent="0.2">
      <c r="B6200" s="153">
        <v>34619</v>
      </c>
      <c r="C6200" s="61">
        <v>48.668284999999997</v>
      </c>
      <c r="D6200">
        <f t="shared" si="194"/>
        <v>-1.7543928709167388E-2</v>
      </c>
      <c r="E6200">
        <v>-1.7543928709167388E-2</v>
      </c>
      <c r="F6200">
        <v>6198</v>
      </c>
      <c r="G6200">
        <f t="shared" ca="1" si="195"/>
        <v>-9.2328178747842521E-2</v>
      </c>
    </row>
    <row r="6201" spans="2:7" x14ac:dyDescent="0.2">
      <c r="B6201" s="153">
        <v>34618</v>
      </c>
      <c r="C6201" s="61">
        <v>49.537365000000001</v>
      </c>
      <c r="D6201">
        <f t="shared" si="194"/>
        <v>-4.3669093850725394E-3</v>
      </c>
      <c r="E6201">
        <v>-4.3669093850725394E-3</v>
      </c>
      <c r="F6201">
        <v>6199</v>
      </c>
      <c r="G6201">
        <f t="shared" ca="1" si="195"/>
        <v>3.2976731589025234E-2</v>
      </c>
    </row>
    <row r="6202" spans="2:7" x14ac:dyDescent="0.2">
      <c r="B6202" s="153">
        <v>34617</v>
      </c>
      <c r="C6202" s="61">
        <v>49.754638999999997</v>
      </c>
      <c r="D6202">
        <f t="shared" si="194"/>
        <v>0</v>
      </c>
      <c r="E6202">
        <v>0</v>
      </c>
      <c r="F6202">
        <v>6200</v>
      </c>
      <c r="G6202">
        <f t="shared" ca="1" si="195"/>
        <v>-5.0596643126626137E-2</v>
      </c>
    </row>
    <row r="6203" spans="2:7" x14ac:dyDescent="0.2">
      <c r="B6203" s="153">
        <v>34614</v>
      </c>
      <c r="C6203" s="61">
        <v>49.754638999999997</v>
      </c>
      <c r="D6203">
        <f t="shared" si="194"/>
        <v>2.1883537194016759E-3</v>
      </c>
      <c r="E6203">
        <v>2.1883537194016759E-3</v>
      </c>
      <c r="F6203">
        <v>6201</v>
      </c>
      <c r="G6203">
        <f t="shared" ca="1" si="195"/>
        <v>-1.5064979272713818E-2</v>
      </c>
    </row>
    <row r="6204" spans="2:7" x14ac:dyDescent="0.2">
      <c r="B6204" s="153">
        <v>34613</v>
      </c>
      <c r="C6204" s="61">
        <v>49.645995999999997</v>
      </c>
      <c r="D6204">
        <f t="shared" si="194"/>
        <v>2.1929103415168627E-3</v>
      </c>
      <c r="E6204">
        <v>2.1929103415168627E-3</v>
      </c>
      <c r="F6204">
        <v>6202</v>
      </c>
      <c r="G6204">
        <f t="shared" ca="1" si="195"/>
        <v>1.4540430293788712E-2</v>
      </c>
    </row>
    <row r="6205" spans="2:7" x14ac:dyDescent="0.2">
      <c r="B6205" s="153">
        <v>34612</v>
      </c>
      <c r="C6205" s="61">
        <v>49.537365000000001</v>
      </c>
      <c r="D6205">
        <f t="shared" si="194"/>
        <v>0</v>
      </c>
      <c r="E6205">
        <v>0</v>
      </c>
      <c r="F6205">
        <v>6203</v>
      </c>
      <c r="G6205">
        <f t="shared" ca="1" si="195"/>
        <v>-3.568925749979935E-2</v>
      </c>
    </row>
    <row r="6206" spans="2:7" x14ac:dyDescent="0.2">
      <c r="B6206" s="153">
        <v>34611</v>
      </c>
      <c r="C6206" s="61">
        <v>49.537365000000001</v>
      </c>
      <c r="D6206">
        <f t="shared" si="194"/>
        <v>8.8495104833980417E-3</v>
      </c>
      <c r="E6206">
        <v>8.8495104833980417E-3</v>
      </c>
      <c r="F6206">
        <v>6204</v>
      </c>
      <c r="G6206">
        <f t="shared" ca="1" si="195"/>
        <v>-4.3871827272839829E-2</v>
      </c>
    </row>
    <row r="6207" spans="2:7" x14ac:dyDescent="0.2">
      <c r="B6207" s="153">
        <v>34610</v>
      </c>
      <c r="C6207" s="61">
        <v>49.102829</v>
      </c>
      <c r="D6207">
        <f t="shared" si="194"/>
        <v>1.3453197919019522E-2</v>
      </c>
      <c r="E6207">
        <v>1.3453197919019522E-2</v>
      </c>
      <c r="F6207">
        <v>6205</v>
      </c>
      <c r="G6207">
        <f t="shared" ca="1" si="195"/>
        <v>-5.1656562903605548E-2</v>
      </c>
    </row>
    <row r="6208" spans="2:7" x14ac:dyDescent="0.2">
      <c r="B6208" s="153">
        <v>34607</v>
      </c>
      <c r="C6208" s="61">
        <v>48.451008000000002</v>
      </c>
      <c r="D6208">
        <f t="shared" si="194"/>
        <v>0</v>
      </c>
      <c r="E6208">
        <v>0</v>
      </c>
      <c r="F6208">
        <v>6206</v>
      </c>
      <c r="G6208">
        <f t="shared" ca="1" si="195"/>
        <v>-3.0027378754475052E-2</v>
      </c>
    </row>
    <row r="6209" spans="2:7" x14ac:dyDescent="0.2">
      <c r="B6209" s="153">
        <v>34606</v>
      </c>
      <c r="C6209" s="61">
        <v>48.451008000000002</v>
      </c>
      <c r="D6209">
        <f t="shared" si="194"/>
        <v>-4.4644474322445456E-3</v>
      </c>
      <c r="E6209">
        <v>-4.4644474322445456E-3</v>
      </c>
      <c r="F6209">
        <v>6207</v>
      </c>
      <c r="G6209">
        <f t="shared" ca="1" si="195"/>
        <v>7.4711828444798553E-2</v>
      </c>
    </row>
    <row r="6210" spans="2:7" x14ac:dyDescent="0.2">
      <c r="B6210" s="153">
        <v>34605</v>
      </c>
      <c r="C6210" s="61">
        <v>48.668284999999997</v>
      </c>
      <c r="D6210">
        <f t="shared" si="194"/>
        <v>0</v>
      </c>
      <c r="E6210">
        <v>0</v>
      </c>
      <c r="F6210">
        <v>6208</v>
      </c>
      <c r="G6210">
        <f t="shared" ca="1" si="195"/>
        <v>-3.3669358919453107E-2</v>
      </c>
    </row>
    <row r="6211" spans="2:7" x14ac:dyDescent="0.2">
      <c r="B6211" s="153">
        <v>34604</v>
      </c>
      <c r="C6211" s="61">
        <v>48.668284999999997</v>
      </c>
      <c r="D6211">
        <f t="shared" ref="D6211:D6274" si="196">(C6211-C6212)/C6212</f>
        <v>-3.030328328523077E-2</v>
      </c>
      <c r="E6211">
        <v>-3.030328328523077E-2</v>
      </c>
      <c r="F6211">
        <v>6209</v>
      </c>
      <c r="G6211">
        <f t="shared" ref="G6211:G6274" ca="1" si="197">_xlfn.NORM.INV(RAND(),$N$5,$N$6)</f>
        <v>2.6897625353527483E-2</v>
      </c>
    </row>
    <row r="6212" spans="2:7" x14ac:dyDescent="0.2">
      <c r="B6212" s="153">
        <v>34603</v>
      </c>
      <c r="C6212" s="61">
        <v>50.189182000000002</v>
      </c>
      <c r="D6212">
        <f t="shared" si="196"/>
        <v>0</v>
      </c>
      <c r="E6212">
        <v>0</v>
      </c>
      <c r="F6212">
        <v>6210</v>
      </c>
      <c r="G6212">
        <f t="shared" ca="1" si="197"/>
        <v>-9.724468156736023E-4</v>
      </c>
    </row>
    <row r="6213" spans="2:7" x14ac:dyDescent="0.2">
      <c r="B6213" s="153">
        <v>34600</v>
      </c>
      <c r="C6213" s="61">
        <v>50.189182000000002</v>
      </c>
      <c r="D6213">
        <f t="shared" si="196"/>
        <v>1.3158087839351188E-2</v>
      </c>
      <c r="E6213">
        <v>1.3158087839351188E-2</v>
      </c>
      <c r="F6213">
        <v>6211</v>
      </c>
      <c r="G6213">
        <f t="shared" ca="1" si="197"/>
        <v>3.2027858584759886E-2</v>
      </c>
    </row>
    <row r="6214" spans="2:7" x14ac:dyDescent="0.2">
      <c r="B6214" s="153">
        <v>34599</v>
      </c>
      <c r="C6214" s="61">
        <v>49.537365000000001</v>
      </c>
      <c r="D6214">
        <f t="shared" si="196"/>
        <v>-1.2987201106405782E-2</v>
      </c>
      <c r="E6214">
        <v>-1.2987201106405782E-2</v>
      </c>
      <c r="F6214">
        <v>6212</v>
      </c>
      <c r="G6214">
        <f t="shared" ca="1" si="197"/>
        <v>7.2963429026520104E-3</v>
      </c>
    </row>
    <row r="6215" spans="2:7" x14ac:dyDescent="0.2">
      <c r="B6215" s="153">
        <v>34598</v>
      </c>
      <c r="C6215" s="61">
        <v>50.189182000000002</v>
      </c>
      <c r="D6215">
        <f t="shared" si="196"/>
        <v>8.7337182770033765E-3</v>
      </c>
      <c r="E6215">
        <v>8.7337182770033765E-3</v>
      </c>
      <c r="F6215">
        <v>6213</v>
      </c>
      <c r="G6215">
        <f t="shared" ca="1" si="197"/>
        <v>-3.9873804444248151E-2</v>
      </c>
    </row>
    <row r="6216" spans="2:7" x14ac:dyDescent="0.2">
      <c r="B6216" s="153">
        <v>34597</v>
      </c>
      <c r="C6216" s="61">
        <v>49.754638999999997</v>
      </c>
      <c r="D6216">
        <f t="shared" si="196"/>
        <v>-2.1367062672163154E-2</v>
      </c>
      <c r="E6216">
        <v>-2.1367062672163154E-2</v>
      </c>
      <c r="F6216">
        <v>6214</v>
      </c>
      <c r="G6216">
        <f t="shared" ca="1" si="197"/>
        <v>3.4422209691169596E-2</v>
      </c>
    </row>
    <row r="6217" spans="2:7" x14ac:dyDescent="0.2">
      <c r="B6217" s="153">
        <v>34596</v>
      </c>
      <c r="C6217" s="61">
        <v>50.840961</v>
      </c>
      <c r="D6217">
        <f t="shared" si="196"/>
        <v>-2.0920797725713577E-2</v>
      </c>
      <c r="E6217">
        <v>-2.0920797725713577E-2</v>
      </c>
      <c r="F6217">
        <v>6215</v>
      </c>
      <c r="G6217">
        <f t="shared" ca="1" si="197"/>
        <v>-4.5083732800252171E-2</v>
      </c>
    </row>
    <row r="6218" spans="2:7" x14ac:dyDescent="0.2">
      <c r="B6218" s="153">
        <v>34593</v>
      </c>
      <c r="C6218" s="61">
        <v>51.927321999999997</v>
      </c>
      <c r="D6218">
        <f t="shared" si="196"/>
        <v>8.4388330690922993E-3</v>
      </c>
      <c r="E6218">
        <v>8.4388330690922993E-3</v>
      </c>
      <c r="F6218">
        <v>6216</v>
      </c>
      <c r="G6218">
        <f t="shared" ca="1" si="197"/>
        <v>-5.724444178342368E-2</v>
      </c>
    </row>
    <row r="6219" spans="2:7" x14ac:dyDescent="0.2">
      <c r="B6219" s="153">
        <v>34592</v>
      </c>
      <c r="C6219" s="61">
        <v>51.492783000000003</v>
      </c>
      <c r="D6219">
        <f t="shared" si="196"/>
        <v>1.7167291429899374E-2</v>
      </c>
      <c r="E6219">
        <v>1.7167291429899374E-2</v>
      </c>
      <c r="F6219">
        <v>6217</v>
      </c>
      <c r="G6219">
        <f t="shared" ca="1" si="197"/>
        <v>-5.9497844505278209E-2</v>
      </c>
    </row>
    <row r="6220" spans="2:7" x14ac:dyDescent="0.2">
      <c r="B6220" s="153">
        <v>34591</v>
      </c>
      <c r="C6220" s="61">
        <v>50.623711</v>
      </c>
      <c r="D6220">
        <f t="shared" si="196"/>
        <v>8.6578219186755762E-3</v>
      </c>
      <c r="E6220">
        <v>8.6578219186755762E-3</v>
      </c>
      <c r="F6220">
        <v>6218</v>
      </c>
      <c r="G6220">
        <f t="shared" ca="1" si="197"/>
        <v>3.4448366238524854E-2</v>
      </c>
    </row>
    <row r="6221" spans="2:7" x14ac:dyDescent="0.2">
      <c r="B6221" s="153">
        <v>34590</v>
      </c>
      <c r="C6221" s="61">
        <v>50.189182000000002</v>
      </c>
      <c r="D6221">
        <f t="shared" si="196"/>
        <v>-8.5835074398239539E-3</v>
      </c>
      <c r="E6221">
        <v>-8.5835074398239539E-3</v>
      </c>
      <c r="F6221">
        <v>6219</v>
      </c>
      <c r="G6221">
        <f t="shared" ca="1" si="197"/>
        <v>-2.3847953947045867E-2</v>
      </c>
    </row>
    <row r="6222" spans="2:7" x14ac:dyDescent="0.2">
      <c r="B6222" s="153">
        <v>34589</v>
      </c>
      <c r="C6222" s="61">
        <v>50.623711</v>
      </c>
      <c r="D6222">
        <f t="shared" si="196"/>
        <v>2.1929830139330159E-2</v>
      </c>
      <c r="E6222">
        <v>2.1929830139330159E-2</v>
      </c>
      <c r="F6222">
        <v>6220</v>
      </c>
      <c r="G6222">
        <f t="shared" ca="1" si="197"/>
        <v>7.5885961357343157E-3</v>
      </c>
    </row>
    <row r="6223" spans="2:7" x14ac:dyDescent="0.2">
      <c r="B6223" s="153">
        <v>34586</v>
      </c>
      <c r="C6223" s="61">
        <v>49.537365000000001</v>
      </c>
      <c r="D6223">
        <f t="shared" si="196"/>
        <v>0</v>
      </c>
      <c r="E6223">
        <v>0</v>
      </c>
      <c r="F6223">
        <v>6221</v>
      </c>
      <c r="G6223">
        <f t="shared" ca="1" si="197"/>
        <v>-7.213956971403411E-2</v>
      </c>
    </row>
    <row r="6224" spans="2:7" x14ac:dyDescent="0.2">
      <c r="B6224" s="153">
        <v>34585</v>
      </c>
      <c r="C6224" s="61">
        <v>49.537365000000001</v>
      </c>
      <c r="D6224">
        <f t="shared" si="196"/>
        <v>8.8495104833980417E-3</v>
      </c>
      <c r="E6224">
        <v>8.8495104833980417E-3</v>
      </c>
      <c r="F6224">
        <v>6222</v>
      </c>
      <c r="G6224">
        <f t="shared" ca="1" si="197"/>
        <v>-4.0868152012764662E-2</v>
      </c>
    </row>
    <row r="6225" spans="2:7" x14ac:dyDescent="0.2">
      <c r="B6225" s="153">
        <v>34584</v>
      </c>
      <c r="C6225" s="61">
        <v>49.102829</v>
      </c>
      <c r="D6225">
        <f t="shared" si="196"/>
        <v>4.4446878247125276E-3</v>
      </c>
      <c r="E6225">
        <v>4.4446878247125276E-3</v>
      </c>
      <c r="F6225">
        <v>6223</v>
      </c>
      <c r="G6225">
        <f t="shared" ca="1" si="197"/>
        <v>5.2651019643443236E-2</v>
      </c>
    </row>
    <row r="6226" spans="2:7" x14ac:dyDescent="0.2">
      <c r="B6226" s="153">
        <v>34583</v>
      </c>
      <c r="C6226" s="61">
        <v>48.885548</v>
      </c>
      <c r="D6226">
        <f t="shared" si="196"/>
        <v>-4.4250199922289575E-3</v>
      </c>
      <c r="E6226">
        <v>-4.4250199922289575E-3</v>
      </c>
      <c r="F6226">
        <v>6224</v>
      </c>
      <c r="G6226">
        <f t="shared" ca="1" si="197"/>
        <v>2.4261387450485324E-3</v>
      </c>
    </row>
    <row r="6227" spans="2:7" x14ac:dyDescent="0.2">
      <c r="B6227" s="153">
        <v>34582</v>
      </c>
      <c r="C6227" s="61">
        <v>49.102829</v>
      </c>
      <c r="D6227">
        <f t="shared" si="196"/>
        <v>8.9286893918699307E-3</v>
      </c>
      <c r="E6227">
        <v>8.9286893918699307E-3</v>
      </c>
      <c r="F6227">
        <v>6225</v>
      </c>
      <c r="G6227">
        <f t="shared" ca="1" si="197"/>
        <v>-1.5677902205951045E-2</v>
      </c>
    </row>
    <row r="6228" spans="2:7" x14ac:dyDescent="0.2">
      <c r="B6228" s="153">
        <v>34579</v>
      </c>
      <c r="C6228" s="61">
        <v>48.668284999999997</v>
      </c>
      <c r="D6228">
        <f t="shared" si="196"/>
        <v>1.5872974457523514E-2</v>
      </c>
      <c r="E6228">
        <v>1.5872974457523514E-2</v>
      </c>
      <c r="F6228">
        <v>6226</v>
      </c>
      <c r="G6228">
        <f t="shared" ca="1" si="197"/>
        <v>-6.6970422533197266E-2</v>
      </c>
    </row>
    <row r="6229" spans="2:7" x14ac:dyDescent="0.2">
      <c r="B6229" s="153">
        <v>34578</v>
      </c>
      <c r="C6229" s="61">
        <v>47.907845000000002</v>
      </c>
      <c r="D6229">
        <f t="shared" si="196"/>
        <v>2.272820180318554E-3</v>
      </c>
      <c r="E6229">
        <v>2.272820180318554E-3</v>
      </c>
      <c r="F6229">
        <v>6227</v>
      </c>
      <c r="G6229">
        <f t="shared" ca="1" si="197"/>
        <v>2.7070475277562928E-2</v>
      </c>
    </row>
    <row r="6230" spans="2:7" x14ac:dyDescent="0.2">
      <c r="B6230" s="153">
        <v>34577</v>
      </c>
      <c r="C6230" s="61">
        <v>47.799205999999998</v>
      </c>
      <c r="D6230">
        <f t="shared" si="196"/>
        <v>5.2631595174066417E-2</v>
      </c>
      <c r="E6230">
        <v>5.2631595174066417E-2</v>
      </c>
      <c r="F6230">
        <v>6228</v>
      </c>
      <c r="G6230">
        <f t="shared" ca="1" si="197"/>
        <v>3.5693619313091757E-2</v>
      </c>
    </row>
    <row r="6231" spans="2:7" x14ac:dyDescent="0.2">
      <c r="B6231" s="153">
        <v>34576</v>
      </c>
      <c r="C6231" s="61">
        <v>45.409244999999999</v>
      </c>
      <c r="D6231">
        <f t="shared" si="196"/>
        <v>0</v>
      </c>
      <c r="E6231">
        <v>0</v>
      </c>
      <c r="F6231">
        <v>6229</v>
      </c>
      <c r="G6231">
        <f t="shared" ca="1" si="197"/>
        <v>-1.2297782798730884E-2</v>
      </c>
    </row>
    <row r="6232" spans="2:7" x14ac:dyDescent="0.2">
      <c r="B6232" s="153">
        <v>34575</v>
      </c>
      <c r="C6232" s="61">
        <v>45.409244999999999</v>
      </c>
      <c r="D6232">
        <f t="shared" si="196"/>
        <v>3.9800877912455353E-2</v>
      </c>
      <c r="E6232">
        <v>3.9800877912455353E-2</v>
      </c>
      <c r="F6232">
        <v>6230</v>
      </c>
      <c r="G6232">
        <f t="shared" ca="1" si="197"/>
        <v>-4.6088064949352102E-2</v>
      </c>
    </row>
    <row r="6233" spans="2:7" x14ac:dyDescent="0.2">
      <c r="B6233" s="153">
        <v>34572</v>
      </c>
      <c r="C6233" s="61">
        <v>43.671097000000003</v>
      </c>
      <c r="D6233">
        <f t="shared" si="196"/>
        <v>0</v>
      </c>
      <c r="E6233">
        <v>0</v>
      </c>
      <c r="F6233">
        <v>6231</v>
      </c>
      <c r="G6233">
        <f t="shared" ca="1" si="197"/>
        <v>-1.1819998476754788E-2</v>
      </c>
    </row>
    <row r="6234" spans="2:7" x14ac:dyDescent="0.2">
      <c r="B6234" s="153">
        <v>34571</v>
      </c>
      <c r="C6234" s="61">
        <v>43.671097000000003</v>
      </c>
      <c r="D6234">
        <f t="shared" si="196"/>
        <v>2.4940516431009923E-3</v>
      </c>
      <c r="E6234">
        <v>2.4940516431009923E-3</v>
      </c>
      <c r="F6234">
        <v>6232</v>
      </c>
      <c r="G6234">
        <f t="shared" ca="1" si="197"/>
        <v>1.8768722277878052E-2</v>
      </c>
    </row>
    <row r="6235" spans="2:7" x14ac:dyDescent="0.2">
      <c r="B6235" s="153">
        <v>34570</v>
      </c>
      <c r="C6235" s="61">
        <v>43.562449999999998</v>
      </c>
      <c r="D6235">
        <f t="shared" si="196"/>
        <v>-2.4878468246402148E-3</v>
      </c>
      <c r="E6235">
        <v>-2.4878468246402148E-3</v>
      </c>
      <c r="F6235">
        <v>6233</v>
      </c>
      <c r="G6235">
        <f t="shared" ca="1" si="197"/>
        <v>1.9768235089494351E-2</v>
      </c>
    </row>
    <row r="6236" spans="2:7" x14ac:dyDescent="0.2">
      <c r="B6236" s="153">
        <v>34569</v>
      </c>
      <c r="C6236" s="61">
        <v>43.671097000000003</v>
      </c>
      <c r="D6236">
        <f t="shared" si="196"/>
        <v>0</v>
      </c>
      <c r="E6236">
        <v>0</v>
      </c>
      <c r="F6236">
        <v>6234</v>
      </c>
      <c r="G6236">
        <f t="shared" ca="1" si="197"/>
        <v>1.8752619402512476E-2</v>
      </c>
    </row>
    <row r="6237" spans="2:7" x14ac:dyDescent="0.2">
      <c r="B6237" s="153">
        <v>34568</v>
      </c>
      <c r="C6237" s="61">
        <v>43.671097000000003</v>
      </c>
      <c r="D6237">
        <f t="shared" si="196"/>
        <v>0</v>
      </c>
      <c r="E6237">
        <v>0</v>
      </c>
      <c r="F6237">
        <v>6235</v>
      </c>
      <c r="G6237">
        <f t="shared" ca="1" si="197"/>
        <v>7.3327116166074903E-3</v>
      </c>
    </row>
    <row r="6238" spans="2:7" x14ac:dyDescent="0.2">
      <c r="B6238" s="153">
        <v>34565</v>
      </c>
      <c r="C6238" s="61">
        <v>43.671097000000003</v>
      </c>
      <c r="D6238">
        <f t="shared" si="196"/>
        <v>-1.9512182855688495E-2</v>
      </c>
      <c r="E6238">
        <v>-1.9512182855688495E-2</v>
      </c>
      <c r="F6238">
        <v>6236</v>
      </c>
      <c r="G6238">
        <f t="shared" ca="1" si="197"/>
        <v>-2.8618184598383212E-2</v>
      </c>
    </row>
    <row r="6239" spans="2:7" x14ac:dyDescent="0.2">
      <c r="B6239" s="153">
        <v>34564</v>
      </c>
      <c r="C6239" s="61">
        <v>44.540173000000003</v>
      </c>
      <c r="D6239">
        <f t="shared" si="196"/>
        <v>1.9900484753107982E-2</v>
      </c>
      <c r="E6239">
        <v>1.9900484753107982E-2</v>
      </c>
      <c r="F6239">
        <v>6237</v>
      </c>
      <c r="G6239">
        <f t="shared" ca="1" si="197"/>
        <v>2.4011434711480713E-2</v>
      </c>
    </row>
    <row r="6240" spans="2:7" x14ac:dyDescent="0.2">
      <c r="B6240" s="153">
        <v>34563</v>
      </c>
      <c r="C6240" s="61">
        <v>43.671097000000003</v>
      </c>
      <c r="D6240">
        <f t="shared" si="196"/>
        <v>4.9999273942037967E-3</v>
      </c>
      <c r="E6240">
        <v>4.9999273942037967E-3</v>
      </c>
      <c r="F6240">
        <v>6238</v>
      </c>
      <c r="G6240">
        <f t="shared" ca="1" si="197"/>
        <v>5.1874624408367091E-2</v>
      </c>
    </row>
    <row r="6241" spans="2:7" x14ac:dyDescent="0.2">
      <c r="B6241" s="153">
        <v>34562</v>
      </c>
      <c r="C6241" s="61">
        <v>43.453831000000001</v>
      </c>
      <c r="D6241">
        <f t="shared" si="196"/>
        <v>0</v>
      </c>
      <c r="E6241">
        <v>0</v>
      </c>
      <c r="F6241">
        <v>6239</v>
      </c>
      <c r="G6241">
        <f t="shared" ca="1" si="197"/>
        <v>-6.8384620624227219E-2</v>
      </c>
    </row>
    <row r="6242" spans="2:7" x14ac:dyDescent="0.2">
      <c r="B6242" s="153">
        <v>34561</v>
      </c>
      <c r="C6242" s="61">
        <v>43.453831000000001</v>
      </c>
      <c r="D6242">
        <f t="shared" si="196"/>
        <v>0</v>
      </c>
      <c r="E6242">
        <v>0</v>
      </c>
      <c r="F6242">
        <v>6240</v>
      </c>
      <c r="G6242">
        <f t="shared" ca="1" si="197"/>
        <v>-2.6237167744811225E-2</v>
      </c>
    </row>
    <row r="6243" spans="2:7" x14ac:dyDescent="0.2">
      <c r="B6243" s="153">
        <v>34558</v>
      </c>
      <c r="C6243" s="61">
        <v>43.453831000000001</v>
      </c>
      <c r="D6243">
        <f t="shared" si="196"/>
        <v>1.5228296770697567E-2</v>
      </c>
      <c r="E6243">
        <v>1.5228296770697567E-2</v>
      </c>
      <c r="F6243">
        <v>6241</v>
      </c>
      <c r="G6243">
        <f t="shared" ca="1" si="197"/>
        <v>-9.6820846967657304E-2</v>
      </c>
    </row>
    <row r="6244" spans="2:7" x14ac:dyDescent="0.2">
      <c r="B6244" s="153">
        <v>34557</v>
      </c>
      <c r="C6244" s="61">
        <v>42.802028999999997</v>
      </c>
      <c r="D6244">
        <f t="shared" si="196"/>
        <v>-5.0499920082337146E-3</v>
      </c>
      <c r="E6244">
        <v>-5.0499920082337146E-3</v>
      </c>
      <c r="F6244">
        <v>6242</v>
      </c>
      <c r="G6244">
        <f t="shared" ca="1" si="197"/>
        <v>6.00045045464669E-2</v>
      </c>
    </row>
    <row r="6245" spans="2:7" x14ac:dyDescent="0.2">
      <c r="B6245" s="153">
        <v>34556</v>
      </c>
      <c r="C6245" s="61">
        <v>43.019275999999998</v>
      </c>
      <c r="D6245">
        <f t="shared" si="196"/>
        <v>5.0756238682049494E-3</v>
      </c>
      <c r="E6245">
        <v>5.0756238682049494E-3</v>
      </c>
      <c r="F6245">
        <v>6243</v>
      </c>
      <c r="G6245">
        <f t="shared" ca="1" si="197"/>
        <v>-3.1590051382105515E-2</v>
      </c>
    </row>
    <row r="6246" spans="2:7" x14ac:dyDescent="0.2">
      <c r="B6246" s="153">
        <v>34555</v>
      </c>
      <c r="C6246" s="61">
        <v>42.802028999999997</v>
      </c>
      <c r="D6246">
        <f t="shared" si="196"/>
        <v>-5.0499920082337146E-3</v>
      </c>
      <c r="E6246">
        <v>-5.0499920082337146E-3</v>
      </c>
      <c r="F6246">
        <v>6244</v>
      </c>
      <c r="G6246">
        <f t="shared" ca="1" si="197"/>
        <v>7.9712519103754646E-3</v>
      </c>
    </row>
    <row r="6247" spans="2:7" x14ac:dyDescent="0.2">
      <c r="B6247" s="153">
        <v>34554</v>
      </c>
      <c r="C6247" s="61">
        <v>43.019275999999998</v>
      </c>
      <c r="D6247">
        <f t="shared" si="196"/>
        <v>5.0756238682049494E-3</v>
      </c>
      <c r="E6247">
        <v>5.0756238682049494E-3</v>
      </c>
      <c r="F6247">
        <v>6245</v>
      </c>
      <c r="G6247">
        <f t="shared" ca="1" si="197"/>
        <v>6.7599762149074594E-2</v>
      </c>
    </row>
    <row r="6248" spans="2:7" x14ac:dyDescent="0.2">
      <c r="B6248" s="153">
        <v>34551</v>
      </c>
      <c r="C6248" s="61">
        <v>42.802028999999997</v>
      </c>
      <c r="D6248">
        <f t="shared" si="196"/>
        <v>0</v>
      </c>
      <c r="E6248">
        <v>0</v>
      </c>
      <c r="F6248">
        <v>6246</v>
      </c>
      <c r="G6248">
        <f t="shared" ca="1" si="197"/>
        <v>2.994778129595398E-2</v>
      </c>
    </row>
    <row r="6249" spans="2:7" x14ac:dyDescent="0.2">
      <c r="B6249" s="153">
        <v>34550</v>
      </c>
      <c r="C6249" s="61">
        <v>42.802028999999997</v>
      </c>
      <c r="D6249">
        <f t="shared" si="196"/>
        <v>-1.4999874234333988E-2</v>
      </c>
      <c r="E6249">
        <v>-1.4999874234333988E-2</v>
      </c>
      <c r="F6249">
        <v>6247</v>
      </c>
      <c r="G6249">
        <f t="shared" ca="1" si="197"/>
        <v>5.649086622440018E-2</v>
      </c>
    </row>
    <row r="6250" spans="2:7" x14ac:dyDescent="0.2">
      <c r="B6250" s="153">
        <v>34549</v>
      </c>
      <c r="C6250" s="61">
        <v>43.453831000000001</v>
      </c>
      <c r="D6250">
        <f t="shared" si="196"/>
        <v>-2.4934088877002409E-3</v>
      </c>
      <c r="E6250">
        <v>-2.4934088877002409E-3</v>
      </c>
      <c r="F6250">
        <v>6248</v>
      </c>
      <c r="G6250">
        <f t="shared" ca="1" si="197"/>
        <v>8.8176193295967917E-2</v>
      </c>
    </row>
    <row r="6251" spans="2:7" x14ac:dyDescent="0.2">
      <c r="B6251" s="153">
        <v>34548</v>
      </c>
      <c r="C6251" s="61">
        <v>43.562449999999998</v>
      </c>
      <c r="D6251">
        <f t="shared" si="196"/>
        <v>7.5373478478086295E-3</v>
      </c>
      <c r="E6251">
        <v>7.5373478478086295E-3</v>
      </c>
      <c r="F6251">
        <v>6249</v>
      </c>
      <c r="G6251">
        <f t="shared" ca="1" si="197"/>
        <v>-4.1461263501714508E-2</v>
      </c>
    </row>
    <row r="6252" spans="2:7" x14ac:dyDescent="0.2">
      <c r="B6252" s="153">
        <v>34547</v>
      </c>
      <c r="C6252" s="61">
        <v>43.236561000000002</v>
      </c>
      <c r="D6252">
        <f t="shared" si="196"/>
        <v>2.5773372221555884E-2</v>
      </c>
      <c r="E6252">
        <v>2.5773372221555884E-2</v>
      </c>
      <c r="F6252">
        <v>6250</v>
      </c>
      <c r="G6252">
        <f t="shared" ca="1" si="197"/>
        <v>-4.1401207440623873E-2</v>
      </c>
    </row>
    <row r="6253" spans="2:7" x14ac:dyDescent="0.2">
      <c r="B6253" s="153">
        <v>34544</v>
      </c>
      <c r="C6253" s="61">
        <v>42.150207999999999</v>
      </c>
      <c r="D6253">
        <f t="shared" si="196"/>
        <v>4.3010626035891328E-2</v>
      </c>
      <c r="E6253">
        <v>4.3010626035891328E-2</v>
      </c>
      <c r="F6253">
        <v>6251</v>
      </c>
      <c r="G6253">
        <f t="shared" ca="1" si="197"/>
        <v>1.605669758215755E-2</v>
      </c>
    </row>
    <row r="6254" spans="2:7" x14ac:dyDescent="0.2">
      <c r="B6254" s="153">
        <v>34543</v>
      </c>
      <c r="C6254" s="61">
        <v>40.412059999999997</v>
      </c>
      <c r="D6254">
        <f t="shared" si="196"/>
        <v>5.4054269222453752E-3</v>
      </c>
      <c r="E6254">
        <v>5.4054269222453752E-3</v>
      </c>
      <c r="F6254">
        <v>6252</v>
      </c>
      <c r="G6254">
        <f t="shared" ca="1" si="197"/>
        <v>1.2261587657248375E-2</v>
      </c>
    </row>
    <row r="6255" spans="2:7" x14ac:dyDescent="0.2">
      <c r="B6255" s="153">
        <v>34542</v>
      </c>
      <c r="C6255" s="61">
        <v>40.194789999999998</v>
      </c>
      <c r="D6255">
        <f t="shared" si="196"/>
        <v>1.0823301931220197E-3</v>
      </c>
      <c r="E6255">
        <v>1.0823301931220197E-3</v>
      </c>
      <c r="F6255">
        <v>6253</v>
      </c>
      <c r="G6255">
        <f t="shared" ca="1" si="197"/>
        <v>-3.5452700445547269E-2</v>
      </c>
    </row>
    <row r="6256" spans="2:7" x14ac:dyDescent="0.2">
      <c r="B6256" s="153">
        <v>34541</v>
      </c>
      <c r="C6256" s="61">
        <v>40.151333000000001</v>
      </c>
      <c r="D6256">
        <f t="shared" si="196"/>
        <v>4.3475674634009774E-3</v>
      </c>
      <c r="E6256">
        <v>4.3475674634009774E-3</v>
      </c>
      <c r="F6256">
        <v>6254</v>
      </c>
      <c r="G6256">
        <f t="shared" ca="1" si="197"/>
        <v>9.0250757482367508E-2</v>
      </c>
    </row>
    <row r="6257" spans="2:7" x14ac:dyDescent="0.2">
      <c r="B6257" s="153">
        <v>34540</v>
      </c>
      <c r="C6257" s="61">
        <v>39.977528</v>
      </c>
      <c r="D6257">
        <f t="shared" si="196"/>
        <v>-2.7097388322466147E-3</v>
      </c>
      <c r="E6257">
        <v>-2.7097388322466147E-3</v>
      </c>
      <c r="F6257">
        <v>6255</v>
      </c>
      <c r="G6257">
        <f t="shared" ca="1" si="197"/>
        <v>1.8407777697245657E-2</v>
      </c>
    </row>
    <row r="6258" spans="2:7" x14ac:dyDescent="0.2">
      <c r="B6258" s="153">
        <v>34537</v>
      </c>
      <c r="C6258" s="61">
        <v>40.086151000000001</v>
      </c>
      <c r="D6258">
        <f t="shared" si="196"/>
        <v>-2.7028129765075673E-3</v>
      </c>
      <c r="E6258">
        <v>-2.7028129765075673E-3</v>
      </c>
      <c r="F6258">
        <v>6256</v>
      </c>
      <c r="G6258">
        <f t="shared" ca="1" si="197"/>
        <v>2.0665348862450587E-2</v>
      </c>
    </row>
    <row r="6259" spans="2:7" x14ac:dyDescent="0.2">
      <c r="B6259" s="153">
        <v>34536</v>
      </c>
      <c r="C6259" s="61">
        <v>40.194789999999998</v>
      </c>
      <c r="D6259">
        <f t="shared" si="196"/>
        <v>-5.3763653721190952E-3</v>
      </c>
      <c r="E6259">
        <v>-5.3763653721190952E-3</v>
      </c>
      <c r="F6259">
        <v>6257</v>
      </c>
      <c r="G6259">
        <f t="shared" ca="1" si="197"/>
        <v>-4.8461394203028182E-2</v>
      </c>
    </row>
    <row r="6260" spans="2:7" x14ac:dyDescent="0.2">
      <c r="B6260" s="153">
        <v>34535</v>
      </c>
      <c r="C6260" s="61">
        <v>40.412059999999997</v>
      </c>
      <c r="D6260">
        <f t="shared" si="196"/>
        <v>-5.3476146419349337E-3</v>
      </c>
      <c r="E6260">
        <v>-5.3476146419349337E-3</v>
      </c>
      <c r="F6260">
        <v>6258</v>
      </c>
      <c r="G6260">
        <f t="shared" ca="1" si="197"/>
        <v>8.0857631587097495E-2</v>
      </c>
    </row>
    <row r="6261" spans="2:7" x14ac:dyDescent="0.2">
      <c r="B6261" s="153">
        <v>34534</v>
      </c>
      <c r="C6261" s="61">
        <v>40.629330000000003</v>
      </c>
      <c r="D6261">
        <f t="shared" si="196"/>
        <v>4.4692813850258251E-2</v>
      </c>
      <c r="E6261">
        <v>4.4692813850258251E-2</v>
      </c>
      <c r="F6261">
        <v>6259</v>
      </c>
      <c r="G6261">
        <f t="shared" ca="1" si="197"/>
        <v>9.351699249340005E-2</v>
      </c>
    </row>
    <row r="6262" spans="2:7" x14ac:dyDescent="0.2">
      <c r="B6262" s="153">
        <v>34533</v>
      </c>
      <c r="C6262" s="61">
        <v>38.891173999999999</v>
      </c>
      <c r="D6262">
        <f t="shared" si="196"/>
        <v>-5.2910069402622682E-2</v>
      </c>
      <c r="E6262">
        <v>-5.2910069402622682E-2</v>
      </c>
      <c r="F6262">
        <v>6260</v>
      </c>
      <c r="G6262">
        <f t="shared" ca="1" si="197"/>
        <v>-0.10468750098511349</v>
      </c>
    </row>
    <row r="6263" spans="2:7" x14ac:dyDescent="0.2">
      <c r="B6263" s="153">
        <v>34530</v>
      </c>
      <c r="C6263" s="61">
        <v>41.063865999999997</v>
      </c>
      <c r="D6263">
        <f t="shared" si="196"/>
        <v>-2.5773111250127212E-2</v>
      </c>
      <c r="E6263">
        <v>-2.5773111250127212E-2</v>
      </c>
      <c r="F6263">
        <v>6261</v>
      </c>
      <c r="G6263">
        <f t="shared" ca="1" si="197"/>
        <v>1.0140171770544139E-2</v>
      </c>
    </row>
    <row r="6264" spans="2:7" x14ac:dyDescent="0.2">
      <c r="B6264" s="153">
        <v>34529</v>
      </c>
      <c r="C6264" s="61">
        <v>42.150207999999999</v>
      </c>
      <c r="D6264">
        <f t="shared" si="196"/>
        <v>0</v>
      </c>
      <c r="E6264">
        <v>0</v>
      </c>
      <c r="F6264">
        <v>6262</v>
      </c>
      <c r="G6264">
        <f t="shared" ca="1" si="197"/>
        <v>4.835111547630494E-2</v>
      </c>
    </row>
    <row r="6265" spans="2:7" x14ac:dyDescent="0.2">
      <c r="B6265" s="153">
        <v>34528</v>
      </c>
      <c r="C6265" s="61">
        <v>42.150207999999999</v>
      </c>
      <c r="D6265">
        <f t="shared" si="196"/>
        <v>0</v>
      </c>
      <c r="E6265">
        <v>0</v>
      </c>
      <c r="F6265">
        <v>6263</v>
      </c>
      <c r="G6265">
        <f t="shared" ca="1" si="197"/>
        <v>4.9196501491299546E-2</v>
      </c>
    </row>
    <row r="6266" spans="2:7" x14ac:dyDescent="0.2">
      <c r="B6266" s="153">
        <v>34527</v>
      </c>
      <c r="C6266" s="61">
        <v>42.150207999999999</v>
      </c>
      <c r="D6266">
        <f t="shared" si="196"/>
        <v>0</v>
      </c>
      <c r="E6266">
        <v>0</v>
      </c>
      <c r="F6266">
        <v>6264</v>
      </c>
      <c r="G6266">
        <f t="shared" ca="1" si="197"/>
        <v>2.3487141364267345E-2</v>
      </c>
    </row>
    <row r="6267" spans="2:7" x14ac:dyDescent="0.2">
      <c r="B6267" s="153">
        <v>34526</v>
      </c>
      <c r="C6267" s="61">
        <v>42.150207999999999</v>
      </c>
      <c r="D6267">
        <f t="shared" si="196"/>
        <v>5.181296489554588E-3</v>
      </c>
      <c r="E6267">
        <v>5.181296489554588E-3</v>
      </c>
      <c r="F6267">
        <v>6265</v>
      </c>
      <c r="G6267">
        <f t="shared" ca="1" si="197"/>
        <v>-3.6792881090813107E-2</v>
      </c>
    </row>
    <row r="6268" spans="2:7" x14ac:dyDescent="0.2">
      <c r="B6268" s="153">
        <v>34523</v>
      </c>
      <c r="C6268" s="61">
        <v>41.932941</v>
      </c>
      <c r="D6268">
        <f t="shared" si="196"/>
        <v>5.2083303368576136E-3</v>
      </c>
      <c r="E6268">
        <v>5.2083303368576136E-3</v>
      </c>
      <c r="F6268">
        <v>6266</v>
      </c>
      <c r="G6268">
        <f t="shared" ca="1" si="197"/>
        <v>6.2170620080908949E-2</v>
      </c>
    </row>
    <row r="6269" spans="2:7" x14ac:dyDescent="0.2">
      <c r="B6269" s="153">
        <v>34522</v>
      </c>
      <c r="C6269" s="61">
        <v>41.715671999999998</v>
      </c>
      <c r="D6269">
        <f t="shared" si="196"/>
        <v>0</v>
      </c>
      <c r="E6269">
        <v>0</v>
      </c>
      <c r="F6269">
        <v>6267</v>
      </c>
      <c r="G6269">
        <f t="shared" ca="1" si="197"/>
        <v>1.8633815474503754E-2</v>
      </c>
    </row>
    <row r="6270" spans="2:7" x14ac:dyDescent="0.2">
      <c r="B6270" s="153">
        <v>34521</v>
      </c>
      <c r="C6270" s="61">
        <v>41.715671999999998</v>
      </c>
      <c r="D6270">
        <f t="shared" si="196"/>
        <v>5.2356232897835244E-3</v>
      </c>
      <c r="E6270">
        <v>5.2356232897835244E-3</v>
      </c>
      <c r="F6270">
        <v>6268</v>
      </c>
      <c r="G6270">
        <f t="shared" ca="1" si="197"/>
        <v>4.4933605601572366E-3</v>
      </c>
    </row>
    <row r="6271" spans="2:7" x14ac:dyDescent="0.2">
      <c r="B6271" s="153">
        <v>34520</v>
      </c>
      <c r="C6271" s="61">
        <v>41.498401999999999</v>
      </c>
      <c r="D6271">
        <f t="shared" si="196"/>
        <v>-1.5463885729816579E-2</v>
      </c>
      <c r="E6271">
        <v>-1.5463885729816579E-2</v>
      </c>
      <c r="F6271">
        <v>6269</v>
      </c>
      <c r="G6271">
        <f t="shared" ca="1" si="197"/>
        <v>-7.1819601107028896E-2</v>
      </c>
    </row>
    <row r="6272" spans="2:7" x14ac:dyDescent="0.2">
      <c r="B6272" s="153">
        <v>34519</v>
      </c>
      <c r="C6272" s="61">
        <v>42.150207999999999</v>
      </c>
      <c r="D6272">
        <f t="shared" si="196"/>
        <v>-1.0204006632140621E-2</v>
      </c>
      <c r="E6272">
        <v>-1.0204006632140621E-2</v>
      </c>
      <c r="F6272">
        <v>6270</v>
      </c>
      <c r="G6272">
        <f t="shared" ca="1" si="197"/>
        <v>5.2751096706464815E-2</v>
      </c>
    </row>
    <row r="6273" spans="2:7" x14ac:dyDescent="0.2">
      <c r="B6273" s="153">
        <v>34516</v>
      </c>
      <c r="C6273" s="61">
        <v>42.584743000000003</v>
      </c>
      <c r="D6273">
        <f t="shared" si="196"/>
        <v>5.1278469677540732E-3</v>
      </c>
      <c r="E6273">
        <v>5.1278469677540732E-3</v>
      </c>
      <c r="F6273">
        <v>6271</v>
      </c>
      <c r="G6273">
        <f t="shared" ca="1" si="197"/>
        <v>-5.9351449220527456E-3</v>
      </c>
    </row>
    <row r="6274" spans="2:7" x14ac:dyDescent="0.2">
      <c r="B6274" s="153">
        <v>34515</v>
      </c>
      <c r="C6274" s="61">
        <v>42.367488999999999</v>
      </c>
      <c r="D6274">
        <f t="shared" si="196"/>
        <v>5.1549211809346195E-3</v>
      </c>
      <c r="E6274">
        <v>5.1549211809346195E-3</v>
      </c>
      <c r="F6274">
        <v>6272</v>
      </c>
      <c r="G6274">
        <f t="shared" ca="1" si="197"/>
        <v>3.4478459062947438E-3</v>
      </c>
    </row>
    <row r="6275" spans="2:7" x14ac:dyDescent="0.2">
      <c r="B6275" s="153">
        <v>34514</v>
      </c>
      <c r="C6275" s="61">
        <v>42.150207999999999</v>
      </c>
      <c r="D6275">
        <f t="shared" ref="D6275:D6338" si="198">(C6275-C6276)/C6276</f>
        <v>-3.9604006191800753E-2</v>
      </c>
      <c r="E6275">
        <v>-3.9604006191800753E-2</v>
      </c>
      <c r="F6275">
        <v>6273</v>
      </c>
      <c r="G6275">
        <f t="shared" ref="G6275:G6338" ca="1" si="199">_xlfn.NORM.INV(RAND(),$N$5,$N$6)</f>
        <v>1.516076595828267E-2</v>
      </c>
    </row>
    <row r="6276" spans="2:7" x14ac:dyDescent="0.2">
      <c r="B6276" s="153">
        <v>34513</v>
      </c>
      <c r="C6276" s="61">
        <v>43.888362999999998</v>
      </c>
      <c r="D6276">
        <f t="shared" si="198"/>
        <v>4.9750524929564983E-3</v>
      </c>
      <c r="E6276">
        <v>4.9750524929564983E-3</v>
      </c>
      <c r="F6276">
        <v>6274</v>
      </c>
      <c r="G6276">
        <f t="shared" ca="1" si="199"/>
        <v>-2.6732139510544636E-2</v>
      </c>
    </row>
    <row r="6277" spans="2:7" x14ac:dyDescent="0.2">
      <c r="B6277" s="153">
        <v>34512</v>
      </c>
      <c r="C6277" s="61">
        <v>43.671097000000003</v>
      </c>
      <c r="D6277">
        <f t="shared" si="198"/>
        <v>-1.9512182855688495E-2</v>
      </c>
      <c r="E6277">
        <v>-1.9512182855688495E-2</v>
      </c>
      <c r="F6277">
        <v>6275</v>
      </c>
      <c r="G6277">
        <f t="shared" ca="1" si="199"/>
        <v>-4.4992547071813535E-2</v>
      </c>
    </row>
    <row r="6278" spans="2:7" x14ac:dyDescent="0.2">
      <c r="B6278" s="153">
        <v>34509</v>
      </c>
      <c r="C6278" s="61">
        <v>44.540173000000003</v>
      </c>
      <c r="D6278">
        <f t="shared" si="198"/>
        <v>-1.9138657777727764E-2</v>
      </c>
      <c r="E6278">
        <v>-1.9138657777727764E-2</v>
      </c>
      <c r="F6278">
        <v>6276</v>
      </c>
      <c r="G6278">
        <f t="shared" ca="1" si="199"/>
        <v>3.0243301448658194E-2</v>
      </c>
    </row>
    <row r="6279" spans="2:7" x14ac:dyDescent="0.2">
      <c r="B6279" s="153">
        <v>34508</v>
      </c>
      <c r="C6279" s="61">
        <v>45.409244999999999</v>
      </c>
      <c r="D6279">
        <f t="shared" si="198"/>
        <v>-2.7907066456040987E-2</v>
      </c>
      <c r="E6279">
        <v>-2.7907066456040987E-2</v>
      </c>
      <c r="F6279">
        <v>6277</v>
      </c>
      <c r="G6279">
        <f t="shared" ca="1" si="199"/>
        <v>1.8424580407244272E-2</v>
      </c>
    </row>
    <row r="6280" spans="2:7" x14ac:dyDescent="0.2">
      <c r="B6280" s="153">
        <v>34507</v>
      </c>
      <c r="C6280" s="61">
        <v>46.712864000000003</v>
      </c>
      <c r="D6280">
        <f t="shared" si="198"/>
        <v>0</v>
      </c>
      <c r="E6280">
        <v>0</v>
      </c>
      <c r="F6280">
        <v>6278</v>
      </c>
      <c r="G6280">
        <f t="shared" ca="1" si="199"/>
        <v>-7.0452355306005257E-2</v>
      </c>
    </row>
    <row r="6281" spans="2:7" x14ac:dyDescent="0.2">
      <c r="B6281" s="153">
        <v>34506</v>
      </c>
      <c r="C6281" s="61">
        <v>46.712864000000003</v>
      </c>
      <c r="D6281">
        <f t="shared" si="198"/>
        <v>0</v>
      </c>
      <c r="E6281">
        <v>0</v>
      </c>
      <c r="F6281">
        <v>6279</v>
      </c>
      <c r="G6281">
        <f t="shared" ca="1" si="199"/>
        <v>-1.2690736685930197E-2</v>
      </c>
    </row>
    <row r="6282" spans="2:7" x14ac:dyDescent="0.2">
      <c r="B6282" s="153">
        <v>34505</v>
      </c>
      <c r="C6282" s="61">
        <v>46.712864000000003</v>
      </c>
      <c r="D6282">
        <f t="shared" si="198"/>
        <v>2.8708228908012119E-2</v>
      </c>
      <c r="E6282">
        <v>2.8708228908012119E-2</v>
      </c>
      <c r="F6282">
        <v>6280</v>
      </c>
      <c r="G6282">
        <f t="shared" ca="1" si="199"/>
        <v>-5.8156791899095658E-2</v>
      </c>
    </row>
    <row r="6283" spans="2:7" x14ac:dyDescent="0.2">
      <c r="B6283" s="153">
        <v>34502</v>
      </c>
      <c r="C6283" s="61">
        <v>45.409244999999999</v>
      </c>
      <c r="D6283">
        <f t="shared" si="198"/>
        <v>1.9512093049122093E-2</v>
      </c>
      <c r="E6283">
        <v>1.9512093049122093E-2</v>
      </c>
      <c r="F6283">
        <v>6281</v>
      </c>
      <c r="G6283">
        <f t="shared" ca="1" si="199"/>
        <v>-3.2464359092620347E-2</v>
      </c>
    </row>
    <row r="6284" spans="2:7" x14ac:dyDescent="0.2">
      <c r="B6284" s="153">
        <v>34501</v>
      </c>
      <c r="C6284" s="61">
        <v>44.540173000000003</v>
      </c>
      <c r="D6284">
        <f t="shared" si="198"/>
        <v>9.852347871515503E-3</v>
      </c>
      <c r="E6284">
        <v>9.852347871515503E-3</v>
      </c>
      <c r="F6284">
        <v>6282</v>
      </c>
      <c r="G6284">
        <f t="shared" ca="1" si="199"/>
        <v>-1.8775847135093525E-2</v>
      </c>
    </row>
    <row r="6285" spans="2:7" x14ac:dyDescent="0.2">
      <c r="B6285" s="153">
        <v>34500</v>
      </c>
      <c r="C6285" s="61">
        <v>44.105629</v>
      </c>
      <c r="D6285">
        <f t="shared" si="198"/>
        <v>4.9504238743195367E-3</v>
      </c>
      <c r="E6285">
        <v>4.9504238743195367E-3</v>
      </c>
      <c r="F6285">
        <v>6283</v>
      </c>
      <c r="G6285">
        <f t="shared" ca="1" si="199"/>
        <v>-4.4093669967766494E-2</v>
      </c>
    </row>
    <row r="6286" spans="2:7" x14ac:dyDescent="0.2">
      <c r="B6286" s="153">
        <v>34499</v>
      </c>
      <c r="C6286" s="61">
        <v>43.888362999999998</v>
      </c>
      <c r="D6286">
        <f t="shared" si="198"/>
        <v>-1.4634204496691214E-2</v>
      </c>
      <c r="E6286">
        <v>-1.4634204496691214E-2</v>
      </c>
      <c r="F6286">
        <v>6284</v>
      </c>
      <c r="G6286">
        <f t="shared" ca="1" si="199"/>
        <v>-2.6295168428196136E-2</v>
      </c>
    </row>
    <row r="6287" spans="2:7" x14ac:dyDescent="0.2">
      <c r="B6287" s="153">
        <v>34498</v>
      </c>
      <c r="C6287" s="61">
        <v>44.540173000000003</v>
      </c>
      <c r="D6287">
        <f t="shared" si="198"/>
        <v>-9.6618517534919138E-3</v>
      </c>
      <c r="E6287">
        <v>-9.6618517534919138E-3</v>
      </c>
      <c r="F6287">
        <v>6285</v>
      </c>
      <c r="G6287">
        <f t="shared" ca="1" si="199"/>
        <v>-9.2844695601930274E-2</v>
      </c>
    </row>
    <row r="6288" spans="2:7" x14ac:dyDescent="0.2">
      <c r="B6288" s="153">
        <v>34495</v>
      </c>
      <c r="C6288" s="61">
        <v>44.974711999999997</v>
      </c>
      <c r="D6288">
        <f t="shared" si="198"/>
        <v>0</v>
      </c>
      <c r="E6288">
        <v>0</v>
      </c>
      <c r="F6288">
        <v>6286</v>
      </c>
      <c r="G6288">
        <f t="shared" ca="1" si="199"/>
        <v>-2.5985591050013284E-2</v>
      </c>
    </row>
    <row r="6289" spans="2:7" x14ac:dyDescent="0.2">
      <c r="B6289" s="153">
        <v>34494</v>
      </c>
      <c r="C6289" s="61">
        <v>44.974711999999997</v>
      </c>
      <c r="D6289">
        <f t="shared" si="198"/>
        <v>9.7561138794856894E-3</v>
      </c>
      <c r="E6289">
        <v>9.7561138794856894E-3</v>
      </c>
      <c r="F6289">
        <v>6287</v>
      </c>
      <c r="G6289">
        <f t="shared" ca="1" si="199"/>
        <v>-6.1888540162661737E-2</v>
      </c>
    </row>
    <row r="6290" spans="2:7" x14ac:dyDescent="0.2">
      <c r="B6290" s="153">
        <v>34493</v>
      </c>
      <c r="C6290" s="61">
        <v>44.540173000000003</v>
      </c>
      <c r="D6290">
        <f t="shared" si="198"/>
        <v>-4.8543658951732457E-3</v>
      </c>
      <c r="E6290">
        <v>-4.8543658951732457E-3</v>
      </c>
      <c r="F6290">
        <v>6288</v>
      </c>
      <c r="G6290">
        <f t="shared" ca="1" si="199"/>
        <v>2.4433197859170142E-2</v>
      </c>
    </row>
    <row r="6291" spans="2:7" x14ac:dyDescent="0.2">
      <c r="B6291" s="153">
        <v>34492</v>
      </c>
      <c r="C6291" s="61">
        <v>44.757441999999998</v>
      </c>
      <c r="D6291">
        <f t="shared" si="198"/>
        <v>-1.9047693356947167E-2</v>
      </c>
      <c r="E6291">
        <v>-1.9047693356947167E-2</v>
      </c>
      <c r="F6291">
        <v>6289</v>
      </c>
      <c r="G6291">
        <f t="shared" ca="1" si="199"/>
        <v>1.6635209310914733E-2</v>
      </c>
    </row>
    <row r="6292" spans="2:7" x14ac:dyDescent="0.2">
      <c r="B6292" s="153">
        <v>34491</v>
      </c>
      <c r="C6292" s="61">
        <v>45.626522000000001</v>
      </c>
      <c r="D6292">
        <f t="shared" si="198"/>
        <v>-9.4339126990960857E-3</v>
      </c>
      <c r="E6292">
        <v>-9.4339126990960857E-3</v>
      </c>
      <c r="F6292">
        <v>6290</v>
      </c>
      <c r="G6292">
        <f t="shared" ca="1" si="199"/>
        <v>-7.283079587521997E-2</v>
      </c>
    </row>
    <row r="6293" spans="2:7" x14ac:dyDescent="0.2">
      <c r="B6293" s="153">
        <v>34488</v>
      </c>
      <c r="C6293" s="61">
        <v>46.061058000000003</v>
      </c>
      <c r="D6293">
        <f t="shared" si="198"/>
        <v>2.7131915963986224E-2</v>
      </c>
      <c r="E6293">
        <v>2.7131915963986224E-2</v>
      </c>
      <c r="F6293">
        <v>6291</v>
      </c>
      <c r="G6293">
        <f t="shared" ca="1" si="199"/>
        <v>5.7427428923804161E-2</v>
      </c>
    </row>
    <row r="6294" spans="2:7" x14ac:dyDescent="0.2">
      <c r="B6294" s="153">
        <v>34487</v>
      </c>
      <c r="C6294" s="61">
        <v>44.844344999999997</v>
      </c>
      <c r="D6294">
        <f t="shared" si="198"/>
        <v>2.4630587231460891E-2</v>
      </c>
      <c r="E6294">
        <v>2.4630587231460891E-2</v>
      </c>
      <c r="F6294">
        <v>6292</v>
      </c>
      <c r="G6294">
        <f t="shared" ca="1" si="199"/>
        <v>-3.4529547932780832E-2</v>
      </c>
    </row>
    <row r="6295" spans="2:7" x14ac:dyDescent="0.2">
      <c r="B6295" s="153">
        <v>34486</v>
      </c>
      <c r="C6295" s="61">
        <v>43.766354</v>
      </c>
      <c r="D6295">
        <f t="shared" si="198"/>
        <v>0</v>
      </c>
      <c r="E6295">
        <v>0</v>
      </c>
      <c r="F6295">
        <v>6293</v>
      </c>
      <c r="G6295">
        <f t="shared" ca="1" si="199"/>
        <v>-3.4642081958125341E-2</v>
      </c>
    </row>
    <row r="6296" spans="2:7" x14ac:dyDescent="0.2">
      <c r="B6296" s="153">
        <v>34485</v>
      </c>
      <c r="C6296" s="61">
        <v>43.766354</v>
      </c>
      <c r="D6296">
        <f t="shared" si="198"/>
        <v>-1.6949322334826954E-2</v>
      </c>
      <c r="E6296">
        <v>-1.6949322334826954E-2</v>
      </c>
      <c r="F6296">
        <v>6294</v>
      </c>
      <c r="G6296">
        <f t="shared" ca="1" si="199"/>
        <v>3.5567444539727697E-2</v>
      </c>
    </row>
    <row r="6297" spans="2:7" x14ac:dyDescent="0.2">
      <c r="B6297" s="153">
        <v>34484</v>
      </c>
      <c r="C6297" s="61">
        <v>44.520954000000003</v>
      </c>
      <c r="D6297">
        <f t="shared" si="198"/>
        <v>-9.5922891159727856E-3</v>
      </c>
      <c r="E6297">
        <v>-9.5922891159727856E-3</v>
      </c>
      <c r="F6297">
        <v>6295</v>
      </c>
      <c r="G6297">
        <f t="shared" ca="1" si="199"/>
        <v>-4.4629292315170592E-2</v>
      </c>
    </row>
    <row r="6298" spans="2:7" x14ac:dyDescent="0.2">
      <c r="B6298" s="153">
        <v>34481</v>
      </c>
      <c r="C6298" s="61">
        <v>44.952148000000001</v>
      </c>
      <c r="D6298">
        <f t="shared" si="198"/>
        <v>3.4739386808902567E-2</v>
      </c>
      <c r="E6298">
        <v>3.4739386808902567E-2</v>
      </c>
      <c r="F6298">
        <v>6296</v>
      </c>
      <c r="G6298">
        <f t="shared" ca="1" si="199"/>
        <v>5.1810268202128425E-2</v>
      </c>
    </row>
    <row r="6299" spans="2:7" x14ac:dyDescent="0.2">
      <c r="B6299" s="153">
        <v>34480</v>
      </c>
      <c r="C6299" s="61">
        <v>43.442965999999998</v>
      </c>
      <c r="D6299">
        <f t="shared" si="198"/>
        <v>2.4874714351535814E-3</v>
      </c>
      <c r="E6299">
        <v>2.4874714351535814E-3</v>
      </c>
      <c r="F6299">
        <v>6297</v>
      </c>
      <c r="G6299">
        <f t="shared" ca="1" si="199"/>
        <v>5.7543002430840394E-2</v>
      </c>
    </row>
    <row r="6300" spans="2:7" x14ac:dyDescent="0.2">
      <c r="B6300" s="153">
        <v>34479</v>
      </c>
      <c r="C6300" s="61">
        <v>43.335171000000003</v>
      </c>
      <c r="D6300">
        <f t="shared" si="198"/>
        <v>0</v>
      </c>
      <c r="E6300">
        <v>0</v>
      </c>
      <c r="F6300">
        <v>6298</v>
      </c>
      <c r="G6300">
        <f t="shared" ca="1" si="199"/>
        <v>6.8648103588269532E-2</v>
      </c>
    </row>
    <row r="6301" spans="2:7" x14ac:dyDescent="0.2">
      <c r="B6301" s="153">
        <v>34478</v>
      </c>
      <c r="C6301" s="61">
        <v>43.335171000000003</v>
      </c>
      <c r="D6301">
        <f t="shared" si="198"/>
        <v>-4.9503381823720171E-3</v>
      </c>
      <c r="E6301">
        <v>-4.9503381823720171E-3</v>
      </c>
      <c r="F6301">
        <v>6299</v>
      </c>
      <c r="G6301">
        <f t="shared" ca="1" si="199"/>
        <v>-6.7632833214211971E-2</v>
      </c>
    </row>
    <row r="6302" spans="2:7" x14ac:dyDescent="0.2">
      <c r="B6302" s="153">
        <v>34477</v>
      </c>
      <c r="C6302" s="61">
        <v>43.550761999999999</v>
      </c>
      <c r="D6302">
        <f t="shared" si="198"/>
        <v>-4.925975784960312E-3</v>
      </c>
      <c r="E6302">
        <v>-4.925975784960312E-3</v>
      </c>
      <c r="F6302">
        <v>6300</v>
      </c>
      <c r="G6302">
        <f t="shared" ca="1" si="199"/>
        <v>-2.2693315621591301E-2</v>
      </c>
    </row>
    <row r="6303" spans="2:7" x14ac:dyDescent="0.2">
      <c r="B6303" s="153">
        <v>34474</v>
      </c>
      <c r="C6303" s="61">
        <v>43.766354</v>
      </c>
      <c r="D6303">
        <f t="shared" si="198"/>
        <v>-1.4563341791637582E-2</v>
      </c>
      <c r="E6303">
        <v>-1.4563341791637582E-2</v>
      </c>
      <c r="F6303">
        <v>6301</v>
      </c>
      <c r="G6303">
        <f t="shared" ca="1" si="199"/>
        <v>-6.1805414249457472E-2</v>
      </c>
    </row>
    <row r="6304" spans="2:7" x14ac:dyDescent="0.2">
      <c r="B6304" s="153">
        <v>34473</v>
      </c>
      <c r="C6304" s="61">
        <v>44.413158000000003</v>
      </c>
      <c r="D6304">
        <f t="shared" si="198"/>
        <v>0</v>
      </c>
      <c r="E6304">
        <v>0</v>
      </c>
      <c r="F6304">
        <v>6302</v>
      </c>
      <c r="G6304">
        <f t="shared" ca="1" si="199"/>
        <v>7.5064160882575115E-2</v>
      </c>
    </row>
    <row r="6305" spans="2:7" x14ac:dyDescent="0.2">
      <c r="B6305" s="153">
        <v>34472</v>
      </c>
      <c r="C6305" s="61">
        <v>44.413158000000003</v>
      </c>
      <c r="D6305">
        <f t="shared" si="198"/>
        <v>4.8781430357824332E-3</v>
      </c>
      <c r="E6305">
        <v>4.8781430357824332E-3</v>
      </c>
      <c r="F6305">
        <v>6303</v>
      </c>
      <c r="G6305">
        <f t="shared" ca="1" si="199"/>
        <v>-1.7513318802226254E-2</v>
      </c>
    </row>
    <row r="6306" spans="2:7" x14ac:dyDescent="0.2">
      <c r="B6306" s="153">
        <v>34471</v>
      </c>
      <c r="C6306" s="61">
        <v>44.197555999999999</v>
      </c>
      <c r="D6306">
        <f t="shared" si="198"/>
        <v>-1.9138770422016463E-2</v>
      </c>
      <c r="E6306">
        <v>-1.9138770422016463E-2</v>
      </c>
      <c r="F6306">
        <v>6304</v>
      </c>
      <c r="G6306">
        <f t="shared" ca="1" si="199"/>
        <v>-1.9303196469011588E-2</v>
      </c>
    </row>
    <row r="6307" spans="2:7" x14ac:dyDescent="0.2">
      <c r="B6307" s="153">
        <v>34470</v>
      </c>
      <c r="C6307" s="61">
        <v>45.059947999999999</v>
      </c>
      <c r="D6307">
        <f t="shared" si="198"/>
        <v>1.4563026569738539E-2</v>
      </c>
      <c r="E6307">
        <v>1.4563026569738539E-2</v>
      </c>
      <c r="F6307">
        <v>6305</v>
      </c>
      <c r="G6307">
        <f t="shared" ca="1" si="199"/>
        <v>2.8180814877507305E-2</v>
      </c>
    </row>
    <row r="6308" spans="2:7" x14ac:dyDescent="0.2">
      <c r="B6308" s="153">
        <v>34467</v>
      </c>
      <c r="C6308" s="61">
        <v>44.413158000000003</v>
      </c>
      <c r="D6308">
        <f t="shared" si="198"/>
        <v>1.4778567115734682E-2</v>
      </c>
      <c r="E6308">
        <v>1.4778567115734682E-2</v>
      </c>
      <c r="F6308">
        <v>6306</v>
      </c>
      <c r="G6308">
        <f t="shared" ca="1" si="199"/>
        <v>-2.4588442444728714E-2</v>
      </c>
    </row>
    <row r="6309" spans="2:7" x14ac:dyDescent="0.2">
      <c r="B6309" s="153">
        <v>34466</v>
      </c>
      <c r="C6309" s="61">
        <v>43.766354</v>
      </c>
      <c r="D6309">
        <f t="shared" si="198"/>
        <v>0</v>
      </c>
      <c r="E6309">
        <v>0</v>
      </c>
      <c r="F6309">
        <v>6307</v>
      </c>
      <c r="G6309">
        <f t="shared" ca="1" si="199"/>
        <v>-5.4796140387838553E-2</v>
      </c>
    </row>
    <row r="6310" spans="2:7" x14ac:dyDescent="0.2">
      <c r="B6310" s="153">
        <v>34465</v>
      </c>
      <c r="C6310" s="61">
        <v>43.766354</v>
      </c>
      <c r="D6310">
        <f t="shared" si="198"/>
        <v>1.499973144445872E-2</v>
      </c>
      <c r="E6310">
        <v>1.499973144445872E-2</v>
      </c>
      <c r="F6310">
        <v>6308</v>
      </c>
      <c r="G6310">
        <f t="shared" ca="1" si="199"/>
        <v>-2.9393870399236216E-2</v>
      </c>
    </row>
    <row r="6311" spans="2:7" x14ac:dyDescent="0.2">
      <c r="B6311" s="153">
        <v>34464</v>
      </c>
      <c r="C6311" s="61">
        <v>43.119571999999998</v>
      </c>
      <c r="D6311">
        <f t="shared" si="198"/>
        <v>5.0251523326289016E-3</v>
      </c>
      <c r="E6311">
        <v>5.0251523326289016E-3</v>
      </c>
      <c r="F6311">
        <v>6309</v>
      </c>
      <c r="G6311">
        <f t="shared" ca="1" si="199"/>
        <v>-5.6640632831633217E-2</v>
      </c>
    </row>
    <row r="6312" spans="2:7" x14ac:dyDescent="0.2">
      <c r="B6312" s="153">
        <v>34463</v>
      </c>
      <c r="C6312" s="61">
        <v>42.903973000000001</v>
      </c>
      <c r="D6312">
        <f t="shared" si="198"/>
        <v>1.5306301141022962E-2</v>
      </c>
      <c r="E6312">
        <v>1.5306301141022962E-2</v>
      </c>
      <c r="F6312">
        <v>6310</v>
      </c>
      <c r="G6312">
        <f t="shared" ca="1" si="199"/>
        <v>4.3455144733007413E-2</v>
      </c>
    </row>
    <row r="6313" spans="2:7" x14ac:dyDescent="0.2">
      <c r="B6313" s="153">
        <v>34460</v>
      </c>
      <c r="C6313" s="61">
        <v>42.257171999999997</v>
      </c>
      <c r="D6313">
        <f t="shared" si="198"/>
        <v>3.7037069758490637E-2</v>
      </c>
      <c r="E6313">
        <v>3.7037069758490637E-2</v>
      </c>
      <c r="F6313">
        <v>6311</v>
      </c>
      <c r="G6313">
        <f t="shared" ca="1" si="199"/>
        <v>8.4904428837155474E-2</v>
      </c>
    </row>
    <row r="6314" spans="2:7" x14ac:dyDescent="0.2">
      <c r="B6314" s="153">
        <v>34459</v>
      </c>
      <c r="C6314" s="61">
        <v>40.747985999999997</v>
      </c>
      <c r="D6314">
        <f t="shared" si="198"/>
        <v>2.7173678773832213E-2</v>
      </c>
      <c r="E6314">
        <v>2.7173678773832213E-2</v>
      </c>
      <c r="F6314">
        <v>6312</v>
      </c>
      <c r="G6314">
        <f t="shared" ca="1" si="199"/>
        <v>2.9788964483026276E-2</v>
      </c>
    </row>
    <row r="6315" spans="2:7" x14ac:dyDescent="0.2">
      <c r="B6315" s="153">
        <v>34458</v>
      </c>
      <c r="C6315" s="61">
        <v>39.670006000000001</v>
      </c>
      <c r="D6315">
        <f t="shared" si="198"/>
        <v>2.7250001952621766E-3</v>
      </c>
      <c r="E6315">
        <v>2.7250001952621766E-3</v>
      </c>
      <c r="F6315">
        <v>6313</v>
      </c>
      <c r="G6315">
        <f t="shared" ca="1" si="199"/>
        <v>-1.0866681236149259E-2</v>
      </c>
    </row>
    <row r="6316" spans="2:7" x14ac:dyDescent="0.2">
      <c r="B6316" s="153">
        <v>34457</v>
      </c>
      <c r="C6316" s="61">
        <v>39.562199</v>
      </c>
      <c r="D6316">
        <f t="shared" si="198"/>
        <v>2.7324715264265154E-3</v>
      </c>
      <c r="E6316">
        <v>2.7324715264265154E-3</v>
      </c>
      <c r="F6316">
        <v>6314</v>
      </c>
      <c r="G6316">
        <f t="shared" ca="1" si="199"/>
        <v>-2.4719526632364344E-4</v>
      </c>
    </row>
    <row r="6317" spans="2:7" x14ac:dyDescent="0.2">
      <c r="B6317" s="153">
        <v>34456</v>
      </c>
      <c r="C6317" s="61">
        <v>39.454391000000001</v>
      </c>
      <c r="D6317">
        <f t="shared" si="198"/>
        <v>5.4941271406614162E-3</v>
      </c>
      <c r="E6317">
        <v>5.4941271406614162E-3</v>
      </c>
      <c r="F6317">
        <v>6315</v>
      </c>
      <c r="G6317">
        <f t="shared" ca="1" si="199"/>
        <v>-1.2758202719705193E-2</v>
      </c>
    </row>
    <row r="6318" spans="2:7" x14ac:dyDescent="0.2">
      <c r="B6318" s="153">
        <v>34453</v>
      </c>
      <c r="C6318" s="61">
        <v>39.238807999999999</v>
      </c>
      <c r="D6318">
        <f t="shared" si="198"/>
        <v>5.5248916100159116E-3</v>
      </c>
      <c r="E6318">
        <v>5.5248916100159116E-3</v>
      </c>
      <c r="F6318">
        <v>6316</v>
      </c>
      <c r="G6318">
        <f t="shared" ca="1" si="199"/>
        <v>-4.0866672469235719E-2</v>
      </c>
    </row>
    <row r="6319" spans="2:7" x14ac:dyDescent="0.2">
      <c r="B6319" s="153">
        <v>34452</v>
      </c>
      <c r="C6319" s="61">
        <v>39.023209000000001</v>
      </c>
      <c r="D6319">
        <f t="shared" si="198"/>
        <v>-1.0928618819639104E-2</v>
      </c>
      <c r="E6319">
        <v>-1.0928618819639104E-2</v>
      </c>
      <c r="F6319">
        <v>6317</v>
      </c>
      <c r="G6319">
        <f t="shared" ca="1" si="199"/>
        <v>-6.3223377367322392E-2</v>
      </c>
    </row>
    <row r="6320" spans="2:7" x14ac:dyDescent="0.2">
      <c r="B6320" s="153">
        <v>34451</v>
      </c>
      <c r="C6320" s="61">
        <v>39.454391000000001</v>
      </c>
      <c r="D6320">
        <f t="shared" si="198"/>
        <v>1.104937320762113E-2</v>
      </c>
      <c r="E6320">
        <v>1.104937320762113E-2</v>
      </c>
      <c r="F6320">
        <v>6318</v>
      </c>
      <c r="G6320">
        <f t="shared" ca="1" si="199"/>
        <v>-1.1581488490167266E-4</v>
      </c>
    </row>
    <row r="6321" spans="2:7" x14ac:dyDescent="0.2">
      <c r="B6321" s="153">
        <v>34450</v>
      </c>
      <c r="C6321" s="61">
        <v>39.023209000000001</v>
      </c>
      <c r="D6321">
        <f t="shared" si="198"/>
        <v>-1.6304434135956506E-2</v>
      </c>
      <c r="E6321">
        <v>-1.6304434135956506E-2</v>
      </c>
      <c r="F6321">
        <v>6319</v>
      </c>
      <c r="G6321">
        <f t="shared" ca="1" si="199"/>
        <v>3.5701425229676009E-2</v>
      </c>
    </row>
    <row r="6322" spans="2:7" x14ac:dyDescent="0.2">
      <c r="B6322" s="153">
        <v>34449</v>
      </c>
      <c r="C6322" s="61">
        <v>39.670006000000001</v>
      </c>
      <c r="D6322">
        <f t="shared" si="198"/>
        <v>5.464917707131753E-3</v>
      </c>
      <c r="E6322">
        <v>5.464917707131753E-3</v>
      </c>
      <c r="F6322">
        <v>6320</v>
      </c>
      <c r="G6322">
        <f t="shared" ca="1" si="199"/>
        <v>-3.5507598953721714E-2</v>
      </c>
    </row>
    <row r="6323" spans="2:7" x14ac:dyDescent="0.2">
      <c r="B6323" s="153">
        <v>34446</v>
      </c>
      <c r="C6323" s="61">
        <v>39.454391000000001</v>
      </c>
      <c r="D6323">
        <f t="shared" si="198"/>
        <v>5.4941271406614162E-3</v>
      </c>
      <c r="E6323">
        <v>5.4941271406614162E-3</v>
      </c>
      <c r="F6323">
        <v>6321</v>
      </c>
      <c r="G6323">
        <f t="shared" ca="1" si="199"/>
        <v>3.299390060489537E-2</v>
      </c>
    </row>
    <row r="6324" spans="2:7" x14ac:dyDescent="0.2">
      <c r="B6324" s="153">
        <v>34445</v>
      </c>
      <c r="C6324" s="61">
        <v>39.238807999999999</v>
      </c>
      <c r="D6324">
        <f t="shared" si="198"/>
        <v>-1.0869622757304397E-2</v>
      </c>
      <c r="E6324">
        <v>-1.0869622757304397E-2</v>
      </c>
      <c r="F6324">
        <v>6322</v>
      </c>
      <c r="G6324">
        <f t="shared" ca="1" si="199"/>
        <v>-1.910903689898839E-3</v>
      </c>
    </row>
    <row r="6325" spans="2:7" x14ac:dyDescent="0.2">
      <c r="B6325" s="153">
        <v>34444</v>
      </c>
      <c r="C6325" s="61">
        <v>39.670006000000001</v>
      </c>
      <c r="D6325">
        <f t="shared" si="198"/>
        <v>0</v>
      </c>
      <c r="E6325">
        <v>0</v>
      </c>
      <c r="F6325">
        <v>6323</v>
      </c>
      <c r="G6325">
        <f t="shared" ca="1" si="199"/>
        <v>4.3114250739830539E-3</v>
      </c>
    </row>
    <row r="6326" spans="2:7" x14ac:dyDescent="0.2">
      <c r="B6326" s="153">
        <v>34443</v>
      </c>
      <c r="C6326" s="61">
        <v>39.670006000000001</v>
      </c>
      <c r="D6326">
        <f t="shared" si="198"/>
        <v>-1.0752448455896194E-2</v>
      </c>
      <c r="E6326">
        <v>-1.0752448455896194E-2</v>
      </c>
      <c r="F6326">
        <v>6324</v>
      </c>
      <c r="G6326">
        <f t="shared" ca="1" si="199"/>
        <v>-1.4916138884257113E-2</v>
      </c>
    </row>
    <row r="6327" spans="2:7" x14ac:dyDescent="0.2">
      <c r="B6327" s="153">
        <v>34442</v>
      </c>
      <c r="C6327" s="61">
        <v>40.101191999999998</v>
      </c>
      <c r="D6327">
        <f t="shared" si="198"/>
        <v>-1.063828291188482E-2</v>
      </c>
      <c r="E6327">
        <v>-1.063828291188482E-2</v>
      </c>
      <c r="F6327">
        <v>6325</v>
      </c>
      <c r="G6327">
        <f t="shared" ca="1" si="199"/>
        <v>6.8360069375774574E-2</v>
      </c>
    </row>
    <row r="6328" spans="2:7" x14ac:dyDescent="0.2">
      <c r="B6328" s="153">
        <v>34439</v>
      </c>
      <c r="C6328" s="61">
        <v>40.532387</v>
      </c>
      <c r="D6328">
        <f t="shared" si="198"/>
        <v>-2.5906875836900545E-2</v>
      </c>
      <c r="E6328">
        <v>-2.5906875836900545E-2</v>
      </c>
      <c r="F6328">
        <v>6326</v>
      </c>
      <c r="G6328">
        <f t="shared" ca="1" si="199"/>
        <v>-0.10473782123935346</v>
      </c>
    </row>
    <row r="6329" spans="2:7" x14ac:dyDescent="0.2">
      <c r="B6329" s="153">
        <v>34438</v>
      </c>
      <c r="C6329" s="61">
        <v>41.610382000000001</v>
      </c>
      <c r="D6329">
        <f t="shared" si="198"/>
        <v>0</v>
      </c>
      <c r="E6329">
        <v>0</v>
      </c>
      <c r="F6329">
        <v>6327</v>
      </c>
      <c r="G6329">
        <f t="shared" ca="1" si="199"/>
        <v>-3.213676077478779E-2</v>
      </c>
    </row>
    <row r="6330" spans="2:7" x14ac:dyDescent="0.2">
      <c r="B6330" s="153">
        <v>34437</v>
      </c>
      <c r="C6330" s="61">
        <v>41.610382000000001</v>
      </c>
      <c r="D6330">
        <f t="shared" si="198"/>
        <v>-5.1545004068524712E-3</v>
      </c>
      <c r="E6330">
        <v>-5.1545004068524712E-3</v>
      </c>
      <c r="F6330">
        <v>6328</v>
      </c>
      <c r="G6330">
        <f t="shared" ca="1" si="199"/>
        <v>-0.16109169919553651</v>
      </c>
    </row>
    <row r="6331" spans="2:7" x14ac:dyDescent="0.2">
      <c r="B6331" s="153">
        <v>34436</v>
      </c>
      <c r="C6331" s="61">
        <v>41.825974000000002</v>
      </c>
      <c r="D6331">
        <f t="shared" si="198"/>
        <v>3.7433010238041076E-2</v>
      </c>
      <c r="E6331">
        <v>3.7433010238041076E-2</v>
      </c>
      <c r="F6331">
        <v>6329</v>
      </c>
      <c r="G6331">
        <f t="shared" ca="1" si="199"/>
        <v>-1.3167122196130795E-3</v>
      </c>
    </row>
    <row r="6332" spans="2:7" x14ac:dyDescent="0.2">
      <c r="B6332" s="153">
        <v>34435</v>
      </c>
      <c r="C6332" s="61">
        <v>40.316794999999999</v>
      </c>
      <c r="D6332">
        <f t="shared" si="198"/>
        <v>0</v>
      </c>
      <c r="E6332">
        <v>0</v>
      </c>
      <c r="F6332">
        <v>6330</v>
      </c>
      <c r="G6332">
        <f t="shared" ca="1" si="199"/>
        <v>4.763660134547887E-3</v>
      </c>
    </row>
    <row r="6333" spans="2:7" x14ac:dyDescent="0.2">
      <c r="B6333" s="153">
        <v>34432</v>
      </c>
      <c r="C6333" s="61">
        <v>40.316794999999999</v>
      </c>
      <c r="D6333">
        <f t="shared" si="198"/>
        <v>5.3764735970941099E-3</v>
      </c>
      <c r="E6333">
        <v>5.3764735970941099E-3</v>
      </c>
      <c r="F6333">
        <v>6331</v>
      </c>
      <c r="G6333">
        <f t="shared" ca="1" si="199"/>
        <v>6.1330897569855915E-2</v>
      </c>
    </row>
    <row r="6334" spans="2:7" x14ac:dyDescent="0.2">
      <c r="B6334" s="153">
        <v>34431</v>
      </c>
      <c r="C6334" s="61">
        <v>40.101191999999998</v>
      </c>
      <c r="D6334">
        <f t="shared" si="198"/>
        <v>-1.063828291188482E-2</v>
      </c>
      <c r="E6334">
        <v>-1.063828291188482E-2</v>
      </c>
      <c r="F6334">
        <v>6332</v>
      </c>
      <c r="G6334">
        <f t="shared" ca="1" si="199"/>
        <v>-8.864259504352294E-2</v>
      </c>
    </row>
    <row r="6335" spans="2:7" x14ac:dyDescent="0.2">
      <c r="B6335" s="153">
        <v>34430</v>
      </c>
      <c r="C6335" s="61">
        <v>40.532387</v>
      </c>
      <c r="D6335">
        <f t="shared" si="198"/>
        <v>2.1738867395180106E-2</v>
      </c>
      <c r="E6335">
        <v>2.1738867395180106E-2</v>
      </c>
      <c r="F6335">
        <v>6333</v>
      </c>
      <c r="G6335">
        <f t="shared" ca="1" si="199"/>
        <v>7.8771812822567649E-2</v>
      </c>
    </row>
    <row r="6336" spans="2:7" x14ac:dyDescent="0.2">
      <c r="B6336" s="153">
        <v>34429</v>
      </c>
      <c r="C6336" s="61">
        <v>39.670006000000001</v>
      </c>
      <c r="D6336">
        <f t="shared" si="198"/>
        <v>-1.0752448455896194E-2</v>
      </c>
      <c r="E6336">
        <v>-1.0752448455896194E-2</v>
      </c>
      <c r="F6336">
        <v>6334</v>
      </c>
      <c r="G6336">
        <f t="shared" ca="1" si="199"/>
        <v>-4.2902163911392711E-2</v>
      </c>
    </row>
    <row r="6337" spans="2:7" x14ac:dyDescent="0.2">
      <c r="B6337" s="153">
        <v>34428</v>
      </c>
      <c r="C6337" s="61">
        <v>40.101191999999998</v>
      </c>
      <c r="D6337">
        <f t="shared" si="198"/>
        <v>-1.063828291188482E-2</v>
      </c>
      <c r="E6337">
        <v>-1.063828291188482E-2</v>
      </c>
      <c r="F6337">
        <v>6335</v>
      </c>
      <c r="G6337">
        <f t="shared" ca="1" si="199"/>
        <v>-9.5019059174870357E-2</v>
      </c>
    </row>
    <row r="6338" spans="2:7" x14ac:dyDescent="0.2">
      <c r="B6338" s="153">
        <v>34425</v>
      </c>
      <c r="C6338" s="61">
        <v>40.532387</v>
      </c>
      <c r="D6338">
        <f t="shared" si="198"/>
        <v>0</v>
      </c>
      <c r="E6338">
        <v>0</v>
      </c>
      <c r="F6338">
        <v>6336</v>
      </c>
      <c r="G6338">
        <f t="shared" ca="1" si="199"/>
        <v>2.4320058750969702E-2</v>
      </c>
    </row>
    <row r="6339" spans="2:7" x14ac:dyDescent="0.2">
      <c r="B6339" s="153">
        <v>34424</v>
      </c>
      <c r="C6339" s="61">
        <v>40.532387</v>
      </c>
      <c r="D6339">
        <f t="shared" ref="D6339:D6402" si="200">(C6339-C6340)/C6340</f>
        <v>0</v>
      </c>
      <c r="E6339">
        <v>0</v>
      </c>
      <c r="F6339">
        <v>6337</v>
      </c>
      <c r="G6339">
        <f t="shared" ref="G6339:G6402" ca="1" si="201">_xlfn.NORM.INV(RAND(),$N$5,$N$6)</f>
        <v>4.2414152292206138E-2</v>
      </c>
    </row>
    <row r="6340" spans="2:7" x14ac:dyDescent="0.2">
      <c r="B6340" s="153">
        <v>34423</v>
      </c>
      <c r="C6340" s="61">
        <v>40.532387</v>
      </c>
      <c r="D6340">
        <f t="shared" si="200"/>
        <v>1.6216129346139734E-2</v>
      </c>
      <c r="E6340">
        <v>1.6216129346139734E-2</v>
      </c>
      <c r="F6340">
        <v>6338</v>
      </c>
      <c r="G6340">
        <f t="shared" ca="1" si="201"/>
        <v>-2.8574252271359533E-2</v>
      </c>
    </row>
    <row r="6341" spans="2:7" x14ac:dyDescent="0.2">
      <c r="B6341" s="153">
        <v>34422</v>
      </c>
      <c r="C6341" s="61">
        <v>39.885596999999997</v>
      </c>
      <c r="D6341">
        <f t="shared" si="200"/>
        <v>1.6483400820942327E-2</v>
      </c>
      <c r="E6341">
        <v>1.6483400820942327E-2</v>
      </c>
      <c r="F6341">
        <v>6339</v>
      </c>
      <c r="G6341">
        <f t="shared" ca="1" si="201"/>
        <v>-3.5060606121871701E-2</v>
      </c>
    </row>
    <row r="6342" spans="2:7" x14ac:dyDescent="0.2">
      <c r="B6342" s="153">
        <v>34421</v>
      </c>
      <c r="C6342" s="61">
        <v>39.238807999999999</v>
      </c>
      <c r="D6342">
        <f t="shared" si="200"/>
        <v>1.1111093073413077E-2</v>
      </c>
      <c r="E6342">
        <v>1.1111093073413077E-2</v>
      </c>
      <c r="F6342">
        <v>6340</v>
      </c>
      <c r="G6342">
        <f t="shared" ca="1" si="201"/>
        <v>-1.8685934701378491E-2</v>
      </c>
    </row>
    <row r="6343" spans="2:7" x14ac:dyDescent="0.2">
      <c r="B6343" s="153">
        <v>34418</v>
      </c>
      <c r="C6343" s="61">
        <v>38.807613000000003</v>
      </c>
      <c r="D6343">
        <f t="shared" si="200"/>
        <v>-1.0988993345567362E-2</v>
      </c>
      <c r="E6343">
        <v>-1.0988993345567362E-2</v>
      </c>
      <c r="F6343">
        <v>6341</v>
      </c>
      <c r="G6343">
        <f t="shared" ca="1" si="201"/>
        <v>0.21567319043755187</v>
      </c>
    </row>
    <row r="6344" spans="2:7" x14ac:dyDescent="0.2">
      <c r="B6344" s="153">
        <v>34417</v>
      </c>
      <c r="C6344" s="61">
        <v>39.238807999999999</v>
      </c>
      <c r="D6344">
        <f t="shared" si="200"/>
        <v>-1.0869622757304397E-2</v>
      </c>
      <c r="E6344">
        <v>-1.0869622757304397E-2</v>
      </c>
      <c r="F6344">
        <v>6342</v>
      </c>
      <c r="G6344">
        <f t="shared" ca="1" si="201"/>
        <v>-3.0666817977162867E-2</v>
      </c>
    </row>
    <row r="6345" spans="2:7" x14ac:dyDescent="0.2">
      <c r="B6345" s="153">
        <v>34416</v>
      </c>
      <c r="C6345" s="61">
        <v>39.670006000000001</v>
      </c>
      <c r="D6345">
        <f t="shared" si="200"/>
        <v>-2.127634377911173E-2</v>
      </c>
      <c r="E6345">
        <v>-2.127634377911173E-2</v>
      </c>
      <c r="F6345">
        <v>6343</v>
      </c>
      <c r="G6345">
        <f t="shared" ca="1" si="201"/>
        <v>8.0131869395489774E-2</v>
      </c>
    </row>
    <row r="6346" spans="2:7" x14ac:dyDescent="0.2">
      <c r="B6346" s="153">
        <v>34415</v>
      </c>
      <c r="C6346" s="61">
        <v>40.532387</v>
      </c>
      <c r="D6346">
        <f t="shared" si="200"/>
        <v>-2.0833351954844349E-2</v>
      </c>
      <c r="E6346">
        <v>-2.0833351954844349E-2</v>
      </c>
      <c r="F6346">
        <v>6344</v>
      </c>
      <c r="G6346">
        <f t="shared" ca="1" si="201"/>
        <v>5.2714861647963705E-2</v>
      </c>
    </row>
    <row r="6347" spans="2:7" x14ac:dyDescent="0.2">
      <c r="B6347" s="153">
        <v>34414</v>
      </c>
      <c r="C6347" s="61">
        <v>41.394779</v>
      </c>
      <c r="D6347">
        <f t="shared" si="200"/>
        <v>0</v>
      </c>
      <c r="E6347">
        <v>0</v>
      </c>
      <c r="F6347">
        <v>6345</v>
      </c>
      <c r="G6347">
        <f t="shared" ca="1" si="201"/>
        <v>-8.4191656213400939E-2</v>
      </c>
    </row>
    <row r="6348" spans="2:7" x14ac:dyDescent="0.2">
      <c r="B6348" s="153">
        <v>34411</v>
      </c>
      <c r="C6348" s="61">
        <v>41.394779</v>
      </c>
      <c r="D6348">
        <f t="shared" si="200"/>
        <v>-2.0408204316180869E-2</v>
      </c>
      <c r="E6348">
        <v>-2.0408204316180869E-2</v>
      </c>
      <c r="F6348">
        <v>6346</v>
      </c>
      <c r="G6348">
        <f t="shared" ca="1" si="201"/>
        <v>6.1743874277054106E-2</v>
      </c>
    </row>
    <row r="6349" spans="2:7" x14ac:dyDescent="0.2">
      <c r="B6349" s="153">
        <v>34410</v>
      </c>
      <c r="C6349" s="61">
        <v>42.257171999999997</v>
      </c>
      <c r="D6349">
        <f t="shared" si="200"/>
        <v>0</v>
      </c>
      <c r="E6349">
        <v>0</v>
      </c>
      <c r="F6349">
        <v>6347</v>
      </c>
      <c r="G6349">
        <f t="shared" ca="1" si="201"/>
        <v>9.8410539466374028E-2</v>
      </c>
    </row>
    <row r="6350" spans="2:7" x14ac:dyDescent="0.2">
      <c r="B6350" s="153">
        <v>34409</v>
      </c>
      <c r="C6350" s="61">
        <v>42.257171999999997</v>
      </c>
      <c r="D6350">
        <f t="shared" si="200"/>
        <v>0</v>
      </c>
      <c r="E6350">
        <v>0</v>
      </c>
      <c r="F6350">
        <v>6348</v>
      </c>
      <c r="G6350">
        <f t="shared" ca="1" si="201"/>
        <v>-3.5612683399913192E-2</v>
      </c>
    </row>
    <row r="6351" spans="2:7" x14ac:dyDescent="0.2">
      <c r="B6351" s="153">
        <v>34408</v>
      </c>
      <c r="C6351" s="61">
        <v>42.257171999999997</v>
      </c>
      <c r="D6351">
        <f t="shared" si="200"/>
        <v>0</v>
      </c>
      <c r="E6351">
        <v>0</v>
      </c>
      <c r="F6351">
        <v>6349</v>
      </c>
      <c r="G6351">
        <f t="shared" ca="1" si="201"/>
        <v>5.4569896078259551E-2</v>
      </c>
    </row>
    <row r="6352" spans="2:7" x14ac:dyDescent="0.2">
      <c r="B6352" s="153">
        <v>34407</v>
      </c>
      <c r="C6352" s="61">
        <v>42.257171999999997</v>
      </c>
      <c r="D6352">
        <f t="shared" si="200"/>
        <v>0</v>
      </c>
      <c r="E6352">
        <v>0</v>
      </c>
      <c r="F6352">
        <v>6350</v>
      </c>
      <c r="G6352">
        <f t="shared" ca="1" si="201"/>
        <v>8.7619014208564022E-2</v>
      </c>
    </row>
    <row r="6353" spans="2:7" x14ac:dyDescent="0.2">
      <c r="B6353" s="153">
        <v>34404</v>
      </c>
      <c r="C6353" s="61">
        <v>42.257171999999997</v>
      </c>
      <c r="D6353">
        <f t="shared" si="200"/>
        <v>-5.0764275342266296E-3</v>
      </c>
      <c r="E6353">
        <v>-5.0764275342266296E-3</v>
      </c>
      <c r="F6353">
        <v>6351</v>
      </c>
      <c r="G6353">
        <f t="shared" ca="1" si="201"/>
        <v>0.10427771595519368</v>
      </c>
    </row>
    <row r="6354" spans="2:7" x14ac:dyDescent="0.2">
      <c r="B6354" s="153">
        <v>34403</v>
      </c>
      <c r="C6354" s="61">
        <v>42.472782000000002</v>
      </c>
      <c r="D6354">
        <f t="shared" si="200"/>
        <v>0</v>
      </c>
      <c r="E6354">
        <v>0</v>
      </c>
      <c r="F6354">
        <v>6352</v>
      </c>
      <c r="G6354">
        <f t="shared" ca="1" si="201"/>
        <v>-6.6473196658359185E-2</v>
      </c>
    </row>
    <row r="6355" spans="2:7" x14ac:dyDescent="0.2">
      <c r="B6355" s="153">
        <v>34402</v>
      </c>
      <c r="C6355" s="61">
        <v>42.472782000000002</v>
      </c>
      <c r="D6355">
        <f t="shared" si="200"/>
        <v>-1.0050141510204622E-2</v>
      </c>
      <c r="E6355">
        <v>-1.0050141510204622E-2</v>
      </c>
      <c r="F6355">
        <v>6353</v>
      </c>
      <c r="G6355">
        <f t="shared" ca="1" si="201"/>
        <v>-2.3759627669630263E-2</v>
      </c>
    </row>
    <row r="6356" spans="2:7" x14ac:dyDescent="0.2">
      <c r="B6356" s="153">
        <v>34401</v>
      </c>
      <c r="C6356" s="61">
        <v>42.903973000000001</v>
      </c>
      <c r="D6356">
        <f t="shared" si="200"/>
        <v>4.1884972757109548E-2</v>
      </c>
      <c r="E6356">
        <v>4.1884972757109548E-2</v>
      </c>
      <c r="F6356">
        <v>6354</v>
      </c>
      <c r="G6356">
        <f t="shared" ca="1" si="201"/>
        <v>2.9091554824982564E-2</v>
      </c>
    </row>
    <row r="6357" spans="2:7" x14ac:dyDescent="0.2">
      <c r="B6357" s="153">
        <v>34400</v>
      </c>
      <c r="C6357" s="61">
        <v>41.179183999999999</v>
      </c>
      <c r="D6357">
        <f t="shared" si="200"/>
        <v>-1.5463835940796091E-2</v>
      </c>
      <c r="E6357">
        <v>-1.5463835940796091E-2</v>
      </c>
      <c r="F6357">
        <v>6355</v>
      </c>
      <c r="G6357">
        <f t="shared" ca="1" si="201"/>
        <v>1.1221440223014207E-3</v>
      </c>
    </row>
    <row r="6358" spans="2:7" x14ac:dyDescent="0.2">
      <c r="B6358" s="153">
        <v>34397</v>
      </c>
      <c r="C6358" s="61">
        <v>41.825974000000002</v>
      </c>
      <c r="D6358">
        <f t="shared" si="200"/>
        <v>-4.9019628573565052E-2</v>
      </c>
      <c r="E6358">
        <v>-4.9019628573565052E-2</v>
      </c>
      <c r="F6358">
        <v>6356</v>
      </c>
      <c r="G6358">
        <f t="shared" ca="1" si="201"/>
        <v>-1.3321897985899134E-2</v>
      </c>
    </row>
    <row r="6359" spans="2:7" x14ac:dyDescent="0.2">
      <c r="B6359" s="153">
        <v>34396</v>
      </c>
      <c r="C6359" s="61">
        <v>43.981952999999997</v>
      </c>
      <c r="D6359">
        <f t="shared" si="200"/>
        <v>-1.9230785955286E-2</v>
      </c>
      <c r="E6359">
        <v>-1.9230785955286E-2</v>
      </c>
      <c r="F6359">
        <v>6357</v>
      </c>
      <c r="G6359">
        <f t="shared" ca="1" si="201"/>
        <v>-0.10236366339692729</v>
      </c>
    </row>
    <row r="6360" spans="2:7" x14ac:dyDescent="0.2">
      <c r="B6360" s="153">
        <v>34395</v>
      </c>
      <c r="C6360" s="61">
        <v>44.844344999999997</v>
      </c>
      <c r="D6360">
        <f t="shared" si="200"/>
        <v>-1.8868026490884659E-2</v>
      </c>
      <c r="E6360">
        <v>-1.8868026490884659E-2</v>
      </c>
      <c r="F6360">
        <v>6358</v>
      </c>
      <c r="G6360">
        <f t="shared" ca="1" si="201"/>
        <v>-1.3030380887506531E-2</v>
      </c>
    </row>
    <row r="6361" spans="2:7" x14ac:dyDescent="0.2">
      <c r="B6361" s="153">
        <v>34394</v>
      </c>
      <c r="C6361" s="61">
        <v>45.706741000000001</v>
      </c>
      <c r="D6361">
        <f t="shared" si="200"/>
        <v>-5.3571506590715932E-2</v>
      </c>
      <c r="E6361">
        <v>-5.3571506590715932E-2</v>
      </c>
      <c r="F6361">
        <v>6359</v>
      </c>
      <c r="G6361">
        <f t="shared" ca="1" si="201"/>
        <v>2.4187192988614208E-2</v>
      </c>
    </row>
    <row r="6362" spans="2:7" x14ac:dyDescent="0.2">
      <c r="B6362" s="153">
        <v>34393</v>
      </c>
      <c r="C6362" s="61">
        <v>48.293919000000002</v>
      </c>
      <c r="D6362">
        <f t="shared" si="200"/>
        <v>2.7523108138573754E-2</v>
      </c>
      <c r="E6362">
        <v>2.7523108138573754E-2</v>
      </c>
      <c r="F6362">
        <v>6360</v>
      </c>
      <c r="G6362">
        <f t="shared" ca="1" si="201"/>
        <v>1.4719447252206617E-2</v>
      </c>
    </row>
    <row r="6363" spans="2:7" x14ac:dyDescent="0.2">
      <c r="B6363" s="153">
        <v>34390</v>
      </c>
      <c r="C6363" s="61">
        <v>47.000323999999999</v>
      </c>
      <c r="D6363">
        <f t="shared" si="200"/>
        <v>7.9207844859293164E-2</v>
      </c>
      <c r="E6363">
        <v>7.9207844859293164E-2</v>
      </c>
      <c r="F6363">
        <v>6361</v>
      </c>
      <c r="G6363">
        <f t="shared" ca="1" si="201"/>
        <v>4.344693011382398E-2</v>
      </c>
    </row>
    <row r="6364" spans="2:7" x14ac:dyDescent="0.2">
      <c r="B6364" s="153">
        <v>34389</v>
      </c>
      <c r="C6364" s="61">
        <v>43.550761999999999</v>
      </c>
      <c r="D6364">
        <f t="shared" si="200"/>
        <v>0.12222212688010456</v>
      </c>
      <c r="E6364">
        <v>0.12222212688010456</v>
      </c>
      <c r="F6364">
        <v>6362</v>
      </c>
      <c r="G6364">
        <f t="shared" ca="1" si="201"/>
        <v>4.1058280952982237E-2</v>
      </c>
    </row>
    <row r="6365" spans="2:7" x14ac:dyDescent="0.2">
      <c r="B6365" s="153">
        <v>34388</v>
      </c>
      <c r="C6365" s="61">
        <v>38.807613000000003</v>
      </c>
      <c r="D6365">
        <f t="shared" si="200"/>
        <v>-4.7618868819675995E-2</v>
      </c>
      <c r="E6365">
        <v>-4.7618868819675995E-2</v>
      </c>
      <c r="F6365">
        <v>6363</v>
      </c>
      <c r="G6365">
        <f t="shared" ca="1" si="201"/>
        <v>5.2614942307887283E-2</v>
      </c>
    </row>
    <row r="6366" spans="2:7" x14ac:dyDescent="0.2">
      <c r="B6366" s="153">
        <v>34387</v>
      </c>
      <c r="C6366" s="61">
        <v>40.747985999999997</v>
      </c>
      <c r="D6366">
        <f t="shared" si="200"/>
        <v>1.0695071371620644E-2</v>
      </c>
      <c r="E6366">
        <v>1.0695071371620644E-2</v>
      </c>
      <c r="F6366">
        <v>6364</v>
      </c>
      <c r="G6366">
        <f t="shared" ca="1" si="201"/>
        <v>-2.0010360238391173E-2</v>
      </c>
    </row>
    <row r="6367" spans="2:7" x14ac:dyDescent="0.2">
      <c r="B6367" s="153">
        <v>34386</v>
      </c>
      <c r="C6367" s="61">
        <v>40.316794999999999</v>
      </c>
      <c r="D6367">
        <f t="shared" si="200"/>
        <v>7.4712648120943928E-2</v>
      </c>
      <c r="E6367">
        <v>7.4712648120943928E-2</v>
      </c>
      <c r="F6367">
        <v>6365</v>
      </c>
      <c r="G6367">
        <f t="shared" ca="1" si="201"/>
        <v>-5.7607435083565986E-3</v>
      </c>
    </row>
    <row r="6368" spans="2:7" x14ac:dyDescent="0.2">
      <c r="B6368" s="153">
        <v>34383</v>
      </c>
      <c r="C6368" s="61">
        <v>37.514023000000002</v>
      </c>
      <c r="D6368">
        <f t="shared" si="200"/>
        <v>8.6954962206611825E-3</v>
      </c>
      <c r="E6368">
        <v>8.6954962206611825E-3</v>
      </c>
      <c r="F6368">
        <v>6366</v>
      </c>
      <c r="G6368">
        <f t="shared" ca="1" si="201"/>
        <v>5.4368325944328257E-2</v>
      </c>
    </row>
    <row r="6369" spans="2:7" x14ac:dyDescent="0.2">
      <c r="B6369" s="153">
        <v>34382</v>
      </c>
      <c r="C6369" s="61">
        <v>37.190632000000001</v>
      </c>
      <c r="D6369">
        <f t="shared" si="200"/>
        <v>1.1730267664077797E-2</v>
      </c>
      <c r="E6369">
        <v>1.1730267664077797E-2</v>
      </c>
      <c r="F6369">
        <v>6367</v>
      </c>
      <c r="G6369">
        <f t="shared" ca="1" si="201"/>
        <v>-1.909972097223675E-2</v>
      </c>
    </row>
    <row r="6370" spans="2:7" x14ac:dyDescent="0.2">
      <c r="B6370" s="153">
        <v>34381</v>
      </c>
      <c r="C6370" s="61">
        <v>36.759433999999999</v>
      </c>
      <c r="D6370">
        <f t="shared" si="200"/>
        <v>-8.7208826489477888E-3</v>
      </c>
      <c r="E6370">
        <v>-8.7208826489477888E-3</v>
      </c>
      <c r="F6370">
        <v>6368</v>
      </c>
      <c r="G6370">
        <f t="shared" ca="1" si="201"/>
        <v>7.5174390064552177E-2</v>
      </c>
    </row>
    <row r="6371" spans="2:7" x14ac:dyDescent="0.2">
      <c r="B6371" s="153">
        <v>34380</v>
      </c>
      <c r="C6371" s="61">
        <v>37.082828999999997</v>
      </c>
      <c r="D6371">
        <f t="shared" si="200"/>
        <v>-1.1494208445732545E-2</v>
      </c>
      <c r="E6371">
        <v>-1.1494208445732545E-2</v>
      </c>
      <c r="F6371">
        <v>6369</v>
      </c>
      <c r="G6371">
        <f t="shared" ca="1" si="201"/>
        <v>0.12862224466816946</v>
      </c>
    </row>
    <row r="6372" spans="2:7" x14ac:dyDescent="0.2">
      <c r="B6372" s="153">
        <v>34379</v>
      </c>
      <c r="C6372" s="61">
        <v>37.514023000000002</v>
      </c>
      <c r="D6372">
        <f t="shared" si="200"/>
        <v>-2.2471646900527709E-2</v>
      </c>
      <c r="E6372">
        <v>-2.2471646900527709E-2</v>
      </c>
      <c r="F6372">
        <v>6370</v>
      </c>
      <c r="G6372">
        <f t="shared" ca="1" si="201"/>
        <v>3.8887439162125149E-2</v>
      </c>
    </row>
    <row r="6373" spans="2:7" x14ac:dyDescent="0.2">
      <c r="B6373" s="153">
        <v>34376</v>
      </c>
      <c r="C6373" s="61">
        <v>38.376404000000001</v>
      </c>
      <c r="D6373">
        <f t="shared" si="200"/>
        <v>-3.2609069935608276E-2</v>
      </c>
      <c r="E6373">
        <v>-3.2609069935608276E-2</v>
      </c>
      <c r="F6373">
        <v>6371</v>
      </c>
      <c r="G6373">
        <f t="shared" ca="1" si="201"/>
        <v>4.152467472833371E-2</v>
      </c>
    </row>
    <row r="6374" spans="2:7" x14ac:dyDescent="0.2">
      <c r="B6374" s="153">
        <v>34375</v>
      </c>
      <c r="C6374" s="61">
        <v>39.670006000000001</v>
      </c>
      <c r="D6374">
        <f t="shared" si="200"/>
        <v>-2.7099536570673374E-3</v>
      </c>
      <c r="E6374">
        <v>-2.7099536570673374E-3</v>
      </c>
      <c r="F6374">
        <v>6372</v>
      </c>
      <c r="G6374">
        <f t="shared" ca="1" si="201"/>
        <v>6.0367306250769179E-2</v>
      </c>
    </row>
    <row r="6375" spans="2:7" x14ac:dyDescent="0.2">
      <c r="B6375" s="153">
        <v>34374</v>
      </c>
      <c r="C6375" s="61">
        <v>39.777802000000001</v>
      </c>
      <c r="D6375">
        <f t="shared" si="200"/>
        <v>-2.3809373057112473E-2</v>
      </c>
      <c r="E6375">
        <v>-2.3809373057112473E-2</v>
      </c>
      <c r="F6375">
        <v>6373</v>
      </c>
      <c r="G6375">
        <f t="shared" ca="1" si="201"/>
        <v>-1.9450603103202551E-2</v>
      </c>
    </row>
    <row r="6376" spans="2:7" x14ac:dyDescent="0.2">
      <c r="B6376" s="153">
        <v>34373</v>
      </c>
      <c r="C6376" s="61">
        <v>40.747985999999997</v>
      </c>
      <c r="D6376">
        <f t="shared" si="200"/>
        <v>3.8461362027103339E-2</v>
      </c>
      <c r="E6376">
        <v>3.8461362027103339E-2</v>
      </c>
      <c r="F6376">
        <v>6374</v>
      </c>
      <c r="G6376">
        <f t="shared" ca="1" si="201"/>
        <v>3.3815472351992629E-2</v>
      </c>
    </row>
    <row r="6377" spans="2:7" x14ac:dyDescent="0.2">
      <c r="B6377" s="153">
        <v>34372</v>
      </c>
      <c r="C6377" s="61">
        <v>39.238807999999999</v>
      </c>
      <c r="D6377">
        <f t="shared" si="200"/>
        <v>4.5977073693215922E-2</v>
      </c>
      <c r="E6377">
        <v>4.5977073693215922E-2</v>
      </c>
      <c r="F6377">
        <v>6375</v>
      </c>
      <c r="G6377">
        <f t="shared" ca="1" si="201"/>
        <v>-4.8097262584269766E-2</v>
      </c>
    </row>
    <row r="6378" spans="2:7" x14ac:dyDescent="0.2">
      <c r="B6378" s="153">
        <v>34369</v>
      </c>
      <c r="C6378" s="61">
        <v>37.514023000000002</v>
      </c>
      <c r="D6378">
        <f t="shared" si="200"/>
        <v>-1.1363592939789956E-2</v>
      </c>
      <c r="E6378">
        <v>-1.1363592939789956E-2</v>
      </c>
      <c r="F6378">
        <v>6376</v>
      </c>
      <c r="G6378">
        <f t="shared" ca="1" si="201"/>
        <v>-3.6680310550140718E-2</v>
      </c>
    </row>
    <row r="6379" spans="2:7" x14ac:dyDescent="0.2">
      <c r="B6379" s="153">
        <v>34368</v>
      </c>
      <c r="C6379" s="61">
        <v>37.945217</v>
      </c>
      <c r="D6379">
        <f t="shared" si="200"/>
        <v>-4.3478415405331705E-2</v>
      </c>
      <c r="E6379">
        <v>-4.3478415405331705E-2</v>
      </c>
      <c r="F6379">
        <v>6377</v>
      </c>
      <c r="G6379">
        <f t="shared" ca="1" si="201"/>
        <v>6.0120323193374632E-2</v>
      </c>
    </row>
    <row r="6380" spans="2:7" x14ac:dyDescent="0.2">
      <c r="B6380" s="153">
        <v>34367</v>
      </c>
      <c r="C6380" s="61">
        <v>39.670006000000001</v>
      </c>
      <c r="D6380">
        <f t="shared" si="200"/>
        <v>2.5069681213454854E-2</v>
      </c>
      <c r="E6380">
        <v>2.5069681213454854E-2</v>
      </c>
      <c r="F6380">
        <v>6378</v>
      </c>
      <c r="G6380">
        <f t="shared" ca="1" si="201"/>
        <v>-8.1975798128597385E-2</v>
      </c>
    </row>
    <row r="6381" spans="2:7" x14ac:dyDescent="0.2">
      <c r="B6381" s="153">
        <v>34366</v>
      </c>
      <c r="C6381" s="61">
        <v>38.699814000000003</v>
      </c>
      <c r="D6381">
        <f t="shared" si="200"/>
        <v>-8.2872477248090454E-3</v>
      </c>
      <c r="E6381">
        <v>-8.2872477248090454E-3</v>
      </c>
      <c r="F6381">
        <v>6379</v>
      </c>
      <c r="G6381">
        <f t="shared" ca="1" si="201"/>
        <v>4.8298929712359565E-2</v>
      </c>
    </row>
    <row r="6382" spans="2:7" x14ac:dyDescent="0.2">
      <c r="B6382" s="153">
        <v>34365</v>
      </c>
      <c r="C6382" s="61">
        <v>39.023209000000001</v>
      </c>
      <c r="D6382">
        <f t="shared" si="200"/>
        <v>-1.8970203532110694E-2</v>
      </c>
      <c r="E6382">
        <v>-1.8970203532110694E-2</v>
      </c>
      <c r="F6382">
        <v>6380</v>
      </c>
      <c r="G6382">
        <f t="shared" ca="1" si="201"/>
        <v>-5.6846927322751643E-2</v>
      </c>
    </row>
    <row r="6383" spans="2:7" x14ac:dyDescent="0.2">
      <c r="B6383" s="153">
        <v>34362</v>
      </c>
      <c r="C6383" s="61">
        <v>39.777802000000001</v>
      </c>
      <c r="D6383">
        <f t="shared" si="200"/>
        <v>2.7173174614594322E-3</v>
      </c>
      <c r="E6383">
        <v>2.7173174614594322E-3</v>
      </c>
      <c r="F6383">
        <v>6381</v>
      </c>
      <c r="G6383">
        <f t="shared" ca="1" si="201"/>
        <v>-9.7471508090468215E-2</v>
      </c>
    </row>
    <row r="6384" spans="2:7" x14ac:dyDescent="0.2">
      <c r="B6384" s="153">
        <v>34361</v>
      </c>
      <c r="C6384" s="61">
        <v>39.670006000000001</v>
      </c>
      <c r="D6384">
        <f t="shared" si="200"/>
        <v>0</v>
      </c>
      <c r="E6384">
        <v>0</v>
      </c>
      <c r="F6384">
        <v>6382</v>
      </c>
      <c r="G6384">
        <f t="shared" ca="1" si="201"/>
        <v>-7.4343973361814988E-2</v>
      </c>
    </row>
    <row r="6385" spans="2:7" x14ac:dyDescent="0.2">
      <c r="B6385" s="153">
        <v>34360</v>
      </c>
      <c r="C6385" s="61">
        <v>39.670006000000001</v>
      </c>
      <c r="D6385">
        <f t="shared" si="200"/>
        <v>0</v>
      </c>
      <c r="E6385">
        <v>0</v>
      </c>
      <c r="F6385">
        <v>6383</v>
      </c>
      <c r="G6385">
        <f t="shared" ca="1" si="201"/>
        <v>5.2958215599355797E-2</v>
      </c>
    </row>
    <row r="6386" spans="2:7" x14ac:dyDescent="0.2">
      <c r="B6386" s="153">
        <v>34359</v>
      </c>
      <c r="C6386" s="61">
        <v>39.670006000000001</v>
      </c>
      <c r="D6386">
        <f t="shared" si="200"/>
        <v>4.545471435833405E-2</v>
      </c>
      <c r="E6386">
        <v>4.545471435833405E-2</v>
      </c>
      <c r="F6386">
        <v>6384</v>
      </c>
      <c r="G6386">
        <f t="shared" ca="1" si="201"/>
        <v>-1.2685043328292789E-2</v>
      </c>
    </row>
    <row r="6387" spans="2:7" x14ac:dyDescent="0.2">
      <c r="B6387" s="153">
        <v>34358</v>
      </c>
      <c r="C6387" s="61">
        <v>37.945217</v>
      </c>
      <c r="D6387">
        <f t="shared" si="200"/>
        <v>3.5294006264495553E-2</v>
      </c>
      <c r="E6387">
        <v>3.5294006264495553E-2</v>
      </c>
      <c r="F6387">
        <v>6385</v>
      </c>
      <c r="G6387">
        <f t="shared" ca="1" si="201"/>
        <v>5.0891118928282054E-2</v>
      </c>
    </row>
    <row r="6388" spans="2:7" x14ac:dyDescent="0.2">
      <c r="B6388" s="153">
        <v>34355</v>
      </c>
      <c r="C6388" s="61">
        <v>36.651634000000001</v>
      </c>
      <c r="D6388">
        <f t="shared" si="200"/>
        <v>0</v>
      </c>
      <c r="E6388">
        <v>0</v>
      </c>
      <c r="F6388">
        <v>6386</v>
      </c>
      <c r="G6388">
        <f t="shared" ca="1" si="201"/>
        <v>0.10380426382140617</v>
      </c>
    </row>
    <row r="6389" spans="2:7" x14ac:dyDescent="0.2">
      <c r="B6389" s="153">
        <v>34354</v>
      </c>
      <c r="C6389" s="61">
        <v>36.651634000000001</v>
      </c>
      <c r="D6389">
        <f t="shared" si="200"/>
        <v>-1.1627888476361805E-2</v>
      </c>
      <c r="E6389">
        <v>-1.1627888476361805E-2</v>
      </c>
      <c r="F6389">
        <v>6387</v>
      </c>
      <c r="G6389">
        <f t="shared" ca="1" si="201"/>
        <v>8.4699309496041847E-2</v>
      </c>
    </row>
    <row r="6390" spans="2:7" x14ac:dyDescent="0.2">
      <c r="B6390" s="153">
        <v>34353</v>
      </c>
      <c r="C6390" s="61">
        <v>37.082828999999997</v>
      </c>
      <c r="D6390">
        <f t="shared" si="200"/>
        <v>-2.27271858795801E-2</v>
      </c>
      <c r="E6390">
        <v>-2.27271858795801E-2</v>
      </c>
      <c r="F6390">
        <v>6388</v>
      </c>
      <c r="G6390">
        <f t="shared" ca="1" si="201"/>
        <v>-5.4312659192078651E-2</v>
      </c>
    </row>
    <row r="6391" spans="2:7" x14ac:dyDescent="0.2">
      <c r="B6391" s="153">
        <v>34352</v>
      </c>
      <c r="C6391" s="61">
        <v>37.945217</v>
      </c>
      <c r="D6391">
        <f t="shared" si="200"/>
        <v>-1.1235732248388914E-2</v>
      </c>
      <c r="E6391">
        <v>-1.1235732248388914E-2</v>
      </c>
      <c r="F6391">
        <v>6389</v>
      </c>
      <c r="G6391">
        <f t="shared" ca="1" si="201"/>
        <v>4.2610763211712914E-2</v>
      </c>
    </row>
    <row r="6392" spans="2:7" x14ac:dyDescent="0.2">
      <c r="B6392" s="153">
        <v>34351</v>
      </c>
      <c r="C6392" s="61">
        <v>38.376404000000001</v>
      </c>
      <c r="D6392">
        <f t="shared" si="200"/>
        <v>-2.1978343480770313E-2</v>
      </c>
      <c r="E6392">
        <v>-2.1978343480770313E-2</v>
      </c>
      <c r="F6392">
        <v>6390</v>
      </c>
      <c r="G6392">
        <f t="shared" ca="1" si="201"/>
        <v>8.2728375003905494E-2</v>
      </c>
    </row>
    <row r="6393" spans="2:7" x14ac:dyDescent="0.2">
      <c r="B6393" s="153">
        <v>34348</v>
      </c>
      <c r="C6393" s="61">
        <v>39.238807999999999</v>
      </c>
      <c r="D6393">
        <f t="shared" si="200"/>
        <v>1.1111093073413077E-2</v>
      </c>
      <c r="E6393">
        <v>1.1111093073413077E-2</v>
      </c>
      <c r="F6393">
        <v>6391</v>
      </c>
      <c r="G6393">
        <f t="shared" ca="1" si="201"/>
        <v>-0.13390714665107536</v>
      </c>
    </row>
    <row r="6394" spans="2:7" x14ac:dyDescent="0.2">
      <c r="B6394" s="153">
        <v>34347</v>
      </c>
      <c r="C6394" s="61">
        <v>38.807613000000003</v>
      </c>
      <c r="D6394">
        <f t="shared" si="200"/>
        <v>-2.1739169890722911E-2</v>
      </c>
      <c r="E6394">
        <v>-2.1739169890722911E-2</v>
      </c>
      <c r="F6394">
        <v>6392</v>
      </c>
      <c r="G6394">
        <f t="shared" ca="1" si="201"/>
        <v>5.9509708967893905E-2</v>
      </c>
    </row>
    <row r="6395" spans="2:7" x14ac:dyDescent="0.2">
      <c r="B6395" s="153">
        <v>34346</v>
      </c>
      <c r="C6395" s="61">
        <v>39.670006000000001</v>
      </c>
      <c r="D6395">
        <f t="shared" si="200"/>
        <v>2.7933032984492644E-2</v>
      </c>
      <c r="E6395">
        <v>2.7933032984492644E-2</v>
      </c>
      <c r="F6395">
        <v>6393</v>
      </c>
      <c r="G6395">
        <f t="shared" ca="1" si="201"/>
        <v>1.6143238810854343E-2</v>
      </c>
    </row>
    <row r="6396" spans="2:7" x14ac:dyDescent="0.2">
      <c r="B6396" s="153">
        <v>34345</v>
      </c>
      <c r="C6396" s="61">
        <v>38.592013999999999</v>
      </c>
      <c r="D6396">
        <f t="shared" si="200"/>
        <v>3.4682273404610671E-2</v>
      </c>
      <c r="E6396">
        <v>3.4682273404610671E-2</v>
      </c>
      <c r="F6396">
        <v>6394</v>
      </c>
      <c r="G6396">
        <f t="shared" ca="1" si="201"/>
        <v>1.8591148597199986E-2</v>
      </c>
    </row>
    <row r="6397" spans="2:7" x14ac:dyDescent="0.2">
      <c r="B6397" s="153">
        <v>34344</v>
      </c>
      <c r="C6397" s="61">
        <v>37.29842</v>
      </c>
      <c r="D6397">
        <f t="shared" si="200"/>
        <v>4.21683653240418E-2</v>
      </c>
      <c r="E6397">
        <v>4.21683653240418E-2</v>
      </c>
      <c r="F6397">
        <v>6395</v>
      </c>
      <c r="G6397">
        <f t="shared" ca="1" si="201"/>
        <v>8.1407402432506659E-2</v>
      </c>
    </row>
    <row r="6398" spans="2:7" x14ac:dyDescent="0.2">
      <c r="B6398" s="153">
        <v>34341</v>
      </c>
      <c r="C6398" s="61">
        <v>35.789245999999999</v>
      </c>
      <c r="D6398">
        <f t="shared" si="200"/>
        <v>7.7922421743638087E-2</v>
      </c>
      <c r="E6398">
        <v>7.7922421743638087E-2</v>
      </c>
      <c r="F6398">
        <v>6396</v>
      </c>
      <c r="G6398">
        <f t="shared" ca="1" si="201"/>
        <v>1.9778054479448574E-2</v>
      </c>
    </row>
    <row r="6399" spans="2:7" x14ac:dyDescent="0.2">
      <c r="B6399" s="153">
        <v>34340</v>
      </c>
      <c r="C6399" s="61">
        <v>33.202061</v>
      </c>
      <c r="D6399">
        <f t="shared" si="200"/>
        <v>4.7618829754301692E-2</v>
      </c>
      <c r="E6399">
        <v>4.7618829754301692E-2</v>
      </c>
      <c r="F6399">
        <v>6397</v>
      </c>
      <c r="G6399">
        <f t="shared" ca="1" si="201"/>
        <v>3.944111393732927E-2</v>
      </c>
    </row>
    <row r="6400" spans="2:7" x14ac:dyDescent="0.2">
      <c r="B6400" s="153">
        <v>34339</v>
      </c>
      <c r="C6400" s="61">
        <v>31.692882999999998</v>
      </c>
      <c r="D6400">
        <f t="shared" si="200"/>
        <v>-1.3422644133575601E-2</v>
      </c>
      <c r="E6400">
        <v>-1.3422644133575601E-2</v>
      </c>
      <c r="F6400">
        <v>6398</v>
      </c>
      <c r="G6400">
        <f t="shared" ca="1" si="201"/>
        <v>-0.1150861774463969</v>
      </c>
    </row>
    <row r="6401" spans="2:7" x14ac:dyDescent="0.2">
      <c r="B6401" s="153">
        <v>34338</v>
      </c>
      <c r="C6401" s="61">
        <v>32.124073000000003</v>
      </c>
      <c r="D6401">
        <f t="shared" si="200"/>
        <v>2.054793171455737E-2</v>
      </c>
      <c r="E6401">
        <v>2.054793171455737E-2</v>
      </c>
      <c r="F6401">
        <v>6399</v>
      </c>
      <c r="G6401">
        <f t="shared" ca="1" si="201"/>
        <v>-2.8567655529979207E-3</v>
      </c>
    </row>
    <row r="6402" spans="2:7" x14ac:dyDescent="0.2">
      <c r="B6402" s="153">
        <v>34337</v>
      </c>
      <c r="C6402" s="61">
        <v>31.47728</v>
      </c>
      <c r="D6402">
        <f t="shared" si="200"/>
        <v>4.2857078962665114E-2</v>
      </c>
      <c r="E6402">
        <v>4.2857078962665114E-2</v>
      </c>
      <c r="F6402">
        <v>6400</v>
      </c>
      <c r="G6402">
        <f t="shared" ca="1" si="201"/>
        <v>-6.8539323352526771E-2</v>
      </c>
    </row>
    <row r="6403" spans="2:7" x14ac:dyDescent="0.2">
      <c r="B6403" s="153">
        <v>34334</v>
      </c>
      <c r="C6403" s="61">
        <v>30.183695</v>
      </c>
      <c r="D6403">
        <f t="shared" ref="D6403:D6466" si="202">(C6403-C6404)/C6404</f>
        <v>0</v>
      </c>
      <c r="E6403">
        <v>0</v>
      </c>
      <c r="F6403">
        <v>6401</v>
      </c>
      <c r="G6403">
        <f t="shared" ref="G6403:G6466" ca="1" si="203">_xlfn.NORM.INV(RAND(),$N$5,$N$6)</f>
        <v>9.2968929161348191E-2</v>
      </c>
    </row>
    <row r="6404" spans="2:7" x14ac:dyDescent="0.2">
      <c r="B6404" s="153">
        <v>34333</v>
      </c>
      <c r="C6404" s="61">
        <v>30.183695</v>
      </c>
      <c r="D6404">
        <f t="shared" si="202"/>
        <v>0</v>
      </c>
      <c r="E6404">
        <v>0</v>
      </c>
      <c r="F6404">
        <v>6402</v>
      </c>
      <c r="G6404">
        <f t="shared" ca="1" si="203"/>
        <v>0.11342267422489505</v>
      </c>
    </row>
    <row r="6405" spans="2:7" x14ac:dyDescent="0.2">
      <c r="B6405" s="153">
        <v>34332</v>
      </c>
      <c r="C6405" s="61">
        <v>30.183695</v>
      </c>
      <c r="D6405">
        <f t="shared" si="202"/>
        <v>0</v>
      </c>
      <c r="E6405">
        <v>0</v>
      </c>
      <c r="F6405">
        <v>6403</v>
      </c>
      <c r="G6405">
        <f t="shared" ca="1" si="203"/>
        <v>-2.713123003723273E-2</v>
      </c>
    </row>
    <row r="6406" spans="2:7" x14ac:dyDescent="0.2">
      <c r="B6406" s="153">
        <v>34331</v>
      </c>
      <c r="C6406" s="61">
        <v>30.183695</v>
      </c>
      <c r="D6406">
        <f t="shared" si="202"/>
        <v>0</v>
      </c>
      <c r="E6406">
        <v>0</v>
      </c>
      <c r="F6406">
        <v>6404</v>
      </c>
      <c r="G6406">
        <f t="shared" ca="1" si="203"/>
        <v>4.0831346407962238E-3</v>
      </c>
    </row>
    <row r="6407" spans="2:7" x14ac:dyDescent="0.2">
      <c r="B6407" s="153">
        <v>34330</v>
      </c>
      <c r="C6407" s="61">
        <v>30.183695</v>
      </c>
      <c r="D6407">
        <f t="shared" si="202"/>
        <v>0</v>
      </c>
      <c r="E6407">
        <v>0</v>
      </c>
      <c r="F6407">
        <v>6405</v>
      </c>
      <c r="G6407">
        <f t="shared" ca="1" si="203"/>
        <v>-2.947867891878821E-2</v>
      </c>
    </row>
    <row r="6408" spans="2:7" x14ac:dyDescent="0.2">
      <c r="B6408" s="153">
        <v>34327</v>
      </c>
      <c r="C6408" s="61">
        <v>30.183695</v>
      </c>
      <c r="D6408">
        <f t="shared" si="202"/>
        <v>-4.7619145282554391E-2</v>
      </c>
      <c r="E6408">
        <v>-4.7619145282554391E-2</v>
      </c>
      <c r="F6408">
        <v>6406</v>
      </c>
      <c r="G6408">
        <f t="shared" ca="1" si="203"/>
        <v>-2.1999401406475255E-2</v>
      </c>
    </row>
    <row r="6409" spans="2:7" x14ac:dyDescent="0.2">
      <c r="B6409" s="153">
        <v>34326</v>
      </c>
      <c r="C6409" s="61">
        <v>31.692882999999998</v>
      </c>
      <c r="D6409">
        <f t="shared" si="202"/>
        <v>0</v>
      </c>
      <c r="E6409">
        <v>0</v>
      </c>
      <c r="F6409">
        <v>6407</v>
      </c>
      <c r="G6409">
        <f t="shared" ca="1" si="203"/>
        <v>4.0759587100387101E-2</v>
      </c>
    </row>
    <row r="6410" spans="2:7" x14ac:dyDescent="0.2">
      <c r="B6410" s="153">
        <v>34325</v>
      </c>
      <c r="C6410" s="61">
        <v>31.692882999999998</v>
      </c>
      <c r="D6410">
        <f t="shared" si="202"/>
        <v>0</v>
      </c>
      <c r="E6410">
        <v>0</v>
      </c>
      <c r="F6410">
        <v>6408</v>
      </c>
      <c r="G6410">
        <f t="shared" ca="1" si="203"/>
        <v>-1.4431450861749242E-2</v>
      </c>
    </row>
    <row r="6411" spans="2:7" x14ac:dyDescent="0.2">
      <c r="B6411" s="153">
        <v>34324</v>
      </c>
      <c r="C6411" s="61">
        <v>31.692882999999998</v>
      </c>
      <c r="D6411">
        <f t="shared" si="202"/>
        <v>0</v>
      </c>
      <c r="E6411">
        <v>0</v>
      </c>
      <c r="F6411">
        <v>6409</v>
      </c>
      <c r="G6411">
        <f t="shared" ca="1" si="203"/>
        <v>7.4725350159585285E-2</v>
      </c>
    </row>
    <row r="6412" spans="2:7" x14ac:dyDescent="0.2">
      <c r="B6412" s="153">
        <v>34323</v>
      </c>
      <c r="C6412" s="61">
        <v>31.692882999999998</v>
      </c>
      <c r="D6412">
        <f t="shared" si="202"/>
        <v>0</v>
      </c>
      <c r="E6412">
        <v>0</v>
      </c>
      <c r="F6412">
        <v>6410</v>
      </c>
      <c r="G6412">
        <f t="shared" ca="1" si="203"/>
        <v>9.4081573608949892E-2</v>
      </c>
    </row>
    <row r="6413" spans="2:7" x14ac:dyDescent="0.2">
      <c r="B6413" s="153">
        <v>34320</v>
      </c>
      <c r="C6413" s="61">
        <v>31.692882999999998</v>
      </c>
      <c r="D6413">
        <f t="shared" si="202"/>
        <v>0</v>
      </c>
      <c r="E6413">
        <v>0</v>
      </c>
      <c r="F6413">
        <v>6411</v>
      </c>
      <c r="G6413">
        <f t="shared" ca="1" si="203"/>
        <v>-4.4687789848047284E-2</v>
      </c>
    </row>
    <row r="6414" spans="2:7" x14ac:dyDescent="0.2">
      <c r="B6414" s="153">
        <v>34319</v>
      </c>
      <c r="C6414" s="61">
        <v>31.692882999999998</v>
      </c>
      <c r="D6414">
        <f t="shared" si="202"/>
        <v>0</v>
      </c>
      <c r="E6414">
        <v>0</v>
      </c>
      <c r="F6414">
        <v>6412</v>
      </c>
      <c r="G6414">
        <f t="shared" ca="1" si="203"/>
        <v>-2.1600319734178055E-2</v>
      </c>
    </row>
    <row r="6415" spans="2:7" x14ac:dyDescent="0.2">
      <c r="B6415" s="153">
        <v>34318</v>
      </c>
      <c r="C6415" s="61">
        <v>31.692882999999998</v>
      </c>
      <c r="D6415">
        <f t="shared" si="202"/>
        <v>0</v>
      </c>
      <c r="E6415">
        <v>0</v>
      </c>
      <c r="F6415">
        <v>6413</v>
      </c>
      <c r="G6415">
        <f t="shared" ca="1" si="203"/>
        <v>1.9357934746952878E-2</v>
      </c>
    </row>
    <row r="6416" spans="2:7" x14ac:dyDescent="0.2">
      <c r="B6416" s="153">
        <v>34317</v>
      </c>
      <c r="C6416" s="61">
        <v>31.692882999999998</v>
      </c>
      <c r="D6416">
        <f t="shared" si="202"/>
        <v>0</v>
      </c>
      <c r="E6416">
        <v>0</v>
      </c>
      <c r="F6416">
        <v>6414</v>
      </c>
      <c r="G6416">
        <f t="shared" ca="1" si="203"/>
        <v>0.10951013254475545</v>
      </c>
    </row>
    <row r="6417" spans="2:7" x14ac:dyDescent="0.2">
      <c r="B6417" s="153">
        <v>34316</v>
      </c>
      <c r="C6417" s="61">
        <v>31.692882999999998</v>
      </c>
      <c r="D6417">
        <f t="shared" si="202"/>
        <v>5.000010767402726E-2</v>
      </c>
      <c r="E6417">
        <v>5.000010767402726E-2</v>
      </c>
      <c r="F6417">
        <v>6415</v>
      </c>
      <c r="G6417">
        <f t="shared" ca="1" si="203"/>
        <v>2.0393811485471583E-3</v>
      </c>
    </row>
    <row r="6418" spans="2:7" x14ac:dyDescent="0.2">
      <c r="B6418" s="153">
        <v>34313</v>
      </c>
      <c r="C6418" s="61">
        <v>30.183695</v>
      </c>
      <c r="D6418">
        <f t="shared" si="202"/>
        <v>2.9411930214960816E-2</v>
      </c>
      <c r="E6418">
        <v>2.9411930214960816E-2</v>
      </c>
      <c r="F6418">
        <v>6416</v>
      </c>
      <c r="G6418">
        <f t="shared" ca="1" si="203"/>
        <v>4.3216159432847255E-2</v>
      </c>
    </row>
    <row r="6419" spans="2:7" x14ac:dyDescent="0.2">
      <c r="B6419" s="153">
        <v>34312</v>
      </c>
      <c r="C6419" s="61">
        <v>29.321299</v>
      </c>
      <c r="D6419">
        <f t="shared" si="202"/>
        <v>-7.2995461101967541E-3</v>
      </c>
      <c r="E6419">
        <v>-7.2995461101967541E-3</v>
      </c>
      <c r="F6419">
        <v>6417</v>
      </c>
      <c r="G6419">
        <f t="shared" ca="1" si="203"/>
        <v>2.2538663754569071E-2</v>
      </c>
    </row>
    <row r="6420" spans="2:7" x14ac:dyDescent="0.2">
      <c r="B6420" s="153">
        <v>34311</v>
      </c>
      <c r="C6420" s="61">
        <v>29.536905000000001</v>
      </c>
      <c r="D6420">
        <f t="shared" si="202"/>
        <v>2.2388252919528971E-2</v>
      </c>
      <c r="E6420">
        <v>2.2388252919528971E-2</v>
      </c>
      <c r="F6420">
        <v>6418</v>
      </c>
      <c r="G6420">
        <f t="shared" ca="1" si="203"/>
        <v>3.3512483288552296E-2</v>
      </c>
    </row>
    <row r="6421" spans="2:7" x14ac:dyDescent="0.2">
      <c r="B6421" s="153">
        <v>34310</v>
      </c>
      <c r="C6421" s="61">
        <v>28.890105999999999</v>
      </c>
      <c r="D6421">
        <f t="shared" si="202"/>
        <v>6.3491928516082208E-2</v>
      </c>
      <c r="E6421">
        <v>6.3491928516082208E-2</v>
      </c>
      <c r="F6421">
        <v>6419</v>
      </c>
      <c r="G6421">
        <f t="shared" ca="1" si="203"/>
        <v>5.9302929248939533E-3</v>
      </c>
    </row>
    <row r="6422" spans="2:7" x14ac:dyDescent="0.2">
      <c r="B6422" s="153">
        <v>34309</v>
      </c>
      <c r="C6422" s="61">
        <v>27.165327000000001</v>
      </c>
      <c r="D6422">
        <f t="shared" si="202"/>
        <v>-1.5625011890084844E-2</v>
      </c>
      <c r="E6422">
        <v>-1.5625011890084844E-2</v>
      </c>
      <c r="F6422">
        <v>6420</v>
      </c>
      <c r="G6422">
        <f t="shared" ca="1" si="203"/>
        <v>-7.3140966390689094E-2</v>
      </c>
    </row>
    <row r="6423" spans="2:7" x14ac:dyDescent="0.2">
      <c r="B6423" s="153">
        <v>34306</v>
      </c>
      <c r="C6423" s="61">
        <v>27.596523000000001</v>
      </c>
      <c r="D6423">
        <f t="shared" si="202"/>
        <v>0</v>
      </c>
      <c r="E6423">
        <v>0</v>
      </c>
      <c r="F6423">
        <v>6421</v>
      </c>
      <c r="G6423">
        <f t="shared" ca="1" si="203"/>
        <v>-3.5060953457457564E-2</v>
      </c>
    </row>
    <row r="6424" spans="2:7" x14ac:dyDescent="0.2">
      <c r="B6424" s="153">
        <v>34305</v>
      </c>
      <c r="C6424" s="61">
        <v>27.596523000000001</v>
      </c>
      <c r="D6424">
        <f t="shared" si="202"/>
        <v>4.9180526687311016E-2</v>
      </c>
      <c r="E6424">
        <v>4.9180526687311016E-2</v>
      </c>
      <c r="F6424">
        <v>6422</v>
      </c>
      <c r="G6424">
        <f t="shared" ca="1" si="203"/>
        <v>-5.2208943485996057E-2</v>
      </c>
    </row>
    <row r="6425" spans="2:7" x14ac:dyDescent="0.2">
      <c r="B6425" s="153">
        <v>34304</v>
      </c>
      <c r="C6425" s="61">
        <v>26.302931000000001</v>
      </c>
      <c r="D6425">
        <f t="shared" si="202"/>
        <v>3.3898297756258411E-2</v>
      </c>
      <c r="E6425">
        <v>3.3898297756258411E-2</v>
      </c>
      <c r="F6425">
        <v>6423</v>
      </c>
      <c r="G6425">
        <f t="shared" ca="1" si="203"/>
        <v>3.37881458303163E-2</v>
      </c>
    </row>
    <row r="6426" spans="2:7" x14ac:dyDescent="0.2">
      <c r="B6426" s="153">
        <v>34303</v>
      </c>
      <c r="C6426" s="61">
        <v>25.440539999999999</v>
      </c>
      <c r="D6426">
        <f t="shared" si="202"/>
        <v>0</v>
      </c>
      <c r="E6426">
        <v>0</v>
      </c>
      <c r="F6426">
        <v>6424</v>
      </c>
      <c r="G6426">
        <f t="shared" ca="1" si="203"/>
        <v>2.4637108573306093E-3</v>
      </c>
    </row>
    <row r="6427" spans="2:7" x14ac:dyDescent="0.2">
      <c r="B6427" s="153">
        <v>34302</v>
      </c>
      <c r="C6427" s="61">
        <v>25.440539999999999</v>
      </c>
      <c r="D6427">
        <f t="shared" si="202"/>
        <v>0</v>
      </c>
      <c r="E6427">
        <v>0</v>
      </c>
      <c r="F6427">
        <v>6425</v>
      </c>
      <c r="G6427">
        <f t="shared" ca="1" si="203"/>
        <v>-3.4273275255581735E-2</v>
      </c>
    </row>
    <row r="6428" spans="2:7" x14ac:dyDescent="0.2">
      <c r="B6428" s="153">
        <v>34299</v>
      </c>
      <c r="C6428" s="61">
        <v>25.440539999999999</v>
      </c>
      <c r="D6428">
        <f t="shared" si="202"/>
        <v>3.508741664753038E-2</v>
      </c>
      <c r="E6428">
        <v>3.508741664753038E-2</v>
      </c>
      <c r="F6428">
        <v>6426</v>
      </c>
      <c r="G6428">
        <f t="shared" ca="1" si="203"/>
        <v>3.206971028850291E-2</v>
      </c>
    </row>
    <row r="6429" spans="2:7" x14ac:dyDescent="0.2">
      <c r="B6429" s="153">
        <v>34298</v>
      </c>
      <c r="C6429" s="61">
        <v>24.578156</v>
      </c>
      <c r="D6429">
        <f t="shared" si="202"/>
        <v>0</v>
      </c>
      <c r="E6429">
        <v>0</v>
      </c>
      <c r="F6429">
        <v>6427</v>
      </c>
      <c r="G6429">
        <f t="shared" ca="1" si="203"/>
        <v>-6.4850567172514445E-2</v>
      </c>
    </row>
    <row r="6430" spans="2:7" x14ac:dyDescent="0.2">
      <c r="B6430" s="153">
        <v>34297</v>
      </c>
      <c r="C6430" s="61">
        <v>24.578156</v>
      </c>
      <c r="D6430">
        <f t="shared" si="202"/>
        <v>-1.7241547523254915E-2</v>
      </c>
      <c r="E6430">
        <v>-1.7241547523254915E-2</v>
      </c>
      <c r="F6430">
        <v>6428</v>
      </c>
      <c r="G6430">
        <f t="shared" ca="1" si="203"/>
        <v>6.3635955530339766E-2</v>
      </c>
    </row>
    <row r="6431" spans="2:7" x14ac:dyDescent="0.2">
      <c r="B6431" s="153">
        <v>34296</v>
      </c>
      <c r="C6431" s="61">
        <v>25.009356</v>
      </c>
      <c r="D6431">
        <f t="shared" si="202"/>
        <v>-8.5465802638285179E-3</v>
      </c>
      <c r="E6431">
        <v>-8.5465802638285179E-3</v>
      </c>
      <c r="F6431">
        <v>6429</v>
      </c>
      <c r="G6431">
        <f t="shared" ca="1" si="203"/>
        <v>-5.4616946388192235E-2</v>
      </c>
    </row>
    <row r="6432" spans="2:7" x14ac:dyDescent="0.2">
      <c r="B6432" s="153">
        <v>34295</v>
      </c>
      <c r="C6432" s="61">
        <v>25.224943</v>
      </c>
      <c r="D6432">
        <f t="shared" si="202"/>
        <v>-8.4745449585582281E-3</v>
      </c>
      <c r="E6432">
        <v>-8.4745449585582281E-3</v>
      </c>
      <c r="F6432">
        <v>6430</v>
      </c>
      <c r="G6432">
        <f t="shared" ca="1" si="203"/>
        <v>-3.6600260952823961E-2</v>
      </c>
    </row>
    <row r="6433" spans="2:7" x14ac:dyDescent="0.2">
      <c r="B6433" s="153">
        <v>34292</v>
      </c>
      <c r="C6433" s="61">
        <v>25.440539999999999</v>
      </c>
      <c r="D6433">
        <f t="shared" si="202"/>
        <v>4.255085324935245E-3</v>
      </c>
      <c r="E6433">
        <v>4.255085324935245E-3</v>
      </c>
      <c r="F6433">
        <v>6431</v>
      </c>
      <c r="G6433">
        <f t="shared" ca="1" si="203"/>
        <v>-1.1639083284014124E-2</v>
      </c>
    </row>
    <row r="6434" spans="2:7" x14ac:dyDescent="0.2">
      <c r="B6434" s="153">
        <v>34291</v>
      </c>
      <c r="C6434" s="61">
        <v>25.332747000000001</v>
      </c>
      <c r="D6434">
        <f t="shared" si="202"/>
        <v>8.5836971385566067E-3</v>
      </c>
      <c r="E6434">
        <v>8.5836971385566067E-3</v>
      </c>
      <c r="F6434">
        <v>6432</v>
      </c>
      <c r="G6434">
        <f t="shared" ca="1" si="203"/>
        <v>-3.4333387149527092E-2</v>
      </c>
    </row>
    <row r="6435" spans="2:7" x14ac:dyDescent="0.2">
      <c r="B6435" s="153">
        <v>34290</v>
      </c>
      <c r="C6435" s="61">
        <v>25.117149000000001</v>
      </c>
      <c r="D6435">
        <f t="shared" si="202"/>
        <v>0</v>
      </c>
      <c r="E6435">
        <v>0</v>
      </c>
      <c r="F6435">
        <v>6433</v>
      </c>
      <c r="G6435">
        <f t="shared" ca="1" si="203"/>
        <v>-3.8969642651657387E-2</v>
      </c>
    </row>
    <row r="6436" spans="2:7" x14ac:dyDescent="0.2">
      <c r="B6436" s="153">
        <v>34289</v>
      </c>
      <c r="C6436" s="61">
        <v>25.117149000000001</v>
      </c>
      <c r="D6436">
        <f t="shared" si="202"/>
        <v>2.6431695558495446E-2</v>
      </c>
      <c r="E6436">
        <v>2.6431695558495446E-2</v>
      </c>
      <c r="F6436">
        <v>6434</v>
      </c>
      <c r="G6436">
        <f t="shared" ca="1" si="203"/>
        <v>2.9915424675942492E-2</v>
      </c>
    </row>
    <row r="6437" spans="2:7" x14ac:dyDescent="0.2">
      <c r="B6437" s="153">
        <v>34288</v>
      </c>
      <c r="C6437" s="61">
        <v>24.470355999999999</v>
      </c>
      <c r="D6437">
        <f t="shared" si="202"/>
        <v>0</v>
      </c>
      <c r="E6437">
        <v>0</v>
      </c>
      <c r="F6437">
        <v>6435</v>
      </c>
      <c r="G6437">
        <f t="shared" ca="1" si="203"/>
        <v>4.2044583002107949E-2</v>
      </c>
    </row>
    <row r="6438" spans="2:7" x14ac:dyDescent="0.2">
      <c r="B6438" s="153">
        <v>34285</v>
      </c>
      <c r="C6438" s="61">
        <v>24.470355999999999</v>
      </c>
      <c r="D6438">
        <f t="shared" si="202"/>
        <v>0</v>
      </c>
      <c r="E6438">
        <v>0</v>
      </c>
      <c r="F6438">
        <v>6436</v>
      </c>
      <c r="G6438">
        <f t="shared" ca="1" si="203"/>
        <v>3.3254167145428087E-2</v>
      </c>
    </row>
    <row r="6439" spans="2:7" x14ac:dyDescent="0.2">
      <c r="B6439" s="153">
        <v>34284</v>
      </c>
      <c r="C6439" s="61">
        <v>24.470355999999999</v>
      </c>
      <c r="D6439">
        <f t="shared" si="202"/>
        <v>0</v>
      </c>
      <c r="E6439">
        <v>0</v>
      </c>
      <c r="F6439">
        <v>6437</v>
      </c>
      <c r="G6439">
        <f t="shared" ca="1" si="203"/>
        <v>4.1129102653611443E-2</v>
      </c>
    </row>
    <row r="6440" spans="2:7" x14ac:dyDescent="0.2">
      <c r="B6440" s="153">
        <v>34283</v>
      </c>
      <c r="C6440" s="61">
        <v>24.470355999999999</v>
      </c>
      <c r="D6440">
        <f t="shared" si="202"/>
        <v>1.7937401795637107E-2</v>
      </c>
      <c r="E6440">
        <v>1.7937401795637107E-2</v>
      </c>
      <c r="F6440">
        <v>6438</v>
      </c>
      <c r="G6440">
        <f t="shared" ca="1" si="203"/>
        <v>-5.2830671548297077E-2</v>
      </c>
    </row>
    <row r="6441" spans="2:7" x14ac:dyDescent="0.2">
      <c r="B6441" s="153">
        <v>34282</v>
      </c>
      <c r="C6441" s="61">
        <v>24.039155999999998</v>
      </c>
      <c r="D6441">
        <f t="shared" si="202"/>
        <v>1.8264770165251784E-2</v>
      </c>
      <c r="E6441">
        <v>1.8264770165251784E-2</v>
      </c>
      <c r="F6441">
        <v>6439</v>
      </c>
      <c r="G6441">
        <f t="shared" ca="1" si="203"/>
        <v>2.9696079817782831E-2</v>
      </c>
    </row>
    <row r="6442" spans="2:7" x14ac:dyDescent="0.2">
      <c r="B6442" s="153">
        <v>34281</v>
      </c>
      <c r="C6442" s="61">
        <v>23.607962000000001</v>
      </c>
      <c r="D6442">
        <f t="shared" si="202"/>
        <v>9.216511061771241E-3</v>
      </c>
      <c r="E6442">
        <v>9.216511061771241E-3</v>
      </c>
      <c r="F6442">
        <v>6440</v>
      </c>
      <c r="G6442">
        <f t="shared" ca="1" si="203"/>
        <v>-2.0244716325789967E-2</v>
      </c>
    </row>
    <row r="6443" spans="2:7" x14ac:dyDescent="0.2">
      <c r="B6443" s="153">
        <v>34278</v>
      </c>
      <c r="C6443" s="61">
        <v>23.392365999999999</v>
      </c>
      <c r="D6443">
        <f t="shared" si="202"/>
        <v>4.6297193011764865E-3</v>
      </c>
      <c r="E6443">
        <v>4.6297193011764865E-3</v>
      </c>
      <c r="F6443">
        <v>6441</v>
      </c>
      <c r="G6443">
        <f t="shared" ca="1" si="203"/>
        <v>-7.5348543310323937E-2</v>
      </c>
    </row>
    <row r="6444" spans="2:7" x14ac:dyDescent="0.2">
      <c r="B6444" s="153">
        <v>34277</v>
      </c>
      <c r="C6444" s="61">
        <v>23.284565000000001</v>
      </c>
      <c r="D6444">
        <f t="shared" si="202"/>
        <v>1.8867851049195385E-2</v>
      </c>
      <c r="E6444">
        <v>1.8867851049195385E-2</v>
      </c>
      <c r="F6444">
        <v>6442</v>
      </c>
      <c r="G6444">
        <f t="shared" ca="1" si="203"/>
        <v>6.2987457253153745E-2</v>
      </c>
    </row>
    <row r="6445" spans="2:7" x14ac:dyDescent="0.2">
      <c r="B6445" s="153">
        <v>34276</v>
      </c>
      <c r="C6445" s="61">
        <v>22.853370999999999</v>
      </c>
      <c r="D6445">
        <f t="shared" si="202"/>
        <v>4.7392958621002403E-3</v>
      </c>
      <c r="E6445">
        <v>4.7392958621002403E-3</v>
      </c>
      <c r="F6445">
        <v>6443</v>
      </c>
      <c r="G6445">
        <f t="shared" ca="1" si="203"/>
        <v>1.0835347919379795E-2</v>
      </c>
    </row>
    <row r="6446" spans="2:7" x14ac:dyDescent="0.2">
      <c r="B6446" s="153">
        <v>34275</v>
      </c>
      <c r="C6446" s="61">
        <v>22.745573</v>
      </c>
      <c r="D6446">
        <f t="shared" si="202"/>
        <v>0</v>
      </c>
      <c r="E6446">
        <v>0</v>
      </c>
      <c r="F6446">
        <v>6444</v>
      </c>
      <c r="G6446">
        <f t="shared" ca="1" si="203"/>
        <v>9.3580282459085756E-2</v>
      </c>
    </row>
    <row r="6447" spans="2:7" x14ac:dyDescent="0.2">
      <c r="B6447" s="153">
        <v>34274</v>
      </c>
      <c r="C6447" s="61">
        <v>22.745573</v>
      </c>
      <c r="D6447">
        <f t="shared" si="202"/>
        <v>-2.3148038196118343E-2</v>
      </c>
      <c r="E6447">
        <v>-2.3148038196118343E-2</v>
      </c>
      <c r="F6447">
        <v>6445</v>
      </c>
      <c r="G6447">
        <f t="shared" ca="1" si="203"/>
        <v>-7.5571073365411592E-2</v>
      </c>
    </row>
    <row r="6448" spans="2:7" x14ac:dyDescent="0.2">
      <c r="B6448" s="153">
        <v>34271</v>
      </c>
      <c r="C6448" s="61">
        <v>23.284565000000001</v>
      </c>
      <c r="D6448">
        <f t="shared" si="202"/>
        <v>-9.1742771815785332E-3</v>
      </c>
      <c r="E6448">
        <v>-9.1742771815785332E-3</v>
      </c>
      <c r="F6448">
        <v>6446</v>
      </c>
      <c r="G6448">
        <f t="shared" ca="1" si="203"/>
        <v>-1.115911083583457E-2</v>
      </c>
    </row>
    <row r="6449" spans="2:7" x14ac:dyDescent="0.2">
      <c r="B6449" s="153">
        <v>34270</v>
      </c>
      <c r="C6449" s="61">
        <v>23.500162</v>
      </c>
      <c r="D6449">
        <f t="shared" si="202"/>
        <v>-1.8018279275681861E-2</v>
      </c>
      <c r="E6449">
        <v>-1.8018279275681861E-2</v>
      </c>
      <c r="F6449">
        <v>6447</v>
      </c>
      <c r="G6449">
        <f t="shared" ca="1" si="203"/>
        <v>-3.3477547127279864E-2</v>
      </c>
    </row>
    <row r="6450" spans="2:7" x14ac:dyDescent="0.2">
      <c r="B6450" s="153">
        <v>34269</v>
      </c>
      <c r="C6450" s="61">
        <v>23.931363999999999</v>
      </c>
      <c r="D6450">
        <f t="shared" si="202"/>
        <v>1.834889478634228E-2</v>
      </c>
      <c r="E6450">
        <v>1.834889478634228E-2</v>
      </c>
      <c r="F6450">
        <v>6448</v>
      </c>
      <c r="G6450">
        <f t="shared" ca="1" si="203"/>
        <v>-9.2578202410216984E-2</v>
      </c>
    </row>
    <row r="6451" spans="2:7" x14ac:dyDescent="0.2">
      <c r="B6451" s="153">
        <v>34268</v>
      </c>
      <c r="C6451" s="61">
        <v>23.500162</v>
      </c>
      <c r="D6451">
        <f t="shared" si="202"/>
        <v>-9.0909585401877241E-3</v>
      </c>
      <c r="E6451">
        <v>-9.0909585401877241E-3</v>
      </c>
      <c r="F6451">
        <v>6449</v>
      </c>
      <c r="G6451">
        <f t="shared" ca="1" si="203"/>
        <v>-9.3021858142488992E-2</v>
      </c>
    </row>
    <row r="6452" spans="2:7" x14ac:dyDescent="0.2">
      <c r="B6452" s="153">
        <v>34267</v>
      </c>
      <c r="C6452" s="61">
        <v>23.715761000000001</v>
      </c>
      <c r="D6452">
        <f t="shared" si="202"/>
        <v>0</v>
      </c>
      <c r="E6452">
        <v>0</v>
      </c>
      <c r="F6452">
        <v>6450</v>
      </c>
      <c r="G6452">
        <f t="shared" ca="1" si="203"/>
        <v>-5.9772380871173814E-2</v>
      </c>
    </row>
    <row r="6453" spans="2:7" x14ac:dyDescent="0.2">
      <c r="B6453" s="153">
        <v>34264</v>
      </c>
      <c r="C6453" s="61">
        <v>23.715761000000001</v>
      </c>
      <c r="D6453">
        <f t="shared" si="202"/>
        <v>-2.2222199317206003E-2</v>
      </c>
      <c r="E6453">
        <v>-2.2222199317206003E-2</v>
      </c>
      <c r="F6453">
        <v>6451</v>
      </c>
      <c r="G6453">
        <f t="shared" ca="1" si="203"/>
        <v>-0.11318399999869667</v>
      </c>
    </row>
    <row r="6454" spans="2:7" x14ac:dyDescent="0.2">
      <c r="B6454" s="153">
        <v>34263</v>
      </c>
      <c r="C6454" s="61">
        <v>24.254754999999999</v>
      </c>
      <c r="D6454">
        <f t="shared" si="202"/>
        <v>-2.1739187426702836E-2</v>
      </c>
      <c r="E6454">
        <v>-2.1739187426702836E-2</v>
      </c>
      <c r="F6454">
        <v>6452</v>
      </c>
      <c r="G6454">
        <f t="shared" ca="1" si="203"/>
        <v>3.1117334609231603E-2</v>
      </c>
    </row>
    <row r="6455" spans="2:7" x14ac:dyDescent="0.2">
      <c r="B6455" s="153">
        <v>34262</v>
      </c>
      <c r="C6455" s="61">
        <v>24.793751</v>
      </c>
      <c r="D6455">
        <f t="shared" si="202"/>
        <v>-8.6209736868074517E-3</v>
      </c>
      <c r="E6455">
        <v>-8.6209736868074517E-3</v>
      </c>
      <c r="F6455">
        <v>6453</v>
      </c>
      <c r="G6455">
        <f t="shared" ca="1" si="203"/>
        <v>-3.0919048803522278E-2</v>
      </c>
    </row>
    <row r="6456" spans="2:7" x14ac:dyDescent="0.2">
      <c r="B6456" s="153">
        <v>34261</v>
      </c>
      <c r="C6456" s="61">
        <v>25.009356</v>
      </c>
      <c r="D6456">
        <f t="shared" si="202"/>
        <v>8.6959411667883596E-3</v>
      </c>
      <c r="E6456">
        <v>8.6959411667883596E-3</v>
      </c>
      <c r="F6456">
        <v>6454</v>
      </c>
      <c r="G6456">
        <f t="shared" ca="1" si="203"/>
        <v>6.8249916020429152E-2</v>
      </c>
    </row>
    <row r="6457" spans="2:7" x14ac:dyDescent="0.2">
      <c r="B6457" s="153">
        <v>34260</v>
      </c>
      <c r="C6457" s="61">
        <v>24.793751</v>
      </c>
      <c r="D6457">
        <f t="shared" si="202"/>
        <v>0</v>
      </c>
      <c r="E6457">
        <v>0</v>
      </c>
      <c r="F6457">
        <v>6455</v>
      </c>
      <c r="G6457">
        <f t="shared" ca="1" si="203"/>
        <v>5.8571135524706414E-2</v>
      </c>
    </row>
    <row r="6458" spans="2:7" x14ac:dyDescent="0.2">
      <c r="B6458" s="153">
        <v>34257</v>
      </c>
      <c r="C6458" s="61">
        <v>24.793751</v>
      </c>
      <c r="D6458">
        <f t="shared" si="202"/>
        <v>0</v>
      </c>
      <c r="E6458">
        <v>0</v>
      </c>
      <c r="F6458">
        <v>6456</v>
      </c>
      <c r="G6458">
        <f t="shared" ca="1" si="203"/>
        <v>-9.0372306566685587E-2</v>
      </c>
    </row>
    <row r="6459" spans="2:7" x14ac:dyDescent="0.2">
      <c r="B6459" s="153">
        <v>34256</v>
      </c>
      <c r="C6459" s="61">
        <v>24.793751</v>
      </c>
      <c r="D6459">
        <f t="shared" si="202"/>
        <v>0</v>
      </c>
      <c r="E6459">
        <v>0</v>
      </c>
      <c r="F6459">
        <v>6457</v>
      </c>
      <c r="G6459">
        <f t="shared" ca="1" si="203"/>
        <v>-3.4663967542386522E-2</v>
      </c>
    </row>
    <row r="6460" spans="2:7" x14ac:dyDescent="0.2">
      <c r="B6460" s="153">
        <v>34255</v>
      </c>
      <c r="C6460" s="61">
        <v>24.793751</v>
      </c>
      <c r="D6460">
        <f t="shared" si="202"/>
        <v>0</v>
      </c>
      <c r="E6460">
        <v>0</v>
      </c>
      <c r="F6460">
        <v>6458</v>
      </c>
      <c r="G6460">
        <f t="shared" ca="1" si="203"/>
        <v>9.2272596670304394E-2</v>
      </c>
    </row>
    <row r="6461" spans="2:7" x14ac:dyDescent="0.2">
      <c r="B6461" s="153">
        <v>34254</v>
      </c>
      <c r="C6461" s="61">
        <v>24.793751</v>
      </c>
      <c r="D6461">
        <f t="shared" si="202"/>
        <v>0</v>
      </c>
      <c r="E6461">
        <v>0</v>
      </c>
      <c r="F6461">
        <v>6459</v>
      </c>
      <c r="G6461">
        <f t="shared" ca="1" si="203"/>
        <v>-6.8683333504748381E-2</v>
      </c>
    </row>
    <row r="6462" spans="2:7" x14ac:dyDescent="0.2">
      <c r="B6462" s="153">
        <v>34253</v>
      </c>
      <c r="C6462" s="61">
        <v>24.793751</v>
      </c>
      <c r="D6462">
        <f t="shared" si="202"/>
        <v>0</v>
      </c>
      <c r="E6462">
        <v>0</v>
      </c>
      <c r="F6462">
        <v>6460</v>
      </c>
      <c r="G6462">
        <f t="shared" ca="1" si="203"/>
        <v>-8.7777030041272762E-3</v>
      </c>
    </row>
    <row r="6463" spans="2:7" x14ac:dyDescent="0.2">
      <c r="B6463" s="153">
        <v>34250</v>
      </c>
      <c r="C6463" s="61">
        <v>24.793751</v>
      </c>
      <c r="D6463">
        <f t="shared" si="202"/>
        <v>5.5045960959758521E-2</v>
      </c>
      <c r="E6463">
        <v>5.5045960959758521E-2</v>
      </c>
      <c r="F6463">
        <v>6461</v>
      </c>
      <c r="G6463">
        <f t="shared" ca="1" si="203"/>
        <v>5.2126423059201225E-2</v>
      </c>
    </row>
    <row r="6464" spans="2:7" x14ac:dyDescent="0.2">
      <c r="B6464" s="153">
        <v>34249</v>
      </c>
      <c r="C6464" s="61">
        <v>23.500162</v>
      </c>
      <c r="D6464">
        <f t="shared" si="202"/>
        <v>5.3140049855754476E-2</v>
      </c>
      <c r="E6464">
        <v>5.3140049855754476E-2</v>
      </c>
      <c r="F6464">
        <v>6462</v>
      </c>
      <c r="G6464">
        <f t="shared" ca="1" si="203"/>
        <v>1.8293503121322236E-2</v>
      </c>
    </row>
    <row r="6465" spans="2:7" x14ac:dyDescent="0.2">
      <c r="B6465" s="153">
        <v>34248</v>
      </c>
      <c r="C6465" s="61">
        <v>22.314374999999998</v>
      </c>
      <c r="D6465">
        <f t="shared" si="202"/>
        <v>0</v>
      </c>
      <c r="E6465">
        <v>0</v>
      </c>
      <c r="F6465">
        <v>6463</v>
      </c>
      <c r="G6465">
        <f t="shared" ca="1" si="203"/>
        <v>-6.100902849294132E-2</v>
      </c>
    </row>
    <row r="6466" spans="2:7" x14ac:dyDescent="0.2">
      <c r="B6466" s="153">
        <v>34247</v>
      </c>
      <c r="C6466" s="61">
        <v>22.314374999999998</v>
      </c>
      <c r="D6466">
        <f t="shared" si="202"/>
        <v>0</v>
      </c>
      <c r="E6466">
        <v>0</v>
      </c>
      <c r="F6466">
        <v>6464</v>
      </c>
      <c r="G6466">
        <f t="shared" ca="1" si="203"/>
        <v>1.8828080527372112E-2</v>
      </c>
    </row>
    <row r="6467" spans="2:7" x14ac:dyDescent="0.2">
      <c r="B6467" s="153">
        <v>34246</v>
      </c>
      <c r="C6467" s="61">
        <v>22.314374999999998</v>
      </c>
      <c r="D6467">
        <f t="shared" ref="D6467:D6530" si="204">(C6467-C6468)/C6468</f>
        <v>4.8542371159464451E-3</v>
      </c>
      <c r="E6467">
        <v>4.8542371159464451E-3</v>
      </c>
      <c r="F6467">
        <v>6465</v>
      </c>
      <c r="G6467">
        <f t="shared" ref="G6467:G6530" ca="1" si="205">_xlfn.NORM.INV(RAND(),$N$5,$N$6)</f>
        <v>9.3541348021910331E-2</v>
      </c>
    </row>
    <row r="6468" spans="2:7" x14ac:dyDescent="0.2">
      <c r="B6468" s="153">
        <v>34243</v>
      </c>
      <c r="C6468" s="61">
        <v>22.206579000000001</v>
      </c>
      <c r="D6468">
        <f t="shared" si="204"/>
        <v>-2.369665516889809E-2</v>
      </c>
      <c r="E6468">
        <v>-2.369665516889809E-2</v>
      </c>
      <c r="F6468">
        <v>6466</v>
      </c>
      <c r="G6468">
        <f t="shared" ca="1" si="205"/>
        <v>-4.4653951378852287E-2</v>
      </c>
    </row>
    <row r="6469" spans="2:7" x14ac:dyDescent="0.2">
      <c r="B6469" s="153">
        <v>34242</v>
      </c>
      <c r="C6469" s="61">
        <v>22.745573</v>
      </c>
      <c r="D6469">
        <f t="shared" si="204"/>
        <v>1.442322294097006E-2</v>
      </c>
      <c r="E6469">
        <v>1.442322294097006E-2</v>
      </c>
      <c r="F6469">
        <v>6467</v>
      </c>
      <c r="G6469">
        <f t="shared" ca="1" si="205"/>
        <v>-5.1559226836058035E-2</v>
      </c>
    </row>
    <row r="6470" spans="2:7" x14ac:dyDescent="0.2">
      <c r="B6470" s="153">
        <v>34241</v>
      </c>
      <c r="C6470" s="61">
        <v>22.422173000000001</v>
      </c>
      <c r="D6470">
        <f t="shared" si="204"/>
        <v>-1.8868026078078304E-2</v>
      </c>
      <c r="E6470">
        <v>-1.8868026078078304E-2</v>
      </c>
      <c r="F6470">
        <v>6468</v>
      </c>
      <c r="G6470">
        <f t="shared" ca="1" si="205"/>
        <v>-3.7879156298283811E-2</v>
      </c>
    </row>
    <row r="6471" spans="2:7" x14ac:dyDescent="0.2">
      <c r="B6471" s="153">
        <v>34240</v>
      </c>
      <c r="C6471" s="61">
        <v>22.853370999999999</v>
      </c>
      <c r="D6471">
        <f t="shared" si="204"/>
        <v>0</v>
      </c>
      <c r="E6471">
        <v>0</v>
      </c>
      <c r="F6471">
        <v>6469</v>
      </c>
      <c r="G6471">
        <f t="shared" ca="1" si="205"/>
        <v>3.2127503844474346E-2</v>
      </c>
    </row>
    <row r="6472" spans="2:7" x14ac:dyDescent="0.2">
      <c r="B6472" s="153">
        <v>34239</v>
      </c>
      <c r="C6472" s="61">
        <v>22.853370999999999</v>
      </c>
      <c r="D6472">
        <f t="shared" si="204"/>
        <v>0</v>
      </c>
      <c r="E6472">
        <v>0</v>
      </c>
      <c r="F6472">
        <v>6470</v>
      </c>
      <c r="G6472">
        <f t="shared" ca="1" si="205"/>
        <v>0.17989826211158275</v>
      </c>
    </row>
    <row r="6473" spans="2:7" x14ac:dyDescent="0.2">
      <c r="B6473" s="153">
        <v>34236</v>
      </c>
      <c r="C6473" s="61">
        <v>22.853370999999999</v>
      </c>
      <c r="D6473">
        <f t="shared" si="204"/>
        <v>-4.6946657674091733E-3</v>
      </c>
      <c r="E6473">
        <v>-4.6946657674091733E-3</v>
      </c>
      <c r="F6473">
        <v>6471</v>
      </c>
      <c r="G6473">
        <f t="shared" ca="1" si="205"/>
        <v>-5.6612998882283126E-2</v>
      </c>
    </row>
    <row r="6474" spans="2:7" x14ac:dyDescent="0.2">
      <c r="B6474" s="153">
        <v>34235</v>
      </c>
      <c r="C6474" s="61">
        <v>22.961165999999999</v>
      </c>
      <c r="D6474">
        <f t="shared" si="204"/>
        <v>0</v>
      </c>
      <c r="E6474">
        <v>0</v>
      </c>
      <c r="F6474">
        <v>6472</v>
      </c>
      <c r="G6474">
        <f t="shared" ca="1" si="205"/>
        <v>-6.8672953300854919E-2</v>
      </c>
    </row>
    <row r="6475" spans="2:7" x14ac:dyDescent="0.2">
      <c r="B6475" s="153">
        <v>34234</v>
      </c>
      <c r="C6475" s="61">
        <v>22.961165999999999</v>
      </c>
      <c r="D6475">
        <f t="shared" si="204"/>
        <v>-4.6728583043435541E-3</v>
      </c>
      <c r="E6475">
        <v>-4.6728583043435541E-3</v>
      </c>
      <c r="F6475">
        <v>6473</v>
      </c>
      <c r="G6475">
        <f t="shared" ca="1" si="205"/>
        <v>6.9074410823177848E-2</v>
      </c>
    </row>
    <row r="6476" spans="2:7" x14ac:dyDescent="0.2">
      <c r="B6476" s="153">
        <v>34233</v>
      </c>
      <c r="C6476" s="61">
        <v>23.068964000000001</v>
      </c>
      <c r="D6476">
        <f t="shared" si="204"/>
        <v>-9.2593956554481247E-3</v>
      </c>
      <c r="E6476">
        <v>-9.2593956554481247E-3</v>
      </c>
      <c r="F6476">
        <v>6474</v>
      </c>
      <c r="G6476">
        <f t="shared" ca="1" si="205"/>
        <v>-1.5526269667688759E-2</v>
      </c>
    </row>
    <row r="6477" spans="2:7" x14ac:dyDescent="0.2">
      <c r="B6477" s="153">
        <v>34232</v>
      </c>
      <c r="C6477" s="61">
        <v>23.284565000000001</v>
      </c>
      <c r="D6477">
        <f t="shared" si="204"/>
        <v>0</v>
      </c>
      <c r="E6477">
        <v>0</v>
      </c>
      <c r="F6477">
        <v>6475</v>
      </c>
      <c r="G6477">
        <f t="shared" ca="1" si="205"/>
        <v>1.1421242035937994E-2</v>
      </c>
    </row>
    <row r="6478" spans="2:7" x14ac:dyDescent="0.2">
      <c r="B6478" s="153">
        <v>34229</v>
      </c>
      <c r="C6478" s="61">
        <v>23.284565000000001</v>
      </c>
      <c r="D6478">
        <f t="shared" si="204"/>
        <v>9.3459333501062069E-3</v>
      </c>
      <c r="E6478">
        <v>9.3459333501062069E-3</v>
      </c>
      <c r="F6478">
        <v>6476</v>
      </c>
      <c r="G6478">
        <f t="shared" ca="1" si="205"/>
        <v>2.173601300053056E-2</v>
      </c>
    </row>
    <row r="6479" spans="2:7" x14ac:dyDescent="0.2">
      <c r="B6479" s="153">
        <v>34228</v>
      </c>
      <c r="C6479" s="61">
        <v>23.068964000000001</v>
      </c>
      <c r="D6479">
        <f t="shared" si="204"/>
        <v>-9.2593956554481247E-3</v>
      </c>
      <c r="E6479">
        <v>-9.2593956554481247E-3</v>
      </c>
      <c r="F6479">
        <v>6477</v>
      </c>
      <c r="G6479">
        <f t="shared" ca="1" si="205"/>
        <v>-2.0728791979263451E-3</v>
      </c>
    </row>
    <row r="6480" spans="2:7" x14ac:dyDescent="0.2">
      <c r="B6480" s="153">
        <v>34227</v>
      </c>
      <c r="C6480" s="61">
        <v>23.284565000000001</v>
      </c>
      <c r="D6480">
        <f t="shared" si="204"/>
        <v>-9.1742771815785332E-3</v>
      </c>
      <c r="E6480">
        <v>-9.1742771815785332E-3</v>
      </c>
      <c r="F6480">
        <v>6478</v>
      </c>
      <c r="G6480">
        <f t="shared" ca="1" si="205"/>
        <v>-9.0675694479562544E-2</v>
      </c>
    </row>
    <row r="6481" spans="2:7" x14ac:dyDescent="0.2">
      <c r="B6481" s="153">
        <v>34226</v>
      </c>
      <c r="C6481" s="61">
        <v>23.500162</v>
      </c>
      <c r="D6481">
        <f t="shared" si="204"/>
        <v>-4.566256079199086E-3</v>
      </c>
      <c r="E6481">
        <v>-4.566256079199086E-3</v>
      </c>
      <c r="F6481">
        <v>6479</v>
      </c>
      <c r="G6481">
        <f t="shared" ca="1" si="205"/>
        <v>4.422715297530215E-2</v>
      </c>
    </row>
    <row r="6482" spans="2:7" x14ac:dyDescent="0.2">
      <c r="B6482" s="153">
        <v>34225</v>
      </c>
      <c r="C6482" s="61">
        <v>23.607962000000001</v>
      </c>
      <c r="D6482">
        <f t="shared" si="204"/>
        <v>1.3888900222099916E-2</v>
      </c>
      <c r="E6482">
        <v>1.3888900222099916E-2</v>
      </c>
      <c r="F6482">
        <v>6480</v>
      </c>
      <c r="G6482">
        <f t="shared" ca="1" si="205"/>
        <v>4.9535617982797327E-2</v>
      </c>
    </row>
    <row r="6483" spans="2:7" x14ac:dyDescent="0.2">
      <c r="B6483" s="153">
        <v>34222</v>
      </c>
      <c r="C6483" s="61">
        <v>23.284565000000001</v>
      </c>
      <c r="D6483">
        <f t="shared" si="204"/>
        <v>1.8867851049195385E-2</v>
      </c>
      <c r="E6483">
        <v>1.8867851049195385E-2</v>
      </c>
      <c r="F6483">
        <v>6481</v>
      </c>
      <c r="G6483">
        <f t="shared" ca="1" si="205"/>
        <v>7.973157068821346E-2</v>
      </c>
    </row>
    <row r="6484" spans="2:7" x14ac:dyDescent="0.2">
      <c r="B6484" s="153">
        <v>34221</v>
      </c>
      <c r="C6484" s="61">
        <v>22.853370999999999</v>
      </c>
      <c r="D6484">
        <f t="shared" si="204"/>
        <v>2.9126143202876847E-2</v>
      </c>
      <c r="E6484">
        <v>2.9126143202876847E-2</v>
      </c>
      <c r="F6484">
        <v>6482</v>
      </c>
      <c r="G6484">
        <f t="shared" ca="1" si="205"/>
        <v>-7.9373766867822867E-2</v>
      </c>
    </row>
    <row r="6485" spans="2:7" x14ac:dyDescent="0.2">
      <c r="B6485" s="153">
        <v>34220</v>
      </c>
      <c r="C6485" s="61">
        <v>22.206579000000001</v>
      </c>
      <c r="D6485">
        <f t="shared" si="204"/>
        <v>0</v>
      </c>
      <c r="E6485">
        <v>0</v>
      </c>
      <c r="F6485">
        <v>6483</v>
      </c>
      <c r="G6485">
        <f t="shared" ca="1" si="205"/>
        <v>6.9760140639728949E-2</v>
      </c>
    </row>
    <row r="6486" spans="2:7" x14ac:dyDescent="0.2">
      <c r="B6486" s="153">
        <v>34219</v>
      </c>
      <c r="C6486" s="61">
        <v>22.206579000000001</v>
      </c>
      <c r="D6486">
        <f t="shared" si="204"/>
        <v>-1.9047588336202972E-2</v>
      </c>
      <c r="E6486">
        <v>-1.9047588336202972E-2</v>
      </c>
      <c r="F6486">
        <v>6484</v>
      </c>
      <c r="G6486">
        <f t="shared" ca="1" si="205"/>
        <v>-0.14769762092424599</v>
      </c>
    </row>
    <row r="6487" spans="2:7" x14ac:dyDescent="0.2">
      <c r="B6487" s="153">
        <v>34218</v>
      </c>
      <c r="C6487" s="61">
        <v>22.637774</v>
      </c>
      <c r="D6487">
        <f t="shared" si="204"/>
        <v>-2.3255661435062198E-2</v>
      </c>
      <c r="E6487">
        <v>-2.3255661435062198E-2</v>
      </c>
      <c r="F6487">
        <v>6485</v>
      </c>
      <c r="G6487">
        <f t="shared" ca="1" si="205"/>
        <v>6.6621628011495515E-2</v>
      </c>
    </row>
    <row r="6488" spans="2:7" x14ac:dyDescent="0.2">
      <c r="B6488" s="153">
        <v>34215</v>
      </c>
      <c r="C6488" s="61">
        <v>23.176765</v>
      </c>
      <c r="D6488">
        <f t="shared" si="204"/>
        <v>-2.2727333101391977E-2</v>
      </c>
      <c r="E6488">
        <v>-2.2727333101391977E-2</v>
      </c>
      <c r="F6488">
        <v>6486</v>
      </c>
      <c r="G6488">
        <f t="shared" ca="1" si="205"/>
        <v>-0.11204073119025525</v>
      </c>
    </row>
    <row r="6489" spans="2:7" x14ac:dyDescent="0.2">
      <c r="B6489" s="153">
        <v>34214</v>
      </c>
      <c r="C6489" s="61">
        <v>23.715761000000001</v>
      </c>
      <c r="D6489">
        <f t="shared" si="204"/>
        <v>2.8037539960615455E-2</v>
      </c>
      <c r="E6489">
        <v>2.8037539960615455E-2</v>
      </c>
      <c r="F6489">
        <v>6487</v>
      </c>
      <c r="G6489">
        <f t="shared" ca="1" si="205"/>
        <v>-2.6117113643971842E-2</v>
      </c>
    </row>
    <row r="6490" spans="2:7" x14ac:dyDescent="0.2">
      <c r="B6490" s="153">
        <v>34213</v>
      </c>
      <c r="C6490" s="61">
        <v>23.068964000000001</v>
      </c>
      <c r="D6490">
        <f t="shared" si="204"/>
        <v>0</v>
      </c>
      <c r="E6490">
        <v>0</v>
      </c>
      <c r="F6490">
        <v>6488</v>
      </c>
      <c r="G6490">
        <f t="shared" ca="1" si="205"/>
        <v>-4.6625727913309781E-2</v>
      </c>
    </row>
    <row r="6491" spans="2:7" x14ac:dyDescent="0.2">
      <c r="B6491" s="153">
        <v>34212</v>
      </c>
      <c r="C6491" s="61">
        <v>23.068964000000001</v>
      </c>
      <c r="D6491">
        <f t="shared" si="204"/>
        <v>0</v>
      </c>
      <c r="E6491">
        <v>0</v>
      </c>
      <c r="F6491">
        <v>6489</v>
      </c>
      <c r="G6491">
        <f t="shared" ca="1" si="205"/>
        <v>-2.1581338575188434E-2</v>
      </c>
    </row>
    <row r="6492" spans="2:7" x14ac:dyDescent="0.2">
      <c r="B6492" s="153">
        <v>34211</v>
      </c>
      <c r="C6492" s="61">
        <v>23.068964000000001</v>
      </c>
      <c r="D6492">
        <f t="shared" si="204"/>
        <v>-1.3825108584569768E-2</v>
      </c>
      <c r="E6492">
        <v>-1.3825108584569768E-2</v>
      </c>
      <c r="F6492">
        <v>6490</v>
      </c>
      <c r="G6492">
        <f t="shared" ca="1" si="205"/>
        <v>1.3903262444397399E-2</v>
      </c>
    </row>
    <row r="6493" spans="2:7" x14ac:dyDescent="0.2">
      <c r="B6493" s="153">
        <v>34208</v>
      </c>
      <c r="C6493" s="61">
        <v>23.392365999999999</v>
      </c>
      <c r="D6493">
        <f t="shared" si="204"/>
        <v>0</v>
      </c>
      <c r="E6493">
        <v>0</v>
      </c>
      <c r="F6493">
        <v>6491</v>
      </c>
      <c r="G6493">
        <f t="shared" ca="1" si="205"/>
        <v>-5.814722763997747E-2</v>
      </c>
    </row>
    <row r="6494" spans="2:7" x14ac:dyDescent="0.2">
      <c r="B6494" s="153">
        <v>34207</v>
      </c>
      <c r="C6494" s="61">
        <v>23.392365999999999</v>
      </c>
      <c r="D6494">
        <f t="shared" si="204"/>
        <v>1.4018921699301188E-2</v>
      </c>
      <c r="E6494">
        <v>1.4018921699301188E-2</v>
      </c>
      <c r="F6494">
        <v>6492</v>
      </c>
      <c r="G6494">
        <f t="shared" ca="1" si="205"/>
        <v>2.4407496194508178E-2</v>
      </c>
    </row>
    <row r="6495" spans="2:7" x14ac:dyDescent="0.2">
      <c r="B6495" s="153">
        <v>34206</v>
      </c>
      <c r="C6495" s="61">
        <v>23.068964000000001</v>
      </c>
      <c r="D6495">
        <f t="shared" si="204"/>
        <v>-9.2593956554481247E-3</v>
      </c>
      <c r="E6495">
        <v>-9.2593956554481247E-3</v>
      </c>
      <c r="F6495">
        <v>6493</v>
      </c>
      <c r="G6495">
        <f t="shared" ca="1" si="205"/>
        <v>3.8547317184846573E-2</v>
      </c>
    </row>
    <row r="6496" spans="2:7" x14ac:dyDescent="0.2">
      <c r="B6496" s="153">
        <v>34205</v>
      </c>
      <c r="C6496" s="61">
        <v>23.284565000000001</v>
      </c>
      <c r="D6496">
        <f t="shared" si="204"/>
        <v>-9.1742771815785332E-3</v>
      </c>
      <c r="E6496">
        <v>-9.1742771815785332E-3</v>
      </c>
      <c r="F6496">
        <v>6494</v>
      </c>
      <c r="G6496">
        <f t="shared" ca="1" si="205"/>
        <v>-5.3756819879488158E-3</v>
      </c>
    </row>
    <row r="6497" spans="2:7" x14ac:dyDescent="0.2">
      <c r="B6497" s="153">
        <v>34204</v>
      </c>
      <c r="C6497" s="61">
        <v>23.500162</v>
      </c>
      <c r="D6497">
        <f t="shared" si="204"/>
        <v>0</v>
      </c>
      <c r="E6497">
        <v>0</v>
      </c>
      <c r="F6497">
        <v>6495</v>
      </c>
      <c r="G6497">
        <f t="shared" ca="1" si="205"/>
        <v>-3.5937692850085294E-2</v>
      </c>
    </row>
    <row r="6498" spans="2:7" x14ac:dyDescent="0.2">
      <c r="B6498" s="153">
        <v>34201</v>
      </c>
      <c r="C6498" s="61">
        <v>23.500162</v>
      </c>
      <c r="D6498">
        <f t="shared" si="204"/>
        <v>4.8076919217419238E-2</v>
      </c>
      <c r="E6498">
        <v>4.8076919217419238E-2</v>
      </c>
      <c r="F6498">
        <v>6496</v>
      </c>
      <c r="G6498">
        <f t="shared" ca="1" si="205"/>
        <v>3.934027716447773E-2</v>
      </c>
    </row>
    <row r="6499" spans="2:7" x14ac:dyDescent="0.2">
      <c r="B6499" s="153">
        <v>34200</v>
      </c>
      <c r="C6499" s="61">
        <v>22.422173000000001</v>
      </c>
      <c r="D6499">
        <f t="shared" si="204"/>
        <v>3.9999794061035758E-2</v>
      </c>
      <c r="E6499">
        <v>3.9999794061035758E-2</v>
      </c>
      <c r="F6499">
        <v>6497</v>
      </c>
      <c r="G6499">
        <f t="shared" ca="1" si="205"/>
        <v>-5.9387994509745558E-2</v>
      </c>
    </row>
    <row r="6500" spans="2:7" x14ac:dyDescent="0.2">
      <c r="B6500" s="153">
        <v>34199</v>
      </c>
      <c r="C6500" s="61">
        <v>21.559785999999999</v>
      </c>
      <c r="D6500">
        <f t="shared" si="204"/>
        <v>1.0101347997376898E-2</v>
      </c>
      <c r="E6500">
        <v>1.0101347997376898E-2</v>
      </c>
      <c r="F6500">
        <v>6498</v>
      </c>
      <c r="G6500">
        <f t="shared" ca="1" si="205"/>
        <v>2.6901066897216195E-2</v>
      </c>
    </row>
    <row r="6501" spans="2:7" x14ac:dyDescent="0.2">
      <c r="B6501" s="153">
        <v>34198</v>
      </c>
      <c r="C6501" s="61">
        <v>21.344180999999999</v>
      </c>
      <c r="D6501">
        <f t="shared" si="204"/>
        <v>2.0618479799179228E-2</v>
      </c>
      <c r="E6501">
        <v>2.0618479799179228E-2</v>
      </c>
      <c r="F6501">
        <v>6499</v>
      </c>
      <c r="G6501">
        <f t="shared" ca="1" si="205"/>
        <v>5.8921435084801632E-2</v>
      </c>
    </row>
    <row r="6502" spans="2:7" x14ac:dyDescent="0.2">
      <c r="B6502" s="153">
        <v>34197</v>
      </c>
      <c r="C6502" s="61">
        <v>20.912987000000001</v>
      </c>
      <c r="D6502">
        <f t="shared" si="204"/>
        <v>-3.0000251393960866E-2</v>
      </c>
      <c r="E6502">
        <v>-3.0000251393960866E-2</v>
      </c>
      <c r="F6502">
        <v>6500</v>
      </c>
      <c r="G6502">
        <f t="shared" ca="1" si="205"/>
        <v>-4.0871773860039165E-2</v>
      </c>
    </row>
    <row r="6503" spans="2:7" x14ac:dyDescent="0.2">
      <c r="B6503" s="153">
        <v>34194</v>
      </c>
      <c r="C6503" s="61">
        <v>21.559785999999999</v>
      </c>
      <c r="D6503">
        <f t="shared" si="204"/>
        <v>2.0408369968534595E-2</v>
      </c>
      <c r="E6503">
        <v>2.0408369968534595E-2</v>
      </c>
      <c r="F6503">
        <v>6501</v>
      </c>
      <c r="G6503">
        <f t="shared" ca="1" si="205"/>
        <v>2.8345566053970223E-2</v>
      </c>
    </row>
    <row r="6504" spans="2:7" x14ac:dyDescent="0.2">
      <c r="B6504" s="153">
        <v>34193</v>
      </c>
      <c r="C6504" s="61">
        <v>21.128585999999999</v>
      </c>
      <c r="D6504">
        <f t="shared" si="204"/>
        <v>3.1578975120926916E-2</v>
      </c>
      <c r="E6504">
        <v>3.1578975120926916E-2</v>
      </c>
      <c r="F6504">
        <v>6502</v>
      </c>
      <c r="G6504">
        <f t="shared" ca="1" si="205"/>
        <v>9.909685271396089E-2</v>
      </c>
    </row>
    <row r="6505" spans="2:7" x14ac:dyDescent="0.2">
      <c r="B6505" s="153">
        <v>34192</v>
      </c>
      <c r="C6505" s="61">
        <v>20.481791999999999</v>
      </c>
      <c r="D6505">
        <f t="shared" si="204"/>
        <v>0</v>
      </c>
      <c r="E6505">
        <v>0</v>
      </c>
      <c r="F6505">
        <v>6503</v>
      </c>
      <c r="G6505">
        <f t="shared" ca="1" si="205"/>
        <v>6.4470201551397044E-2</v>
      </c>
    </row>
    <row r="6506" spans="2:7" x14ac:dyDescent="0.2">
      <c r="B6506" s="153">
        <v>34191</v>
      </c>
      <c r="C6506" s="61">
        <v>20.481791999999999</v>
      </c>
      <c r="D6506">
        <f t="shared" si="204"/>
        <v>1.0638357189236154E-2</v>
      </c>
      <c r="E6506">
        <v>1.0638357189236154E-2</v>
      </c>
      <c r="F6506">
        <v>6504</v>
      </c>
      <c r="G6506">
        <f t="shared" ca="1" si="205"/>
        <v>6.9676500798773577E-2</v>
      </c>
    </row>
    <row r="6507" spans="2:7" x14ac:dyDescent="0.2">
      <c r="B6507" s="153">
        <v>34190</v>
      </c>
      <c r="C6507" s="61">
        <v>20.266193000000001</v>
      </c>
      <c r="D6507">
        <f t="shared" si="204"/>
        <v>0</v>
      </c>
      <c r="E6507">
        <v>0</v>
      </c>
      <c r="F6507">
        <v>6505</v>
      </c>
      <c r="G6507">
        <f t="shared" ca="1" si="205"/>
        <v>6.863184902001554E-2</v>
      </c>
    </row>
    <row r="6508" spans="2:7" x14ac:dyDescent="0.2">
      <c r="B6508" s="153">
        <v>34187</v>
      </c>
      <c r="C6508" s="61">
        <v>20.266193000000001</v>
      </c>
      <c r="D6508">
        <f t="shared" si="204"/>
        <v>2.1738842187218263E-2</v>
      </c>
      <c r="E6508">
        <v>2.1738842187218263E-2</v>
      </c>
      <c r="F6508">
        <v>6506</v>
      </c>
      <c r="G6508">
        <f t="shared" ca="1" si="205"/>
        <v>-3.7087809132054879E-3</v>
      </c>
    </row>
    <row r="6509" spans="2:7" x14ac:dyDescent="0.2">
      <c r="B6509" s="153">
        <v>34186</v>
      </c>
      <c r="C6509" s="61">
        <v>19.835003</v>
      </c>
      <c r="D6509">
        <f t="shared" si="204"/>
        <v>0</v>
      </c>
      <c r="E6509">
        <v>0</v>
      </c>
      <c r="F6509">
        <v>6507</v>
      </c>
      <c r="G6509">
        <f t="shared" ca="1" si="205"/>
        <v>-4.8504763491519796E-2</v>
      </c>
    </row>
    <row r="6510" spans="2:7" x14ac:dyDescent="0.2">
      <c r="B6510" s="153">
        <v>34185</v>
      </c>
      <c r="C6510" s="61">
        <v>19.835003</v>
      </c>
      <c r="D6510">
        <f t="shared" si="204"/>
        <v>-1.0752448455896194E-2</v>
      </c>
      <c r="E6510">
        <v>-1.0752448455896194E-2</v>
      </c>
      <c r="F6510">
        <v>6508</v>
      </c>
      <c r="G6510">
        <f t="shared" ca="1" si="205"/>
        <v>1.6378784984813714E-2</v>
      </c>
    </row>
    <row r="6511" spans="2:7" x14ac:dyDescent="0.2">
      <c r="B6511" s="153">
        <v>34184</v>
      </c>
      <c r="C6511" s="61">
        <v>20.050595999999999</v>
      </c>
      <c r="D6511">
        <f t="shared" si="204"/>
        <v>-3.1250027177339747E-2</v>
      </c>
      <c r="E6511">
        <v>-3.1250027177339747E-2</v>
      </c>
      <c r="F6511">
        <v>6509</v>
      </c>
      <c r="G6511">
        <f t="shared" ca="1" si="205"/>
        <v>-6.5142381966753898E-2</v>
      </c>
    </row>
    <row r="6512" spans="2:7" x14ac:dyDescent="0.2">
      <c r="B6512" s="153">
        <v>34183</v>
      </c>
      <c r="C6512" s="61">
        <v>20.697389999999999</v>
      </c>
      <c r="D6512">
        <f t="shared" si="204"/>
        <v>0</v>
      </c>
      <c r="E6512">
        <v>0</v>
      </c>
      <c r="F6512">
        <v>6510</v>
      </c>
      <c r="G6512">
        <f t="shared" ca="1" si="205"/>
        <v>2.4421697997921047E-2</v>
      </c>
    </row>
    <row r="6513" spans="2:7" x14ac:dyDescent="0.2">
      <c r="B6513" s="153">
        <v>34180</v>
      </c>
      <c r="C6513" s="61">
        <v>20.697389999999999</v>
      </c>
      <c r="D6513">
        <f t="shared" si="204"/>
        <v>4.3478037285903021E-2</v>
      </c>
      <c r="E6513">
        <v>4.3478037285903021E-2</v>
      </c>
      <c r="F6513">
        <v>6511</v>
      </c>
      <c r="G6513">
        <f t="shared" ca="1" si="205"/>
        <v>7.4165096431564312E-2</v>
      </c>
    </row>
    <row r="6514" spans="2:7" x14ac:dyDescent="0.2">
      <c r="B6514" s="153">
        <v>34179</v>
      </c>
      <c r="C6514" s="61">
        <v>19.835003</v>
      </c>
      <c r="D6514">
        <f t="shared" si="204"/>
        <v>0.11515185009482866</v>
      </c>
      <c r="E6514">
        <v>0.11515185009482866</v>
      </c>
      <c r="F6514">
        <v>6512</v>
      </c>
      <c r="G6514">
        <f t="shared" ca="1" si="205"/>
        <v>8.1728539751375229E-2</v>
      </c>
    </row>
    <row r="6515" spans="2:7" x14ac:dyDescent="0.2">
      <c r="B6515" s="153">
        <v>34178</v>
      </c>
      <c r="C6515" s="61">
        <v>17.786818</v>
      </c>
      <c r="D6515">
        <f t="shared" si="204"/>
        <v>-6.0244353848638802E-3</v>
      </c>
      <c r="E6515">
        <v>-6.0244353848638802E-3</v>
      </c>
      <c r="F6515">
        <v>6513</v>
      </c>
      <c r="G6515">
        <f t="shared" ca="1" si="205"/>
        <v>-5.7915160277087055E-2</v>
      </c>
    </row>
    <row r="6516" spans="2:7" x14ac:dyDescent="0.2">
      <c r="B6516" s="153">
        <v>34177</v>
      </c>
      <c r="C6516" s="61">
        <v>17.894622999999999</v>
      </c>
      <c r="D6516">
        <f t="shared" si="204"/>
        <v>3.1055979711940167E-2</v>
      </c>
      <c r="E6516">
        <v>3.1055979711940167E-2</v>
      </c>
      <c r="F6516">
        <v>6514</v>
      </c>
      <c r="G6516">
        <f t="shared" ca="1" si="205"/>
        <v>3.007999426978716E-2</v>
      </c>
    </row>
    <row r="6517" spans="2:7" x14ac:dyDescent="0.2">
      <c r="B6517" s="153">
        <v>34176</v>
      </c>
      <c r="C6517" s="61">
        <v>17.355626999999998</v>
      </c>
      <c r="D6517">
        <f t="shared" si="204"/>
        <v>2.5477725070934435E-2</v>
      </c>
      <c r="E6517">
        <v>2.5477725070934435E-2</v>
      </c>
      <c r="F6517">
        <v>6515</v>
      </c>
      <c r="G6517">
        <f t="shared" ca="1" si="205"/>
        <v>-8.4098953771711102E-2</v>
      </c>
    </row>
    <row r="6518" spans="2:7" x14ac:dyDescent="0.2">
      <c r="B6518" s="153">
        <v>34173</v>
      </c>
      <c r="C6518" s="61">
        <v>16.924430999999998</v>
      </c>
      <c r="D6518">
        <f t="shared" si="204"/>
        <v>0</v>
      </c>
      <c r="E6518">
        <v>0</v>
      </c>
      <c r="F6518">
        <v>6516</v>
      </c>
      <c r="G6518">
        <f t="shared" ca="1" si="205"/>
        <v>6.318513997997216E-2</v>
      </c>
    </row>
    <row r="6519" spans="2:7" x14ac:dyDescent="0.2">
      <c r="B6519" s="153">
        <v>34172</v>
      </c>
      <c r="C6519" s="61">
        <v>16.924430999999998</v>
      </c>
      <c r="D6519">
        <f t="shared" si="204"/>
        <v>4.6666701299048256E-2</v>
      </c>
      <c r="E6519">
        <v>4.6666701299048256E-2</v>
      </c>
      <c r="F6519">
        <v>6517</v>
      </c>
      <c r="G6519">
        <f t="shared" ca="1" si="205"/>
        <v>0.10066370458175213</v>
      </c>
    </row>
    <row r="6520" spans="2:7" x14ac:dyDescent="0.2">
      <c r="B6520" s="153">
        <v>34171</v>
      </c>
      <c r="C6520" s="61">
        <v>16.169837999999999</v>
      </c>
      <c r="D6520">
        <f t="shared" si="204"/>
        <v>2.7397411720453509E-2</v>
      </c>
      <c r="E6520">
        <v>2.7397411720453509E-2</v>
      </c>
      <c r="F6520">
        <v>6518</v>
      </c>
      <c r="G6520">
        <f t="shared" ca="1" si="205"/>
        <v>-5.5978022189149712E-2</v>
      </c>
    </row>
    <row r="6521" spans="2:7" x14ac:dyDescent="0.2">
      <c r="B6521" s="153">
        <v>34170</v>
      </c>
      <c r="C6521" s="61">
        <v>15.73864</v>
      </c>
      <c r="D6521">
        <f t="shared" si="204"/>
        <v>0</v>
      </c>
      <c r="E6521">
        <v>0</v>
      </c>
      <c r="F6521">
        <v>6519</v>
      </c>
      <c r="G6521">
        <f t="shared" ca="1" si="205"/>
        <v>0.11992075390759727</v>
      </c>
    </row>
    <row r="6522" spans="2:7" x14ac:dyDescent="0.2">
      <c r="B6522" s="153">
        <v>34169</v>
      </c>
      <c r="C6522" s="61">
        <v>15.73864</v>
      </c>
      <c r="D6522">
        <f t="shared" si="204"/>
        <v>-6.8028524512223441E-3</v>
      </c>
      <c r="E6522">
        <v>-6.8028524512223441E-3</v>
      </c>
      <c r="F6522">
        <v>6520</v>
      </c>
      <c r="G6522">
        <f t="shared" ca="1" si="205"/>
        <v>4.1825321163902023E-2</v>
      </c>
    </row>
    <row r="6523" spans="2:7" x14ac:dyDescent="0.2">
      <c r="B6523" s="153">
        <v>34166</v>
      </c>
      <c r="C6523" s="61">
        <v>15.846441</v>
      </c>
      <c r="D6523">
        <f t="shared" si="204"/>
        <v>-6.7565750715624113E-3</v>
      </c>
      <c r="E6523">
        <v>-6.7565750715624113E-3</v>
      </c>
      <c r="F6523">
        <v>6521</v>
      </c>
      <c r="G6523">
        <f t="shared" ca="1" si="205"/>
        <v>9.0713791350487669E-2</v>
      </c>
    </row>
    <row r="6524" spans="2:7" x14ac:dyDescent="0.2">
      <c r="B6524" s="153">
        <v>34165</v>
      </c>
      <c r="C6524" s="61">
        <v>15.954236999999999</v>
      </c>
      <c r="D6524">
        <f t="shared" si="204"/>
        <v>-1.986786904415324E-2</v>
      </c>
      <c r="E6524">
        <v>-1.986786904415324E-2</v>
      </c>
      <c r="F6524">
        <v>6522</v>
      </c>
      <c r="G6524">
        <f t="shared" ca="1" si="205"/>
        <v>-2.5207165982429065E-2</v>
      </c>
    </row>
    <row r="6525" spans="2:7" x14ac:dyDescent="0.2">
      <c r="B6525" s="153">
        <v>34164</v>
      </c>
      <c r="C6525" s="61">
        <v>16.277639000000001</v>
      </c>
      <c r="D6525">
        <f t="shared" si="204"/>
        <v>6.6667953012270152E-3</v>
      </c>
      <c r="E6525">
        <v>6.6667953012270152E-3</v>
      </c>
      <c r="F6525">
        <v>6523</v>
      </c>
      <c r="G6525">
        <f t="shared" ca="1" si="205"/>
        <v>2.2678493308975482E-2</v>
      </c>
    </row>
    <row r="6526" spans="2:7" x14ac:dyDescent="0.2">
      <c r="B6526" s="153">
        <v>34163</v>
      </c>
      <c r="C6526" s="61">
        <v>16.169837999999999</v>
      </c>
      <c r="D6526">
        <f t="shared" si="204"/>
        <v>6.7115397629826457E-3</v>
      </c>
      <c r="E6526">
        <v>6.7115397629826457E-3</v>
      </c>
      <c r="F6526">
        <v>6524</v>
      </c>
      <c r="G6526">
        <f t="shared" ca="1" si="205"/>
        <v>8.2460028520572659E-2</v>
      </c>
    </row>
    <row r="6527" spans="2:7" x14ac:dyDescent="0.2">
      <c r="B6527" s="153">
        <v>34162</v>
      </c>
      <c r="C6527" s="61">
        <v>16.062037</v>
      </c>
      <c r="D6527">
        <f t="shared" si="204"/>
        <v>-1.3245286985416037E-2</v>
      </c>
      <c r="E6527">
        <v>-1.3245286985416037E-2</v>
      </c>
      <c r="F6527">
        <v>6525</v>
      </c>
      <c r="G6527">
        <f t="shared" ca="1" si="205"/>
        <v>-2.4173100402347266E-2</v>
      </c>
    </row>
    <row r="6528" spans="2:7" x14ac:dyDescent="0.2">
      <c r="B6528" s="153">
        <v>34159</v>
      </c>
      <c r="C6528" s="61">
        <v>16.277639000000001</v>
      </c>
      <c r="D6528">
        <f t="shared" si="204"/>
        <v>-1.3071903350446001E-2</v>
      </c>
      <c r="E6528">
        <v>-1.3071903350446001E-2</v>
      </c>
      <c r="F6528">
        <v>6526</v>
      </c>
      <c r="G6528">
        <f t="shared" ca="1" si="205"/>
        <v>1.0048826919199214E-2</v>
      </c>
    </row>
    <row r="6529" spans="2:7" x14ac:dyDescent="0.2">
      <c r="B6529" s="153">
        <v>34158</v>
      </c>
      <c r="C6529" s="61">
        <v>16.493237000000001</v>
      </c>
      <c r="D6529">
        <f t="shared" si="204"/>
        <v>-6.4931513285621982E-3</v>
      </c>
      <c r="E6529">
        <v>-6.4931513285621982E-3</v>
      </c>
      <c r="F6529">
        <v>6527</v>
      </c>
      <c r="G6529">
        <f t="shared" ca="1" si="205"/>
        <v>-1.6602328475008169E-3</v>
      </c>
    </row>
    <row r="6530" spans="2:7" x14ac:dyDescent="0.2">
      <c r="B6530" s="153">
        <v>34157</v>
      </c>
      <c r="C6530" s="61">
        <v>16.601030000000002</v>
      </c>
      <c r="D6530">
        <f t="shared" si="204"/>
        <v>-6.4519163934478024E-3</v>
      </c>
      <c r="E6530">
        <v>-6.4519163934478024E-3</v>
      </c>
      <c r="F6530">
        <v>6528</v>
      </c>
      <c r="G6530">
        <f t="shared" ca="1" si="205"/>
        <v>4.7513996106668607E-2</v>
      </c>
    </row>
    <row r="6531" spans="2:7" x14ac:dyDescent="0.2">
      <c r="B6531" s="153">
        <v>34156</v>
      </c>
      <c r="C6531" s="61">
        <v>16.708834</v>
      </c>
      <c r="D6531">
        <f t="shared" ref="D6531:D6594" si="206">(C6531-C6532)/C6532</f>
        <v>6.4938139380507111E-3</v>
      </c>
      <c r="E6531">
        <v>6.4938139380507111E-3</v>
      </c>
      <c r="F6531">
        <v>6529</v>
      </c>
      <c r="G6531">
        <f t="shared" ref="G6531:G6594" ca="1" si="207">_xlfn.NORM.INV(RAND(),$N$5,$N$6)</f>
        <v>1.9915902379323273E-2</v>
      </c>
    </row>
    <row r="6532" spans="2:7" x14ac:dyDescent="0.2">
      <c r="B6532" s="153">
        <v>34155</v>
      </c>
      <c r="C6532" s="61">
        <v>16.601030000000002</v>
      </c>
      <c r="D6532">
        <f t="shared" si="206"/>
        <v>-1.2820701126164895E-2</v>
      </c>
      <c r="E6532">
        <v>-1.2820701126164895E-2</v>
      </c>
      <c r="F6532">
        <v>6530</v>
      </c>
      <c r="G6532">
        <f t="shared" ca="1" si="207"/>
        <v>-6.1575932198643671E-2</v>
      </c>
    </row>
    <row r="6533" spans="2:7" x14ac:dyDescent="0.2">
      <c r="B6533" s="153">
        <v>34152</v>
      </c>
      <c r="C6533" s="61">
        <v>16.816631000000001</v>
      </c>
      <c r="D6533">
        <f t="shared" si="206"/>
        <v>1.2987206215517921E-2</v>
      </c>
      <c r="E6533">
        <v>1.2987206215517921E-2</v>
      </c>
      <c r="F6533">
        <v>6531</v>
      </c>
      <c r="G6533">
        <f t="shared" ca="1" si="207"/>
        <v>5.3618738448255342E-2</v>
      </c>
    </row>
    <row r="6534" spans="2:7" x14ac:dyDescent="0.2">
      <c r="B6534" s="153">
        <v>34151</v>
      </c>
      <c r="C6534" s="61">
        <v>16.601030000000002</v>
      </c>
      <c r="D6534">
        <f t="shared" si="206"/>
        <v>0</v>
      </c>
      <c r="E6534">
        <v>0</v>
      </c>
      <c r="F6534">
        <v>6532</v>
      </c>
      <c r="G6534">
        <f t="shared" ca="1" si="207"/>
        <v>3.7238827984403124E-2</v>
      </c>
    </row>
    <row r="6535" spans="2:7" x14ac:dyDescent="0.2">
      <c r="B6535" s="153">
        <v>34150</v>
      </c>
      <c r="C6535" s="61">
        <v>16.601030000000002</v>
      </c>
      <c r="D6535">
        <f t="shared" si="206"/>
        <v>1.9867193270473739E-2</v>
      </c>
      <c r="E6535">
        <v>1.9867193270473739E-2</v>
      </c>
      <c r="F6535">
        <v>6533</v>
      </c>
      <c r="G6535">
        <f t="shared" ca="1" si="207"/>
        <v>-5.9783422380156617E-2</v>
      </c>
    </row>
    <row r="6536" spans="2:7" x14ac:dyDescent="0.2">
      <c r="B6536" s="153">
        <v>34149</v>
      </c>
      <c r="C6536" s="61">
        <v>16.277639000000001</v>
      </c>
      <c r="D6536">
        <f t="shared" si="206"/>
        <v>3.4246859957404223E-2</v>
      </c>
      <c r="E6536">
        <v>3.4246859957404223E-2</v>
      </c>
      <c r="F6536">
        <v>6534</v>
      </c>
      <c r="G6536">
        <f t="shared" ca="1" si="207"/>
        <v>1.1374064635342266E-2</v>
      </c>
    </row>
    <row r="6537" spans="2:7" x14ac:dyDescent="0.2">
      <c r="B6537" s="153">
        <v>34148</v>
      </c>
      <c r="C6537" s="61">
        <v>15.73864</v>
      </c>
      <c r="D6537">
        <f t="shared" si="206"/>
        <v>-2.6666810143676049E-2</v>
      </c>
      <c r="E6537">
        <v>-2.6666810143676049E-2</v>
      </c>
      <c r="F6537">
        <v>6535</v>
      </c>
      <c r="G6537">
        <f t="shared" ca="1" si="207"/>
        <v>1.6943499208532976E-2</v>
      </c>
    </row>
    <row r="6538" spans="2:7" x14ac:dyDescent="0.2">
      <c r="B6538" s="153">
        <v>34145</v>
      </c>
      <c r="C6538" s="61">
        <v>16.169837999999999</v>
      </c>
      <c r="D6538">
        <f t="shared" si="206"/>
        <v>-2.5973810058773635E-2</v>
      </c>
      <c r="E6538">
        <v>-2.5973810058773635E-2</v>
      </c>
      <c r="F6538">
        <v>6536</v>
      </c>
      <c r="G6538">
        <f t="shared" ca="1" si="207"/>
        <v>3.9354304655594287E-2</v>
      </c>
    </row>
    <row r="6539" spans="2:7" x14ac:dyDescent="0.2">
      <c r="B6539" s="153">
        <v>34144</v>
      </c>
      <c r="C6539" s="61">
        <v>16.601030000000002</v>
      </c>
      <c r="D6539">
        <f t="shared" si="206"/>
        <v>1.3157722086719115E-2</v>
      </c>
      <c r="E6539">
        <v>1.3157722086719115E-2</v>
      </c>
      <c r="F6539">
        <v>6537</v>
      </c>
      <c r="G6539">
        <f t="shared" ca="1" si="207"/>
        <v>1.4238667671794188E-2</v>
      </c>
    </row>
    <row r="6540" spans="2:7" x14ac:dyDescent="0.2">
      <c r="B6540" s="153">
        <v>34143</v>
      </c>
      <c r="C6540" s="61">
        <v>16.385435000000001</v>
      </c>
      <c r="D6540">
        <f t="shared" si="206"/>
        <v>-1.9354971148794611E-2</v>
      </c>
      <c r="E6540">
        <v>-1.9354971148794611E-2</v>
      </c>
      <c r="F6540">
        <v>6538</v>
      </c>
      <c r="G6540">
        <f t="shared" ca="1" si="207"/>
        <v>-1.2601710552508666E-2</v>
      </c>
    </row>
    <row r="6541" spans="2:7" x14ac:dyDescent="0.2">
      <c r="B6541" s="153">
        <v>34142</v>
      </c>
      <c r="C6541" s="61">
        <v>16.708834</v>
      </c>
      <c r="D6541">
        <f t="shared" si="206"/>
        <v>1.3071842719534007E-2</v>
      </c>
      <c r="E6541">
        <v>1.3071842719534007E-2</v>
      </c>
      <c r="F6541">
        <v>6539</v>
      </c>
      <c r="G6541">
        <f t="shared" ca="1" si="207"/>
        <v>-9.118040446591133E-3</v>
      </c>
    </row>
    <row r="6542" spans="2:7" x14ac:dyDescent="0.2">
      <c r="B6542" s="153">
        <v>34141</v>
      </c>
      <c r="C6542" s="61">
        <v>16.493237000000001</v>
      </c>
      <c r="D6542">
        <f t="shared" si="206"/>
        <v>-1.9230605702176638E-2</v>
      </c>
      <c r="E6542">
        <v>-1.9230605702176638E-2</v>
      </c>
      <c r="F6542">
        <v>6540</v>
      </c>
      <c r="G6542">
        <f t="shared" ca="1" si="207"/>
        <v>-6.8521465413475882E-2</v>
      </c>
    </row>
    <row r="6543" spans="2:7" x14ac:dyDescent="0.2">
      <c r="B6543" s="153">
        <v>34138</v>
      </c>
      <c r="C6543" s="61">
        <v>16.816631000000001</v>
      </c>
      <c r="D6543">
        <f t="shared" si="206"/>
        <v>2.631581035230373E-2</v>
      </c>
      <c r="E6543">
        <v>2.631581035230373E-2</v>
      </c>
      <c r="F6543">
        <v>6541</v>
      </c>
      <c r="G6543">
        <f t="shared" ca="1" si="207"/>
        <v>1.450207335816796E-3</v>
      </c>
    </row>
    <row r="6544" spans="2:7" x14ac:dyDescent="0.2">
      <c r="B6544" s="153">
        <v>34137</v>
      </c>
      <c r="C6544" s="61">
        <v>16.385435000000001</v>
      </c>
      <c r="D6544">
        <f t="shared" si="206"/>
        <v>-2.5641045462673224E-2</v>
      </c>
      <c r="E6544">
        <v>-2.5641045462673224E-2</v>
      </c>
      <c r="F6544">
        <v>6542</v>
      </c>
      <c r="G6544">
        <f t="shared" ca="1" si="207"/>
        <v>-2.1965257429458485E-2</v>
      </c>
    </row>
    <row r="6545" spans="2:7" x14ac:dyDescent="0.2">
      <c r="B6545" s="153">
        <v>34136</v>
      </c>
      <c r="C6545" s="61">
        <v>16.816631000000001</v>
      </c>
      <c r="D6545">
        <f t="shared" si="206"/>
        <v>0</v>
      </c>
      <c r="E6545">
        <v>0</v>
      </c>
      <c r="F6545">
        <v>6543</v>
      </c>
      <c r="G6545">
        <f t="shared" ca="1" si="207"/>
        <v>1.7466178909001845E-2</v>
      </c>
    </row>
    <row r="6546" spans="2:7" x14ac:dyDescent="0.2">
      <c r="B6546" s="153">
        <v>34135</v>
      </c>
      <c r="C6546" s="61">
        <v>16.816631000000001</v>
      </c>
      <c r="D6546">
        <f t="shared" si="206"/>
        <v>0</v>
      </c>
      <c r="E6546">
        <v>0</v>
      </c>
      <c r="F6546">
        <v>6544</v>
      </c>
      <c r="G6546">
        <f t="shared" ca="1" si="207"/>
        <v>1.1498040221360297E-2</v>
      </c>
    </row>
    <row r="6547" spans="2:7" x14ac:dyDescent="0.2">
      <c r="B6547" s="153">
        <v>34134</v>
      </c>
      <c r="C6547" s="61">
        <v>16.816631000000001</v>
      </c>
      <c r="D6547">
        <f t="shared" si="206"/>
        <v>-3.7036954324475665E-2</v>
      </c>
      <c r="E6547">
        <v>-3.7036954324475665E-2</v>
      </c>
      <c r="F6547">
        <v>6545</v>
      </c>
      <c r="G6547">
        <f t="shared" ca="1" si="207"/>
        <v>-8.4084193810199145E-2</v>
      </c>
    </row>
    <row r="6548" spans="2:7" x14ac:dyDescent="0.2">
      <c r="B6548" s="153">
        <v>34131</v>
      </c>
      <c r="C6548" s="61">
        <v>17.463422999999999</v>
      </c>
      <c r="D6548">
        <f t="shared" si="206"/>
        <v>-2.4096623885286685E-2</v>
      </c>
      <c r="E6548">
        <v>-2.4096623885286685E-2</v>
      </c>
      <c r="F6548">
        <v>6546</v>
      </c>
      <c r="G6548">
        <f t="shared" ca="1" si="207"/>
        <v>5.2061150277298268E-2</v>
      </c>
    </row>
    <row r="6549" spans="2:7" x14ac:dyDescent="0.2">
      <c r="B6549" s="153">
        <v>34130</v>
      </c>
      <c r="C6549" s="61">
        <v>17.894622999999999</v>
      </c>
      <c r="D6549">
        <f t="shared" si="206"/>
        <v>9.2105458292684822E-2</v>
      </c>
      <c r="E6549">
        <v>9.2105458292684822E-2</v>
      </c>
      <c r="F6549">
        <v>6547</v>
      </c>
      <c r="G6549">
        <f t="shared" ca="1" si="207"/>
        <v>6.3330003224150166E-2</v>
      </c>
    </row>
    <row r="6550" spans="2:7" x14ac:dyDescent="0.2">
      <c r="B6550" s="153">
        <v>34129</v>
      </c>
      <c r="C6550" s="61">
        <v>16.385435000000001</v>
      </c>
      <c r="D6550">
        <f t="shared" si="206"/>
        <v>-3.1847215424849286E-2</v>
      </c>
      <c r="E6550">
        <v>-3.1847215424849286E-2</v>
      </c>
      <c r="F6550">
        <v>6548</v>
      </c>
      <c r="G6550">
        <f t="shared" ca="1" si="207"/>
        <v>4.5760815188962564E-2</v>
      </c>
    </row>
    <row r="6551" spans="2:7" x14ac:dyDescent="0.2">
      <c r="B6551" s="153">
        <v>34128</v>
      </c>
      <c r="C6551" s="61">
        <v>16.924430999999998</v>
      </c>
      <c r="D6551">
        <f t="shared" si="206"/>
        <v>1.2903174452508112E-2</v>
      </c>
      <c r="E6551">
        <v>1.2903174452508112E-2</v>
      </c>
      <c r="F6551">
        <v>6549</v>
      </c>
      <c r="G6551">
        <f t="shared" ca="1" si="207"/>
        <v>1.9694407188291883E-2</v>
      </c>
    </row>
    <row r="6552" spans="2:7" x14ac:dyDescent="0.2">
      <c r="B6552" s="153">
        <v>34127</v>
      </c>
      <c r="C6552" s="61">
        <v>16.708834</v>
      </c>
      <c r="D6552">
        <f t="shared" si="206"/>
        <v>6.4938139380507111E-3</v>
      </c>
      <c r="E6552">
        <v>6.4938139380507111E-3</v>
      </c>
      <c r="F6552">
        <v>6550</v>
      </c>
      <c r="G6552">
        <f t="shared" ca="1" si="207"/>
        <v>2.9628507573130996E-2</v>
      </c>
    </row>
    <row r="6553" spans="2:7" x14ac:dyDescent="0.2">
      <c r="B6553" s="153">
        <v>34124</v>
      </c>
      <c r="C6553" s="61">
        <v>16.601030000000002</v>
      </c>
      <c r="D6553">
        <f t="shared" si="206"/>
        <v>6.9444378234627027E-2</v>
      </c>
      <c r="E6553">
        <v>6.9444378234627027E-2</v>
      </c>
      <c r="F6553">
        <v>6551</v>
      </c>
      <c r="G6553">
        <f t="shared" ca="1" si="207"/>
        <v>5.2373570173435803E-3</v>
      </c>
    </row>
    <row r="6554" spans="2:7" x14ac:dyDescent="0.2">
      <c r="B6554" s="153">
        <v>34123</v>
      </c>
      <c r="C6554" s="61">
        <v>15.523042</v>
      </c>
      <c r="D6554">
        <f t="shared" si="206"/>
        <v>4.3478231642936377E-2</v>
      </c>
      <c r="E6554">
        <v>4.3478231642936377E-2</v>
      </c>
      <c r="F6554">
        <v>6552</v>
      </c>
      <c r="G6554">
        <f t="shared" ca="1" si="207"/>
        <v>7.1056139080776806E-2</v>
      </c>
    </row>
    <row r="6555" spans="2:7" x14ac:dyDescent="0.2">
      <c r="B6555" s="153">
        <v>34122</v>
      </c>
      <c r="C6555" s="61">
        <v>14.876249</v>
      </c>
      <c r="D6555">
        <f t="shared" si="206"/>
        <v>7.812483920076313E-2</v>
      </c>
      <c r="E6555">
        <v>7.812483920076313E-2</v>
      </c>
      <c r="F6555">
        <v>6553</v>
      </c>
      <c r="G6555">
        <f t="shared" ca="1" si="207"/>
        <v>-6.63486122086695E-2</v>
      </c>
    </row>
    <row r="6556" spans="2:7" x14ac:dyDescent="0.2">
      <c r="B6556" s="153">
        <v>34121</v>
      </c>
      <c r="C6556" s="61">
        <v>13.798261999999999</v>
      </c>
      <c r="D6556">
        <f t="shared" si="206"/>
        <v>0</v>
      </c>
      <c r="E6556">
        <v>0</v>
      </c>
      <c r="F6556">
        <v>6554</v>
      </c>
      <c r="G6556">
        <f t="shared" ca="1" si="207"/>
        <v>-5.1194922005057389E-2</v>
      </c>
    </row>
    <row r="6557" spans="2:7" x14ac:dyDescent="0.2">
      <c r="B6557" s="153">
        <v>34120</v>
      </c>
      <c r="C6557" s="61">
        <v>13.798261999999999</v>
      </c>
      <c r="D6557">
        <f t="shared" si="206"/>
        <v>1.587302755924758E-2</v>
      </c>
      <c r="E6557">
        <v>1.587302755924758E-2</v>
      </c>
      <c r="F6557">
        <v>6555</v>
      </c>
      <c r="G6557">
        <f t="shared" ca="1" si="207"/>
        <v>-6.4171626312047817E-5</v>
      </c>
    </row>
    <row r="6558" spans="2:7" x14ac:dyDescent="0.2">
      <c r="B6558" s="153">
        <v>34117</v>
      </c>
      <c r="C6558" s="61">
        <v>13.582663999999999</v>
      </c>
      <c r="D6558">
        <f t="shared" si="206"/>
        <v>-4.5454644480861915E-2</v>
      </c>
      <c r="E6558">
        <v>-4.5454644480861915E-2</v>
      </c>
      <c r="F6558">
        <v>6556</v>
      </c>
      <c r="G6558">
        <f t="shared" ca="1" si="207"/>
        <v>-3.7609576447103554E-2</v>
      </c>
    </row>
    <row r="6559" spans="2:7" x14ac:dyDescent="0.2">
      <c r="B6559" s="153">
        <v>34116</v>
      </c>
      <c r="C6559" s="61">
        <v>14.229459</v>
      </c>
      <c r="D6559">
        <f t="shared" si="206"/>
        <v>0</v>
      </c>
      <c r="E6559">
        <v>0</v>
      </c>
      <c r="F6559">
        <v>6557</v>
      </c>
      <c r="G6559">
        <f t="shared" ca="1" si="207"/>
        <v>-9.7854538748594466E-3</v>
      </c>
    </row>
    <row r="6560" spans="2:7" x14ac:dyDescent="0.2">
      <c r="B6560" s="153">
        <v>34115</v>
      </c>
      <c r="C6560" s="61">
        <v>14.229459</v>
      </c>
      <c r="D6560">
        <f t="shared" si="206"/>
        <v>-3.6496307365436235E-2</v>
      </c>
      <c r="E6560">
        <v>-3.6496307365436235E-2</v>
      </c>
      <c r="F6560">
        <v>6558</v>
      </c>
      <c r="G6560">
        <f t="shared" ca="1" si="207"/>
        <v>2.4904545525883191E-2</v>
      </c>
    </row>
    <row r="6561" spans="2:7" x14ac:dyDescent="0.2">
      <c r="B6561" s="153">
        <v>34114</v>
      </c>
      <c r="C6561" s="61">
        <v>14.768452999999999</v>
      </c>
      <c r="D6561">
        <f t="shared" si="206"/>
        <v>-2.1428391104150499E-2</v>
      </c>
      <c r="E6561">
        <v>-2.1428391104150499E-2</v>
      </c>
      <c r="F6561">
        <v>6559</v>
      </c>
      <c r="G6561">
        <f t="shared" ca="1" si="207"/>
        <v>5.3351583569304691E-3</v>
      </c>
    </row>
    <row r="6562" spans="2:7" x14ac:dyDescent="0.2">
      <c r="B6562" s="153">
        <v>34113</v>
      </c>
      <c r="C6562" s="61">
        <v>15.091847</v>
      </c>
      <c r="D6562">
        <f t="shared" si="206"/>
        <v>0</v>
      </c>
      <c r="E6562">
        <v>0</v>
      </c>
      <c r="F6562">
        <v>6560</v>
      </c>
      <c r="G6562">
        <f t="shared" ca="1" si="207"/>
        <v>5.6052716835403747E-3</v>
      </c>
    </row>
    <row r="6563" spans="2:7" x14ac:dyDescent="0.2">
      <c r="B6563" s="153">
        <v>34110</v>
      </c>
      <c r="C6563" s="61">
        <v>15.091847</v>
      </c>
      <c r="D6563">
        <f t="shared" si="206"/>
        <v>0</v>
      </c>
      <c r="E6563">
        <v>0</v>
      </c>
      <c r="F6563">
        <v>6561</v>
      </c>
      <c r="G6563">
        <f t="shared" ca="1" si="207"/>
        <v>-0.11928097502099198</v>
      </c>
    </row>
    <row r="6564" spans="2:7" x14ac:dyDescent="0.2">
      <c r="B6564" s="153">
        <v>34109</v>
      </c>
      <c r="C6564" s="61">
        <v>15.091847</v>
      </c>
      <c r="D6564">
        <f t="shared" si="206"/>
        <v>0</v>
      </c>
      <c r="E6564">
        <v>0</v>
      </c>
      <c r="F6564">
        <v>6562</v>
      </c>
      <c r="G6564">
        <f t="shared" ca="1" si="207"/>
        <v>3.7711954183118929E-2</v>
      </c>
    </row>
    <row r="6565" spans="2:7" x14ac:dyDescent="0.2">
      <c r="B6565" s="153">
        <v>34108</v>
      </c>
      <c r="C6565" s="61">
        <v>15.091847</v>
      </c>
      <c r="D6565">
        <f t="shared" si="206"/>
        <v>0</v>
      </c>
      <c r="E6565">
        <v>0</v>
      </c>
      <c r="F6565">
        <v>6563</v>
      </c>
      <c r="G6565">
        <f t="shared" ca="1" si="207"/>
        <v>-1.980644664001999E-2</v>
      </c>
    </row>
    <row r="6566" spans="2:7" x14ac:dyDescent="0.2">
      <c r="B6566" s="153">
        <v>34107</v>
      </c>
      <c r="C6566" s="61">
        <v>15.091847</v>
      </c>
      <c r="D6566">
        <f t="shared" si="206"/>
        <v>0</v>
      </c>
      <c r="E6566">
        <v>0</v>
      </c>
      <c r="F6566">
        <v>6564</v>
      </c>
      <c r="G6566">
        <f t="shared" ca="1" si="207"/>
        <v>8.6396171901658866E-2</v>
      </c>
    </row>
    <row r="6567" spans="2:7" x14ac:dyDescent="0.2">
      <c r="B6567" s="153">
        <v>34106</v>
      </c>
      <c r="C6567" s="61">
        <v>15.091847</v>
      </c>
      <c r="D6567">
        <f t="shared" si="206"/>
        <v>-2.7777738409778228E-2</v>
      </c>
      <c r="E6567">
        <v>-2.7777738409778228E-2</v>
      </c>
      <c r="F6567">
        <v>6565</v>
      </c>
      <c r="G6567">
        <f t="shared" ca="1" si="207"/>
        <v>1.3931105587026808E-3</v>
      </c>
    </row>
    <row r="6568" spans="2:7" x14ac:dyDescent="0.2">
      <c r="B6568" s="153">
        <v>34103</v>
      </c>
      <c r="C6568" s="61">
        <v>15.523042</v>
      </c>
      <c r="D6568">
        <f t="shared" si="206"/>
        <v>2.8571386921693594E-2</v>
      </c>
      <c r="E6568">
        <v>2.8571386921693594E-2</v>
      </c>
      <c r="F6568">
        <v>6566</v>
      </c>
      <c r="G6568">
        <f t="shared" ca="1" si="207"/>
        <v>6.6183916451633268E-2</v>
      </c>
    </row>
    <row r="6569" spans="2:7" x14ac:dyDescent="0.2">
      <c r="B6569" s="153">
        <v>34102</v>
      </c>
      <c r="C6569" s="61">
        <v>15.091847</v>
      </c>
      <c r="D6569">
        <f t="shared" si="206"/>
        <v>-2.7777738409778228E-2</v>
      </c>
      <c r="E6569">
        <v>-2.7777738409778228E-2</v>
      </c>
      <c r="F6569">
        <v>6567</v>
      </c>
      <c r="G6569">
        <f t="shared" ca="1" si="207"/>
        <v>1.3380931566941172E-2</v>
      </c>
    </row>
    <row r="6570" spans="2:7" x14ac:dyDescent="0.2">
      <c r="B6570" s="153">
        <v>34101</v>
      </c>
      <c r="C6570" s="61">
        <v>15.523042</v>
      </c>
      <c r="D6570">
        <f t="shared" si="206"/>
        <v>6.9926867216148691E-3</v>
      </c>
      <c r="E6570">
        <v>6.9926867216148691E-3</v>
      </c>
      <c r="F6570">
        <v>6568</v>
      </c>
      <c r="G6570">
        <f t="shared" ca="1" si="207"/>
        <v>5.8914380773600221E-2</v>
      </c>
    </row>
    <row r="6571" spans="2:7" x14ac:dyDescent="0.2">
      <c r="B6571" s="153">
        <v>34100</v>
      </c>
      <c r="C6571" s="61">
        <v>15.415248</v>
      </c>
      <c r="D6571">
        <f t="shared" si="206"/>
        <v>2.8777338992596574E-2</v>
      </c>
      <c r="E6571">
        <v>2.8777338992596574E-2</v>
      </c>
      <c r="F6571">
        <v>6569</v>
      </c>
      <c r="G6571">
        <f t="shared" ca="1" si="207"/>
        <v>6.7598423088579482E-2</v>
      </c>
    </row>
    <row r="6572" spans="2:7" x14ac:dyDescent="0.2">
      <c r="B6572" s="153">
        <v>34099</v>
      </c>
      <c r="C6572" s="61">
        <v>14.984047</v>
      </c>
      <c r="D6572">
        <f t="shared" si="206"/>
        <v>7.2463159227840789E-3</v>
      </c>
      <c r="E6572">
        <v>7.2463159227840789E-3</v>
      </c>
      <c r="F6572">
        <v>6570</v>
      </c>
      <c r="G6572">
        <f t="shared" ca="1" si="207"/>
        <v>3.3593817528490409E-2</v>
      </c>
    </row>
    <row r="6573" spans="2:7" x14ac:dyDescent="0.2">
      <c r="B6573" s="153">
        <v>34096</v>
      </c>
      <c r="C6573" s="61">
        <v>14.876249</v>
      </c>
      <c r="D6573">
        <f t="shared" si="206"/>
        <v>0</v>
      </c>
      <c r="E6573">
        <v>0</v>
      </c>
      <c r="F6573">
        <v>6571</v>
      </c>
      <c r="G6573">
        <f t="shared" ca="1" si="207"/>
        <v>-3.8609291514216035E-2</v>
      </c>
    </row>
    <row r="6574" spans="2:7" x14ac:dyDescent="0.2">
      <c r="B6574" s="153">
        <v>34095</v>
      </c>
      <c r="C6574" s="61">
        <v>14.876249</v>
      </c>
      <c r="D6574">
        <f t="shared" si="206"/>
        <v>0</v>
      </c>
      <c r="E6574">
        <v>0</v>
      </c>
      <c r="F6574">
        <v>6572</v>
      </c>
      <c r="G6574">
        <f t="shared" ca="1" si="207"/>
        <v>-1.1302811060366258E-2</v>
      </c>
    </row>
    <row r="6575" spans="2:7" x14ac:dyDescent="0.2">
      <c r="B6575" s="153">
        <v>34094</v>
      </c>
      <c r="C6575" s="61">
        <v>14.876249</v>
      </c>
      <c r="D6575">
        <f t="shared" si="206"/>
        <v>7.2990718797696988E-3</v>
      </c>
      <c r="E6575">
        <v>7.2990718797696988E-3</v>
      </c>
      <c r="F6575">
        <v>6573</v>
      </c>
      <c r="G6575">
        <f t="shared" ca="1" si="207"/>
        <v>-6.8873130901597468E-2</v>
      </c>
    </row>
    <row r="6576" spans="2:7" x14ac:dyDescent="0.2">
      <c r="B6576" s="153">
        <v>34093</v>
      </c>
      <c r="C6576" s="61">
        <v>14.768452999999999</v>
      </c>
      <c r="D6576">
        <f t="shared" si="206"/>
        <v>5.3846342670233874E-2</v>
      </c>
      <c r="E6576">
        <v>5.3846342670233874E-2</v>
      </c>
      <c r="F6576">
        <v>6574</v>
      </c>
      <c r="G6576">
        <f t="shared" ca="1" si="207"/>
        <v>4.7176069540708264E-2</v>
      </c>
    </row>
    <row r="6577" spans="2:7" x14ac:dyDescent="0.2">
      <c r="B6577" s="153">
        <v>34092</v>
      </c>
      <c r="C6577" s="61">
        <v>14.013858000000001</v>
      </c>
      <c r="D6577">
        <f t="shared" si="206"/>
        <v>-5.7970997930997178E-2</v>
      </c>
      <c r="E6577">
        <v>-5.7970997930997178E-2</v>
      </c>
      <c r="F6577">
        <v>6575</v>
      </c>
      <c r="G6577">
        <f t="shared" ca="1" si="207"/>
        <v>5.5231172337560308E-2</v>
      </c>
    </row>
    <row r="6578" spans="2:7" x14ac:dyDescent="0.2">
      <c r="B6578" s="153">
        <v>34089</v>
      </c>
      <c r="C6578" s="61">
        <v>14.876249</v>
      </c>
      <c r="D6578">
        <f t="shared" si="206"/>
        <v>-2.1276807115743344E-2</v>
      </c>
      <c r="E6578">
        <v>-2.1276807115743344E-2</v>
      </c>
      <c r="F6578">
        <v>6576</v>
      </c>
      <c r="G6578">
        <f t="shared" ca="1" si="207"/>
        <v>3.2926439604612542E-2</v>
      </c>
    </row>
    <row r="6579" spans="2:7" x14ac:dyDescent="0.2">
      <c r="B6579" s="153">
        <v>34088</v>
      </c>
      <c r="C6579" s="61">
        <v>15.199649000000001</v>
      </c>
      <c r="D6579">
        <f t="shared" si="206"/>
        <v>-7.0421283864074841E-3</v>
      </c>
      <c r="E6579">
        <v>-7.0421283864074841E-3</v>
      </c>
      <c r="F6579">
        <v>6577</v>
      </c>
      <c r="G6579">
        <f t="shared" ca="1" si="207"/>
        <v>2.75047141657851E-3</v>
      </c>
    </row>
    <row r="6580" spans="2:7" x14ac:dyDescent="0.2">
      <c r="B6580" s="153">
        <v>34087</v>
      </c>
      <c r="C6580" s="61">
        <v>15.307446000000001</v>
      </c>
      <c r="D6580">
        <f t="shared" si="206"/>
        <v>2.8985599797368339E-2</v>
      </c>
      <c r="E6580">
        <v>2.8985599797368339E-2</v>
      </c>
      <c r="F6580">
        <v>6578</v>
      </c>
      <c r="G6580">
        <f t="shared" ca="1" si="207"/>
        <v>1.0489183577612806E-2</v>
      </c>
    </row>
    <row r="6581" spans="2:7" x14ac:dyDescent="0.2">
      <c r="B6581" s="153">
        <v>34086</v>
      </c>
      <c r="C6581" s="61">
        <v>14.876249</v>
      </c>
      <c r="D6581">
        <f t="shared" si="206"/>
        <v>6.1538442875616321E-2</v>
      </c>
      <c r="E6581">
        <v>6.1538442875616321E-2</v>
      </c>
      <c r="F6581">
        <v>6579</v>
      </c>
      <c r="G6581">
        <f t="shared" ca="1" si="207"/>
        <v>4.6736099803317464E-2</v>
      </c>
    </row>
    <row r="6582" spans="2:7" x14ac:dyDescent="0.2">
      <c r="B6582" s="153">
        <v>34085</v>
      </c>
      <c r="C6582" s="61">
        <v>14.013858000000001</v>
      </c>
      <c r="D6582">
        <f t="shared" si="206"/>
        <v>-2.9850703905343851E-2</v>
      </c>
      <c r="E6582">
        <v>-2.9850703905343851E-2</v>
      </c>
      <c r="F6582">
        <v>6580</v>
      </c>
      <c r="G6582">
        <f t="shared" ca="1" si="207"/>
        <v>-2.2033619934056945E-4</v>
      </c>
    </row>
    <row r="6583" spans="2:7" x14ac:dyDescent="0.2">
      <c r="B6583" s="153">
        <v>34082</v>
      </c>
      <c r="C6583" s="61">
        <v>14.445053</v>
      </c>
      <c r="D6583">
        <f t="shared" si="206"/>
        <v>-6.9444442654989946E-2</v>
      </c>
      <c r="E6583">
        <v>-6.9444442654989946E-2</v>
      </c>
      <c r="F6583">
        <v>6581</v>
      </c>
      <c r="G6583">
        <f t="shared" ca="1" si="207"/>
        <v>-4.5927625154085223E-2</v>
      </c>
    </row>
    <row r="6584" spans="2:7" x14ac:dyDescent="0.2">
      <c r="B6584" s="153">
        <v>34081</v>
      </c>
      <c r="C6584" s="61">
        <v>15.523042</v>
      </c>
      <c r="D6584">
        <f t="shared" si="206"/>
        <v>-6.8968120405519043E-3</v>
      </c>
      <c r="E6584">
        <v>-6.8968120405519043E-3</v>
      </c>
      <c r="F6584">
        <v>6582</v>
      </c>
      <c r="G6584">
        <f t="shared" ca="1" si="207"/>
        <v>-1.3857126642938582E-2</v>
      </c>
    </row>
    <row r="6585" spans="2:7" x14ac:dyDescent="0.2">
      <c r="B6585" s="153">
        <v>34080</v>
      </c>
      <c r="C6585" s="61">
        <v>15.630845000000001</v>
      </c>
      <c r="D6585">
        <f t="shared" si="206"/>
        <v>-5.2287613401784006E-2</v>
      </c>
      <c r="E6585">
        <v>-5.2287613401784006E-2</v>
      </c>
      <c r="F6585">
        <v>6583</v>
      </c>
      <c r="G6585">
        <f t="shared" ca="1" si="207"/>
        <v>1.7191090660469414E-2</v>
      </c>
    </row>
    <row r="6586" spans="2:7" x14ac:dyDescent="0.2">
      <c r="B6586" s="153">
        <v>34079</v>
      </c>
      <c r="C6586" s="61">
        <v>16.493237000000001</v>
      </c>
      <c r="D6586">
        <f t="shared" si="206"/>
        <v>-8.9285461863072235E-2</v>
      </c>
      <c r="E6586">
        <v>-8.9285461863072235E-2</v>
      </c>
      <c r="F6586">
        <v>6584</v>
      </c>
      <c r="G6586">
        <f t="shared" ca="1" si="207"/>
        <v>7.0301117428298018E-2</v>
      </c>
    </row>
    <row r="6587" spans="2:7" x14ac:dyDescent="0.2">
      <c r="B6587" s="153">
        <v>34078</v>
      </c>
      <c r="C6587" s="61">
        <v>18.110216000000001</v>
      </c>
      <c r="D6587">
        <f t="shared" si="206"/>
        <v>-2.8901706828332076E-2</v>
      </c>
      <c r="E6587">
        <v>-2.8901706828332076E-2</v>
      </c>
      <c r="F6587">
        <v>6585</v>
      </c>
      <c r="G6587">
        <f t="shared" ca="1" si="207"/>
        <v>-4.4348290846425498E-2</v>
      </c>
    </row>
    <row r="6588" spans="2:7" x14ac:dyDescent="0.2">
      <c r="B6588" s="153">
        <v>34075</v>
      </c>
      <c r="C6588" s="61">
        <v>18.64921</v>
      </c>
      <c r="D6588">
        <f t="shared" si="206"/>
        <v>-2.8089760572668578E-2</v>
      </c>
      <c r="E6588">
        <v>-2.8089760572668578E-2</v>
      </c>
      <c r="F6588">
        <v>6586</v>
      </c>
      <c r="G6588">
        <f t="shared" ca="1" si="207"/>
        <v>-2.2190864719534763E-2</v>
      </c>
    </row>
    <row r="6589" spans="2:7" x14ac:dyDescent="0.2">
      <c r="B6589" s="153">
        <v>34074</v>
      </c>
      <c r="C6589" s="61">
        <v>19.188202</v>
      </c>
      <c r="D6589">
        <f t="shared" si="206"/>
        <v>2.2988257564065081E-2</v>
      </c>
      <c r="E6589">
        <v>2.2988257564065081E-2</v>
      </c>
      <c r="F6589">
        <v>6587</v>
      </c>
      <c r="G6589">
        <f t="shared" ca="1" si="207"/>
        <v>3.4511897434797885E-2</v>
      </c>
    </row>
    <row r="6590" spans="2:7" x14ac:dyDescent="0.2">
      <c r="B6590" s="153">
        <v>34073</v>
      </c>
      <c r="C6590" s="61">
        <v>18.757010999999999</v>
      </c>
      <c r="D6590">
        <f t="shared" si="206"/>
        <v>0</v>
      </c>
      <c r="E6590">
        <v>0</v>
      </c>
      <c r="F6590">
        <v>6588</v>
      </c>
      <c r="G6590">
        <f t="shared" ca="1" si="207"/>
        <v>-9.7602025155685737E-2</v>
      </c>
    </row>
    <row r="6591" spans="2:7" x14ac:dyDescent="0.2">
      <c r="B6591" s="153">
        <v>34072</v>
      </c>
      <c r="C6591" s="61">
        <v>18.757010999999999</v>
      </c>
      <c r="D6591">
        <f t="shared" si="206"/>
        <v>-3.8674062880734966E-2</v>
      </c>
      <c r="E6591">
        <v>-3.8674062880734966E-2</v>
      </c>
      <c r="F6591">
        <v>6589</v>
      </c>
      <c r="G6591">
        <f t="shared" ca="1" si="207"/>
        <v>-1.7118118926623624E-3</v>
      </c>
    </row>
    <row r="6592" spans="2:7" x14ac:dyDescent="0.2">
      <c r="B6592" s="153">
        <v>34071</v>
      </c>
      <c r="C6592" s="61">
        <v>19.511603999999998</v>
      </c>
      <c r="D6592">
        <f t="shared" si="206"/>
        <v>-7.6530535455614501E-2</v>
      </c>
      <c r="E6592">
        <v>-7.6530535455614501E-2</v>
      </c>
      <c r="F6592">
        <v>6590</v>
      </c>
      <c r="G6592">
        <f t="shared" ca="1" si="207"/>
        <v>-8.9565111493802765E-2</v>
      </c>
    </row>
    <row r="6593" spans="2:7" x14ac:dyDescent="0.2">
      <c r="B6593" s="153">
        <v>34068</v>
      </c>
      <c r="C6593" s="61">
        <v>21.128585999999999</v>
      </c>
      <c r="D6593">
        <f t="shared" si="206"/>
        <v>0</v>
      </c>
      <c r="E6593">
        <v>0</v>
      </c>
      <c r="F6593">
        <v>6591</v>
      </c>
      <c r="G6593">
        <f t="shared" ca="1" si="207"/>
        <v>7.2893976582834946E-2</v>
      </c>
    </row>
    <row r="6594" spans="2:7" x14ac:dyDescent="0.2">
      <c r="B6594" s="153">
        <v>34067</v>
      </c>
      <c r="C6594" s="61">
        <v>21.128585999999999</v>
      </c>
      <c r="D6594">
        <f t="shared" si="206"/>
        <v>-2.0000198517740413E-2</v>
      </c>
      <c r="E6594">
        <v>-2.0000198517740413E-2</v>
      </c>
      <c r="F6594">
        <v>6592</v>
      </c>
      <c r="G6594">
        <f t="shared" ca="1" si="207"/>
        <v>-5.484023751378013E-2</v>
      </c>
    </row>
    <row r="6595" spans="2:7" x14ac:dyDescent="0.2">
      <c r="B6595" s="153">
        <v>34066</v>
      </c>
      <c r="C6595" s="61">
        <v>21.559785999999999</v>
      </c>
      <c r="D6595">
        <f t="shared" ref="D6595:D6658" si="208">(C6595-C6596)/C6596</f>
        <v>4.1666896164202369E-2</v>
      </c>
      <c r="E6595">
        <v>4.1666896164202369E-2</v>
      </c>
      <c r="F6595">
        <v>6593</v>
      </c>
      <c r="G6595">
        <f t="shared" ref="G6595:G6658" ca="1" si="209">_xlfn.NORM.INV(RAND(),$N$5,$N$6)</f>
        <v>-2.6718246016144163E-2</v>
      </c>
    </row>
    <row r="6596" spans="2:7" x14ac:dyDescent="0.2">
      <c r="B6596" s="153">
        <v>34065</v>
      </c>
      <c r="C6596" s="61">
        <v>20.697389999999999</v>
      </c>
      <c r="D6596">
        <f t="shared" si="208"/>
        <v>0</v>
      </c>
      <c r="E6596">
        <v>0</v>
      </c>
      <c r="F6596">
        <v>6594</v>
      </c>
      <c r="G6596">
        <f t="shared" ca="1" si="209"/>
        <v>-3.6615073343255873E-2</v>
      </c>
    </row>
    <row r="6597" spans="2:7" x14ac:dyDescent="0.2">
      <c r="B6597" s="153">
        <v>34064</v>
      </c>
      <c r="C6597" s="61">
        <v>20.697389999999999</v>
      </c>
      <c r="D6597">
        <f t="shared" si="208"/>
        <v>0</v>
      </c>
      <c r="E6597">
        <v>0</v>
      </c>
      <c r="F6597">
        <v>6595</v>
      </c>
      <c r="G6597">
        <f t="shared" ca="1" si="209"/>
        <v>-0.21133079538546387</v>
      </c>
    </row>
    <row r="6598" spans="2:7" x14ac:dyDescent="0.2">
      <c r="B6598" s="153">
        <v>34061</v>
      </c>
      <c r="C6598" s="61">
        <v>20.697389999999999</v>
      </c>
      <c r="D6598">
        <f t="shared" si="208"/>
        <v>0</v>
      </c>
      <c r="E6598">
        <v>0</v>
      </c>
      <c r="F6598">
        <v>6596</v>
      </c>
      <c r="G6598">
        <f t="shared" ca="1" si="209"/>
        <v>4.5587235281949447E-2</v>
      </c>
    </row>
    <row r="6599" spans="2:7" x14ac:dyDescent="0.2">
      <c r="B6599" s="153">
        <v>34060</v>
      </c>
      <c r="C6599" s="61">
        <v>20.697389999999999</v>
      </c>
      <c r="D6599">
        <f t="shared" si="208"/>
        <v>0</v>
      </c>
      <c r="E6599">
        <v>0</v>
      </c>
      <c r="F6599">
        <v>6597</v>
      </c>
      <c r="G6599">
        <f t="shared" ca="1" si="209"/>
        <v>-2.204293327638163E-2</v>
      </c>
    </row>
    <row r="6600" spans="2:7" x14ac:dyDescent="0.2">
      <c r="B6600" s="153">
        <v>34059</v>
      </c>
      <c r="C6600" s="61">
        <v>20.697389999999999</v>
      </c>
      <c r="D6600">
        <f t="shared" si="208"/>
        <v>3.225809347512662E-2</v>
      </c>
      <c r="E6600">
        <v>3.225809347512662E-2</v>
      </c>
      <c r="F6600">
        <v>6598</v>
      </c>
      <c r="G6600">
        <f t="shared" ca="1" si="209"/>
        <v>4.7939597648090512E-2</v>
      </c>
    </row>
    <row r="6601" spans="2:7" x14ac:dyDescent="0.2">
      <c r="B6601" s="153">
        <v>34058</v>
      </c>
      <c r="C6601" s="61">
        <v>20.050595999999999</v>
      </c>
      <c r="D6601">
        <f t="shared" si="208"/>
        <v>-5.1020451628897449E-2</v>
      </c>
      <c r="E6601">
        <v>-5.1020451628897449E-2</v>
      </c>
      <c r="F6601">
        <v>6599</v>
      </c>
      <c r="G6601">
        <f t="shared" ca="1" si="209"/>
        <v>9.5678173240924203E-2</v>
      </c>
    </row>
    <row r="6602" spans="2:7" x14ac:dyDescent="0.2">
      <c r="B6602" s="153">
        <v>34057</v>
      </c>
      <c r="C6602" s="61">
        <v>21.128585999999999</v>
      </c>
      <c r="D6602">
        <f t="shared" si="208"/>
        <v>-2.0000198517740413E-2</v>
      </c>
      <c r="E6602">
        <v>-2.0000198517740413E-2</v>
      </c>
      <c r="F6602">
        <v>6600</v>
      </c>
      <c r="G6602">
        <f t="shared" ca="1" si="209"/>
        <v>8.4983565339811981E-2</v>
      </c>
    </row>
    <row r="6603" spans="2:7" x14ac:dyDescent="0.2">
      <c r="B6603" s="153">
        <v>34054</v>
      </c>
      <c r="C6603" s="61">
        <v>21.559785999999999</v>
      </c>
      <c r="D6603">
        <f t="shared" si="208"/>
        <v>5.0252694575942027E-3</v>
      </c>
      <c r="E6603">
        <v>5.0252694575942027E-3</v>
      </c>
      <c r="F6603">
        <v>6601</v>
      </c>
      <c r="G6603">
        <f t="shared" ca="1" si="209"/>
        <v>-7.3838243526327049E-2</v>
      </c>
    </row>
    <row r="6604" spans="2:7" x14ac:dyDescent="0.2">
      <c r="B6604" s="153">
        <v>34053</v>
      </c>
      <c r="C6604" s="61">
        <v>21.451983999999999</v>
      </c>
      <c r="D6604">
        <f t="shared" si="208"/>
        <v>0</v>
      </c>
      <c r="E6604">
        <v>0</v>
      </c>
      <c r="F6604">
        <v>6602</v>
      </c>
      <c r="G6604">
        <f t="shared" ca="1" si="209"/>
        <v>-5.1184982782510963E-2</v>
      </c>
    </row>
    <row r="6605" spans="2:7" x14ac:dyDescent="0.2">
      <c r="B6605" s="153">
        <v>34052</v>
      </c>
      <c r="C6605" s="61">
        <v>21.451983999999999</v>
      </c>
      <c r="D6605">
        <f t="shared" si="208"/>
        <v>0</v>
      </c>
      <c r="E6605">
        <v>0</v>
      </c>
      <c r="F6605">
        <v>6603</v>
      </c>
      <c r="G6605">
        <f t="shared" ca="1" si="209"/>
        <v>-2.5653371505970485E-2</v>
      </c>
    </row>
    <row r="6606" spans="2:7" x14ac:dyDescent="0.2">
      <c r="B6606" s="153">
        <v>34051</v>
      </c>
      <c r="C6606" s="61">
        <v>21.451983999999999</v>
      </c>
      <c r="D6606">
        <f t="shared" si="208"/>
        <v>-5.0001423947343224E-3</v>
      </c>
      <c r="E6606">
        <v>-5.0001423947343224E-3</v>
      </c>
      <c r="F6606">
        <v>6604</v>
      </c>
      <c r="G6606">
        <f t="shared" ca="1" si="209"/>
        <v>-2.7133424688893754E-2</v>
      </c>
    </row>
    <row r="6607" spans="2:7" x14ac:dyDescent="0.2">
      <c r="B6607" s="153">
        <v>34050</v>
      </c>
      <c r="C6607" s="61">
        <v>21.559785999999999</v>
      </c>
      <c r="D6607">
        <f t="shared" si="208"/>
        <v>0</v>
      </c>
      <c r="E6607">
        <v>0</v>
      </c>
      <c r="F6607">
        <v>6605</v>
      </c>
      <c r="G6607">
        <f t="shared" ca="1" si="209"/>
        <v>1.7829943339833239E-2</v>
      </c>
    </row>
    <row r="6608" spans="2:7" x14ac:dyDescent="0.2">
      <c r="B6608" s="153">
        <v>34047</v>
      </c>
      <c r="C6608" s="61">
        <v>21.559785999999999</v>
      </c>
      <c r="D6608">
        <f t="shared" si="208"/>
        <v>1.0101347997376898E-2</v>
      </c>
      <c r="E6608">
        <v>1.0101347997376898E-2</v>
      </c>
      <c r="F6608">
        <v>6606</v>
      </c>
      <c r="G6608">
        <f t="shared" ca="1" si="209"/>
        <v>2.6336277056052074E-2</v>
      </c>
    </row>
    <row r="6609" spans="2:7" x14ac:dyDescent="0.2">
      <c r="B6609" s="153">
        <v>34046</v>
      </c>
      <c r="C6609" s="61">
        <v>21.344180999999999</v>
      </c>
      <c r="D6609">
        <f t="shared" si="208"/>
        <v>0</v>
      </c>
      <c r="E6609">
        <v>0</v>
      </c>
      <c r="F6609">
        <v>6607</v>
      </c>
      <c r="G6609">
        <f t="shared" ca="1" si="209"/>
        <v>8.4528723263460059E-3</v>
      </c>
    </row>
    <row r="6610" spans="2:7" x14ac:dyDescent="0.2">
      <c r="B6610" s="153">
        <v>34045</v>
      </c>
      <c r="C6610" s="61">
        <v>21.344180999999999</v>
      </c>
      <c r="D6610">
        <f t="shared" si="208"/>
        <v>-2.941183692801997E-2</v>
      </c>
      <c r="E6610">
        <v>-2.941183692801997E-2</v>
      </c>
      <c r="F6610">
        <v>6608</v>
      </c>
      <c r="G6610">
        <f t="shared" ca="1" si="209"/>
        <v>1.5865005548347556E-2</v>
      </c>
    </row>
    <row r="6611" spans="2:7" x14ac:dyDescent="0.2">
      <c r="B6611" s="153">
        <v>34044</v>
      </c>
      <c r="C6611" s="61">
        <v>21.990976</v>
      </c>
      <c r="D6611">
        <f t="shared" si="208"/>
        <v>4.9261128765718054E-3</v>
      </c>
      <c r="E6611">
        <v>4.9261128765718054E-3</v>
      </c>
      <c r="F6611">
        <v>6609</v>
      </c>
      <c r="G6611">
        <f t="shared" ca="1" si="209"/>
        <v>3.371468148123527E-2</v>
      </c>
    </row>
    <row r="6612" spans="2:7" x14ac:dyDescent="0.2">
      <c r="B6612" s="153">
        <v>34043</v>
      </c>
      <c r="C6612" s="61">
        <v>21.883177</v>
      </c>
      <c r="D6612">
        <f t="shared" si="208"/>
        <v>2.0100378594352875E-2</v>
      </c>
      <c r="E6612">
        <v>2.0100378594352875E-2</v>
      </c>
      <c r="F6612">
        <v>6610</v>
      </c>
      <c r="G6612">
        <f t="shared" ca="1" si="209"/>
        <v>-7.9156720024428154E-2</v>
      </c>
    </row>
    <row r="6613" spans="2:7" x14ac:dyDescent="0.2">
      <c r="B6613" s="153">
        <v>34040</v>
      </c>
      <c r="C6613" s="61">
        <v>21.451983999999999</v>
      </c>
      <c r="D6613">
        <f t="shared" si="208"/>
        <v>2.5773314926270378E-2</v>
      </c>
      <c r="E6613">
        <v>2.5773314926270378E-2</v>
      </c>
      <c r="F6613">
        <v>6611</v>
      </c>
      <c r="G6613">
        <f t="shared" ca="1" si="209"/>
        <v>-4.8438510399306654E-2</v>
      </c>
    </row>
    <row r="6614" spans="2:7" x14ac:dyDescent="0.2">
      <c r="B6614" s="153">
        <v>34039</v>
      </c>
      <c r="C6614" s="61">
        <v>20.912987000000001</v>
      </c>
      <c r="D6614">
        <f t="shared" si="208"/>
        <v>3.7432984506010986E-2</v>
      </c>
      <c r="E6614">
        <v>3.7432984506010986E-2</v>
      </c>
      <c r="F6614">
        <v>6612</v>
      </c>
      <c r="G6614">
        <f t="shared" ca="1" si="209"/>
        <v>-4.1751841341898487E-2</v>
      </c>
    </row>
    <row r="6615" spans="2:7" x14ac:dyDescent="0.2">
      <c r="B6615" s="153">
        <v>34038</v>
      </c>
      <c r="C6615" s="61">
        <v>20.158397999999998</v>
      </c>
      <c r="D6615">
        <f t="shared" si="208"/>
        <v>-1.5789341088904743E-2</v>
      </c>
      <c r="E6615">
        <v>-1.5789341088904743E-2</v>
      </c>
      <c r="F6615">
        <v>6613</v>
      </c>
      <c r="G6615">
        <f t="shared" ca="1" si="209"/>
        <v>2.041102100707861E-2</v>
      </c>
    </row>
    <row r="6616" spans="2:7" x14ac:dyDescent="0.2">
      <c r="B6616" s="153">
        <v>34037</v>
      </c>
      <c r="C6616" s="61">
        <v>20.481791999999999</v>
      </c>
      <c r="D6616">
        <f t="shared" si="208"/>
        <v>-3.5533297536290531E-2</v>
      </c>
      <c r="E6616">
        <v>-3.5533297536290531E-2</v>
      </c>
      <c r="F6616">
        <v>6614</v>
      </c>
      <c r="G6616">
        <f t="shared" ca="1" si="209"/>
        <v>8.6597286069512322E-2</v>
      </c>
    </row>
    <row r="6617" spans="2:7" x14ac:dyDescent="0.2">
      <c r="B6617" s="153">
        <v>34036</v>
      </c>
      <c r="C6617" s="61">
        <v>21.236391000000001</v>
      </c>
      <c r="D6617">
        <f t="shared" si="208"/>
        <v>0</v>
      </c>
      <c r="E6617">
        <v>0</v>
      </c>
      <c r="F6617">
        <v>6615</v>
      </c>
      <c r="G6617">
        <f t="shared" ca="1" si="209"/>
        <v>-1.1656897545706979E-2</v>
      </c>
    </row>
    <row r="6618" spans="2:7" x14ac:dyDescent="0.2">
      <c r="B6618" s="153">
        <v>34033</v>
      </c>
      <c r="C6618" s="61">
        <v>21.236391000000001</v>
      </c>
      <c r="D6618">
        <f t="shared" si="208"/>
        <v>-1.4999916975057075E-2</v>
      </c>
      <c r="E6618">
        <v>-1.4999916975057075E-2</v>
      </c>
      <c r="F6618">
        <v>6616</v>
      </c>
      <c r="G6618">
        <f t="shared" ca="1" si="209"/>
        <v>2.7327395024270028E-2</v>
      </c>
    </row>
    <row r="6619" spans="2:7" x14ac:dyDescent="0.2">
      <c r="B6619" s="153">
        <v>34032</v>
      </c>
      <c r="C6619" s="61">
        <v>21.559785999999999</v>
      </c>
      <c r="D6619">
        <f t="shared" si="208"/>
        <v>-4.9751275926689558E-3</v>
      </c>
      <c r="E6619">
        <v>-4.9751275926689558E-3</v>
      </c>
      <c r="F6619">
        <v>6617</v>
      </c>
      <c r="G6619">
        <f t="shared" ca="1" si="209"/>
        <v>-7.0556507416136949E-2</v>
      </c>
    </row>
    <row r="6620" spans="2:7" x14ac:dyDescent="0.2">
      <c r="B6620" s="153">
        <v>34031</v>
      </c>
      <c r="C6620" s="61">
        <v>21.667584999999999</v>
      </c>
      <c r="D6620">
        <f t="shared" si="208"/>
        <v>2.5510415131424342E-2</v>
      </c>
      <c r="E6620">
        <v>2.5510415131424342E-2</v>
      </c>
      <c r="F6620">
        <v>6618</v>
      </c>
      <c r="G6620">
        <f t="shared" ca="1" si="209"/>
        <v>0.14917494423731453</v>
      </c>
    </row>
    <row r="6621" spans="2:7" x14ac:dyDescent="0.2">
      <c r="B6621" s="153">
        <v>34030</v>
      </c>
      <c r="C6621" s="61">
        <v>21.128585999999999</v>
      </c>
      <c r="D6621">
        <f t="shared" si="208"/>
        <v>-1.010087948560783E-2</v>
      </c>
      <c r="E6621">
        <v>-1.010087948560783E-2</v>
      </c>
      <c r="F6621">
        <v>6619</v>
      </c>
      <c r="G6621">
        <f t="shared" ca="1" si="209"/>
        <v>-5.4033906539375592E-2</v>
      </c>
    </row>
    <row r="6622" spans="2:7" x14ac:dyDescent="0.2">
      <c r="B6622" s="153">
        <v>34029</v>
      </c>
      <c r="C6622" s="61">
        <v>21.344180999999999</v>
      </c>
      <c r="D6622">
        <f t="shared" si="208"/>
        <v>-0.10407267796173063</v>
      </c>
      <c r="E6622">
        <v>-0.10407267796173063</v>
      </c>
      <c r="F6622">
        <v>6620</v>
      </c>
      <c r="G6622">
        <f t="shared" ca="1" si="209"/>
        <v>3.8152816024746641E-2</v>
      </c>
    </row>
    <row r="6623" spans="2:7" x14ac:dyDescent="0.2">
      <c r="B6623" s="153">
        <v>34026</v>
      </c>
      <c r="C6623" s="61">
        <v>23.823563</v>
      </c>
      <c r="D6623">
        <f t="shared" si="208"/>
        <v>4.5455846852226036E-3</v>
      </c>
      <c r="E6623">
        <v>4.5455846852226036E-3</v>
      </c>
      <c r="F6623">
        <v>6621</v>
      </c>
      <c r="G6623">
        <f t="shared" ca="1" si="209"/>
        <v>1.2142035645939193E-2</v>
      </c>
    </row>
    <row r="6624" spans="2:7" x14ac:dyDescent="0.2">
      <c r="B6624" s="153">
        <v>34025</v>
      </c>
      <c r="C6624" s="61">
        <v>23.715761000000001</v>
      </c>
      <c r="D6624">
        <f t="shared" si="208"/>
        <v>2.3255877168362405E-2</v>
      </c>
      <c r="E6624">
        <v>2.3255877168362405E-2</v>
      </c>
      <c r="F6624">
        <v>6622</v>
      </c>
      <c r="G6624">
        <f t="shared" ca="1" si="209"/>
        <v>-5.0710587054815556E-2</v>
      </c>
    </row>
    <row r="6625" spans="2:7" x14ac:dyDescent="0.2">
      <c r="B6625" s="153">
        <v>34024</v>
      </c>
      <c r="C6625" s="61">
        <v>23.176765</v>
      </c>
      <c r="D6625">
        <f t="shared" si="208"/>
        <v>1.4150822651065369E-2</v>
      </c>
      <c r="E6625">
        <v>1.4150822651065369E-2</v>
      </c>
      <c r="F6625">
        <v>6623</v>
      </c>
      <c r="G6625">
        <f t="shared" ca="1" si="209"/>
        <v>-3.233454805948955E-2</v>
      </c>
    </row>
    <row r="6626" spans="2:7" x14ac:dyDescent="0.2">
      <c r="B6626" s="153">
        <v>34023</v>
      </c>
      <c r="C6626" s="61">
        <v>22.853370999999999</v>
      </c>
      <c r="D6626">
        <f t="shared" si="208"/>
        <v>9.5237720811241836E-3</v>
      </c>
      <c r="E6626">
        <v>9.5237720811241836E-3</v>
      </c>
      <c r="F6626">
        <v>6624</v>
      </c>
      <c r="G6626">
        <f t="shared" ca="1" si="209"/>
        <v>8.933452366992152E-2</v>
      </c>
    </row>
    <row r="6627" spans="2:7" x14ac:dyDescent="0.2">
      <c r="B6627" s="153">
        <v>34022</v>
      </c>
      <c r="C6627" s="61">
        <v>22.637774</v>
      </c>
      <c r="D6627">
        <f t="shared" si="208"/>
        <v>9.6155265593570911E-3</v>
      </c>
      <c r="E6627">
        <v>9.6155265593570911E-3</v>
      </c>
      <c r="F6627">
        <v>6625</v>
      </c>
      <c r="G6627">
        <f t="shared" ca="1" si="209"/>
        <v>-5.536381790857469E-2</v>
      </c>
    </row>
    <row r="6628" spans="2:7" x14ac:dyDescent="0.2">
      <c r="B6628" s="153">
        <v>34019</v>
      </c>
      <c r="C6628" s="61">
        <v>22.422173000000001</v>
      </c>
      <c r="D6628">
        <f t="shared" si="208"/>
        <v>0</v>
      </c>
      <c r="E6628">
        <v>0</v>
      </c>
      <c r="F6628">
        <v>6626</v>
      </c>
      <c r="G6628">
        <f t="shared" ca="1" si="209"/>
        <v>4.4774322234083466E-2</v>
      </c>
    </row>
    <row r="6629" spans="2:7" x14ac:dyDescent="0.2">
      <c r="B6629" s="153">
        <v>34018</v>
      </c>
      <c r="C6629" s="61">
        <v>22.422173000000001</v>
      </c>
      <c r="D6629">
        <f t="shared" si="208"/>
        <v>0</v>
      </c>
      <c r="E6629">
        <v>0</v>
      </c>
      <c r="F6629">
        <v>6627</v>
      </c>
      <c r="G6629">
        <f t="shared" ca="1" si="209"/>
        <v>6.0211388838609152E-2</v>
      </c>
    </row>
    <row r="6630" spans="2:7" x14ac:dyDescent="0.2">
      <c r="B6630" s="153">
        <v>34017</v>
      </c>
      <c r="C6630" s="61">
        <v>22.422173000000001</v>
      </c>
      <c r="D6630">
        <f t="shared" si="208"/>
        <v>1.9607906443079241E-2</v>
      </c>
      <c r="E6630">
        <v>1.9607906443079241E-2</v>
      </c>
      <c r="F6630">
        <v>6628</v>
      </c>
      <c r="G6630">
        <f t="shared" ca="1" si="209"/>
        <v>4.5594553296817719E-3</v>
      </c>
    </row>
    <row r="6631" spans="2:7" x14ac:dyDescent="0.2">
      <c r="B6631" s="153">
        <v>34016</v>
      </c>
      <c r="C6631" s="61">
        <v>21.990976</v>
      </c>
      <c r="D6631">
        <f t="shared" si="208"/>
        <v>-9.708969580591479E-3</v>
      </c>
      <c r="E6631">
        <v>-9.708969580591479E-3</v>
      </c>
      <c r="F6631">
        <v>6629</v>
      </c>
      <c r="G6631">
        <f t="shared" ca="1" si="209"/>
        <v>4.6470474928938375E-2</v>
      </c>
    </row>
    <row r="6632" spans="2:7" x14ac:dyDescent="0.2">
      <c r="B6632" s="153">
        <v>34015</v>
      </c>
      <c r="C6632" s="61">
        <v>22.206579000000001</v>
      </c>
      <c r="D6632">
        <f t="shared" si="208"/>
        <v>-2.8301820331013652E-2</v>
      </c>
      <c r="E6632">
        <v>-2.8301820331013652E-2</v>
      </c>
      <c r="F6632">
        <v>6630</v>
      </c>
      <c r="G6632">
        <f t="shared" ca="1" si="209"/>
        <v>2.1563502981714187E-2</v>
      </c>
    </row>
    <row r="6633" spans="2:7" x14ac:dyDescent="0.2">
      <c r="B6633" s="153">
        <v>34012</v>
      </c>
      <c r="C6633" s="61">
        <v>22.853370999999999</v>
      </c>
      <c r="D6633">
        <f t="shared" si="208"/>
        <v>-1.3953370973041336E-2</v>
      </c>
      <c r="E6633">
        <v>-1.3953370973041336E-2</v>
      </c>
      <c r="F6633">
        <v>6631</v>
      </c>
      <c r="G6633">
        <f t="shared" ca="1" si="209"/>
        <v>-2.9856609885330111E-2</v>
      </c>
    </row>
    <row r="6634" spans="2:7" x14ac:dyDescent="0.2">
      <c r="B6634" s="153">
        <v>34011</v>
      </c>
      <c r="C6634" s="61">
        <v>23.176765</v>
      </c>
      <c r="D6634">
        <f t="shared" si="208"/>
        <v>-4.629676354271639E-3</v>
      </c>
      <c r="E6634">
        <v>-4.629676354271639E-3</v>
      </c>
      <c r="F6634">
        <v>6632</v>
      </c>
      <c r="G6634">
        <f t="shared" ca="1" si="209"/>
        <v>1.2104068276395936E-2</v>
      </c>
    </row>
    <row r="6635" spans="2:7" x14ac:dyDescent="0.2">
      <c r="B6635" s="153">
        <v>34010</v>
      </c>
      <c r="C6635" s="61">
        <v>23.284565000000001</v>
      </c>
      <c r="D6635">
        <f t="shared" si="208"/>
        <v>3.8461571052903737E-2</v>
      </c>
      <c r="E6635">
        <v>3.8461571052903737E-2</v>
      </c>
      <c r="F6635">
        <v>6633</v>
      </c>
      <c r="G6635">
        <f t="shared" ca="1" si="209"/>
        <v>5.8023634013334442E-2</v>
      </c>
    </row>
    <row r="6636" spans="2:7" x14ac:dyDescent="0.2">
      <c r="B6636" s="153">
        <v>34009</v>
      </c>
      <c r="C6636" s="61">
        <v>22.422173000000001</v>
      </c>
      <c r="D6636">
        <f t="shared" si="208"/>
        <v>5.5837265380920875E-2</v>
      </c>
      <c r="E6636">
        <v>5.5837265380920875E-2</v>
      </c>
      <c r="F6636">
        <v>6634</v>
      </c>
      <c r="G6636">
        <f t="shared" ca="1" si="209"/>
        <v>-1.9656959043073817E-2</v>
      </c>
    </row>
    <row r="6637" spans="2:7" x14ac:dyDescent="0.2">
      <c r="B6637" s="153">
        <v>34008</v>
      </c>
      <c r="C6637" s="61">
        <v>21.236391000000001</v>
      </c>
      <c r="D6637">
        <f t="shared" si="208"/>
        <v>2.0725596799375717E-2</v>
      </c>
      <c r="E6637">
        <v>2.0725596799375717E-2</v>
      </c>
      <c r="F6637">
        <v>6635</v>
      </c>
      <c r="G6637">
        <f t="shared" ca="1" si="209"/>
        <v>2.7803618740268456E-2</v>
      </c>
    </row>
    <row r="6638" spans="2:7" x14ac:dyDescent="0.2">
      <c r="B6638" s="153">
        <v>34005</v>
      </c>
      <c r="C6638" s="61">
        <v>20.805191000000001</v>
      </c>
      <c r="D6638">
        <f t="shared" si="208"/>
        <v>-5.1545004068524712E-3</v>
      </c>
      <c r="E6638">
        <v>-5.1545004068524712E-3</v>
      </c>
      <c r="F6638">
        <v>6636</v>
      </c>
      <c r="G6638">
        <f t="shared" ca="1" si="209"/>
        <v>-9.3270972439587568E-2</v>
      </c>
    </row>
    <row r="6639" spans="2:7" x14ac:dyDescent="0.2">
      <c r="B6639" s="153">
        <v>34004</v>
      </c>
      <c r="C6639" s="61">
        <v>20.912987000000001</v>
      </c>
      <c r="D6639">
        <f t="shared" si="208"/>
        <v>0.67241307613038903</v>
      </c>
      <c r="E6639">
        <v>0.67241307613038903</v>
      </c>
      <c r="F6639">
        <v>6637</v>
      </c>
      <c r="G6639">
        <f t="shared" ca="1" si="209"/>
        <v>-1.6797313015600848E-2</v>
      </c>
    </row>
    <row r="6640" spans="2:7" x14ac:dyDescent="0.2">
      <c r="B6640" s="153">
        <v>34003</v>
      </c>
      <c r="C6640" s="61">
        <v>12.504678</v>
      </c>
      <c r="D6640">
        <f t="shared" si="208"/>
        <v>-0.40512817926858513</v>
      </c>
      <c r="E6640">
        <v>-0.40512817926858513</v>
      </c>
      <c r="F6640">
        <v>6638</v>
      </c>
      <c r="G6640">
        <f t="shared" ca="1" si="209"/>
        <v>2.4441150540613483E-2</v>
      </c>
    </row>
    <row r="6641" spans="2:7" x14ac:dyDescent="0.2">
      <c r="B6641" s="153">
        <v>34002</v>
      </c>
      <c r="C6641" s="61">
        <v>21.020793999999999</v>
      </c>
      <c r="D6641">
        <f t="shared" si="208"/>
        <v>2.094271707763801E-2</v>
      </c>
      <c r="E6641">
        <v>2.094271707763801E-2</v>
      </c>
      <c r="F6641">
        <v>6639</v>
      </c>
      <c r="G6641">
        <f t="shared" ca="1" si="209"/>
        <v>-1.8758136327312956E-2</v>
      </c>
    </row>
    <row r="6642" spans="2:7" x14ac:dyDescent="0.2">
      <c r="B6642" s="153">
        <v>34001</v>
      </c>
      <c r="C6642" s="61">
        <v>20.589592</v>
      </c>
      <c r="D6642">
        <f t="shared" si="208"/>
        <v>-4.0201036883115326E-2</v>
      </c>
      <c r="E6642">
        <v>-4.0201036883115326E-2</v>
      </c>
      <c r="F6642">
        <v>6640</v>
      </c>
      <c r="G6642">
        <f t="shared" ca="1" si="209"/>
        <v>8.1302248128336696E-2</v>
      </c>
    </row>
    <row r="6643" spans="2:7" x14ac:dyDescent="0.2">
      <c r="B6643" s="153">
        <v>33998</v>
      </c>
      <c r="C6643" s="61">
        <v>21.451983999999999</v>
      </c>
      <c r="D6643">
        <f t="shared" si="208"/>
        <v>5.0506974242769277E-3</v>
      </c>
      <c r="E6643">
        <v>5.0506974242769277E-3</v>
      </c>
      <c r="F6643">
        <v>6641</v>
      </c>
      <c r="G6643">
        <f t="shared" ca="1" si="209"/>
        <v>-6.2645186276705407E-3</v>
      </c>
    </row>
    <row r="6644" spans="2:7" x14ac:dyDescent="0.2">
      <c r="B6644" s="153">
        <v>33997</v>
      </c>
      <c r="C6644" s="61">
        <v>21.344180999999999</v>
      </c>
      <c r="D6644">
        <f t="shared" si="208"/>
        <v>3.1249882231527762E-2</v>
      </c>
      <c r="E6644">
        <v>3.1249882231527762E-2</v>
      </c>
      <c r="F6644">
        <v>6642</v>
      </c>
      <c r="G6644">
        <f t="shared" ca="1" si="209"/>
        <v>1.6356711234574519E-2</v>
      </c>
    </row>
    <row r="6645" spans="2:7" x14ac:dyDescent="0.2">
      <c r="B6645" s="153">
        <v>33996</v>
      </c>
      <c r="C6645" s="61">
        <v>20.697389999999999</v>
      </c>
      <c r="D6645">
        <f t="shared" si="208"/>
        <v>1.0526325040308971E-2</v>
      </c>
      <c r="E6645">
        <v>1.0526325040308971E-2</v>
      </c>
      <c r="F6645">
        <v>6643</v>
      </c>
      <c r="G6645">
        <f t="shared" ca="1" si="209"/>
        <v>0.11089074636166026</v>
      </c>
    </row>
    <row r="6646" spans="2:7" x14ac:dyDescent="0.2">
      <c r="B6646" s="153">
        <v>33995</v>
      </c>
      <c r="C6646" s="61">
        <v>20.481791999999999</v>
      </c>
      <c r="D6646">
        <f t="shared" si="208"/>
        <v>0</v>
      </c>
      <c r="E6646">
        <v>0</v>
      </c>
      <c r="F6646">
        <v>6644</v>
      </c>
      <c r="G6646">
        <f t="shared" ca="1" si="209"/>
        <v>-6.1540605068855447E-2</v>
      </c>
    </row>
    <row r="6647" spans="2:7" x14ac:dyDescent="0.2">
      <c r="B6647" s="153">
        <v>33994</v>
      </c>
      <c r="C6647" s="61">
        <v>20.481791999999999</v>
      </c>
      <c r="D6647">
        <f t="shared" si="208"/>
        <v>-1.0416675725779916E-2</v>
      </c>
      <c r="E6647">
        <v>-1.0416675725779916E-2</v>
      </c>
      <c r="F6647">
        <v>6645</v>
      </c>
      <c r="G6647">
        <f t="shared" ca="1" si="209"/>
        <v>4.9841755291828056E-2</v>
      </c>
    </row>
    <row r="6648" spans="2:7" x14ac:dyDescent="0.2">
      <c r="B6648" s="153">
        <v>33991</v>
      </c>
      <c r="C6648" s="61">
        <v>20.697389999999999</v>
      </c>
      <c r="D6648">
        <f t="shared" si="208"/>
        <v>0</v>
      </c>
      <c r="E6648">
        <v>0</v>
      </c>
      <c r="F6648">
        <v>6646</v>
      </c>
      <c r="G6648">
        <f t="shared" ca="1" si="209"/>
        <v>-4.0712505697955405E-2</v>
      </c>
    </row>
    <row r="6649" spans="2:7" x14ac:dyDescent="0.2">
      <c r="B6649" s="153">
        <v>33990</v>
      </c>
      <c r="C6649" s="61">
        <v>20.697389999999999</v>
      </c>
      <c r="D6649">
        <f t="shared" si="208"/>
        <v>0</v>
      </c>
      <c r="E6649">
        <v>0</v>
      </c>
      <c r="F6649">
        <v>6647</v>
      </c>
      <c r="G6649">
        <f t="shared" ca="1" si="209"/>
        <v>8.8130572268386165E-2</v>
      </c>
    </row>
    <row r="6650" spans="2:7" x14ac:dyDescent="0.2">
      <c r="B6650" s="153">
        <v>33989</v>
      </c>
      <c r="C6650" s="61">
        <v>20.697389999999999</v>
      </c>
      <c r="D6650">
        <f t="shared" si="208"/>
        <v>-1.0309239899589784E-2</v>
      </c>
      <c r="E6650">
        <v>-1.0309239899589784E-2</v>
      </c>
      <c r="F6650">
        <v>6648</v>
      </c>
      <c r="G6650">
        <f t="shared" ca="1" si="209"/>
        <v>-3.3245966945317888E-2</v>
      </c>
    </row>
    <row r="6651" spans="2:7" x14ac:dyDescent="0.2">
      <c r="B6651" s="153">
        <v>33988</v>
      </c>
      <c r="C6651" s="61">
        <v>20.912987000000001</v>
      </c>
      <c r="D6651">
        <f t="shared" si="208"/>
        <v>-1.5228764623894898E-2</v>
      </c>
      <c r="E6651">
        <v>-1.5228764623894898E-2</v>
      </c>
      <c r="F6651">
        <v>6649</v>
      </c>
      <c r="G6651">
        <f t="shared" ca="1" si="209"/>
        <v>-9.9781227019379911E-3</v>
      </c>
    </row>
    <row r="6652" spans="2:7" x14ac:dyDescent="0.2">
      <c r="B6652" s="153">
        <v>33987</v>
      </c>
      <c r="C6652" s="61">
        <v>21.236391000000001</v>
      </c>
      <c r="D6652">
        <f t="shared" si="208"/>
        <v>1.5464266295388603E-2</v>
      </c>
      <c r="E6652">
        <v>1.5464266295388603E-2</v>
      </c>
      <c r="F6652">
        <v>6650</v>
      </c>
      <c r="G6652">
        <f t="shared" ca="1" si="209"/>
        <v>-3.3695328127362631E-2</v>
      </c>
    </row>
    <row r="6653" spans="2:7" x14ac:dyDescent="0.2">
      <c r="B6653" s="153">
        <v>33984</v>
      </c>
      <c r="C6653" s="61">
        <v>20.912987000000001</v>
      </c>
      <c r="D6653">
        <f t="shared" si="208"/>
        <v>3.1914923537933335E-2</v>
      </c>
      <c r="E6653">
        <v>3.1914923537933335E-2</v>
      </c>
      <c r="F6653">
        <v>6651</v>
      </c>
      <c r="G6653">
        <f t="shared" ca="1" si="209"/>
        <v>1.1035392367224311E-2</v>
      </c>
    </row>
    <row r="6654" spans="2:7" x14ac:dyDescent="0.2">
      <c r="B6654" s="153">
        <v>33983</v>
      </c>
      <c r="C6654" s="61">
        <v>20.266193000000001</v>
      </c>
      <c r="D6654">
        <f t="shared" si="208"/>
        <v>1.6216078796160979E-2</v>
      </c>
      <c r="E6654">
        <v>1.6216078796160979E-2</v>
      </c>
      <c r="F6654">
        <v>6652</v>
      </c>
      <c r="G6654">
        <f t="shared" ca="1" si="209"/>
        <v>-5.1322549064117179E-2</v>
      </c>
    </row>
    <row r="6655" spans="2:7" x14ac:dyDescent="0.2">
      <c r="B6655" s="153">
        <v>33982</v>
      </c>
      <c r="C6655" s="61">
        <v>19.942799000000001</v>
      </c>
      <c r="D6655">
        <f t="shared" si="208"/>
        <v>0</v>
      </c>
      <c r="E6655">
        <v>0</v>
      </c>
      <c r="F6655">
        <v>6653</v>
      </c>
      <c r="G6655">
        <f t="shared" ca="1" si="209"/>
        <v>2.7846819713097121E-2</v>
      </c>
    </row>
    <row r="6656" spans="2:7" x14ac:dyDescent="0.2">
      <c r="B6656" s="153">
        <v>33981</v>
      </c>
      <c r="C6656" s="61">
        <v>19.942799000000001</v>
      </c>
      <c r="D6656">
        <f t="shared" si="208"/>
        <v>0</v>
      </c>
      <c r="E6656">
        <v>0</v>
      </c>
      <c r="F6656">
        <v>6654</v>
      </c>
      <c r="G6656">
        <f t="shared" ca="1" si="209"/>
        <v>-5.5464746163968931E-2</v>
      </c>
    </row>
    <row r="6657" spans="2:7" x14ac:dyDescent="0.2">
      <c r="B6657" s="153">
        <v>33980</v>
      </c>
      <c r="C6657" s="61">
        <v>19.942799000000001</v>
      </c>
      <c r="D6657">
        <f t="shared" si="208"/>
        <v>0</v>
      </c>
      <c r="E6657">
        <v>0</v>
      </c>
      <c r="F6657">
        <v>6655</v>
      </c>
      <c r="G6657">
        <f t="shared" ca="1" si="209"/>
        <v>3.4796649131444653E-2</v>
      </c>
    </row>
    <row r="6658" spans="2:7" x14ac:dyDescent="0.2">
      <c r="B6658" s="153">
        <v>33977</v>
      </c>
      <c r="C6658" s="61">
        <v>19.942799000000001</v>
      </c>
      <c r="D6658">
        <f t="shared" si="208"/>
        <v>5.4346349229188644E-3</v>
      </c>
      <c r="E6658">
        <v>5.4346349229188644E-3</v>
      </c>
      <c r="F6658">
        <v>6656</v>
      </c>
      <c r="G6658">
        <f t="shared" ca="1" si="209"/>
        <v>-9.9650735085691361E-2</v>
      </c>
    </row>
    <row r="6659" spans="2:7" x14ac:dyDescent="0.2">
      <c r="B6659" s="153">
        <v>33976</v>
      </c>
      <c r="C6659" s="61">
        <v>19.835003</v>
      </c>
      <c r="D6659">
        <f t="shared" ref="D6659:D6722" si="210">(C6659-C6660)/C6660</f>
        <v>-5.154615168077141E-2</v>
      </c>
      <c r="E6659">
        <v>-5.154615168077141E-2</v>
      </c>
      <c r="F6659">
        <v>6657</v>
      </c>
      <c r="G6659">
        <f t="shared" ref="G6659:G6722" ca="1" si="211">_xlfn.NORM.INV(RAND(),$N$5,$N$6)</f>
        <v>4.8735666806696408E-2</v>
      </c>
    </row>
    <row r="6660" spans="2:7" x14ac:dyDescent="0.2">
      <c r="B6660" s="153">
        <v>33975</v>
      </c>
      <c r="C6660" s="61">
        <v>20.912987000000001</v>
      </c>
      <c r="D6660">
        <f t="shared" si="210"/>
        <v>-2.0201946375923156E-2</v>
      </c>
      <c r="E6660">
        <v>-2.0201946375923156E-2</v>
      </c>
      <c r="F6660">
        <v>6658</v>
      </c>
      <c r="G6660">
        <f t="shared" ca="1" si="211"/>
        <v>8.4228193530867818E-3</v>
      </c>
    </row>
    <row r="6661" spans="2:7" x14ac:dyDescent="0.2">
      <c r="B6661" s="153">
        <v>33974</v>
      </c>
      <c r="C6661" s="61">
        <v>21.344180999999999</v>
      </c>
      <c r="D6661">
        <f t="shared" si="210"/>
        <v>-1.0000331172118316E-2</v>
      </c>
      <c r="E6661">
        <v>-1.0000331172118316E-2</v>
      </c>
      <c r="F6661">
        <v>6659</v>
      </c>
      <c r="G6661">
        <f t="shared" ca="1" si="211"/>
        <v>4.0332207357155266E-2</v>
      </c>
    </row>
    <row r="6662" spans="2:7" x14ac:dyDescent="0.2">
      <c r="B6662" s="153">
        <v>33973</v>
      </c>
      <c r="C6662" s="61">
        <v>21.559785999999999</v>
      </c>
      <c r="D6662">
        <f t="shared" si="210"/>
        <v>-4.7618992927484886E-2</v>
      </c>
      <c r="E6662">
        <v>-4.7618992927484886E-2</v>
      </c>
      <c r="F6662">
        <v>6660</v>
      </c>
      <c r="G6662">
        <f t="shared" ca="1" si="211"/>
        <v>-4.472664061395084E-2</v>
      </c>
    </row>
    <row r="6663" spans="2:7" x14ac:dyDescent="0.2">
      <c r="B6663" s="153">
        <v>33970</v>
      </c>
      <c r="C6663" s="61">
        <v>22.637774</v>
      </c>
      <c r="D6663">
        <f t="shared" si="210"/>
        <v>0</v>
      </c>
      <c r="E6663">
        <v>0</v>
      </c>
      <c r="F6663">
        <v>6661</v>
      </c>
      <c r="G6663">
        <f t="shared" ca="1" si="211"/>
        <v>1.241430835950859E-2</v>
      </c>
    </row>
    <row r="6664" spans="2:7" x14ac:dyDescent="0.2">
      <c r="B6664" s="153">
        <v>33969</v>
      </c>
      <c r="C6664" s="61">
        <v>22.637774</v>
      </c>
      <c r="D6664">
        <f t="shared" si="210"/>
        <v>0</v>
      </c>
      <c r="E6664">
        <v>0</v>
      </c>
      <c r="F6664">
        <v>6662</v>
      </c>
      <c r="G6664">
        <f t="shared" ca="1" si="211"/>
        <v>1.6388368438066701E-2</v>
      </c>
    </row>
    <row r="6665" spans="2:7" x14ac:dyDescent="0.2">
      <c r="B6665" s="153">
        <v>33968</v>
      </c>
      <c r="C6665" s="61">
        <v>22.637774</v>
      </c>
      <c r="D6665">
        <f t="shared" si="210"/>
        <v>0</v>
      </c>
      <c r="E6665">
        <v>0</v>
      </c>
      <c r="F6665">
        <v>6663</v>
      </c>
      <c r="G6665">
        <f t="shared" ca="1" si="211"/>
        <v>3.2331604065184046E-2</v>
      </c>
    </row>
    <row r="6666" spans="2:7" x14ac:dyDescent="0.2">
      <c r="B6666" s="153">
        <v>33967</v>
      </c>
      <c r="C6666" s="61">
        <v>22.637774</v>
      </c>
      <c r="D6666">
        <f t="shared" si="210"/>
        <v>0</v>
      </c>
      <c r="E6666">
        <v>0</v>
      </c>
      <c r="F6666">
        <v>6664</v>
      </c>
      <c r="G6666">
        <f t="shared" ca="1" si="211"/>
        <v>-1.6977267250144104E-2</v>
      </c>
    </row>
    <row r="6667" spans="2:7" x14ac:dyDescent="0.2">
      <c r="B6667" s="153">
        <v>33966</v>
      </c>
      <c r="C6667" s="61">
        <v>22.637774</v>
      </c>
      <c r="D6667">
        <f t="shared" si="210"/>
        <v>0</v>
      </c>
      <c r="E6667">
        <v>0</v>
      </c>
      <c r="F6667">
        <v>6665</v>
      </c>
      <c r="G6667">
        <f t="shared" ca="1" si="211"/>
        <v>5.0759505063639382E-2</v>
      </c>
    </row>
    <row r="6668" spans="2:7" x14ac:dyDescent="0.2">
      <c r="B6668" s="153">
        <v>33963</v>
      </c>
      <c r="C6668" s="61">
        <v>22.637774</v>
      </c>
      <c r="D6668">
        <f t="shared" si="210"/>
        <v>0</v>
      </c>
      <c r="E6668">
        <v>0</v>
      </c>
      <c r="F6668">
        <v>6666</v>
      </c>
      <c r="G6668">
        <f t="shared" ca="1" si="211"/>
        <v>-6.573210372753939E-2</v>
      </c>
    </row>
    <row r="6669" spans="2:7" x14ac:dyDescent="0.2">
      <c r="B6669" s="153">
        <v>33962</v>
      </c>
      <c r="C6669" s="61">
        <v>22.637774</v>
      </c>
      <c r="D6669">
        <f t="shared" si="210"/>
        <v>4.9999939702555549E-2</v>
      </c>
      <c r="E6669">
        <v>4.9999939702555549E-2</v>
      </c>
      <c r="F6669">
        <v>6667</v>
      </c>
      <c r="G6669">
        <f t="shared" ca="1" si="211"/>
        <v>4.2627195847369384E-3</v>
      </c>
    </row>
    <row r="6670" spans="2:7" x14ac:dyDescent="0.2">
      <c r="B6670" s="153">
        <v>33961</v>
      </c>
      <c r="C6670" s="61">
        <v>21.559785999999999</v>
      </c>
      <c r="D6670">
        <f t="shared" si="210"/>
        <v>1.0101347997376898E-2</v>
      </c>
      <c r="E6670">
        <v>1.0101347997376898E-2</v>
      </c>
      <c r="F6670">
        <v>6668</v>
      </c>
      <c r="G6670">
        <f t="shared" ca="1" si="211"/>
        <v>8.5947217166130865E-2</v>
      </c>
    </row>
    <row r="6671" spans="2:7" x14ac:dyDescent="0.2">
      <c r="B6671" s="153">
        <v>33960</v>
      </c>
      <c r="C6671" s="61">
        <v>21.344180999999999</v>
      </c>
      <c r="D6671">
        <f t="shared" si="210"/>
        <v>-1.0000331172118316E-2</v>
      </c>
      <c r="E6671">
        <v>-1.0000331172118316E-2</v>
      </c>
      <c r="F6671">
        <v>6669</v>
      </c>
      <c r="G6671">
        <f t="shared" ca="1" si="211"/>
        <v>1.9278743345498776E-2</v>
      </c>
    </row>
    <row r="6672" spans="2:7" x14ac:dyDescent="0.2">
      <c r="B6672" s="153">
        <v>33959</v>
      </c>
      <c r="C6672" s="61">
        <v>21.559785999999999</v>
      </c>
      <c r="D6672">
        <f t="shared" si="210"/>
        <v>5.2631820496956534E-2</v>
      </c>
      <c r="E6672">
        <v>5.2631820496956534E-2</v>
      </c>
      <c r="F6672">
        <v>6670</v>
      </c>
      <c r="G6672">
        <f t="shared" ca="1" si="211"/>
        <v>4.7905950703509434E-2</v>
      </c>
    </row>
    <row r="6673" spans="2:7" x14ac:dyDescent="0.2">
      <c r="B6673" s="153">
        <v>33956</v>
      </c>
      <c r="C6673" s="61">
        <v>20.481791999999999</v>
      </c>
      <c r="D6673">
        <f t="shared" si="210"/>
        <v>5.555533509480888E-2</v>
      </c>
      <c r="E6673">
        <v>5.555533509480888E-2</v>
      </c>
      <c r="F6673">
        <v>6671</v>
      </c>
      <c r="G6673">
        <f t="shared" ca="1" si="211"/>
        <v>-2.5008171763893867E-2</v>
      </c>
    </row>
    <row r="6674" spans="2:7" x14ac:dyDescent="0.2">
      <c r="B6674" s="153">
        <v>33955</v>
      </c>
      <c r="C6674" s="61">
        <v>19.403807</v>
      </c>
      <c r="D6674">
        <f t="shared" si="210"/>
        <v>1.123633157499593E-2</v>
      </c>
      <c r="E6674">
        <v>1.123633157499593E-2</v>
      </c>
      <c r="F6674">
        <v>6672</v>
      </c>
      <c r="G6674">
        <f t="shared" ca="1" si="211"/>
        <v>5.0008130485853848E-2</v>
      </c>
    </row>
    <row r="6675" spans="2:7" x14ac:dyDescent="0.2">
      <c r="B6675" s="153">
        <v>33954</v>
      </c>
      <c r="C6675" s="61">
        <v>19.188202</v>
      </c>
      <c r="D6675">
        <f t="shared" si="210"/>
        <v>-3.2609069935608276E-2</v>
      </c>
      <c r="E6675">
        <v>-3.2609069935608276E-2</v>
      </c>
      <c r="F6675">
        <v>6673</v>
      </c>
      <c r="G6675">
        <f t="shared" ca="1" si="211"/>
        <v>8.1757451170185083E-2</v>
      </c>
    </row>
    <row r="6676" spans="2:7" x14ac:dyDescent="0.2">
      <c r="B6676" s="153">
        <v>33953</v>
      </c>
      <c r="C6676" s="61">
        <v>19.835003</v>
      </c>
      <c r="D6676">
        <f t="shared" si="210"/>
        <v>-4.1666461326766241E-2</v>
      </c>
      <c r="E6676">
        <v>-4.1666461326766241E-2</v>
      </c>
      <c r="F6676">
        <v>6674</v>
      </c>
      <c r="G6676">
        <f t="shared" ca="1" si="211"/>
        <v>-6.7616778598985031E-2</v>
      </c>
    </row>
    <row r="6677" spans="2:7" x14ac:dyDescent="0.2">
      <c r="B6677" s="153">
        <v>33952</v>
      </c>
      <c r="C6677" s="61">
        <v>20.697389999999999</v>
      </c>
      <c r="D6677">
        <f t="shared" si="210"/>
        <v>-3.0302919563884902E-2</v>
      </c>
      <c r="E6677">
        <v>-3.0302919563884902E-2</v>
      </c>
      <c r="F6677">
        <v>6675</v>
      </c>
      <c r="G6677">
        <f t="shared" ca="1" si="211"/>
        <v>1.1854667437941309E-2</v>
      </c>
    </row>
    <row r="6678" spans="2:7" x14ac:dyDescent="0.2">
      <c r="B6678" s="153">
        <v>33949</v>
      </c>
      <c r="C6678" s="61">
        <v>21.344180999999999</v>
      </c>
      <c r="D6678">
        <f t="shared" si="210"/>
        <v>0</v>
      </c>
      <c r="E6678">
        <v>0</v>
      </c>
      <c r="F6678">
        <v>6676</v>
      </c>
      <c r="G6678">
        <f t="shared" ca="1" si="211"/>
        <v>3.3773686304943581E-2</v>
      </c>
    </row>
    <row r="6679" spans="2:7" x14ac:dyDescent="0.2">
      <c r="B6679" s="153">
        <v>33948</v>
      </c>
      <c r="C6679" s="61">
        <v>21.344180999999999</v>
      </c>
      <c r="D6679">
        <f t="shared" si="210"/>
        <v>-7.4766383093753233E-2</v>
      </c>
      <c r="E6679">
        <v>-7.4766383093753233E-2</v>
      </c>
      <c r="F6679">
        <v>6677</v>
      </c>
      <c r="G6679">
        <f t="shared" ca="1" si="211"/>
        <v>6.8093712685706798E-2</v>
      </c>
    </row>
    <row r="6680" spans="2:7" x14ac:dyDescent="0.2">
      <c r="B6680" s="153">
        <v>33947</v>
      </c>
      <c r="C6680" s="61">
        <v>23.068964000000001</v>
      </c>
      <c r="D6680">
        <f t="shared" si="210"/>
        <v>0</v>
      </c>
      <c r="E6680">
        <v>0</v>
      </c>
      <c r="F6680">
        <v>6678</v>
      </c>
      <c r="G6680">
        <f t="shared" ca="1" si="211"/>
        <v>4.7778106614468088E-2</v>
      </c>
    </row>
    <row r="6681" spans="2:7" x14ac:dyDescent="0.2">
      <c r="B6681" s="153">
        <v>33946</v>
      </c>
      <c r="C6681" s="61">
        <v>23.068964000000001</v>
      </c>
      <c r="D6681">
        <f t="shared" si="210"/>
        <v>0</v>
      </c>
      <c r="E6681">
        <v>0</v>
      </c>
      <c r="F6681">
        <v>6679</v>
      </c>
      <c r="G6681">
        <f t="shared" ca="1" si="211"/>
        <v>-0.13589125928958087</v>
      </c>
    </row>
    <row r="6682" spans="2:7" x14ac:dyDescent="0.2">
      <c r="B6682" s="153">
        <v>33945</v>
      </c>
      <c r="C6682" s="61">
        <v>23.068964000000001</v>
      </c>
      <c r="D6682">
        <f t="shared" si="210"/>
        <v>0</v>
      </c>
      <c r="E6682">
        <v>0</v>
      </c>
      <c r="F6682">
        <v>6680</v>
      </c>
      <c r="G6682">
        <f t="shared" ca="1" si="211"/>
        <v>-2.8039291332083011E-2</v>
      </c>
    </row>
    <row r="6683" spans="2:7" x14ac:dyDescent="0.2">
      <c r="B6683" s="153">
        <v>33942</v>
      </c>
      <c r="C6683" s="61">
        <v>23.068964000000001</v>
      </c>
      <c r="D6683">
        <f t="shared" si="210"/>
        <v>0</v>
      </c>
      <c r="E6683">
        <v>0</v>
      </c>
      <c r="F6683">
        <v>6681</v>
      </c>
      <c r="G6683">
        <f t="shared" ca="1" si="211"/>
        <v>-3.1199771329829044E-2</v>
      </c>
    </row>
    <row r="6684" spans="2:7" x14ac:dyDescent="0.2">
      <c r="B6684" s="153">
        <v>33941</v>
      </c>
      <c r="C6684" s="61">
        <v>23.068964000000001</v>
      </c>
      <c r="D6684">
        <f t="shared" si="210"/>
        <v>1.4217755692503366E-2</v>
      </c>
      <c r="E6684">
        <v>1.4217755692503366E-2</v>
      </c>
      <c r="F6684">
        <v>6682</v>
      </c>
      <c r="G6684">
        <f t="shared" ca="1" si="211"/>
        <v>1.9594745160570418E-2</v>
      </c>
    </row>
    <row r="6685" spans="2:7" x14ac:dyDescent="0.2">
      <c r="B6685" s="153">
        <v>33940</v>
      </c>
      <c r="C6685" s="61">
        <v>22.745573</v>
      </c>
      <c r="D6685">
        <f t="shared" si="210"/>
        <v>8.2051087128297895E-2</v>
      </c>
      <c r="E6685">
        <v>8.2051087128297895E-2</v>
      </c>
      <c r="F6685">
        <v>6683</v>
      </c>
      <c r="G6685">
        <f t="shared" ca="1" si="211"/>
        <v>-5.3462060640545553E-2</v>
      </c>
    </row>
    <row r="6686" spans="2:7" x14ac:dyDescent="0.2">
      <c r="B6686" s="153">
        <v>33939</v>
      </c>
      <c r="C6686" s="61">
        <v>21.020793999999999</v>
      </c>
      <c r="D6686">
        <f t="shared" si="210"/>
        <v>1.5625351795564565E-2</v>
      </c>
      <c r="E6686">
        <v>1.5625351795564565E-2</v>
      </c>
      <c r="F6686">
        <v>6684</v>
      </c>
      <c r="G6686">
        <f t="shared" ca="1" si="211"/>
        <v>7.7611723402438063E-2</v>
      </c>
    </row>
    <row r="6687" spans="2:7" x14ac:dyDescent="0.2">
      <c r="B6687" s="153">
        <v>33938</v>
      </c>
      <c r="C6687" s="61">
        <v>20.697389999999999</v>
      </c>
      <c r="D6687">
        <f t="shared" si="210"/>
        <v>0</v>
      </c>
      <c r="E6687">
        <v>0</v>
      </c>
      <c r="F6687">
        <v>6685</v>
      </c>
      <c r="G6687">
        <f t="shared" ca="1" si="211"/>
        <v>1.6693745216450659E-2</v>
      </c>
    </row>
    <row r="6688" spans="2:7" x14ac:dyDescent="0.2">
      <c r="B6688" s="153">
        <v>33935</v>
      </c>
      <c r="C6688" s="61">
        <v>20.697389999999999</v>
      </c>
      <c r="D6688">
        <f t="shared" si="210"/>
        <v>1.0526325040308971E-2</v>
      </c>
      <c r="E6688">
        <v>1.0526325040308971E-2</v>
      </c>
      <c r="F6688">
        <v>6686</v>
      </c>
      <c r="G6688">
        <f t="shared" ca="1" si="211"/>
        <v>-1.3448113625435059E-2</v>
      </c>
    </row>
    <row r="6689" spans="2:7" x14ac:dyDescent="0.2">
      <c r="B6689" s="153">
        <v>33934</v>
      </c>
      <c r="C6689" s="61">
        <v>20.481791999999999</v>
      </c>
      <c r="D6689">
        <f t="shared" si="210"/>
        <v>-3.0612270977338471E-2</v>
      </c>
      <c r="E6689">
        <v>-3.0612270977338471E-2</v>
      </c>
      <c r="F6689">
        <v>6687</v>
      </c>
      <c r="G6689">
        <f t="shared" ca="1" si="211"/>
        <v>-1.5131125282034559E-2</v>
      </c>
    </row>
    <row r="6690" spans="2:7" x14ac:dyDescent="0.2">
      <c r="B6690" s="153">
        <v>33933</v>
      </c>
      <c r="C6690" s="61">
        <v>21.128585999999999</v>
      </c>
      <c r="D6690">
        <f t="shared" si="210"/>
        <v>1.030933553394345E-2</v>
      </c>
      <c r="E6690">
        <v>1.030933553394345E-2</v>
      </c>
      <c r="F6690">
        <v>6688</v>
      </c>
      <c r="G6690">
        <f t="shared" ca="1" si="211"/>
        <v>1.6349752754415411E-2</v>
      </c>
    </row>
    <row r="6691" spans="2:7" x14ac:dyDescent="0.2">
      <c r="B6691" s="153">
        <v>33932</v>
      </c>
      <c r="C6691" s="61">
        <v>20.912987000000001</v>
      </c>
      <c r="D6691">
        <f t="shared" si="210"/>
        <v>2.1052601256765155E-2</v>
      </c>
      <c r="E6691">
        <v>2.1052601256765155E-2</v>
      </c>
      <c r="F6691">
        <v>6689</v>
      </c>
      <c r="G6691">
        <f t="shared" ca="1" si="211"/>
        <v>5.1392954749700029E-2</v>
      </c>
    </row>
    <row r="6692" spans="2:7" x14ac:dyDescent="0.2">
      <c r="B6692" s="153">
        <v>33931</v>
      </c>
      <c r="C6692" s="61">
        <v>20.481791999999999</v>
      </c>
      <c r="D6692">
        <f t="shared" si="210"/>
        <v>1.0638357189236154E-2</v>
      </c>
      <c r="E6692">
        <v>1.0638357189236154E-2</v>
      </c>
      <c r="F6692">
        <v>6690</v>
      </c>
      <c r="G6692">
        <f t="shared" ca="1" si="211"/>
        <v>-7.852408038495691E-2</v>
      </c>
    </row>
    <row r="6693" spans="2:7" x14ac:dyDescent="0.2">
      <c r="B6693" s="153">
        <v>33928</v>
      </c>
      <c r="C6693" s="61">
        <v>20.266193000000001</v>
      </c>
      <c r="D6693">
        <f t="shared" si="210"/>
        <v>2.1738842187218263E-2</v>
      </c>
      <c r="E6693">
        <v>2.1738842187218263E-2</v>
      </c>
      <c r="F6693">
        <v>6691</v>
      </c>
      <c r="G6693">
        <f t="shared" ca="1" si="211"/>
        <v>-5.7317054000222065E-2</v>
      </c>
    </row>
    <row r="6694" spans="2:7" x14ac:dyDescent="0.2">
      <c r="B6694" s="153">
        <v>33927</v>
      </c>
      <c r="C6694" s="61">
        <v>19.835003</v>
      </c>
      <c r="D6694">
        <f t="shared" si="210"/>
        <v>0</v>
      </c>
      <c r="E6694">
        <v>0</v>
      </c>
      <c r="F6694">
        <v>6692</v>
      </c>
      <c r="G6694">
        <f t="shared" ca="1" si="211"/>
        <v>-3.3121945530879569E-2</v>
      </c>
    </row>
    <row r="6695" spans="2:7" x14ac:dyDescent="0.2">
      <c r="B6695" s="153">
        <v>33926</v>
      </c>
      <c r="C6695" s="61">
        <v>19.835003</v>
      </c>
      <c r="D6695">
        <f t="shared" si="210"/>
        <v>-4.1666461326766241E-2</v>
      </c>
      <c r="E6695">
        <v>-4.1666461326766241E-2</v>
      </c>
      <c r="F6695">
        <v>6693</v>
      </c>
      <c r="G6695">
        <f t="shared" ca="1" si="211"/>
        <v>-7.89995817441865E-3</v>
      </c>
    </row>
    <row r="6696" spans="2:7" x14ac:dyDescent="0.2">
      <c r="B6696" s="153">
        <v>33925</v>
      </c>
      <c r="C6696" s="61">
        <v>20.697389999999999</v>
      </c>
      <c r="D6696">
        <f t="shared" si="210"/>
        <v>0</v>
      </c>
      <c r="E6696">
        <v>0</v>
      </c>
      <c r="F6696">
        <v>6694</v>
      </c>
      <c r="G6696">
        <f t="shared" ca="1" si="211"/>
        <v>-3.1932821041473665E-2</v>
      </c>
    </row>
    <row r="6697" spans="2:7" x14ac:dyDescent="0.2">
      <c r="B6697" s="153">
        <v>33924</v>
      </c>
      <c r="C6697" s="61">
        <v>20.697389999999999</v>
      </c>
      <c r="D6697">
        <f t="shared" si="210"/>
        <v>0</v>
      </c>
      <c r="E6697">
        <v>0</v>
      </c>
      <c r="F6697">
        <v>6695</v>
      </c>
      <c r="G6697">
        <f t="shared" ca="1" si="211"/>
        <v>-2.9334708422034308E-2</v>
      </c>
    </row>
    <row r="6698" spans="2:7" x14ac:dyDescent="0.2">
      <c r="B6698" s="153">
        <v>33921</v>
      </c>
      <c r="C6698" s="61">
        <v>20.697389999999999</v>
      </c>
      <c r="D6698">
        <f t="shared" si="210"/>
        <v>-4.0000211504882303E-2</v>
      </c>
      <c r="E6698">
        <v>-4.0000211504882303E-2</v>
      </c>
      <c r="F6698">
        <v>6696</v>
      </c>
      <c r="G6698">
        <f t="shared" ca="1" si="211"/>
        <v>4.5470755467099555E-2</v>
      </c>
    </row>
    <row r="6699" spans="2:7" x14ac:dyDescent="0.2">
      <c r="B6699" s="153">
        <v>33920</v>
      </c>
      <c r="C6699" s="61">
        <v>21.559785999999999</v>
      </c>
      <c r="D6699">
        <f t="shared" si="210"/>
        <v>5.820130594920693E-2</v>
      </c>
      <c r="E6699">
        <v>5.820130594920693E-2</v>
      </c>
      <c r="F6699">
        <v>6697</v>
      </c>
      <c r="G6699">
        <f t="shared" ca="1" si="211"/>
        <v>-8.0328433199650301E-2</v>
      </c>
    </row>
    <row r="6700" spans="2:7" x14ac:dyDescent="0.2">
      <c r="B6700" s="153">
        <v>33919</v>
      </c>
      <c r="C6700" s="61">
        <v>20.373992999999999</v>
      </c>
      <c r="D6700">
        <f t="shared" si="210"/>
        <v>-3.5714316140228214E-2</v>
      </c>
      <c r="E6700">
        <v>-3.5714316140228214E-2</v>
      </c>
      <c r="F6700">
        <v>6698</v>
      </c>
      <c r="G6700">
        <f t="shared" ca="1" si="211"/>
        <v>1.3516583851746627E-2</v>
      </c>
    </row>
    <row r="6701" spans="2:7" x14ac:dyDescent="0.2">
      <c r="B6701" s="153">
        <v>33918</v>
      </c>
      <c r="C6701" s="61">
        <v>21.128585999999999</v>
      </c>
      <c r="D6701">
        <f t="shared" si="210"/>
        <v>0</v>
      </c>
      <c r="E6701">
        <v>0</v>
      </c>
      <c r="F6701">
        <v>6699</v>
      </c>
      <c r="G6701">
        <f t="shared" ca="1" si="211"/>
        <v>4.3783653116093092E-2</v>
      </c>
    </row>
    <row r="6702" spans="2:7" x14ac:dyDescent="0.2">
      <c r="B6702" s="153">
        <v>33917</v>
      </c>
      <c r="C6702" s="61">
        <v>21.128585999999999</v>
      </c>
      <c r="D6702">
        <f t="shared" si="210"/>
        <v>-8.4112056354156278E-2</v>
      </c>
      <c r="E6702">
        <v>-8.4112056354156278E-2</v>
      </c>
      <c r="F6702">
        <v>6700</v>
      </c>
      <c r="G6702">
        <f t="shared" ca="1" si="211"/>
        <v>-2.4176880322248359E-4</v>
      </c>
    </row>
    <row r="6703" spans="2:7" x14ac:dyDescent="0.2">
      <c r="B6703" s="153">
        <v>33914</v>
      </c>
      <c r="C6703" s="61">
        <v>23.068964000000001</v>
      </c>
      <c r="D6703">
        <f t="shared" si="210"/>
        <v>-0.13709698384458546</v>
      </c>
      <c r="E6703">
        <v>-0.13709698384458546</v>
      </c>
      <c r="F6703">
        <v>6701</v>
      </c>
      <c r="G6703">
        <f t="shared" ca="1" si="211"/>
        <v>3.8970248998878701E-2</v>
      </c>
    </row>
    <row r="6704" spans="2:7" x14ac:dyDescent="0.2">
      <c r="B6704" s="153">
        <v>33913</v>
      </c>
      <c r="C6704" s="61">
        <v>26.734133</v>
      </c>
      <c r="D6704">
        <f t="shared" si="210"/>
        <v>-3.5019514101137669E-2</v>
      </c>
      <c r="E6704">
        <v>-3.5019514101137669E-2</v>
      </c>
      <c r="F6704">
        <v>6702</v>
      </c>
      <c r="G6704">
        <f t="shared" ca="1" si="211"/>
        <v>6.8935663237391712E-2</v>
      </c>
    </row>
    <row r="6705" spans="2:7" x14ac:dyDescent="0.2">
      <c r="B6705" s="153">
        <v>33912</v>
      </c>
      <c r="C6705" s="61">
        <v>27.704325000000001</v>
      </c>
      <c r="D6705">
        <f t="shared" si="210"/>
        <v>-1.9083877435500947E-2</v>
      </c>
      <c r="E6705">
        <v>-1.9083877435500947E-2</v>
      </c>
      <c r="F6705">
        <v>6703</v>
      </c>
      <c r="G6705">
        <f t="shared" ca="1" si="211"/>
        <v>-3.4218236584431148E-2</v>
      </c>
    </row>
    <row r="6706" spans="2:7" x14ac:dyDescent="0.2">
      <c r="B6706" s="153">
        <v>33911</v>
      </c>
      <c r="C6706" s="61">
        <v>28.243317000000001</v>
      </c>
      <c r="D6706">
        <f t="shared" si="210"/>
        <v>1.1582947832017633E-2</v>
      </c>
      <c r="E6706">
        <v>1.1582947832017633E-2</v>
      </c>
      <c r="F6706">
        <v>6704</v>
      </c>
      <c r="G6706">
        <f t="shared" ca="1" si="211"/>
        <v>-4.2944844942915408E-2</v>
      </c>
    </row>
    <row r="6707" spans="2:7" x14ac:dyDescent="0.2">
      <c r="B6707" s="153">
        <v>33910</v>
      </c>
      <c r="C6707" s="61">
        <v>27.919922</v>
      </c>
      <c r="D6707">
        <f t="shared" si="210"/>
        <v>0</v>
      </c>
      <c r="E6707">
        <v>0</v>
      </c>
      <c r="F6707">
        <v>6705</v>
      </c>
      <c r="G6707">
        <f t="shared" ca="1" si="211"/>
        <v>-4.7478258092142497E-2</v>
      </c>
    </row>
    <row r="6708" spans="2:7" x14ac:dyDescent="0.2">
      <c r="B6708" s="153">
        <v>33907</v>
      </c>
      <c r="C6708" s="61">
        <v>27.919922</v>
      </c>
      <c r="D6708">
        <f t="shared" si="210"/>
        <v>-3.8459787447540118E-3</v>
      </c>
      <c r="E6708">
        <v>-3.8459787447540118E-3</v>
      </c>
      <c r="F6708">
        <v>6706</v>
      </c>
      <c r="G6708">
        <f t="shared" ca="1" si="211"/>
        <v>-1.4375083634577946E-3</v>
      </c>
    </row>
    <row r="6709" spans="2:7" x14ac:dyDescent="0.2">
      <c r="B6709" s="153">
        <v>33906</v>
      </c>
      <c r="C6709" s="61">
        <v>28.027716000000002</v>
      </c>
      <c r="D6709">
        <f t="shared" si="210"/>
        <v>-3.8313500805902461E-3</v>
      </c>
      <c r="E6709">
        <v>-3.8313500805902461E-3</v>
      </c>
      <c r="F6709">
        <v>6707</v>
      </c>
      <c r="G6709">
        <f t="shared" ca="1" si="211"/>
        <v>-6.9842750299449613E-2</v>
      </c>
    </row>
    <row r="6710" spans="2:7" x14ac:dyDescent="0.2">
      <c r="B6710" s="153">
        <v>33905</v>
      </c>
      <c r="C6710" s="61">
        <v>28.135513</v>
      </c>
      <c r="D6710">
        <f t="shared" si="210"/>
        <v>-2.6119426491546964E-2</v>
      </c>
      <c r="E6710">
        <v>-2.6119426491546964E-2</v>
      </c>
      <c r="F6710">
        <v>6708</v>
      </c>
      <c r="G6710">
        <f t="shared" ca="1" si="211"/>
        <v>3.4824119222542887E-2</v>
      </c>
    </row>
    <row r="6711" spans="2:7" x14ac:dyDescent="0.2">
      <c r="B6711" s="153">
        <v>33904</v>
      </c>
      <c r="C6711" s="61">
        <v>28.890105999999999</v>
      </c>
      <c r="D6711">
        <f t="shared" si="210"/>
        <v>0</v>
      </c>
      <c r="E6711">
        <v>0</v>
      </c>
      <c r="F6711">
        <v>6709</v>
      </c>
      <c r="G6711">
        <f t="shared" ca="1" si="211"/>
        <v>9.8999865356005357E-3</v>
      </c>
    </row>
    <row r="6712" spans="2:7" x14ac:dyDescent="0.2">
      <c r="B6712" s="153">
        <v>33903</v>
      </c>
      <c r="C6712" s="61">
        <v>28.890105999999999</v>
      </c>
      <c r="D6712">
        <f t="shared" si="210"/>
        <v>0</v>
      </c>
      <c r="E6712">
        <v>0</v>
      </c>
      <c r="F6712">
        <v>6710</v>
      </c>
      <c r="G6712">
        <f t="shared" ca="1" si="211"/>
        <v>2.773234967607778E-2</v>
      </c>
    </row>
    <row r="6713" spans="2:7" x14ac:dyDescent="0.2">
      <c r="B6713" s="153">
        <v>33900</v>
      </c>
      <c r="C6713" s="61">
        <v>28.890105999999999</v>
      </c>
      <c r="D6713">
        <f t="shared" si="210"/>
        <v>0</v>
      </c>
      <c r="E6713">
        <v>0</v>
      </c>
      <c r="F6713">
        <v>6711</v>
      </c>
      <c r="G6713">
        <f t="shared" ca="1" si="211"/>
        <v>1.0635296138872025E-3</v>
      </c>
    </row>
    <row r="6714" spans="2:7" x14ac:dyDescent="0.2">
      <c r="B6714" s="153">
        <v>33899</v>
      </c>
      <c r="C6714" s="61">
        <v>28.890105999999999</v>
      </c>
      <c r="D6714">
        <f t="shared" si="210"/>
        <v>0</v>
      </c>
      <c r="E6714">
        <v>0</v>
      </c>
      <c r="F6714">
        <v>6712</v>
      </c>
      <c r="G6714">
        <f t="shared" ca="1" si="211"/>
        <v>-7.0645433860916956E-2</v>
      </c>
    </row>
    <row r="6715" spans="2:7" x14ac:dyDescent="0.2">
      <c r="B6715" s="153">
        <v>33898</v>
      </c>
      <c r="C6715" s="61">
        <v>28.890105999999999</v>
      </c>
      <c r="D6715">
        <f t="shared" si="210"/>
        <v>-3.5971189892824058E-2</v>
      </c>
      <c r="E6715">
        <v>-3.5971189892824058E-2</v>
      </c>
      <c r="F6715">
        <v>6713</v>
      </c>
      <c r="G6715">
        <f t="shared" ca="1" si="211"/>
        <v>4.4803219096941627E-2</v>
      </c>
    </row>
    <row r="6716" spans="2:7" x14ac:dyDescent="0.2">
      <c r="B6716" s="153">
        <v>33897</v>
      </c>
      <c r="C6716" s="61">
        <v>29.968094000000001</v>
      </c>
      <c r="D6716">
        <f t="shared" si="210"/>
        <v>-1.4184669659148084E-2</v>
      </c>
      <c r="E6716">
        <v>-1.4184669659148084E-2</v>
      </c>
      <c r="F6716">
        <v>6714</v>
      </c>
      <c r="G6716">
        <f t="shared" ca="1" si="211"/>
        <v>2.4858407342520865E-2</v>
      </c>
    </row>
    <row r="6717" spans="2:7" x14ac:dyDescent="0.2">
      <c r="B6717" s="153">
        <v>33896</v>
      </c>
      <c r="C6717" s="61">
        <v>30.399298000000002</v>
      </c>
      <c r="D6717">
        <f t="shared" si="210"/>
        <v>0</v>
      </c>
      <c r="E6717">
        <v>0</v>
      </c>
      <c r="F6717">
        <v>6715</v>
      </c>
      <c r="G6717">
        <f t="shared" ca="1" si="211"/>
        <v>-6.9887915290480426E-2</v>
      </c>
    </row>
    <row r="6718" spans="2:7" x14ac:dyDescent="0.2">
      <c r="B6718" s="153">
        <v>33893</v>
      </c>
      <c r="C6718" s="61">
        <v>30.399298000000002</v>
      </c>
      <c r="D6718">
        <f t="shared" si="210"/>
        <v>0</v>
      </c>
      <c r="E6718">
        <v>0</v>
      </c>
      <c r="F6718">
        <v>6716</v>
      </c>
      <c r="G6718">
        <f t="shared" ca="1" si="211"/>
        <v>3.6801092152927227E-2</v>
      </c>
    </row>
    <row r="6719" spans="2:7" x14ac:dyDescent="0.2">
      <c r="B6719" s="153">
        <v>33892</v>
      </c>
      <c r="C6719" s="61">
        <v>30.399298000000002</v>
      </c>
      <c r="D6719">
        <f t="shared" si="210"/>
        <v>7.1430287113622617E-3</v>
      </c>
      <c r="E6719">
        <v>7.1430287113622617E-3</v>
      </c>
      <c r="F6719">
        <v>6717</v>
      </c>
      <c r="G6719">
        <f t="shared" ca="1" si="211"/>
        <v>5.5326481323599387E-2</v>
      </c>
    </row>
    <row r="6720" spans="2:7" x14ac:dyDescent="0.2">
      <c r="B6720" s="153">
        <v>33891</v>
      </c>
      <c r="C6720" s="61">
        <v>30.183695</v>
      </c>
      <c r="D6720">
        <f t="shared" si="210"/>
        <v>-2.4390326679334842E-2</v>
      </c>
      <c r="E6720">
        <v>-2.4390326679334842E-2</v>
      </c>
      <c r="F6720">
        <v>6718</v>
      </c>
      <c r="G6720">
        <f t="shared" ca="1" si="211"/>
        <v>-9.4888884917548905E-2</v>
      </c>
    </row>
    <row r="6721" spans="2:7" x14ac:dyDescent="0.2">
      <c r="B6721" s="153">
        <v>33890</v>
      </c>
      <c r="C6721" s="61">
        <v>30.938289999999999</v>
      </c>
      <c r="D6721">
        <f t="shared" si="210"/>
        <v>1.0563454235391477E-2</v>
      </c>
      <c r="E6721">
        <v>1.0563454235391477E-2</v>
      </c>
      <c r="F6721">
        <v>6719</v>
      </c>
      <c r="G6721">
        <f t="shared" ca="1" si="211"/>
        <v>5.2171015718094982E-3</v>
      </c>
    </row>
    <row r="6722" spans="2:7" x14ac:dyDescent="0.2">
      <c r="B6722" s="153">
        <v>33889</v>
      </c>
      <c r="C6722" s="61">
        <v>30.614891</v>
      </c>
      <c r="D6722">
        <f t="shared" si="210"/>
        <v>-1.388877302170452E-2</v>
      </c>
      <c r="E6722">
        <v>-1.388877302170452E-2</v>
      </c>
      <c r="F6722">
        <v>6720</v>
      </c>
      <c r="G6722">
        <f t="shared" ca="1" si="211"/>
        <v>4.2754616914498951E-2</v>
      </c>
    </row>
    <row r="6723" spans="2:7" x14ac:dyDescent="0.2">
      <c r="B6723" s="153">
        <v>33886</v>
      </c>
      <c r="C6723" s="61">
        <v>31.046082999999999</v>
      </c>
      <c r="D6723">
        <f t="shared" ref="D6723:D6786" si="212">(C6723-C6724)/C6724</f>
        <v>1.4084387888233844E-2</v>
      </c>
      <c r="E6723">
        <v>1.4084387888233844E-2</v>
      </c>
      <c r="F6723">
        <v>6721</v>
      </c>
      <c r="G6723">
        <f t="shared" ref="G6723:G6786" ca="1" si="213">_xlfn.NORM.INV(RAND(),$N$5,$N$6)</f>
        <v>7.0903352351374765E-2</v>
      </c>
    </row>
    <row r="6724" spans="2:7" x14ac:dyDescent="0.2">
      <c r="B6724" s="153">
        <v>33885</v>
      </c>
      <c r="C6724" s="61">
        <v>30.614891</v>
      </c>
      <c r="D6724">
        <f t="shared" si="212"/>
        <v>-1.388877302170452E-2</v>
      </c>
      <c r="E6724">
        <v>-1.388877302170452E-2</v>
      </c>
      <c r="F6724">
        <v>6722</v>
      </c>
      <c r="G6724">
        <f t="shared" ca="1" si="213"/>
        <v>-4.6376004682252073E-2</v>
      </c>
    </row>
    <row r="6725" spans="2:7" x14ac:dyDescent="0.2">
      <c r="B6725" s="153">
        <v>33884</v>
      </c>
      <c r="C6725" s="61">
        <v>31.046082999999999</v>
      </c>
      <c r="D6725">
        <f t="shared" si="212"/>
        <v>0</v>
      </c>
      <c r="E6725">
        <v>0</v>
      </c>
      <c r="F6725">
        <v>6723</v>
      </c>
      <c r="G6725">
        <f t="shared" ca="1" si="213"/>
        <v>1.118038047890239E-2</v>
      </c>
    </row>
    <row r="6726" spans="2:7" x14ac:dyDescent="0.2">
      <c r="B6726" s="153">
        <v>33883</v>
      </c>
      <c r="C6726" s="61">
        <v>31.046082999999999</v>
      </c>
      <c r="D6726">
        <f t="shared" si="212"/>
        <v>-1.3698674091281107E-2</v>
      </c>
      <c r="E6726">
        <v>-1.3698674091281107E-2</v>
      </c>
      <c r="F6726">
        <v>6724</v>
      </c>
      <c r="G6726">
        <f t="shared" ca="1" si="213"/>
        <v>7.6074978124525752E-3</v>
      </c>
    </row>
    <row r="6727" spans="2:7" x14ac:dyDescent="0.2">
      <c r="B6727" s="153">
        <v>33882</v>
      </c>
      <c r="C6727" s="61">
        <v>31.47728</v>
      </c>
      <c r="D6727">
        <f t="shared" si="212"/>
        <v>0</v>
      </c>
      <c r="E6727">
        <v>0</v>
      </c>
      <c r="F6727">
        <v>6725</v>
      </c>
      <c r="G6727">
        <f t="shared" ca="1" si="213"/>
        <v>-2.2070632328867985E-2</v>
      </c>
    </row>
    <row r="6728" spans="2:7" x14ac:dyDescent="0.2">
      <c r="B6728" s="153">
        <v>33879</v>
      </c>
      <c r="C6728" s="61">
        <v>31.47728</v>
      </c>
      <c r="D6728">
        <f t="shared" si="212"/>
        <v>0</v>
      </c>
      <c r="E6728">
        <v>0</v>
      </c>
      <c r="F6728">
        <v>6726</v>
      </c>
      <c r="G6728">
        <f t="shared" ca="1" si="213"/>
        <v>-6.3554378238102921E-2</v>
      </c>
    </row>
    <row r="6729" spans="2:7" x14ac:dyDescent="0.2">
      <c r="B6729" s="153">
        <v>33878</v>
      </c>
      <c r="C6729" s="61">
        <v>31.47728</v>
      </c>
      <c r="D6729">
        <f t="shared" si="212"/>
        <v>6.8963002320091725E-3</v>
      </c>
      <c r="E6729">
        <v>6.8963002320091725E-3</v>
      </c>
      <c r="F6729">
        <v>6727</v>
      </c>
      <c r="G6729">
        <f t="shared" ca="1" si="213"/>
        <v>-1.7544025409552914E-2</v>
      </c>
    </row>
    <row r="6730" spans="2:7" x14ac:dyDescent="0.2">
      <c r="B6730" s="153">
        <v>33877</v>
      </c>
      <c r="C6730" s="61">
        <v>31.261690000000002</v>
      </c>
      <c r="D6730">
        <f t="shared" si="212"/>
        <v>3.5714480947412218E-2</v>
      </c>
      <c r="E6730">
        <v>3.5714480947412218E-2</v>
      </c>
      <c r="F6730">
        <v>6728</v>
      </c>
      <c r="G6730">
        <f t="shared" ca="1" si="213"/>
        <v>-5.8989426064434145E-3</v>
      </c>
    </row>
    <row r="6731" spans="2:7" x14ac:dyDescent="0.2">
      <c r="B6731" s="153">
        <v>33876</v>
      </c>
      <c r="C6731" s="61">
        <v>30.183695</v>
      </c>
      <c r="D6731">
        <f t="shared" si="212"/>
        <v>-1.4084518543606766E-2</v>
      </c>
      <c r="E6731">
        <v>-1.4084518543606766E-2</v>
      </c>
      <c r="F6731">
        <v>6729</v>
      </c>
      <c r="G6731">
        <f t="shared" ca="1" si="213"/>
        <v>-4.9188734605304894E-3</v>
      </c>
    </row>
    <row r="6732" spans="2:7" x14ac:dyDescent="0.2">
      <c r="B6732" s="153">
        <v>33875</v>
      </c>
      <c r="C6732" s="61">
        <v>30.614891</v>
      </c>
      <c r="D6732">
        <f t="shared" si="212"/>
        <v>0</v>
      </c>
      <c r="E6732">
        <v>0</v>
      </c>
      <c r="F6732">
        <v>6730</v>
      </c>
      <c r="G6732">
        <f t="shared" ca="1" si="213"/>
        <v>9.096464617766092E-3</v>
      </c>
    </row>
    <row r="6733" spans="2:7" x14ac:dyDescent="0.2">
      <c r="B6733" s="153">
        <v>33872</v>
      </c>
      <c r="C6733" s="61">
        <v>30.614891</v>
      </c>
      <c r="D6733">
        <f t="shared" si="212"/>
        <v>0</v>
      </c>
      <c r="E6733">
        <v>0</v>
      </c>
      <c r="F6733">
        <v>6731</v>
      </c>
      <c r="G6733">
        <f t="shared" ca="1" si="213"/>
        <v>4.372969239327772E-3</v>
      </c>
    </row>
    <row r="6734" spans="2:7" x14ac:dyDescent="0.2">
      <c r="B6734" s="153">
        <v>33871</v>
      </c>
      <c r="C6734" s="61">
        <v>30.614891</v>
      </c>
      <c r="D6734">
        <f t="shared" si="212"/>
        <v>0</v>
      </c>
      <c r="E6734">
        <v>0</v>
      </c>
      <c r="F6734">
        <v>6732</v>
      </c>
      <c r="G6734">
        <f t="shared" ca="1" si="213"/>
        <v>1.9694489970312028E-2</v>
      </c>
    </row>
    <row r="6735" spans="2:7" x14ac:dyDescent="0.2">
      <c r="B6735" s="153">
        <v>33870</v>
      </c>
      <c r="C6735" s="61">
        <v>30.614891</v>
      </c>
      <c r="D6735">
        <f t="shared" si="212"/>
        <v>0</v>
      </c>
      <c r="E6735">
        <v>0</v>
      </c>
      <c r="F6735">
        <v>6733</v>
      </c>
      <c r="G6735">
        <f t="shared" ca="1" si="213"/>
        <v>5.0276323601211155E-2</v>
      </c>
    </row>
    <row r="6736" spans="2:7" x14ac:dyDescent="0.2">
      <c r="B6736" s="153">
        <v>33869</v>
      </c>
      <c r="C6736" s="61">
        <v>30.614891</v>
      </c>
      <c r="D6736">
        <f t="shared" si="212"/>
        <v>1.4285726118024977E-2</v>
      </c>
      <c r="E6736">
        <v>1.4285726118024977E-2</v>
      </c>
      <c r="F6736">
        <v>6734</v>
      </c>
      <c r="G6736">
        <f t="shared" ca="1" si="213"/>
        <v>6.9943401550828149E-2</v>
      </c>
    </row>
    <row r="6737" spans="2:7" x14ac:dyDescent="0.2">
      <c r="B6737" s="153">
        <v>33868</v>
      </c>
      <c r="C6737" s="61">
        <v>30.183695</v>
      </c>
      <c r="D6737">
        <f t="shared" si="212"/>
        <v>-2.7777674884139146E-2</v>
      </c>
      <c r="E6737">
        <v>-2.7777674884139146E-2</v>
      </c>
      <c r="F6737">
        <v>6735</v>
      </c>
      <c r="G6737">
        <f t="shared" ca="1" si="213"/>
        <v>-2.4384944403090907E-3</v>
      </c>
    </row>
    <row r="6738" spans="2:7" x14ac:dyDescent="0.2">
      <c r="B6738" s="153">
        <v>33865</v>
      </c>
      <c r="C6738" s="61">
        <v>31.046082999999999</v>
      </c>
      <c r="D6738">
        <f t="shared" si="212"/>
        <v>-2.7027021097906431E-2</v>
      </c>
      <c r="E6738">
        <v>-2.7027021097906431E-2</v>
      </c>
      <c r="F6738">
        <v>6736</v>
      </c>
      <c r="G6738">
        <f t="shared" ca="1" si="213"/>
        <v>7.6657907383207324E-2</v>
      </c>
    </row>
    <row r="6739" spans="2:7" x14ac:dyDescent="0.2">
      <c r="B6739" s="153">
        <v>33864</v>
      </c>
      <c r="C6739" s="61">
        <v>31.908473999999998</v>
      </c>
      <c r="D6739">
        <f t="shared" si="212"/>
        <v>-1.333352875891518E-2</v>
      </c>
      <c r="E6739">
        <v>-1.333352875891518E-2</v>
      </c>
      <c r="F6739">
        <v>6737</v>
      </c>
      <c r="G6739">
        <f t="shared" ca="1" si="213"/>
        <v>8.3198354238509853E-2</v>
      </c>
    </row>
    <row r="6740" spans="2:7" x14ac:dyDescent="0.2">
      <c r="B6740" s="153">
        <v>33863</v>
      </c>
      <c r="C6740" s="61">
        <v>32.339675999999997</v>
      </c>
      <c r="D6740">
        <f t="shared" si="212"/>
        <v>-1.3157964599906672E-2</v>
      </c>
      <c r="E6740">
        <v>-1.3157964599906672E-2</v>
      </c>
      <c r="F6740">
        <v>6738</v>
      </c>
      <c r="G6740">
        <f t="shared" ca="1" si="213"/>
        <v>5.9138767237568751E-2</v>
      </c>
    </row>
    <row r="6741" spans="2:7" x14ac:dyDescent="0.2">
      <c r="B6741" s="153">
        <v>33862</v>
      </c>
      <c r="C6741" s="61">
        <v>32.770873999999999</v>
      </c>
      <c r="D6741">
        <f t="shared" si="212"/>
        <v>2.7027303154641649E-2</v>
      </c>
      <c r="E6741">
        <v>2.7027303154641649E-2</v>
      </c>
      <c r="F6741">
        <v>6739</v>
      </c>
      <c r="G6741">
        <f t="shared" ca="1" si="213"/>
        <v>-3.88195509077826E-2</v>
      </c>
    </row>
    <row r="6742" spans="2:7" x14ac:dyDescent="0.2">
      <c r="B6742" s="153">
        <v>33861</v>
      </c>
      <c r="C6742" s="61">
        <v>31.908473999999998</v>
      </c>
      <c r="D6742">
        <f t="shared" si="212"/>
        <v>1.3698578784443822E-2</v>
      </c>
      <c r="E6742">
        <v>1.3698578784443822E-2</v>
      </c>
      <c r="F6742">
        <v>6740</v>
      </c>
      <c r="G6742">
        <f t="shared" ca="1" si="213"/>
        <v>-9.6600573289024935E-3</v>
      </c>
    </row>
    <row r="6743" spans="2:7" x14ac:dyDescent="0.2">
      <c r="B6743" s="153">
        <v>33858</v>
      </c>
      <c r="C6743" s="61">
        <v>31.47728</v>
      </c>
      <c r="D6743">
        <f t="shared" si="212"/>
        <v>-2.6666810143676049E-2</v>
      </c>
      <c r="E6743">
        <v>-2.6666810143676049E-2</v>
      </c>
      <c r="F6743">
        <v>6741</v>
      </c>
      <c r="G6743">
        <f t="shared" ca="1" si="213"/>
        <v>4.623528792485837E-2</v>
      </c>
    </row>
    <row r="6744" spans="2:7" x14ac:dyDescent="0.2">
      <c r="B6744" s="153">
        <v>33857</v>
      </c>
      <c r="C6744" s="61">
        <v>32.339675999999997</v>
      </c>
      <c r="D6744">
        <f t="shared" si="212"/>
        <v>0</v>
      </c>
      <c r="E6744">
        <v>0</v>
      </c>
      <c r="F6744">
        <v>6742</v>
      </c>
      <c r="G6744">
        <f t="shared" ca="1" si="213"/>
        <v>4.7523622664942096E-2</v>
      </c>
    </row>
    <row r="6745" spans="2:7" x14ac:dyDescent="0.2">
      <c r="B6745" s="153">
        <v>33856</v>
      </c>
      <c r="C6745" s="61">
        <v>32.339675999999997</v>
      </c>
      <c r="D6745">
        <f t="shared" si="212"/>
        <v>5.6338106838270209E-2</v>
      </c>
      <c r="E6745">
        <v>5.6338106838270209E-2</v>
      </c>
      <c r="F6745">
        <v>6743</v>
      </c>
      <c r="G6745">
        <f t="shared" ca="1" si="213"/>
        <v>-0.10671219448310312</v>
      </c>
    </row>
    <row r="6746" spans="2:7" x14ac:dyDescent="0.2">
      <c r="B6746" s="153">
        <v>33855</v>
      </c>
      <c r="C6746" s="61">
        <v>30.614891</v>
      </c>
      <c r="D6746">
        <f t="shared" si="212"/>
        <v>0</v>
      </c>
      <c r="E6746">
        <v>0</v>
      </c>
      <c r="F6746">
        <v>6744</v>
      </c>
      <c r="G6746">
        <f t="shared" ca="1" si="213"/>
        <v>-5.4858729041334528E-2</v>
      </c>
    </row>
    <row r="6747" spans="2:7" x14ac:dyDescent="0.2">
      <c r="B6747" s="153">
        <v>33854</v>
      </c>
      <c r="C6747" s="61">
        <v>30.614891</v>
      </c>
      <c r="D6747">
        <f t="shared" si="212"/>
        <v>2.1582854084747579E-2</v>
      </c>
      <c r="E6747">
        <v>2.1582854084747579E-2</v>
      </c>
      <c r="F6747">
        <v>6745</v>
      </c>
      <c r="G6747">
        <f t="shared" ca="1" si="213"/>
        <v>-7.2435230569071959E-3</v>
      </c>
    </row>
    <row r="6748" spans="2:7" x14ac:dyDescent="0.2">
      <c r="B6748" s="153">
        <v>33851</v>
      </c>
      <c r="C6748" s="61">
        <v>29.968094000000001</v>
      </c>
      <c r="D6748">
        <f t="shared" si="212"/>
        <v>2.2058879451418604E-2</v>
      </c>
      <c r="E6748">
        <v>2.2058879451418604E-2</v>
      </c>
      <c r="F6748">
        <v>6746</v>
      </c>
      <c r="G6748">
        <f t="shared" ca="1" si="213"/>
        <v>4.8728153707989823E-2</v>
      </c>
    </row>
    <row r="6749" spans="2:7" x14ac:dyDescent="0.2">
      <c r="B6749" s="153">
        <v>33850</v>
      </c>
      <c r="C6749" s="61">
        <v>29.321299</v>
      </c>
      <c r="D6749">
        <f t="shared" si="212"/>
        <v>7.4072763398103361E-3</v>
      </c>
      <c r="E6749">
        <v>7.4072763398103361E-3</v>
      </c>
      <c r="F6749">
        <v>6747</v>
      </c>
      <c r="G6749">
        <f t="shared" ca="1" si="213"/>
        <v>2.7325701625860937E-2</v>
      </c>
    </row>
    <row r="6750" spans="2:7" x14ac:dyDescent="0.2">
      <c r="B6750" s="153">
        <v>33849</v>
      </c>
      <c r="C6750" s="61">
        <v>29.105705</v>
      </c>
      <c r="D6750">
        <f t="shared" si="212"/>
        <v>-2.8776905197908157E-2</v>
      </c>
      <c r="E6750">
        <v>-2.8776905197908157E-2</v>
      </c>
      <c r="F6750">
        <v>6748</v>
      </c>
      <c r="G6750">
        <f t="shared" ca="1" si="213"/>
        <v>-7.7813977548134544E-2</v>
      </c>
    </row>
    <row r="6751" spans="2:7" x14ac:dyDescent="0.2">
      <c r="B6751" s="153">
        <v>33848</v>
      </c>
      <c r="C6751" s="61">
        <v>29.968094000000001</v>
      </c>
      <c r="D6751">
        <f t="shared" si="212"/>
        <v>1.4598313533526948E-2</v>
      </c>
      <c r="E6751">
        <v>1.4598313533526948E-2</v>
      </c>
      <c r="F6751">
        <v>6749</v>
      </c>
      <c r="G6751">
        <f t="shared" ca="1" si="213"/>
        <v>1.8870384285952736E-3</v>
      </c>
    </row>
    <row r="6752" spans="2:7" x14ac:dyDescent="0.2">
      <c r="B6752" s="153">
        <v>33847</v>
      </c>
      <c r="C6752" s="61">
        <v>29.536905000000001</v>
      </c>
      <c r="D6752">
        <f t="shared" si="212"/>
        <v>0</v>
      </c>
      <c r="E6752">
        <v>0</v>
      </c>
      <c r="F6752">
        <v>6750</v>
      </c>
      <c r="G6752">
        <f t="shared" ca="1" si="213"/>
        <v>4.4503883138780349E-2</v>
      </c>
    </row>
    <row r="6753" spans="2:7" x14ac:dyDescent="0.2">
      <c r="B6753" s="153">
        <v>33844</v>
      </c>
      <c r="C6753" s="61">
        <v>29.536905000000001</v>
      </c>
      <c r="D6753">
        <f t="shared" si="212"/>
        <v>6.2015588887147068E-2</v>
      </c>
      <c r="E6753">
        <v>6.2015588887147068E-2</v>
      </c>
      <c r="F6753">
        <v>6751</v>
      </c>
      <c r="G6753">
        <f t="shared" ca="1" si="213"/>
        <v>-3.6900300601525278E-2</v>
      </c>
    </row>
    <row r="6754" spans="2:7" x14ac:dyDescent="0.2">
      <c r="B6754" s="153">
        <v>33843</v>
      </c>
      <c r="C6754" s="61">
        <v>27.81212</v>
      </c>
      <c r="D6754">
        <f t="shared" si="212"/>
        <v>-3.8611139386420749E-3</v>
      </c>
      <c r="E6754">
        <v>-3.8611139386420749E-3</v>
      </c>
      <c r="F6754">
        <v>6752</v>
      </c>
      <c r="G6754">
        <f t="shared" ca="1" si="213"/>
        <v>-7.3214938363722698E-2</v>
      </c>
    </row>
    <row r="6755" spans="2:7" x14ac:dyDescent="0.2">
      <c r="B6755" s="153">
        <v>33842</v>
      </c>
      <c r="C6755" s="61">
        <v>27.919922</v>
      </c>
      <c r="D6755">
        <f t="shared" si="212"/>
        <v>-7.6625935343705969E-3</v>
      </c>
      <c r="E6755">
        <v>-7.6625935343705969E-3</v>
      </c>
      <c r="F6755">
        <v>6753</v>
      </c>
      <c r="G6755">
        <f t="shared" ca="1" si="213"/>
        <v>-1.9759155041102688E-2</v>
      </c>
    </row>
    <row r="6756" spans="2:7" x14ac:dyDescent="0.2">
      <c r="B6756" s="153">
        <v>33841</v>
      </c>
      <c r="C6756" s="61">
        <v>28.135513</v>
      </c>
      <c r="D6756">
        <f t="shared" si="212"/>
        <v>-4.0441114153912494E-2</v>
      </c>
      <c r="E6756">
        <v>-4.0441114153912494E-2</v>
      </c>
      <c r="F6756">
        <v>6754</v>
      </c>
      <c r="G6756">
        <f t="shared" ca="1" si="213"/>
        <v>-1.9678185252306545E-2</v>
      </c>
    </row>
    <row r="6757" spans="2:7" x14ac:dyDescent="0.2">
      <c r="B6757" s="153">
        <v>33840</v>
      </c>
      <c r="C6757" s="61">
        <v>29.321299</v>
      </c>
      <c r="D6757">
        <f t="shared" si="212"/>
        <v>7.4072763398103361E-3</v>
      </c>
      <c r="E6757">
        <v>7.4072763398103361E-3</v>
      </c>
      <c r="F6757">
        <v>6755</v>
      </c>
      <c r="G6757">
        <f t="shared" ca="1" si="213"/>
        <v>-4.1159351782031851E-3</v>
      </c>
    </row>
    <row r="6758" spans="2:7" x14ac:dyDescent="0.2">
      <c r="B6758" s="153">
        <v>33837</v>
      </c>
      <c r="C6758" s="61">
        <v>29.105705</v>
      </c>
      <c r="D6758">
        <f t="shared" si="212"/>
        <v>0</v>
      </c>
      <c r="E6758">
        <v>0</v>
      </c>
      <c r="F6758">
        <v>6756</v>
      </c>
      <c r="G6758">
        <f t="shared" ca="1" si="213"/>
        <v>2.9530108509412532E-2</v>
      </c>
    </row>
    <row r="6759" spans="2:7" x14ac:dyDescent="0.2">
      <c r="B6759" s="153">
        <v>33836</v>
      </c>
      <c r="C6759" s="61">
        <v>29.105705</v>
      </c>
      <c r="D6759">
        <f t="shared" si="212"/>
        <v>-7.3528120292351102E-3</v>
      </c>
      <c r="E6759">
        <v>-7.3528120292351102E-3</v>
      </c>
      <c r="F6759">
        <v>6757</v>
      </c>
      <c r="G6759">
        <f t="shared" ca="1" si="213"/>
        <v>1.8766209820556799E-2</v>
      </c>
    </row>
    <row r="6760" spans="2:7" x14ac:dyDescent="0.2">
      <c r="B6760" s="153">
        <v>33835</v>
      </c>
      <c r="C6760" s="61">
        <v>29.321299</v>
      </c>
      <c r="D6760">
        <f t="shared" si="212"/>
        <v>1.4925282724819369E-2</v>
      </c>
      <c r="E6760">
        <v>1.4925282724819369E-2</v>
      </c>
      <c r="F6760">
        <v>6758</v>
      </c>
      <c r="G6760">
        <f t="shared" ca="1" si="213"/>
        <v>-3.0493075648773484E-2</v>
      </c>
    </row>
    <row r="6761" spans="2:7" x14ac:dyDescent="0.2">
      <c r="B6761" s="153">
        <v>33834</v>
      </c>
      <c r="C6761" s="61">
        <v>28.890105999999999</v>
      </c>
      <c r="D6761">
        <f t="shared" si="212"/>
        <v>2.2900603353352519E-2</v>
      </c>
      <c r="E6761">
        <v>2.2900603353352519E-2</v>
      </c>
      <c r="F6761">
        <v>6759</v>
      </c>
      <c r="G6761">
        <f t="shared" ca="1" si="213"/>
        <v>8.0301714507758776E-3</v>
      </c>
    </row>
    <row r="6762" spans="2:7" x14ac:dyDescent="0.2">
      <c r="B6762" s="153">
        <v>33833</v>
      </c>
      <c r="C6762" s="61">
        <v>28.243317000000001</v>
      </c>
      <c r="D6762">
        <f t="shared" si="212"/>
        <v>2.3437517835127267E-2</v>
      </c>
      <c r="E6762">
        <v>2.3437517835127267E-2</v>
      </c>
      <c r="F6762">
        <v>6760</v>
      </c>
      <c r="G6762">
        <f t="shared" ca="1" si="213"/>
        <v>-2.4314764548480413E-3</v>
      </c>
    </row>
    <row r="6763" spans="2:7" x14ac:dyDescent="0.2">
      <c r="B6763" s="153">
        <v>33830</v>
      </c>
      <c r="C6763" s="61">
        <v>27.596523000000001</v>
      </c>
      <c r="D6763">
        <f t="shared" si="212"/>
        <v>3.2258012631268096E-2</v>
      </c>
      <c r="E6763">
        <v>3.2258012631268096E-2</v>
      </c>
      <c r="F6763">
        <v>6761</v>
      </c>
      <c r="G6763">
        <f t="shared" ca="1" si="213"/>
        <v>-6.512365053271843E-2</v>
      </c>
    </row>
    <row r="6764" spans="2:7" x14ac:dyDescent="0.2">
      <c r="B6764" s="153">
        <v>33829</v>
      </c>
      <c r="C6764" s="61">
        <v>26.734133</v>
      </c>
      <c r="D6764">
        <f t="shared" si="212"/>
        <v>0</v>
      </c>
      <c r="E6764">
        <v>0</v>
      </c>
      <c r="F6764">
        <v>6762</v>
      </c>
      <c r="G6764">
        <f t="shared" ca="1" si="213"/>
        <v>-2.345815751940165E-2</v>
      </c>
    </row>
    <row r="6765" spans="2:7" x14ac:dyDescent="0.2">
      <c r="B6765" s="153">
        <v>33828</v>
      </c>
      <c r="C6765" s="61">
        <v>26.734133</v>
      </c>
      <c r="D6765">
        <f t="shared" si="212"/>
        <v>-4.0161413108309738E-3</v>
      </c>
      <c r="E6765">
        <v>-4.0161413108309738E-3</v>
      </c>
      <c r="F6765">
        <v>6763</v>
      </c>
      <c r="G6765">
        <f t="shared" ca="1" si="213"/>
        <v>-3.5281472831431362E-2</v>
      </c>
    </row>
    <row r="6766" spans="2:7" x14ac:dyDescent="0.2">
      <c r="B6766" s="153">
        <v>33827</v>
      </c>
      <c r="C6766" s="61">
        <v>26.841933999999998</v>
      </c>
      <c r="D6766">
        <f t="shared" si="212"/>
        <v>4.0323357409794616E-3</v>
      </c>
      <c r="E6766">
        <v>4.0323357409794616E-3</v>
      </c>
      <c r="F6766">
        <v>6764</v>
      </c>
      <c r="G6766">
        <f t="shared" ca="1" si="213"/>
        <v>9.6356196534952889E-3</v>
      </c>
    </row>
    <row r="6767" spans="2:7" x14ac:dyDescent="0.2">
      <c r="B6767" s="153">
        <v>33826</v>
      </c>
      <c r="C6767" s="61">
        <v>26.734133</v>
      </c>
      <c r="D6767">
        <f t="shared" si="212"/>
        <v>-7.9998952123004879E-3</v>
      </c>
      <c r="E6767">
        <v>-7.9998952123004879E-3</v>
      </c>
      <c r="F6767">
        <v>6765</v>
      </c>
      <c r="G6767">
        <f t="shared" ca="1" si="213"/>
        <v>2.3991412391048555E-2</v>
      </c>
    </row>
    <row r="6768" spans="2:7" x14ac:dyDescent="0.2">
      <c r="B6768" s="153">
        <v>33823</v>
      </c>
      <c r="C6768" s="61">
        <v>26.949728</v>
      </c>
      <c r="D6768">
        <f t="shared" si="212"/>
        <v>5.0420252244501827E-2</v>
      </c>
      <c r="E6768">
        <v>5.0420252244501827E-2</v>
      </c>
      <c r="F6768">
        <v>6766</v>
      </c>
      <c r="G6768">
        <f t="shared" ca="1" si="213"/>
        <v>4.649692396075697E-2</v>
      </c>
    </row>
    <row r="6769" spans="2:7" x14ac:dyDescent="0.2">
      <c r="B6769" s="153">
        <v>33822</v>
      </c>
      <c r="C6769" s="61">
        <v>25.656139</v>
      </c>
      <c r="D6769">
        <f t="shared" si="212"/>
        <v>-5.5555672125721205E-2</v>
      </c>
      <c r="E6769">
        <v>-5.5555672125721205E-2</v>
      </c>
      <c r="F6769">
        <v>6767</v>
      </c>
      <c r="G6769">
        <f t="shared" ca="1" si="213"/>
        <v>-4.7303907013629715E-2</v>
      </c>
    </row>
    <row r="6770" spans="2:7" x14ac:dyDescent="0.2">
      <c r="B6770" s="153">
        <v>33821</v>
      </c>
      <c r="C6770" s="61">
        <v>27.165327000000001</v>
      </c>
      <c r="D6770">
        <f t="shared" si="212"/>
        <v>0</v>
      </c>
      <c r="E6770">
        <v>0</v>
      </c>
      <c r="F6770">
        <v>6768</v>
      </c>
      <c r="G6770">
        <f t="shared" ca="1" si="213"/>
        <v>-1.2050102942181477E-3</v>
      </c>
    </row>
    <row r="6771" spans="2:7" x14ac:dyDescent="0.2">
      <c r="B6771" s="153">
        <v>33820</v>
      </c>
      <c r="C6771" s="61">
        <v>27.165327000000001</v>
      </c>
      <c r="D6771">
        <f t="shared" si="212"/>
        <v>-7.8739855528615083E-3</v>
      </c>
      <c r="E6771">
        <v>-7.8739855528615083E-3</v>
      </c>
      <c r="F6771">
        <v>6769</v>
      </c>
      <c r="G6771">
        <f t="shared" ca="1" si="213"/>
        <v>-1.543067276836275E-2</v>
      </c>
    </row>
    <row r="6772" spans="2:7" x14ac:dyDescent="0.2">
      <c r="B6772" s="153">
        <v>33819</v>
      </c>
      <c r="C6772" s="61">
        <v>27.380924</v>
      </c>
      <c r="D6772">
        <f t="shared" si="212"/>
        <v>-7.8125421814915219E-3</v>
      </c>
      <c r="E6772">
        <v>-7.8125421814915219E-3</v>
      </c>
      <c r="F6772">
        <v>6770</v>
      </c>
      <c r="G6772">
        <f t="shared" ca="1" si="213"/>
        <v>-6.8775017557228313E-2</v>
      </c>
    </row>
    <row r="6773" spans="2:7" x14ac:dyDescent="0.2">
      <c r="B6773" s="153">
        <v>33816</v>
      </c>
      <c r="C6773" s="61">
        <v>27.596523000000001</v>
      </c>
      <c r="D6773">
        <f t="shared" si="212"/>
        <v>1.5873028143559616E-2</v>
      </c>
      <c r="E6773">
        <v>1.5873028143559616E-2</v>
      </c>
      <c r="F6773">
        <v>6771</v>
      </c>
      <c r="G6773">
        <f t="shared" ca="1" si="213"/>
        <v>1.9944567014321707E-2</v>
      </c>
    </row>
    <row r="6774" spans="2:7" x14ac:dyDescent="0.2">
      <c r="B6774" s="153">
        <v>33815</v>
      </c>
      <c r="C6774" s="61">
        <v>27.165327000000001</v>
      </c>
      <c r="D6774">
        <f t="shared" si="212"/>
        <v>0</v>
      </c>
      <c r="E6774">
        <v>0</v>
      </c>
      <c r="F6774">
        <v>6772</v>
      </c>
      <c r="G6774">
        <f t="shared" ca="1" si="213"/>
        <v>7.1197875680627729E-2</v>
      </c>
    </row>
    <row r="6775" spans="2:7" x14ac:dyDescent="0.2">
      <c r="B6775" s="153">
        <v>33814</v>
      </c>
      <c r="C6775" s="61">
        <v>27.165327000000001</v>
      </c>
      <c r="D6775">
        <f t="shared" si="212"/>
        <v>-4.5454679619232156E-2</v>
      </c>
      <c r="E6775">
        <v>-4.5454679619232156E-2</v>
      </c>
      <c r="F6775">
        <v>6773</v>
      </c>
      <c r="G6775">
        <f t="shared" ca="1" si="213"/>
        <v>-5.2675715916714987E-2</v>
      </c>
    </row>
    <row r="6776" spans="2:7" x14ac:dyDescent="0.2">
      <c r="B6776" s="153">
        <v>33813</v>
      </c>
      <c r="C6776" s="61">
        <v>28.458918000000001</v>
      </c>
      <c r="D6776">
        <f t="shared" si="212"/>
        <v>1.5384842632200175E-2</v>
      </c>
      <c r="E6776">
        <v>1.5384842632200175E-2</v>
      </c>
      <c r="F6776">
        <v>6774</v>
      </c>
      <c r="G6776">
        <f t="shared" ca="1" si="213"/>
        <v>1.6105177579179272E-2</v>
      </c>
    </row>
    <row r="6777" spans="2:7" x14ac:dyDescent="0.2">
      <c r="B6777" s="153">
        <v>33812</v>
      </c>
      <c r="C6777" s="61">
        <v>28.027716000000002</v>
      </c>
      <c r="D6777">
        <f t="shared" si="212"/>
        <v>4.8386944136172352E-2</v>
      </c>
      <c r="E6777">
        <v>4.8386944136172352E-2</v>
      </c>
      <c r="F6777">
        <v>6775</v>
      </c>
      <c r="G6777">
        <f t="shared" ca="1" si="213"/>
        <v>7.2804646274650123E-2</v>
      </c>
    </row>
    <row r="6778" spans="2:7" x14ac:dyDescent="0.2">
      <c r="B6778" s="153">
        <v>33809</v>
      </c>
      <c r="C6778" s="61">
        <v>26.734133</v>
      </c>
      <c r="D6778">
        <f t="shared" si="212"/>
        <v>0</v>
      </c>
      <c r="E6778">
        <v>0</v>
      </c>
      <c r="F6778">
        <v>6776</v>
      </c>
      <c r="G6778">
        <f t="shared" ca="1" si="213"/>
        <v>4.8150824142340419E-2</v>
      </c>
    </row>
    <row r="6779" spans="2:7" x14ac:dyDescent="0.2">
      <c r="B6779" s="153">
        <v>33808</v>
      </c>
      <c r="C6779" s="61">
        <v>26.734133</v>
      </c>
      <c r="D6779">
        <f t="shared" si="212"/>
        <v>-0.10144915894291771</v>
      </c>
      <c r="E6779">
        <v>-0.10144915894291771</v>
      </c>
      <c r="F6779">
        <v>6777</v>
      </c>
      <c r="G6779">
        <f t="shared" ca="1" si="213"/>
        <v>1.4010013433814941E-2</v>
      </c>
    </row>
    <row r="6780" spans="2:7" x14ac:dyDescent="0.2">
      <c r="B6780" s="153">
        <v>33807</v>
      </c>
      <c r="C6780" s="61">
        <v>29.752499</v>
      </c>
      <c r="D6780">
        <f t="shared" si="212"/>
        <v>-4.1666576746573772E-2</v>
      </c>
      <c r="E6780">
        <v>-4.1666576746573772E-2</v>
      </c>
      <c r="F6780">
        <v>6778</v>
      </c>
      <c r="G6780">
        <f t="shared" ca="1" si="213"/>
        <v>-1.2798470072901705E-2</v>
      </c>
    </row>
    <row r="6781" spans="2:7" x14ac:dyDescent="0.2">
      <c r="B6781" s="153">
        <v>33806</v>
      </c>
      <c r="C6781" s="61">
        <v>31.046082999999999</v>
      </c>
      <c r="D6781">
        <f t="shared" si="212"/>
        <v>2.8571319714170158E-2</v>
      </c>
      <c r="E6781">
        <v>2.8571319714170158E-2</v>
      </c>
      <c r="F6781">
        <v>6779</v>
      </c>
      <c r="G6781">
        <f t="shared" ca="1" si="213"/>
        <v>1.7648284846398715E-2</v>
      </c>
    </row>
    <row r="6782" spans="2:7" x14ac:dyDescent="0.2">
      <c r="B6782" s="153">
        <v>33805</v>
      </c>
      <c r="C6782" s="61">
        <v>30.183695</v>
      </c>
      <c r="D6782">
        <f t="shared" si="212"/>
        <v>0</v>
      </c>
      <c r="E6782">
        <v>0</v>
      </c>
      <c r="F6782">
        <v>6780</v>
      </c>
      <c r="G6782">
        <f t="shared" ca="1" si="213"/>
        <v>7.4362155309549913E-2</v>
      </c>
    </row>
    <row r="6783" spans="2:7" x14ac:dyDescent="0.2">
      <c r="B6783" s="153">
        <v>33802</v>
      </c>
      <c r="C6783" s="61">
        <v>30.183695</v>
      </c>
      <c r="D6783">
        <f t="shared" si="212"/>
        <v>-2.7777674884139146E-2</v>
      </c>
      <c r="E6783">
        <v>-2.7777674884139146E-2</v>
      </c>
      <c r="F6783">
        <v>6781</v>
      </c>
      <c r="G6783">
        <f t="shared" ca="1" si="213"/>
        <v>9.6323542326501779E-3</v>
      </c>
    </row>
    <row r="6784" spans="2:7" x14ac:dyDescent="0.2">
      <c r="B6784" s="153">
        <v>33801</v>
      </c>
      <c r="C6784" s="61">
        <v>31.046082999999999</v>
      </c>
      <c r="D6784">
        <f t="shared" si="212"/>
        <v>-6.4935065326215777E-2</v>
      </c>
      <c r="E6784">
        <v>-6.4935065326215777E-2</v>
      </c>
      <c r="F6784">
        <v>6782</v>
      </c>
      <c r="G6784">
        <f t="shared" ca="1" si="213"/>
        <v>-4.0571759770630163E-2</v>
      </c>
    </row>
    <row r="6785" spans="2:7" x14ac:dyDescent="0.2">
      <c r="B6785" s="153">
        <v>33800</v>
      </c>
      <c r="C6785" s="61">
        <v>33.202061</v>
      </c>
      <c r="D6785">
        <f t="shared" si="212"/>
        <v>-0.10465134685382274</v>
      </c>
      <c r="E6785">
        <v>-0.10465134685382274</v>
      </c>
      <c r="F6785">
        <v>6783</v>
      </c>
      <c r="G6785">
        <f t="shared" ca="1" si="213"/>
        <v>-1.7338874714253591E-2</v>
      </c>
    </row>
    <row r="6786" spans="2:7" x14ac:dyDescent="0.2">
      <c r="B6786" s="153">
        <v>33799</v>
      </c>
      <c r="C6786" s="61">
        <v>37.082828999999997</v>
      </c>
      <c r="D6786">
        <f t="shared" si="212"/>
        <v>0</v>
      </c>
      <c r="E6786">
        <v>0</v>
      </c>
      <c r="F6786">
        <v>6784</v>
      </c>
      <c r="G6786">
        <f t="shared" ca="1" si="213"/>
        <v>-9.0462456344649819E-2</v>
      </c>
    </row>
    <row r="6787" spans="2:7" x14ac:dyDescent="0.2">
      <c r="B6787" s="153">
        <v>33798</v>
      </c>
      <c r="C6787" s="61">
        <v>37.082828999999997</v>
      </c>
      <c r="D6787">
        <f t="shared" ref="D6787:D6850" si="214">(C6787-C6788)/C6788</f>
        <v>0</v>
      </c>
      <c r="E6787">
        <v>0</v>
      </c>
      <c r="F6787">
        <v>6785</v>
      </c>
      <c r="G6787">
        <f t="shared" ref="G6787:G6850" ca="1" si="215">_xlfn.NORM.INV(RAND(),$N$5,$N$6)</f>
        <v>3.8545759736875844E-2</v>
      </c>
    </row>
    <row r="6788" spans="2:7" x14ac:dyDescent="0.2">
      <c r="B6788" s="153">
        <v>33795</v>
      </c>
      <c r="C6788" s="61">
        <v>37.082828999999997</v>
      </c>
      <c r="D6788">
        <f t="shared" si="214"/>
        <v>0</v>
      </c>
      <c r="E6788">
        <v>0</v>
      </c>
      <c r="F6788">
        <v>6786</v>
      </c>
      <c r="G6788">
        <f t="shared" ca="1" si="215"/>
        <v>-0.14922880977096944</v>
      </c>
    </row>
    <row r="6789" spans="2:7" x14ac:dyDescent="0.2">
      <c r="B6789" s="153">
        <v>33794</v>
      </c>
      <c r="C6789" s="61">
        <v>37.082828999999997</v>
      </c>
      <c r="D6789">
        <f t="shared" si="214"/>
        <v>0</v>
      </c>
      <c r="E6789">
        <v>0</v>
      </c>
      <c r="F6789">
        <v>6787</v>
      </c>
      <c r="G6789">
        <f t="shared" ca="1" si="215"/>
        <v>5.1897625383678619E-2</v>
      </c>
    </row>
    <row r="6790" spans="2:7" x14ac:dyDescent="0.2">
      <c r="B6790" s="153">
        <v>33793</v>
      </c>
      <c r="C6790" s="61">
        <v>37.082828999999997</v>
      </c>
      <c r="D6790">
        <f t="shared" si="214"/>
        <v>0</v>
      </c>
      <c r="E6790">
        <v>0</v>
      </c>
      <c r="F6790">
        <v>6788</v>
      </c>
      <c r="G6790">
        <f t="shared" ca="1" si="215"/>
        <v>2.9384407554528664E-2</v>
      </c>
    </row>
    <row r="6791" spans="2:7" x14ac:dyDescent="0.2">
      <c r="B6791" s="153">
        <v>33792</v>
      </c>
      <c r="C6791" s="61">
        <v>37.082828999999997</v>
      </c>
      <c r="D6791">
        <f t="shared" si="214"/>
        <v>0</v>
      </c>
      <c r="E6791">
        <v>0</v>
      </c>
      <c r="F6791">
        <v>6789</v>
      </c>
      <c r="G6791">
        <f t="shared" ca="1" si="215"/>
        <v>-2.1961147434072143E-2</v>
      </c>
    </row>
    <row r="6792" spans="2:7" x14ac:dyDescent="0.2">
      <c r="B6792" s="153">
        <v>33791</v>
      </c>
      <c r="C6792" s="61">
        <v>37.082828999999997</v>
      </c>
      <c r="D6792">
        <f t="shared" si="214"/>
        <v>0</v>
      </c>
      <c r="E6792">
        <v>0</v>
      </c>
      <c r="F6792">
        <v>6790</v>
      </c>
      <c r="G6792">
        <f t="shared" ca="1" si="215"/>
        <v>-3.437611841593026E-2</v>
      </c>
    </row>
    <row r="6793" spans="2:7" x14ac:dyDescent="0.2">
      <c r="B6793" s="153">
        <v>33788</v>
      </c>
      <c r="C6793" s="61">
        <v>37.082828999999997</v>
      </c>
      <c r="D6793">
        <f t="shared" si="214"/>
        <v>0</v>
      </c>
      <c r="E6793">
        <v>0</v>
      </c>
      <c r="F6793">
        <v>6791</v>
      </c>
      <c r="G6793">
        <f t="shared" ca="1" si="215"/>
        <v>5.8511758871693693E-2</v>
      </c>
    </row>
    <row r="6794" spans="2:7" x14ac:dyDescent="0.2">
      <c r="B6794" s="153">
        <v>33787</v>
      </c>
      <c r="C6794" s="61">
        <v>37.082828999999997</v>
      </c>
      <c r="D6794">
        <f t="shared" si="214"/>
        <v>0</v>
      </c>
      <c r="E6794">
        <v>0</v>
      </c>
      <c r="F6794">
        <v>6792</v>
      </c>
      <c r="G6794">
        <f t="shared" ca="1" si="215"/>
        <v>-4.1245970505327988E-2</v>
      </c>
    </row>
    <row r="6795" spans="2:7" x14ac:dyDescent="0.2">
      <c r="B6795" s="153">
        <v>33786</v>
      </c>
      <c r="C6795" s="61">
        <v>37.082828999999997</v>
      </c>
      <c r="D6795">
        <f t="shared" si="214"/>
        <v>0</v>
      </c>
      <c r="E6795">
        <v>0</v>
      </c>
      <c r="F6795">
        <v>6793</v>
      </c>
      <c r="G6795">
        <f t="shared" ca="1" si="215"/>
        <v>0.11193531528182019</v>
      </c>
    </row>
    <row r="6796" spans="2:7" x14ac:dyDescent="0.2">
      <c r="B6796" s="153">
        <v>33785</v>
      </c>
      <c r="C6796" s="61">
        <v>37.082828999999997</v>
      </c>
      <c r="D6796">
        <f t="shared" si="214"/>
        <v>0</v>
      </c>
      <c r="E6796">
        <v>0</v>
      </c>
      <c r="F6796">
        <v>6794</v>
      </c>
      <c r="G6796">
        <f t="shared" ca="1" si="215"/>
        <v>-2.7256566573730249E-3</v>
      </c>
    </row>
    <row r="6797" spans="2:7" x14ac:dyDescent="0.2">
      <c r="B6797" s="153">
        <v>33784</v>
      </c>
      <c r="C6797" s="61">
        <v>37.082828999999997</v>
      </c>
      <c r="D6797">
        <f t="shared" si="214"/>
        <v>0</v>
      </c>
      <c r="E6797">
        <v>0</v>
      </c>
      <c r="F6797">
        <v>6795</v>
      </c>
      <c r="G6797">
        <f t="shared" ca="1" si="215"/>
        <v>-9.0776756356272855E-3</v>
      </c>
    </row>
    <row r="6798" spans="2:7" x14ac:dyDescent="0.2">
      <c r="B6798" s="153">
        <v>33781</v>
      </c>
      <c r="C6798" s="61">
        <v>37.082828999999997</v>
      </c>
      <c r="D6798">
        <f t="shared" si="214"/>
        <v>0</v>
      </c>
      <c r="E6798">
        <v>0</v>
      </c>
      <c r="F6798">
        <v>6796</v>
      </c>
      <c r="G6798">
        <f t="shared" ca="1" si="215"/>
        <v>7.9135964518317226E-2</v>
      </c>
    </row>
    <row r="6799" spans="2:7" x14ac:dyDescent="0.2">
      <c r="B6799" s="153">
        <v>33780</v>
      </c>
      <c r="C6799" s="61">
        <v>37.082828999999997</v>
      </c>
      <c r="D6799">
        <f t="shared" si="214"/>
        <v>-2.27271858795801E-2</v>
      </c>
      <c r="E6799">
        <v>-2.27271858795801E-2</v>
      </c>
      <c r="F6799">
        <v>6797</v>
      </c>
      <c r="G6799">
        <f t="shared" ca="1" si="215"/>
        <v>-5.9306190695480269E-3</v>
      </c>
    </row>
    <row r="6800" spans="2:7" x14ac:dyDescent="0.2">
      <c r="B6800" s="153">
        <v>33779</v>
      </c>
      <c r="C6800" s="61">
        <v>37.945217</v>
      </c>
      <c r="D6800">
        <f t="shared" si="214"/>
        <v>0</v>
      </c>
      <c r="E6800">
        <v>0</v>
      </c>
      <c r="F6800">
        <v>6798</v>
      </c>
      <c r="G6800">
        <f t="shared" ca="1" si="215"/>
        <v>-3.8026937838364257E-2</v>
      </c>
    </row>
    <row r="6801" spans="2:7" x14ac:dyDescent="0.2">
      <c r="B6801" s="153">
        <v>33778</v>
      </c>
      <c r="C6801" s="61">
        <v>37.945217</v>
      </c>
      <c r="D6801">
        <f t="shared" si="214"/>
        <v>0</v>
      </c>
      <c r="E6801">
        <v>0</v>
      </c>
      <c r="F6801">
        <v>6799</v>
      </c>
      <c r="G6801">
        <f t="shared" ca="1" si="215"/>
        <v>-7.4528935311041516E-2</v>
      </c>
    </row>
    <row r="6802" spans="2:7" x14ac:dyDescent="0.2">
      <c r="B6802" s="153">
        <v>33777</v>
      </c>
      <c r="C6802" s="61">
        <v>37.945217</v>
      </c>
      <c r="D6802">
        <f t="shared" si="214"/>
        <v>0</v>
      </c>
      <c r="E6802">
        <v>0</v>
      </c>
      <c r="F6802">
        <v>6800</v>
      </c>
      <c r="G6802">
        <f t="shared" ca="1" si="215"/>
        <v>6.1975969322848781E-2</v>
      </c>
    </row>
    <row r="6803" spans="2:7" x14ac:dyDescent="0.2">
      <c r="B6803" s="153">
        <v>33774</v>
      </c>
      <c r="C6803" s="61">
        <v>37.945217</v>
      </c>
      <c r="D6803">
        <f t="shared" si="214"/>
        <v>0</v>
      </c>
      <c r="E6803">
        <v>0</v>
      </c>
      <c r="F6803">
        <v>6801</v>
      </c>
      <c r="G6803">
        <f t="shared" ca="1" si="215"/>
        <v>-3.3636770397468277E-2</v>
      </c>
    </row>
    <row r="6804" spans="2:7" x14ac:dyDescent="0.2">
      <c r="B6804" s="153">
        <v>33773</v>
      </c>
      <c r="C6804" s="61">
        <v>37.945217</v>
      </c>
      <c r="D6804">
        <f t="shared" si="214"/>
        <v>0</v>
      </c>
      <c r="E6804">
        <v>0</v>
      </c>
      <c r="F6804">
        <v>6802</v>
      </c>
      <c r="G6804">
        <f t="shared" ca="1" si="215"/>
        <v>-0.10656843602658478</v>
      </c>
    </row>
    <row r="6805" spans="2:7" x14ac:dyDescent="0.2">
      <c r="B6805" s="153">
        <v>33772</v>
      </c>
      <c r="C6805" s="61">
        <v>37.945217</v>
      </c>
      <c r="D6805">
        <f t="shared" si="214"/>
        <v>0</v>
      </c>
      <c r="E6805">
        <v>0</v>
      </c>
      <c r="F6805">
        <v>6803</v>
      </c>
      <c r="G6805">
        <f t="shared" ca="1" si="215"/>
        <v>-2.0147325718483461E-2</v>
      </c>
    </row>
    <row r="6806" spans="2:7" x14ac:dyDescent="0.2">
      <c r="B6806" s="153">
        <v>33771</v>
      </c>
      <c r="C6806" s="61">
        <v>37.945217</v>
      </c>
      <c r="D6806">
        <f t="shared" si="214"/>
        <v>0</v>
      </c>
      <c r="E6806">
        <v>0</v>
      </c>
      <c r="F6806">
        <v>6804</v>
      </c>
      <c r="G6806">
        <f t="shared" ca="1" si="215"/>
        <v>9.5309403529890022E-2</v>
      </c>
    </row>
    <row r="6807" spans="2:7" x14ac:dyDescent="0.2">
      <c r="B6807" s="153">
        <v>33770</v>
      </c>
      <c r="C6807" s="61">
        <v>37.945217</v>
      </c>
      <c r="D6807">
        <f t="shared" si="214"/>
        <v>0</v>
      </c>
      <c r="E6807">
        <v>0</v>
      </c>
      <c r="F6807">
        <v>6805</v>
      </c>
      <c r="G6807">
        <f t="shared" ca="1" si="215"/>
        <v>-0.11146403774858755</v>
      </c>
    </row>
    <row r="6808" spans="2:7" x14ac:dyDescent="0.2">
      <c r="B6808" s="153">
        <v>33767</v>
      </c>
      <c r="C6808" s="61">
        <v>37.945217</v>
      </c>
      <c r="D6808">
        <f t="shared" si="214"/>
        <v>0</v>
      </c>
      <c r="E6808">
        <v>0</v>
      </c>
      <c r="F6808">
        <v>6806</v>
      </c>
      <c r="G6808">
        <f t="shared" ca="1" si="215"/>
        <v>-8.7717172725987461E-2</v>
      </c>
    </row>
    <row r="6809" spans="2:7" x14ac:dyDescent="0.2">
      <c r="B6809" s="153">
        <v>33766</v>
      </c>
      <c r="C6809" s="61">
        <v>37.945217</v>
      </c>
      <c r="D6809">
        <f t="shared" si="214"/>
        <v>0</v>
      </c>
      <c r="E6809">
        <v>0</v>
      </c>
      <c r="F6809">
        <v>6807</v>
      </c>
      <c r="G6809">
        <f t="shared" ca="1" si="215"/>
        <v>-2.2034038372491125E-3</v>
      </c>
    </row>
    <row r="6810" spans="2:7" x14ac:dyDescent="0.2">
      <c r="B6810" s="153">
        <v>33765</v>
      </c>
      <c r="C6810" s="61">
        <v>37.945217</v>
      </c>
      <c r="D6810">
        <f t="shared" si="214"/>
        <v>5.7142104418644963E-3</v>
      </c>
      <c r="E6810">
        <v>5.7142104418644963E-3</v>
      </c>
      <c r="F6810">
        <v>6808</v>
      </c>
      <c r="G6810">
        <f t="shared" ca="1" si="215"/>
        <v>1.1403454610747562E-2</v>
      </c>
    </row>
    <row r="6811" spans="2:7" x14ac:dyDescent="0.2">
      <c r="B6811" s="153">
        <v>33764</v>
      </c>
      <c r="C6811" s="61">
        <v>37.729621999999999</v>
      </c>
      <c r="D6811">
        <f t="shared" si="214"/>
        <v>2.9411731002224831E-2</v>
      </c>
      <c r="E6811">
        <v>2.9411731002224831E-2</v>
      </c>
      <c r="F6811">
        <v>6809</v>
      </c>
      <c r="G6811">
        <f t="shared" ca="1" si="215"/>
        <v>2.0731992308066566E-2</v>
      </c>
    </row>
    <row r="6812" spans="2:7" x14ac:dyDescent="0.2">
      <c r="B6812" s="153">
        <v>33763</v>
      </c>
      <c r="C6812" s="61">
        <v>36.651634000000001</v>
      </c>
      <c r="D6812">
        <f t="shared" si="214"/>
        <v>-5.8479843062807955E-3</v>
      </c>
      <c r="E6812">
        <v>-5.8479843062807955E-3</v>
      </c>
      <c r="F6812">
        <v>6810</v>
      </c>
      <c r="G6812">
        <f t="shared" ca="1" si="215"/>
        <v>-3.986189791422956E-3</v>
      </c>
    </row>
    <row r="6813" spans="2:7" x14ac:dyDescent="0.2">
      <c r="B6813" s="153">
        <v>33760</v>
      </c>
      <c r="C6813" s="61">
        <v>36.867232999999999</v>
      </c>
      <c r="D6813">
        <f t="shared" si="214"/>
        <v>5.8823843979233618E-3</v>
      </c>
      <c r="E6813">
        <v>5.8823843979233618E-3</v>
      </c>
      <c r="F6813">
        <v>6811</v>
      </c>
      <c r="G6813">
        <f t="shared" ca="1" si="215"/>
        <v>8.1845953694218695E-2</v>
      </c>
    </row>
    <row r="6814" spans="2:7" x14ac:dyDescent="0.2">
      <c r="B6814" s="153">
        <v>33759</v>
      </c>
      <c r="C6814" s="61">
        <v>36.651634000000001</v>
      </c>
      <c r="D6814">
        <f t="shared" si="214"/>
        <v>0</v>
      </c>
      <c r="E6814">
        <v>0</v>
      </c>
      <c r="F6814">
        <v>6812</v>
      </c>
      <c r="G6814">
        <f t="shared" ca="1" si="215"/>
        <v>-0.10582105680927816</v>
      </c>
    </row>
    <row r="6815" spans="2:7" x14ac:dyDescent="0.2">
      <c r="B6815" s="153">
        <v>33758</v>
      </c>
      <c r="C6815" s="61">
        <v>36.651634000000001</v>
      </c>
      <c r="D6815">
        <f t="shared" si="214"/>
        <v>-2.8571396766180104E-2</v>
      </c>
      <c r="E6815">
        <v>-2.8571396766180104E-2</v>
      </c>
      <c r="F6815">
        <v>6813</v>
      </c>
      <c r="G6815">
        <f t="shared" ca="1" si="215"/>
        <v>5.396294192471747E-2</v>
      </c>
    </row>
    <row r="6816" spans="2:7" x14ac:dyDescent="0.2">
      <c r="B6816" s="153">
        <v>33757</v>
      </c>
      <c r="C6816" s="61">
        <v>37.729621999999999</v>
      </c>
      <c r="D6816">
        <f t="shared" si="214"/>
        <v>6.0606317009774119E-2</v>
      </c>
      <c r="E6816">
        <v>6.0606317009774119E-2</v>
      </c>
      <c r="F6816">
        <v>6814</v>
      </c>
      <c r="G6816">
        <f t="shared" ca="1" si="215"/>
        <v>-4.0474437019970153E-2</v>
      </c>
    </row>
    <row r="6817" spans="2:7" x14ac:dyDescent="0.2">
      <c r="B6817" s="153">
        <v>33756</v>
      </c>
      <c r="C6817" s="61">
        <v>35.573635000000003</v>
      </c>
      <c r="D6817">
        <f t="shared" si="214"/>
        <v>1.2269778041909174E-2</v>
      </c>
      <c r="E6817">
        <v>1.2269778041909174E-2</v>
      </c>
      <c r="F6817">
        <v>6815</v>
      </c>
      <c r="G6817">
        <f t="shared" ca="1" si="215"/>
        <v>-9.0396191307486463E-4</v>
      </c>
    </row>
    <row r="6818" spans="2:7" x14ac:dyDescent="0.2">
      <c r="B6818" s="153">
        <v>33753</v>
      </c>
      <c r="C6818" s="61">
        <v>35.142445000000002</v>
      </c>
      <c r="D6818">
        <f t="shared" si="214"/>
        <v>-6.0979032924746027E-3</v>
      </c>
      <c r="E6818">
        <v>-6.0979032924746027E-3</v>
      </c>
      <c r="F6818">
        <v>6816</v>
      </c>
      <c r="G6818">
        <f t="shared" ca="1" si="215"/>
        <v>3.06465717588674E-2</v>
      </c>
    </row>
    <row r="6819" spans="2:7" x14ac:dyDescent="0.2">
      <c r="B6819" s="153">
        <v>33752</v>
      </c>
      <c r="C6819" s="61">
        <v>35.358055</v>
      </c>
      <c r="D6819">
        <f t="shared" si="214"/>
        <v>-1.204806047045524E-2</v>
      </c>
      <c r="E6819">
        <v>-1.204806047045524E-2</v>
      </c>
      <c r="F6819">
        <v>6817</v>
      </c>
      <c r="G6819">
        <f t="shared" ca="1" si="215"/>
        <v>1.8970379606156298E-2</v>
      </c>
    </row>
    <row r="6820" spans="2:7" x14ac:dyDescent="0.2">
      <c r="B6820" s="153">
        <v>33751</v>
      </c>
      <c r="C6820" s="61">
        <v>35.789245999999999</v>
      </c>
      <c r="D6820">
        <f t="shared" si="214"/>
        <v>-2.3529319320388358E-2</v>
      </c>
      <c r="E6820">
        <v>-2.3529319320388358E-2</v>
      </c>
      <c r="F6820">
        <v>6818</v>
      </c>
      <c r="G6820">
        <f t="shared" ca="1" si="215"/>
        <v>-4.1913805041680019E-2</v>
      </c>
    </row>
    <row r="6821" spans="2:7" x14ac:dyDescent="0.2">
      <c r="B6821" s="153">
        <v>33750</v>
      </c>
      <c r="C6821" s="61">
        <v>36.651634000000001</v>
      </c>
      <c r="D6821">
        <f t="shared" si="214"/>
        <v>-3.9547948869856339E-2</v>
      </c>
      <c r="E6821">
        <v>-3.9547948869856339E-2</v>
      </c>
      <c r="F6821">
        <v>6819</v>
      </c>
      <c r="G6821">
        <f t="shared" ca="1" si="215"/>
        <v>5.0889911033275365E-2</v>
      </c>
    </row>
    <row r="6822" spans="2:7" x14ac:dyDescent="0.2">
      <c r="B6822" s="153">
        <v>33749</v>
      </c>
      <c r="C6822" s="61">
        <v>38.160815999999997</v>
      </c>
      <c r="D6822">
        <f t="shared" si="214"/>
        <v>-1.6666755566749403E-2</v>
      </c>
      <c r="E6822">
        <v>-1.6666755566749403E-2</v>
      </c>
      <c r="F6822">
        <v>6820</v>
      </c>
      <c r="G6822">
        <f t="shared" ca="1" si="215"/>
        <v>-3.9787364601761355E-2</v>
      </c>
    </row>
    <row r="6823" spans="2:7" x14ac:dyDescent="0.2">
      <c r="B6823" s="153">
        <v>33746</v>
      </c>
      <c r="C6823" s="61">
        <v>38.807613000000003</v>
      </c>
      <c r="D6823">
        <f t="shared" si="214"/>
        <v>-2.1739169890722911E-2</v>
      </c>
      <c r="E6823">
        <v>-2.1739169890722911E-2</v>
      </c>
      <c r="F6823">
        <v>6821</v>
      </c>
      <c r="G6823">
        <f t="shared" ca="1" si="215"/>
        <v>-4.3555410461639757E-2</v>
      </c>
    </row>
    <row r="6824" spans="2:7" x14ac:dyDescent="0.2">
      <c r="B6824" s="153">
        <v>33745</v>
      </c>
      <c r="C6824" s="61">
        <v>39.670006000000001</v>
      </c>
      <c r="D6824">
        <f t="shared" si="214"/>
        <v>0</v>
      </c>
      <c r="E6824">
        <v>0</v>
      </c>
      <c r="F6824">
        <v>6822</v>
      </c>
      <c r="G6824">
        <f t="shared" ca="1" si="215"/>
        <v>5.4335613865020199E-2</v>
      </c>
    </row>
    <row r="6825" spans="2:7" x14ac:dyDescent="0.2">
      <c r="B6825" s="153">
        <v>33744</v>
      </c>
      <c r="C6825" s="61">
        <v>39.670006000000001</v>
      </c>
      <c r="D6825">
        <f t="shared" si="214"/>
        <v>-1.0752448455896194E-2</v>
      </c>
      <c r="E6825">
        <v>-1.0752448455896194E-2</v>
      </c>
      <c r="F6825">
        <v>6823</v>
      </c>
      <c r="G6825">
        <f t="shared" ca="1" si="215"/>
        <v>-9.9744074991020993E-3</v>
      </c>
    </row>
    <row r="6826" spans="2:7" x14ac:dyDescent="0.2">
      <c r="B6826" s="153">
        <v>33743</v>
      </c>
      <c r="C6826" s="61">
        <v>40.101191999999998</v>
      </c>
      <c r="D6826">
        <f t="shared" si="214"/>
        <v>3.3333124611400186E-2</v>
      </c>
      <c r="E6826">
        <v>3.3333124611400186E-2</v>
      </c>
      <c r="F6826">
        <v>6824</v>
      </c>
      <c r="G6826">
        <f t="shared" ca="1" si="215"/>
        <v>3.2912028826705797E-2</v>
      </c>
    </row>
    <row r="6827" spans="2:7" x14ac:dyDescent="0.2">
      <c r="B6827" s="153">
        <v>33742</v>
      </c>
      <c r="C6827" s="61">
        <v>38.807613000000003</v>
      </c>
      <c r="D6827">
        <f t="shared" si="214"/>
        <v>-1.0988993345567362E-2</v>
      </c>
      <c r="E6827">
        <v>-1.0988993345567362E-2</v>
      </c>
      <c r="F6827">
        <v>6825</v>
      </c>
      <c r="G6827">
        <f t="shared" ca="1" si="215"/>
        <v>6.3107547739316122E-2</v>
      </c>
    </row>
    <row r="6828" spans="2:7" x14ac:dyDescent="0.2">
      <c r="B6828" s="153">
        <v>33739</v>
      </c>
      <c r="C6828" s="61">
        <v>39.238807999999999</v>
      </c>
      <c r="D6828">
        <f t="shared" si="214"/>
        <v>0</v>
      </c>
      <c r="E6828">
        <v>0</v>
      </c>
      <c r="F6828">
        <v>6826</v>
      </c>
      <c r="G6828">
        <f t="shared" ca="1" si="215"/>
        <v>-1.7632478459858718E-3</v>
      </c>
    </row>
    <row r="6829" spans="2:7" x14ac:dyDescent="0.2">
      <c r="B6829" s="153">
        <v>33738</v>
      </c>
      <c r="C6829" s="61">
        <v>39.238807999999999</v>
      </c>
      <c r="D6829">
        <f t="shared" si="214"/>
        <v>-2.1505196154767637E-2</v>
      </c>
      <c r="E6829">
        <v>-2.1505196154767637E-2</v>
      </c>
      <c r="F6829">
        <v>6827</v>
      </c>
      <c r="G6829">
        <f t="shared" ca="1" si="215"/>
        <v>-2.8319145590258232E-2</v>
      </c>
    </row>
    <row r="6830" spans="2:7" x14ac:dyDescent="0.2">
      <c r="B6830" s="153">
        <v>33737</v>
      </c>
      <c r="C6830" s="61">
        <v>40.101191999999998</v>
      </c>
      <c r="D6830">
        <f t="shared" si="214"/>
        <v>4.4943971300698125E-2</v>
      </c>
      <c r="E6830">
        <v>4.4943971300698125E-2</v>
      </c>
      <c r="F6830">
        <v>6828</v>
      </c>
      <c r="G6830">
        <f t="shared" ca="1" si="215"/>
        <v>-1.710423208380768E-2</v>
      </c>
    </row>
    <row r="6831" spans="2:7" x14ac:dyDescent="0.2">
      <c r="B6831" s="153">
        <v>33736</v>
      </c>
      <c r="C6831" s="61">
        <v>38.376404000000001</v>
      </c>
      <c r="D6831">
        <f t="shared" si="214"/>
        <v>-6.3158070759675958E-2</v>
      </c>
      <c r="E6831">
        <v>-6.3158070759675958E-2</v>
      </c>
      <c r="F6831">
        <v>6829</v>
      </c>
      <c r="G6831">
        <f t="shared" ca="1" si="215"/>
        <v>-1.0407987537819555E-2</v>
      </c>
    </row>
    <row r="6832" spans="2:7" x14ac:dyDescent="0.2">
      <c r="B6832" s="153">
        <v>33735</v>
      </c>
      <c r="C6832" s="61">
        <v>40.963585000000002</v>
      </c>
      <c r="D6832">
        <f t="shared" si="214"/>
        <v>-5.0000194807128334E-2</v>
      </c>
      <c r="E6832">
        <v>-5.0000194807128334E-2</v>
      </c>
      <c r="F6832">
        <v>6830</v>
      </c>
      <c r="G6832">
        <f t="shared" ca="1" si="215"/>
        <v>-2.3382236763731808E-2</v>
      </c>
    </row>
    <row r="6833" spans="2:7" x14ac:dyDescent="0.2">
      <c r="B6833" s="153">
        <v>33732</v>
      </c>
      <c r="C6833" s="61">
        <v>43.119571999999998</v>
      </c>
      <c r="D6833">
        <f t="shared" si="214"/>
        <v>0</v>
      </c>
      <c r="E6833">
        <v>0</v>
      </c>
      <c r="F6833">
        <v>6831</v>
      </c>
      <c r="G6833">
        <f t="shared" ca="1" si="215"/>
        <v>3.7625120136311953E-2</v>
      </c>
    </row>
    <row r="6834" spans="2:7" x14ac:dyDescent="0.2">
      <c r="B6834" s="153">
        <v>33731</v>
      </c>
      <c r="C6834" s="61">
        <v>43.119571999999998</v>
      </c>
      <c r="D6834">
        <f t="shared" si="214"/>
        <v>1.0101347997376898E-2</v>
      </c>
      <c r="E6834">
        <v>1.0101347997376898E-2</v>
      </c>
      <c r="F6834">
        <v>6832</v>
      </c>
      <c r="G6834">
        <f t="shared" ca="1" si="215"/>
        <v>-2.1577067641185502E-3</v>
      </c>
    </row>
    <row r="6835" spans="2:7" x14ac:dyDescent="0.2">
      <c r="B6835" s="153">
        <v>33730</v>
      </c>
      <c r="C6835" s="61">
        <v>42.688361999999998</v>
      </c>
      <c r="D6835">
        <f t="shared" si="214"/>
        <v>-6.6037939567820045E-2</v>
      </c>
      <c r="E6835">
        <v>-6.6037939567820045E-2</v>
      </c>
      <c r="F6835">
        <v>6833</v>
      </c>
      <c r="G6835">
        <f t="shared" ca="1" si="215"/>
        <v>-8.2074768157735858E-2</v>
      </c>
    </row>
    <row r="6836" spans="2:7" x14ac:dyDescent="0.2">
      <c r="B6836" s="153">
        <v>33729</v>
      </c>
      <c r="C6836" s="61">
        <v>45.706741000000001</v>
      </c>
      <c r="D6836">
        <f t="shared" si="214"/>
        <v>0</v>
      </c>
      <c r="E6836">
        <v>0</v>
      </c>
      <c r="F6836">
        <v>6834</v>
      </c>
      <c r="G6836">
        <f t="shared" ca="1" si="215"/>
        <v>1.8555791765998912E-2</v>
      </c>
    </row>
    <row r="6837" spans="2:7" x14ac:dyDescent="0.2">
      <c r="B6837" s="153">
        <v>33728</v>
      </c>
      <c r="C6837" s="61">
        <v>45.706741000000001</v>
      </c>
      <c r="D6837">
        <f t="shared" si="214"/>
        <v>0</v>
      </c>
      <c r="E6837">
        <v>0</v>
      </c>
      <c r="F6837">
        <v>6835</v>
      </c>
      <c r="G6837">
        <f t="shared" ca="1" si="215"/>
        <v>5.9131874066330088E-2</v>
      </c>
    </row>
    <row r="6838" spans="2:7" x14ac:dyDescent="0.2">
      <c r="B6838" s="153">
        <v>33725</v>
      </c>
      <c r="C6838" s="61">
        <v>45.706741000000001</v>
      </c>
      <c r="D6838">
        <f t="shared" si="214"/>
        <v>0</v>
      </c>
      <c r="E6838">
        <v>0</v>
      </c>
      <c r="F6838">
        <v>6836</v>
      </c>
      <c r="G6838">
        <f t="shared" ca="1" si="215"/>
        <v>-2.1734363984353799E-2</v>
      </c>
    </row>
    <row r="6839" spans="2:7" x14ac:dyDescent="0.2">
      <c r="B6839" s="153">
        <v>33724</v>
      </c>
      <c r="C6839" s="61">
        <v>45.706741000000001</v>
      </c>
      <c r="D6839">
        <f t="shared" si="214"/>
        <v>5.9999876622152074E-2</v>
      </c>
      <c r="E6839">
        <v>5.9999876622152074E-2</v>
      </c>
      <c r="F6839">
        <v>6837</v>
      </c>
      <c r="G6839">
        <f t="shared" ca="1" si="215"/>
        <v>1.5478114421966144E-2</v>
      </c>
    </row>
    <row r="6840" spans="2:7" x14ac:dyDescent="0.2">
      <c r="B6840" s="153">
        <v>33723</v>
      </c>
      <c r="C6840" s="61">
        <v>43.119571999999998</v>
      </c>
      <c r="D6840">
        <f t="shared" si="214"/>
        <v>-9.9008600584302251E-3</v>
      </c>
      <c r="E6840">
        <v>-9.9008600584302251E-3</v>
      </c>
      <c r="F6840">
        <v>6838</v>
      </c>
      <c r="G6840">
        <f t="shared" ca="1" si="215"/>
        <v>9.2821652466223009E-2</v>
      </c>
    </row>
    <row r="6841" spans="2:7" x14ac:dyDescent="0.2">
      <c r="B6841" s="153">
        <v>33722</v>
      </c>
      <c r="C6841" s="61">
        <v>43.550761999999999</v>
      </c>
      <c r="D6841">
        <f t="shared" si="214"/>
        <v>-0.1512604224809426</v>
      </c>
      <c r="E6841">
        <v>-0.1512604224809426</v>
      </c>
      <c r="F6841">
        <v>6839</v>
      </c>
      <c r="G6841">
        <f t="shared" ca="1" si="215"/>
        <v>-1.914973027881909E-2</v>
      </c>
    </row>
    <row r="6842" spans="2:7" x14ac:dyDescent="0.2">
      <c r="B6842" s="153">
        <v>33721</v>
      </c>
      <c r="C6842" s="61">
        <v>51.312278999999997</v>
      </c>
      <c r="D6842">
        <f t="shared" si="214"/>
        <v>0</v>
      </c>
      <c r="E6842">
        <v>0</v>
      </c>
      <c r="F6842">
        <v>6840</v>
      </c>
      <c r="G6842">
        <f t="shared" ca="1" si="215"/>
        <v>3.8402988118082571E-2</v>
      </c>
    </row>
    <row r="6843" spans="2:7" x14ac:dyDescent="0.2">
      <c r="B6843" s="153">
        <v>33718</v>
      </c>
      <c r="C6843" s="61">
        <v>51.312278999999997</v>
      </c>
      <c r="D6843">
        <f t="shared" si="214"/>
        <v>0</v>
      </c>
      <c r="E6843">
        <v>0</v>
      </c>
      <c r="F6843">
        <v>6841</v>
      </c>
      <c r="G6843">
        <f t="shared" ca="1" si="215"/>
        <v>-6.6734282990326049E-2</v>
      </c>
    </row>
    <row r="6844" spans="2:7" x14ac:dyDescent="0.2">
      <c r="B6844" s="153">
        <v>33717</v>
      </c>
      <c r="C6844" s="61">
        <v>51.312278999999997</v>
      </c>
      <c r="D6844">
        <f t="shared" si="214"/>
        <v>0</v>
      </c>
      <c r="E6844">
        <v>0</v>
      </c>
      <c r="F6844">
        <v>6842</v>
      </c>
      <c r="G6844">
        <f t="shared" ca="1" si="215"/>
        <v>-9.4018227992108586E-2</v>
      </c>
    </row>
    <row r="6845" spans="2:7" x14ac:dyDescent="0.2">
      <c r="B6845" s="153">
        <v>33716</v>
      </c>
      <c r="C6845" s="61">
        <v>51.312278999999997</v>
      </c>
      <c r="D6845">
        <f t="shared" si="214"/>
        <v>0.12264138456075868</v>
      </c>
      <c r="E6845">
        <v>0.12264138456075868</v>
      </c>
      <c r="F6845">
        <v>6843</v>
      </c>
      <c r="G6845">
        <f t="shared" ca="1" si="215"/>
        <v>-2.9401917102548098E-3</v>
      </c>
    </row>
    <row r="6846" spans="2:7" x14ac:dyDescent="0.2">
      <c r="B6846" s="153">
        <v>33715</v>
      </c>
      <c r="C6846" s="61">
        <v>45.706741000000001</v>
      </c>
      <c r="D6846">
        <f t="shared" si="214"/>
        <v>0</v>
      </c>
      <c r="E6846">
        <v>0</v>
      </c>
      <c r="F6846">
        <v>6844</v>
      </c>
      <c r="G6846">
        <f t="shared" ca="1" si="215"/>
        <v>-1.2008102019769361E-2</v>
      </c>
    </row>
    <row r="6847" spans="2:7" x14ac:dyDescent="0.2">
      <c r="B6847" s="153">
        <v>33714</v>
      </c>
      <c r="C6847" s="61">
        <v>45.706741000000001</v>
      </c>
      <c r="D6847">
        <f t="shared" si="214"/>
        <v>0</v>
      </c>
      <c r="E6847">
        <v>0</v>
      </c>
      <c r="F6847">
        <v>6845</v>
      </c>
      <c r="G6847">
        <f t="shared" ca="1" si="215"/>
        <v>-4.888747105837938E-2</v>
      </c>
    </row>
    <row r="6848" spans="2:7" x14ac:dyDescent="0.2">
      <c r="B6848" s="153">
        <v>33711</v>
      </c>
      <c r="C6848" s="61">
        <v>45.706741000000001</v>
      </c>
      <c r="D6848">
        <f t="shared" si="214"/>
        <v>0</v>
      </c>
      <c r="E6848">
        <v>0</v>
      </c>
      <c r="F6848">
        <v>6846</v>
      </c>
      <c r="G6848">
        <f t="shared" ca="1" si="215"/>
        <v>-3.6507975281035498E-2</v>
      </c>
    </row>
    <row r="6849" spans="2:7" x14ac:dyDescent="0.2">
      <c r="B6849" s="153">
        <v>33710</v>
      </c>
      <c r="C6849" s="61">
        <v>45.706741000000001</v>
      </c>
      <c r="D6849">
        <f t="shared" si="214"/>
        <v>0</v>
      </c>
      <c r="E6849">
        <v>0</v>
      </c>
      <c r="F6849">
        <v>6847</v>
      </c>
      <c r="G6849">
        <f t="shared" ca="1" si="215"/>
        <v>3.6548430448838454E-3</v>
      </c>
    </row>
    <row r="6850" spans="2:7" x14ac:dyDescent="0.2">
      <c r="B6850" s="153">
        <v>33709</v>
      </c>
      <c r="C6850" s="61">
        <v>45.706741000000001</v>
      </c>
      <c r="D6850">
        <f t="shared" si="214"/>
        <v>0</v>
      </c>
      <c r="E6850">
        <v>0</v>
      </c>
      <c r="F6850">
        <v>6848</v>
      </c>
      <c r="G6850">
        <f t="shared" ca="1" si="215"/>
        <v>9.4209263683751442E-4</v>
      </c>
    </row>
    <row r="6851" spans="2:7" x14ac:dyDescent="0.2">
      <c r="B6851" s="153">
        <v>33708</v>
      </c>
      <c r="C6851" s="61">
        <v>45.706741000000001</v>
      </c>
      <c r="D6851">
        <f t="shared" ref="D6851:D6914" si="216">(C6851-C6852)/C6852</f>
        <v>0</v>
      </c>
      <c r="E6851">
        <v>0</v>
      </c>
      <c r="F6851">
        <v>6849</v>
      </c>
      <c r="G6851">
        <f t="shared" ref="G6851:G6914" ca="1" si="217">_xlfn.NORM.INV(RAND(),$N$5,$N$6)</f>
        <v>4.0556494192323708E-3</v>
      </c>
    </row>
    <row r="6852" spans="2:7" x14ac:dyDescent="0.2">
      <c r="B6852" s="153">
        <v>33707</v>
      </c>
      <c r="C6852" s="61">
        <v>45.706741000000001</v>
      </c>
      <c r="D6852">
        <f t="shared" si="216"/>
        <v>-7.826086903913812E-2</v>
      </c>
      <c r="E6852">
        <v>-7.826086903913812E-2</v>
      </c>
      <c r="F6852">
        <v>6850</v>
      </c>
      <c r="G6852">
        <f t="shared" ca="1" si="217"/>
        <v>5.5069765148593276E-2</v>
      </c>
    </row>
    <row r="6853" spans="2:7" x14ac:dyDescent="0.2">
      <c r="B6853" s="153">
        <v>33704</v>
      </c>
      <c r="C6853" s="61">
        <v>49.587502000000001</v>
      </c>
      <c r="D6853">
        <f t="shared" si="216"/>
        <v>-1.7093874107069314E-2</v>
      </c>
      <c r="E6853">
        <v>-1.7093874107069314E-2</v>
      </c>
      <c r="F6853">
        <v>6851</v>
      </c>
      <c r="G6853">
        <f t="shared" ca="1" si="217"/>
        <v>3.00161156041123E-3</v>
      </c>
    </row>
    <row r="6854" spans="2:7" x14ac:dyDescent="0.2">
      <c r="B6854" s="153">
        <v>33703</v>
      </c>
      <c r="C6854" s="61">
        <v>50.449885999999999</v>
      </c>
      <c r="D6854">
        <f t="shared" si="216"/>
        <v>0</v>
      </c>
      <c r="E6854">
        <v>0</v>
      </c>
      <c r="F6854">
        <v>6852</v>
      </c>
      <c r="G6854">
        <f t="shared" ca="1" si="217"/>
        <v>3.7913869200129853E-2</v>
      </c>
    </row>
    <row r="6855" spans="2:7" x14ac:dyDescent="0.2">
      <c r="B6855" s="153">
        <v>33702</v>
      </c>
      <c r="C6855" s="61">
        <v>50.449885999999999</v>
      </c>
      <c r="D6855">
        <f t="shared" si="216"/>
        <v>0.14705879477430214</v>
      </c>
      <c r="E6855">
        <v>0.14705879477430214</v>
      </c>
      <c r="F6855">
        <v>6853</v>
      </c>
      <c r="G6855">
        <f t="shared" ca="1" si="217"/>
        <v>-1.6854216945558383E-2</v>
      </c>
    </row>
    <row r="6856" spans="2:7" x14ac:dyDescent="0.2">
      <c r="B6856" s="153">
        <v>33701</v>
      </c>
      <c r="C6856" s="61">
        <v>43.981952999999997</v>
      </c>
      <c r="D6856">
        <f t="shared" si="216"/>
        <v>9.9008830201409177E-3</v>
      </c>
      <c r="E6856">
        <v>9.9008830201409177E-3</v>
      </c>
      <c r="F6856">
        <v>6854</v>
      </c>
      <c r="G6856">
        <f t="shared" ca="1" si="217"/>
        <v>-3.3002089345807442E-3</v>
      </c>
    </row>
    <row r="6857" spans="2:7" x14ac:dyDescent="0.2">
      <c r="B6857" s="153">
        <v>33700</v>
      </c>
      <c r="C6857" s="61">
        <v>43.550761999999999</v>
      </c>
      <c r="D6857">
        <f t="shared" si="216"/>
        <v>-1.9417578907584186E-2</v>
      </c>
      <c r="E6857">
        <v>-1.9417578907584186E-2</v>
      </c>
      <c r="F6857">
        <v>6855</v>
      </c>
      <c r="G6857">
        <f t="shared" ca="1" si="217"/>
        <v>2.7427700784365657E-3</v>
      </c>
    </row>
    <row r="6858" spans="2:7" x14ac:dyDescent="0.2">
      <c r="B6858" s="153">
        <v>33697</v>
      </c>
      <c r="C6858" s="61">
        <v>44.413158000000003</v>
      </c>
      <c r="D6858">
        <f t="shared" si="216"/>
        <v>0</v>
      </c>
      <c r="E6858">
        <v>0</v>
      </c>
      <c r="F6858">
        <v>6856</v>
      </c>
      <c r="G6858">
        <f t="shared" ca="1" si="217"/>
        <v>-9.5518699636976383E-3</v>
      </c>
    </row>
    <row r="6859" spans="2:7" x14ac:dyDescent="0.2">
      <c r="B6859" s="153">
        <v>33696</v>
      </c>
      <c r="C6859" s="61">
        <v>44.413158000000003</v>
      </c>
      <c r="D6859">
        <f t="shared" si="216"/>
        <v>9.8041348914179784E-3</v>
      </c>
      <c r="E6859">
        <v>9.8041348914179784E-3</v>
      </c>
      <c r="F6859">
        <v>6857</v>
      </c>
      <c r="G6859">
        <f t="shared" ca="1" si="217"/>
        <v>3.0644807306792754E-2</v>
      </c>
    </row>
    <row r="6860" spans="2:7" x14ac:dyDescent="0.2">
      <c r="B6860" s="153">
        <v>33695</v>
      </c>
      <c r="C6860" s="61">
        <v>43.981952999999997</v>
      </c>
      <c r="D6860">
        <f t="shared" si="216"/>
        <v>0</v>
      </c>
      <c r="E6860">
        <v>0</v>
      </c>
      <c r="F6860">
        <v>6858</v>
      </c>
      <c r="G6860">
        <f t="shared" ca="1" si="217"/>
        <v>7.403259298399413E-2</v>
      </c>
    </row>
    <row r="6861" spans="2:7" x14ac:dyDescent="0.2">
      <c r="B6861" s="153">
        <v>33694</v>
      </c>
      <c r="C6861" s="61">
        <v>43.981952999999997</v>
      </c>
      <c r="D6861">
        <f t="shared" si="216"/>
        <v>1.9999757882568945E-2</v>
      </c>
      <c r="E6861">
        <v>1.9999757882568945E-2</v>
      </c>
      <c r="F6861">
        <v>6859</v>
      </c>
      <c r="G6861">
        <f t="shared" ca="1" si="217"/>
        <v>8.5963029650376097E-2</v>
      </c>
    </row>
    <row r="6862" spans="2:7" x14ac:dyDescent="0.2">
      <c r="B6862" s="153">
        <v>33693</v>
      </c>
      <c r="C6862" s="61">
        <v>43.119571999999998</v>
      </c>
      <c r="D6862">
        <f t="shared" si="216"/>
        <v>6.3830067545738126E-2</v>
      </c>
      <c r="E6862">
        <v>6.3830067545738126E-2</v>
      </c>
      <c r="F6862">
        <v>6860</v>
      </c>
      <c r="G6862">
        <f t="shared" ca="1" si="217"/>
        <v>-5.0487843026184144E-3</v>
      </c>
    </row>
    <row r="6863" spans="2:7" x14ac:dyDescent="0.2">
      <c r="B6863" s="153">
        <v>33690</v>
      </c>
      <c r="C6863" s="61">
        <v>40.532387</v>
      </c>
      <c r="D6863">
        <f t="shared" si="216"/>
        <v>-2.0833351954844349E-2</v>
      </c>
      <c r="E6863">
        <v>-2.0833351954844349E-2</v>
      </c>
      <c r="F6863">
        <v>6861</v>
      </c>
      <c r="G6863">
        <f t="shared" ca="1" si="217"/>
        <v>-2.554635579334702E-2</v>
      </c>
    </row>
    <row r="6864" spans="2:7" x14ac:dyDescent="0.2">
      <c r="B6864" s="153">
        <v>33689</v>
      </c>
      <c r="C6864" s="61">
        <v>41.394779</v>
      </c>
      <c r="D6864">
        <f t="shared" si="216"/>
        <v>0</v>
      </c>
      <c r="E6864">
        <v>0</v>
      </c>
      <c r="F6864">
        <v>6862</v>
      </c>
      <c r="G6864">
        <f t="shared" ca="1" si="217"/>
        <v>-1.7401220441727181E-2</v>
      </c>
    </row>
    <row r="6865" spans="2:7" x14ac:dyDescent="0.2">
      <c r="B6865" s="153">
        <v>33688</v>
      </c>
      <c r="C6865" s="61">
        <v>41.394779</v>
      </c>
      <c r="D6865">
        <f t="shared" si="216"/>
        <v>4.3478012077941178E-2</v>
      </c>
      <c r="E6865">
        <v>4.3478012077941178E-2</v>
      </c>
      <c r="F6865">
        <v>6863</v>
      </c>
      <c r="G6865">
        <f t="shared" ca="1" si="217"/>
        <v>6.2209792016345938E-2</v>
      </c>
    </row>
    <row r="6866" spans="2:7" x14ac:dyDescent="0.2">
      <c r="B6866" s="153">
        <v>33687</v>
      </c>
      <c r="C6866" s="61">
        <v>39.670006000000001</v>
      </c>
      <c r="D6866">
        <f t="shared" si="216"/>
        <v>0.10843368982962096</v>
      </c>
      <c r="E6866">
        <v>0.10843368982962096</v>
      </c>
      <c r="F6866">
        <v>6864</v>
      </c>
      <c r="G6866">
        <f t="shared" ca="1" si="217"/>
        <v>2.1336106187807076E-2</v>
      </c>
    </row>
    <row r="6867" spans="2:7" x14ac:dyDescent="0.2">
      <c r="B6867" s="153">
        <v>33686</v>
      </c>
      <c r="C6867" s="61">
        <v>35.789245999999999</v>
      </c>
      <c r="D6867">
        <f t="shared" si="216"/>
        <v>0</v>
      </c>
      <c r="E6867">
        <v>0</v>
      </c>
      <c r="F6867">
        <v>6865</v>
      </c>
      <c r="G6867">
        <f t="shared" ca="1" si="217"/>
        <v>-5.8218178539447496E-2</v>
      </c>
    </row>
    <row r="6868" spans="2:7" x14ac:dyDescent="0.2">
      <c r="B6868" s="153">
        <v>33683</v>
      </c>
      <c r="C6868" s="61">
        <v>35.789245999999999</v>
      </c>
      <c r="D6868">
        <f t="shared" si="216"/>
        <v>1.2194986404088073E-2</v>
      </c>
      <c r="E6868">
        <v>1.2194986404088073E-2</v>
      </c>
      <c r="F6868">
        <v>6866</v>
      </c>
      <c r="G6868">
        <f t="shared" ca="1" si="217"/>
        <v>2.8189451952090577E-2</v>
      </c>
    </row>
    <row r="6869" spans="2:7" x14ac:dyDescent="0.2">
      <c r="B6869" s="153">
        <v>33682</v>
      </c>
      <c r="C6869" s="61">
        <v>35.358055</v>
      </c>
      <c r="D6869">
        <f t="shared" si="216"/>
        <v>0</v>
      </c>
      <c r="E6869">
        <v>0</v>
      </c>
      <c r="F6869">
        <v>6867</v>
      </c>
      <c r="G6869">
        <f t="shared" ca="1" si="217"/>
        <v>-3.5918235137301496E-2</v>
      </c>
    </row>
    <row r="6870" spans="2:7" x14ac:dyDescent="0.2">
      <c r="B6870" s="153">
        <v>33681</v>
      </c>
      <c r="C6870" s="61">
        <v>35.358055</v>
      </c>
      <c r="D6870">
        <f t="shared" si="216"/>
        <v>-2.3809130713846872E-2</v>
      </c>
      <c r="E6870">
        <v>-2.3809130713846872E-2</v>
      </c>
      <c r="F6870">
        <v>6868</v>
      </c>
      <c r="G6870">
        <f t="shared" ca="1" si="217"/>
        <v>-6.2185715098831348E-2</v>
      </c>
    </row>
    <row r="6871" spans="2:7" x14ac:dyDescent="0.2">
      <c r="B6871" s="153">
        <v>33680</v>
      </c>
      <c r="C6871" s="61">
        <v>36.220432000000002</v>
      </c>
      <c r="D6871">
        <f t="shared" si="216"/>
        <v>0</v>
      </c>
      <c r="E6871">
        <v>0</v>
      </c>
      <c r="F6871">
        <v>6869</v>
      </c>
      <c r="G6871">
        <f t="shared" ca="1" si="217"/>
        <v>9.4849764336739709E-2</v>
      </c>
    </row>
    <row r="6872" spans="2:7" x14ac:dyDescent="0.2">
      <c r="B6872" s="153">
        <v>33679</v>
      </c>
      <c r="C6872" s="61">
        <v>36.220432000000002</v>
      </c>
      <c r="D6872">
        <f t="shared" si="216"/>
        <v>1.204792076368426E-2</v>
      </c>
      <c r="E6872">
        <v>1.204792076368426E-2</v>
      </c>
      <c r="F6872">
        <v>6870</v>
      </c>
      <c r="G6872">
        <f t="shared" ca="1" si="217"/>
        <v>-2.0340885298542884E-2</v>
      </c>
    </row>
    <row r="6873" spans="2:7" x14ac:dyDescent="0.2">
      <c r="B6873" s="153">
        <v>33676</v>
      </c>
      <c r="C6873" s="61">
        <v>35.789245999999999</v>
      </c>
      <c r="D6873">
        <f t="shared" si="216"/>
        <v>2.4691520268547599E-2</v>
      </c>
      <c r="E6873">
        <v>2.4691520268547599E-2</v>
      </c>
      <c r="F6873">
        <v>6871</v>
      </c>
      <c r="G6873">
        <f t="shared" ca="1" si="217"/>
        <v>-9.349932125917565E-2</v>
      </c>
    </row>
    <row r="6874" spans="2:7" x14ac:dyDescent="0.2">
      <c r="B6874" s="153">
        <v>33675</v>
      </c>
      <c r="C6874" s="61">
        <v>34.926848999999997</v>
      </c>
      <c r="D6874">
        <f t="shared" si="216"/>
        <v>3.8461507585511333E-2</v>
      </c>
      <c r="E6874">
        <v>3.8461507585511333E-2</v>
      </c>
      <c r="F6874">
        <v>6872</v>
      </c>
      <c r="G6874">
        <f t="shared" ca="1" si="217"/>
        <v>-8.5032009995583926E-2</v>
      </c>
    </row>
    <row r="6875" spans="2:7" x14ac:dyDescent="0.2">
      <c r="B6875" s="153">
        <v>33674</v>
      </c>
      <c r="C6875" s="61">
        <v>33.633262999999999</v>
      </c>
      <c r="D6875">
        <f t="shared" si="216"/>
        <v>-3.7037008405768235E-2</v>
      </c>
      <c r="E6875">
        <v>-3.7037008405768235E-2</v>
      </c>
      <c r="F6875">
        <v>6873</v>
      </c>
      <c r="G6875">
        <f t="shared" ca="1" si="217"/>
        <v>2.0179337831021011E-2</v>
      </c>
    </row>
    <row r="6876" spans="2:7" x14ac:dyDescent="0.2">
      <c r="B6876" s="153">
        <v>33673</v>
      </c>
      <c r="C6876" s="61">
        <v>34.926848999999997</v>
      </c>
      <c r="D6876">
        <f t="shared" si="216"/>
        <v>-5.2631668886026835E-2</v>
      </c>
      <c r="E6876">
        <v>-5.2631668886026835E-2</v>
      </c>
      <c r="F6876">
        <v>6874</v>
      </c>
      <c r="G6876">
        <f t="shared" ca="1" si="217"/>
        <v>5.4406179895880369E-2</v>
      </c>
    </row>
    <row r="6877" spans="2:7" x14ac:dyDescent="0.2">
      <c r="B6877" s="153">
        <v>33672</v>
      </c>
      <c r="C6877" s="61">
        <v>36.867232999999999</v>
      </c>
      <c r="D6877">
        <f t="shared" si="216"/>
        <v>0</v>
      </c>
      <c r="E6877">
        <v>0</v>
      </c>
      <c r="F6877">
        <v>6875</v>
      </c>
      <c r="G6877">
        <f t="shared" ca="1" si="217"/>
        <v>6.3610994118900144E-2</v>
      </c>
    </row>
    <row r="6878" spans="2:7" x14ac:dyDescent="0.2">
      <c r="B6878" s="153">
        <v>33669</v>
      </c>
      <c r="C6878" s="61">
        <v>36.867232999999999</v>
      </c>
      <c r="D6878">
        <f t="shared" si="216"/>
        <v>0</v>
      </c>
      <c r="E6878">
        <v>0</v>
      </c>
      <c r="F6878">
        <v>6876</v>
      </c>
      <c r="G6878">
        <f t="shared" ca="1" si="217"/>
        <v>3.8967416384320053E-2</v>
      </c>
    </row>
    <row r="6879" spans="2:7" x14ac:dyDescent="0.2">
      <c r="B6879" s="153">
        <v>33668</v>
      </c>
      <c r="C6879" s="61">
        <v>36.867232999999999</v>
      </c>
      <c r="D6879">
        <f t="shared" si="216"/>
        <v>0</v>
      </c>
      <c r="E6879">
        <v>0</v>
      </c>
      <c r="F6879">
        <v>6877</v>
      </c>
      <c r="G6879">
        <f t="shared" ca="1" si="217"/>
        <v>8.7725258939826259E-2</v>
      </c>
    </row>
    <row r="6880" spans="2:7" x14ac:dyDescent="0.2">
      <c r="B6880" s="153">
        <v>33667</v>
      </c>
      <c r="C6880" s="61">
        <v>36.867232999999999</v>
      </c>
      <c r="D6880">
        <f t="shared" si="216"/>
        <v>0</v>
      </c>
      <c r="E6880">
        <v>0</v>
      </c>
      <c r="F6880">
        <v>6878</v>
      </c>
      <c r="G6880">
        <f t="shared" ca="1" si="217"/>
        <v>9.2451401252618373E-2</v>
      </c>
    </row>
    <row r="6881" spans="2:7" x14ac:dyDescent="0.2">
      <c r="B6881" s="153">
        <v>33666</v>
      </c>
      <c r="C6881" s="61">
        <v>36.867232999999999</v>
      </c>
      <c r="D6881">
        <f t="shared" si="216"/>
        <v>5.8823843979233618E-3</v>
      </c>
      <c r="E6881">
        <v>5.8823843979233618E-3</v>
      </c>
      <c r="F6881">
        <v>6879</v>
      </c>
      <c r="G6881">
        <f t="shared" ca="1" si="217"/>
        <v>3.2142797911182068E-2</v>
      </c>
    </row>
    <row r="6882" spans="2:7" x14ac:dyDescent="0.2">
      <c r="B6882" s="153">
        <v>33665</v>
      </c>
      <c r="C6882" s="61">
        <v>36.651634000000001</v>
      </c>
      <c r="D6882">
        <f t="shared" si="216"/>
        <v>4.9382782855676571E-2</v>
      </c>
      <c r="E6882">
        <v>4.9382782855676571E-2</v>
      </c>
      <c r="F6882">
        <v>6880</v>
      </c>
      <c r="G6882">
        <f t="shared" ca="1" si="217"/>
        <v>-1.8547843786274269E-3</v>
      </c>
    </row>
    <row r="6883" spans="2:7" x14ac:dyDescent="0.2">
      <c r="B6883" s="153">
        <v>33662</v>
      </c>
      <c r="C6883" s="61">
        <v>34.926848999999997</v>
      </c>
      <c r="D6883">
        <f t="shared" si="216"/>
        <v>5.1948220925200898E-2</v>
      </c>
      <c r="E6883">
        <v>5.1948220925200898E-2</v>
      </c>
      <c r="F6883">
        <v>6881</v>
      </c>
      <c r="G6883">
        <f t="shared" ca="1" si="217"/>
        <v>8.4882747694355581E-2</v>
      </c>
    </row>
    <row r="6884" spans="2:7" x14ac:dyDescent="0.2">
      <c r="B6884" s="153">
        <v>33661</v>
      </c>
      <c r="C6884" s="61">
        <v>33.202061</v>
      </c>
      <c r="D6884">
        <f t="shared" si="216"/>
        <v>6.9444444891808121E-2</v>
      </c>
      <c r="E6884">
        <v>6.9444444891808121E-2</v>
      </c>
      <c r="F6884">
        <v>6882</v>
      </c>
      <c r="G6884">
        <f t="shared" ca="1" si="217"/>
        <v>3.4151312586694682E-2</v>
      </c>
    </row>
    <row r="6885" spans="2:7" x14ac:dyDescent="0.2">
      <c r="B6885" s="153">
        <v>33660</v>
      </c>
      <c r="C6885" s="61">
        <v>31.046082999999999</v>
      </c>
      <c r="D6885">
        <f t="shared" si="216"/>
        <v>5.8823587590713482E-2</v>
      </c>
      <c r="E6885">
        <v>5.8823587590713482E-2</v>
      </c>
      <c r="F6885">
        <v>6883</v>
      </c>
      <c r="G6885">
        <f t="shared" ca="1" si="217"/>
        <v>-7.504446929532356E-2</v>
      </c>
    </row>
    <row r="6886" spans="2:7" x14ac:dyDescent="0.2">
      <c r="B6886" s="153">
        <v>33659</v>
      </c>
      <c r="C6886" s="61">
        <v>29.321299</v>
      </c>
      <c r="D6886">
        <f t="shared" si="216"/>
        <v>0</v>
      </c>
      <c r="E6886">
        <v>0</v>
      </c>
      <c r="F6886">
        <v>6884</v>
      </c>
      <c r="G6886">
        <f t="shared" ca="1" si="217"/>
        <v>-1.7228769139723561E-2</v>
      </c>
    </row>
    <row r="6887" spans="2:7" x14ac:dyDescent="0.2">
      <c r="B6887" s="153">
        <v>33658</v>
      </c>
      <c r="C6887" s="61">
        <v>29.321299</v>
      </c>
      <c r="D6887">
        <f t="shared" si="216"/>
        <v>3.6900062063769403E-3</v>
      </c>
      <c r="E6887">
        <v>3.6900062063769403E-3</v>
      </c>
      <c r="F6887">
        <v>6885</v>
      </c>
      <c r="G6887">
        <f t="shared" ca="1" si="217"/>
        <v>5.8138398740676172E-3</v>
      </c>
    </row>
    <row r="6888" spans="2:7" x14ac:dyDescent="0.2">
      <c r="B6888" s="153">
        <v>33655</v>
      </c>
      <c r="C6888" s="61">
        <v>29.213501000000001</v>
      </c>
      <c r="D6888">
        <f t="shared" si="216"/>
        <v>7.4346734838934567E-3</v>
      </c>
      <c r="E6888">
        <v>7.4346734838934567E-3</v>
      </c>
      <c r="F6888">
        <v>6886</v>
      </c>
      <c r="G6888">
        <f t="shared" ca="1" si="217"/>
        <v>7.1993817538971994E-3</v>
      </c>
    </row>
    <row r="6889" spans="2:7" x14ac:dyDescent="0.2">
      <c r="B6889" s="153">
        <v>33654</v>
      </c>
      <c r="C6889" s="61">
        <v>28.997910999999998</v>
      </c>
      <c r="D6889">
        <f t="shared" si="216"/>
        <v>1.1278238622570413E-2</v>
      </c>
      <c r="E6889">
        <v>1.1278238622570413E-2</v>
      </c>
      <c r="F6889">
        <v>6887</v>
      </c>
      <c r="G6889">
        <f t="shared" ca="1" si="217"/>
        <v>5.1530868744037839E-2</v>
      </c>
    </row>
    <row r="6890" spans="2:7" x14ac:dyDescent="0.2">
      <c r="B6890" s="153">
        <v>33653</v>
      </c>
      <c r="C6890" s="61">
        <v>28.674513000000001</v>
      </c>
      <c r="D6890">
        <f t="shared" si="216"/>
        <v>-1.4814690109722453E-2</v>
      </c>
      <c r="E6890">
        <v>-1.4814690109722453E-2</v>
      </c>
      <c r="F6890">
        <v>6888</v>
      </c>
      <c r="G6890">
        <f t="shared" ca="1" si="217"/>
        <v>-3.6343192259267632E-2</v>
      </c>
    </row>
    <row r="6891" spans="2:7" x14ac:dyDescent="0.2">
      <c r="B6891" s="153">
        <v>33652</v>
      </c>
      <c r="C6891" s="61">
        <v>29.105705</v>
      </c>
      <c r="D6891">
        <f t="shared" si="216"/>
        <v>-2.1739148701425043E-2</v>
      </c>
      <c r="E6891">
        <v>-2.1739148701425043E-2</v>
      </c>
      <c r="F6891">
        <v>6889</v>
      </c>
      <c r="G6891">
        <f t="shared" ca="1" si="217"/>
        <v>7.4445498132891821E-2</v>
      </c>
    </row>
    <row r="6892" spans="2:7" x14ac:dyDescent="0.2">
      <c r="B6892" s="153">
        <v>33651</v>
      </c>
      <c r="C6892" s="61">
        <v>29.752499</v>
      </c>
      <c r="D6892">
        <f t="shared" si="216"/>
        <v>6.153847855458499E-2</v>
      </c>
      <c r="E6892">
        <v>6.153847855458499E-2</v>
      </c>
      <c r="F6892">
        <v>6890</v>
      </c>
      <c r="G6892">
        <f t="shared" ca="1" si="217"/>
        <v>0.15894186919202571</v>
      </c>
    </row>
    <row r="6893" spans="2:7" x14ac:dyDescent="0.2">
      <c r="B6893" s="153">
        <v>33648</v>
      </c>
      <c r="C6893" s="61">
        <v>28.027716000000002</v>
      </c>
      <c r="D6893">
        <f t="shared" si="216"/>
        <v>0</v>
      </c>
      <c r="E6893">
        <v>0</v>
      </c>
      <c r="F6893">
        <v>6891</v>
      </c>
      <c r="G6893">
        <f t="shared" ca="1" si="217"/>
        <v>4.114605496479689E-2</v>
      </c>
    </row>
    <row r="6894" spans="2:7" x14ac:dyDescent="0.2">
      <c r="B6894" s="153">
        <v>33647</v>
      </c>
      <c r="C6894" s="61">
        <v>28.027716000000002</v>
      </c>
      <c r="D6894">
        <f t="shared" si="216"/>
        <v>2.3621993180361678E-2</v>
      </c>
      <c r="E6894">
        <v>2.3621993180361678E-2</v>
      </c>
      <c r="F6894">
        <v>6892</v>
      </c>
      <c r="G6894">
        <f t="shared" ca="1" si="217"/>
        <v>6.8570054969387326E-2</v>
      </c>
    </row>
    <row r="6895" spans="2:7" x14ac:dyDescent="0.2">
      <c r="B6895" s="153">
        <v>33646</v>
      </c>
      <c r="C6895" s="61">
        <v>27.380924</v>
      </c>
      <c r="D6895">
        <f t="shared" si="216"/>
        <v>1.6000013061356313E-2</v>
      </c>
      <c r="E6895">
        <v>1.6000013061356313E-2</v>
      </c>
      <c r="F6895">
        <v>6893</v>
      </c>
      <c r="G6895">
        <f t="shared" ca="1" si="217"/>
        <v>-2.7623086639235832E-2</v>
      </c>
    </row>
    <row r="6896" spans="2:7" x14ac:dyDescent="0.2">
      <c r="B6896" s="153">
        <v>33645</v>
      </c>
      <c r="C6896" s="61">
        <v>26.949728</v>
      </c>
      <c r="D6896">
        <f t="shared" si="216"/>
        <v>0</v>
      </c>
      <c r="E6896">
        <v>0</v>
      </c>
      <c r="F6896">
        <v>6894</v>
      </c>
      <c r="G6896">
        <f t="shared" ca="1" si="217"/>
        <v>9.6504715729200399E-2</v>
      </c>
    </row>
    <row r="6897" spans="2:7" x14ac:dyDescent="0.2">
      <c r="B6897" s="153">
        <v>33644</v>
      </c>
      <c r="C6897" s="61">
        <v>26.949728</v>
      </c>
      <c r="D6897">
        <f t="shared" si="216"/>
        <v>8.0644096444047932E-3</v>
      </c>
      <c r="E6897">
        <v>8.0644096444047932E-3</v>
      </c>
      <c r="F6897">
        <v>6895</v>
      </c>
      <c r="G6897">
        <f t="shared" ca="1" si="217"/>
        <v>-0.12766915566615145</v>
      </c>
    </row>
    <row r="6898" spans="2:7" x14ac:dyDescent="0.2">
      <c r="B6898" s="153">
        <v>33641</v>
      </c>
      <c r="C6898" s="61">
        <v>26.734133</v>
      </c>
      <c r="D6898">
        <f t="shared" si="216"/>
        <v>-2.3621956658584652E-2</v>
      </c>
      <c r="E6898">
        <v>-2.3621956658584652E-2</v>
      </c>
      <c r="F6898">
        <v>6896</v>
      </c>
      <c r="G6898">
        <f t="shared" ca="1" si="217"/>
        <v>-1.8019499808048921E-2</v>
      </c>
    </row>
    <row r="6899" spans="2:7" x14ac:dyDescent="0.2">
      <c r="B6899" s="153">
        <v>33640</v>
      </c>
      <c r="C6899" s="61">
        <v>27.380924</v>
      </c>
      <c r="D6899">
        <f t="shared" si="216"/>
        <v>7.936477260148532E-3</v>
      </c>
      <c r="E6899">
        <v>7.936477260148532E-3</v>
      </c>
      <c r="F6899">
        <v>6897</v>
      </c>
      <c r="G6899">
        <f t="shared" ca="1" si="217"/>
        <v>9.5559266916311423E-3</v>
      </c>
    </row>
    <row r="6900" spans="2:7" x14ac:dyDescent="0.2">
      <c r="B6900" s="153">
        <v>33639</v>
      </c>
      <c r="C6900" s="61">
        <v>27.165327000000001</v>
      </c>
      <c r="D6900">
        <f t="shared" si="216"/>
        <v>8.0000436368040887E-3</v>
      </c>
      <c r="E6900">
        <v>8.0000436368040887E-3</v>
      </c>
      <c r="F6900">
        <v>6898</v>
      </c>
      <c r="G6900">
        <f t="shared" ca="1" si="217"/>
        <v>2.1226433606511292E-2</v>
      </c>
    </row>
    <row r="6901" spans="2:7" x14ac:dyDescent="0.2">
      <c r="B6901" s="153">
        <v>33638</v>
      </c>
      <c r="C6901" s="61">
        <v>26.949728</v>
      </c>
      <c r="D6901">
        <f t="shared" si="216"/>
        <v>2.4590301362232194E-2</v>
      </c>
      <c r="E6901">
        <v>2.4590301362232194E-2</v>
      </c>
      <c r="F6901">
        <v>6899</v>
      </c>
      <c r="G6901">
        <f t="shared" ca="1" si="217"/>
        <v>1.7169936916374296E-2</v>
      </c>
    </row>
    <row r="6902" spans="2:7" x14ac:dyDescent="0.2">
      <c r="B6902" s="153">
        <v>33637</v>
      </c>
      <c r="C6902" s="61">
        <v>26.302931000000001</v>
      </c>
      <c r="D6902">
        <f t="shared" si="216"/>
        <v>-4.3137433370861455E-2</v>
      </c>
      <c r="E6902">
        <v>-4.3137433370861455E-2</v>
      </c>
      <c r="F6902">
        <v>6900</v>
      </c>
      <c r="G6902">
        <f t="shared" ca="1" si="217"/>
        <v>-6.9322034194114115E-3</v>
      </c>
    </row>
    <row r="6903" spans="2:7" x14ac:dyDescent="0.2">
      <c r="B6903" s="153">
        <v>33634</v>
      </c>
      <c r="C6903" s="61">
        <v>27.488724000000001</v>
      </c>
      <c r="D6903">
        <f t="shared" si="216"/>
        <v>-3.9062529725212109E-3</v>
      </c>
      <c r="E6903">
        <v>-3.9062529725212109E-3</v>
      </c>
      <c r="F6903">
        <v>6901</v>
      </c>
      <c r="G6903">
        <f t="shared" ca="1" si="217"/>
        <v>3.9035501869611661E-2</v>
      </c>
    </row>
    <row r="6904" spans="2:7" x14ac:dyDescent="0.2">
      <c r="B6904" s="153">
        <v>33633</v>
      </c>
      <c r="C6904" s="61">
        <v>27.596523000000001</v>
      </c>
      <c r="D6904">
        <f t="shared" si="216"/>
        <v>3.2258012631268096E-2</v>
      </c>
      <c r="E6904">
        <v>3.2258012631268096E-2</v>
      </c>
      <c r="F6904">
        <v>6902</v>
      </c>
      <c r="G6904">
        <f t="shared" ca="1" si="217"/>
        <v>-8.4105997977512684E-2</v>
      </c>
    </row>
    <row r="6905" spans="2:7" x14ac:dyDescent="0.2">
      <c r="B6905" s="153">
        <v>33632</v>
      </c>
      <c r="C6905" s="61">
        <v>26.734133</v>
      </c>
      <c r="D6905">
        <f t="shared" si="216"/>
        <v>1.6393686315794957E-2</v>
      </c>
      <c r="E6905">
        <v>1.6393686315794957E-2</v>
      </c>
      <c r="F6905">
        <v>6903</v>
      </c>
      <c r="G6905">
        <f t="shared" ca="1" si="217"/>
        <v>5.2738541334027361E-2</v>
      </c>
    </row>
    <row r="6906" spans="2:7" x14ac:dyDescent="0.2">
      <c r="B6906" s="153">
        <v>33631</v>
      </c>
      <c r="C6906" s="61">
        <v>26.302931000000001</v>
      </c>
      <c r="D6906">
        <f t="shared" si="216"/>
        <v>0</v>
      </c>
      <c r="E6906">
        <v>0</v>
      </c>
      <c r="F6906">
        <v>6904</v>
      </c>
      <c r="G6906">
        <f t="shared" ca="1" si="217"/>
        <v>2.398778038604657E-2</v>
      </c>
    </row>
    <row r="6907" spans="2:7" x14ac:dyDescent="0.2">
      <c r="B6907" s="153">
        <v>33630</v>
      </c>
      <c r="C6907" s="61">
        <v>26.302931000000001</v>
      </c>
      <c r="D6907">
        <f t="shared" si="216"/>
        <v>-8.1301263682412809E-3</v>
      </c>
      <c r="E6907">
        <v>-8.1301263682412809E-3</v>
      </c>
      <c r="F6907">
        <v>6905</v>
      </c>
      <c r="G6907">
        <f t="shared" ca="1" si="217"/>
        <v>9.1534497474718923E-2</v>
      </c>
    </row>
    <row r="6908" spans="2:7" x14ac:dyDescent="0.2">
      <c r="B6908" s="153">
        <v>33627</v>
      </c>
      <c r="C6908" s="61">
        <v>26.518529999999998</v>
      </c>
      <c r="D6908">
        <f t="shared" si="216"/>
        <v>-1.2048461187632756E-2</v>
      </c>
      <c r="E6908">
        <v>-1.2048461187632756E-2</v>
      </c>
      <c r="F6908">
        <v>6906</v>
      </c>
      <c r="G6908">
        <f t="shared" ca="1" si="217"/>
        <v>1.0546579913323837E-2</v>
      </c>
    </row>
    <row r="6909" spans="2:7" x14ac:dyDescent="0.2">
      <c r="B6909" s="153">
        <v>33626</v>
      </c>
      <c r="C6909" s="61">
        <v>26.841933999999998</v>
      </c>
      <c r="D6909">
        <f t="shared" si="216"/>
        <v>1.6326772010711366E-2</v>
      </c>
      <c r="E6909">
        <v>1.6326772010711366E-2</v>
      </c>
      <c r="F6909">
        <v>6907</v>
      </c>
      <c r="G6909">
        <f t="shared" ca="1" si="217"/>
        <v>-7.9365942105984383E-2</v>
      </c>
    </row>
    <row r="6910" spans="2:7" x14ac:dyDescent="0.2">
      <c r="B6910" s="153">
        <v>33625</v>
      </c>
      <c r="C6910" s="61">
        <v>26.410731999999999</v>
      </c>
      <c r="D6910">
        <f t="shared" si="216"/>
        <v>4.0984405882370477E-3</v>
      </c>
      <c r="E6910">
        <v>4.0984405882370477E-3</v>
      </c>
      <c r="F6910">
        <v>6908</v>
      </c>
      <c r="G6910">
        <f t="shared" ca="1" si="217"/>
        <v>-7.7393492422100311E-3</v>
      </c>
    </row>
    <row r="6911" spans="2:7" x14ac:dyDescent="0.2">
      <c r="B6911" s="153">
        <v>33624</v>
      </c>
      <c r="C6911" s="61">
        <v>26.302931000000001</v>
      </c>
      <c r="D6911">
        <f t="shared" si="216"/>
        <v>3.3898297756258411E-2</v>
      </c>
      <c r="E6911">
        <v>3.3898297756258411E-2</v>
      </c>
      <c r="F6911">
        <v>6909</v>
      </c>
      <c r="G6911">
        <f t="shared" ca="1" si="217"/>
        <v>-8.5839847320090673E-3</v>
      </c>
    </row>
    <row r="6912" spans="2:7" x14ac:dyDescent="0.2">
      <c r="B6912" s="153">
        <v>33623</v>
      </c>
      <c r="C6912" s="61">
        <v>25.440539999999999</v>
      </c>
      <c r="D6912">
        <f t="shared" si="216"/>
        <v>-8.4034078549387724E-3</v>
      </c>
      <c r="E6912">
        <v>-8.4034078549387724E-3</v>
      </c>
      <c r="F6912">
        <v>6910</v>
      </c>
      <c r="G6912">
        <f t="shared" ca="1" si="217"/>
        <v>-1.2652929037551929E-2</v>
      </c>
    </row>
    <row r="6913" spans="2:7" x14ac:dyDescent="0.2">
      <c r="B6913" s="153">
        <v>33620</v>
      </c>
      <c r="C6913" s="61">
        <v>25.656139</v>
      </c>
      <c r="D6913">
        <f t="shared" si="216"/>
        <v>0</v>
      </c>
      <c r="E6913">
        <v>0</v>
      </c>
      <c r="F6913">
        <v>6911</v>
      </c>
      <c r="G6913">
        <f t="shared" ca="1" si="217"/>
        <v>-9.3316213595597747E-2</v>
      </c>
    </row>
    <row r="6914" spans="2:7" x14ac:dyDescent="0.2">
      <c r="B6914" s="153">
        <v>33619</v>
      </c>
      <c r="C6914" s="61">
        <v>25.656139</v>
      </c>
      <c r="D6914">
        <f t="shared" si="216"/>
        <v>-2.4590111269348704E-2</v>
      </c>
      <c r="E6914">
        <v>-2.4590111269348704E-2</v>
      </c>
      <c r="F6914">
        <v>6912</v>
      </c>
      <c r="G6914">
        <f t="shared" ca="1" si="217"/>
        <v>-7.885337953443583E-2</v>
      </c>
    </row>
    <row r="6915" spans="2:7" x14ac:dyDescent="0.2">
      <c r="B6915" s="153">
        <v>33618</v>
      </c>
      <c r="C6915" s="61">
        <v>26.302931000000001</v>
      </c>
      <c r="D6915">
        <f t="shared" ref="D6915:D6978" si="218">(C6915-C6916)/C6916</f>
        <v>8.2643547811857999E-3</v>
      </c>
      <c r="E6915">
        <v>8.2643547811857999E-3</v>
      </c>
      <c r="F6915">
        <v>6913</v>
      </c>
      <c r="G6915">
        <f t="shared" ref="G6915:G6978" ca="1" si="219">_xlfn.NORM.INV(RAND(),$N$5,$N$6)</f>
        <v>-0.13703617687799866</v>
      </c>
    </row>
    <row r="6916" spans="2:7" x14ac:dyDescent="0.2">
      <c r="B6916" s="153">
        <v>33617</v>
      </c>
      <c r="C6916" s="61">
        <v>26.087336000000001</v>
      </c>
      <c r="D6916">
        <f t="shared" si="218"/>
        <v>8.3333793938922991E-3</v>
      </c>
      <c r="E6916">
        <v>8.3333793938922991E-3</v>
      </c>
      <c r="F6916">
        <v>6914</v>
      </c>
      <c r="G6916">
        <f t="shared" ca="1" si="219"/>
        <v>1.2963561207228779E-3</v>
      </c>
    </row>
    <row r="6917" spans="2:7" x14ac:dyDescent="0.2">
      <c r="B6917" s="153">
        <v>33616</v>
      </c>
      <c r="C6917" s="61">
        <v>25.871737</v>
      </c>
      <c r="D6917">
        <f t="shared" si="218"/>
        <v>4.8034597159834685E-2</v>
      </c>
      <c r="E6917">
        <v>4.8034597159834685E-2</v>
      </c>
      <c r="F6917">
        <v>6915</v>
      </c>
      <c r="G6917">
        <f t="shared" ca="1" si="219"/>
        <v>5.2509389515314114E-2</v>
      </c>
    </row>
    <row r="6918" spans="2:7" x14ac:dyDescent="0.2">
      <c r="B6918" s="153">
        <v>33613</v>
      </c>
      <c r="C6918" s="61">
        <v>24.685956999999998</v>
      </c>
      <c r="D6918">
        <f t="shared" si="218"/>
        <v>0</v>
      </c>
      <c r="E6918">
        <v>0</v>
      </c>
      <c r="F6918">
        <v>6916</v>
      </c>
      <c r="G6918">
        <f t="shared" ca="1" si="219"/>
        <v>6.2244307925379008E-2</v>
      </c>
    </row>
    <row r="6919" spans="2:7" x14ac:dyDescent="0.2">
      <c r="B6919" s="153">
        <v>33612</v>
      </c>
      <c r="C6919" s="61">
        <v>24.685956999999998</v>
      </c>
      <c r="D6919">
        <f t="shared" si="218"/>
        <v>-8.6581329569821713E-3</v>
      </c>
      <c r="E6919">
        <v>-8.6581329569821713E-3</v>
      </c>
      <c r="F6919">
        <v>6917</v>
      </c>
      <c r="G6919">
        <f t="shared" ca="1" si="219"/>
        <v>7.105879158152939E-2</v>
      </c>
    </row>
    <row r="6920" spans="2:7" x14ac:dyDescent="0.2">
      <c r="B6920" s="153">
        <v>33611</v>
      </c>
      <c r="C6920" s="61">
        <v>24.901558000000001</v>
      </c>
      <c r="D6920">
        <f t="shared" si="218"/>
        <v>4.3481520807400658E-3</v>
      </c>
      <c r="E6920">
        <v>4.3481520807400658E-3</v>
      </c>
      <c r="F6920">
        <v>6918</v>
      </c>
      <c r="G6920">
        <f t="shared" ca="1" si="219"/>
        <v>-1.2829625218817576E-2</v>
      </c>
    </row>
    <row r="6921" spans="2:7" x14ac:dyDescent="0.2">
      <c r="B6921" s="153">
        <v>33610</v>
      </c>
      <c r="C6921" s="61">
        <v>24.793751</v>
      </c>
      <c r="D6921">
        <f t="shared" si="218"/>
        <v>-8.6209736868074517E-3</v>
      </c>
      <c r="E6921">
        <v>-8.6209736868074517E-3</v>
      </c>
      <c r="F6921">
        <v>6919</v>
      </c>
      <c r="G6921">
        <f t="shared" ca="1" si="219"/>
        <v>6.8808009216216728E-2</v>
      </c>
    </row>
    <row r="6922" spans="2:7" x14ac:dyDescent="0.2">
      <c r="B6922" s="153">
        <v>33609</v>
      </c>
      <c r="C6922" s="61">
        <v>25.009356</v>
      </c>
      <c r="D6922">
        <f t="shared" si="218"/>
        <v>-8.5465802638285179E-3</v>
      </c>
      <c r="E6922">
        <v>-8.5465802638285179E-3</v>
      </c>
      <c r="F6922">
        <v>6920</v>
      </c>
      <c r="G6922">
        <f t="shared" ca="1" si="219"/>
        <v>3.6618948137110514E-3</v>
      </c>
    </row>
    <row r="6923" spans="2:7" x14ac:dyDescent="0.2">
      <c r="B6923" s="153">
        <v>33606</v>
      </c>
      <c r="C6923" s="61">
        <v>25.224943</v>
      </c>
      <c r="D6923">
        <f t="shared" si="218"/>
        <v>2.1833708938243768E-2</v>
      </c>
      <c r="E6923">
        <v>2.1833708938243768E-2</v>
      </c>
      <c r="F6923">
        <v>6921</v>
      </c>
      <c r="G6923">
        <f t="shared" ca="1" si="219"/>
        <v>2.9656406790662241E-3</v>
      </c>
    </row>
    <row r="6924" spans="2:7" x14ac:dyDescent="0.2">
      <c r="B6924" s="153">
        <v>33605</v>
      </c>
      <c r="C6924" s="61">
        <v>24.685956999999998</v>
      </c>
      <c r="D6924">
        <f t="shared" si="218"/>
        <v>0</v>
      </c>
      <c r="E6924">
        <v>0</v>
      </c>
      <c r="F6924">
        <v>6922</v>
      </c>
      <c r="G6924">
        <f t="shared" ca="1" si="219"/>
        <v>-3.289575089330516E-2</v>
      </c>
    </row>
    <row r="6925" spans="2:7" x14ac:dyDescent="0.2">
      <c r="B6925" s="153">
        <v>33604</v>
      </c>
      <c r="C6925" s="61">
        <v>24.685956999999998</v>
      </c>
      <c r="D6925">
        <f t="shared" si="218"/>
        <v>8.8107014054065857E-3</v>
      </c>
      <c r="E6925">
        <v>8.8107014054065857E-3</v>
      </c>
      <c r="F6925">
        <v>6923</v>
      </c>
      <c r="G6925">
        <f t="shared" ca="1" si="219"/>
        <v>5.2010826293935851E-2</v>
      </c>
    </row>
    <row r="6926" spans="2:7" x14ac:dyDescent="0.2">
      <c r="B6926" s="153">
        <v>33603</v>
      </c>
      <c r="C6926" s="61">
        <v>24.470355999999999</v>
      </c>
      <c r="D6926">
        <f t="shared" si="218"/>
        <v>0</v>
      </c>
      <c r="E6926">
        <v>0</v>
      </c>
      <c r="F6926">
        <v>6924</v>
      </c>
      <c r="G6926">
        <f t="shared" ca="1" si="219"/>
        <v>-4.4534974143722091E-4</v>
      </c>
    </row>
    <row r="6927" spans="2:7" x14ac:dyDescent="0.2">
      <c r="B6927" s="153">
        <v>33602</v>
      </c>
      <c r="C6927" s="61">
        <v>24.470355999999999</v>
      </c>
      <c r="D6927">
        <f t="shared" si="218"/>
        <v>0</v>
      </c>
      <c r="E6927">
        <v>0</v>
      </c>
      <c r="F6927">
        <v>6925</v>
      </c>
      <c r="G6927">
        <f t="shared" ca="1" si="219"/>
        <v>-5.779593762653551E-2</v>
      </c>
    </row>
    <row r="6928" spans="2:7" x14ac:dyDescent="0.2">
      <c r="B6928" s="153">
        <v>33599</v>
      </c>
      <c r="C6928" s="61">
        <v>24.470355999999999</v>
      </c>
      <c r="D6928">
        <f t="shared" si="218"/>
        <v>0</v>
      </c>
      <c r="E6928">
        <v>0</v>
      </c>
      <c r="F6928">
        <v>6926</v>
      </c>
      <c r="G6928">
        <f t="shared" ca="1" si="219"/>
        <v>8.2952154143180461E-4</v>
      </c>
    </row>
    <row r="6929" spans="2:7" x14ac:dyDescent="0.2">
      <c r="B6929" s="153">
        <v>33598</v>
      </c>
      <c r="C6929" s="61">
        <v>24.470355999999999</v>
      </c>
      <c r="D6929">
        <f t="shared" si="218"/>
        <v>0</v>
      </c>
      <c r="E6929">
        <v>0</v>
      </c>
      <c r="F6929">
        <v>6927</v>
      </c>
      <c r="G6929">
        <f t="shared" ca="1" si="219"/>
        <v>-2.760352978316799E-2</v>
      </c>
    </row>
    <row r="6930" spans="2:7" x14ac:dyDescent="0.2">
      <c r="B6930" s="153">
        <v>33597</v>
      </c>
      <c r="C6930" s="61">
        <v>24.470355999999999</v>
      </c>
      <c r="D6930">
        <f t="shared" si="218"/>
        <v>0</v>
      </c>
      <c r="E6930">
        <v>0</v>
      </c>
      <c r="F6930">
        <v>6928</v>
      </c>
      <c r="G6930">
        <f t="shared" ca="1" si="219"/>
        <v>1.9851436768214138E-2</v>
      </c>
    </row>
    <row r="6931" spans="2:7" x14ac:dyDescent="0.2">
      <c r="B6931" s="153">
        <v>33596</v>
      </c>
      <c r="C6931" s="61">
        <v>24.470355999999999</v>
      </c>
      <c r="D6931">
        <f t="shared" si="218"/>
        <v>4.4246581640024884E-3</v>
      </c>
      <c r="E6931">
        <v>4.4246581640024884E-3</v>
      </c>
      <c r="F6931">
        <v>6929</v>
      </c>
      <c r="G6931">
        <f t="shared" ca="1" si="219"/>
        <v>-5.3918523012103495E-2</v>
      </c>
    </row>
    <row r="6932" spans="2:7" x14ac:dyDescent="0.2">
      <c r="B6932" s="153">
        <v>33595</v>
      </c>
      <c r="C6932" s="61">
        <v>24.362559999999998</v>
      </c>
      <c r="D6932">
        <f t="shared" si="218"/>
        <v>8.9287019537325381E-3</v>
      </c>
      <c r="E6932">
        <v>8.9287019537325381E-3</v>
      </c>
      <c r="F6932">
        <v>6930</v>
      </c>
      <c r="G6932">
        <f t="shared" ca="1" si="219"/>
        <v>-2.9492156540417876E-2</v>
      </c>
    </row>
    <row r="6933" spans="2:7" x14ac:dyDescent="0.2">
      <c r="B6933" s="153">
        <v>33592</v>
      </c>
      <c r="C6933" s="61">
        <v>24.146958999999999</v>
      </c>
      <c r="D6933">
        <f t="shared" si="218"/>
        <v>4.4844752453039758E-3</v>
      </c>
      <c r="E6933">
        <v>4.4844752453039758E-3</v>
      </c>
      <c r="F6933">
        <v>6931</v>
      </c>
      <c r="G6933">
        <f t="shared" ca="1" si="219"/>
        <v>-3.5893589606565676E-2</v>
      </c>
    </row>
    <row r="6934" spans="2:7" x14ac:dyDescent="0.2">
      <c r="B6934" s="153">
        <v>33591</v>
      </c>
      <c r="C6934" s="61">
        <v>24.039155999999998</v>
      </c>
      <c r="D6934">
        <f t="shared" si="218"/>
        <v>1.8264770165251784E-2</v>
      </c>
      <c r="E6934">
        <v>1.8264770165251784E-2</v>
      </c>
      <c r="F6934">
        <v>6932</v>
      </c>
      <c r="G6934">
        <f t="shared" ca="1" si="219"/>
        <v>1.4282565162591068E-3</v>
      </c>
    </row>
    <row r="6935" spans="2:7" x14ac:dyDescent="0.2">
      <c r="B6935" s="153">
        <v>33590</v>
      </c>
      <c r="C6935" s="61">
        <v>23.607962000000001</v>
      </c>
      <c r="D6935">
        <f t="shared" si="218"/>
        <v>4.5872024201365508E-3</v>
      </c>
      <c r="E6935">
        <v>4.5872024201365508E-3</v>
      </c>
      <c r="F6935">
        <v>6933</v>
      </c>
      <c r="G6935">
        <f t="shared" ca="1" si="219"/>
        <v>-5.0565155731244526E-3</v>
      </c>
    </row>
    <row r="6936" spans="2:7" x14ac:dyDescent="0.2">
      <c r="B6936" s="153">
        <v>33589</v>
      </c>
      <c r="C6936" s="61">
        <v>23.500162</v>
      </c>
      <c r="D6936">
        <f t="shared" si="218"/>
        <v>-1.8018279275681861E-2</v>
      </c>
      <c r="E6936">
        <v>-1.8018279275681861E-2</v>
      </c>
      <c r="F6936">
        <v>6934</v>
      </c>
      <c r="G6936">
        <f t="shared" ca="1" si="219"/>
        <v>-7.3287312924218459E-2</v>
      </c>
    </row>
    <row r="6937" spans="2:7" x14ac:dyDescent="0.2">
      <c r="B6937" s="153">
        <v>33588</v>
      </c>
      <c r="C6937" s="61">
        <v>23.931363999999999</v>
      </c>
      <c r="D6937">
        <f t="shared" si="218"/>
        <v>4.2253864633877911E-2</v>
      </c>
      <c r="E6937">
        <v>4.2253864633877911E-2</v>
      </c>
      <c r="F6937">
        <v>6935</v>
      </c>
      <c r="G6937">
        <f t="shared" ca="1" si="219"/>
        <v>-5.2784620960322623E-3</v>
      </c>
    </row>
    <row r="6938" spans="2:7" x14ac:dyDescent="0.2">
      <c r="B6938" s="153">
        <v>33585</v>
      </c>
      <c r="C6938" s="61">
        <v>22.961165999999999</v>
      </c>
      <c r="D6938">
        <f t="shared" si="218"/>
        <v>0</v>
      </c>
      <c r="E6938">
        <v>0</v>
      </c>
      <c r="F6938">
        <v>6936</v>
      </c>
      <c r="G6938">
        <f t="shared" ca="1" si="219"/>
        <v>4.9004582698384355E-2</v>
      </c>
    </row>
    <row r="6939" spans="2:7" x14ac:dyDescent="0.2">
      <c r="B6939" s="153">
        <v>33584</v>
      </c>
      <c r="C6939" s="61">
        <v>22.961165999999999</v>
      </c>
      <c r="D6939">
        <f t="shared" si="218"/>
        <v>-9.3023767553410061E-3</v>
      </c>
      <c r="E6939">
        <v>-9.3023767553410061E-3</v>
      </c>
      <c r="F6939">
        <v>6937</v>
      </c>
      <c r="G6939">
        <f t="shared" ca="1" si="219"/>
        <v>1.6387777612844472E-2</v>
      </c>
    </row>
    <row r="6940" spans="2:7" x14ac:dyDescent="0.2">
      <c r="B6940" s="153">
        <v>33583</v>
      </c>
      <c r="C6940" s="61">
        <v>23.176765</v>
      </c>
      <c r="D6940">
        <f t="shared" si="218"/>
        <v>0</v>
      </c>
      <c r="E6940">
        <v>0</v>
      </c>
      <c r="F6940">
        <v>6938</v>
      </c>
      <c r="G6940">
        <f t="shared" ca="1" si="219"/>
        <v>-7.3491137393628697E-2</v>
      </c>
    </row>
    <row r="6941" spans="2:7" x14ac:dyDescent="0.2">
      <c r="B6941" s="153">
        <v>33582</v>
      </c>
      <c r="C6941" s="61">
        <v>23.176765</v>
      </c>
      <c r="D6941">
        <f t="shared" si="218"/>
        <v>4.6729883491949823E-3</v>
      </c>
      <c r="E6941">
        <v>4.6729883491949823E-3</v>
      </c>
      <c r="F6941">
        <v>6939</v>
      </c>
      <c r="G6941">
        <f t="shared" ca="1" si="219"/>
        <v>2.0256006697508669E-2</v>
      </c>
    </row>
    <row r="6942" spans="2:7" x14ac:dyDescent="0.2">
      <c r="B6942" s="153">
        <v>33581</v>
      </c>
      <c r="C6942" s="61">
        <v>23.068964000000001</v>
      </c>
      <c r="D6942">
        <f t="shared" si="218"/>
        <v>-2.7272875620563027E-2</v>
      </c>
      <c r="E6942">
        <v>-2.7272875620563027E-2</v>
      </c>
      <c r="F6942">
        <v>6940</v>
      </c>
      <c r="G6942">
        <f t="shared" ca="1" si="219"/>
        <v>-3.5460436846582115E-2</v>
      </c>
    </row>
    <row r="6943" spans="2:7" x14ac:dyDescent="0.2">
      <c r="B6943" s="153">
        <v>33578</v>
      </c>
      <c r="C6943" s="61">
        <v>23.715761000000001</v>
      </c>
      <c r="D6943">
        <f t="shared" si="218"/>
        <v>2.8037539960615455E-2</v>
      </c>
      <c r="E6943">
        <v>2.8037539960615455E-2</v>
      </c>
      <c r="F6943">
        <v>6941</v>
      </c>
      <c r="G6943">
        <f t="shared" ca="1" si="219"/>
        <v>6.7865435293247026E-2</v>
      </c>
    </row>
    <row r="6944" spans="2:7" x14ac:dyDescent="0.2">
      <c r="B6944" s="153">
        <v>33577</v>
      </c>
      <c r="C6944" s="61">
        <v>23.068964000000001</v>
      </c>
      <c r="D6944">
        <f t="shared" si="218"/>
        <v>-1.3825108584569768E-2</v>
      </c>
      <c r="E6944">
        <v>-1.3825108584569768E-2</v>
      </c>
      <c r="F6944">
        <v>6942</v>
      </c>
      <c r="G6944">
        <f t="shared" ca="1" si="219"/>
        <v>-5.657957160542805E-2</v>
      </c>
    </row>
    <row r="6945" spans="2:7" x14ac:dyDescent="0.2">
      <c r="B6945" s="153">
        <v>33576</v>
      </c>
      <c r="C6945" s="61">
        <v>23.392365999999999</v>
      </c>
      <c r="D6945">
        <f t="shared" si="218"/>
        <v>-2.2522661056845712E-2</v>
      </c>
      <c r="E6945">
        <v>-2.2522661056845712E-2</v>
      </c>
      <c r="F6945">
        <v>6943</v>
      </c>
      <c r="G6945">
        <f t="shared" ca="1" si="219"/>
        <v>-3.8754268617153982E-2</v>
      </c>
    </row>
    <row r="6946" spans="2:7" x14ac:dyDescent="0.2">
      <c r="B6946" s="153">
        <v>33575</v>
      </c>
      <c r="C6946" s="61">
        <v>23.931363999999999</v>
      </c>
      <c r="D6946">
        <f t="shared" si="218"/>
        <v>-1.7699125215084127E-2</v>
      </c>
      <c r="E6946">
        <v>-1.7699125215084127E-2</v>
      </c>
      <c r="F6946">
        <v>6944</v>
      </c>
      <c r="G6946">
        <f t="shared" ca="1" si="219"/>
        <v>1.9280612569111989E-2</v>
      </c>
    </row>
    <row r="6947" spans="2:7" x14ac:dyDescent="0.2">
      <c r="B6947" s="153">
        <v>33574</v>
      </c>
      <c r="C6947" s="61">
        <v>24.362559999999998</v>
      </c>
      <c r="D6947">
        <f t="shared" si="218"/>
        <v>-8.7718541618826678E-3</v>
      </c>
      <c r="E6947">
        <v>-8.7718541618826678E-3</v>
      </c>
      <c r="F6947">
        <v>6945</v>
      </c>
      <c r="G6947">
        <f t="shared" ca="1" si="219"/>
        <v>1.7723373683761626E-3</v>
      </c>
    </row>
    <row r="6948" spans="2:7" x14ac:dyDescent="0.2">
      <c r="B6948" s="153">
        <v>33571</v>
      </c>
      <c r="C6948" s="61">
        <v>24.578156</v>
      </c>
      <c r="D6948">
        <f t="shared" si="218"/>
        <v>1.7857196842053731E-2</v>
      </c>
      <c r="E6948">
        <v>1.7857196842053731E-2</v>
      </c>
      <c r="F6948">
        <v>6946</v>
      </c>
      <c r="G6948">
        <f t="shared" ca="1" si="219"/>
        <v>-6.9496933008990805E-2</v>
      </c>
    </row>
    <row r="6949" spans="2:7" x14ac:dyDescent="0.2">
      <c r="B6949" s="153">
        <v>33570</v>
      </c>
      <c r="C6949" s="61">
        <v>24.146958999999999</v>
      </c>
      <c r="D6949">
        <f t="shared" si="218"/>
        <v>0</v>
      </c>
      <c r="E6949">
        <v>0</v>
      </c>
      <c r="F6949">
        <v>6947</v>
      </c>
      <c r="G6949">
        <f t="shared" ca="1" si="219"/>
        <v>4.538476050085502E-2</v>
      </c>
    </row>
    <row r="6950" spans="2:7" x14ac:dyDescent="0.2">
      <c r="B6950" s="153">
        <v>33569</v>
      </c>
      <c r="C6950" s="61">
        <v>24.146958999999999</v>
      </c>
      <c r="D6950">
        <f t="shared" si="218"/>
        <v>1.8181917080375299E-2</v>
      </c>
      <c r="E6950">
        <v>1.8181917080375299E-2</v>
      </c>
      <c r="F6950">
        <v>6948</v>
      </c>
      <c r="G6950">
        <f t="shared" ca="1" si="219"/>
        <v>6.739671311767978E-2</v>
      </c>
    </row>
    <row r="6951" spans="2:7" x14ac:dyDescent="0.2">
      <c r="B6951" s="153">
        <v>33568</v>
      </c>
      <c r="C6951" s="61">
        <v>23.715761000000001</v>
      </c>
      <c r="D6951">
        <f t="shared" si="218"/>
        <v>-3.9301534876691142E-2</v>
      </c>
      <c r="E6951">
        <v>-3.9301534876691142E-2</v>
      </c>
      <c r="F6951">
        <v>6949</v>
      </c>
      <c r="G6951">
        <f t="shared" ca="1" si="219"/>
        <v>-4.5981340027579981E-4</v>
      </c>
    </row>
    <row r="6952" spans="2:7" x14ac:dyDescent="0.2">
      <c r="B6952" s="153">
        <v>33567</v>
      </c>
      <c r="C6952" s="61">
        <v>24.685956999999998</v>
      </c>
      <c r="D6952">
        <f t="shared" si="218"/>
        <v>0</v>
      </c>
      <c r="E6952">
        <v>0</v>
      </c>
      <c r="F6952">
        <v>6950</v>
      </c>
      <c r="G6952">
        <f t="shared" ca="1" si="219"/>
        <v>-1.4657466057397992E-3</v>
      </c>
    </row>
    <row r="6953" spans="2:7" x14ac:dyDescent="0.2">
      <c r="B6953" s="153">
        <v>33564</v>
      </c>
      <c r="C6953" s="61">
        <v>24.685956999999998</v>
      </c>
      <c r="D6953">
        <f t="shared" si="218"/>
        <v>-3.3755103657599171E-2</v>
      </c>
      <c r="E6953">
        <v>-3.3755103657599171E-2</v>
      </c>
      <c r="F6953">
        <v>6951</v>
      </c>
      <c r="G6953">
        <f t="shared" ca="1" si="219"/>
        <v>-4.6213834654687667E-2</v>
      </c>
    </row>
    <row r="6954" spans="2:7" x14ac:dyDescent="0.2">
      <c r="B6954" s="153">
        <v>33563</v>
      </c>
      <c r="C6954" s="61">
        <v>25.548344</v>
      </c>
      <c r="D6954">
        <f t="shared" si="218"/>
        <v>0</v>
      </c>
      <c r="E6954">
        <v>0</v>
      </c>
      <c r="F6954">
        <v>6952</v>
      </c>
      <c r="G6954">
        <f t="shared" ca="1" si="219"/>
        <v>8.0233699903661207E-2</v>
      </c>
    </row>
    <row r="6955" spans="2:7" x14ac:dyDescent="0.2">
      <c r="B6955" s="153">
        <v>33562</v>
      </c>
      <c r="C6955" s="61">
        <v>25.548344</v>
      </c>
      <c r="D6955">
        <f t="shared" si="218"/>
        <v>-5.1999931131030346E-2</v>
      </c>
      <c r="E6955">
        <v>-5.1999931131030346E-2</v>
      </c>
      <c r="F6955">
        <v>6953</v>
      </c>
      <c r="G6955">
        <f t="shared" ca="1" si="219"/>
        <v>-3.5657017430851833E-2</v>
      </c>
    </row>
    <row r="6956" spans="2:7" x14ac:dyDescent="0.2">
      <c r="B6956" s="153">
        <v>33561</v>
      </c>
      <c r="C6956" s="61">
        <v>26.949728</v>
      </c>
      <c r="D6956">
        <f t="shared" si="218"/>
        <v>2.8806608555367239E-2</v>
      </c>
      <c r="E6956">
        <v>2.8806608555367239E-2</v>
      </c>
      <c r="F6956">
        <v>6954</v>
      </c>
      <c r="G6956">
        <f t="shared" ca="1" si="219"/>
        <v>-9.8168060261963008E-2</v>
      </c>
    </row>
    <row r="6957" spans="2:7" x14ac:dyDescent="0.2">
      <c r="B6957" s="153">
        <v>33560</v>
      </c>
      <c r="C6957" s="61">
        <v>26.195135000000001</v>
      </c>
      <c r="D6957">
        <f t="shared" si="218"/>
        <v>-3.5714350134640409E-2</v>
      </c>
      <c r="E6957">
        <v>-3.5714350134640409E-2</v>
      </c>
      <c r="F6957">
        <v>6955</v>
      </c>
      <c r="G6957">
        <f t="shared" ca="1" si="219"/>
        <v>5.7823607557894924E-2</v>
      </c>
    </row>
    <row r="6958" spans="2:7" x14ac:dyDescent="0.2">
      <c r="B6958" s="153">
        <v>33557</v>
      </c>
      <c r="C6958" s="61">
        <v>27.165327000000001</v>
      </c>
      <c r="D6958">
        <f t="shared" si="218"/>
        <v>-2.3255796393802371E-2</v>
      </c>
      <c r="E6958">
        <v>-2.3255796393802371E-2</v>
      </c>
      <c r="F6958">
        <v>6956</v>
      </c>
      <c r="G6958">
        <f t="shared" ca="1" si="219"/>
        <v>5.0303139761712197E-2</v>
      </c>
    </row>
    <row r="6959" spans="2:7" x14ac:dyDescent="0.2">
      <c r="B6959" s="153">
        <v>33556</v>
      </c>
      <c r="C6959" s="61">
        <v>27.81212</v>
      </c>
      <c r="D6959">
        <f t="shared" si="218"/>
        <v>-7.6922429212569953E-3</v>
      </c>
      <c r="E6959">
        <v>-7.6922429212569953E-3</v>
      </c>
      <c r="F6959">
        <v>6957</v>
      </c>
      <c r="G6959">
        <f t="shared" ca="1" si="219"/>
        <v>-3.9181253487225856E-2</v>
      </c>
    </row>
    <row r="6960" spans="2:7" x14ac:dyDescent="0.2">
      <c r="B6960" s="153">
        <v>33555</v>
      </c>
      <c r="C6960" s="61">
        <v>28.027716000000002</v>
      </c>
      <c r="D6960">
        <f t="shared" si="218"/>
        <v>-7.6336996819459796E-3</v>
      </c>
      <c r="E6960">
        <v>-7.6336996819459796E-3</v>
      </c>
      <c r="F6960">
        <v>6958</v>
      </c>
      <c r="G6960">
        <f t="shared" ca="1" si="219"/>
        <v>8.5163202591964179E-2</v>
      </c>
    </row>
    <row r="6961" spans="2:7" x14ac:dyDescent="0.2">
      <c r="B6961" s="153">
        <v>33554</v>
      </c>
      <c r="C6961" s="61">
        <v>28.243317000000001</v>
      </c>
      <c r="D6961">
        <f t="shared" si="218"/>
        <v>-1.1320797648591986E-2</v>
      </c>
      <c r="E6961">
        <v>-1.1320797648591986E-2</v>
      </c>
      <c r="F6961">
        <v>6959</v>
      </c>
      <c r="G6961">
        <f t="shared" ca="1" si="219"/>
        <v>-3.3722148027238864E-2</v>
      </c>
    </row>
    <row r="6962" spans="2:7" x14ac:dyDescent="0.2">
      <c r="B6962" s="153">
        <v>33553</v>
      </c>
      <c r="C6962" s="61">
        <v>28.566714999999999</v>
      </c>
      <c r="D6962">
        <f t="shared" si="218"/>
        <v>-3.7593663752895296E-3</v>
      </c>
      <c r="E6962">
        <v>-3.7593663752895296E-3</v>
      </c>
      <c r="F6962">
        <v>6960</v>
      </c>
      <c r="G6962">
        <f t="shared" ca="1" si="219"/>
        <v>-4.2590520207772015E-2</v>
      </c>
    </row>
    <row r="6963" spans="2:7" x14ac:dyDescent="0.2">
      <c r="B6963" s="153">
        <v>33550</v>
      </c>
      <c r="C6963" s="61">
        <v>28.674513000000001</v>
      </c>
      <c r="D6963">
        <f t="shared" si="218"/>
        <v>-3.7454595384193729E-3</v>
      </c>
      <c r="E6963">
        <v>-3.7454595384193729E-3</v>
      </c>
      <c r="F6963">
        <v>6961</v>
      </c>
      <c r="G6963">
        <f t="shared" ca="1" si="219"/>
        <v>1.1517828993616768E-2</v>
      </c>
    </row>
    <row r="6964" spans="2:7" x14ac:dyDescent="0.2">
      <c r="B6964" s="153">
        <v>33549</v>
      </c>
      <c r="C6964" s="61">
        <v>28.782316000000002</v>
      </c>
      <c r="D6964">
        <f t="shared" si="218"/>
        <v>0</v>
      </c>
      <c r="E6964">
        <v>0</v>
      </c>
      <c r="F6964">
        <v>6962</v>
      </c>
      <c r="G6964">
        <f t="shared" ca="1" si="219"/>
        <v>3.0214396241844296E-2</v>
      </c>
    </row>
    <row r="6965" spans="2:7" x14ac:dyDescent="0.2">
      <c r="B6965" s="153">
        <v>33548</v>
      </c>
      <c r="C6965" s="61">
        <v>28.782316000000002</v>
      </c>
      <c r="D6965">
        <f t="shared" si="218"/>
        <v>0</v>
      </c>
      <c r="E6965">
        <v>0</v>
      </c>
      <c r="F6965">
        <v>6963</v>
      </c>
      <c r="G6965">
        <f t="shared" ca="1" si="219"/>
        <v>8.8539660689952976E-2</v>
      </c>
    </row>
    <row r="6966" spans="2:7" x14ac:dyDescent="0.2">
      <c r="B6966" s="153">
        <v>33547</v>
      </c>
      <c r="C6966" s="61">
        <v>28.782316000000002</v>
      </c>
      <c r="D6966">
        <f t="shared" si="218"/>
        <v>-2.9090696512675224E-2</v>
      </c>
      <c r="E6966">
        <v>-2.9090696512675224E-2</v>
      </c>
      <c r="F6966">
        <v>6964</v>
      </c>
      <c r="G6966">
        <f t="shared" ca="1" si="219"/>
        <v>-4.3354300448053461E-2</v>
      </c>
    </row>
    <row r="6967" spans="2:7" x14ac:dyDescent="0.2">
      <c r="B6967" s="153">
        <v>33546</v>
      </c>
      <c r="C6967" s="61">
        <v>29.644701000000001</v>
      </c>
      <c r="D6967">
        <f t="shared" si="218"/>
        <v>0</v>
      </c>
      <c r="E6967">
        <v>0</v>
      </c>
      <c r="F6967">
        <v>6965</v>
      </c>
      <c r="G6967">
        <f t="shared" ca="1" si="219"/>
        <v>-5.6431886923382279E-3</v>
      </c>
    </row>
    <row r="6968" spans="2:7" x14ac:dyDescent="0.2">
      <c r="B6968" s="153">
        <v>33543</v>
      </c>
      <c r="C6968" s="61">
        <v>29.644701000000001</v>
      </c>
      <c r="D6968">
        <f t="shared" si="218"/>
        <v>1.1029593197763903E-2</v>
      </c>
      <c r="E6968">
        <v>1.1029593197763903E-2</v>
      </c>
      <c r="F6968">
        <v>6966</v>
      </c>
      <c r="G6968">
        <f t="shared" ca="1" si="219"/>
        <v>-3.4491513525283748E-2</v>
      </c>
    </row>
    <row r="6969" spans="2:7" x14ac:dyDescent="0.2">
      <c r="B6969" s="153">
        <v>33542</v>
      </c>
      <c r="C6969" s="61">
        <v>29.321299</v>
      </c>
      <c r="D6969">
        <f t="shared" si="218"/>
        <v>2.2556128503385522E-2</v>
      </c>
      <c r="E6969">
        <v>2.2556128503385522E-2</v>
      </c>
      <c r="F6969">
        <v>6967</v>
      </c>
      <c r="G6969">
        <f t="shared" ca="1" si="219"/>
        <v>2.2052125703039559E-2</v>
      </c>
    </row>
    <row r="6970" spans="2:7" x14ac:dyDescent="0.2">
      <c r="B6970" s="153">
        <v>33541</v>
      </c>
      <c r="C6970" s="61">
        <v>28.674513000000001</v>
      </c>
      <c r="D6970">
        <f t="shared" si="218"/>
        <v>-2.9197101050363935E-2</v>
      </c>
      <c r="E6970">
        <v>-2.9197101050363935E-2</v>
      </c>
      <c r="F6970">
        <v>6968</v>
      </c>
      <c r="G6970">
        <f t="shared" ca="1" si="219"/>
        <v>-1.6080311543298424E-2</v>
      </c>
    </row>
    <row r="6971" spans="2:7" x14ac:dyDescent="0.2">
      <c r="B6971" s="153">
        <v>33540</v>
      </c>
      <c r="C6971" s="61">
        <v>29.536905000000001</v>
      </c>
      <c r="D6971">
        <f t="shared" si="218"/>
        <v>4.5801560772766162E-2</v>
      </c>
      <c r="E6971">
        <v>4.5801560772766162E-2</v>
      </c>
      <c r="F6971">
        <v>6969</v>
      </c>
      <c r="G6971">
        <f t="shared" ca="1" si="219"/>
        <v>-5.4639999024709847E-2</v>
      </c>
    </row>
    <row r="6972" spans="2:7" x14ac:dyDescent="0.2">
      <c r="B6972" s="153">
        <v>33539</v>
      </c>
      <c r="C6972" s="61">
        <v>28.243317000000001</v>
      </c>
      <c r="D6972">
        <f t="shared" si="218"/>
        <v>0</v>
      </c>
      <c r="E6972">
        <v>0</v>
      </c>
      <c r="F6972">
        <v>6970</v>
      </c>
      <c r="G6972">
        <f t="shared" ca="1" si="219"/>
        <v>3.9606520918650891E-2</v>
      </c>
    </row>
    <row r="6973" spans="2:7" x14ac:dyDescent="0.2">
      <c r="B6973" s="153">
        <v>33536</v>
      </c>
      <c r="C6973" s="61">
        <v>28.243317000000001</v>
      </c>
      <c r="D6973">
        <f t="shared" si="218"/>
        <v>0</v>
      </c>
      <c r="E6973">
        <v>0</v>
      </c>
      <c r="F6973">
        <v>6971</v>
      </c>
      <c r="G6973">
        <f t="shared" ca="1" si="219"/>
        <v>2.3506345352077858E-2</v>
      </c>
    </row>
    <row r="6974" spans="2:7" x14ac:dyDescent="0.2">
      <c r="B6974" s="153">
        <v>33535</v>
      </c>
      <c r="C6974" s="61">
        <v>28.243317000000001</v>
      </c>
      <c r="D6974">
        <f t="shared" si="218"/>
        <v>1.0802578546581561E-2</v>
      </c>
      <c r="E6974">
        <v>1.0802578546581561E-2</v>
      </c>
      <c r="F6974">
        <v>6972</v>
      </c>
      <c r="G6974">
        <f t="shared" ca="1" si="219"/>
        <v>-0.11796167719338986</v>
      </c>
    </row>
    <row r="6975" spans="2:7" x14ac:dyDescent="0.2">
      <c r="B6975" s="153">
        <v>33534</v>
      </c>
      <c r="C6975" s="61">
        <v>27.941476999999999</v>
      </c>
      <c r="D6975">
        <f t="shared" si="218"/>
        <v>1.6470498958045404E-2</v>
      </c>
      <c r="E6975">
        <v>1.6470498958045404E-2</v>
      </c>
      <c r="F6975">
        <v>6973</v>
      </c>
      <c r="G6975">
        <f t="shared" ca="1" si="219"/>
        <v>7.8839834019383166E-3</v>
      </c>
    </row>
    <row r="6976" spans="2:7" x14ac:dyDescent="0.2">
      <c r="B6976" s="153">
        <v>33533</v>
      </c>
      <c r="C6976" s="61">
        <v>27.488724000000001</v>
      </c>
      <c r="D6976">
        <f t="shared" si="218"/>
        <v>0</v>
      </c>
      <c r="E6976">
        <v>0</v>
      </c>
      <c r="F6976">
        <v>6974</v>
      </c>
      <c r="G6976">
        <f t="shared" ca="1" si="219"/>
        <v>4.447681778444644E-2</v>
      </c>
    </row>
    <row r="6977" spans="2:7" x14ac:dyDescent="0.2">
      <c r="B6977" s="153">
        <v>33532</v>
      </c>
      <c r="C6977" s="61">
        <v>27.488724000000001</v>
      </c>
      <c r="D6977">
        <f t="shared" si="218"/>
        <v>-3.9062529725212109E-3</v>
      </c>
      <c r="E6977">
        <v>-3.9062529725212109E-3</v>
      </c>
      <c r="F6977">
        <v>6975</v>
      </c>
      <c r="G6977">
        <f t="shared" ca="1" si="219"/>
        <v>6.0580206876606452E-2</v>
      </c>
    </row>
    <row r="6978" spans="2:7" x14ac:dyDescent="0.2">
      <c r="B6978" s="153">
        <v>33529</v>
      </c>
      <c r="C6978" s="61">
        <v>27.596523000000001</v>
      </c>
      <c r="D6978">
        <f t="shared" si="218"/>
        <v>0</v>
      </c>
      <c r="E6978">
        <v>0</v>
      </c>
      <c r="F6978">
        <v>6976</v>
      </c>
      <c r="G6978">
        <f t="shared" ca="1" si="219"/>
        <v>-7.8326560886870563E-3</v>
      </c>
    </row>
    <row r="6979" spans="2:7" x14ac:dyDescent="0.2">
      <c r="B6979" s="153">
        <v>33528</v>
      </c>
      <c r="C6979" s="61">
        <v>27.596523000000001</v>
      </c>
      <c r="D6979">
        <f t="shared" ref="D6979:D7042" si="220">(C6979-C6980)/C6980</f>
        <v>0</v>
      </c>
      <c r="E6979">
        <v>0</v>
      </c>
      <c r="F6979">
        <v>6977</v>
      </c>
      <c r="G6979">
        <f t="shared" ref="G6979:G7042" ca="1" si="221">_xlfn.NORM.INV(RAND(),$N$5,$N$6)</f>
        <v>8.4458355851847692E-3</v>
      </c>
    </row>
    <row r="6980" spans="2:7" x14ac:dyDescent="0.2">
      <c r="B6980" s="153">
        <v>33527</v>
      </c>
      <c r="C6980" s="61">
        <v>27.596523000000001</v>
      </c>
      <c r="D6980">
        <f t="shared" si="220"/>
        <v>1.9920484963812671E-2</v>
      </c>
      <c r="E6980">
        <v>1.9920484963812671E-2</v>
      </c>
      <c r="F6980">
        <v>6978</v>
      </c>
      <c r="G6980">
        <f t="shared" ca="1" si="221"/>
        <v>-9.6306033599775409E-2</v>
      </c>
    </row>
    <row r="6981" spans="2:7" x14ac:dyDescent="0.2">
      <c r="B6981" s="153">
        <v>33526</v>
      </c>
      <c r="C6981" s="61">
        <v>27.057524000000001</v>
      </c>
      <c r="D6981">
        <f t="shared" si="220"/>
        <v>3.9998919469614105E-3</v>
      </c>
      <c r="E6981">
        <v>3.9998919469614105E-3</v>
      </c>
      <c r="F6981">
        <v>6979</v>
      </c>
      <c r="G6981">
        <f t="shared" ca="1" si="221"/>
        <v>-1.2992460235066072E-2</v>
      </c>
    </row>
    <row r="6982" spans="2:7" x14ac:dyDescent="0.2">
      <c r="B6982" s="153">
        <v>33525</v>
      </c>
      <c r="C6982" s="61">
        <v>26.949728</v>
      </c>
      <c r="D6982">
        <f t="shared" si="220"/>
        <v>-1.185771707495932E-2</v>
      </c>
      <c r="E6982">
        <v>-1.185771707495932E-2</v>
      </c>
      <c r="F6982">
        <v>6980</v>
      </c>
      <c r="G6982">
        <f t="shared" ca="1" si="221"/>
        <v>-3.1177994797327042E-2</v>
      </c>
    </row>
    <row r="6983" spans="2:7" x14ac:dyDescent="0.2">
      <c r="B6983" s="153">
        <v>33522</v>
      </c>
      <c r="C6983" s="61">
        <v>27.273125</v>
      </c>
      <c r="D6983">
        <f t="shared" si="220"/>
        <v>0</v>
      </c>
      <c r="E6983">
        <v>0</v>
      </c>
      <c r="F6983">
        <v>6981</v>
      </c>
      <c r="G6983">
        <f t="shared" ca="1" si="221"/>
        <v>2.5369713783156687E-2</v>
      </c>
    </row>
    <row r="6984" spans="2:7" x14ac:dyDescent="0.2">
      <c r="B6984" s="153">
        <v>33521</v>
      </c>
      <c r="C6984" s="61">
        <v>27.273125</v>
      </c>
      <c r="D6984">
        <f t="shared" si="220"/>
        <v>2.8455385724623573E-2</v>
      </c>
      <c r="E6984">
        <v>2.8455385724623573E-2</v>
      </c>
      <c r="F6984">
        <v>6982</v>
      </c>
      <c r="G6984">
        <f t="shared" ca="1" si="221"/>
        <v>-9.7858078350047742E-2</v>
      </c>
    </row>
    <row r="6985" spans="2:7" x14ac:dyDescent="0.2">
      <c r="B6985" s="153">
        <v>33520</v>
      </c>
      <c r="C6985" s="61">
        <v>26.518529999999998</v>
      </c>
      <c r="D6985">
        <f t="shared" si="220"/>
        <v>-8.0647088873239889E-3</v>
      </c>
      <c r="E6985">
        <v>-8.0647088873239889E-3</v>
      </c>
      <c r="F6985">
        <v>6983</v>
      </c>
      <c r="G6985">
        <f t="shared" ca="1" si="221"/>
        <v>-4.3256172273807611E-2</v>
      </c>
    </row>
    <row r="6986" spans="2:7" x14ac:dyDescent="0.2">
      <c r="B6986" s="153">
        <v>33519</v>
      </c>
      <c r="C6986" s="61">
        <v>26.734133</v>
      </c>
      <c r="D6986">
        <f t="shared" si="220"/>
        <v>0</v>
      </c>
      <c r="E6986">
        <v>0</v>
      </c>
      <c r="F6986">
        <v>6984</v>
      </c>
      <c r="G6986">
        <f t="shared" ca="1" si="221"/>
        <v>0.11588209613482897</v>
      </c>
    </row>
    <row r="6987" spans="2:7" x14ac:dyDescent="0.2">
      <c r="B6987" s="153">
        <v>33518</v>
      </c>
      <c r="C6987" s="61">
        <v>26.734133</v>
      </c>
      <c r="D6987">
        <f t="shared" si="220"/>
        <v>2.4793524336865956E-2</v>
      </c>
      <c r="E6987">
        <v>2.4793524336865956E-2</v>
      </c>
      <c r="F6987">
        <v>6985</v>
      </c>
      <c r="G6987">
        <f t="shared" ca="1" si="221"/>
        <v>-5.4121478464494499E-2</v>
      </c>
    </row>
    <row r="6988" spans="2:7" x14ac:dyDescent="0.2">
      <c r="B6988" s="153">
        <v>33515</v>
      </c>
      <c r="C6988" s="61">
        <v>26.087336000000001</v>
      </c>
      <c r="D6988">
        <f t="shared" si="220"/>
        <v>-3.2000026122712626E-2</v>
      </c>
      <c r="E6988">
        <v>-3.2000026122712626E-2</v>
      </c>
      <c r="F6988">
        <v>6986</v>
      </c>
      <c r="G6988">
        <f t="shared" ca="1" si="221"/>
        <v>-5.9562413759036745E-2</v>
      </c>
    </row>
    <row r="6989" spans="2:7" x14ac:dyDescent="0.2">
      <c r="B6989" s="153">
        <v>33514</v>
      </c>
      <c r="C6989" s="61">
        <v>26.949728</v>
      </c>
      <c r="D6989">
        <f t="shared" si="220"/>
        <v>-2.7237516163992458E-2</v>
      </c>
      <c r="E6989">
        <v>-2.7237516163992458E-2</v>
      </c>
      <c r="F6989">
        <v>6987</v>
      </c>
      <c r="G6989">
        <f t="shared" ca="1" si="221"/>
        <v>2.0992302227866397E-2</v>
      </c>
    </row>
    <row r="6990" spans="2:7" x14ac:dyDescent="0.2">
      <c r="B6990" s="153">
        <v>33513</v>
      </c>
      <c r="C6990" s="61">
        <v>27.704325000000001</v>
      </c>
      <c r="D6990">
        <f t="shared" si="220"/>
        <v>0</v>
      </c>
      <c r="E6990">
        <v>0</v>
      </c>
      <c r="F6990">
        <v>6988</v>
      </c>
      <c r="G6990">
        <f t="shared" ca="1" si="221"/>
        <v>-1.8057021683854577E-2</v>
      </c>
    </row>
    <row r="6991" spans="2:7" x14ac:dyDescent="0.2">
      <c r="B6991" s="153">
        <v>33512</v>
      </c>
      <c r="C6991" s="61">
        <v>27.704325000000001</v>
      </c>
      <c r="D6991">
        <f t="shared" si="220"/>
        <v>-7.7219771602513405E-3</v>
      </c>
      <c r="E6991">
        <v>-7.7219771602513405E-3</v>
      </c>
      <c r="F6991">
        <v>6989</v>
      </c>
      <c r="G6991">
        <f t="shared" ca="1" si="221"/>
        <v>-1.8231898342148826E-2</v>
      </c>
    </row>
    <row r="6992" spans="2:7" x14ac:dyDescent="0.2">
      <c r="B6992" s="153">
        <v>33511</v>
      </c>
      <c r="C6992" s="61">
        <v>27.919922</v>
      </c>
      <c r="D6992">
        <f t="shared" si="220"/>
        <v>-7.6625935343705969E-3</v>
      </c>
      <c r="E6992">
        <v>-7.6625935343705969E-3</v>
      </c>
      <c r="F6992">
        <v>6990</v>
      </c>
      <c r="G6992">
        <f t="shared" ca="1" si="221"/>
        <v>-2.4056324487379883E-2</v>
      </c>
    </row>
    <row r="6993" spans="2:7" x14ac:dyDescent="0.2">
      <c r="B6993" s="153">
        <v>33508</v>
      </c>
      <c r="C6993" s="61">
        <v>28.135513</v>
      </c>
      <c r="D6993">
        <f t="shared" si="220"/>
        <v>6.0975589521742014E-2</v>
      </c>
      <c r="E6993">
        <v>6.0975589521742014E-2</v>
      </c>
      <c r="F6993">
        <v>6991</v>
      </c>
      <c r="G6993">
        <f t="shared" ca="1" si="221"/>
        <v>2.3000043388409573E-2</v>
      </c>
    </row>
    <row r="6994" spans="2:7" x14ac:dyDescent="0.2">
      <c r="B6994" s="153">
        <v>33507</v>
      </c>
      <c r="C6994" s="61">
        <v>26.518529999999998</v>
      </c>
      <c r="D6994">
        <f t="shared" si="220"/>
        <v>-3.5294253745645043E-2</v>
      </c>
      <c r="E6994">
        <v>-3.5294253745645043E-2</v>
      </c>
      <c r="F6994">
        <v>6992</v>
      </c>
      <c r="G6994">
        <f t="shared" ca="1" si="221"/>
        <v>6.9881857428273714E-2</v>
      </c>
    </row>
    <row r="6995" spans="2:7" x14ac:dyDescent="0.2">
      <c r="B6995" s="153">
        <v>33506</v>
      </c>
      <c r="C6995" s="61">
        <v>27.488724000000001</v>
      </c>
      <c r="D6995">
        <f t="shared" si="220"/>
        <v>-3.9062529725212109E-3</v>
      </c>
      <c r="E6995">
        <v>-3.9062529725212109E-3</v>
      </c>
      <c r="F6995">
        <v>6993</v>
      </c>
      <c r="G6995">
        <f t="shared" ca="1" si="221"/>
        <v>-3.1176875670426932E-3</v>
      </c>
    </row>
    <row r="6996" spans="2:7" x14ac:dyDescent="0.2">
      <c r="B6996" s="153">
        <v>33505</v>
      </c>
      <c r="C6996" s="61">
        <v>27.596523000000001</v>
      </c>
      <c r="D6996">
        <f t="shared" si="220"/>
        <v>-1.5384521521482534E-2</v>
      </c>
      <c r="E6996">
        <v>-1.5384521521482534E-2</v>
      </c>
      <c r="F6996">
        <v>6994</v>
      </c>
      <c r="G6996">
        <f t="shared" ca="1" si="221"/>
        <v>-5.4800515124400755E-2</v>
      </c>
    </row>
    <row r="6997" spans="2:7" x14ac:dyDescent="0.2">
      <c r="B6997" s="153">
        <v>33504</v>
      </c>
      <c r="C6997" s="61">
        <v>28.027716000000002</v>
      </c>
      <c r="D6997">
        <f t="shared" si="220"/>
        <v>0</v>
      </c>
      <c r="E6997">
        <v>0</v>
      </c>
      <c r="F6997">
        <v>6995</v>
      </c>
      <c r="G6997">
        <f t="shared" ca="1" si="221"/>
        <v>3.6437858372309874E-2</v>
      </c>
    </row>
    <row r="6998" spans="2:7" x14ac:dyDescent="0.2">
      <c r="B6998" s="153">
        <v>33501</v>
      </c>
      <c r="C6998" s="61">
        <v>28.027716000000002</v>
      </c>
      <c r="D6998">
        <f t="shared" si="220"/>
        <v>-1.8868077761128536E-2</v>
      </c>
      <c r="E6998">
        <v>-1.8868077761128536E-2</v>
      </c>
      <c r="F6998">
        <v>6996</v>
      </c>
      <c r="G6998">
        <f t="shared" ca="1" si="221"/>
        <v>9.662441701822036E-2</v>
      </c>
    </row>
    <row r="6999" spans="2:7" x14ac:dyDescent="0.2">
      <c r="B6999" s="153">
        <v>33500</v>
      </c>
      <c r="C6999" s="61">
        <v>28.566714999999999</v>
      </c>
      <c r="D6999">
        <f t="shared" si="220"/>
        <v>0</v>
      </c>
      <c r="E6999">
        <v>0</v>
      </c>
      <c r="F6999">
        <v>6997</v>
      </c>
      <c r="G6999">
        <f t="shared" ca="1" si="221"/>
        <v>-3.9692681901464889E-2</v>
      </c>
    </row>
    <row r="7000" spans="2:7" x14ac:dyDescent="0.2">
      <c r="B7000" s="153">
        <v>33499</v>
      </c>
      <c r="C7000" s="61">
        <v>28.566714999999999</v>
      </c>
      <c r="D7000">
        <f t="shared" si="220"/>
        <v>-7.490745359060161E-3</v>
      </c>
      <c r="E7000">
        <v>-7.490745359060161E-3</v>
      </c>
      <c r="F7000">
        <v>6998</v>
      </c>
      <c r="G7000">
        <f t="shared" ca="1" si="221"/>
        <v>7.3048859196521529E-2</v>
      </c>
    </row>
    <row r="7001" spans="2:7" x14ac:dyDescent="0.2">
      <c r="B7001" s="153">
        <v>33498</v>
      </c>
      <c r="C7001" s="61">
        <v>28.782316000000002</v>
      </c>
      <c r="D7001">
        <f t="shared" si="220"/>
        <v>-2.5547327995265559E-2</v>
      </c>
      <c r="E7001">
        <v>-2.5547327995265559E-2</v>
      </c>
      <c r="F7001">
        <v>6999</v>
      </c>
      <c r="G7001">
        <f t="shared" ca="1" si="221"/>
        <v>3.1034785950391441E-2</v>
      </c>
    </row>
    <row r="7002" spans="2:7" x14ac:dyDescent="0.2">
      <c r="B7002" s="153">
        <v>33497</v>
      </c>
      <c r="C7002" s="61">
        <v>29.536905000000001</v>
      </c>
      <c r="D7002">
        <f t="shared" si="220"/>
        <v>1.858733892934572E-2</v>
      </c>
      <c r="E7002">
        <v>1.858733892934572E-2</v>
      </c>
      <c r="F7002">
        <v>7000</v>
      </c>
      <c r="G7002">
        <f t="shared" ca="1" si="221"/>
        <v>4.766101657937951E-2</v>
      </c>
    </row>
    <row r="7003" spans="2:7" x14ac:dyDescent="0.2">
      <c r="B7003" s="153">
        <v>33494</v>
      </c>
      <c r="C7003" s="61">
        <v>28.997910999999998</v>
      </c>
      <c r="D7003">
        <f t="shared" si="220"/>
        <v>2.2813956843312309E-2</v>
      </c>
      <c r="E7003">
        <v>2.2813956843312309E-2</v>
      </c>
      <c r="F7003">
        <v>7001</v>
      </c>
      <c r="G7003">
        <f t="shared" ca="1" si="221"/>
        <v>3.6035980523864204E-2</v>
      </c>
    </row>
    <row r="7004" spans="2:7" x14ac:dyDescent="0.2">
      <c r="B7004" s="153">
        <v>33493</v>
      </c>
      <c r="C7004" s="61">
        <v>28.351109999999998</v>
      </c>
      <c r="D7004">
        <f t="shared" si="220"/>
        <v>0</v>
      </c>
      <c r="E7004">
        <v>0</v>
      </c>
      <c r="F7004">
        <v>7002</v>
      </c>
      <c r="G7004">
        <f t="shared" ca="1" si="221"/>
        <v>5.4257674801283275E-2</v>
      </c>
    </row>
    <row r="7005" spans="2:7" x14ac:dyDescent="0.2">
      <c r="B7005" s="153">
        <v>33492</v>
      </c>
      <c r="C7005" s="61">
        <v>28.351109999999998</v>
      </c>
      <c r="D7005">
        <f t="shared" si="220"/>
        <v>0</v>
      </c>
      <c r="E7005">
        <v>0</v>
      </c>
      <c r="F7005">
        <v>7003</v>
      </c>
      <c r="G7005">
        <f t="shared" ca="1" si="221"/>
        <v>7.6821709656518453E-2</v>
      </c>
    </row>
    <row r="7006" spans="2:7" x14ac:dyDescent="0.2">
      <c r="B7006" s="153">
        <v>33491</v>
      </c>
      <c r="C7006" s="61">
        <v>28.351109999999998</v>
      </c>
      <c r="D7006">
        <f t="shared" si="220"/>
        <v>-1.1278412993448311E-2</v>
      </c>
      <c r="E7006">
        <v>-1.1278412993448311E-2</v>
      </c>
      <c r="F7006">
        <v>7004</v>
      </c>
      <c r="G7006">
        <f t="shared" ca="1" si="221"/>
        <v>2.6083053046354499E-2</v>
      </c>
    </row>
    <row r="7007" spans="2:7" x14ac:dyDescent="0.2">
      <c r="B7007" s="153">
        <v>33490</v>
      </c>
      <c r="C7007" s="61">
        <v>28.674513000000001</v>
      </c>
      <c r="D7007">
        <f t="shared" si="220"/>
        <v>0</v>
      </c>
      <c r="E7007">
        <v>0</v>
      </c>
      <c r="F7007">
        <v>7005</v>
      </c>
      <c r="G7007">
        <f t="shared" ca="1" si="221"/>
        <v>-0.13288725699549367</v>
      </c>
    </row>
    <row r="7008" spans="2:7" x14ac:dyDescent="0.2">
      <c r="B7008" s="153">
        <v>33487</v>
      </c>
      <c r="C7008" s="61">
        <v>28.674513000000001</v>
      </c>
      <c r="D7008">
        <f t="shared" si="220"/>
        <v>3.7735525418306761E-3</v>
      </c>
      <c r="E7008">
        <v>3.7735525418306761E-3</v>
      </c>
      <c r="F7008">
        <v>7006</v>
      </c>
      <c r="G7008">
        <f t="shared" ca="1" si="221"/>
        <v>-4.6643234992171483E-2</v>
      </c>
    </row>
    <row r="7009" spans="2:7" x14ac:dyDescent="0.2">
      <c r="B7009" s="153">
        <v>33486</v>
      </c>
      <c r="C7009" s="61">
        <v>28.566714999999999</v>
      </c>
      <c r="D7009">
        <f t="shared" si="220"/>
        <v>2.7131876318669642E-2</v>
      </c>
      <c r="E7009">
        <v>2.7131876318669642E-2</v>
      </c>
      <c r="F7009">
        <v>7007</v>
      </c>
      <c r="G7009">
        <f t="shared" ca="1" si="221"/>
        <v>5.280717914228613E-2</v>
      </c>
    </row>
    <row r="7010" spans="2:7" x14ac:dyDescent="0.2">
      <c r="B7010" s="153">
        <v>33485</v>
      </c>
      <c r="C7010" s="61">
        <v>27.81212</v>
      </c>
      <c r="D7010">
        <f t="shared" si="220"/>
        <v>-3.8611139386420749E-3</v>
      </c>
      <c r="E7010">
        <v>-3.8611139386420749E-3</v>
      </c>
      <c r="F7010">
        <v>7008</v>
      </c>
      <c r="G7010">
        <f t="shared" ca="1" si="221"/>
        <v>4.0872673280460417E-2</v>
      </c>
    </row>
    <row r="7011" spans="2:7" x14ac:dyDescent="0.2">
      <c r="B7011" s="153">
        <v>33484</v>
      </c>
      <c r="C7011" s="61">
        <v>27.919922</v>
      </c>
      <c r="D7011">
        <f t="shared" si="220"/>
        <v>-1.1450319379979392E-2</v>
      </c>
      <c r="E7011">
        <v>-1.1450319379979392E-2</v>
      </c>
      <c r="F7011">
        <v>7009</v>
      </c>
      <c r="G7011">
        <f t="shared" ca="1" si="221"/>
        <v>-4.9727147778803285E-2</v>
      </c>
    </row>
    <row r="7012" spans="2:7" x14ac:dyDescent="0.2">
      <c r="B7012" s="153">
        <v>33483</v>
      </c>
      <c r="C7012" s="61">
        <v>28.243317000000001</v>
      </c>
      <c r="D7012">
        <f t="shared" si="220"/>
        <v>0</v>
      </c>
      <c r="E7012">
        <v>0</v>
      </c>
      <c r="F7012">
        <v>7010</v>
      </c>
      <c r="G7012">
        <f t="shared" ca="1" si="221"/>
        <v>-1.790084349893965E-2</v>
      </c>
    </row>
    <row r="7013" spans="2:7" x14ac:dyDescent="0.2">
      <c r="B7013" s="153">
        <v>33480</v>
      </c>
      <c r="C7013" s="61">
        <v>28.243317000000001</v>
      </c>
      <c r="D7013">
        <f t="shared" si="220"/>
        <v>-1.5037604997859942E-2</v>
      </c>
      <c r="E7013">
        <v>-1.5037604997859942E-2</v>
      </c>
      <c r="F7013">
        <v>7011</v>
      </c>
      <c r="G7013">
        <f t="shared" ca="1" si="221"/>
        <v>-1.4697551821580951E-2</v>
      </c>
    </row>
    <row r="7014" spans="2:7" x14ac:dyDescent="0.2">
      <c r="B7014" s="153">
        <v>33479</v>
      </c>
      <c r="C7014" s="61">
        <v>28.674513000000001</v>
      </c>
      <c r="D7014">
        <f t="shared" si="220"/>
        <v>0</v>
      </c>
      <c r="E7014">
        <v>0</v>
      </c>
      <c r="F7014">
        <v>7012</v>
      </c>
      <c r="G7014">
        <f t="shared" ca="1" si="221"/>
        <v>-5.4971511719402621E-2</v>
      </c>
    </row>
    <row r="7015" spans="2:7" x14ac:dyDescent="0.2">
      <c r="B7015" s="153">
        <v>33478</v>
      </c>
      <c r="C7015" s="61">
        <v>28.674513000000001</v>
      </c>
      <c r="D7015">
        <f t="shared" si="220"/>
        <v>7.5756569522425418E-3</v>
      </c>
      <c r="E7015">
        <v>7.5756569522425418E-3</v>
      </c>
      <c r="F7015">
        <v>7013</v>
      </c>
      <c r="G7015">
        <f t="shared" ca="1" si="221"/>
        <v>5.5123207213708513E-3</v>
      </c>
    </row>
    <row r="7016" spans="2:7" x14ac:dyDescent="0.2">
      <c r="B7016" s="153">
        <v>33477</v>
      </c>
      <c r="C7016" s="61">
        <v>28.458918000000001</v>
      </c>
      <c r="D7016">
        <f t="shared" si="220"/>
        <v>-7.5186978764033557E-3</v>
      </c>
      <c r="E7016">
        <v>-7.5186978764033557E-3</v>
      </c>
      <c r="F7016">
        <v>7014</v>
      </c>
      <c r="G7016">
        <f t="shared" ca="1" si="221"/>
        <v>-2.7295961575611823E-2</v>
      </c>
    </row>
    <row r="7017" spans="2:7" x14ac:dyDescent="0.2">
      <c r="B7017" s="153">
        <v>33476</v>
      </c>
      <c r="C7017" s="61">
        <v>28.674513000000001</v>
      </c>
      <c r="D7017">
        <f t="shared" si="220"/>
        <v>4.3137287856649865E-2</v>
      </c>
      <c r="E7017">
        <v>4.3137287856649865E-2</v>
      </c>
      <c r="F7017">
        <v>7015</v>
      </c>
      <c r="G7017">
        <f t="shared" ca="1" si="221"/>
        <v>-3.8757959248191025E-2</v>
      </c>
    </row>
    <row r="7018" spans="2:7" x14ac:dyDescent="0.2">
      <c r="B7018" s="153">
        <v>33473</v>
      </c>
      <c r="C7018" s="61">
        <v>27.488724000000001</v>
      </c>
      <c r="D7018">
        <f t="shared" si="220"/>
        <v>2.0000053432821321E-2</v>
      </c>
      <c r="E7018">
        <v>2.0000053432821321E-2</v>
      </c>
      <c r="F7018">
        <v>7016</v>
      </c>
      <c r="G7018">
        <f t="shared" ca="1" si="221"/>
        <v>-3.5209993318508395E-2</v>
      </c>
    </row>
    <row r="7019" spans="2:7" x14ac:dyDescent="0.2">
      <c r="B7019" s="153">
        <v>33472</v>
      </c>
      <c r="C7019" s="61">
        <v>26.949728</v>
      </c>
      <c r="D7019">
        <f t="shared" si="220"/>
        <v>2.8806608555367239E-2</v>
      </c>
      <c r="E7019">
        <v>2.8806608555367239E-2</v>
      </c>
      <c r="F7019">
        <v>7017</v>
      </c>
      <c r="G7019">
        <f t="shared" ca="1" si="221"/>
        <v>-3.946905062214609E-3</v>
      </c>
    </row>
    <row r="7020" spans="2:7" x14ac:dyDescent="0.2">
      <c r="B7020" s="153">
        <v>33471</v>
      </c>
      <c r="C7020" s="61">
        <v>26.195135000000001</v>
      </c>
      <c r="D7020">
        <f t="shared" si="220"/>
        <v>8.2985681579760689E-3</v>
      </c>
      <c r="E7020">
        <v>8.2985681579760689E-3</v>
      </c>
      <c r="F7020">
        <v>7018</v>
      </c>
      <c r="G7020">
        <f t="shared" ca="1" si="221"/>
        <v>1.5181568809629963E-2</v>
      </c>
    </row>
    <row r="7021" spans="2:7" x14ac:dyDescent="0.2">
      <c r="B7021" s="153">
        <v>33470</v>
      </c>
      <c r="C7021" s="61">
        <v>25.979541999999999</v>
      </c>
      <c r="D7021">
        <f t="shared" si="220"/>
        <v>-2.0324957680535077E-2</v>
      </c>
      <c r="E7021">
        <v>-2.0324957680535077E-2</v>
      </c>
      <c r="F7021">
        <v>7019</v>
      </c>
      <c r="G7021">
        <f t="shared" ca="1" si="221"/>
        <v>5.0543707285241456E-2</v>
      </c>
    </row>
    <row r="7022" spans="2:7" x14ac:dyDescent="0.2">
      <c r="B7022" s="153">
        <v>33469</v>
      </c>
      <c r="C7022" s="61">
        <v>26.518529999999998</v>
      </c>
      <c r="D7022">
        <f t="shared" si="220"/>
        <v>0</v>
      </c>
      <c r="E7022">
        <v>0</v>
      </c>
      <c r="F7022">
        <v>7020</v>
      </c>
      <c r="G7022">
        <f t="shared" ca="1" si="221"/>
        <v>-5.0609488588927221E-2</v>
      </c>
    </row>
    <row r="7023" spans="2:7" x14ac:dyDescent="0.2">
      <c r="B7023" s="153">
        <v>33466</v>
      </c>
      <c r="C7023" s="61">
        <v>26.518529999999998</v>
      </c>
      <c r="D7023">
        <f t="shared" si="220"/>
        <v>8.1967671207439745E-3</v>
      </c>
      <c r="E7023">
        <v>8.1967671207439745E-3</v>
      </c>
      <c r="F7023">
        <v>7021</v>
      </c>
      <c r="G7023">
        <f t="shared" ca="1" si="221"/>
        <v>-3.5771725015495665E-2</v>
      </c>
    </row>
    <row r="7024" spans="2:7" x14ac:dyDescent="0.2">
      <c r="B7024" s="153">
        <v>33465</v>
      </c>
      <c r="C7024" s="61">
        <v>26.302931000000001</v>
      </c>
      <c r="D7024">
        <f t="shared" si="220"/>
        <v>0</v>
      </c>
      <c r="E7024">
        <v>0</v>
      </c>
      <c r="F7024">
        <v>7022</v>
      </c>
      <c r="G7024">
        <f t="shared" ca="1" si="221"/>
        <v>-7.4118060576829608E-3</v>
      </c>
    </row>
    <row r="7025" spans="2:7" x14ac:dyDescent="0.2">
      <c r="B7025" s="153">
        <v>33464</v>
      </c>
      <c r="C7025" s="61">
        <v>26.302931000000001</v>
      </c>
      <c r="D7025">
        <f t="shared" si="220"/>
        <v>1.6666604178915446E-2</v>
      </c>
      <c r="E7025">
        <v>1.6666604178915446E-2</v>
      </c>
      <c r="F7025">
        <v>7023</v>
      </c>
      <c r="G7025">
        <f t="shared" ca="1" si="221"/>
        <v>4.8025332763293897E-2</v>
      </c>
    </row>
    <row r="7026" spans="2:7" x14ac:dyDescent="0.2">
      <c r="B7026" s="153">
        <v>33463</v>
      </c>
      <c r="C7026" s="61">
        <v>25.871737</v>
      </c>
      <c r="D7026">
        <f t="shared" si="220"/>
        <v>3.8960574274107589E-2</v>
      </c>
      <c r="E7026">
        <v>3.8960574274107589E-2</v>
      </c>
      <c r="F7026">
        <v>7024</v>
      </c>
      <c r="G7026">
        <f t="shared" ca="1" si="221"/>
        <v>-4.1379080662882789E-2</v>
      </c>
    </row>
    <row r="7027" spans="2:7" x14ac:dyDescent="0.2">
      <c r="B7027" s="153">
        <v>33462</v>
      </c>
      <c r="C7027" s="61">
        <v>24.901558000000001</v>
      </c>
      <c r="D7027">
        <f t="shared" si="220"/>
        <v>2.6667059716744285E-2</v>
      </c>
      <c r="E7027">
        <v>2.6667059716744285E-2</v>
      </c>
      <c r="F7027">
        <v>7025</v>
      </c>
      <c r="G7027">
        <f t="shared" ca="1" si="221"/>
        <v>-5.7367860662152062E-2</v>
      </c>
    </row>
    <row r="7028" spans="2:7" x14ac:dyDescent="0.2">
      <c r="B7028" s="153">
        <v>33459</v>
      </c>
      <c r="C7028" s="61">
        <v>24.254754999999999</v>
      </c>
      <c r="D7028">
        <f t="shared" si="220"/>
        <v>1.8099391766042694E-2</v>
      </c>
      <c r="E7028">
        <v>1.8099391766042694E-2</v>
      </c>
      <c r="F7028">
        <v>7026</v>
      </c>
      <c r="G7028">
        <f t="shared" ca="1" si="221"/>
        <v>8.1025810479619459E-2</v>
      </c>
    </row>
    <row r="7029" spans="2:7" x14ac:dyDescent="0.2">
      <c r="B7029" s="153">
        <v>33458</v>
      </c>
      <c r="C7029" s="61">
        <v>23.823563</v>
      </c>
      <c r="D7029">
        <f t="shared" si="220"/>
        <v>0</v>
      </c>
      <c r="E7029">
        <v>0</v>
      </c>
      <c r="F7029">
        <v>7027</v>
      </c>
      <c r="G7029">
        <f t="shared" ca="1" si="221"/>
        <v>8.8826986317251708E-2</v>
      </c>
    </row>
    <row r="7030" spans="2:7" x14ac:dyDescent="0.2">
      <c r="B7030" s="153">
        <v>33457</v>
      </c>
      <c r="C7030" s="61">
        <v>23.823563</v>
      </c>
      <c r="D7030">
        <f t="shared" si="220"/>
        <v>2.314829587754804E-2</v>
      </c>
      <c r="E7030">
        <v>2.314829587754804E-2</v>
      </c>
      <c r="F7030">
        <v>7028</v>
      </c>
      <c r="G7030">
        <f t="shared" ca="1" si="221"/>
        <v>3.0104698997451419E-2</v>
      </c>
    </row>
    <row r="7031" spans="2:7" x14ac:dyDescent="0.2">
      <c r="B7031" s="153">
        <v>33456</v>
      </c>
      <c r="C7031" s="61">
        <v>23.284565000000001</v>
      </c>
      <c r="D7031">
        <f t="shared" si="220"/>
        <v>0</v>
      </c>
      <c r="E7031">
        <v>0</v>
      </c>
      <c r="F7031">
        <v>7029</v>
      </c>
      <c r="G7031">
        <f t="shared" ca="1" si="221"/>
        <v>-7.0170455491180266E-3</v>
      </c>
    </row>
    <row r="7032" spans="2:7" x14ac:dyDescent="0.2">
      <c r="B7032" s="153">
        <v>33455</v>
      </c>
      <c r="C7032" s="61">
        <v>23.284565000000001</v>
      </c>
      <c r="D7032">
        <f t="shared" si="220"/>
        <v>1.8867851049195385E-2</v>
      </c>
      <c r="E7032">
        <v>1.8867851049195385E-2</v>
      </c>
      <c r="F7032">
        <v>7030</v>
      </c>
      <c r="G7032">
        <f t="shared" ca="1" si="221"/>
        <v>-3.4708654779360124E-2</v>
      </c>
    </row>
    <row r="7033" spans="2:7" x14ac:dyDescent="0.2">
      <c r="B7033" s="153">
        <v>33452</v>
      </c>
      <c r="C7033" s="61">
        <v>22.853370999999999</v>
      </c>
      <c r="D7033">
        <f t="shared" si="220"/>
        <v>0</v>
      </c>
      <c r="E7033">
        <v>0</v>
      </c>
      <c r="F7033">
        <v>7031</v>
      </c>
      <c r="G7033">
        <f t="shared" ca="1" si="221"/>
        <v>-3.9661009446696836E-2</v>
      </c>
    </row>
    <row r="7034" spans="2:7" x14ac:dyDescent="0.2">
      <c r="B7034" s="153">
        <v>33451</v>
      </c>
      <c r="C7034" s="61">
        <v>22.853370999999999</v>
      </c>
      <c r="D7034">
        <f t="shared" si="220"/>
        <v>1.9230874723872589E-2</v>
      </c>
      <c r="E7034">
        <v>1.9230874723872589E-2</v>
      </c>
      <c r="F7034">
        <v>7032</v>
      </c>
      <c r="G7034">
        <f t="shared" ca="1" si="221"/>
        <v>4.2069186260407482E-2</v>
      </c>
    </row>
    <row r="7035" spans="2:7" x14ac:dyDescent="0.2">
      <c r="B7035" s="153">
        <v>33450</v>
      </c>
      <c r="C7035" s="61">
        <v>22.422173000000001</v>
      </c>
      <c r="D7035">
        <f t="shared" si="220"/>
        <v>-1.4218151373895899E-2</v>
      </c>
      <c r="E7035">
        <v>-1.4218151373895899E-2</v>
      </c>
      <c r="F7035">
        <v>7033</v>
      </c>
      <c r="G7035">
        <f t="shared" ca="1" si="221"/>
        <v>6.1857198410621927E-2</v>
      </c>
    </row>
    <row r="7036" spans="2:7" x14ac:dyDescent="0.2">
      <c r="B7036" s="153">
        <v>33449</v>
      </c>
      <c r="C7036" s="61">
        <v>22.745573</v>
      </c>
      <c r="D7036">
        <f t="shared" si="220"/>
        <v>-9.3894621902040325E-3</v>
      </c>
      <c r="E7036">
        <v>-9.3894621902040325E-3</v>
      </c>
      <c r="F7036">
        <v>7034</v>
      </c>
      <c r="G7036">
        <f t="shared" ca="1" si="221"/>
        <v>3.9401835881230564E-2</v>
      </c>
    </row>
    <row r="7037" spans="2:7" x14ac:dyDescent="0.2">
      <c r="B7037" s="153">
        <v>33448</v>
      </c>
      <c r="C7037" s="61">
        <v>22.961165999999999</v>
      </c>
      <c r="D7037">
        <f t="shared" si="220"/>
        <v>1.9138592880755183E-2</v>
      </c>
      <c r="E7037">
        <v>1.9138592880755183E-2</v>
      </c>
      <c r="F7037">
        <v>7035</v>
      </c>
      <c r="G7037">
        <f t="shared" ca="1" si="221"/>
        <v>6.7813661451004897E-2</v>
      </c>
    </row>
    <row r="7038" spans="2:7" x14ac:dyDescent="0.2">
      <c r="B7038" s="153">
        <v>33445</v>
      </c>
      <c r="C7038" s="61">
        <v>22.529973999999999</v>
      </c>
      <c r="D7038">
        <f t="shared" si="220"/>
        <v>3.4653492400431474E-2</v>
      </c>
      <c r="E7038">
        <v>3.4653492400431474E-2</v>
      </c>
      <c r="F7038">
        <v>7036</v>
      </c>
      <c r="G7038">
        <f t="shared" ca="1" si="221"/>
        <v>-7.9824593000689212E-2</v>
      </c>
    </row>
    <row r="7039" spans="2:7" x14ac:dyDescent="0.2">
      <c r="B7039" s="153">
        <v>33444</v>
      </c>
      <c r="C7039" s="61">
        <v>21.775380999999999</v>
      </c>
      <c r="D7039">
        <f t="shared" si="220"/>
        <v>4.6632112149318831E-2</v>
      </c>
      <c r="E7039">
        <v>4.6632112149318831E-2</v>
      </c>
      <c r="F7039">
        <v>7037</v>
      </c>
      <c r="G7039">
        <f t="shared" ca="1" si="221"/>
        <v>0.11432491014114148</v>
      </c>
    </row>
    <row r="7040" spans="2:7" x14ac:dyDescent="0.2">
      <c r="B7040" s="153">
        <v>33443</v>
      </c>
      <c r="C7040" s="61">
        <v>20.805191000000001</v>
      </c>
      <c r="D7040">
        <f t="shared" si="220"/>
        <v>5.2084344934313961E-3</v>
      </c>
      <c r="E7040">
        <v>5.2084344934313961E-3</v>
      </c>
      <c r="F7040">
        <v>7038</v>
      </c>
      <c r="G7040">
        <f t="shared" ca="1" si="221"/>
        <v>4.0976708156025832E-2</v>
      </c>
    </row>
    <row r="7041" spans="2:7" x14ac:dyDescent="0.2">
      <c r="B7041" s="153">
        <v>33442</v>
      </c>
      <c r="C7041" s="61">
        <v>20.697389999999999</v>
      </c>
      <c r="D7041">
        <f t="shared" si="220"/>
        <v>0</v>
      </c>
      <c r="E7041">
        <v>0</v>
      </c>
      <c r="F7041">
        <v>7039</v>
      </c>
      <c r="G7041">
        <f t="shared" ca="1" si="221"/>
        <v>4.0420177821148096E-2</v>
      </c>
    </row>
    <row r="7042" spans="2:7" x14ac:dyDescent="0.2">
      <c r="B7042" s="153">
        <v>33441</v>
      </c>
      <c r="C7042" s="61">
        <v>20.697389999999999</v>
      </c>
      <c r="D7042">
        <f t="shared" si="220"/>
        <v>-2.0408180651558978E-2</v>
      </c>
      <c r="E7042">
        <v>-2.0408180651558978E-2</v>
      </c>
      <c r="F7042">
        <v>7040</v>
      </c>
      <c r="G7042">
        <f t="shared" ca="1" si="221"/>
        <v>-1.7806204942073731E-2</v>
      </c>
    </row>
    <row r="7043" spans="2:7" x14ac:dyDescent="0.2">
      <c r="B7043" s="153">
        <v>33438</v>
      </c>
      <c r="C7043" s="61">
        <v>21.128585999999999</v>
      </c>
      <c r="D7043">
        <f t="shared" ref="D7043:D7106" si="222">(C7043-C7044)/C7044</f>
        <v>0</v>
      </c>
      <c r="E7043">
        <v>0</v>
      </c>
      <c r="F7043">
        <v>7041</v>
      </c>
      <c r="G7043">
        <f t="shared" ref="G7043:G7106" ca="1" si="223">_xlfn.NORM.INV(RAND(),$N$5,$N$6)</f>
        <v>-1.1275436582812825E-3</v>
      </c>
    </row>
    <row r="7044" spans="2:7" x14ac:dyDescent="0.2">
      <c r="B7044" s="153">
        <v>33437</v>
      </c>
      <c r="C7044" s="61">
        <v>21.128585999999999</v>
      </c>
      <c r="D7044">
        <f t="shared" si="222"/>
        <v>0</v>
      </c>
      <c r="E7044">
        <v>0</v>
      </c>
      <c r="F7044">
        <v>7042</v>
      </c>
      <c r="G7044">
        <f t="shared" ca="1" si="223"/>
        <v>6.2056696941309789E-3</v>
      </c>
    </row>
    <row r="7045" spans="2:7" x14ac:dyDescent="0.2">
      <c r="B7045" s="153">
        <v>33436</v>
      </c>
      <c r="C7045" s="61">
        <v>21.128585999999999</v>
      </c>
      <c r="D7045">
        <f t="shared" si="222"/>
        <v>-5.0764275342266296E-3</v>
      </c>
      <c r="E7045">
        <v>-5.0764275342266296E-3</v>
      </c>
      <c r="F7045">
        <v>7043</v>
      </c>
      <c r="G7045">
        <f t="shared" ca="1" si="223"/>
        <v>1.3990825554093532E-2</v>
      </c>
    </row>
    <row r="7046" spans="2:7" x14ac:dyDescent="0.2">
      <c r="B7046" s="153">
        <v>33435</v>
      </c>
      <c r="C7046" s="61">
        <v>21.236391000000001</v>
      </c>
      <c r="D7046">
        <f t="shared" si="222"/>
        <v>1.5464266295388603E-2</v>
      </c>
      <c r="E7046">
        <v>1.5464266295388603E-2</v>
      </c>
      <c r="F7046">
        <v>7044</v>
      </c>
      <c r="G7046">
        <f t="shared" ca="1" si="223"/>
        <v>0.12700312180796117</v>
      </c>
    </row>
    <row r="7047" spans="2:7" x14ac:dyDescent="0.2">
      <c r="B7047" s="153">
        <v>33434</v>
      </c>
      <c r="C7047" s="61">
        <v>20.912987000000001</v>
      </c>
      <c r="D7047">
        <f t="shared" si="222"/>
        <v>-3.0000251393960866E-2</v>
      </c>
      <c r="E7047">
        <v>-3.0000251393960866E-2</v>
      </c>
      <c r="F7047">
        <v>7045</v>
      </c>
      <c r="G7047">
        <f t="shared" ca="1" si="223"/>
        <v>-4.901742076658902E-2</v>
      </c>
    </row>
    <row r="7048" spans="2:7" x14ac:dyDescent="0.2">
      <c r="B7048" s="153">
        <v>33431</v>
      </c>
      <c r="C7048" s="61">
        <v>21.559785999999999</v>
      </c>
      <c r="D7048">
        <f t="shared" si="222"/>
        <v>0</v>
      </c>
      <c r="E7048">
        <v>0</v>
      </c>
      <c r="F7048">
        <v>7046</v>
      </c>
      <c r="G7048">
        <f t="shared" ca="1" si="223"/>
        <v>-2.4112366886880232E-2</v>
      </c>
    </row>
    <row r="7049" spans="2:7" x14ac:dyDescent="0.2">
      <c r="B7049" s="153">
        <v>33430</v>
      </c>
      <c r="C7049" s="61">
        <v>21.559785999999999</v>
      </c>
      <c r="D7049">
        <f t="shared" si="222"/>
        <v>3.0928102236184522E-2</v>
      </c>
      <c r="E7049">
        <v>3.0928102236184522E-2</v>
      </c>
      <c r="F7049">
        <v>7047</v>
      </c>
      <c r="G7049">
        <f t="shared" ca="1" si="223"/>
        <v>-5.5281851396254897E-3</v>
      </c>
    </row>
    <row r="7050" spans="2:7" x14ac:dyDescent="0.2">
      <c r="B7050" s="153">
        <v>33429</v>
      </c>
      <c r="C7050" s="61">
        <v>20.912987000000001</v>
      </c>
      <c r="D7050">
        <f t="shared" si="222"/>
        <v>2.6455000745313029E-2</v>
      </c>
      <c r="E7050">
        <v>2.6455000745313029E-2</v>
      </c>
      <c r="F7050">
        <v>7048</v>
      </c>
      <c r="G7050">
        <f t="shared" ca="1" si="223"/>
        <v>9.9884196739450492E-3</v>
      </c>
    </row>
    <row r="7051" spans="2:7" x14ac:dyDescent="0.2">
      <c r="B7051" s="153">
        <v>33428</v>
      </c>
      <c r="C7051" s="61">
        <v>20.373992999999999</v>
      </c>
      <c r="D7051">
        <f t="shared" si="222"/>
        <v>1.612904673756331E-2</v>
      </c>
      <c r="E7051">
        <v>1.612904673756331E-2</v>
      </c>
      <c r="F7051">
        <v>7049</v>
      </c>
      <c r="G7051">
        <f t="shared" ca="1" si="223"/>
        <v>8.0220446399535919E-2</v>
      </c>
    </row>
    <row r="7052" spans="2:7" x14ac:dyDescent="0.2">
      <c r="B7052" s="153">
        <v>33427</v>
      </c>
      <c r="C7052" s="61">
        <v>20.050595999999999</v>
      </c>
      <c r="D7052">
        <f t="shared" si="222"/>
        <v>0</v>
      </c>
      <c r="E7052">
        <v>0</v>
      </c>
      <c r="F7052">
        <v>7050</v>
      </c>
      <c r="G7052">
        <f t="shared" ca="1" si="223"/>
        <v>3.179473271782067E-2</v>
      </c>
    </row>
    <row r="7053" spans="2:7" x14ac:dyDescent="0.2">
      <c r="B7053" s="153">
        <v>33424</v>
      </c>
      <c r="C7053" s="61">
        <v>20.050595999999999</v>
      </c>
      <c r="D7053">
        <f t="shared" si="222"/>
        <v>2.1977833781291183E-2</v>
      </c>
      <c r="E7053">
        <v>2.1977833781291183E-2</v>
      </c>
      <c r="F7053">
        <v>7051</v>
      </c>
      <c r="G7053">
        <f t="shared" ca="1" si="223"/>
        <v>1.3808528109019745E-2</v>
      </c>
    </row>
    <row r="7054" spans="2:7" x14ac:dyDescent="0.2">
      <c r="B7054" s="153">
        <v>33423</v>
      </c>
      <c r="C7054" s="61">
        <v>19.619403999999999</v>
      </c>
      <c r="D7054">
        <f t="shared" si="222"/>
        <v>-2.1505196154767637E-2</v>
      </c>
      <c r="E7054">
        <v>-2.1505196154767637E-2</v>
      </c>
      <c r="F7054">
        <v>7052</v>
      </c>
      <c r="G7054">
        <f t="shared" ca="1" si="223"/>
        <v>4.9809751526784386E-2</v>
      </c>
    </row>
    <row r="7055" spans="2:7" x14ac:dyDescent="0.2">
      <c r="B7055" s="153">
        <v>33422</v>
      </c>
      <c r="C7055" s="61">
        <v>20.050595999999999</v>
      </c>
      <c r="D7055">
        <f t="shared" si="222"/>
        <v>-1.0638258502719404E-2</v>
      </c>
      <c r="E7055">
        <v>-1.0638258502719404E-2</v>
      </c>
      <c r="F7055">
        <v>7053</v>
      </c>
      <c r="G7055">
        <f t="shared" ca="1" si="223"/>
        <v>5.4395066928552577E-3</v>
      </c>
    </row>
    <row r="7056" spans="2:7" x14ac:dyDescent="0.2">
      <c r="B7056" s="153">
        <v>33421</v>
      </c>
      <c r="C7056" s="61">
        <v>20.266193000000001</v>
      </c>
      <c r="D7056">
        <f t="shared" si="222"/>
        <v>3.8673857874524459E-2</v>
      </c>
      <c r="E7056">
        <v>3.8673857874524459E-2</v>
      </c>
      <c r="F7056">
        <v>7054</v>
      </c>
      <c r="G7056">
        <f t="shared" ca="1" si="223"/>
        <v>-7.732655000477863E-2</v>
      </c>
    </row>
    <row r="7057" spans="2:7" x14ac:dyDescent="0.2">
      <c r="B7057" s="153">
        <v>33420</v>
      </c>
      <c r="C7057" s="61">
        <v>19.511603999999998</v>
      </c>
      <c r="D7057">
        <f t="shared" si="222"/>
        <v>0</v>
      </c>
      <c r="E7057">
        <v>0</v>
      </c>
      <c r="F7057">
        <v>7055</v>
      </c>
      <c r="G7057">
        <f t="shared" ca="1" si="223"/>
        <v>2.1784374157359374E-2</v>
      </c>
    </row>
    <row r="7058" spans="2:7" x14ac:dyDescent="0.2">
      <c r="B7058" s="153">
        <v>33417</v>
      </c>
      <c r="C7058" s="61">
        <v>19.511603999999998</v>
      </c>
      <c r="D7058">
        <f t="shared" si="222"/>
        <v>-3.7233880087888374E-2</v>
      </c>
      <c r="E7058">
        <v>-3.7233880087888374E-2</v>
      </c>
      <c r="F7058">
        <v>7056</v>
      </c>
      <c r="G7058">
        <f t="shared" ca="1" si="223"/>
        <v>3.3347499128549528E-2</v>
      </c>
    </row>
    <row r="7059" spans="2:7" x14ac:dyDescent="0.2">
      <c r="B7059" s="153">
        <v>33416</v>
      </c>
      <c r="C7059" s="61">
        <v>20.266193000000001</v>
      </c>
      <c r="D7059">
        <f t="shared" si="222"/>
        <v>5.61798859528371E-2</v>
      </c>
      <c r="E7059">
        <v>5.61798859528371E-2</v>
      </c>
      <c r="F7059">
        <v>7057</v>
      </c>
      <c r="G7059">
        <f t="shared" ca="1" si="223"/>
        <v>4.181300485755083E-2</v>
      </c>
    </row>
    <row r="7060" spans="2:7" x14ac:dyDescent="0.2">
      <c r="B7060" s="153">
        <v>33415</v>
      </c>
      <c r="C7060" s="61">
        <v>19.188202</v>
      </c>
      <c r="D7060">
        <f t="shared" si="222"/>
        <v>-4.8128626094196471E-2</v>
      </c>
      <c r="E7060">
        <v>-4.8128626094196471E-2</v>
      </c>
      <c r="F7060">
        <v>7058</v>
      </c>
      <c r="G7060">
        <f t="shared" ca="1" si="223"/>
        <v>-3.848315334844101E-3</v>
      </c>
    </row>
    <row r="7061" spans="2:7" x14ac:dyDescent="0.2">
      <c r="B7061" s="153">
        <v>33414</v>
      </c>
      <c r="C7061" s="61">
        <v>20.158397999999998</v>
      </c>
      <c r="D7061">
        <f t="shared" si="222"/>
        <v>1.6304257680223082E-2</v>
      </c>
      <c r="E7061">
        <v>1.6304257680223082E-2</v>
      </c>
      <c r="F7061">
        <v>7059</v>
      </c>
      <c r="G7061">
        <f t="shared" ca="1" si="223"/>
        <v>-4.3745617178461448E-2</v>
      </c>
    </row>
    <row r="7062" spans="2:7" x14ac:dyDescent="0.2">
      <c r="B7062" s="153">
        <v>33413</v>
      </c>
      <c r="C7062" s="61">
        <v>19.835003</v>
      </c>
      <c r="D7062">
        <f t="shared" si="222"/>
        <v>-5.154615168077141E-2</v>
      </c>
      <c r="E7062">
        <v>-5.154615168077141E-2</v>
      </c>
      <c r="F7062">
        <v>7060</v>
      </c>
      <c r="G7062">
        <f t="shared" ca="1" si="223"/>
        <v>7.2656868198721053E-2</v>
      </c>
    </row>
    <row r="7063" spans="2:7" x14ac:dyDescent="0.2">
      <c r="B7063" s="153">
        <v>33410</v>
      </c>
      <c r="C7063" s="61">
        <v>20.912987000000001</v>
      </c>
      <c r="D7063">
        <f t="shared" si="222"/>
        <v>0</v>
      </c>
      <c r="E7063">
        <v>0</v>
      </c>
      <c r="F7063">
        <v>7061</v>
      </c>
      <c r="G7063">
        <f t="shared" ca="1" si="223"/>
        <v>-1.6068219604600382E-2</v>
      </c>
    </row>
    <row r="7064" spans="2:7" x14ac:dyDescent="0.2">
      <c r="B7064" s="153">
        <v>33409</v>
      </c>
      <c r="C7064" s="61">
        <v>20.912987000000001</v>
      </c>
      <c r="D7064">
        <f t="shared" si="222"/>
        <v>2.6455000745313029E-2</v>
      </c>
      <c r="E7064">
        <v>2.6455000745313029E-2</v>
      </c>
      <c r="F7064">
        <v>7062</v>
      </c>
      <c r="G7064">
        <f t="shared" ca="1" si="223"/>
        <v>7.2438658413703314E-3</v>
      </c>
    </row>
    <row r="7065" spans="2:7" x14ac:dyDescent="0.2">
      <c r="B7065" s="153">
        <v>33408</v>
      </c>
      <c r="C7065" s="61">
        <v>20.373992999999999</v>
      </c>
      <c r="D7065">
        <f t="shared" si="222"/>
        <v>0</v>
      </c>
      <c r="E7065">
        <v>0</v>
      </c>
      <c r="F7065">
        <v>7063</v>
      </c>
      <c r="G7065">
        <f t="shared" ca="1" si="223"/>
        <v>-3.9771288799104139E-2</v>
      </c>
    </row>
    <row r="7066" spans="2:7" x14ac:dyDescent="0.2">
      <c r="B7066" s="153">
        <v>33407</v>
      </c>
      <c r="C7066" s="61">
        <v>20.373992999999999</v>
      </c>
      <c r="D7066">
        <f t="shared" si="222"/>
        <v>3.2787072222529724E-2</v>
      </c>
      <c r="E7066">
        <v>3.2787072222529724E-2</v>
      </c>
      <c r="F7066">
        <v>7064</v>
      </c>
      <c r="G7066">
        <f t="shared" ca="1" si="223"/>
        <v>-2.2710263525513856E-2</v>
      </c>
    </row>
    <row r="7067" spans="2:7" x14ac:dyDescent="0.2">
      <c r="B7067" s="153">
        <v>33406</v>
      </c>
      <c r="C7067" s="61">
        <v>19.727195999999999</v>
      </c>
      <c r="D7067">
        <f t="shared" si="222"/>
        <v>1.6666265542632886E-2</v>
      </c>
      <c r="E7067">
        <v>1.6666265542632886E-2</v>
      </c>
      <c r="F7067">
        <v>7065</v>
      </c>
      <c r="G7067">
        <f t="shared" ca="1" si="223"/>
        <v>3.1628863831351738E-2</v>
      </c>
    </row>
    <row r="7068" spans="2:7" x14ac:dyDescent="0.2">
      <c r="B7068" s="153">
        <v>33403</v>
      </c>
      <c r="C7068" s="61">
        <v>19.403807</v>
      </c>
      <c r="D7068">
        <f t="shared" si="222"/>
        <v>0</v>
      </c>
      <c r="E7068">
        <v>0</v>
      </c>
      <c r="F7068">
        <v>7066</v>
      </c>
      <c r="G7068">
        <f t="shared" ca="1" si="223"/>
        <v>-2.9927585470298869E-2</v>
      </c>
    </row>
    <row r="7069" spans="2:7" x14ac:dyDescent="0.2">
      <c r="B7069" s="153">
        <v>33402</v>
      </c>
      <c r="C7069" s="61">
        <v>19.403807</v>
      </c>
      <c r="D7069">
        <f t="shared" si="222"/>
        <v>-1.6393054542571527E-2</v>
      </c>
      <c r="E7069">
        <v>-1.6393054542571527E-2</v>
      </c>
      <c r="F7069">
        <v>7067</v>
      </c>
      <c r="G7069">
        <f t="shared" ca="1" si="223"/>
        <v>-3.7498680676897834E-3</v>
      </c>
    </row>
    <row r="7070" spans="2:7" x14ac:dyDescent="0.2">
      <c r="B7070" s="153">
        <v>33401</v>
      </c>
      <c r="C7070" s="61">
        <v>19.727195999999999</v>
      </c>
      <c r="D7070">
        <f t="shared" si="222"/>
        <v>1.6666265542632886E-2</v>
      </c>
      <c r="E7070">
        <v>1.6666265542632886E-2</v>
      </c>
      <c r="F7070">
        <v>7068</v>
      </c>
      <c r="G7070">
        <f t="shared" ca="1" si="223"/>
        <v>-4.0075316924752897E-3</v>
      </c>
    </row>
    <row r="7071" spans="2:7" x14ac:dyDescent="0.2">
      <c r="B7071" s="153">
        <v>33400</v>
      </c>
      <c r="C7071" s="61">
        <v>19.403807</v>
      </c>
      <c r="D7071">
        <f t="shared" si="222"/>
        <v>1.123633157499593E-2</v>
      </c>
      <c r="E7071">
        <v>1.123633157499593E-2</v>
      </c>
      <c r="F7071">
        <v>7069</v>
      </c>
      <c r="G7071">
        <f t="shared" ca="1" si="223"/>
        <v>6.3499992692788554E-2</v>
      </c>
    </row>
    <row r="7072" spans="2:7" x14ac:dyDescent="0.2">
      <c r="B7072" s="153">
        <v>33399</v>
      </c>
      <c r="C7072" s="61">
        <v>19.188202</v>
      </c>
      <c r="D7072">
        <f t="shared" si="222"/>
        <v>0</v>
      </c>
      <c r="E7072">
        <v>0</v>
      </c>
      <c r="F7072">
        <v>7070</v>
      </c>
      <c r="G7072">
        <f t="shared" ca="1" si="223"/>
        <v>7.0061692332058043E-2</v>
      </c>
    </row>
    <row r="7073" spans="2:7" x14ac:dyDescent="0.2">
      <c r="B7073" s="153">
        <v>33396</v>
      </c>
      <c r="C7073" s="61">
        <v>19.188202</v>
      </c>
      <c r="D7073">
        <f t="shared" si="222"/>
        <v>0</v>
      </c>
      <c r="E7073">
        <v>0</v>
      </c>
      <c r="F7073">
        <v>7071</v>
      </c>
      <c r="G7073">
        <f t="shared" ca="1" si="223"/>
        <v>6.343511099542308E-2</v>
      </c>
    </row>
    <row r="7074" spans="2:7" x14ac:dyDescent="0.2">
      <c r="B7074" s="153">
        <v>33395</v>
      </c>
      <c r="C7074" s="61">
        <v>19.188202</v>
      </c>
      <c r="D7074">
        <f t="shared" si="222"/>
        <v>-5.5869071772206057E-3</v>
      </c>
      <c r="E7074">
        <v>-5.5869071772206057E-3</v>
      </c>
      <c r="F7074">
        <v>7072</v>
      </c>
      <c r="G7074">
        <f t="shared" ca="1" si="223"/>
        <v>1.7425859790577043E-2</v>
      </c>
    </row>
    <row r="7075" spans="2:7" x14ac:dyDescent="0.2">
      <c r="B7075" s="153">
        <v>33394</v>
      </c>
      <c r="C7075" s="61">
        <v>19.296006999999999</v>
      </c>
      <c r="D7075">
        <f t="shared" si="222"/>
        <v>-5.5556108138985821E-3</v>
      </c>
      <c r="E7075">
        <v>-5.5556108138985821E-3</v>
      </c>
      <c r="F7075">
        <v>7073</v>
      </c>
      <c r="G7075">
        <f t="shared" ca="1" si="223"/>
        <v>-3.9705639645894721E-2</v>
      </c>
    </row>
    <row r="7076" spans="2:7" x14ac:dyDescent="0.2">
      <c r="B7076" s="153">
        <v>33393</v>
      </c>
      <c r="C7076" s="61">
        <v>19.403807</v>
      </c>
      <c r="D7076">
        <f t="shared" si="222"/>
        <v>0</v>
      </c>
      <c r="E7076">
        <v>0</v>
      </c>
      <c r="F7076">
        <v>7074</v>
      </c>
      <c r="G7076">
        <f t="shared" ca="1" si="223"/>
        <v>-0.11407385674068883</v>
      </c>
    </row>
    <row r="7077" spans="2:7" x14ac:dyDescent="0.2">
      <c r="B7077" s="153">
        <v>33392</v>
      </c>
      <c r="C7077" s="61">
        <v>19.403807</v>
      </c>
      <c r="D7077">
        <f t="shared" si="222"/>
        <v>-1.0988967860593469E-2</v>
      </c>
      <c r="E7077">
        <v>-1.0988967860593469E-2</v>
      </c>
      <c r="F7077">
        <v>7075</v>
      </c>
      <c r="G7077">
        <f t="shared" ca="1" si="223"/>
        <v>-1.4590556185248205E-2</v>
      </c>
    </row>
    <row r="7078" spans="2:7" x14ac:dyDescent="0.2">
      <c r="B7078" s="153">
        <v>33389</v>
      </c>
      <c r="C7078" s="61">
        <v>19.619403999999999</v>
      </c>
      <c r="D7078">
        <f t="shared" si="222"/>
        <v>1.6759788696179469E-2</v>
      </c>
      <c r="E7078">
        <v>1.6759788696179469E-2</v>
      </c>
      <c r="F7078">
        <v>7076</v>
      </c>
      <c r="G7078">
        <f t="shared" ca="1" si="223"/>
        <v>-7.0113724248300535E-2</v>
      </c>
    </row>
    <row r="7079" spans="2:7" x14ac:dyDescent="0.2">
      <c r="B7079" s="153">
        <v>33388</v>
      </c>
      <c r="C7079" s="61">
        <v>19.296006999999999</v>
      </c>
      <c r="D7079">
        <f t="shared" si="222"/>
        <v>-5.5556108138985821E-3</v>
      </c>
      <c r="E7079">
        <v>-5.5556108138985821E-3</v>
      </c>
      <c r="F7079">
        <v>7077</v>
      </c>
      <c r="G7079">
        <f t="shared" ca="1" si="223"/>
        <v>1.0535164367768288E-2</v>
      </c>
    </row>
    <row r="7080" spans="2:7" x14ac:dyDescent="0.2">
      <c r="B7080" s="153">
        <v>33387</v>
      </c>
      <c r="C7080" s="61">
        <v>19.403807</v>
      </c>
      <c r="D7080">
        <f t="shared" si="222"/>
        <v>0</v>
      </c>
      <c r="E7080">
        <v>0</v>
      </c>
      <c r="F7080">
        <v>7078</v>
      </c>
      <c r="G7080">
        <f t="shared" ca="1" si="223"/>
        <v>1.0757594366590842E-2</v>
      </c>
    </row>
    <row r="7081" spans="2:7" x14ac:dyDescent="0.2">
      <c r="B7081" s="153">
        <v>33386</v>
      </c>
      <c r="C7081" s="61">
        <v>19.403807</v>
      </c>
      <c r="D7081">
        <f t="shared" si="222"/>
        <v>0</v>
      </c>
      <c r="E7081">
        <v>0</v>
      </c>
      <c r="F7081">
        <v>7079</v>
      </c>
      <c r="G7081">
        <f t="shared" ca="1" si="223"/>
        <v>5.4144197460201313E-2</v>
      </c>
    </row>
    <row r="7082" spans="2:7" x14ac:dyDescent="0.2">
      <c r="B7082" s="153">
        <v>33385</v>
      </c>
      <c r="C7082" s="61">
        <v>19.403807</v>
      </c>
      <c r="D7082">
        <f t="shared" si="222"/>
        <v>-5.5247636227138443E-3</v>
      </c>
      <c r="E7082">
        <v>-5.5247636227138443E-3</v>
      </c>
      <c r="F7082">
        <v>7080</v>
      </c>
      <c r="G7082">
        <f t="shared" ca="1" si="223"/>
        <v>5.0010025165228914E-2</v>
      </c>
    </row>
    <row r="7083" spans="2:7" x14ac:dyDescent="0.2">
      <c r="B7083" s="153">
        <v>33382</v>
      </c>
      <c r="C7083" s="61">
        <v>19.511603999999998</v>
      </c>
      <c r="D7083">
        <f t="shared" si="222"/>
        <v>0</v>
      </c>
      <c r="E7083">
        <v>0</v>
      </c>
      <c r="F7083">
        <v>7081</v>
      </c>
      <c r="G7083">
        <f t="shared" ca="1" si="223"/>
        <v>-6.5966516550813162E-2</v>
      </c>
    </row>
    <row r="7084" spans="2:7" x14ac:dyDescent="0.2">
      <c r="B7084" s="153">
        <v>33381</v>
      </c>
      <c r="C7084" s="61">
        <v>19.511603999999998</v>
      </c>
      <c r="D7084">
        <f t="shared" si="222"/>
        <v>-1.6304459343918526E-2</v>
      </c>
      <c r="E7084">
        <v>-1.6304459343918526E-2</v>
      </c>
      <c r="F7084">
        <v>7082</v>
      </c>
      <c r="G7084">
        <f t="shared" ca="1" si="223"/>
        <v>1.6811072296440868E-2</v>
      </c>
    </row>
    <row r="7085" spans="2:7" x14ac:dyDescent="0.2">
      <c r="B7085" s="153">
        <v>33380</v>
      </c>
      <c r="C7085" s="61">
        <v>19.835003</v>
      </c>
      <c r="D7085">
        <f t="shared" si="222"/>
        <v>0</v>
      </c>
      <c r="E7085">
        <v>0</v>
      </c>
      <c r="F7085">
        <v>7083</v>
      </c>
      <c r="G7085">
        <f t="shared" ca="1" si="223"/>
        <v>2.5708969118606217E-2</v>
      </c>
    </row>
    <row r="7086" spans="2:7" x14ac:dyDescent="0.2">
      <c r="B7086" s="153">
        <v>33379</v>
      </c>
      <c r="C7086" s="61">
        <v>19.835003</v>
      </c>
      <c r="D7086">
        <f t="shared" si="222"/>
        <v>1.657470088056328E-2</v>
      </c>
      <c r="E7086">
        <v>1.657470088056328E-2</v>
      </c>
      <c r="F7086">
        <v>7084</v>
      </c>
      <c r="G7086">
        <f t="shared" ca="1" si="223"/>
        <v>9.9195605597368688E-2</v>
      </c>
    </row>
    <row r="7087" spans="2:7" x14ac:dyDescent="0.2">
      <c r="B7087" s="153">
        <v>33378</v>
      </c>
      <c r="C7087" s="61">
        <v>19.511603999999998</v>
      </c>
      <c r="D7087">
        <f t="shared" si="222"/>
        <v>0</v>
      </c>
      <c r="E7087">
        <v>0</v>
      </c>
      <c r="F7087">
        <v>7085</v>
      </c>
      <c r="G7087">
        <f t="shared" ca="1" si="223"/>
        <v>-7.6130660238276637E-2</v>
      </c>
    </row>
    <row r="7088" spans="2:7" x14ac:dyDescent="0.2">
      <c r="B7088" s="153">
        <v>33375</v>
      </c>
      <c r="C7088" s="61">
        <v>19.511603999999998</v>
      </c>
      <c r="D7088">
        <f t="shared" si="222"/>
        <v>0</v>
      </c>
      <c r="E7088">
        <v>0</v>
      </c>
      <c r="F7088">
        <v>7086</v>
      </c>
      <c r="G7088">
        <f t="shared" ca="1" si="223"/>
        <v>-0.10453817915247517</v>
      </c>
    </row>
    <row r="7089" spans="2:7" x14ac:dyDescent="0.2">
      <c r="B7089" s="153">
        <v>33374</v>
      </c>
      <c r="C7089" s="61">
        <v>19.511603999999998</v>
      </c>
      <c r="D7089">
        <f t="shared" si="222"/>
        <v>-1.0928669234086837E-2</v>
      </c>
      <c r="E7089">
        <v>-1.0928669234086837E-2</v>
      </c>
      <c r="F7089">
        <v>7087</v>
      </c>
      <c r="G7089">
        <f t="shared" ca="1" si="223"/>
        <v>8.7236088630903263E-2</v>
      </c>
    </row>
    <row r="7090" spans="2:7" x14ac:dyDescent="0.2">
      <c r="B7090" s="153">
        <v>33373</v>
      </c>
      <c r="C7090" s="61">
        <v>19.727195999999999</v>
      </c>
      <c r="D7090">
        <f t="shared" si="222"/>
        <v>0</v>
      </c>
      <c r="E7090">
        <v>0</v>
      </c>
      <c r="F7090">
        <v>7088</v>
      </c>
      <c r="G7090">
        <f t="shared" ca="1" si="223"/>
        <v>4.1148937625419477E-2</v>
      </c>
    </row>
    <row r="7091" spans="2:7" x14ac:dyDescent="0.2">
      <c r="B7091" s="153">
        <v>33372</v>
      </c>
      <c r="C7091" s="61">
        <v>19.727195999999999</v>
      </c>
      <c r="D7091">
        <f t="shared" si="222"/>
        <v>5.4941526256353096E-3</v>
      </c>
      <c r="E7091">
        <v>5.4941526256353096E-3</v>
      </c>
      <c r="F7091">
        <v>7089</v>
      </c>
      <c r="G7091">
        <f t="shared" ca="1" si="223"/>
        <v>-1.9256095306211508E-2</v>
      </c>
    </row>
    <row r="7092" spans="2:7" x14ac:dyDescent="0.2">
      <c r="B7092" s="153">
        <v>33371</v>
      </c>
      <c r="C7092" s="61">
        <v>19.619403999999999</v>
      </c>
      <c r="D7092">
        <f t="shared" si="222"/>
        <v>-1.0869622757304397E-2</v>
      </c>
      <c r="E7092">
        <v>-1.0869622757304397E-2</v>
      </c>
      <c r="F7092">
        <v>7090</v>
      </c>
      <c r="G7092">
        <f t="shared" ca="1" si="223"/>
        <v>8.9026286231594295E-2</v>
      </c>
    </row>
    <row r="7093" spans="2:7" x14ac:dyDescent="0.2">
      <c r="B7093" s="153">
        <v>33368</v>
      </c>
      <c r="C7093" s="61">
        <v>19.835003</v>
      </c>
      <c r="D7093">
        <f t="shared" si="222"/>
        <v>1.657470088056328E-2</v>
      </c>
      <c r="E7093">
        <v>1.657470088056328E-2</v>
      </c>
      <c r="F7093">
        <v>7091</v>
      </c>
      <c r="G7093">
        <f t="shared" ca="1" si="223"/>
        <v>7.7326195356361635E-2</v>
      </c>
    </row>
    <row r="7094" spans="2:7" x14ac:dyDescent="0.2">
      <c r="B7094" s="153">
        <v>33367</v>
      </c>
      <c r="C7094" s="61">
        <v>19.511603999999998</v>
      </c>
      <c r="D7094">
        <f t="shared" si="222"/>
        <v>-5.494560385218685E-3</v>
      </c>
      <c r="E7094">
        <v>-5.494560385218685E-3</v>
      </c>
      <c r="F7094">
        <v>7092</v>
      </c>
      <c r="G7094">
        <f t="shared" ca="1" si="223"/>
        <v>0.1023453212954368</v>
      </c>
    </row>
    <row r="7095" spans="2:7" x14ac:dyDescent="0.2">
      <c r="B7095" s="153">
        <v>33366</v>
      </c>
      <c r="C7095" s="61">
        <v>19.619403999999999</v>
      </c>
      <c r="D7095">
        <f t="shared" si="222"/>
        <v>5.5249173773719998E-3</v>
      </c>
      <c r="E7095">
        <v>5.5249173773719998E-3</v>
      </c>
      <c r="F7095">
        <v>7093</v>
      </c>
      <c r="G7095">
        <f t="shared" ca="1" si="223"/>
        <v>2.7382093257973496E-2</v>
      </c>
    </row>
    <row r="7096" spans="2:7" x14ac:dyDescent="0.2">
      <c r="B7096" s="153">
        <v>33365</v>
      </c>
      <c r="C7096" s="61">
        <v>19.511603999999998</v>
      </c>
      <c r="D7096">
        <f t="shared" si="222"/>
        <v>0</v>
      </c>
      <c r="E7096">
        <v>0</v>
      </c>
      <c r="F7096">
        <v>7094</v>
      </c>
      <c r="G7096">
        <f t="shared" ca="1" si="223"/>
        <v>7.7134646898039663E-3</v>
      </c>
    </row>
    <row r="7097" spans="2:7" x14ac:dyDescent="0.2">
      <c r="B7097" s="153">
        <v>33364</v>
      </c>
      <c r="C7097" s="61">
        <v>19.511603999999998</v>
      </c>
      <c r="D7097">
        <f t="shared" si="222"/>
        <v>-2.688159494111798E-2</v>
      </c>
      <c r="E7097">
        <v>-2.688159494111798E-2</v>
      </c>
      <c r="F7097">
        <v>7095</v>
      </c>
      <c r="G7097">
        <f t="shared" ca="1" si="223"/>
        <v>-0.10672390780527689</v>
      </c>
    </row>
    <row r="7098" spans="2:7" x14ac:dyDescent="0.2">
      <c r="B7098" s="153">
        <v>33361</v>
      </c>
      <c r="C7098" s="61">
        <v>20.050595999999999</v>
      </c>
      <c r="D7098">
        <f t="shared" si="222"/>
        <v>4.4943971300698125E-2</v>
      </c>
      <c r="E7098">
        <v>4.4943971300698125E-2</v>
      </c>
      <c r="F7098">
        <v>7096</v>
      </c>
      <c r="G7098">
        <f t="shared" ca="1" si="223"/>
        <v>1.5569505607908981E-2</v>
      </c>
    </row>
    <row r="7099" spans="2:7" x14ac:dyDescent="0.2">
      <c r="B7099" s="153">
        <v>33360</v>
      </c>
      <c r="C7099" s="61">
        <v>19.188202</v>
      </c>
      <c r="D7099">
        <f t="shared" si="222"/>
        <v>0</v>
      </c>
      <c r="E7099">
        <v>0</v>
      </c>
      <c r="F7099">
        <v>7097</v>
      </c>
      <c r="G7099">
        <f t="shared" ca="1" si="223"/>
        <v>6.0935521737068954E-2</v>
      </c>
    </row>
    <row r="7100" spans="2:7" x14ac:dyDescent="0.2">
      <c r="B7100" s="153">
        <v>33359</v>
      </c>
      <c r="C7100" s="61">
        <v>19.188202</v>
      </c>
      <c r="D7100">
        <f t="shared" si="222"/>
        <v>0</v>
      </c>
      <c r="E7100">
        <v>0</v>
      </c>
      <c r="F7100">
        <v>7098</v>
      </c>
      <c r="G7100">
        <f t="shared" ca="1" si="223"/>
        <v>4.1007222611685594E-2</v>
      </c>
    </row>
    <row r="7101" spans="2:7" x14ac:dyDescent="0.2">
      <c r="B7101" s="153">
        <v>33358</v>
      </c>
      <c r="C7101" s="61">
        <v>19.188202</v>
      </c>
      <c r="D7101">
        <f t="shared" si="222"/>
        <v>-1.1111479309189173E-2</v>
      </c>
      <c r="E7101">
        <v>-1.1111479309189173E-2</v>
      </c>
      <c r="F7101">
        <v>7099</v>
      </c>
      <c r="G7101">
        <f t="shared" ca="1" si="223"/>
        <v>-2.9385830689273421E-2</v>
      </c>
    </row>
    <row r="7102" spans="2:7" x14ac:dyDescent="0.2">
      <c r="B7102" s="153">
        <v>33357</v>
      </c>
      <c r="C7102" s="61">
        <v>19.403807</v>
      </c>
      <c r="D7102">
        <f t="shared" si="222"/>
        <v>0</v>
      </c>
      <c r="E7102">
        <v>0</v>
      </c>
      <c r="F7102">
        <v>7100</v>
      </c>
      <c r="G7102">
        <f t="shared" ca="1" si="223"/>
        <v>-4.0851861716719721E-2</v>
      </c>
    </row>
    <row r="7103" spans="2:7" x14ac:dyDescent="0.2">
      <c r="B7103" s="153">
        <v>33354</v>
      </c>
      <c r="C7103" s="61">
        <v>19.403807</v>
      </c>
      <c r="D7103">
        <f t="shared" si="222"/>
        <v>0</v>
      </c>
      <c r="E7103">
        <v>0</v>
      </c>
      <c r="F7103">
        <v>7101</v>
      </c>
      <c r="G7103">
        <f t="shared" ca="1" si="223"/>
        <v>2.2582379826180357E-3</v>
      </c>
    </row>
    <row r="7104" spans="2:7" x14ac:dyDescent="0.2">
      <c r="B7104" s="153">
        <v>33353</v>
      </c>
      <c r="C7104" s="61">
        <v>19.403807</v>
      </c>
      <c r="D7104">
        <f t="shared" si="222"/>
        <v>0</v>
      </c>
      <c r="E7104">
        <v>0</v>
      </c>
      <c r="F7104">
        <v>7102</v>
      </c>
      <c r="G7104">
        <f t="shared" ca="1" si="223"/>
        <v>-1.5425403964730052E-2</v>
      </c>
    </row>
    <row r="7105" spans="2:7" x14ac:dyDescent="0.2">
      <c r="B7105" s="153">
        <v>33352</v>
      </c>
      <c r="C7105" s="61">
        <v>19.403807</v>
      </c>
      <c r="D7105">
        <f t="shared" si="222"/>
        <v>0</v>
      </c>
      <c r="E7105">
        <v>0</v>
      </c>
      <c r="F7105">
        <v>7103</v>
      </c>
      <c r="G7105">
        <f t="shared" ca="1" si="223"/>
        <v>-5.4457354965646319E-2</v>
      </c>
    </row>
    <row r="7106" spans="2:7" x14ac:dyDescent="0.2">
      <c r="B7106" s="153">
        <v>33351</v>
      </c>
      <c r="C7106" s="61">
        <v>19.403807</v>
      </c>
      <c r="D7106">
        <f t="shared" si="222"/>
        <v>-1.0988967860593469E-2</v>
      </c>
      <c r="E7106">
        <v>-1.0988967860593469E-2</v>
      </c>
      <c r="F7106">
        <v>7104</v>
      </c>
      <c r="G7106">
        <f t="shared" ca="1" si="223"/>
        <v>-1.4094149519640684E-3</v>
      </c>
    </row>
    <row r="7107" spans="2:7" x14ac:dyDescent="0.2">
      <c r="B7107" s="153">
        <v>33350</v>
      </c>
      <c r="C7107" s="61">
        <v>19.619403999999999</v>
      </c>
      <c r="D7107">
        <f t="shared" ref="D7107:D7170" si="224">(C7107-C7108)/C7108</f>
        <v>1.1111067018961739E-2</v>
      </c>
      <c r="E7107">
        <v>1.1111067018961739E-2</v>
      </c>
      <c r="F7107">
        <v>7105</v>
      </c>
      <c r="G7107">
        <f t="shared" ref="G7107:G7170" ca="1" si="225">_xlfn.NORM.INV(RAND(),$N$5,$N$6)</f>
        <v>-1.7922010499256274E-2</v>
      </c>
    </row>
    <row r="7108" spans="2:7" x14ac:dyDescent="0.2">
      <c r="B7108" s="153">
        <v>33347</v>
      </c>
      <c r="C7108" s="61">
        <v>19.403807</v>
      </c>
      <c r="D7108">
        <f t="shared" si="224"/>
        <v>1.123633157499593E-2</v>
      </c>
      <c r="E7108">
        <v>1.123633157499593E-2</v>
      </c>
      <c r="F7108">
        <v>7106</v>
      </c>
      <c r="G7108">
        <f t="shared" ca="1" si="225"/>
        <v>-2.4994550127548101E-2</v>
      </c>
    </row>
    <row r="7109" spans="2:7" x14ac:dyDescent="0.2">
      <c r="B7109" s="153">
        <v>33346</v>
      </c>
      <c r="C7109" s="61">
        <v>19.188202</v>
      </c>
      <c r="D7109">
        <f t="shared" si="224"/>
        <v>-5.5869071772206057E-3</v>
      </c>
      <c r="E7109">
        <v>-5.5869071772206057E-3</v>
      </c>
      <c r="F7109">
        <v>7107</v>
      </c>
      <c r="G7109">
        <f t="shared" ca="1" si="225"/>
        <v>3.3089962978926954E-2</v>
      </c>
    </row>
    <row r="7110" spans="2:7" x14ac:dyDescent="0.2">
      <c r="B7110" s="153">
        <v>33345</v>
      </c>
      <c r="C7110" s="61">
        <v>19.296006999999999</v>
      </c>
      <c r="D7110">
        <f t="shared" si="224"/>
        <v>0</v>
      </c>
      <c r="E7110">
        <v>0</v>
      </c>
      <c r="F7110">
        <v>7108</v>
      </c>
      <c r="G7110">
        <f t="shared" ca="1" si="225"/>
        <v>2.2813710015753205E-2</v>
      </c>
    </row>
    <row r="7111" spans="2:7" x14ac:dyDescent="0.2">
      <c r="B7111" s="153">
        <v>33344</v>
      </c>
      <c r="C7111" s="61">
        <v>19.296006999999999</v>
      </c>
      <c r="D7111">
        <f t="shared" si="224"/>
        <v>-1.6483528245812153E-2</v>
      </c>
      <c r="E7111">
        <v>-1.6483528245812153E-2</v>
      </c>
      <c r="F7111">
        <v>7109</v>
      </c>
      <c r="G7111">
        <f t="shared" ca="1" si="225"/>
        <v>8.4581717834337922E-3</v>
      </c>
    </row>
    <row r="7112" spans="2:7" x14ac:dyDescent="0.2">
      <c r="B7112" s="153">
        <v>33343</v>
      </c>
      <c r="C7112" s="61">
        <v>19.619403999999999</v>
      </c>
      <c r="D7112">
        <f t="shared" si="224"/>
        <v>1.6759788696179469E-2</v>
      </c>
      <c r="E7112">
        <v>1.6759788696179469E-2</v>
      </c>
      <c r="F7112">
        <v>7110</v>
      </c>
      <c r="G7112">
        <f t="shared" ca="1" si="225"/>
        <v>7.431223356034572E-2</v>
      </c>
    </row>
    <row r="7113" spans="2:7" x14ac:dyDescent="0.2">
      <c r="B7113" s="153">
        <v>33340</v>
      </c>
      <c r="C7113" s="61">
        <v>19.296006999999999</v>
      </c>
      <c r="D7113">
        <f t="shared" si="224"/>
        <v>3.4682273404610671E-2</v>
      </c>
      <c r="E7113">
        <v>3.4682273404610671E-2</v>
      </c>
      <c r="F7113">
        <v>7111</v>
      </c>
      <c r="G7113">
        <f t="shared" ca="1" si="225"/>
        <v>4.3896755046303332E-2</v>
      </c>
    </row>
    <row r="7114" spans="2:7" x14ac:dyDescent="0.2">
      <c r="B7114" s="153">
        <v>33339</v>
      </c>
      <c r="C7114" s="61">
        <v>18.64921</v>
      </c>
      <c r="D7114">
        <f t="shared" si="224"/>
        <v>1.7646964132291058E-2</v>
      </c>
      <c r="E7114">
        <v>1.7646964132291058E-2</v>
      </c>
      <c r="F7114">
        <v>7112</v>
      </c>
      <c r="G7114">
        <f t="shared" ca="1" si="225"/>
        <v>-5.6229445790509661E-2</v>
      </c>
    </row>
    <row r="7115" spans="2:7" x14ac:dyDescent="0.2">
      <c r="B7115" s="153">
        <v>33338</v>
      </c>
      <c r="C7115" s="61">
        <v>18.325814999999999</v>
      </c>
      <c r="D7115">
        <f t="shared" si="224"/>
        <v>0</v>
      </c>
      <c r="E7115">
        <v>0</v>
      </c>
      <c r="F7115">
        <v>7113</v>
      </c>
      <c r="G7115">
        <f t="shared" ca="1" si="225"/>
        <v>9.3857270437024947E-3</v>
      </c>
    </row>
    <row r="7116" spans="2:7" x14ac:dyDescent="0.2">
      <c r="B7116" s="153">
        <v>33337</v>
      </c>
      <c r="C7116" s="61">
        <v>18.325814999999999</v>
      </c>
      <c r="D7116">
        <f t="shared" si="224"/>
        <v>0</v>
      </c>
      <c r="E7116">
        <v>0</v>
      </c>
      <c r="F7116">
        <v>7114</v>
      </c>
      <c r="G7116">
        <f t="shared" ca="1" si="225"/>
        <v>1.5159644302583236E-2</v>
      </c>
    </row>
    <row r="7117" spans="2:7" x14ac:dyDescent="0.2">
      <c r="B7117" s="153">
        <v>33336</v>
      </c>
      <c r="C7117" s="61">
        <v>18.325814999999999</v>
      </c>
      <c r="D7117">
        <f t="shared" si="224"/>
        <v>5.5900486914128793E-2</v>
      </c>
      <c r="E7117">
        <v>5.5900486914128793E-2</v>
      </c>
      <c r="F7117">
        <v>7115</v>
      </c>
      <c r="G7117">
        <f t="shared" ca="1" si="225"/>
        <v>5.2899447331004455E-2</v>
      </c>
    </row>
    <row r="7118" spans="2:7" x14ac:dyDescent="0.2">
      <c r="B7118" s="153">
        <v>33333</v>
      </c>
      <c r="C7118" s="61">
        <v>17.355626999999998</v>
      </c>
      <c r="D7118">
        <f t="shared" si="224"/>
        <v>5.2287492139960021E-2</v>
      </c>
      <c r="E7118">
        <v>5.2287492139960021E-2</v>
      </c>
      <c r="F7118">
        <v>7116</v>
      </c>
      <c r="G7118">
        <f t="shared" ca="1" si="225"/>
        <v>8.268018799640493E-3</v>
      </c>
    </row>
    <row r="7119" spans="2:7" x14ac:dyDescent="0.2">
      <c r="B7119" s="153">
        <v>33332</v>
      </c>
      <c r="C7119" s="61">
        <v>16.493237000000001</v>
      </c>
      <c r="D7119">
        <f t="shared" si="224"/>
        <v>6.5791356775086835E-3</v>
      </c>
      <c r="E7119">
        <v>6.5791356775086835E-3</v>
      </c>
      <c r="F7119">
        <v>7117</v>
      </c>
      <c r="G7119">
        <f t="shared" ca="1" si="225"/>
        <v>-1.0451872692235305E-2</v>
      </c>
    </row>
    <row r="7120" spans="2:7" x14ac:dyDescent="0.2">
      <c r="B7120" s="153">
        <v>33331</v>
      </c>
      <c r="C7120" s="61">
        <v>16.385435000000001</v>
      </c>
      <c r="D7120">
        <f t="shared" si="224"/>
        <v>1.333328138476109E-2</v>
      </c>
      <c r="E7120">
        <v>1.333328138476109E-2</v>
      </c>
      <c r="F7120">
        <v>7118</v>
      </c>
      <c r="G7120">
        <f t="shared" ca="1" si="225"/>
        <v>3.1634367818648312E-2</v>
      </c>
    </row>
    <row r="7121" spans="2:7" x14ac:dyDescent="0.2">
      <c r="B7121" s="153">
        <v>33330</v>
      </c>
      <c r="C7121" s="61">
        <v>16.169837999999999</v>
      </c>
      <c r="D7121">
        <f t="shared" si="224"/>
        <v>4.1666833085937563E-2</v>
      </c>
      <c r="E7121">
        <v>4.1666833085937563E-2</v>
      </c>
      <c r="F7121">
        <v>7119</v>
      </c>
      <c r="G7121">
        <f t="shared" ca="1" si="225"/>
        <v>1.574018843544403E-2</v>
      </c>
    </row>
    <row r="7122" spans="2:7" x14ac:dyDescent="0.2">
      <c r="B7122" s="153">
        <v>33329</v>
      </c>
      <c r="C7122" s="61">
        <v>15.523042</v>
      </c>
      <c r="D7122">
        <f t="shared" si="224"/>
        <v>4.3478231642936377E-2</v>
      </c>
      <c r="E7122">
        <v>4.3478231642936377E-2</v>
      </c>
      <c r="F7122">
        <v>7120</v>
      </c>
      <c r="G7122">
        <f t="shared" ca="1" si="225"/>
        <v>-9.7685371197421586E-2</v>
      </c>
    </row>
    <row r="7123" spans="2:7" x14ac:dyDescent="0.2">
      <c r="B7123" s="153">
        <v>33326</v>
      </c>
      <c r="C7123" s="61">
        <v>14.876249</v>
      </c>
      <c r="D7123">
        <f t="shared" si="224"/>
        <v>0</v>
      </c>
      <c r="E7123">
        <v>0</v>
      </c>
      <c r="F7123">
        <v>7121</v>
      </c>
      <c r="G7123">
        <f t="shared" ca="1" si="225"/>
        <v>-2.6647815128707085E-2</v>
      </c>
    </row>
    <row r="7124" spans="2:7" x14ac:dyDescent="0.2">
      <c r="B7124" s="153">
        <v>33325</v>
      </c>
      <c r="C7124" s="61">
        <v>14.876249</v>
      </c>
      <c r="D7124">
        <f t="shared" si="224"/>
        <v>0</v>
      </c>
      <c r="E7124">
        <v>0</v>
      </c>
      <c r="F7124">
        <v>7122</v>
      </c>
      <c r="G7124">
        <f t="shared" ca="1" si="225"/>
        <v>3.651197481884224E-2</v>
      </c>
    </row>
    <row r="7125" spans="2:7" x14ac:dyDescent="0.2">
      <c r="B7125" s="153">
        <v>33324</v>
      </c>
      <c r="C7125" s="61">
        <v>14.876249</v>
      </c>
      <c r="D7125">
        <f t="shared" si="224"/>
        <v>-7.1941845884493502E-3</v>
      </c>
      <c r="E7125">
        <v>-7.1941845884493502E-3</v>
      </c>
      <c r="F7125">
        <v>7123</v>
      </c>
      <c r="G7125">
        <f t="shared" ca="1" si="225"/>
        <v>-1.513863038146405E-2</v>
      </c>
    </row>
    <row r="7126" spans="2:7" x14ac:dyDescent="0.2">
      <c r="B7126" s="153">
        <v>33323</v>
      </c>
      <c r="C7126" s="61">
        <v>14.984047</v>
      </c>
      <c r="D7126">
        <f t="shared" si="224"/>
        <v>-7.1429295566009408E-3</v>
      </c>
      <c r="E7126">
        <v>-7.1429295566009408E-3</v>
      </c>
      <c r="F7126">
        <v>7124</v>
      </c>
      <c r="G7126">
        <f t="shared" ca="1" si="225"/>
        <v>-1.7546595566063396E-2</v>
      </c>
    </row>
    <row r="7127" spans="2:7" x14ac:dyDescent="0.2">
      <c r="B7127" s="153">
        <v>33322</v>
      </c>
      <c r="C7127" s="61">
        <v>15.091847</v>
      </c>
      <c r="D7127">
        <f t="shared" si="224"/>
        <v>1.449276628806092E-2</v>
      </c>
      <c r="E7127">
        <v>1.449276628806092E-2</v>
      </c>
      <c r="F7127">
        <v>7125</v>
      </c>
      <c r="G7127">
        <f t="shared" ca="1" si="225"/>
        <v>-1.0635370749207345E-2</v>
      </c>
    </row>
    <row r="7128" spans="2:7" x14ac:dyDescent="0.2">
      <c r="B7128" s="153">
        <v>33319</v>
      </c>
      <c r="C7128" s="61">
        <v>14.876249</v>
      </c>
      <c r="D7128">
        <f t="shared" si="224"/>
        <v>-1.4285726591317813E-2</v>
      </c>
      <c r="E7128">
        <v>-1.4285726591317813E-2</v>
      </c>
      <c r="F7128">
        <v>7126</v>
      </c>
      <c r="G7128">
        <f t="shared" ca="1" si="225"/>
        <v>2.3776918341553654E-2</v>
      </c>
    </row>
    <row r="7129" spans="2:7" x14ac:dyDescent="0.2">
      <c r="B7129" s="153">
        <v>33318</v>
      </c>
      <c r="C7129" s="61">
        <v>15.091847</v>
      </c>
      <c r="D7129">
        <f t="shared" si="224"/>
        <v>0</v>
      </c>
      <c r="E7129">
        <v>0</v>
      </c>
      <c r="F7129">
        <v>7127</v>
      </c>
      <c r="G7129">
        <f t="shared" ca="1" si="225"/>
        <v>-8.3018489048592548E-2</v>
      </c>
    </row>
    <row r="7130" spans="2:7" x14ac:dyDescent="0.2">
      <c r="B7130" s="153">
        <v>33317</v>
      </c>
      <c r="C7130" s="61">
        <v>15.091847</v>
      </c>
      <c r="D7130">
        <f t="shared" si="224"/>
        <v>-1.4084583411236661E-2</v>
      </c>
      <c r="E7130">
        <v>-1.4084583411236661E-2</v>
      </c>
      <c r="F7130">
        <v>7128</v>
      </c>
      <c r="G7130">
        <f t="shared" ca="1" si="225"/>
        <v>4.0577538371849298E-3</v>
      </c>
    </row>
    <row r="7131" spans="2:7" x14ac:dyDescent="0.2">
      <c r="B7131" s="153">
        <v>33316</v>
      </c>
      <c r="C7131" s="61">
        <v>15.307446000000001</v>
      </c>
      <c r="D7131">
        <f t="shared" si="224"/>
        <v>0</v>
      </c>
      <c r="E7131">
        <v>0</v>
      </c>
      <c r="F7131">
        <v>7129</v>
      </c>
      <c r="G7131">
        <f t="shared" ca="1" si="225"/>
        <v>-5.3993695421235145E-2</v>
      </c>
    </row>
    <row r="7132" spans="2:7" x14ac:dyDescent="0.2">
      <c r="B7132" s="153">
        <v>33315</v>
      </c>
      <c r="C7132" s="61">
        <v>15.307446000000001</v>
      </c>
      <c r="D7132">
        <f t="shared" si="224"/>
        <v>-2.06897963609773E-2</v>
      </c>
      <c r="E7132">
        <v>-2.06897963609773E-2</v>
      </c>
      <c r="F7132">
        <v>7130</v>
      </c>
      <c r="G7132">
        <f t="shared" ca="1" si="225"/>
        <v>5.9487550419648955E-2</v>
      </c>
    </row>
    <row r="7133" spans="2:7" x14ac:dyDescent="0.2">
      <c r="B7133" s="153">
        <v>33312</v>
      </c>
      <c r="C7133" s="61">
        <v>15.630845000000001</v>
      </c>
      <c r="D7133">
        <f t="shared" si="224"/>
        <v>0</v>
      </c>
      <c r="E7133">
        <v>0</v>
      </c>
      <c r="F7133">
        <v>7131</v>
      </c>
      <c r="G7133">
        <f t="shared" ca="1" si="225"/>
        <v>3.8058718318713151E-2</v>
      </c>
    </row>
    <row r="7134" spans="2:7" x14ac:dyDescent="0.2">
      <c r="B7134" s="153">
        <v>33311</v>
      </c>
      <c r="C7134" s="61">
        <v>15.630845000000001</v>
      </c>
      <c r="D7134">
        <f t="shared" si="224"/>
        <v>0</v>
      </c>
      <c r="E7134">
        <v>0</v>
      </c>
      <c r="F7134">
        <v>7132</v>
      </c>
      <c r="G7134">
        <f t="shared" ca="1" si="225"/>
        <v>-0.10241017691162874</v>
      </c>
    </row>
    <row r="7135" spans="2:7" x14ac:dyDescent="0.2">
      <c r="B7135" s="153">
        <v>33310</v>
      </c>
      <c r="C7135" s="61">
        <v>15.630845000000001</v>
      </c>
      <c r="D7135">
        <f t="shared" si="224"/>
        <v>0</v>
      </c>
      <c r="E7135">
        <v>0</v>
      </c>
      <c r="F7135">
        <v>7133</v>
      </c>
      <c r="G7135">
        <f t="shared" ca="1" si="225"/>
        <v>-0.13918437349488064</v>
      </c>
    </row>
    <row r="7136" spans="2:7" x14ac:dyDescent="0.2">
      <c r="B7136" s="153">
        <v>33309</v>
      </c>
      <c r="C7136" s="61">
        <v>15.630845000000001</v>
      </c>
      <c r="D7136">
        <f t="shared" si="224"/>
        <v>0</v>
      </c>
      <c r="E7136">
        <v>0</v>
      </c>
      <c r="F7136">
        <v>7134</v>
      </c>
      <c r="G7136">
        <f t="shared" ca="1" si="225"/>
        <v>0.10203415132081714</v>
      </c>
    </row>
    <row r="7137" spans="2:7" x14ac:dyDescent="0.2">
      <c r="B7137" s="153">
        <v>33308</v>
      </c>
      <c r="C7137" s="61">
        <v>15.630845000000001</v>
      </c>
      <c r="D7137">
        <f t="shared" si="224"/>
        <v>-2.026997593178529E-2</v>
      </c>
      <c r="E7137">
        <v>-2.026997593178529E-2</v>
      </c>
      <c r="F7137">
        <v>7135</v>
      </c>
      <c r="G7137">
        <f t="shared" ca="1" si="225"/>
        <v>-7.6842819671110868E-2</v>
      </c>
    </row>
    <row r="7138" spans="2:7" x14ac:dyDescent="0.2">
      <c r="B7138" s="153">
        <v>33305</v>
      </c>
      <c r="C7138" s="61">
        <v>15.954236999999999</v>
      </c>
      <c r="D7138">
        <f t="shared" si="224"/>
        <v>1.3698578784443822E-2</v>
      </c>
      <c r="E7138">
        <v>1.3698578784443822E-2</v>
      </c>
      <c r="F7138">
        <v>7136</v>
      </c>
      <c r="G7138">
        <f t="shared" ca="1" si="225"/>
        <v>6.4741017968281661E-2</v>
      </c>
    </row>
    <row r="7139" spans="2:7" x14ac:dyDescent="0.2">
      <c r="B7139" s="153">
        <v>33304</v>
      </c>
      <c r="C7139" s="61">
        <v>15.73864</v>
      </c>
      <c r="D7139">
        <f t="shared" si="224"/>
        <v>-3.9473776558266588E-2</v>
      </c>
      <c r="E7139">
        <v>-3.9473776558266588E-2</v>
      </c>
      <c r="F7139">
        <v>7137</v>
      </c>
      <c r="G7139">
        <f t="shared" ca="1" si="225"/>
        <v>-1.5047915931919455E-2</v>
      </c>
    </row>
    <row r="7140" spans="2:7" x14ac:dyDescent="0.2">
      <c r="B7140" s="153">
        <v>33303</v>
      </c>
      <c r="C7140" s="61">
        <v>16.385435000000001</v>
      </c>
      <c r="D7140">
        <f t="shared" si="224"/>
        <v>0</v>
      </c>
      <c r="E7140">
        <v>0</v>
      </c>
      <c r="F7140">
        <v>7138</v>
      </c>
      <c r="G7140">
        <f t="shared" ca="1" si="225"/>
        <v>2.8436404104649204E-2</v>
      </c>
    </row>
    <row r="7141" spans="2:7" x14ac:dyDescent="0.2">
      <c r="B7141" s="153">
        <v>33302</v>
      </c>
      <c r="C7141" s="61">
        <v>16.385435000000001</v>
      </c>
      <c r="D7141">
        <f t="shared" si="224"/>
        <v>1.333328138476109E-2</v>
      </c>
      <c r="E7141">
        <v>1.333328138476109E-2</v>
      </c>
      <c r="F7141">
        <v>7139</v>
      </c>
      <c r="G7141">
        <f t="shared" ca="1" si="225"/>
        <v>-2.4122736297559257E-3</v>
      </c>
    </row>
    <row r="7142" spans="2:7" x14ac:dyDescent="0.2">
      <c r="B7142" s="153">
        <v>33301</v>
      </c>
      <c r="C7142" s="61">
        <v>16.169837999999999</v>
      </c>
      <c r="D7142">
        <f t="shared" si="224"/>
        <v>0</v>
      </c>
      <c r="E7142">
        <v>0</v>
      </c>
      <c r="F7142">
        <v>7140</v>
      </c>
      <c r="G7142">
        <f t="shared" ca="1" si="225"/>
        <v>6.9190015795997484E-2</v>
      </c>
    </row>
    <row r="7143" spans="2:7" x14ac:dyDescent="0.2">
      <c r="B7143" s="153">
        <v>33298</v>
      </c>
      <c r="C7143" s="61">
        <v>16.169837999999999</v>
      </c>
      <c r="D7143">
        <f t="shared" si="224"/>
        <v>0</v>
      </c>
      <c r="E7143">
        <v>0</v>
      </c>
      <c r="F7143">
        <v>7141</v>
      </c>
      <c r="G7143">
        <f t="shared" ca="1" si="225"/>
        <v>-9.7439353707844914E-2</v>
      </c>
    </row>
    <row r="7144" spans="2:7" x14ac:dyDescent="0.2">
      <c r="B7144" s="153">
        <v>33297</v>
      </c>
      <c r="C7144" s="61">
        <v>16.169837999999999</v>
      </c>
      <c r="D7144">
        <f t="shared" si="224"/>
        <v>-2.5973810058773635E-2</v>
      </c>
      <c r="E7144">
        <v>-2.5973810058773635E-2</v>
      </c>
      <c r="F7144">
        <v>7142</v>
      </c>
      <c r="G7144">
        <f t="shared" ca="1" si="225"/>
        <v>9.8517368489983419E-3</v>
      </c>
    </row>
    <row r="7145" spans="2:7" x14ac:dyDescent="0.2">
      <c r="B7145" s="153">
        <v>33296</v>
      </c>
      <c r="C7145" s="61">
        <v>16.601030000000002</v>
      </c>
      <c r="D7145">
        <f t="shared" si="224"/>
        <v>3.3556951711666547E-2</v>
      </c>
      <c r="E7145">
        <v>3.3556951711666547E-2</v>
      </c>
      <c r="F7145">
        <v>7143</v>
      </c>
      <c r="G7145">
        <f t="shared" ca="1" si="225"/>
        <v>4.3033967499939152E-2</v>
      </c>
    </row>
    <row r="7146" spans="2:7" x14ac:dyDescent="0.2">
      <c r="B7146" s="153">
        <v>33295</v>
      </c>
      <c r="C7146" s="61">
        <v>16.062037</v>
      </c>
      <c r="D7146">
        <f t="shared" si="224"/>
        <v>7.9710147363088679E-2</v>
      </c>
      <c r="E7146">
        <v>7.9710147363088679E-2</v>
      </c>
      <c r="F7146">
        <v>7144</v>
      </c>
      <c r="G7146">
        <f t="shared" ca="1" si="225"/>
        <v>-2.4010945812636606E-2</v>
      </c>
    </row>
    <row r="7147" spans="2:7" x14ac:dyDescent="0.2">
      <c r="B7147" s="153">
        <v>33294</v>
      </c>
      <c r="C7147" s="61">
        <v>14.876249</v>
      </c>
      <c r="D7147">
        <f t="shared" si="224"/>
        <v>0</v>
      </c>
      <c r="E7147">
        <v>0</v>
      </c>
      <c r="F7147">
        <v>7145</v>
      </c>
      <c r="G7147">
        <f t="shared" ca="1" si="225"/>
        <v>-6.6982234343371753E-3</v>
      </c>
    </row>
    <row r="7148" spans="2:7" x14ac:dyDescent="0.2">
      <c r="B7148" s="153">
        <v>33291</v>
      </c>
      <c r="C7148" s="61">
        <v>14.876249</v>
      </c>
      <c r="D7148">
        <f t="shared" si="224"/>
        <v>4.5454293097158455E-2</v>
      </c>
      <c r="E7148">
        <v>4.5454293097158455E-2</v>
      </c>
      <c r="F7148">
        <v>7146</v>
      </c>
      <c r="G7148">
        <f t="shared" ca="1" si="225"/>
        <v>-4.820731689563422E-2</v>
      </c>
    </row>
    <row r="7149" spans="2:7" x14ac:dyDescent="0.2">
      <c r="B7149" s="153">
        <v>33290</v>
      </c>
      <c r="C7149" s="61">
        <v>14.229459</v>
      </c>
      <c r="D7149">
        <f t="shared" si="224"/>
        <v>-7.5185940404910454E-3</v>
      </c>
      <c r="E7149">
        <v>-7.5185940404910454E-3</v>
      </c>
      <c r="F7149">
        <v>7147</v>
      </c>
      <c r="G7149">
        <f t="shared" ca="1" si="225"/>
        <v>-9.1544098041940788E-2</v>
      </c>
    </row>
    <row r="7150" spans="2:7" x14ac:dyDescent="0.2">
      <c r="B7150" s="153">
        <v>33289</v>
      </c>
      <c r="C7150" s="61">
        <v>14.337255000000001</v>
      </c>
      <c r="D7150">
        <f t="shared" si="224"/>
        <v>-2.2058641469419167E-2</v>
      </c>
      <c r="E7150">
        <v>-2.2058641469419167E-2</v>
      </c>
      <c r="F7150">
        <v>7148</v>
      </c>
      <c r="G7150">
        <f t="shared" ca="1" si="225"/>
        <v>1.2281862627747081E-2</v>
      </c>
    </row>
    <row r="7151" spans="2:7" x14ac:dyDescent="0.2">
      <c r="B7151" s="153">
        <v>33288</v>
      </c>
      <c r="C7151" s="61">
        <v>14.660648999999999</v>
      </c>
      <c r="D7151">
        <f t="shared" si="224"/>
        <v>0.15254228094214983</v>
      </c>
      <c r="E7151">
        <v>0.15254228094214983</v>
      </c>
      <c r="F7151">
        <v>7149</v>
      </c>
      <c r="G7151">
        <f t="shared" ca="1" si="225"/>
        <v>-0.10654435265929775</v>
      </c>
    </row>
    <row r="7152" spans="2:7" x14ac:dyDescent="0.2">
      <c r="B7152" s="153">
        <v>33287</v>
      </c>
      <c r="C7152" s="61">
        <v>12.720269999999999</v>
      </c>
      <c r="D7152">
        <f t="shared" si="224"/>
        <v>0</v>
      </c>
      <c r="E7152">
        <v>0</v>
      </c>
      <c r="F7152">
        <v>7150</v>
      </c>
      <c r="G7152">
        <f t="shared" ca="1" si="225"/>
        <v>0.12647128637302832</v>
      </c>
    </row>
    <row r="7153" spans="2:7" x14ac:dyDescent="0.2">
      <c r="B7153" s="153">
        <v>33284</v>
      </c>
      <c r="C7153" s="61">
        <v>12.720269999999999</v>
      </c>
      <c r="D7153">
        <f t="shared" si="224"/>
        <v>8.5469367147058047E-3</v>
      </c>
      <c r="E7153">
        <v>8.5469367147058047E-3</v>
      </c>
      <c r="F7153">
        <v>7151</v>
      </c>
      <c r="G7153">
        <f t="shared" ca="1" si="225"/>
        <v>1.2930671181000044E-2</v>
      </c>
    </row>
    <row r="7154" spans="2:7" x14ac:dyDescent="0.2">
      <c r="B7154" s="153">
        <v>33283</v>
      </c>
      <c r="C7154" s="61">
        <v>12.612472</v>
      </c>
      <c r="D7154">
        <f t="shared" si="224"/>
        <v>1.7391319779486342E-2</v>
      </c>
      <c r="E7154">
        <v>1.7391319779486342E-2</v>
      </c>
      <c r="F7154">
        <v>7152</v>
      </c>
      <c r="G7154">
        <f t="shared" ca="1" si="225"/>
        <v>2.5622795975412092E-2</v>
      </c>
    </row>
    <row r="7155" spans="2:7" x14ac:dyDescent="0.2">
      <c r="B7155" s="153">
        <v>33282</v>
      </c>
      <c r="C7155" s="61">
        <v>12.396874</v>
      </c>
      <c r="D7155">
        <f t="shared" si="224"/>
        <v>-5.7376953822254752E-2</v>
      </c>
      <c r="E7155">
        <v>-5.7376953822254752E-2</v>
      </c>
      <c r="F7155">
        <v>7153</v>
      </c>
      <c r="G7155">
        <f t="shared" ca="1" si="225"/>
        <v>3.7851409883365925E-2</v>
      </c>
    </row>
    <row r="7156" spans="2:7" x14ac:dyDescent="0.2">
      <c r="B7156" s="153">
        <v>33281</v>
      </c>
      <c r="C7156" s="61">
        <v>13.151465</v>
      </c>
      <c r="D7156">
        <f t="shared" si="224"/>
        <v>0</v>
      </c>
      <c r="E7156">
        <v>0</v>
      </c>
      <c r="F7156">
        <v>7154</v>
      </c>
      <c r="G7156">
        <f t="shared" ca="1" si="225"/>
        <v>1.7577834458819865E-2</v>
      </c>
    </row>
    <row r="7157" spans="2:7" x14ac:dyDescent="0.2">
      <c r="B7157" s="153">
        <v>33280</v>
      </c>
      <c r="C7157" s="61">
        <v>13.151465</v>
      </c>
      <c r="D7157">
        <f t="shared" si="224"/>
        <v>-3.1746275988274425E-2</v>
      </c>
      <c r="E7157">
        <v>-3.1746275988274425E-2</v>
      </c>
      <c r="F7157">
        <v>7155</v>
      </c>
      <c r="G7157">
        <f t="shared" ca="1" si="225"/>
        <v>-4.9736157115933627E-2</v>
      </c>
    </row>
    <row r="7158" spans="2:7" x14ac:dyDescent="0.2">
      <c r="B7158" s="153">
        <v>33277</v>
      </c>
      <c r="C7158" s="61">
        <v>13.582663999999999</v>
      </c>
      <c r="D7158">
        <f t="shared" si="224"/>
        <v>-3.0769114400902405E-2</v>
      </c>
      <c r="E7158">
        <v>-3.0769114400902405E-2</v>
      </c>
      <c r="F7158">
        <v>7156</v>
      </c>
      <c r="G7158">
        <f t="shared" ca="1" si="225"/>
        <v>-1.9073294705711907E-2</v>
      </c>
    </row>
    <row r="7159" spans="2:7" x14ac:dyDescent="0.2">
      <c r="B7159" s="153">
        <v>33276</v>
      </c>
      <c r="C7159" s="61">
        <v>14.013858000000001</v>
      </c>
      <c r="D7159">
        <f t="shared" si="224"/>
        <v>-2.9850703905343851E-2</v>
      </c>
      <c r="E7159">
        <v>-2.9850703905343851E-2</v>
      </c>
      <c r="F7159">
        <v>7157</v>
      </c>
      <c r="G7159">
        <f t="shared" ca="1" si="225"/>
        <v>-8.234644262407266E-2</v>
      </c>
    </row>
    <row r="7160" spans="2:7" x14ac:dyDescent="0.2">
      <c r="B7160" s="153">
        <v>33275</v>
      </c>
      <c r="C7160" s="61">
        <v>14.445053</v>
      </c>
      <c r="D7160">
        <f t="shared" si="224"/>
        <v>0</v>
      </c>
      <c r="E7160">
        <v>0</v>
      </c>
      <c r="F7160">
        <v>7158</v>
      </c>
      <c r="G7160">
        <f t="shared" ca="1" si="225"/>
        <v>5.0304673424037237E-3</v>
      </c>
    </row>
    <row r="7161" spans="2:7" x14ac:dyDescent="0.2">
      <c r="B7161" s="153">
        <v>33274</v>
      </c>
      <c r="C7161" s="61">
        <v>14.445053</v>
      </c>
      <c r="D7161">
        <f t="shared" si="224"/>
        <v>0</v>
      </c>
      <c r="E7161">
        <v>0</v>
      </c>
      <c r="F7161">
        <v>7159</v>
      </c>
      <c r="G7161">
        <f t="shared" ca="1" si="225"/>
        <v>-4.8998522684735368E-2</v>
      </c>
    </row>
    <row r="7162" spans="2:7" x14ac:dyDescent="0.2">
      <c r="B7162" s="153">
        <v>33273</v>
      </c>
      <c r="C7162" s="61">
        <v>14.445053</v>
      </c>
      <c r="D7162">
        <f t="shared" si="224"/>
        <v>1.5151243627744343E-2</v>
      </c>
      <c r="E7162">
        <v>1.5151243627744343E-2</v>
      </c>
      <c r="F7162">
        <v>7160</v>
      </c>
      <c r="G7162">
        <f t="shared" ca="1" si="225"/>
        <v>4.2818415939316644E-2</v>
      </c>
    </row>
    <row r="7163" spans="2:7" x14ac:dyDescent="0.2">
      <c r="B7163" s="153">
        <v>33270</v>
      </c>
      <c r="C7163" s="61">
        <v>14.229459</v>
      </c>
      <c r="D7163">
        <f t="shared" si="224"/>
        <v>1.5384842632200175E-2</v>
      </c>
      <c r="E7163">
        <v>1.5384842632200175E-2</v>
      </c>
      <c r="F7163">
        <v>7161</v>
      </c>
      <c r="G7163">
        <f t="shared" ca="1" si="225"/>
        <v>6.4170637866196478E-2</v>
      </c>
    </row>
    <row r="7164" spans="2:7" x14ac:dyDescent="0.2">
      <c r="B7164" s="153">
        <v>33269</v>
      </c>
      <c r="C7164" s="61">
        <v>14.013858000000001</v>
      </c>
      <c r="D7164">
        <f t="shared" si="224"/>
        <v>1.5624866378099029E-2</v>
      </c>
      <c r="E7164">
        <v>1.5624866378099029E-2</v>
      </c>
      <c r="F7164">
        <v>7162</v>
      </c>
      <c r="G7164">
        <f t="shared" ca="1" si="225"/>
        <v>-1.6825942666560008E-3</v>
      </c>
    </row>
    <row r="7165" spans="2:7" x14ac:dyDescent="0.2">
      <c r="B7165" s="153">
        <v>33268</v>
      </c>
      <c r="C7165" s="61">
        <v>13.798261999999999</v>
      </c>
      <c r="D7165">
        <f t="shared" si="224"/>
        <v>0</v>
      </c>
      <c r="E7165">
        <v>0</v>
      </c>
      <c r="F7165">
        <v>7163</v>
      </c>
      <c r="G7165">
        <f t="shared" ca="1" si="225"/>
        <v>1.5885967301085838E-2</v>
      </c>
    </row>
    <row r="7166" spans="2:7" x14ac:dyDescent="0.2">
      <c r="B7166" s="153">
        <v>33267</v>
      </c>
      <c r="C7166" s="61">
        <v>13.798261999999999</v>
      </c>
      <c r="D7166">
        <f t="shared" si="224"/>
        <v>0</v>
      </c>
      <c r="E7166">
        <v>0</v>
      </c>
      <c r="F7166">
        <v>7164</v>
      </c>
      <c r="G7166">
        <f t="shared" ca="1" si="225"/>
        <v>3.1633154646623106E-2</v>
      </c>
    </row>
    <row r="7167" spans="2:7" x14ac:dyDescent="0.2">
      <c r="B7167" s="153">
        <v>33266</v>
      </c>
      <c r="C7167" s="61">
        <v>13.798261999999999</v>
      </c>
      <c r="D7167">
        <f t="shared" si="224"/>
        <v>0</v>
      </c>
      <c r="E7167">
        <v>0</v>
      </c>
      <c r="F7167">
        <v>7165</v>
      </c>
      <c r="G7167">
        <f t="shared" ca="1" si="225"/>
        <v>1.8117361671239143E-2</v>
      </c>
    </row>
    <row r="7168" spans="2:7" x14ac:dyDescent="0.2">
      <c r="B7168" s="153">
        <v>33263</v>
      </c>
      <c r="C7168" s="61">
        <v>13.798261999999999</v>
      </c>
      <c r="D7168">
        <f t="shared" si="224"/>
        <v>-3.0303119746154857E-2</v>
      </c>
      <c r="E7168">
        <v>-3.0303119746154857E-2</v>
      </c>
      <c r="F7168">
        <v>7166</v>
      </c>
      <c r="G7168">
        <f t="shared" ca="1" si="225"/>
        <v>-1.5177419377198792E-2</v>
      </c>
    </row>
    <row r="7169" spans="2:7" x14ac:dyDescent="0.2">
      <c r="B7169" s="153">
        <v>33262</v>
      </c>
      <c r="C7169" s="61">
        <v>14.229459</v>
      </c>
      <c r="D7169">
        <f t="shared" si="224"/>
        <v>-1.4925109655187794E-2</v>
      </c>
      <c r="E7169">
        <v>-1.4925109655187794E-2</v>
      </c>
      <c r="F7169">
        <v>7167</v>
      </c>
      <c r="G7169">
        <f t="shared" ca="1" si="225"/>
        <v>6.6039420824929113E-2</v>
      </c>
    </row>
    <row r="7170" spans="2:7" x14ac:dyDescent="0.2">
      <c r="B7170" s="153">
        <v>33261</v>
      </c>
      <c r="C7170" s="61">
        <v>14.445053</v>
      </c>
      <c r="D7170">
        <f t="shared" si="224"/>
        <v>-1.4705760979612818E-2</v>
      </c>
      <c r="E7170">
        <v>-1.4705760979612818E-2</v>
      </c>
      <c r="F7170">
        <v>7168</v>
      </c>
      <c r="G7170">
        <f t="shared" ca="1" si="225"/>
        <v>8.9532994559631499E-2</v>
      </c>
    </row>
    <row r="7171" spans="2:7" x14ac:dyDescent="0.2">
      <c r="B7171" s="153">
        <v>33260</v>
      </c>
      <c r="C7171" s="61">
        <v>14.660648999999999</v>
      </c>
      <c r="D7171">
        <f t="shared" ref="D7171:D7185" si="226">(C7171-C7172)/C7172</f>
        <v>0</v>
      </c>
      <c r="E7171">
        <v>0</v>
      </c>
      <c r="F7171">
        <v>7169</v>
      </c>
      <c r="G7171">
        <f t="shared" ref="G7171:G7234" ca="1" si="227">_xlfn.NORM.INV(RAND(),$N$5,$N$6)</f>
        <v>4.9706677670395055E-3</v>
      </c>
    </row>
    <row r="7172" spans="2:7" x14ac:dyDescent="0.2">
      <c r="B7172" s="153">
        <v>33259</v>
      </c>
      <c r="C7172" s="61">
        <v>14.660648999999999</v>
      </c>
      <c r="D7172">
        <f t="shared" si="226"/>
        <v>0</v>
      </c>
      <c r="E7172">
        <v>0</v>
      </c>
      <c r="F7172">
        <v>7170</v>
      </c>
      <c r="G7172">
        <f t="shared" ca="1" si="227"/>
        <v>5.9195460715733547E-2</v>
      </c>
    </row>
    <row r="7173" spans="2:7" x14ac:dyDescent="0.2">
      <c r="B7173" s="153">
        <v>33256</v>
      </c>
      <c r="C7173" s="61">
        <v>14.660648999999999</v>
      </c>
      <c r="D7173">
        <f t="shared" si="226"/>
        <v>0</v>
      </c>
      <c r="E7173">
        <v>0</v>
      </c>
      <c r="F7173">
        <v>7171</v>
      </c>
      <c r="G7173">
        <f t="shared" ca="1" si="227"/>
        <v>3.705421230528283E-2</v>
      </c>
    </row>
    <row r="7174" spans="2:7" x14ac:dyDescent="0.2">
      <c r="B7174" s="153">
        <v>33255</v>
      </c>
      <c r="C7174" s="61">
        <v>14.660648999999999</v>
      </c>
      <c r="D7174">
        <f t="shared" si="226"/>
        <v>0</v>
      </c>
      <c r="E7174">
        <v>0</v>
      </c>
      <c r="F7174">
        <v>7172</v>
      </c>
      <c r="G7174">
        <f t="shared" ca="1" si="227"/>
        <v>0.1097579153656162</v>
      </c>
    </row>
    <row r="7175" spans="2:7" x14ac:dyDescent="0.2">
      <c r="B7175" s="153">
        <v>33254</v>
      </c>
      <c r="C7175" s="61">
        <v>14.660648999999999</v>
      </c>
      <c r="D7175">
        <f t="shared" si="226"/>
        <v>0</v>
      </c>
      <c r="E7175">
        <v>0</v>
      </c>
      <c r="F7175">
        <v>7173</v>
      </c>
      <c r="G7175">
        <f t="shared" ca="1" si="227"/>
        <v>-7.9874816724999909E-2</v>
      </c>
    </row>
    <row r="7176" spans="2:7" x14ac:dyDescent="0.2">
      <c r="B7176" s="153">
        <v>33253</v>
      </c>
      <c r="C7176" s="61">
        <v>14.660648999999999</v>
      </c>
      <c r="D7176">
        <f t="shared" si="226"/>
        <v>0</v>
      </c>
      <c r="E7176">
        <v>0</v>
      </c>
      <c r="F7176">
        <v>7174</v>
      </c>
      <c r="G7176">
        <f t="shared" ca="1" si="227"/>
        <v>7.7209346444633148E-2</v>
      </c>
    </row>
    <row r="7177" spans="2:7" x14ac:dyDescent="0.2">
      <c r="B7177" s="153">
        <v>33252</v>
      </c>
      <c r="C7177" s="61">
        <v>14.660648999999999</v>
      </c>
      <c r="D7177">
        <f t="shared" si="226"/>
        <v>-2.8571585704519811E-2</v>
      </c>
      <c r="E7177">
        <v>-2.8571585704519811E-2</v>
      </c>
      <c r="F7177">
        <v>7175</v>
      </c>
      <c r="G7177">
        <f t="shared" ca="1" si="227"/>
        <v>1.0963367342932202E-2</v>
      </c>
    </row>
    <row r="7178" spans="2:7" x14ac:dyDescent="0.2">
      <c r="B7178" s="153">
        <v>33249</v>
      </c>
      <c r="C7178" s="61">
        <v>15.091847</v>
      </c>
      <c r="D7178">
        <f t="shared" si="226"/>
        <v>2.1897621910703879E-2</v>
      </c>
      <c r="E7178">
        <v>2.1897621910703879E-2</v>
      </c>
      <c r="F7178">
        <v>7176</v>
      </c>
      <c r="G7178">
        <f t="shared" ca="1" si="227"/>
        <v>6.6498829354872627E-2</v>
      </c>
    </row>
    <row r="7179" spans="2:7" x14ac:dyDescent="0.2">
      <c r="B7179" s="153">
        <v>33248</v>
      </c>
      <c r="C7179" s="61">
        <v>14.768452999999999</v>
      </c>
      <c r="D7179">
        <f t="shared" si="226"/>
        <v>0</v>
      </c>
      <c r="E7179">
        <v>0</v>
      </c>
      <c r="F7179">
        <v>7177</v>
      </c>
      <c r="G7179">
        <f t="shared" ca="1" si="227"/>
        <v>7.874885733688114E-2</v>
      </c>
    </row>
    <row r="7180" spans="2:7" x14ac:dyDescent="0.2">
      <c r="B7180" s="153">
        <v>33247</v>
      </c>
      <c r="C7180" s="61">
        <v>14.768452999999999</v>
      </c>
      <c r="D7180">
        <f t="shared" si="226"/>
        <v>-2.8368812990352717E-2</v>
      </c>
      <c r="E7180">
        <v>-2.8368812990352717E-2</v>
      </c>
      <c r="F7180">
        <v>7178</v>
      </c>
      <c r="G7180">
        <f t="shared" ca="1" si="227"/>
        <v>-6.2403066610464825E-2</v>
      </c>
    </row>
    <row r="7181" spans="2:7" x14ac:dyDescent="0.2">
      <c r="B7181" s="153">
        <v>33246</v>
      </c>
      <c r="C7181" s="61">
        <v>15.199649000000001</v>
      </c>
      <c r="D7181">
        <f t="shared" si="226"/>
        <v>0</v>
      </c>
      <c r="E7181">
        <v>0</v>
      </c>
      <c r="F7181">
        <v>7179</v>
      </c>
      <c r="G7181">
        <f t="shared" ca="1" si="227"/>
        <v>3.3256295393103055E-2</v>
      </c>
    </row>
    <row r="7182" spans="2:7" x14ac:dyDescent="0.2">
      <c r="B7182" s="153">
        <v>33245</v>
      </c>
      <c r="C7182" s="61">
        <v>15.199649000000001</v>
      </c>
      <c r="D7182">
        <f t="shared" si="226"/>
        <v>-3.4246351654272499E-2</v>
      </c>
      <c r="E7182">
        <v>-3.4246351654272499E-2</v>
      </c>
      <c r="F7182">
        <v>7180</v>
      </c>
      <c r="G7182">
        <f t="shared" ca="1" si="227"/>
        <v>-4.4361430542222309E-3</v>
      </c>
    </row>
    <row r="7183" spans="2:7" x14ac:dyDescent="0.2">
      <c r="B7183" s="153">
        <v>33242</v>
      </c>
      <c r="C7183" s="61">
        <v>15.73864</v>
      </c>
      <c r="D7183">
        <f t="shared" si="226"/>
        <v>0</v>
      </c>
      <c r="E7183">
        <v>0</v>
      </c>
      <c r="F7183">
        <v>7181</v>
      </c>
      <c r="G7183">
        <f t="shared" ca="1" si="227"/>
        <v>-3.9153018998859819E-2</v>
      </c>
    </row>
    <row r="7184" spans="2:7" x14ac:dyDescent="0.2">
      <c r="B7184" s="153">
        <v>33241</v>
      </c>
      <c r="C7184" s="61">
        <v>15.73864</v>
      </c>
      <c r="D7184">
        <f t="shared" si="226"/>
        <v>0</v>
      </c>
      <c r="E7184">
        <v>0</v>
      </c>
      <c r="F7184">
        <v>7182</v>
      </c>
      <c r="G7184">
        <f t="shared" ca="1" si="227"/>
        <v>-1.7099166951517961E-2</v>
      </c>
    </row>
    <row r="7185" spans="2:7" x14ac:dyDescent="0.2">
      <c r="B7185" s="153">
        <v>33240</v>
      </c>
      <c r="C7185" s="61">
        <v>15.73864</v>
      </c>
      <c r="D7185">
        <f t="shared" ca="1" si="226"/>
        <v>-0.99998597550819146</v>
      </c>
      <c r="E7185">
        <v>-0.99998597550819146</v>
      </c>
      <c r="F7185">
        <v>7183</v>
      </c>
      <c r="G7185">
        <f t="shared" ca="1" si="227"/>
        <v>4.8274965136764596E-3</v>
      </c>
    </row>
    <row r="7186" spans="2:7" x14ac:dyDescent="0.2">
      <c r="B7186" s="153"/>
      <c r="C7186" s="61">
        <f ca="1">SUM(C3:C10002)</f>
        <v>0</v>
      </c>
      <c r="D7186">
        <f t="shared" ref="D7186:D7249" ca="1" si="228">(C7186-C7187)/C7187</f>
        <v>0</v>
      </c>
      <c r="F7186">
        <v>7184</v>
      </c>
      <c r="G7186">
        <f t="shared" ca="1" si="227"/>
        <v>-1.6874557722242396E-2</v>
      </c>
    </row>
    <row r="7187" spans="2:7" x14ac:dyDescent="0.2">
      <c r="B7187" s="153"/>
      <c r="C7187" s="61"/>
      <c r="D7187" t="e">
        <f t="shared" si="228"/>
        <v>#DIV/0!</v>
      </c>
      <c r="F7187">
        <v>7185</v>
      </c>
      <c r="G7187">
        <f t="shared" ca="1" si="227"/>
        <v>-3.1172370784763651E-2</v>
      </c>
    </row>
    <row r="7188" spans="2:7" x14ac:dyDescent="0.2">
      <c r="B7188" s="153"/>
      <c r="C7188" s="61"/>
      <c r="D7188" t="e">
        <f t="shared" si="228"/>
        <v>#DIV/0!</v>
      </c>
      <c r="F7188">
        <v>7186</v>
      </c>
      <c r="G7188">
        <f t="shared" ca="1" si="227"/>
        <v>-4.6691237209727489E-2</v>
      </c>
    </row>
    <row r="7189" spans="2:7" x14ac:dyDescent="0.2">
      <c r="B7189" s="153"/>
      <c r="C7189" s="61"/>
      <c r="D7189" t="e">
        <f t="shared" si="228"/>
        <v>#DIV/0!</v>
      </c>
      <c r="F7189">
        <v>7187</v>
      </c>
      <c r="G7189">
        <f t="shared" ca="1" si="227"/>
        <v>2.466509488764897E-2</v>
      </c>
    </row>
    <row r="7190" spans="2:7" x14ac:dyDescent="0.2">
      <c r="B7190" s="153"/>
      <c r="C7190" s="61"/>
      <c r="D7190" t="e">
        <f t="shared" si="228"/>
        <v>#DIV/0!</v>
      </c>
      <c r="F7190">
        <v>7188</v>
      </c>
      <c r="G7190">
        <f t="shared" ca="1" si="227"/>
        <v>-4.3062984645432567E-2</v>
      </c>
    </row>
    <row r="7191" spans="2:7" x14ac:dyDescent="0.2">
      <c r="B7191" s="153"/>
      <c r="C7191" s="61"/>
      <c r="D7191" t="e">
        <f t="shared" si="228"/>
        <v>#DIV/0!</v>
      </c>
      <c r="F7191">
        <v>7189</v>
      </c>
      <c r="G7191">
        <f t="shared" ca="1" si="227"/>
        <v>-7.8194163446367843E-2</v>
      </c>
    </row>
    <row r="7192" spans="2:7" x14ac:dyDescent="0.2">
      <c r="B7192" s="153"/>
      <c r="C7192" s="61"/>
      <c r="D7192" t="e">
        <f t="shared" si="228"/>
        <v>#DIV/0!</v>
      </c>
      <c r="F7192">
        <v>7190</v>
      </c>
      <c r="G7192">
        <f t="shared" ca="1" si="227"/>
        <v>1.6548304781462388E-2</v>
      </c>
    </row>
    <row r="7193" spans="2:7" x14ac:dyDescent="0.2">
      <c r="B7193" s="153"/>
      <c r="C7193" s="61"/>
      <c r="D7193" t="e">
        <f t="shared" si="228"/>
        <v>#DIV/0!</v>
      </c>
      <c r="F7193">
        <v>7191</v>
      </c>
      <c r="G7193">
        <f t="shared" ca="1" si="227"/>
        <v>6.6419507525795438E-2</v>
      </c>
    </row>
    <row r="7194" spans="2:7" x14ac:dyDescent="0.2">
      <c r="B7194" s="153"/>
      <c r="C7194" s="61"/>
      <c r="D7194" t="e">
        <f t="shared" si="228"/>
        <v>#DIV/0!</v>
      </c>
      <c r="F7194">
        <v>7192</v>
      </c>
      <c r="G7194">
        <f t="shared" ca="1" si="227"/>
        <v>-5.9289985740225239E-2</v>
      </c>
    </row>
    <row r="7195" spans="2:7" x14ac:dyDescent="0.2">
      <c r="B7195" s="153"/>
      <c r="C7195" s="61"/>
      <c r="D7195" t="e">
        <f t="shared" si="228"/>
        <v>#DIV/0!</v>
      </c>
      <c r="F7195">
        <v>7193</v>
      </c>
      <c r="G7195">
        <f t="shared" ca="1" si="227"/>
        <v>-2.6488199851475623E-2</v>
      </c>
    </row>
    <row r="7196" spans="2:7" x14ac:dyDescent="0.2">
      <c r="B7196" s="153"/>
      <c r="C7196" s="61"/>
      <c r="D7196" t="e">
        <f t="shared" si="228"/>
        <v>#DIV/0!</v>
      </c>
      <c r="F7196">
        <v>7194</v>
      </c>
      <c r="G7196">
        <f t="shared" ca="1" si="227"/>
        <v>6.9648861842704999E-3</v>
      </c>
    </row>
    <row r="7197" spans="2:7" x14ac:dyDescent="0.2">
      <c r="B7197" s="153"/>
      <c r="C7197" s="61"/>
      <c r="D7197" t="e">
        <f t="shared" si="228"/>
        <v>#DIV/0!</v>
      </c>
      <c r="F7197">
        <v>7195</v>
      </c>
      <c r="G7197">
        <f t="shared" ca="1" si="227"/>
        <v>4.5089203080410901E-2</v>
      </c>
    </row>
    <row r="7198" spans="2:7" x14ac:dyDescent="0.2">
      <c r="B7198" s="153"/>
      <c r="C7198" s="61"/>
      <c r="D7198" t="e">
        <f t="shared" si="228"/>
        <v>#DIV/0!</v>
      </c>
      <c r="F7198">
        <v>7196</v>
      </c>
      <c r="G7198">
        <f t="shared" ca="1" si="227"/>
        <v>2.9916591344360009E-2</v>
      </c>
    </row>
    <row r="7199" spans="2:7" x14ac:dyDescent="0.2">
      <c r="B7199" s="153"/>
      <c r="C7199" s="61"/>
      <c r="D7199" t="e">
        <f t="shared" si="228"/>
        <v>#DIV/0!</v>
      </c>
      <c r="F7199">
        <v>7197</v>
      </c>
      <c r="G7199">
        <f t="shared" ca="1" si="227"/>
        <v>5.5299464181080546E-2</v>
      </c>
    </row>
    <row r="7200" spans="2:7" x14ac:dyDescent="0.2">
      <c r="B7200" s="153"/>
      <c r="C7200" s="61"/>
      <c r="D7200" t="e">
        <f t="shared" si="228"/>
        <v>#DIV/0!</v>
      </c>
      <c r="F7200">
        <v>7198</v>
      </c>
      <c r="G7200">
        <f t="shared" ca="1" si="227"/>
        <v>-4.3514747677615172E-2</v>
      </c>
    </row>
    <row r="7201" spans="2:7" x14ac:dyDescent="0.2">
      <c r="B7201" s="153"/>
      <c r="C7201" s="61"/>
      <c r="D7201" t="e">
        <f t="shared" si="228"/>
        <v>#DIV/0!</v>
      </c>
      <c r="F7201">
        <v>7199</v>
      </c>
      <c r="G7201">
        <f t="shared" ca="1" si="227"/>
        <v>2.7710360879197385E-2</v>
      </c>
    </row>
    <row r="7202" spans="2:7" x14ac:dyDescent="0.2">
      <c r="B7202" s="153"/>
      <c r="C7202" s="61"/>
      <c r="D7202" t="e">
        <f t="shared" si="228"/>
        <v>#DIV/0!</v>
      </c>
      <c r="F7202">
        <v>7200</v>
      </c>
      <c r="G7202">
        <f t="shared" ca="1" si="227"/>
        <v>-3.8765790505375097E-2</v>
      </c>
    </row>
    <row r="7203" spans="2:7" x14ac:dyDescent="0.2">
      <c r="B7203" s="153"/>
      <c r="C7203" s="61"/>
      <c r="D7203" t="e">
        <f t="shared" si="228"/>
        <v>#DIV/0!</v>
      </c>
      <c r="F7203">
        <v>7201</v>
      </c>
      <c r="G7203">
        <f t="shared" ca="1" si="227"/>
        <v>-7.7663822696352761E-2</v>
      </c>
    </row>
    <row r="7204" spans="2:7" x14ac:dyDescent="0.2">
      <c r="B7204" s="153"/>
      <c r="C7204" s="61"/>
      <c r="D7204" t="e">
        <f t="shared" si="228"/>
        <v>#DIV/0!</v>
      </c>
      <c r="F7204">
        <v>7202</v>
      </c>
      <c r="G7204">
        <f t="shared" ca="1" si="227"/>
        <v>-0.11094802195249259</v>
      </c>
    </row>
    <row r="7205" spans="2:7" x14ac:dyDescent="0.2">
      <c r="B7205" s="153"/>
      <c r="C7205" s="61"/>
      <c r="D7205" t="e">
        <f t="shared" si="228"/>
        <v>#DIV/0!</v>
      </c>
      <c r="F7205">
        <v>7203</v>
      </c>
      <c r="G7205">
        <f t="shared" ca="1" si="227"/>
        <v>1.9414033783775168E-3</v>
      </c>
    </row>
    <row r="7206" spans="2:7" x14ac:dyDescent="0.2">
      <c r="B7206" s="153"/>
      <c r="C7206" s="61"/>
      <c r="D7206" t="e">
        <f t="shared" si="228"/>
        <v>#DIV/0!</v>
      </c>
      <c r="F7206">
        <v>7204</v>
      </c>
      <c r="G7206">
        <f t="shared" ca="1" si="227"/>
        <v>-3.1684916880593834E-2</v>
      </c>
    </row>
    <row r="7207" spans="2:7" x14ac:dyDescent="0.2">
      <c r="B7207" s="153"/>
      <c r="C7207" s="61"/>
      <c r="D7207" t="e">
        <f t="shared" si="228"/>
        <v>#DIV/0!</v>
      </c>
      <c r="F7207">
        <v>7205</v>
      </c>
      <c r="G7207">
        <f t="shared" ca="1" si="227"/>
        <v>-3.6996186612776039E-2</v>
      </c>
    </row>
    <row r="7208" spans="2:7" x14ac:dyDescent="0.2">
      <c r="B7208" s="153"/>
      <c r="C7208" s="61"/>
      <c r="D7208" t="e">
        <f t="shared" si="228"/>
        <v>#DIV/0!</v>
      </c>
      <c r="F7208">
        <v>7206</v>
      </c>
      <c r="G7208">
        <f t="shared" ca="1" si="227"/>
        <v>1.2923878612442003E-2</v>
      </c>
    </row>
    <row r="7209" spans="2:7" x14ac:dyDescent="0.2">
      <c r="B7209" s="153"/>
      <c r="C7209" s="61"/>
      <c r="D7209" t="e">
        <f t="shared" si="228"/>
        <v>#DIV/0!</v>
      </c>
      <c r="F7209">
        <v>7207</v>
      </c>
      <c r="G7209">
        <f t="shared" ca="1" si="227"/>
        <v>-2.7433756057649826E-3</v>
      </c>
    </row>
    <row r="7210" spans="2:7" x14ac:dyDescent="0.2">
      <c r="B7210" s="153"/>
      <c r="C7210" s="61"/>
      <c r="D7210" t="e">
        <f t="shared" si="228"/>
        <v>#DIV/0!</v>
      </c>
      <c r="F7210">
        <v>7208</v>
      </c>
      <c r="G7210">
        <f t="shared" ca="1" si="227"/>
        <v>9.585982219416183E-3</v>
      </c>
    </row>
    <row r="7211" spans="2:7" x14ac:dyDescent="0.2">
      <c r="B7211" s="153"/>
      <c r="C7211" s="61"/>
      <c r="D7211" t="e">
        <f t="shared" si="228"/>
        <v>#DIV/0!</v>
      </c>
      <c r="F7211">
        <v>7209</v>
      </c>
      <c r="G7211">
        <f t="shared" ca="1" si="227"/>
        <v>-4.312673453762691E-3</v>
      </c>
    </row>
    <row r="7212" spans="2:7" x14ac:dyDescent="0.2">
      <c r="B7212" s="153"/>
      <c r="C7212" s="61"/>
      <c r="D7212" t="e">
        <f t="shared" si="228"/>
        <v>#DIV/0!</v>
      </c>
      <c r="F7212">
        <v>7210</v>
      </c>
      <c r="G7212">
        <f t="shared" ca="1" si="227"/>
        <v>1.5285287197438758E-2</v>
      </c>
    </row>
    <row r="7213" spans="2:7" x14ac:dyDescent="0.2">
      <c r="B7213" s="153"/>
      <c r="C7213" s="61"/>
      <c r="D7213" t="e">
        <f t="shared" si="228"/>
        <v>#DIV/0!</v>
      </c>
      <c r="F7213">
        <v>7211</v>
      </c>
      <c r="G7213">
        <f t="shared" ca="1" si="227"/>
        <v>6.6872351372545671E-2</v>
      </c>
    </row>
    <row r="7214" spans="2:7" x14ac:dyDescent="0.2">
      <c r="B7214" s="153"/>
      <c r="C7214" s="61"/>
      <c r="D7214" t="e">
        <f t="shared" si="228"/>
        <v>#DIV/0!</v>
      </c>
      <c r="F7214">
        <v>7212</v>
      </c>
      <c r="G7214">
        <f t="shared" ca="1" si="227"/>
        <v>-6.4559219729653936E-2</v>
      </c>
    </row>
    <row r="7215" spans="2:7" x14ac:dyDescent="0.2">
      <c r="B7215" s="153"/>
      <c r="C7215" s="61"/>
      <c r="D7215" t="e">
        <f t="shared" si="228"/>
        <v>#DIV/0!</v>
      </c>
      <c r="F7215">
        <v>7213</v>
      </c>
      <c r="G7215">
        <f t="shared" ca="1" si="227"/>
        <v>-2.952508069624829E-2</v>
      </c>
    </row>
    <row r="7216" spans="2:7" x14ac:dyDescent="0.2">
      <c r="B7216" s="153"/>
      <c r="C7216" s="61"/>
      <c r="D7216" t="e">
        <f t="shared" si="228"/>
        <v>#DIV/0!</v>
      </c>
      <c r="F7216">
        <v>7214</v>
      </c>
      <c r="G7216">
        <f t="shared" ca="1" si="227"/>
        <v>3.6627998705506586E-2</v>
      </c>
    </row>
    <row r="7217" spans="2:7" x14ac:dyDescent="0.2">
      <c r="B7217" s="153"/>
      <c r="C7217" s="61"/>
      <c r="D7217" t="e">
        <f t="shared" si="228"/>
        <v>#DIV/0!</v>
      </c>
      <c r="F7217">
        <v>7215</v>
      </c>
      <c r="G7217">
        <f t="shared" ca="1" si="227"/>
        <v>1.2783707452033121E-2</v>
      </c>
    </row>
    <row r="7218" spans="2:7" x14ac:dyDescent="0.2">
      <c r="B7218" s="153"/>
      <c r="C7218" s="61"/>
      <c r="D7218" t="e">
        <f t="shared" si="228"/>
        <v>#DIV/0!</v>
      </c>
      <c r="F7218">
        <v>7216</v>
      </c>
      <c r="G7218">
        <f t="shared" ca="1" si="227"/>
        <v>0.12316176430305366</v>
      </c>
    </row>
    <row r="7219" spans="2:7" x14ac:dyDescent="0.2">
      <c r="B7219" s="153"/>
      <c r="C7219" s="61"/>
      <c r="D7219" t="e">
        <f t="shared" si="228"/>
        <v>#DIV/0!</v>
      </c>
      <c r="F7219">
        <v>7217</v>
      </c>
      <c r="G7219">
        <f t="shared" ca="1" si="227"/>
        <v>-8.8081416071711965E-2</v>
      </c>
    </row>
    <row r="7220" spans="2:7" x14ac:dyDescent="0.2">
      <c r="B7220" s="153"/>
      <c r="C7220" s="61"/>
      <c r="D7220" t="e">
        <f t="shared" si="228"/>
        <v>#DIV/0!</v>
      </c>
      <c r="F7220">
        <v>7218</v>
      </c>
      <c r="G7220">
        <f t="shared" ca="1" si="227"/>
        <v>1.468707355547689E-2</v>
      </c>
    </row>
    <row r="7221" spans="2:7" x14ac:dyDescent="0.2">
      <c r="B7221" s="153"/>
      <c r="C7221" s="61"/>
      <c r="D7221" t="e">
        <f t="shared" si="228"/>
        <v>#DIV/0!</v>
      </c>
      <c r="F7221">
        <v>7219</v>
      </c>
      <c r="G7221">
        <f t="shared" ca="1" si="227"/>
        <v>-8.5649243743844486E-2</v>
      </c>
    </row>
    <row r="7222" spans="2:7" x14ac:dyDescent="0.2">
      <c r="B7222" s="153"/>
      <c r="C7222" s="61"/>
      <c r="D7222" t="e">
        <f t="shared" si="228"/>
        <v>#DIV/0!</v>
      </c>
      <c r="F7222">
        <v>7220</v>
      </c>
      <c r="G7222">
        <f t="shared" ca="1" si="227"/>
        <v>4.6147618071967357E-2</v>
      </c>
    </row>
    <row r="7223" spans="2:7" x14ac:dyDescent="0.2">
      <c r="B7223" s="153"/>
      <c r="C7223" s="61"/>
      <c r="D7223" t="e">
        <f t="shared" si="228"/>
        <v>#DIV/0!</v>
      </c>
      <c r="F7223">
        <v>7221</v>
      </c>
      <c r="G7223">
        <f t="shared" ca="1" si="227"/>
        <v>-6.9607961393558876E-2</v>
      </c>
    </row>
    <row r="7224" spans="2:7" x14ac:dyDescent="0.2">
      <c r="B7224" s="153"/>
      <c r="C7224" s="61"/>
      <c r="D7224" t="e">
        <f t="shared" si="228"/>
        <v>#DIV/0!</v>
      </c>
      <c r="F7224">
        <v>7222</v>
      </c>
      <c r="G7224">
        <f t="shared" ca="1" si="227"/>
        <v>-4.9788232827692475E-3</v>
      </c>
    </row>
    <row r="7225" spans="2:7" x14ac:dyDescent="0.2">
      <c r="B7225" s="153"/>
      <c r="C7225" s="61"/>
      <c r="D7225" t="e">
        <f t="shared" si="228"/>
        <v>#DIV/0!</v>
      </c>
      <c r="F7225">
        <v>7223</v>
      </c>
      <c r="G7225">
        <f t="shared" ca="1" si="227"/>
        <v>-4.2322613242270962E-2</v>
      </c>
    </row>
    <row r="7226" spans="2:7" x14ac:dyDescent="0.2">
      <c r="B7226" s="153"/>
      <c r="C7226" s="61"/>
      <c r="D7226" t="e">
        <f t="shared" si="228"/>
        <v>#DIV/0!</v>
      </c>
      <c r="F7226">
        <v>7224</v>
      </c>
      <c r="G7226">
        <f t="shared" ca="1" si="227"/>
        <v>7.5242426249593389E-2</v>
      </c>
    </row>
    <row r="7227" spans="2:7" x14ac:dyDescent="0.2">
      <c r="B7227" s="153"/>
      <c r="C7227" s="61"/>
      <c r="D7227" t="e">
        <f t="shared" si="228"/>
        <v>#DIV/0!</v>
      </c>
      <c r="F7227">
        <v>7225</v>
      </c>
      <c r="G7227">
        <f t="shared" ca="1" si="227"/>
        <v>1.4018702065736164E-2</v>
      </c>
    </row>
    <row r="7228" spans="2:7" x14ac:dyDescent="0.2">
      <c r="B7228" s="153"/>
      <c r="C7228" s="61"/>
      <c r="D7228" t="e">
        <f t="shared" si="228"/>
        <v>#DIV/0!</v>
      </c>
      <c r="F7228">
        <v>7226</v>
      </c>
      <c r="G7228">
        <f t="shared" ca="1" si="227"/>
        <v>7.4481666182789535E-2</v>
      </c>
    </row>
    <row r="7229" spans="2:7" x14ac:dyDescent="0.2">
      <c r="B7229" s="153"/>
      <c r="C7229" s="61"/>
      <c r="D7229" t="e">
        <f t="shared" si="228"/>
        <v>#DIV/0!</v>
      </c>
      <c r="F7229">
        <v>7227</v>
      </c>
      <c r="G7229">
        <f t="shared" ca="1" si="227"/>
        <v>-1.0076346452527196E-2</v>
      </c>
    </row>
    <row r="7230" spans="2:7" x14ac:dyDescent="0.2">
      <c r="B7230" s="153"/>
      <c r="C7230" s="61"/>
      <c r="D7230" t="e">
        <f t="shared" si="228"/>
        <v>#DIV/0!</v>
      </c>
      <c r="F7230">
        <v>7228</v>
      </c>
      <c r="G7230">
        <f t="shared" ca="1" si="227"/>
        <v>1.7498449841078657E-2</v>
      </c>
    </row>
    <row r="7231" spans="2:7" x14ac:dyDescent="0.2">
      <c r="B7231" s="153"/>
      <c r="C7231" s="61"/>
      <c r="D7231" t="e">
        <f t="shared" si="228"/>
        <v>#DIV/0!</v>
      </c>
      <c r="F7231">
        <v>7229</v>
      </c>
      <c r="G7231">
        <f t="shared" ca="1" si="227"/>
        <v>-0.12293234486235015</v>
      </c>
    </row>
    <row r="7232" spans="2:7" x14ac:dyDescent="0.2">
      <c r="B7232" s="153"/>
      <c r="C7232" s="61"/>
      <c r="D7232" t="e">
        <f t="shared" si="228"/>
        <v>#DIV/0!</v>
      </c>
      <c r="F7232">
        <v>7230</v>
      </c>
      <c r="G7232">
        <f t="shared" ca="1" si="227"/>
        <v>3.6545906330982245E-2</v>
      </c>
    </row>
    <row r="7233" spans="2:7" x14ac:dyDescent="0.2">
      <c r="B7233" s="153"/>
      <c r="C7233" s="61"/>
      <c r="D7233" t="e">
        <f t="shared" si="228"/>
        <v>#DIV/0!</v>
      </c>
      <c r="F7233">
        <v>7231</v>
      </c>
      <c r="G7233">
        <f t="shared" ca="1" si="227"/>
        <v>-6.2494067746306425E-3</v>
      </c>
    </row>
    <row r="7234" spans="2:7" x14ac:dyDescent="0.2">
      <c r="B7234" s="153"/>
      <c r="C7234" s="61"/>
      <c r="D7234" t="e">
        <f t="shared" si="228"/>
        <v>#DIV/0!</v>
      </c>
      <c r="F7234">
        <v>7232</v>
      </c>
      <c r="G7234">
        <f t="shared" ca="1" si="227"/>
        <v>-6.4181422398153054E-2</v>
      </c>
    </row>
    <row r="7235" spans="2:7" x14ac:dyDescent="0.2">
      <c r="B7235" s="153"/>
      <c r="C7235" s="61"/>
      <c r="D7235" t="e">
        <f t="shared" si="228"/>
        <v>#DIV/0!</v>
      </c>
      <c r="F7235">
        <v>7233</v>
      </c>
      <c r="G7235">
        <f t="shared" ref="G7235:G7298" ca="1" si="229">_xlfn.NORM.INV(RAND(),$N$5,$N$6)</f>
        <v>3.3544204347994233E-3</v>
      </c>
    </row>
    <row r="7236" spans="2:7" x14ac:dyDescent="0.2">
      <c r="B7236" s="153"/>
      <c r="C7236" s="61"/>
      <c r="D7236" t="e">
        <f t="shared" si="228"/>
        <v>#DIV/0!</v>
      </c>
      <c r="F7236">
        <v>7234</v>
      </c>
      <c r="G7236">
        <f t="shared" ca="1" si="229"/>
        <v>6.3997637991293113E-2</v>
      </c>
    </row>
    <row r="7237" spans="2:7" x14ac:dyDescent="0.2">
      <c r="B7237" s="153"/>
      <c r="C7237" s="61"/>
      <c r="D7237" t="e">
        <f t="shared" si="228"/>
        <v>#DIV/0!</v>
      </c>
      <c r="F7237">
        <v>7235</v>
      </c>
      <c r="G7237">
        <f t="shared" ca="1" si="229"/>
        <v>1.2848381612892824E-2</v>
      </c>
    </row>
    <row r="7238" spans="2:7" x14ac:dyDescent="0.2">
      <c r="B7238" s="153"/>
      <c r="C7238" s="61"/>
      <c r="D7238" t="e">
        <f t="shared" si="228"/>
        <v>#DIV/0!</v>
      </c>
      <c r="F7238">
        <v>7236</v>
      </c>
      <c r="G7238">
        <f t="shared" ca="1" si="229"/>
        <v>3.2183863520680041E-2</v>
      </c>
    </row>
    <row r="7239" spans="2:7" x14ac:dyDescent="0.2">
      <c r="B7239" s="153"/>
      <c r="C7239" s="61"/>
      <c r="D7239" t="e">
        <f t="shared" si="228"/>
        <v>#DIV/0!</v>
      </c>
      <c r="F7239">
        <v>7237</v>
      </c>
      <c r="G7239">
        <f t="shared" ca="1" si="229"/>
        <v>3.9571536294153463E-2</v>
      </c>
    </row>
    <row r="7240" spans="2:7" x14ac:dyDescent="0.2">
      <c r="B7240" s="153"/>
      <c r="C7240" s="61"/>
      <c r="D7240" t="e">
        <f t="shared" si="228"/>
        <v>#DIV/0!</v>
      </c>
      <c r="F7240">
        <v>7238</v>
      </c>
      <c r="G7240">
        <f t="shared" ca="1" si="229"/>
        <v>-8.6828692482681866E-2</v>
      </c>
    </row>
    <row r="7241" spans="2:7" x14ac:dyDescent="0.2">
      <c r="B7241" s="153"/>
      <c r="C7241" s="61"/>
      <c r="D7241" t="e">
        <f t="shared" si="228"/>
        <v>#DIV/0!</v>
      </c>
      <c r="F7241">
        <v>7239</v>
      </c>
      <c r="G7241">
        <f t="shared" ca="1" si="229"/>
        <v>-9.5115013010899876E-2</v>
      </c>
    </row>
    <row r="7242" spans="2:7" x14ac:dyDescent="0.2">
      <c r="B7242" s="153"/>
      <c r="C7242" s="61"/>
      <c r="D7242" t="e">
        <f t="shared" si="228"/>
        <v>#DIV/0!</v>
      </c>
      <c r="F7242">
        <v>7240</v>
      </c>
      <c r="G7242">
        <f t="shared" ca="1" si="229"/>
        <v>-3.218550857023246E-2</v>
      </c>
    </row>
    <row r="7243" spans="2:7" x14ac:dyDescent="0.2">
      <c r="B7243" s="153"/>
      <c r="C7243" s="61"/>
      <c r="D7243" t="e">
        <f t="shared" si="228"/>
        <v>#DIV/0!</v>
      </c>
      <c r="F7243">
        <v>7241</v>
      </c>
      <c r="G7243">
        <f t="shared" ca="1" si="229"/>
        <v>5.5161783594722081E-3</v>
      </c>
    </row>
    <row r="7244" spans="2:7" x14ac:dyDescent="0.2">
      <c r="B7244" s="153"/>
      <c r="C7244" s="61"/>
      <c r="D7244" t="e">
        <f t="shared" si="228"/>
        <v>#DIV/0!</v>
      </c>
      <c r="F7244">
        <v>7242</v>
      </c>
      <c r="G7244">
        <f t="shared" ca="1" si="229"/>
        <v>9.8957082384718842E-3</v>
      </c>
    </row>
    <row r="7245" spans="2:7" x14ac:dyDescent="0.2">
      <c r="B7245" s="153"/>
      <c r="C7245" s="61"/>
      <c r="D7245" t="e">
        <f t="shared" si="228"/>
        <v>#DIV/0!</v>
      </c>
      <c r="F7245">
        <v>7243</v>
      </c>
      <c r="G7245">
        <f t="shared" ca="1" si="229"/>
        <v>-7.9631391893392901E-3</v>
      </c>
    </row>
    <row r="7246" spans="2:7" x14ac:dyDescent="0.2">
      <c r="B7246" s="153"/>
      <c r="C7246" s="61"/>
      <c r="D7246" t="e">
        <f t="shared" si="228"/>
        <v>#DIV/0!</v>
      </c>
      <c r="F7246">
        <v>7244</v>
      </c>
      <c r="G7246">
        <f t="shared" ca="1" si="229"/>
        <v>-2.234967366982304E-3</v>
      </c>
    </row>
    <row r="7247" spans="2:7" x14ac:dyDescent="0.2">
      <c r="B7247" s="153"/>
      <c r="C7247" s="61"/>
      <c r="D7247" t="e">
        <f t="shared" si="228"/>
        <v>#DIV/0!</v>
      </c>
      <c r="F7247">
        <v>7245</v>
      </c>
      <c r="G7247">
        <f t="shared" ca="1" si="229"/>
        <v>-8.3465966555409762E-2</v>
      </c>
    </row>
    <row r="7248" spans="2:7" x14ac:dyDescent="0.2">
      <c r="B7248" s="153"/>
      <c r="C7248" s="61"/>
      <c r="D7248" t="e">
        <f t="shared" si="228"/>
        <v>#DIV/0!</v>
      </c>
      <c r="F7248">
        <v>7246</v>
      </c>
      <c r="G7248">
        <f t="shared" ca="1" si="229"/>
        <v>-1.3380490371970699E-3</v>
      </c>
    </row>
    <row r="7249" spans="2:7" x14ac:dyDescent="0.2">
      <c r="B7249" s="153"/>
      <c r="C7249" s="61"/>
      <c r="D7249" t="e">
        <f t="shared" si="228"/>
        <v>#DIV/0!</v>
      </c>
      <c r="F7249">
        <v>7247</v>
      </c>
      <c r="G7249">
        <f t="shared" ca="1" si="229"/>
        <v>1.6879796730053145E-2</v>
      </c>
    </row>
    <row r="7250" spans="2:7" x14ac:dyDescent="0.2">
      <c r="B7250" s="153"/>
      <c r="C7250" s="61"/>
      <c r="D7250" t="e">
        <f t="shared" ref="D7250:D7313" si="230">(C7250-C7251)/C7251</f>
        <v>#DIV/0!</v>
      </c>
      <c r="F7250">
        <v>7248</v>
      </c>
      <c r="G7250">
        <f t="shared" ca="1" si="229"/>
        <v>-4.4042231419157953E-2</v>
      </c>
    </row>
    <row r="7251" spans="2:7" x14ac:dyDescent="0.2">
      <c r="B7251" s="153"/>
      <c r="C7251" s="61"/>
      <c r="D7251" t="e">
        <f t="shared" si="230"/>
        <v>#DIV/0!</v>
      </c>
      <c r="F7251">
        <v>7249</v>
      </c>
      <c r="G7251">
        <f t="shared" ca="1" si="229"/>
        <v>0.1046527522755679</v>
      </c>
    </row>
    <row r="7252" spans="2:7" x14ac:dyDescent="0.2">
      <c r="B7252" s="153"/>
      <c r="C7252" s="61"/>
      <c r="D7252" t="e">
        <f t="shared" si="230"/>
        <v>#DIV/0!</v>
      </c>
      <c r="F7252">
        <v>7250</v>
      </c>
      <c r="G7252">
        <f t="shared" ca="1" si="229"/>
        <v>-6.5274206351755709E-5</v>
      </c>
    </row>
    <row r="7253" spans="2:7" x14ac:dyDescent="0.2">
      <c r="B7253" s="153"/>
      <c r="C7253" s="61"/>
      <c r="D7253" t="e">
        <f t="shared" si="230"/>
        <v>#DIV/0!</v>
      </c>
      <c r="F7253">
        <v>7251</v>
      </c>
      <c r="G7253">
        <f t="shared" ca="1" si="229"/>
        <v>0.13157002688386985</v>
      </c>
    </row>
    <row r="7254" spans="2:7" x14ac:dyDescent="0.2">
      <c r="B7254" s="153"/>
      <c r="C7254" s="61"/>
      <c r="D7254" t="e">
        <f t="shared" si="230"/>
        <v>#DIV/0!</v>
      </c>
      <c r="F7254">
        <v>7252</v>
      </c>
      <c r="G7254">
        <f t="shared" ca="1" si="229"/>
        <v>-5.6008191902156675E-2</v>
      </c>
    </row>
    <row r="7255" spans="2:7" x14ac:dyDescent="0.2">
      <c r="B7255" s="153"/>
      <c r="C7255" s="61"/>
      <c r="D7255" t="e">
        <f t="shared" si="230"/>
        <v>#DIV/0!</v>
      </c>
      <c r="F7255">
        <v>7253</v>
      </c>
      <c r="G7255">
        <f t="shared" ca="1" si="229"/>
        <v>-2.8933179798540581E-2</v>
      </c>
    </row>
    <row r="7256" spans="2:7" x14ac:dyDescent="0.2">
      <c r="B7256" s="153"/>
      <c r="C7256" s="61"/>
      <c r="D7256" t="e">
        <f t="shared" si="230"/>
        <v>#DIV/0!</v>
      </c>
      <c r="F7256">
        <v>7254</v>
      </c>
      <c r="G7256">
        <f t="shared" ca="1" si="229"/>
        <v>-2.2571393777235131E-3</v>
      </c>
    </row>
    <row r="7257" spans="2:7" x14ac:dyDescent="0.2">
      <c r="B7257" s="153"/>
      <c r="C7257" s="61"/>
      <c r="D7257" t="e">
        <f t="shared" si="230"/>
        <v>#DIV/0!</v>
      </c>
      <c r="F7257">
        <v>7255</v>
      </c>
      <c r="G7257">
        <f t="shared" ca="1" si="229"/>
        <v>4.4425950511157823E-2</v>
      </c>
    </row>
    <row r="7258" spans="2:7" x14ac:dyDescent="0.2">
      <c r="B7258" s="153"/>
      <c r="C7258" s="61"/>
      <c r="D7258" t="e">
        <f t="shared" si="230"/>
        <v>#DIV/0!</v>
      </c>
      <c r="F7258">
        <v>7256</v>
      </c>
      <c r="G7258">
        <f t="shared" ca="1" si="229"/>
        <v>3.6077026227862428E-2</v>
      </c>
    </row>
    <row r="7259" spans="2:7" x14ac:dyDescent="0.2">
      <c r="B7259" s="153"/>
      <c r="C7259" s="61"/>
      <c r="D7259" t="e">
        <f t="shared" si="230"/>
        <v>#DIV/0!</v>
      </c>
      <c r="F7259">
        <v>7257</v>
      </c>
      <c r="G7259">
        <f t="shared" ca="1" si="229"/>
        <v>-1.858126246590841E-2</v>
      </c>
    </row>
    <row r="7260" spans="2:7" x14ac:dyDescent="0.2">
      <c r="B7260" s="153"/>
      <c r="C7260" s="61"/>
      <c r="D7260" t="e">
        <f t="shared" si="230"/>
        <v>#DIV/0!</v>
      </c>
      <c r="F7260">
        <v>7258</v>
      </c>
      <c r="G7260">
        <f t="shared" ca="1" si="229"/>
        <v>-3.7685985404839049E-2</v>
      </c>
    </row>
    <row r="7261" spans="2:7" x14ac:dyDescent="0.2">
      <c r="B7261" s="153"/>
      <c r="C7261" s="61"/>
      <c r="D7261" t="e">
        <f t="shared" si="230"/>
        <v>#DIV/0!</v>
      </c>
      <c r="F7261">
        <v>7259</v>
      </c>
      <c r="G7261">
        <f t="shared" ca="1" si="229"/>
        <v>-0.10417772669430508</v>
      </c>
    </row>
    <row r="7262" spans="2:7" x14ac:dyDescent="0.2">
      <c r="B7262" s="153"/>
      <c r="C7262" s="61"/>
      <c r="D7262" t="e">
        <f t="shared" si="230"/>
        <v>#DIV/0!</v>
      </c>
      <c r="F7262">
        <v>7260</v>
      </c>
      <c r="G7262">
        <f t="shared" ca="1" si="229"/>
        <v>-3.422686568550376E-2</v>
      </c>
    </row>
    <row r="7263" spans="2:7" x14ac:dyDescent="0.2">
      <c r="B7263" s="153"/>
      <c r="C7263" s="61"/>
      <c r="D7263" t="e">
        <f t="shared" si="230"/>
        <v>#DIV/0!</v>
      </c>
      <c r="F7263">
        <v>7261</v>
      </c>
      <c r="G7263">
        <f t="shared" ca="1" si="229"/>
        <v>-6.9902247811870766E-3</v>
      </c>
    </row>
    <row r="7264" spans="2:7" x14ac:dyDescent="0.2">
      <c r="B7264" s="153"/>
      <c r="C7264" s="61"/>
      <c r="D7264" t="e">
        <f t="shared" si="230"/>
        <v>#DIV/0!</v>
      </c>
      <c r="F7264">
        <v>7262</v>
      </c>
      <c r="G7264">
        <f t="shared" ca="1" si="229"/>
        <v>7.4037859231215142E-2</v>
      </c>
    </row>
    <row r="7265" spans="2:7" x14ac:dyDescent="0.2">
      <c r="B7265" s="153"/>
      <c r="C7265" s="61"/>
      <c r="D7265" t="e">
        <f t="shared" si="230"/>
        <v>#DIV/0!</v>
      </c>
      <c r="F7265">
        <v>7263</v>
      </c>
      <c r="G7265">
        <f t="shared" ca="1" si="229"/>
        <v>3.3048132216831339E-2</v>
      </c>
    </row>
    <row r="7266" spans="2:7" x14ac:dyDescent="0.2">
      <c r="B7266" s="153"/>
      <c r="C7266" s="61"/>
      <c r="D7266" t="e">
        <f t="shared" si="230"/>
        <v>#DIV/0!</v>
      </c>
      <c r="F7266">
        <v>7264</v>
      </c>
      <c r="G7266">
        <f t="shared" ca="1" si="229"/>
        <v>-2.6264152890965809E-3</v>
      </c>
    </row>
    <row r="7267" spans="2:7" x14ac:dyDescent="0.2">
      <c r="B7267" s="153"/>
      <c r="C7267" s="61"/>
      <c r="D7267" t="e">
        <f t="shared" si="230"/>
        <v>#DIV/0!</v>
      </c>
      <c r="F7267">
        <v>7265</v>
      </c>
      <c r="G7267">
        <f t="shared" ca="1" si="229"/>
        <v>4.4215685104797104E-3</v>
      </c>
    </row>
    <row r="7268" spans="2:7" x14ac:dyDescent="0.2">
      <c r="B7268" s="153"/>
      <c r="C7268" s="61"/>
      <c r="D7268" t="e">
        <f t="shared" si="230"/>
        <v>#DIV/0!</v>
      </c>
      <c r="F7268">
        <v>7266</v>
      </c>
      <c r="G7268">
        <f t="shared" ca="1" si="229"/>
        <v>-6.0993091585766299E-3</v>
      </c>
    </row>
    <row r="7269" spans="2:7" x14ac:dyDescent="0.2">
      <c r="B7269" s="153"/>
      <c r="C7269" s="61"/>
      <c r="D7269" t="e">
        <f t="shared" si="230"/>
        <v>#DIV/0!</v>
      </c>
      <c r="F7269">
        <v>7267</v>
      </c>
      <c r="G7269">
        <f t="shared" ca="1" si="229"/>
        <v>1.6876993326917205E-2</v>
      </c>
    </row>
    <row r="7270" spans="2:7" x14ac:dyDescent="0.2">
      <c r="B7270" s="153"/>
      <c r="C7270" s="61"/>
      <c r="D7270" t="e">
        <f t="shared" si="230"/>
        <v>#DIV/0!</v>
      </c>
      <c r="F7270">
        <v>7268</v>
      </c>
      <c r="G7270">
        <f t="shared" ca="1" si="229"/>
        <v>4.8767457315657889E-2</v>
      </c>
    </row>
    <row r="7271" spans="2:7" x14ac:dyDescent="0.2">
      <c r="B7271" s="153"/>
      <c r="C7271" s="61"/>
      <c r="D7271" t="e">
        <f t="shared" si="230"/>
        <v>#DIV/0!</v>
      </c>
      <c r="F7271">
        <v>7269</v>
      </c>
      <c r="G7271">
        <f t="shared" ca="1" si="229"/>
        <v>-3.4359454721754452E-2</v>
      </c>
    </row>
    <row r="7272" spans="2:7" x14ac:dyDescent="0.2">
      <c r="B7272" s="153"/>
      <c r="C7272" s="61"/>
      <c r="D7272" t="e">
        <f t="shared" si="230"/>
        <v>#DIV/0!</v>
      </c>
      <c r="F7272">
        <v>7270</v>
      </c>
      <c r="G7272">
        <f t="shared" ca="1" si="229"/>
        <v>-9.2556914446764574E-2</v>
      </c>
    </row>
    <row r="7273" spans="2:7" x14ac:dyDescent="0.2">
      <c r="B7273" s="153"/>
      <c r="C7273" s="61"/>
      <c r="D7273" t="e">
        <f t="shared" si="230"/>
        <v>#DIV/0!</v>
      </c>
      <c r="F7273">
        <v>7271</v>
      </c>
      <c r="G7273">
        <f t="shared" ca="1" si="229"/>
        <v>5.0150083209275782E-2</v>
      </c>
    </row>
    <row r="7274" spans="2:7" x14ac:dyDescent="0.2">
      <c r="B7274" s="153"/>
      <c r="C7274" s="61"/>
      <c r="D7274" t="e">
        <f t="shared" si="230"/>
        <v>#DIV/0!</v>
      </c>
      <c r="F7274">
        <v>7272</v>
      </c>
      <c r="G7274">
        <f t="shared" ca="1" si="229"/>
        <v>-5.0398232827809086E-2</v>
      </c>
    </row>
    <row r="7275" spans="2:7" x14ac:dyDescent="0.2">
      <c r="B7275" s="153"/>
      <c r="C7275" s="61"/>
      <c r="D7275" t="e">
        <f t="shared" si="230"/>
        <v>#DIV/0!</v>
      </c>
      <c r="F7275">
        <v>7273</v>
      </c>
      <c r="G7275">
        <f t="shared" ca="1" si="229"/>
        <v>-1.000065391536867E-3</v>
      </c>
    </row>
    <row r="7276" spans="2:7" x14ac:dyDescent="0.2">
      <c r="B7276" s="153"/>
      <c r="C7276" s="61"/>
      <c r="D7276" t="e">
        <f t="shared" si="230"/>
        <v>#DIV/0!</v>
      </c>
      <c r="F7276">
        <v>7274</v>
      </c>
      <c r="G7276">
        <f t="shared" ca="1" si="229"/>
        <v>-1.8543400731284383E-3</v>
      </c>
    </row>
    <row r="7277" spans="2:7" x14ac:dyDescent="0.2">
      <c r="B7277" s="153"/>
      <c r="C7277" s="61"/>
      <c r="D7277" t="e">
        <f t="shared" si="230"/>
        <v>#DIV/0!</v>
      </c>
      <c r="F7277">
        <v>7275</v>
      </c>
      <c r="G7277">
        <f t="shared" ca="1" si="229"/>
        <v>-3.4373963452556715E-2</v>
      </c>
    </row>
    <row r="7278" spans="2:7" x14ac:dyDescent="0.2">
      <c r="B7278" s="153"/>
      <c r="C7278" s="61"/>
      <c r="D7278" t="e">
        <f t="shared" si="230"/>
        <v>#DIV/0!</v>
      </c>
      <c r="F7278">
        <v>7276</v>
      </c>
      <c r="G7278">
        <f t="shared" ca="1" si="229"/>
        <v>0.12141986427957463</v>
      </c>
    </row>
    <row r="7279" spans="2:7" x14ac:dyDescent="0.2">
      <c r="B7279" s="153"/>
      <c r="C7279" s="61"/>
      <c r="D7279" t="e">
        <f t="shared" si="230"/>
        <v>#DIV/0!</v>
      </c>
      <c r="F7279">
        <v>7277</v>
      </c>
      <c r="G7279">
        <f t="shared" ca="1" si="229"/>
        <v>4.1030200969290977E-2</v>
      </c>
    </row>
    <row r="7280" spans="2:7" x14ac:dyDescent="0.2">
      <c r="B7280" s="153"/>
      <c r="C7280" s="61"/>
      <c r="D7280" t="e">
        <f t="shared" si="230"/>
        <v>#DIV/0!</v>
      </c>
      <c r="F7280">
        <v>7278</v>
      </c>
      <c r="G7280">
        <f t="shared" ca="1" si="229"/>
        <v>1.5753180351327709E-2</v>
      </c>
    </row>
    <row r="7281" spans="2:7" x14ac:dyDescent="0.2">
      <c r="B7281" s="153"/>
      <c r="C7281" s="61"/>
      <c r="D7281" t="e">
        <f t="shared" si="230"/>
        <v>#DIV/0!</v>
      </c>
      <c r="F7281">
        <v>7279</v>
      </c>
      <c r="G7281">
        <f t="shared" ca="1" si="229"/>
        <v>-6.024245897287752E-3</v>
      </c>
    </row>
    <row r="7282" spans="2:7" x14ac:dyDescent="0.2">
      <c r="B7282" s="153"/>
      <c r="C7282" s="61"/>
      <c r="D7282" t="e">
        <f t="shared" si="230"/>
        <v>#DIV/0!</v>
      </c>
      <c r="F7282">
        <v>7280</v>
      </c>
      <c r="G7282">
        <f t="shared" ca="1" si="229"/>
        <v>-6.8931608376076262E-3</v>
      </c>
    </row>
    <row r="7283" spans="2:7" x14ac:dyDescent="0.2">
      <c r="B7283" s="153"/>
      <c r="C7283" s="61"/>
      <c r="D7283" t="e">
        <f t="shared" si="230"/>
        <v>#DIV/0!</v>
      </c>
      <c r="F7283">
        <v>7281</v>
      </c>
      <c r="G7283">
        <f t="shared" ca="1" si="229"/>
        <v>1.9369759938564903E-2</v>
      </c>
    </row>
    <row r="7284" spans="2:7" x14ac:dyDescent="0.2">
      <c r="B7284" s="153"/>
      <c r="C7284" s="61"/>
      <c r="D7284" t="e">
        <f t="shared" si="230"/>
        <v>#DIV/0!</v>
      </c>
      <c r="F7284">
        <v>7282</v>
      </c>
      <c r="G7284">
        <f t="shared" ca="1" si="229"/>
        <v>0.10493778215930431</v>
      </c>
    </row>
    <row r="7285" spans="2:7" x14ac:dyDescent="0.2">
      <c r="B7285" s="153"/>
      <c r="C7285" s="61"/>
      <c r="D7285" t="e">
        <f t="shared" si="230"/>
        <v>#DIV/0!</v>
      </c>
      <c r="F7285">
        <v>7283</v>
      </c>
      <c r="G7285">
        <f t="shared" ca="1" si="229"/>
        <v>-6.612072321815707E-3</v>
      </c>
    </row>
    <row r="7286" spans="2:7" x14ac:dyDescent="0.2">
      <c r="B7286" s="153"/>
      <c r="C7286" s="61"/>
      <c r="D7286" t="e">
        <f t="shared" si="230"/>
        <v>#DIV/0!</v>
      </c>
      <c r="F7286">
        <v>7284</v>
      </c>
      <c r="G7286">
        <f t="shared" ca="1" si="229"/>
        <v>1.9540421665614385E-2</v>
      </c>
    </row>
    <row r="7287" spans="2:7" x14ac:dyDescent="0.2">
      <c r="B7287" s="153"/>
      <c r="C7287" s="61"/>
      <c r="D7287" t="e">
        <f t="shared" si="230"/>
        <v>#DIV/0!</v>
      </c>
      <c r="F7287">
        <v>7285</v>
      </c>
      <c r="G7287">
        <f t="shared" ca="1" si="229"/>
        <v>-2.0033318171612843E-2</v>
      </c>
    </row>
    <row r="7288" spans="2:7" x14ac:dyDescent="0.2">
      <c r="B7288" s="153"/>
      <c r="C7288" s="61"/>
      <c r="D7288" t="e">
        <f t="shared" si="230"/>
        <v>#DIV/0!</v>
      </c>
      <c r="F7288">
        <v>7286</v>
      </c>
      <c r="G7288">
        <f t="shared" ca="1" si="229"/>
        <v>2.8956463282242141E-2</v>
      </c>
    </row>
    <row r="7289" spans="2:7" x14ac:dyDescent="0.2">
      <c r="B7289" s="153"/>
      <c r="C7289" s="61"/>
      <c r="D7289" t="e">
        <f t="shared" si="230"/>
        <v>#DIV/0!</v>
      </c>
      <c r="F7289">
        <v>7287</v>
      </c>
      <c r="G7289">
        <f t="shared" ca="1" si="229"/>
        <v>3.1147959935914141E-2</v>
      </c>
    </row>
    <row r="7290" spans="2:7" x14ac:dyDescent="0.2">
      <c r="B7290" s="153"/>
      <c r="C7290" s="61"/>
      <c r="D7290" t="e">
        <f t="shared" si="230"/>
        <v>#DIV/0!</v>
      </c>
      <c r="F7290">
        <v>7288</v>
      </c>
      <c r="G7290">
        <f t="shared" ca="1" si="229"/>
        <v>-0.10300825389670161</v>
      </c>
    </row>
    <row r="7291" spans="2:7" x14ac:dyDescent="0.2">
      <c r="B7291" s="153"/>
      <c r="C7291" s="61"/>
      <c r="D7291" t="e">
        <f t="shared" si="230"/>
        <v>#DIV/0!</v>
      </c>
      <c r="F7291">
        <v>7289</v>
      </c>
      <c r="G7291">
        <f t="shared" ca="1" si="229"/>
        <v>-3.2132945562939635E-2</v>
      </c>
    </row>
    <row r="7292" spans="2:7" x14ac:dyDescent="0.2">
      <c r="B7292" s="153"/>
      <c r="C7292" s="61"/>
      <c r="D7292" t="e">
        <f t="shared" si="230"/>
        <v>#DIV/0!</v>
      </c>
      <c r="F7292">
        <v>7290</v>
      </c>
      <c r="G7292">
        <f t="shared" ca="1" si="229"/>
        <v>-5.1403269362287451E-2</v>
      </c>
    </row>
    <row r="7293" spans="2:7" x14ac:dyDescent="0.2">
      <c r="B7293" s="153"/>
      <c r="C7293" s="61"/>
      <c r="D7293" t="e">
        <f t="shared" si="230"/>
        <v>#DIV/0!</v>
      </c>
      <c r="F7293">
        <v>7291</v>
      </c>
      <c r="G7293">
        <f t="shared" ca="1" si="229"/>
        <v>-5.0702240279265802E-3</v>
      </c>
    </row>
    <row r="7294" spans="2:7" x14ac:dyDescent="0.2">
      <c r="B7294" s="153"/>
      <c r="C7294" s="61"/>
      <c r="D7294" t="e">
        <f t="shared" si="230"/>
        <v>#DIV/0!</v>
      </c>
      <c r="F7294">
        <v>7292</v>
      </c>
      <c r="G7294">
        <f t="shared" ca="1" si="229"/>
        <v>0.11128792618319125</v>
      </c>
    </row>
    <row r="7295" spans="2:7" x14ac:dyDescent="0.2">
      <c r="B7295" s="153"/>
      <c r="C7295" s="61"/>
      <c r="D7295" t="e">
        <f t="shared" si="230"/>
        <v>#DIV/0!</v>
      </c>
      <c r="F7295">
        <v>7293</v>
      </c>
      <c r="G7295">
        <f t="shared" ca="1" si="229"/>
        <v>-2.1389984503804044E-2</v>
      </c>
    </row>
    <row r="7296" spans="2:7" x14ac:dyDescent="0.2">
      <c r="B7296" s="153"/>
      <c r="C7296" s="61"/>
      <c r="D7296" t="e">
        <f t="shared" si="230"/>
        <v>#DIV/0!</v>
      </c>
      <c r="F7296">
        <v>7294</v>
      </c>
      <c r="G7296">
        <f t="shared" ca="1" si="229"/>
        <v>3.3475218453316559E-2</v>
      </c>
    </row>
    <row r="7297" spans="2:7" x14ac:dyDescent="0.2">
      <c r="B7297" s="153"/>
      <c r="C7297" s="61"/>
      <c r="D7297" t="e">
        <f t="shared" si="230"/>
        <v>#DIV/0!</v>
      </c>
      <c r="F7297">
        <v>7295</v>
      </c>
      <c r="G7297">
        <f t="shared" ca="1" si="229"/>
        <v>6.241221968131999E-3</v>
      </c>
    </row>
    <row r="7298" spans="2:7" x14ac:dyDescent="0.2">
      <c r="B7298" s="153"/>
      <c r="C7298" s="61"/>
      <c r="D7298" t="e">
        <f t="shared" si="230"/>
        <v>#DIV/0!</v>
      </c>
      <c r="F7298">
        <v>7296</v>
      </c>
      <c r="G7298">
        <f t="shared" ca="1" si="229"/>
        <v>-5.3662685206986131E-3</v>
      </c>
    </row>
    <row r="7299" spans="2:7" x14ac:dyDescent="0.2">
      <c r="B7299" s="153"/>
      <c r="C7299" s="61"/>
      <c r="D7299" t="e">
        <f t="shared" si="230"/>
        <v>#DIV/0!</v>
      </c>
      <c r="F7299">
        <v>7297</v>
      </c>
      <c r="G7299">
        <f t="shared" ref="G7299:G7362" ca="1" si="231">_xlfn.NORM.INV(RAND(),$N$5,$N$6)</f>
        <v>-8.8858038989284335E-2</v>
      </c>
    </row>
    <row r="7300" spans="2:7" x14ac:dyDescent="0.2">
      <c r="B7300" s="153"/>
      <c r="C7300" s="61"/>
      <c r="D7300" t="e">
        <f t="shared" si="230"/>
        <v>#DIV/0!</v>
      </c>
      <c r="F7300">
        <v>7298</v>
      </c>
      <c r="G7300">
        <f t="shared" ca="1" si="231"/>
        <v>-0.14347941459021038</v>
      </c>
    </row>
    <row r="7301" spans="2:7" x14ac:dyDescent="0.2">
      <c r="B7301" s="153"/>
      <c r="C7301" s="61"/>
      <c r="D7301" t="e">
        <f t="shared" si="230"/>
        <v>#DIV/0!</v>
      </c>
      <c r="F7301">
        <v>7299</v>
      </c>
      <c r="G7301">
        <f t="shared" ca="1" si="231"/>
        <v>5.0908212470589888E-2</v>
      </c>
    </row>
    <row r="7302" spans="2:7" x14ac:dyDescent="0.2">
      <c r="B7302" s="153"/>
      <c r="C7302" s="61"/>
      <c r="D7302" t="e">
        <f t="shared" si="230"/>
        <v>#DIV/0!</v>
      </c>
      <c r="F7302">
        <v>7300</v>
      </c>
      <c r="G7302">
        <f t="shared" ca="1" si="231"/>
        <v>-7.6314869672493416E-2</v>
      </c>
    </row>
    <row r="7303" spans="2:7" x14ac:dyDescent="0.2">
      <c r="B7303" s="153"/>
      <c r="C7303" s="61"/>
      <c r="D7303" t="e">
        <f t="shared" si="230"/>
        <v>#DIV/0!</v>
      </c>
      <c r="F7303">
        <v>7301</v>
      </c>
      <c r="G7303">
        <f t="shared" ca="1" si="231"/>
        <v>2.2942950907968596E-2</v>
      </c>
    </row>
    <row r="7304" spans="2:7" x14ac:dyDescent="0.2">
      <c r="B7304" s="153"/>
      <c r="C7304" s="61"/>
      <c r="D7304" t="e">
        <f t="shared" si="230"/>
        <v>#DIV/0!</v>
      </c>
      <c r="F7304">
        <v>7302</v>
      </c>
      <c r="G7304">
        <f t="shared" ca="1" si="231"/>
        <v>-2.6718060502832423E-2</v>
      </c>
    </row>
    <row r="7305" spans="2:7" x14ac:dyDescent="0.2">
      <c r="B7305" s="153"/>
      <c r="C7305" s="61"/>
      <c r="D7305" t="e">
        <f t="shared" si="230"/>
        <v>#DIV/0!</v>
      </c>
      <c r="F7305">
        <v>7303</v>
      </c>
      <c r="G7305">
        <f t="shared" ca="1" si="231"/>
        <v>6.9240982704608892E-2</v>
      </c>
    </row>
    <row r="7306" spans="2:7" x14ac:dyDescent="0.2">
      <c r="B7306" s="153"/>
      <c r="C7306" s="61"/>
      <c r="D7306" t="e">
        <f t="shared" si="230"/>
        <v>#DIV/0!</v>
      </c>
      <c r="F7306">
        <v>7304</v>
      </c>
      <c r="G7306">
        <f t="shared" ca="1" si="231"/>
        <v>-2.3353230398528102E-2</v>
      </c>
    </row>
    <row r="7307" spans="2:7" x14ac:dyDescent="0.2">
      <c r="B7307" s="153"/>
      <c r="C7307" s="61"/>
      <c r="D7307" t="e">
        <f t="shared" si="230"/>
        <v>#DIV/0!</v>
      </c>
      <c r="F7307">
        <v>7305</v>
      </c>
      <c r="G7307">
        <f t="shared" ca="1" si="231"/>
        <v>-6.1561246174660911E-2</v>
      </c>
    </row>
    <row r="7308" spans="2:7" x14ac:dyDescent="0.2">
      <c r="B7308" s="153"/>
      <c r="C7308" s="61"/>
      <c r="D7308" t="e">
        <f t="shared" si="230"/>
        <v>#DIV/0!</v>
      </c>
      <c r="F7308">
        <v>7306</v>
      </c>
      <c r="G7308">
        <f t="shared" ca="1" si="231"/>
        <v>-0.12445293648966159</v>
      </c>
    </row>
    <row r="7309" spans="2:7" x14ac:dyDescent="0.2">
      <c r="B7309" s="153"/>
      <c r="C7309" s="61"/>
      <c r="D7309" t="e">
        <f t="shared" si="230"/>
        <v>#DIV/0!</v>
      </c>
      <c r="F7309">
        <v>7307</v>
      </c>
      <c r="G7309">
        <f t="shared" ca="1" si="231"/>
        <v>3.0908291936358415E-2</v>
      </c>
    </row>
    <row r="7310" spans="2:7" x14ac:dyDescent="0.2">
      <c r="B7310" s="153"/>
      <c r="C7310" s="61"/>
      <c r="D7310" t="e">
        <f t="shared" si="230"/>
        <v>#DIV/0!</v>
      </c>
      <c r="F7310">
        <v>7308</v>
      </c>
      <c r="G7310">
        <f t="shared" ca="1" si="231"/>
        <v>-2.1408998435948293E-2</v>
      </c>
    </row>
    <row r="7311" spans="2:7" x14ac:dyDescent="0.2">
      <c r="B7311" s="153"/>
      <c r="C7311" s="61"/>
      <c r="D7311" t="e">
        <f t="shared" si="230"/>
        <v>#DIV/0!</v>
      </c>
      <c r="F7311">
        <v>7309</v>
      </c>
      <c r="G7311">
        <f t="shared" ca="1" si="231"/>
        <v>1.4644662811241077E-2</v>
      </c>
    </row>
    <row r="7312" spans="2:7" x14ac:dyDescent="0.2">
      <c r="B7312" s="153"/>
      <c r="C7312" s="61"/>
      <c r="D7312" t="e">
        <f t="shared" si="230"/>
        <v>#DIV/0!</v>
      </c>
      <c r="F7312">
        <v>7310</v>
      </c>
      <c r="G7312">
        <f t="shared" ca="1" si="231"/>
        <v>2.5811278004836558E-2</v>
      </c>
    </row>
    <row r="7313" spans="2:7" x14ac:dyDescent="0.2">
      <c r="B7313" s="153"/>
      <c r="C7313" s="61"/>
      <c r="D7313" t="e">
        <f t="shared" si="230"/>
        <v>#DIV/0!</v>
      </c>
      <c r="F7313">
        <v>7311</v>
      </c>
      <c r="G7313">
        <f t="shared" ca="1" si="231"/>
        <v>1.5257774230184703E-2</v>
      </c>
    </row>
    <row r="7314" spans="2:7" x14ac:dyDescent="0.2">
      <c r="B7314" s="153"/>
      <c r="C7314" s="61"/>
      <c r="D7314" t="e">
        <f t="shared" ref="D7314:D7377" si="232">(C7314-C7315)/C7315</f>
        <v>#DIV/0!</v>
      </c>
      <c r="F7314">
        <v>7312</v>
      </c>
      <c r="G7314">
        <f t="shared" ca="1" si="231"/>
        <v>-1.2312157490547806E-3</v>
      </c>
    </row>
    <row r="7315" spans="2:7" x14ac:dyDescent="0.2">
      <c r="B7315" s="153"/>
      <c r="C7315" s="61"/>
      <c r="D7315" t="e">
        <f t="shared" si="232"/>
        <v>#DIV/0!</v>
      </c>
      <c r="F7315">
        <v>7313</v>
      </c>
      <c r="G7315">
        <f t="shared" ca="1" si="231"/>
        <v>4.5607141708142833E-2</v>
      </c>
    </row>
    <row r="7316" spans="2:7" x14ac:dyDescent="0.2">
      <c r="B7316" s="153"/>
      <c r="C7316" s="61"/>
      <c r="D7316" t="e">
        <f t="shared" si="232"/>
        <v>#DIV/0!</v>
      </c>
      <c r="F7316">
        <v>7314</v>
      </c>
      <c r="G7316">
        <f t="shared" ca="1" si="231"/>
        <v>4.5181964166482527E-2</v>
      </c>
    </row>
    <row r="7317" spans="2:7" x14ac:dyDescent="0.2">
      <c r="B7317" s="153"/>
      <c r="C7317" s="61"/>
      <c r="D7317" t="e">
        <f t="shared" si="232"/>
        <v>#DIV/0!</v>
      </c>
      <c r="F7317">
        <v>7315</v>
      </c>
      <c r="G7317">
        <f t="shared" ca="1" si="231"/>
        <v>9.0670327937841605E-2</v>
      </c>
    </row>
    <row r="7318" spans="2:7" x14ac:dyDescent="0.2">
      <c r="B7318" s="153"/>
      <c r="C7318" s="61"/>
      <c r="D7318" t="e">
        <f t="shared" si="232"/>
        <v>#DIV/0!</v>
      </c>
      <c r="F7318">
        <v>7316</v>
      </c>
      <c r="G7318">
        <f t="shared" ca="1" si="231"/>
        <v>-3.5110097303801373E-3</v>
      </c>
    </row>
    <row r="7319" spans="2:7" x14ac:dyDescent="0.2">
      <c r="B7319" s="153"/>
      <c r="C7319" s="61"/>
      <c r="D7319" t="e">
        <f t="shared" si="232"/>
        <v>#DIV/0!</v>
      </c>
      <c r="F7319">
        <v>7317</v>
      </c>
      <c r="G7319">
        <f t="shared" ca="1" si="231"/>
        <v>4.3319814585151231E-2</v>
      </c>
    </row>
    <row r="7320" spans="2:7" x14ac:dyDescent="0.2">
      <c r="B7320" s="153"/>
      <c r="C7320" s="61"/>
      <c r="D7320" t="e">
        <f t="shared" si="232"/>
        <v>#DIV/0!</v>
      </c>
      <c r="F7320">
        <v>7318</v>
      </c>
      <c r="G7320">
        <f t="shared" ca="1" si="231"/>
        <v>4.1411201616146975E-2</v>
      </c>
    </row>
    <row r="7321" spans="2:7" x14ac:dyDescent="0.2">
      <c r="B7321" s="153"/>
      <c r="C7321" s="61"/>
      <c r="D7321" t="e">
        <f t="shared" si="232"/>
        <v>#DIV/0!</v>
      </c>
      <c r="F7321">
        <v>7319</v>
      </c>
      <c r="G7321">
        <f t="shared" ca="1" si="231"/>
        <v>-0.14517701082101092</v>
      </c>
    </row>
    <row r="7322" spans="2:7" x14ac:dyDescent="0.2">
      <c r="B7322" s="153"/>
      <c r="C7322" s="61"/>
      <c r="D7322" t="e">
        <f t="shared" si="232"/>
        <v>#DIV/0!</v>
      </c>
      <c r="F7322">
        <v>7320</v>
      </c>
      <c r="G7322">
        <f t="shared" ca="1" si="231"/>
        <v>0.11150316941434378</v>
      </c>
    </row>
    <row r="7323" spans="2:7" x14ac:dyDescent="0.2">
      <c r="B7323" s="153"/>
      <c r="C7323" s="61"/>
      <c r="D7323" t="e">
        <f t="shared" si="232"/>
        <v>#DIV/0!</v>
      </c>
      <c r="F7323">
        <v>7321</v>
      </c>
      <c r="G7323">
        <f t="shared" ca="1" si="231"/>
        <v>-7.9768729118239901E-2</v>
      </c>
    </row>
    <row r="7324" spans="2:7" x14ac:dyDescent="0.2">
      <c r="B7324" s="153"/>
      <c r="C7324" s="61"/>
      <c r="D7324" t="e">
        <f t="shared" si="232"/>
        <v>#DIV/0!</v>
      </c>
      <c r="F7324">
        <v>7322</v>
      </c>
      <c r="G7324">
        <f t="shared" ca="1" si="231"/>
        <v>6.4636891966639879E-3</v>
      </c>
    </row>
    <row r="7325" spans="2:7" x14ac:dyDescent="0.2">
      <c r="B7325" s="153"/>
      <c r="C7325" s="61"/>
      <c r="D7325" t="e">
        <f t="shared" si="232"/>
        <v>#DIV/0!</v>
      </c>
      <c r="F7325">
        <v>7323</v>
      </c>
      <c r="G7325">
        <f t="shared" ca="1" si="231"/>
        <v>-3.4269734514446343E-2</v>
      </c>
    </row>
    <row r="7326" spans="2:7" x14ac:dyDescent="0.2">
      <c r="B7326" s="153"/>
      <c r="C7326" s="61"/>
      <c r="D7326" t="e">
        <f t="shared" si="232"/>
        <v>#DIV/0!</v>
      </c>
      <c r="F7326">
        <v>7324</v>
      </c>
      <c r="G7326">
        <f t="shared" ca="1" si="231"/>
        <v>-3.030894800400136E-2</v>
      </c>
    </row>
    <row r="7327" spans="2:7" x14ac:dyDescent="0.2">
      <c r="B7327" s="153"/>
      <c r="C7327" s="61"/>
      <c r="D7327" t="e">
        <f t="shared" si="232"/>
        <v>#DIV/0!</v>
      </c>
      <c r="F7327">
        <v>7325</v>
      </c>
      <c r="G7327">
        <f t="shared" ca="1" si="231"/>
        <v>-5.5842924808015761E-2</v>
      </c>
    </row>
    <row r="7328" spans="2:7" x14ac:dyDescent="0.2">
      <c r="B7328" s="153"/>
      <c r="C7328" s="61"/>
      <c r="D7328" t="e">
        <f t="shared" si="232"/>
        <v>#DIV/0!</v>
      </c>
      <c r="F7328">
        <v>7326</v>
      </c>
      <c r="G7328">
        <f t="shared" ca="1" si="231"/>
        <v>3.2873404589126964E-2</v>
      </c>
    </row>
    <row r="7329" spans="2:7" x14ac:dyDescent="0.2">
      <c r="B7329" s="153"/>
      <c r="C7329" s="61"/>
      <c r="D7329" t="e">
        <f t="shared" si="232"/>
        <v>#DIV/0!</v>
      </c>
      <c r="F7329">
        <v>7327</v>
      </c>
      <c r="G7329">
        <f t="shared" ca="1" si="231"/>
        <v>8.5049396780323042E-2</v>
      </c>
    </row>
    <row r="7330" spans="2:7" x14ac:dyDescent="0.2">
      <c r="B7330" s="153"/>
      <c r="C7330" s="61"/>
      <c r="D7330" t="e">
        <f t="shared" si="232"/>
        <v>#DIV/0!</v>
      </c>
      <c r="F7330">
        <v>7328</v>
      </c>
      <c r="G7330">
        <f t="shared" ca="1" si="231"/>
        <v>2.2322171660671342E-2</v>
      </c>
    </row>
    <row r="7331" spans="2:7" x14ac:dyDescent="0.2">
      <c r="B7331" s="153"/>
      <c r="C7331" s="61"/>
      <c r="D7331" t="e">
        <f t="shared" si="232"/>
        <v>#DIV/0!</v>
      </c>
      <c r="F7331">
        <v>7329</v>
      </c>
      <c r="G7331">
        <f t="shared" ca="1" si="231"/>
        <v>4.2991988424888265E-2</v>
      </c>
    </row>
    <row r="7332" spans="2:7" x14ac:dyDescent="0.2">
      <c r="B7332" s="153"/>
      <c r="C7332" s="61"/>
      <c r="D7332" t="e">
        <f t="shared" si="232"/>
        <v>#DIV/0!</v>
      </c>
      <c r="F7332">
        <v>7330</v>
      </c>
      <c r="G7332">
        <f t="shared" ca="1" si="231"/>
        <v>-4.8511577868586E-3</v>
      </c>
    </row>
    <row r="7333" spans="2:7" x14ac:dyDescent="0.2">
      <c r="B7333" s="153"/>
      <c r="C7333" s="61"/>
      <c r="D7333" t="e">
        <f t="shared" si="232"/>
        <v>#DIV/0!</v>
      </c>
      <c r="F7333">
        <v>7331</v>
      </c>
      <c r="G7333">
        <f t="shared" ca="1" si="231"/>
        <v>-4.2324452363241095E-2</v>
      </c>
    </row>
    <row r="7334" spans="2:7" x14ac:dyDescent="0.2">
      <c r="B7334" s="153"/>
      <c r="C7334" s="61"/>
      <c r="D7334" t="e">
        <f t="shared" si="232"/>
        <v>#DIV/0!</v>
      </c>
      <c r="F7334">
        <v>7332</v>
      </c>
      <c r="G7334">
        <f t="shared" ca="1" si="231"/>
        <v>-2.825050078713149E-2</v>
      </c>
    </row>
    <row r="7335" spans="2:7" x14ac:dyDescent="0.2">
      <c r="B7335" s="153"/>
      <c r="C7335" s="61"/>
      <c r="D7335" t="e">
        <f t="shared" si="232"/>
        <v>#DIV/0!</v>
      </c>
      <c r="F7335">
        <v>7333</v>
      </c>
      <c r="G7335">
        <f t="shared" ca="1" si="231"/>
        <v>-6.2860164370447613E-2</v>
      </c>
    </row>
    <row r="7336" spans="2:7" x14ac:dyDescent="0.2">
      <c r="B7336" s="153"/>
      <c r="C7336" s="61"/>
      <c r="D7336" t="e">
        <f t="shared" si="232"/>
        <v>#DIV/0!</v>
      </c>
      <c r="F7336">
        <v>7334</v>
      </c>
      <c r="G7336">
        <f t="shared" ca="1" si="231"/>
        <v>2.9845570130947695E-2</v>
      </c>
    </row>
    <row r="7337" spans="2:7" x14ac:dyDescent="0.2">
      <c r="B7337" s="153"/>
      <c r="C7337" s="61"/>
      <c r="D7337" t="e">
        <f t="shared" si="232"/>
        <v>#DIV/0!</v>
      </c>
      <c r="F7337">
        <v>7335</v>
      </c>
      <c r="G7337">
        <f t="shared" ca="1" si="231"/>
        <v>-2.2907063958671044E-2</v>
      </c>
    </row>
    <row r="7338" spans="2:7" x14ac:dyDescent="0.2">
      <c r="B7338" s="153"/>
      <c r="C7338" s="61"/>
      <c r="D7338" t="e">
        <f t="shared" si="232"/>
        <v>#DIV/0!</v>
      </c>
      <c r="F7338">
        <v>7336</v>
      </c>
      <c r="G7338">
        <f t="shared" ca="1" si="231"/>
        <v>2.2712099416276797E-2</v>
      </c>
    </row>
    <row r="7339" spans="2:7" x14ac:dyDescent="0.2">
      <c r="B7339" s="153"/>
      <c r="C7339" s="61"/>
      <c r="D7339" t="e">
        <f t="shared" si="232"/>
        <v>#DIV/0!</v>
      </c>
      <c r="F7339">
        <v>7337</v>
      </c>
      <c r="G7339">
        <f t="shared" ca="1" si="231"/>
        <v>-4.8582726499455463E-2</v>
      </c>
    </row>
    <row r="7340" spans="2:7" x14ac:dyDescent="0.2">
      <c r="B7340" s="153"/>
      <c r="C7340" s="61"/>
      <c r="D7340" t="e">
        <f t="shared" si="232"/>
        <v>#DIV/0!</v>
      </c>
      <c r="F7340">
        <v>7338</v>
      </c>
      <c r="G7340">
        <f t="shared" ca="1" si="231"/>
        <v>2.3941213431913133E-2</v>
      </c>
    </row>
    <row r="7341" spans="2:7" x14ac:dyDescent="0.2">
      <c r="B7341" s="153"/>
      <c r="C7341" s="61"/>
      <c r="D7341" t="e">
        <f t="shared" si="232"/>
        <v>#DIV/0!</v>
      </c>
      <c r="F7341">
        <v>7339</v>
      </c>
      <c r="G7341">
        <f t="shared" ca="1" si="231"/>
        <v>-1.233297980962546E-5</v>
      </c>
    </row>
    <row r="7342" spans="2:7" x14ac:dyDescent="0.2">
      <c r="B7342" s="153"/>
      <c r="C7342" s="61"/>
      <c r="D7342" t="e">
        <f t="shared" si="232"/>
        <v>#DIV/0!</v>
      </c>
      <c r="F7342">
        <v>7340</v>
      </c>
      <c r="G7342">
        <f t="shared" ca="1" si="231"/>
        <v>2.1472472325472843E-2</v>
      </c>
    </row>
    <row r="7343" spans="2:7" x14ac:dyDescent="0.2">
      <c r="B7343" s="153"/>
      <c r="C7343" s="61"/>
      <c r="D7343" t="e">
        <f t="shared" si="232"/>
        <v>#DIV/0!</v>
      </c>
      <c r="F7343">
        <v>7341</v>
      </c>
      <c r="G7343">
        <f t="shared" ca="1" si="231"/>
        <v>5.9168588096242772E-2</v>
      </c>
    </row>
    <row r="7344" spans="2:7" x14ac:dyDescent="0.2">
      <c r="B7344" s="153"/>
      <c r="C7344" s="61"/>
      <c r="D7344" t="e">
        <f t="shared" si="232"/>
        <v>#DIV/0!</v>
      </c>
      <c r="F7344">
        <v>7342</v>
      </c>
      <c r="G7344">
        <f t="shared" ca="1" si="231"/>
        <v>-3.2792866957365545E-2</v>
      </c>
    </row>
    <row r="7345" spans="2:7" x14ac:dyDescent="0.2">
      <c r="B7345" s="153"/>
      <c r="C7345" s="61"/>
      <c r="D7345" t="e">
        <f t="shared" si="232"/>
        <v>#DIV/0!</v>
      </c>
      <c r="F7345">
        <v>7343</v>
      </c>
      <c r="G7345">
        <f t="shared" ca="1" si="231"/>
        <v>2.2764325164345452E-2</v>
      </c>
    </row>
    <row r="7346" spans="2:7" x14ac:dyDescent="0.2">
      <c r="B7346" s="153"/>
      <c r="C7346" s="61"/>
      <c r="D7346" t="e">
        <f t="shared" si="232"/>
        <v>#DIV/0!</v>
      </c>
      <c r="F7346">
        <v>7344</v>
      </c>
      <c r="G7346">
        <f t="shared" ca="1" si="231"/>
        <v>8.171141095350996E-3</v>
      </c>
    </row>
    <row r="7347" spans="2:7" x14ac:dyDescent="0.2">
      <c r="B7347" s="153"/>
      <c r="C7347" s="61"/>
      <c r="D7347" t="e">
        <f t="shared" si="232"/>
        <v>#DIV/0!</v>
      </c>
      <c r="F7347">
        <v>7345</v>
      </c>
      <c r="G7347">
        <f t="shared" ca="1" si="231"/>
        <v>-3.9435449729775689E-2</v>
      </c>
    </row>
    <row r="7348" spans="2:7" x14ac:dyDescent="0.2">
      <c r="B7348" s="153"/>
      <c r="C7348" s="61"/>
      <c r="D7348" t="e">
        <f t="shared" si="232"/>
        <v>#DIV/0!</v>
      </c>
      <c r="F7348">
        <v>7346</v>
      </c>
      <c r="G7348">
        <f t="shared" ca="1" si="231"/>
        <v>1.4803379834452057E-3</v>
      </c>
    </row>
    <row r="7349" spans="2:7" x14ac:dyDescent="0.2">
      <c r="B7349" s="153"/>
      <c r="C7349" s="61"/>
      <c r="D7349" t="e">
        <f t="shared" si="232"/>
        <v>#DIV/0!</v>
      </c>
      <c r="F7349">
        <v>7347</v>
      </c>
      <c r="G7349">
        <f t="shared" ca="1" si="231"/>
        <v>3.1993679269189314E-2</v>
      </c>
    </row>
    <row r="7350" spans="2:7" x14ac:dyDescent="0.2">
      <c r="B7350" s="153"/>
      <c r="C7350" s="61"/>
      <c r="D7350" t="e">
        <f t="shared" si="232"/>
        <v>#DIV/0!</v>
      </c>
      <c r="F7350">
        <v>7348</v>
      </c>
      <c r="G7350">
        <f t="shared" ca="1" si="231"/>
        <v>3.6545296307909534E-3</v>
      </c>
    </row>
    <row r="7351" spans="2:7" x14ac:dyDescent="0.2">
      <c r="B7351" s="153"/>
      <c r="C7351" s="61"/>
      <c r="D7351" t="e">
        <f t="shared" si="232"/>
        <v>#DIV/0!</v>
      </c>
      <c r="F7351">
        <v>7349</v>
      </c>
      <c r="G7351">
        <f t="shared" ca="1" si="231"/>
        <v>-6.7355325981947808E-3</v>
      </c>
    </row>
    <row r="7352" spans="2:7" x14ac:dyDescent="0.2">
      <c r="B7352" s="153"/>
      <c r="C7352" s="61"/>
      <c r="D7352" t="e">
        <f t="shared" si="232"/>
        <v>#DIV/0!</v>
      </c>
      <c r="F7352">
        <v>7350</v>
      </c>
      <c r="G7352">
        <f t="shared" ca="1" si="231"/>
        <v>1.2736317394260808E-2</v>
      </c>
    </row>
    <row r="7353" spans="2:7" x14ac:dyDescent="0.2">
      <c r="B7353" s="153"/>
      <c r="C7353" s="61"/>
      <c r="D7353" t="e">
        <f t="shared" si="232"/>
        <v>#DIV/0!</v>
      </c>
      <c r="F7353">
        <v>7351</v>
      </c>
      <c r="G7353">
        <f t="shared" ca="1" si="231"/>
        <v>6.2758457570279841E-2</v>
      </c>
    </row>
    <row r="7354" spans="2:7" x14ac:dyDescent="0.2">
      <c r="B7354" s="153"/>
      <c r="C7354" s="61"/>
      <c r="D7354" t="e">
        <f t="shared" si="232"/>
        <v>#DIV/0!</v>
      </c>
      <c r="F7354">
        <v>7352</v>
      </c>
      <c r="G7354">
        <f t="shared" ca="1" si="231"/>
        <v>-3.4840877733769732E-2</v>
      </c>
    </row>
    <row r="7355" spans="2:7" x14ac:dyDescent="0.2">
      <c r="B7355" s="153"/>
      <c r="C7355" s="61"/>
      <c r="D7355" t="e">
        <f t="shared" si="232"/>
        <v>#DIV/0!</v>
      </c>
      <c r="F7355">
        <v>7353</v>
      </c>
      <c r="G7355">
        <f t="shared" ca="1" si="231"/>
        <v>-9.5450809715001105E-3</v>
      </c>
    </row>
    <row r="7356" spans="2:7" x14ac:dyDescent="0.2">
      <c r="B7356" s="153"/>
      <c r="C7356" s="61"/>
      <c r="D7356" t="e">
        <f t="shared" si="232"/>
        <v>#DIV/0!</v>
      </c>
      <c r="F7356">
        <v>7354</v>
      </c>
      <c r="G7356">
        <f t="shared" ca="1" si="231"/>
        <v>4.7593109136697946E-2</v>
      </c>
    </row>
    <row r="7357" spans="2:7" x14ac:dyDescent="0.2">
      <c r="B7357" s="153"/>
      <c r="C7357" s="61"/>
      <c r="D7357" t="e">
        <f t="shared" si="232"/>
        <v>#DIV/0!</v>
      </c>
      <c r="F7357">
        <v>7355</v>
      </c>
      <c r="G7357">
        <f t="shared" ca="1" si="231"/>
        <v>5.0389210200156319E-2</v>
      </c>
    </row>
    <row r="7358" spans="2:7" x14ac:dyDescent="0.2">
      <c r="B7358" s="153"/>
      <c r="C7358" s="61"/>
      <c r="D7358" t="e">
        <f t="shared" si="232"/>
        <v>#DIV/0!</v>
      </c>
      <c r="F7358">
        <v>7356</v>
      </c>
      <c r="G7358">
        <f t="shared" ca="1" si="231"/>
        <v>-2.9683895620031531E-2</v>
      </c>
    </row>
    <row r="7359" spans="2:7" x14ac:dyDescent="0.2">
      <c r="B7359" s="153"/>
      <c r="C7359" s="61"/>
      <c r="D7359" t="e">
        <f t="shared" si="232"/>
        <v>#DIV/0!</v>
      </c>
      <c r="F7359">
        <v>7357</v>
      </c>
      <c r="G7359">
        <f t="shared" ca="1" si="231"/>
        <v>-5.4533892848374031E-2</v>
      </c>
    </row>
    <row r="7360" spans="2:7" x14ac:dyDescent="0.2">
      <c r="B7360" s="153"/>
      <c r="C7360" s="61"/>
      <c r="D7360" t="e">
        <f t="shared" si="232"/>
        <v>#DIV/0!</v>
      </c>
      <c r="F7360">
        <v>7358</v>
      </c>
      <c r="G7360">
        <f t="shared" ca="1" si="231"/>
        <v>-4.3191035517052112E-2</v>
      </c>
    </row>
    <row r="7361" spans="2:7" x14ac:dyDescent="0.2">
      <c r="B7361" s="153"/>
      <c r="C7361" s="61"/>
      <c r="D7361" t="e">
        <f t="shared" si="232"/>
        <v>#DIV/0!</v>
      </c>
      <c r="F7361">
        <v>7359</v>
      </c>
      <c r="G7361">
        <f t="shared" ca="1" si="231"/>
        <v>-1.4937609575848347E-2</v>
      </c>
    </row>
    <row r="7362" spans="2:7" x14ac:dyDescent="0.2">
      <c r="B7362" s="153"/>
      <c r="C7362" s="61"/>
      <c r="D7362" t="e">
        <f t="shared" si="232"/>
        <v>#DIV/0!</v>
      </c>
      <c r="F7362">
        <v>7360</v>
      </c>
      <c r="G7362">
        <f t="shared" ca="1" si="231"/>
        <v>1.3772815016113122E-2</v>
      </c>
    </row>
    <row r="7363" spans="2:7" x14ac:dyDescent="0.2">
      <c r="B7363" s="153"/>
      <c r="C7363" s="61"/>
      <c r="D7363" t="e">
        <f t="shared" si="232"/>
        <v>#DIV/0!</v>
      </c>
      <c r="F7363">
        <v>7361</v>
      </c>
      <c r="G7363">
        <f t="shared" ref="G7363:G7426" ca="1" si="233">_xlfn.NORM.INV(RAND(),$N$5,$N$6)</f>
        <v>1.6653450187134013E-2</v>
      </c>
    </row>
    <row r="7364" spans="2:7" x14ac:dyDescent="0.2">
      <c r="B7364" s="153"/>
      <c r="C7364" s="61"/>
      <c r="D7364" t="e">
        <f t="shared" si="232"/>
        <v>#DIV/0!</v>
      </c>
      <c r="F7364">
        <v>7362</v>
      </c>
      <c r="G7364">
        <f t="shared" ca="1" si="233"/>
        <v>-4.6559783747476768E-2</v>
      </c>
    </row>
    <row r="7365" spans="2:7" x14ac:dyDescent="0.2">
      <c r="B7365" s="153"/>
      <c r="C7365" s="61"/>
      <c r="D7365" t="e">
        <f t="shared" si="232"/>
        <v>#DIV/0!</v>
      </c>
      <c r="F7365">
        <v>7363</v>
      </c>
      <c r="G7365">
        <f t="shared" ca="1" si="233"/>
        <v>1.4697583425901299E-2</v>
      </c>
    </row>
    <row r="7366" spans="2:7" x14ac:dyDescent="0.2">
      <c r="B7366" s="153"/>
      <c r="C7366" s="61"/>
      <c r="D7366" t="e">
        <f t="shared" si="232"/>
        <v>#DIV/0!</v>
      </c>
      <c r="F7366">
        <v>7364</v>
      </c>
      <c r="G7366">
        <f t="shared" ca="1" si="233"/>
        <v>3.9780256451346731E-2</v>
      </c>
    </row>
    <row r="7367" spans="2:7" x14ac:dyDescent="0.2">
      <c r="B7367" s="153"/>
      <c r="C7367" s="61"/>
      <c r="D7367" t="e">
        <f t="shared" si="232"/>
        <v>#DIV/0!</v>
      </c>
      <c r="F7367">
        <v>7365</v>
      </c>
      <c r="G7367">
        <f t="shared" ca="1" si="233"/>
        <v>5.0718748045678825E-3</v>
      </c>
    </row>
    <row r="7368" spans="2:7" x14ac:dyDescent="0.2">
      <c r="B7368" s="153"/>
      <c r="C7368" s="61"/>
      <c r="D7368" t="e">
        <f t="shared" si="232"/>
        <v>#DIV/0!</v>
      </c>
      <c r="F7368">
        <v>7366</v>
      </c>
      <c r="G7368">
        <f t="shared" ca="1" si="233"/>
        <v>8.6869472147253254E-2</v>
      </c>
    </row>
    <row r="7369" spans="2:7" x14ac:dyDescent="0.2">
      <c r="B7369" s="153"/>
      <c r="C7369" s="61"/>
      <c r="D7369" t="e">
        <f t="shared" si="232"/>
        <v>#DIV/0!</v>
      </c>
      <c r="F7369">
        <v>7367</v>
      </c>
      <c r="G7369">
        <f t="shared" ca="1" si="233"/>
        <v>-6.9572859627056741E-2</v>
      </c>
    </row>
    <row r="7370" spans="2:7" x14ac:dyDescent="0.2">
      <c r="B7370" s="153"/>
      <c r="C7370" s="61"/>
      <c r="D7370" t="e">
        <f t="shared" si="232"/>
        <v>#DIV/0!</v>
      </c>
      <c r="F7370">
        <v>7368</v>
      </c>
      <c r="G7370">
        <f t="shared" ca="1" si="233"/>
        <v>0.10515803964071729</v>
      </c>
    </row>
    <row r="7371" spans="2:7" x14ac:dyDescent="0.2">
      <c r="B7371" s="153"/>
      <c r="C7371" s="61"/>
      <c r="D7371" t="e">
        <f t="shared" si="232"/>
        <v>#DIV/0!</v>
      </c>
      <c r="F7371">
        <v>7369</v>
      </c>
      <c r="G7371">
        <f t="shared" ca="1" si="233"/>
        <v>9.6488367230448138E-2</v>
      </c>
    </row>
    <row r="7372" spans="2:7" x14ac:dyDescent="0.2">
      <c r="B7372" s="153"/>
      <c r="C7372" s="61"/>
      <c r="D7372" t="e">
        <f t="shared" si="232"/>
        <v>#DIV/0!</v>
      </c>
      <c r="F7372">
        <v>7370</v>
      </c>
      <c r="G7372">
        <f t="shared" ca="1" si="233"/>
        <v>2.3682340252533192E-2</v>
      </c>
    </row>
    <row r="7373" spans="2:7" x14ac:dyDescent="0.2">
      <c r="B7373" s="153"/>
      <c r="C7373" s="61"/>
      <c r="D7373" t="e">
        <f t="shared" si="232"/>
        <v>#DIV/0!</v>
      </c>
      <c r="F7373">
        <v>7371</v>
      </c>
      <c r="G7373">
        <f t="shared" ca="1" si="233"/>
        <v>-5.1058851582520368E-2</v>
      </c>
    </row>
    <row r="7374" spans="2:7" x14ac:dyDescent="0.2">
      <c r="B7374" s="153"/>
      <c r="C7374" s="61"/>
      <c r="D7374" t="e">
        <f t="shared" si="232"/>
        <v>#DIV/0!</v>
      </c>
      <c r="F7374">
        <v>7372</v>
      </c>
      <c r="G7374">
        <f t="shared" ca="1" si="233"/>
        <v>-7.350892783019149E-3</v>
      </c>
    </row>
    <row r="7375" spans="2:7" x14ac:dyDescent="0.2">
      <c r="B7375" s="153"/>
      <c r="C7375" s="61"/>
      <c r="D7375" t="e">
        <f t="shared" si="232"/>
        <v>#DIV/0!</v>
      </c>
      <c r="F7375">
        <v>7373</v>
      </c>
      <c r="G7375">
        <f t="shared" ca="1" si="233"/>
        <v>0.1478124415046998</v>
      </c>
    </row>
    <row r="7376" spans="2:7" x14ac:dyDescent="0.2">
      <c r="B7376" s="153"/>
      <c r="C7376" s="61"/>
      <c r="D7376" t="e">
        <f t="shared" si="232"/>
        <v>#DIV/0!</v>
      </c>
      <c r="F7376">
        <v>7374</v>
      </c>
      <c r="G7376">
        <f t="shared" ca="1" si="233"/>
        <v>-1.9048811001626739E-2</v>
      </c>
    </row>
    <row r="7377" spans="2:7" x14ac:dyDescent="0.2">
      <c r="B7377" s="153"/>
      <c r="C7377" s="61"/>
      <c r="D7377" t="e">
        <f t="shared" si="232"/>
        <v>#DIV/0!</v>
      </c>
      <c r="F7377">
        <v>7375</v>
      </c>
      <c r="G7377">
        <f t="shared" ca="1" si="233"/>
        <v>-5.1783630141642889E-2</v>
      </c>
    </row>
    <row r="7378" spans="2:7" x14ac:dyDescent="0.2">
      <c r="B7378" s="153"/>
      <c r="C7378" s="61"/>
      <c r="D7378" t="e">
        <f t="shared" ref="D7378:D7441" si="234">(C7378-C7379)/C7379</f>
        <v>#DIV/0!</v>
      </c>
      <c r="F7378">
        <v>7376</v>
      </c>
      <c r="G7378">
        <f t="shared" ca="1" si="233"/>
        <v>3.2821090157401839E-2</v>
      </c>
    </row>
    <row r="7379" spans="2:7" x14ac:dyDescent="0.2">
      <c r="B7379" s="153"/>
      <c r="C7379" s="61"/>
      <c r="D7379" t="e">
        <f t="shared" si="234"/>
        <v>#DIV/0!</v>
      </c>
      <c r="F7379">
        <v>7377</v>
      </c>
      <c r="G7379">
        <f t="shared" ca="1" si="233"/>
        <v>4.8721690972948331E-2</v>
      </c>
    </row>
    <row r="7380" spans="2:7" x14ac:dyDescent="0.2">
      <c r="B7380" s="153"/>
      <c r="C7380" s="61"/>
      <c r="D7380" t="e">
        <f t="shared" si="234"/>
        <v>#DIV/0!</v>
      </c>
      <c r="F7380">
        <v>7378</v>
      </c>
      <c r="G7380">
        <f t="shared" ca="1" si="233"/>
        <v>0.10205914327890936</v>
      </c>
    </row>
    <row r="7381" spans="2:7" x14ac:dyDescent="0.2">
      <c r="B7381" s="153"/>
      <c r="C7381" s="61"/>
      <c r="D7381" t="e">
        <f t="shared" si="234"/>
        <v>#DIV/0!</v>
      </c>
      <c r="F7381">
        <v>7379</v>
      </c>
      <c r="G7381">
        <f t="shared" ca="1" si="233"/>
        <v>-1.6334076263814466E-2</v>
      </c>
    </row>
    <row r="7382" spans="2:7" x14ac:dyDescent="0.2">
      <c r="B7382" s="153"/>
      <c r="C7382" s="61"/>
      <c r="D7382" t="e">
        <f t="shared" si="234"/>
        <v>#DIV/0!</v>
      </c>
      <c r="F7382">
        <v>7380</v>
      </c>
      <c r="G7382">
        <f t="shared" ca="1" si="233"/>
        <v>-5.6197428146498689E-2</v>
      </c>
    </row>
    <row r="7383" spans="2:7" x14ac:dyDescent="0.2">
      <c r="B7383" s="153"/>
      <c r="C7383" s="61"/>
      <c r="D7383" t="e">
        <f t="shared" si="234"/>
        <v>#DIV/0!</v>
      </c>
      <c r="F7383">
        <v>7381</v>
      </c>
      <c r="G7383">
        <f t="shared" ca="1" si="233"/>
        <v>3.0603838137587762E-2</v>
      </c>
    </row>
    <row r="7384" spans="2:7" x14ac:dyDescent="0.2">
      <c r="B7384" s="153"/>
      <c r="C7384" s="61"/>
      <c r="D7384" t="e">
        <f t="shared" si="234"/>
        <v>#DIV/0!</v>
      </c>
      <c r="F7384">
        <v>7382</v>
      </c>
      <c r="G7384">
        <f t="shared" ca="1" si="233"/>
        <v>5.7864392981731273E-2</v>
      </c>
    </row>
    <row r="7385" spans="2:7" x14ac:dyDescent="0.2">
      <c r="B7385" s="153"/>
      <c r="C7385" s="61"/>
      <c r="D7385" t="e">
        <f t="shared" si="234"/>
        <v>#DIV/0!</v>
      </c>
      <c r="F7385">
        <v>7383</v>
      </c>
      <c r="G7385">
        <f t="shared" ca="1" si="233"/>
        <v>1.9527778748029637E-2</v>
      </c>
    </row>
    <row r="7386" spans="2:7" x14ac:dyDescent="0.2">
      <c r="B7386" s="153"/>
      <c r="C7386" s="61"/>
      <c r="D7386" t="e">
        <f t="shared" si="234"/>
        <v>#DIV/0!</v>
      </c>
      <c r="F7386">
        <v>7384</v>
      </c>
      <c r="G7386">
        <f t="shared" ca="1" si="233"/>
        <v>2.8451616695785758E-2</v>
      </c>
    </row>
    <row r="7387" spans="2:7" x14ac:dyDescent="0.2">
      <c r="B7387" s="153"/>
      <c r="C7387" s="61"/>
      <c r="D7387" t="e">
        <f t="shared" si="234"/>
        <v>#DIV/0!</v>
      </c>
      <c r="F7387">
        <v>7385</v>
      </c>
      <c r="G7387">
        <f t="shared" ca="1" si="233"/>
        <v>-1.818760735044218E-2</v>
      </c>
    </row>
    <row r="7388" spans="2:7" x14ac:dyDescent="0.2">
      <c r="B7388" s="153"/>
      <c r="C7388" s="61"/>
      <c r="D7388" t="e">
        <f t="shared" si="234"/>
        <v>#DIV/0!</v>
      </c>
      <c r="F7388">
        <v>7386</v>
      </c>
      <c r="G7388">
        <f t="shared" ca="1" si="233"/>
        <v>-2.0853878529393955E-2</v>
      </c>
    </row>
    <row r="7389" spans="2:7" x14ac:dyDescent="0.2">
      <c r="B7389" s="153"/>
      <c r="C7389" s="61"/>
      <c r="D7389" t="e">
        <f t="shared" si="234"/>
        <v>#DIV/0!</v>
      </c>
      <c r="F7389">
        <v>7387</v>
      </c>
      <c r="G7389">
        <f t="shared" ca="1" si="233"/>
        <v>-3.0678920740225848E-2</v>
      </c>
    </row>
    <row r="7390" spans="2:7" x14ac:dyDescent="0.2">
      <c r="B7390" s="153"/>
      <c r="C7390" s="61"/>
      <c r="D7390" t="e">
        <f t="shared" si="234"/>
        <v>#DIV/0!</v>
      </c>
      <c r="F7390">
        <v>7388</v>
      </c>
      <c r="G7390">
        <f t="shared" ca="1" si="233"/>
        <v>0.10213017147002239</v>
      </c>
    </row>
    <row r="7391" spans="2:7" x14ac:dyDescent="0.2">
      <c r="B7391" s="153"/>
      <c r="C7391" s="61"/>
      <c r="D7391" t="e">
        <f t="shared" si="234"/>
        <v>#DIV/0!</v>
      </c>
      <c r="F7391">
        <v>7389</v>
      </c>
      <c r="G7391">
        <f t="shared" ca="1" si="233"/>
        <v>1.4462222518150394E-3</v>
      </c>
    </row>
    <row r="7392" spans="2:7" x14ac:dyDescent="0.2">
      <c r="B7392" s="153"/>
      <c r="C7392" s="61"/>
      <c r="D7392" t="e">
        <f t="shared" si="234"/>
        <v>#DIV/0!</v>
      </c>
      <c r="F7392">
        <v>7390</v>
      </c>
      <c r="G7392">
        <f t="shared" ca="1" si="233"/>
        <v>0.11765503057385179</v>
      </c>
    </row>
    <row r="7393" spans="2:7" x14ac:dyDescent="0.2">
      <c r="B7393" s="153"/>
      <c r="C7393" s="61"/>
      <c r="D7393" t="e">
        <f t="shared" si="234"/>
        <v>#DIV/0!</v>
      </c>
      <c r="F7393">
        <v>7391</v>
      </c>
      <c r="G7393">
        <f t="shared" ca="1" si="233"/>
        <v>-0.1108363759599222</v>
      </c>
    </row>
    <row r="7394" spans="2:7" x14ac:dyDescent="0.2">
      <c r="B7394" s="153"/>
      <c r="C7394" s="61"/>
      <c r="D7394" t="e">
        <f t="shared" si="234"/>
        <v>#DIV/0!</v>
      </c>
      <c r="F7394">
        <v>7392</v>
      </c>
      <c r="G7394">
        <f t="shared" ca="1" si="233"/>
        <v>3.3822338219445254E-2</v>
      </c>
    </row>
    <row r="7395" spans="2:7" x14ac:dyDescent="0.2">
      <c r="B7395" s="153"/>
      <c r="C7395" s="61"/>
      <c r="D7395" t="e">
        <f t="shared" si="234"/>
        <v>#DIV/0!</v>
      </c>
      <c r="F7395">
        <v>7393</v>
      </c>
      <c r="G7395">
        <f t="shared" ca="1" si="233"/>
        <v>6.2218079212926283E-2</v>
      </c>
    </row>
    <row r="7396" spans="2:7" x14ac:dyDescent="0.2">
      <c r="B7396" s="153"/>
      <c r="C7396" s="61"/>
      <c r="D7396" t="e">
        <f t="shared" si="234"/>
        <v>#DIV/0!</v>
      </c>
      <c r="F7396">
        <v>7394</v>
      </c>
      <c r="G7396">
        <f t="shared" ca="1" si="233"/>
        <v>-0.11234745198169684</v>
      </c>
    </row>
    <row r="7397" spans="2:7" x14ac:dyDescent="0.2">
      <c r="B7397" s="153"/>
      <c r="C7397" s="61"/>
      <c r="D7397" t="e">
        <f t="shared" si="234"/>
        <v>#DIV/0!</v>
      </c>
      <c r="F7397">
        <v>7395</v>
      </c>
      <c r="G7397">
        <f t="shared" ca="1" si="233"/>
        <v>1.035194232988376E-2</v>
      </c>
    </row>
    <row r="7398" spans="2:7" x14ac:dyDescent="0.2">
      <c r="B7398" s="153"/>
      <c r="C7398" s="61"/>
      <c r="D7398" t="e">
        <f t="shared" si="234"/>
        <v>#DIV/0!</v>
      </c>
      <c r="F7398">
        <v>7396</v>
      </c>
      <c r="G7398">
        <f t="shared" ca="1" si="233"/>
        <v>5.0667946098826473E-2</v>
      </c>
    </row>
    <row r="7399" spans="2:7" x14ac:dyDescent="0.2">
      <c r="B7399" s="153"/>
      <c r="C7399" s="61"/>
      <c r="D7399" t="e">
        <f t="shared" si="234"/>
        <v>#DIV/0!</v>
      </c>
      <c r="F7399">
        <v>7397</v>
      </c>
      <c r="G7399">
        <f t="shared" ca="1" si="233"/>
        <v>-2.8412415843348224E-2</v>
      </c>
    </row>
    <row r="7400" spans="2:7" x14ac:dyDescent="0.2">
      <c r="B7400" s="153"/>
      <c r="C7400" s="61"/>
      <c r="D7400" t="e">
        <f t="shared" si="234"/>
        <v>#DIV/0!</v>
      </c>
      <c r="F7400">
        <v>7398</v>
      </c>
      <c r="G7400">
        <f t="shared" ca="1" si="233"/>
        <v>-0.12407304707894308</v>
      </c>
    </row>
    <row r="7401" spans="2:7" x14ac:dyDescent="0.2">
      <c r="B7401" s="153"/>
      <c r="C7401" s="61"/>
      <c r="D7401" t="e">
        <f t="shared" si="234"/>
        <v>#DIV/0!</v>
      </c>
      <c r="F7401">
        <v>7399</v>
      </c>
      <c r="G7401">
        <f t="shared" ca="1" si="233"/>
        <v>8.8579297684756326E-3</v>
      </c>
    </row>
    <row r="7402" spans="2:7" x14ac:dyDescent="0.2">
      <c r="B7402" s="153"/>
      <c r="C7402" s="61"/>
      <c r="D7402" t="e">
        <f t="shared" si="234"/>
        <v>#DIV/0!</v>
      </c>
      <c r="F7402">
        <v>7400</v>
      </c>
      <c r="G7402">
        <f t="shared" ca="1" si="233"/>
        <v>0.10049674146187348</v>
      </c>
    </row>
    <row r="7403" spans="2:7" x14ac:dyDescent="0.2">
      <c r="B7403" s="153"/>
      <c r="C7403" s="61"/>
      <c r="D7403" t="e">
        <f t="shared" si="234"/>
        <v>#DIV/0!</v>
      </c>
      <c r="F7403">
        <v>7401</v>
      </c>
      <c r="G7403">
        <f t="shared" ca="1" si="233"/>
        <v>3.1164781912633582E-2</v>
      </c>
    </row>
    <row r="7404" spans="2:7" x14ac:dyDescent="0.2">
      <c r="B7404" s="153"/>
      <c r="C7404" s="61"/>
      <c r="D7404" t="e">
        <f t="shared" si="234"/>
        <v>#DIV/0!</v>
      </c>
      <c r="F7404">
        <v>7402</v>
      </c>
      <c r="G7404">
        <f t="shared" ca="1" si="233"/>
        <v>-6.5708435549986344E-2</v>
      </c>
    </row>
    <row r="7405" spans="2:7" x14ac:dyDescent="0.2">
      <c r="B7405" s="153"/>
      <c r="C7405" s="61"/>
      <c r="D7405" t="e">
        <f t="shared" si="234"/>
        <v>#DIV/0!</v>
      </c>
      <c r="F7405">
        <v>7403</v>
      </c>
      <c r="G7405">
        <f t="shared" ca="1" si="233"/>
        <v>2.7664821423019324E-2</v>
      </c>
    </row>
    <row r="7406" spans="2:7" x14ac:dyDescent="0.2">
      <c r="B7406" s="153"/>
      <c r="C7406" s="61"/>
      <c r="D7406" t="e">
        <f t="shared" si="234"/>
        <v>#DIV/0!</v>
      </c>
      <c r="F7406">
        <v>7404</v>
      </c>
      <c r="G7406">
        <f t="shared" ca="1" si="233"/>
        <v>8.392748291109163E-2</v>
      </c>
    </row>
    <row r="7407" spans="2:7" x14ac:dyDescent="0.2">
      <c r="B7407" s="153"/>
      <c r="C7407" s="61"/>
      <c r="D7407" t="e">
        <f t="shared" si="234"/>
        <v>#DIV/0!</v>
      </c>
      <c r="F7407">
        <v>7405</v>
      </c>
      <c r="G7407">
        <f t="shared" ca="1" si="233"/>
        <v>9.6228592029351245E-3</v>
      </c>
    </row>
    <row r="7408" spans="2:7" x14ac:dyDescent="0.2">
      <c r="B7408" s="153"/>
      <c r="C7408" s="61"/>
      <c r="D7408" t="e">
        <f t="shared" si="234"/>
        <v>#DIV/0!</v>
      </c>
      <c r="F7408">
        <v>7406</v>
      </c>
      <c r="G7408">
        <f t="shared" ca="1" si="233"/>
        <v>1.6640637587828445E-2</v>
      </c>
    </row>
    <row r="7409" spans="2:7" x14ac:dyDescent="0.2">
      <c r="B7409" s="153"/>
      <c r="C7409" s="61"/>
      <c r="D7409" t="e">
        <f t="shared" si="234"/>
        <v>#DIV/0!</v>
      </c>
      <c r="F7409">
        <v>7407</v>
      </c>
      <c r="G7409">
        <f t="shared" ca="1" si="233"/>
        <v>-4.2408046238335773E-2</v>
      </c>
    </row>
    <row r="7410" spans="2:7" x14ac:dyDescent="0.2">
      <c r="B7410" s="153"/>
      <c r="C7410" s="61"/>
      <c r="D7410" t="e">
        <f t="shared" si="234"/>
        <v>#DIV/0!</v>
      </c>
      <c r="F7410">
        <v>7408</v>
      </c>
      <c r="G7410">
        <f t="shared" ca="1" si="233"/>
        <v>-2.6113213398160081E-2</v>
      </c>
    </row>
    <row r="7411" spans="2:7" x14ac:dyDescent="0.2">
      <c r="B7411" s="153"/>
      <c r="C7411" s="61"/>
      <c r="D7411" t="e">
        <f t="shared" si="234"/>
        <v>#DIV/0!</v>
      </c>
      <c r="F7411">
        <v>7409</v>
      </c>
      <c r="G7411">
        <f t="shared" ca="1" si="233"/>
        <v>-0.1324044223368904</v>
      </c>
    </row>
    <row r="7412" spans="2:7" x14ac:dyDescent="0.2">
      <c r="B7412" s="153"/>
      <c r="C7412" s="61"/>
      <c r="D7412" t="e">
        <f t="shared" si="234"/>
        <v>#DIV/0!</v>
      </c>
      <c r="F7412">
        <v>7410</v>
      </c>
      <c r="G7412">
        <f t="shared" ca="1" si="233"/>
        <v>-6.4254094748477555E-2</v>
      </c>
    </row>
    <row r="7413" spans="2:7" x14ac:dyDescent="0.2">
      <c r="B7413" s="153"/>
      <c r="C7413" s="61"/>
      <c r="D7413" t="e">
        <f t="shared" si="234"/>
        <v>#DIV/0!</v>
      </c>
      <c r="F7413">
        <v>7411</v>
      </c>
      <c r="G7413">
        <f t="shared" ca="1" si="233"/>
        <v>-4.9239571286238452E-2</v>
      </c>
    </row>
    <row r="7414" spans="2:7" x14ac:dyDescent="0.2">
      <c r="B7414" s="153"/>
      <c r="C7414" s="61"/>
      <c r="D7414" t="e">
        <f t="shared" si="234"/>
        <v>#DIV/0!</v>
      </c>
      <c r="F7414">
        <v>7412</v>
      </c>
      <c r="G7414">
        <f t="shared" ca="1" si="233"/>
        <v>7.9628846867826272E-2</v>
      </c>
    </row>
    <row r="7415" spans="2:7" x14ac:dyDescent="0.2">
      <c r="B7415" s="153"/>
      <c r="C7415" s="61"/>
      <c r="D7415" t="e">
        <f t="shared" si="234"/>
        <v>#DIV/0!</v>
      </c>
      <c r="F7415">
        <v>7413</v>
      </c>
      <c r="G7415">
        <f t="shared" ca="1" si="233"/>
        <v>-5.4261656845821016E-2</v>
      </c>
    </row>
    <row r="7416" spans="2:7" x14ac:dyDescent="0.2">
      <c r="B7416" s="153"/>
      <c r="C7416" s="61"/>
      <c r="D7416" t="e">
        <f t="shared" si="234"/>
        <v>#DIV/0!</v>
      </c>
      <c r="F7416">
        <v>7414</v>
      </c>
      <c r="G7416">
        <f t="shared" ca="1" si="233"/>
        <v>0.14497499856183732</v>
      </c>
    </row>
    <row r="7417" spans="2:7" x14ac:dyDescent="0.2">
      <c r="B7417" s="153"/>
      <c r="C7417" s="61"/>
      <c r="D7417" t="e">
        <f t="shared" si="234"/>
        <v>#DIV/0!</v>
      </c>
      <c r="F7417">
        <v>7415</v>
      </c>
      <c r="G7417">
        <f t="shared" ca="1" si="233"/>
        <v>-1.0781775478978637E-2</v>
      </c>
    </row>
    <row r="7418" spans="2:7" x14ac:dyDescent="0.2">
      <c r="B7418" s="153"/>
      <c r="C7418" s="61"/>
      <c r="D7418" t="e">
        <f t="shared" si="234"/>
        <v>#DIV/0!</v>
      </c>
      <c r="F7418">
        <v>7416</v>
      </c>
      <c r="G7418">
        <f t="shared" ca="1" si="233"/>
        <v>-5.903387384803703E-2</v>
      </c>
    </row>
    <row r="7419" spans="2:7" x14ac:dyDescent="0.2">
      <c r="B7419" s="153"/>
      <c r="C7419" s="61"/>
      <c r="D7419" t="e">
        <f t="shared" si="234"/>
        <v>#DIV/0!</v>
      </c>
      <c r="F7419">
        <v>7417</v>
      </c>
      <c r="G7419">
        <f t="shared" ca="1" si="233"/>
        <v>-1.8009078818240046E-2</v>
      </c>
    </row>
    <row r="7420" spans="2:7" x14ac:dyDescent="0.2">
      <c r="B7420" s="153"/>
      <c r="C7420" s="61"/>
      <c r="D7420" t="e">
        <f t="shared" si="234"/>
        <v>#DIV/0!</v>
      </c>
      <c r="F7420">
        <v>7418</v>
      </c>
      <c r="G7420">
        <f t="shared" ca="1" si="233"/>
        <v>-2.9776525219210419E-2</v>
      </c>
    </row>
    <row r="7421" spans="2:7" x14ac:dyDescent="0.2">
      <c r="B7421" s="153"/>
      <c r="C7421" s="61"/>
      <c r="D7421" t="e">
        <f t="shared" si="234"/>
        <v>#DIV/0!</v>
      </c>
      <c r="F7421">
        <v>7419</v>
      </c>
      <c r="G7421">
        <f t="shared" ca="1" si="233"/>
        <v>-4.1487427014610459E-2</v>
      </c>
    </row>
    <row r="7422" spans="2:7" x14ac:dyDescent="0.2">
      <c r="B7422" s="153"/>
      <c r="C7422" s="61"/>
      <c r="D7422" t="e">
        <f t="shared" si="234"/>
        <v>#DIV/0!</v>
      </c>
      <c r="F7422">
        <v>7420</v>
      </c>
      <c r="G7422">
        <f t="shared" ca="1" si="233"/>
        <v>1.718221386376113E-2</v>
      </c>
    </row>
    <row r="7423" spans="2:7" x14ac:dyDescent="0.2">
      <c r="B7423" s="153"/>
      <c r="C7423" s="61"/>
      <c r="D7423" t="e">
        <f t="shared" si="234"/>
        <v>#DIV/0!</v>
      </c>
      <c r="F7423">
        <v>7421</v>
      </c>
      <c r="G7423">
        <f t="shared" ca="1" si="233"/>
        <v>8.7047960635311377E-3</v>
      </c>
    </row>
    <row r="7424" spans="2:7" x14ac:dyDescent="0.2">
      <c r="B7424" s="153"/>
      <c r="C7424" s="61"/>
      <c r="D7424" t="e">
        <f t="shared" si="234"/>
        <v>#DIV/0!</v>
      </c>
      <c r="F7424">
        <v>7422</v>
      </c>
      <c r="G7424">
        <f t="shared" ca="1" si="233"/>
        <v>-8.1596286331811721E-2</v>
      </c>
    </row>
    <row r="7425" spans="2:7" x14ac:dyDescent="0.2">
      <c r="B7425" s="153"/>
      <c r="C7425" s="61"/>
      <c r="D7425" t="e">
        <f t="shared" si="234"/>
        <v>#DIV/0!</v>
      </c>
      <c r="F7425">
        <v>7423</v>
      </c>
      <c r="G7425">
        <f t="shared" ca="1" si="233"/>
        <v>-5.6034160730638723E-2</v>
      </c>
    </row>
    <row r="7426" spans="2:7" x14ac:dyDescent="0.2">
      <c r="B7426" s="153"/>
      <c r="C7426" s="61"/>
      <c r="D7426" t="e">
        <f t="shared" si="234"/>
        <v>#DIV/0!</v>
      </c>
      <c r="F7426">
        <v>7424</v>
      </c>
      <c r="G7426">
        <f t="shared" ca="1" si="233"/>
        <v>6.0584859740280064E-2</v>
      </c>
    </row>
    <row r="7427" spans="2:7" x14ac:dyDescent="0.2">
      <c r="B7427" s="153"/>
      <c r="C7427" s="61"/>
      <c r="D7427" t="e">
        <f t="shared" si="234"/>
        <v>#DIV/0!</v>
      </c>
      <c r="F7427">
        <v>7425</v>
      </c>
      <c r="G7427">
        <f t="shared" ref="G7427:G7490" ca="1" si="235">_xlfn.NORM.INV(RAND(),$N$5,$N$6)</f>
        <v>0.1008912683988798</v>
      </c>
    </row>
    <row r="7428" spans="2:7" x14ac:dyDescent="0.2">
      <c r="B7428" s="153"/>
      <c r="C7428" s="61"/>
      <c r="D7428" t="e">
        <f t="shared" si="234"/>
        <v>#DIV/0!</v>
      </c>
      <c r="F7428">
        <v>7426</v>
      </c>
      <c r="G7428">
        <f t="shared" ca="1" si="235"/>
        <v>4.0678819181471516E-2</v>
      </c>
    </row>
    <row r="7429" spans="2:7" x14ac:dyDescent="0.2">
      <c r="B7429" s="153"/>
      <c r="C7429" s="61"/>
      <c r="D7429" t="e">
        <f t="shared" si="234"/>
        <v>#DIV/0!</v>
      </c>
      <c r="F7429">
        <v>7427</v>
      </c>
      <c r="G7429">
        <f t="shared" ca="1" si="235"/>
        <v>4.0615604595451733E-3</v>
      </c>
    </row>
    <row r="7430" spans="2:7" x14ac:dyDescent="0.2">
      <c r="B7430" s="153"/>
      <c r="C7430" s="61"/>
      <c r="D7430" t="e">
        <f t="shared" si="234"/>
        <v>#DIV/0!</v>
      </c>
      <c r="F7430">
        <v>7428</v>
      </c>
      <c r="G7430">
        <f t="shared" ca="1" si="235"/>
        <v>5.003085149871541E-2</v>
      </c>
    </row>
    <row r="7431" spans="2:7" x14ac:dyDescent="0.2">
      <c r="B7431" s="153"/>
      <c r="C7431" s="61"/>
      <c r="D7431" t="e">
        <f t="shared" si="234"/>
        <v>#DIV/0!</v>
      </c>
      <c r="F7431">
        <v>7429</v>
      </c>
      <c r="G7431">
        <f t="shared" ca="1" si="235"/>
        <v>-1.5308062045615122E-2</v>
      </c>
    </row>
    <row r="7432" spans="2:7" x14ac:dyDescent="0.2">
      <c r="B7432" s="153"/>
      <c r="C7432" s="61"/>
      <c r="D7432" t="e">
        <f t="shared" si="234"/>
        <v>#DIV/0!</v>
      </c>
      <c r="F7432">
        <v>7430</v>
      </c>
      <c r="G7432">
        <f t="shared" ca="1" si="235"/>
        <v>4.9015845605114419E-2</v>
      </c>
    </row>
    <row r="7433" spans="2:7" x14ac:dyDescent="0.2">
      <c r="B7433" s="153"/>
      <c r="C7433" s="61"/>
      <c r="D7433" t="e">
        <f t="shared" si="234"/>
        <v>#DIV/0!</v>
      </c>
      <c r="F7433">
        <v>7431</v>
      </c>
      <c r="G7433">
        <f t="shared" ca="1" si="235"/>
        <v>9.1937363127222976E-2</v>
      </c>
    </row>
    <row r="7434" spans="2:7" x14ac:dyDescent="0.2">
      <c r="B7434" s="153"/>
      <c r="C7434" s="61"/>
      <c r="D7434" t="e">
        <f t="shared" si="234"/>
        <v>#DIV/0!</v>
      </c>
      <c r="F7434">
        <v>7432</v>
      </c>
      <c r="G7434">
        <f t="shared" ca="1" si="235"/>
        <v>2.2421439044028473E-2</v>
      </c>
    </row>
    <row r="7435" spans="2:7" x14ac:dyDescent="0.2">
      <c r="B7435" s="153"/>
      <c r="C7435" s="61"/>
      <c r="D7435" t="e">
        <f t="shared" si="234"/>
        <v>#DIV/0!</v>
      </c>
      <c r="F7435">
        <v>7433</v>
      </c>
      <c r="G7435">
        <f t="shared" ca="1" si="235"/>
        <v>7.4076477494977675E-3</v>
      </c>
    </row>
    <row r="7436" spans="2:7" x14ac:dyDescent="0.2">
      <c r="B7436" s="153"/>
      <c r="C7436" s="61"/>
      <c r="D7436" t="e">
        <f t="shared" si="234"/>
        <v>#DIV/0!</v>
      </c>
      <c r="F7436">
        <v>7434</v>
      </c>
      <c r="G7436">
        <f t="shared" ca="1" si="235"/>
        <v>4.3403250445575914E-2</v>
      </c>
    </row>
    <row r="7437" spans="2:7" x14ac:dyDescent="0.2">
      <c r="B7437" s="153"/>
      <c r="C7437" s="61"/>
      <c r="D7437" t="e">
        <f t="shared" si="234"/>
        <v>#DIV/0!</v>
      </c>
      <c r="F7437">
        <v>7435</v>
      </c>
      <c r="G7437">
        <f t="shared" ca="1" si="235"/>
        <v>-3.0573601921527718E-2</v>
      </c>
    </row>
    <row r="7438" spans="2:7" x14ac:dyDescent="0.2">
      <c r="B7438" s="153"/>
      <c r="C7438" s="61"/>
      <c r="D7438" t="e">
        <f t="shared" si="234"/>
        <v>#DIV/0!</v>
      </c>
      <c r="F7438">
        <v>7436</v>
      </c>
      <c r="G7438">
        <f t="shared" ca="1" si="235"/>
        <v>2.692038054595132E-2</v>
      </c>
    </row>
    <row r="7439" spans="2:7" x14ac:dyDescent="0.2">
      <c r="B7439" s="153"/>
      <c r="C7439" s="61"/>
      <c r="D7439" t="e">
        <f t="shared" si="234"/>
        <v>#DIV/0!</v>
      </c>
      <c r="F7439">
        <v>7437</v>
      </c>
      <c r="G7439">
        <f t="shared" ca="1" si="235"/>
        <v>-2.2860997912260813E-2</v>
      </c>
    </row>
    <row r="7440" spans="2:7" x14ac:dyDescent="0.2">
      <c r="B7440" s="153"/>
      <c r="C7440" s="61"/>
      <c r="D7440" t="e">
        <f t="shared" si="234"/>
        <v>#DIV/0!</v>
      </c>
      <c r="F7440">
        <v>7438</v>
      </c>
      <c r="G7440">
        <f t="shared" ca="1" si="235"/>
        <v>3.7678322237511615E-2</v>
      </c>
    </row>
    <row r="7441" spans="2:7" x14ac:dyDescent="0.2">
      <c r="B7441" s="153"/>
      <c r="C7441" s="61"/>
      <c r="D7441" t="e">
        <f t="shared" si="234"/>
        <v>#DIV/0!</v>
      </c>
      <c r="F7441">
        <v>7439</v>
      </c>
      <c r="G7441">
        <f t="shared" ca="1" si="235"/>
        <v>3.3780697009439059E-2</v>
      </c>
    </row>
    <row r="7442" spans="2:7" x14ac:dyDescent="0.2">
      <c r="B7442" s="153"/>
      <c r="C7442" s="61"/>
      <c r="D7442" t="e">
        <f t="shared" ref="D7442:D7505" si="236">(C7442-C7443)/C7443</f>
        <v>#DIV/0!</v>
      </c>
      <c r="F7442">
        <v>7440</v>
      </c>
      <c r="G7442">
        <f t="shared" ca="1" si="235"/>
        <v>2.5818085514530648E-2</v>
      </c>
    </row>
    <row r="7443" spans="2:7" x14ac:dyDescent="0.2">
      <c r="B7443" s="153"/>
      <c r="C7443" s="61"/>
      <c r="D7443" t="e">
        <f t="shared" si="236"/>
        <v>#DIV/0!</v>
      </c>
      <c r="F7443">
        <v>7441</v>
      </c>
      <c r="G7443">
        <f t="shared" ca="1" si="235"/>
        <v>-2.7986982081628056E-2</v>
      </c>
    </row>
    <row r="7444" spans="2:7" x14ac:dyDescent="0.2">
      <c r="B7444" s="153"/>
      <c r="C7444" s="61"/>
      <c r="D7444" t="e">
        <f t="shared" si="236"/>
        <v>#DIV/0!</v>
      </c>
      <c r="F7444">
        <v>7442</v>
      </c>
      <c r="G7444">
        <f t="shared" ca="1" si="235"/>
        <v>2.919807849316524E-2</v>
      </c>
    </row>
    <row r="7445" spans="2:7" x14ac:dyDescent="0.2">
      <c r="B7445" s="153"/>
      <c r="C7445" s="61"/>
      <c r="D7445" t="e">
        <f t="shared" si="236"/>
        <v>#DIV/0!</v>
      </c>
      <c r="F7445">
        <v>7443</v>
      </c>
      <c r="G7445">
        <f t="shared" ca="1" si="235"/>
        <v>6.2100076748671122E-2</v>
      </c>
    </row>
    <row r="7446" spans="2:7" x14ac:dyDescent="0.2">
      <c r="B7446" s="153"/>
      <c r="C7446" s="61"/>
      <c r="D7446" t="e">
        <f t="shared" si="236"/>
        <v>#DIV/0!</v>
      </c>
      <c r="F7446">
        <v>7444</v>
      </c>
      <c r="G7446">
        <f t="shared" ca="1" si="235"/>
        <v>1.2763695693837446E-2</v>
      </c>
    </row>
    <row r="7447" spans="2:7" x14ac:dyDescent="0.2">
      <c r="B7447" s="153"/>
      <c r="C7447" s="61"/>
      <c r="D7447" t="e">
        <f t="shared" si="236"/>
        <v>#DIV/0!</v>
      </c>
      <c r="F7447">
        <v>7445</v>
      </c>
      <c r="G7447">
        <f t="shared" ca="1" si="235"/>
        <v>4.5749101379129794E-3</v>
      </c>
    </row>
    <row r="7448" spans="2:7" x14ac:dyDescent="0.2">
      <c r="B7448" s="153"/>
      <c r="C7448" s="61"/>
      <c r="D7448" t="e">
        <f t="shared" si="236"/>
        <v>#DIV/0!</v>
      </c>
      <c r="F7448">
        <v>7446</v>
      </c>
      <c r="G7448">
        <f t="shared" ca="1" si="235"/>
        <v>3.3918414133123576E-2</v>
      </c>
    </row>
    <row r="7449" spans="2:7" x14ac:dyDescent="0.2">
      <c r="B7449" s="153"/>
      <c r="C7449" s="61"/>
      <c r="D7449" t="e">
        <f t="shared" si="236"/>
        <v>#DIV/0!</v>
      </c>
      <c r="F7449">
        <v>7447</v>
      </c>
      <c r="G7449">
        <f t="shared" ca="1" si="235"/>
        <v>9.6676335404687952E-2</v>
      </c>
    </row>
    <row r="7450" spans="2:7" x14ac:dyDescent="0.2">
      <c r="B7450" s="153"/>
      <c r="C7450" s="61"/>
      <c r="D7450" t="e">
        <f t="shared" si="236"/>
        <v>#DIV/0!</v>
      </c>
      <c r="F7450">
        <v>7448</v>
      </c>
      <c r="G7450">
        <f t="shared" ca="1" si="235"/>
        <v>5.7769794232588378E-2</v>
      </c>
    </row>
    <row r="7451" spans="2:7" x14ac:dyDescent="0.2">
      <c r="B7451" s="153"/>
      <c r="C7451" s="61"/>
      <c r="D7451" t="e">
        <f t="shared" si="236"/>
        <v>#DIV/0!</v>
      </c>
      <c r="F7451">
        <v>7449</v>
      </c>
      <c r="G7451">
        <f t="shared" ca="1" si="235"/>
        <v>-1.6399510284901476E-2</v>
      </c>
    </row>
    <row r="7452" spans="2:7" x14ac:dyDescent="0.2">
      <c r="B7452" s="153"/>
      <c r="C7452" s="61"/>
      <c r="D7452" t="e">
        <f t="shared" si="236"/>
        <v>#DIV/0!</v>
      </c>
      <c r="F7452">
        <v>7450</v>
      </c>
      <c r="G7452">
        <f t="shared" ca="1" si="235"/>
        <v>-0.13037983308083667</v>
      </c>
    </row>
    <row r="7453" spans="2:7" x14ac:dyDescent="0.2">
      <c r="B7453" s="153"/>
      <c r="C7453" s="61"/>
      <c r="D7453" t="e">
        <f t="shared" si="236"/>
        <v>#DIV/0!</v>
      </c>
      <c r="F7453">
        <v>7451</v>
      </c>
      <c r="G7453">
        <f t="shared" ca="1" si="235"/>
        <v>-5.6645075915529391E-2</v>
      </c>
    </row>
    <row r="7454" spans="2:7" x14ac:dyDescent="0.2">
      <c r="B7454" s="153"/>
      <c r="C7454" s="61"/>
      <c r="D7454" t="e">
        <f t="shared" si="236"/>
        <v>#DIV/0!</v>
      </c>
      <c r="F7454">
        <v>7452</v>
      </c>
      <c r="G7454">
        <f t="shared" ca="1" si="235"/>
        <v>-1.1408727917240565E-2</v>
      </c>
    </row>
    <row r="7455" spans="2:7" x14ac:dyDescent="0.2">
      <c r="B7455" s="153"/>
      <c r="C7455" s="61"/>
      <c r="D7455" t="e">
        <f t="shared" si="236"/>
        <v>#DIV/0!</v>
      </c>
      <c r="F7455">
        <v>7453</v>
      </c>
      <c r="G7455">
        <f t="shared" ca="1" si="235"/>
        <v>4.1468977874321175E-2</v>
      </c>
    </row>
    <row r="7456" spans="2:7" x14ac:dyDescent="0.2">
      <c r="B7456" s="153"/>
      <c r="C7456" s="61"/>
      <c r="D7456" t="e">
        <f t="shared" si="236"/>
        <v>#DIV/0!</v>
      </c>
      <c r="F7456">
        <v>7454</v>
      </c>
      <c r="G7456">
        <f t="shared" ca="1" si="235"/>
        <v>7.2429076885466875E-2</v>
      </c>
    </row>
    <row r="7457" spans="2:7" x14ac:dyDescent="0.2">
      <c r="B7457" s="153"/>
      <c r="C7457" s="61"/>
      <c r="D7457" t="e">
        <f t="shared" si="236"/>
        <v>#DIV/0!</v>
      </c>
      <c r="F7457">
        <v>7455</v>
      </c>
      <c r="G7457">
        <f t="shared" ca="1" si="235"/>
        <v>-4.6449134868164023E-2</v>
      </c>
    </row>
    <row r="7458" spans="2:7" x14ac:dyDescent="0.2">
      <c r="B7458" s="153"/>
      <c r="C7458" s="61"/>
      <c r="D7458" t="e">
        <f t="shared" si="236"/>
        <v>#DIV/0!</v>
      </c>
      <c r="F7458">
        <v>7456</v>
      </c>
      <c r="G7458">
        <f t="shared" ca="1" si="235"/>
        <v>-2.5532472889921446E-2</v>
      </c>
    </row>
    <row r="7459" spans="2:7" x14ac:dyDescent="0.2">
      <c r="B7459" s="153"/>
      <c r="C7459" s="61"/>
      <c r="D7459" t="e">
        <f t="shared" si="236"/>
        <v>#DIV/0!</v>
      </c>
      <c r="F7459">
        <v>7457</v>
      </c>
      <c r="G7459">
        <f t="shared" ca="1" si="235"/>
        <v>2.6150911741883099E-2</v>
      </c>
    </row>
    <row r="7460" spans="2:7" x14ac:dyDescent="0.2">
      <c r="B7460" s="153"/>
      <c r="C7460" s="61"/>
      <c r="D7460" t="e">
        <f t="shared" si="236"/>
        <v>#DIV/0!</v>
      </c>
      <c r="F7460">
        <v>7458</v>
      </c>
      <c r="G7460">
        <f t="shared" ca="1" si="235"/>
        <v>-3.3662630378717043E-2</v>
      </c>
    </row>
    <row r="7461" spans="2:7" x14ac:dyDescent="0.2">
      <c r="B7461" s="153"/>
      <c r="C7461" s="61"/>
      <c r="D7461" t="e">
        <f t="shared" si="236"/>
        <v>#DIV/0!</v>
      </c>
      <c r="F7461">
        <v>7459</v>
      </c>
      <c r="G7461">
        <f t="shared" ca="1" si="235"/>
        <v>-2.2000850361059376E-2</v>
      </c>
    </row>
    <row r="7462" spans="2:7" x14ac:dyDescent="0.2">
      <c r="B7462" s="153"/>
      <c r="C7462" s="61"/>
      <c r="D7462" t="e">
        <f t="shared" si="236"/>
        <v>#DIV/0!</v>
      </c>
      <c r="F7462">
        <v>7460</v>
      </c>
      <c r="G7462">
        <f t="shared" ca="1" si="235"/>
        <v>4.7995031819159165E-3</v>
      </c>
    </row>
    <row r="7463" spans="2:7" x14ac:dyDescent="0.2">
      <c r="B7463" s="153"/>
      <c r="C7463" s="61"/>
      <c r="D7463" t="e">
        <f t="shared" si="236"/>
        <v>#DIV/0!</v>
      </c>
      <c r="F7463">
        <v>7461</v>
      </c>
      <c r="G7463">
        <f t="shared" ca="1" si="235"/>
        <v>7.4310489782841077E-2</v>
      </c>
    </row>
    <row r="7464" spans="2:7" x14ac:dyDescent="0.2">
      <c r="B7464" s="153"/>
      <c r="C7464" s="61"/>
      <c r="D7464" t="e">
        <f t="shared" si="236"/>
        <v>#DIV/0!</v>
      </c>
      <c r="F7464">
        <v>7462</v>
      </c>
      <c r="G7464">
        <f t="shared" ca="1" si="235"/>
        <v>4.5133018147855468E-2</v>
      </c>
    </row>
    <row r="7465" spans="2:7" x14ac:dyDescent="0.2">
      <c r="B7465" s="153"/>
      <c r="C7465" s="61"/>
      <c r="D7465" t="e">
        <f t="shared" si="236"/>
        <v>#DIV/0!</v>
      </c>
      <c r="F7465">
        <v>7463</v>
      </c>
      <c r="G7465">
        <f t="shared" ca="1" si="235"/>
        <v>-2.918441775643248E-2</v>
      </c>
    </row>
    <row r="7466" spans="2:7" x14ac:dyDescent="0.2">
      <c r="B7466" s="153"/>
      <c r="C7466" s="61"/>
      <c r="D7466" t="e">
        <f t="shared" si="236"/>
        <v>#DIV/0!</v>
      </c>
      <c r="F7466">
        <v>7464</v>
      </c>
      <c r="G7466">
        <f t="shared" ca="1" si="235"/>
        <v>-5.9325500792604249E-2</v>
      </c>
    </row>
    <row r="7467" spans="2:7" x14ac:dyDescent="0.2">
      <c r="B7467" s="153"/>
      <c r="C7467" s="61"/>
      <c r="D7467" t="e">
        <f t="shared" si="236"/>
        <v>#DIV/0!</v>
      </c>
      <c r="F7467">
        <v>7465</v>
      </c>
      <c r="G7467">
        <f t="shared" ca="1" si="235"/>
        <v>4.7431670634667411E-2</v>
      </c>
    </row>
    <row r="7468" spans="2:7" x14ac:dyDescent="0.2">
      <c r="B7468" s="153"/>
      <c r="C7468" s="61"/>
      <c r="D7468" t="e">
        <f t="shared" si="236"/>
        <v>#DIV/0!</v>
      </c>
      <c r="F7468">
        <v>7466</v>
      </c>
      <c r="G7468">
        <f t="shared" ca="1" si="235"/>
        <v>5.380725249209981E-3</v>
      </c>
    </row>
    <row r="7469" spans="2:7" x14ac:dyDescent="0.2">
      <c r="B7469" s="153"/>
      <c r="C7469" s="61"/>
      <c r="D7469" t="e">
        <f t="shared" si="236"/>
        <v>#DIV/0!</v>
      </c>
      <c r="F7469">
        <v>7467</v>
      </c>
      <c r="G7469">
        <f t="shared" ca="1" si="235"/>
        <v>6.0558240051134637E-2</v>
      </c>
    </row>
    <row r="7470" spans="2:7" x14ac:dyDescent="0.2">
      <c r="B7470" s="153"/>
      <c r="C7470" s="61"/>
      <c r="D7470" t="e">
        <f t="shared" si="236"/>
        <v>#DIV/0!</v>
      </c>
      <c r="F7470">
        <v>7468</v>
      </c>
      <c r="G7470">
        <f t="shared" ca="1" si="235"/>
        <v>8.3080163867474202E-2</v>
      </c>
    </row>
    <row r="7471" spans="2:7" x14ac:dyDescent="0.2">
      <c r="B7471" s="153"/>
      <c r="C7471" s="61"/>
      <c r="D7471" t="e">
        <f t="shared" si="236"/>
        <v>#DIV/0!</v>
      </c>
      <c r="F7471">
        <v>7469</v>
      </c>
      <c r="G7471">
        <f t="shared" ca="1" si="235"/>
        <v>-4.2596596933838313E-2</v>
      </c>
    </row>
    <row r="7472" spans="2:7" x14ac:dyDescent="0.2">
      <c r="B7472" s="153"/>
      <c r="C7472" s="61"/>
      <c r="D7472" t="e">
        <f t="shared" si="236"/>
        <v>#DIV/0!</v>
      </c>
      <c r="F7472">
        <v>7470</v>
      </c>
      <c r="G7472">
        <f t="shared" ca="1" si="235"/>
        <v>3.6157758852669863E-2</v>
      </c>
    </row>
    <row r="7473" spans="2:7" x14ac:dyDescent="0.2">
      <c r="B7473" s="153"/>
      <c r="C7473" s="61"/>
      <c r="D7473" t="e">
        <f t="shared" si="236"/>
        <v>#DIV/0!</v>
      </c>
      <c r="F7473">
        <v>7471</v>
      </c>
      <c r="G7473">
        <f t="shared" ca="1" si="235"/>
        <v>-8.2612924870944432E-2</v>
      </c>
    </row>
    <row r="7474" spans="2:7" x14ac:dyDescent="0.2">
      <c r="B7474" s="153"/>
      <c r="C7474" s="61"/>
      <c r="D7474" t="e">
        <f t="shared" si="236"/>
        <v>#DIV/0!</v>
      </c>
      <c r="F7474">
        <v>7472</v>
      </c>
      <c r="G7474">
        <f t="shared" ca="1" si="235"/>
        <v>1.016826542726606E-2</v>
      </c>
    </row>
    <row r="7475" spans="2:7" x14ac:dyDescent="0.2">
      <c r="B7475" s="153"/>
      <c r="C7475" s="61"/>
      <c r="D7475" t="e">
        <f t="shared" si="236"/>
        <v>#DIV/0!</v>
      </c>
      <c r="F7475">
        <v>7473</v>
      </c>
      <c r="G7475">
        <f t="shared" ca="1" si="235"/>
        <v>9.2348810603316178E-2</v>
      </c>
    </row>
    <row r="7476" spans="2:7" x14ac:dyDescent="0.2">
      <c r="B7476" s="153"/>
      <c r="C7476" s="61"/>
      <c r="D7476" t="e">
        <f t="shared" si="236"/>
        <v>#DIV/0!</v>
      </c>
      <c r="F7476">
        <v>7474</v>
      </c>
      <c r="G7476">
        <f t="shared" ca="1" si="235"/>
        <v>2.7821309478203337E-2</v>
      </c>
    </row>
    <row r="7477" spans="2:7" x14ac:dyDescent="0.2">
      <c r="B7477" s="153"/>
      <c r="C7477" s="61"/>
      <c r="D7477" t="e">
        <f t="shared" si="236"/>
        <v>#DIV/0!</v>
      </c>
      <c r="F7477">
        <v>7475</v>
      </c>
      <c r="G7477">
        <f t="shared" ca="1" si="235"/>
        <v>-2.0234403008124787E-2</v>
      </c>
    </row>
    <row r="7478" spans="2:7" x14ac:dyDescent="0.2">
      <c r="B7478" s="153"/>
      <c r="C7478" s="61"/>
      <c r="D7478" t="e">
        <f t="shared" si="236"/>
        <v>#DIV/0!</v>
      </c>
      <c r="F7478">
        <v>7476</v>
      </c>
      <c r="G7478">
        <f t="shared" ca="1" si="235"/>
        <v>1.6519725402594439E-2</v>
      </c>
    </row>
    <row r="7479" spans="2:7" x14ac:dyDescent="0.2">
      <c r="B7479" s="153"/>
      <c r="C7479" s="61"/>
      <c r="D7479" t="e">
        <f t="shared" si="236"/>
        <v>#DIV/0!</v>
      </c>
      <c r="F7479">
        <v>7477</v>
      </c>
      <c r="G7479">
        <f t="shared" ca="1" si="235"/>
        <v>9.8696091120233365E-2</v>
      </c>
    </row>
    <row r="7480" spans="2:7" x14ac:dyDescent="0.2">
      <c r="B7480" s="153"/>
      <c r="C7480" s="61"/>
      <c r="D7480" t="e">
        <f t="shared" si="236"/>
        <v>#DIV/0!</v>
      </c>
      <c r="F7480">
        <v>7478</v>
      </c>
      <c r="G7480">
        <f t="shared" ca="1" si="235"/>
        <v>-2.3343076500361434E-2</v>
      </c>
    </row>
    <row r="7481" spans="2:7" x14ac:dyDescent="0.2">
      <c r="B7481" s="153"/>
      <c r="C7481" s="61"/>
      <c r="D7481" t="e">
        <f t="shared" si="236"/>
        <v>#DIV/0!</v>
      </c>
      <c r="F7481">
        <v>7479</v>
      </c>
      <c r="G7481">
        <f t="shared" ca="1" si="235"/>
        <v>-5.2494731470330239E-3</v>
      </c>
    </row>
    <row r="7482" spans="2:7" x14ac:dyDescent="0.2">
      <c r="B7482" s="153"/>
      <c r="C7482" s="61"/>
      <c r="D7482" t="e">
        <f t="shared" si="236"/>
        <v>#DIV/0!</v>
      </c>
      <c r="F7482">
        <v>7480</v>
      </c>
      <c r="G7482">
        <f t="shared" ca="1" si="235"/>
        <v>-5.7164030576340147E-2</v>
      </c>
    </row>
    <row r="7483" spans="2:7" x14ac:dyDescent="0.2">
      <c r="B7483" s="153"/>
      <c r="C7483" s="61"/>
      <c r="D7483" t="e">
        <f t="shared" si="236"/>
        <v>#DIV/0!</v>
      </c>
      <c r="F7483">
        <v>7481</v>
      </c>
      <c r="G7483">
        <f t="shared" ca="1" si="235"/>
        <v>-8.013699552475953E-2</v>
      </c>
    </row>
    <row r="7484" spans="2:7" x14ac:dyDescent="0.2">
      <c r="B7484" s="153"/>
      <c r="C7484" s="61"/>
      <c r="D7484" t="e">
        <f t="shared" si="236"/>
        <v>#DIV/0!</v>
      </c>
      <c r="F7484">
        <v>7482</v>
      </c>
      <c r="G7484">
        <f t="shared" ca="1" si="235"/>
        <v>-6.7359430873920823E-2</v>
      </c>
    </row>
    <row r="7485" spans="2:7" x14ac:dyDescent="0.2">
      <c r="B7485" s="153"/>
      <c r="C7485" s="61"/>
      <c r="D7485" t="e">
        <f t="shared" si="236"/>
        <v>#DIV/0!</v>
      </c>
      <c r="F7485">
        <v>7483</v>
      </c>
      <c r="G7485">
        <f t="shared" ca="1" si="235"/>
        <v>4.2976449844810936E-2</v>
      </c>
    </row>
    <row r="7486" spans="2:7" x14ac:dyDescent="0.2">
      <c r="B7486" s="153"/>
      <c r="C7486" s="61"/>
      <c r="D7486" t="e">
        <f t="shared" si="236"/>
        <v>#DIV/0!</v>
      </c>
      <c r="F7486">
        <v>7484</v>
      </c>
      <c r="G7486">
        <f t="shared" ca="1" si="235"/>
        <v>-1.8106330536706548E-2</v>
      </c>
    </row>
    <row r="7487" spans="2:7" x14ac:dyDescent="0.2">
      <c r="B7487" s="153"/>
      <c r="C7487" s="61"/>
      <c r="D7487" t="e">
        <f t="shared" si="236"/>
        <v>#DIV/0!</v>
      </c>
      <c r="F7487">
        <v>7485</v>
      </c>
      <c r="G7487">
        <f t="shared" ca="1" si="235"/>
        <v>4.1757844402628808E-2</v>
      </c>
    </row>
    <row r="7488" spans="2:7" x14ac:dyDescent="0.2">
      <c r="B7488" s="153"/>
      <c r="C7488" s="61"/>
      <c r="D7488" t="e">
        <f t="shared" si="236"/>
        <v>#DIV/0!</v>
      </c>
      <c r="F7488">
        <v>7486</v>
      </c>
      <c r="G7488">
        <f t="shared" ca="1" si="235"/>
        <v>-1.3611522398274043E-2</v>
      </c>
    </row>
    <row r="7489" spans="2:7" x14ac:dyDescent="0.2">
      <c r="B7489" s="153"/>
      <c r="C7489" s="61"/>
      <c r="D7489" t="e">
        <f t="shared" si="236"/>
        <v>#DIV/0!</v>
      </c>
      <c r="F7489">
        <v>7487</v>
      </c>
      <c r="G7489">
        <f t="shared" ca="1" si="235"/>
        <v>4.7733856038732723E-2</v>
      </c>
    </row>
    <row r="7490" spans="2:7" x14ac:dyDescent="0.2">
      <c r="B7490" s="153"/>
      <c r="C7490" s="61"/>
      <c r="D7490" t="e">
        <f t="shared" si="236"/>
        <v>#DIV/0!</v>
      </c>
      <c r="F7490">
        <v>7488</v>
      </c>
      <c r="G7490">
        <f t="shared" ca="1" si="235"/>
        <v>-6.5337747247847439E-2</v>
      </c>
    </row>
    <row r="7491" spans="2:7" x14ac:dyDescent="0.2">
      <c r="B7491" s="153"/>
      <c r="C7491" s="61"/>
      <c r="D7491" t="e">
        <f t="shared" si="236"/>
        <v>#DIV/0!</v>
      </c>
      <c r="F7491">
        <v>7489</v>
      </c>
      <c r="G7491">
        <f t="shared" ref="G7491:G7554" ca="1" si="237">_xlfn.NORM.INV(RAND(),$N$5,$N$6)</f>
        <v>6.8417683747491506E-2</v>
      </c>
    </row>
    <row r="7492" spans="2:7" x14ac:dyDescent="0.2">
      <c r="B7492" s="153"/>
      <c r="C7492" s="61"/>
      <c r="D7492" t="e">
        <f t="shared" si="236"/>
        <v>#DIV/0!</v>
      </c>
      <c r="F7492">
        <v>7490</v>
      </c>
      <c r="G7492">
        <f t="shared" ca="1" si="237"/>
        <v>3.1923006647293035E-2</v>
      </c>
    </row>
    <row r="7493" spans="2:7" x14ac:dyDescent="0.2">
      <c r="B7493" s="153"/>
      <c r="C7493" s="61"/>
      <c r="D7493" t="e">
        <f t="shared" si="236"/>
        <v>#DIV/0!</v>
      </c>
      <c r="F7493">
        <v>7491</v>
      </c>
      <c r="G7493">
        <f t="shared" ca="1" si="237"/>
        <v>1.5988375926863506E-3</v>
      </c>
    </row>
    <row r="7494" spans="2:7" x14ac:dyDescent="0.2">
      <c r="B7494" s="153"/>
      <c r="C7494" s="61"/>
      <c r="D7494" t="e">
        <f t="shared" si="236"/>
        <v>#DIV/0!</v>
      </c>
      <c r="F7494">
        <v>7492</v>
      </c>
      <c r="G7494">
        <f t="shared" ca="1" si="237"/>
        <v>7.5731991921415207E-2</v>
      </c>
    </row>
    <row r="7495" spans="2:7" x14ac:dyDescent="0.2">
      <c r="B7495" s="153"/>
      <c r="C7495" s="61"/>
      <c r="D7495" t="e">
        <f t="shared" si="236"/>
        <v>#DIV/0!</v>
      </c>
      <c r="F7495">
        <v>7493</v>
      </c>
      <c r="G7495">
        <f t="shared" ca="1" si="237"/>
        <v>-8.9611296627096382E-2</v>
      </c>
    </row>
    <row r="7496" spans="2:7" x14ac:dyDescent="0.2">
      <c r="B7496" s="153"/>
      <c r="C7496" s="61"/>
      <c r="D7496" t="e">
        <f t="shared" si="236"/>
        <v>#DIV/0!</v>
      </c>
      <c r="F7496">
        <v>7494</v>
      </c>
      <c r="G7496">
        <f t="shared" ca="1" si="237"/>
        <v>8.7630544270358018E-2</v>
      </c>
    </row>
    <row r="7497" spans="2:7" x14ac:dyDescent="0.2">
      <c r="B7497" s="153"/>
      <c r="C7497" s="61"/>
      <c r="D7497" t="e">
        <f t="shared" si="236"/>
        <v>#DIV/0!</v>
      </c>
      <c r="F7497">
        <v>7495</v>
      </c>
      <c r="G7497">
        <f t="shared" ca="1" si="237"/>
        <v>1.7212957629477561E-2</v>
      </c>
    </row>
    <row r="7498" spans="2:7" x14ac:dyDescent="0.2">
      <c r="B7498" s="153"/>
      <c r="C7498" s="61"/>
      <c r="D7498" t="e">
        <f t="shared" si="236"/>
        <v>#DIV/0!</v>
      </c>
      <c r="F7498">
        <v>7496</v>
      </c>
      <c r="G7498">
        <f t="shared" ca="1" si="237"/>
        <v>-2.5992159525985544E-2</v>
      </c>
    </row>
    <row r="7499" spans="2:7" x14ac:dyDescent="0.2">
      <c r="B7499" s="153"/>
      <c r="C7499" s="61"/>
      <c r="D7499" t="e">
        <f t="shared" si="236"/>
        <v>#DIV/0!</v>
      </c>
      <c r="F7499">
        <v>7497</v>
      </c>
      <c r="G7499">
        <f t="shared" ca="1" si="237"/>
        <v>-2.7382922266216105E-2</v>
      </c>
    </row>
    <row r="7500" spans="2:7" x14ac:dyDescent="0.2">
      <c r="B7500" s="153"/>
      <c r="C7500" s="61"/>
      <c r="D7500" t="e">
        <f t="shared" si="236"/>
        <v>#DIV/0!</v>
      </c>
      <c r="F7500">
        <v>7498</v>
      </c>
      <c r="G7500">
        <f t="shared" ca="1" si="237"/>
        <v>-1.8153567562074681E-3</v>
      </c>
    </row>
    <row r="7501" spans="2:7" x14ac:dyDescent="0.2">
      <c r="B7501" s="153"/>
      <c r="C7501" s="61"/>
      <c r="D7501" t="e">
        <f t="shared" si="236"/>
        <v>#DIV/0!</v>
      </c>
      <c r="F7501">
        <v>7499</v>
      </c>
      <c r="G7501">
        <f t="shared" ca="1" si="237"/>
        <v>5.7271695045343407E-2</v>
      </c>
    </row>
    <row r="7502" spans="2:7" x14ac:dyDescent="0.2">
      <c r="B7502" s="153"/>
      <c r="C7502" s="61"/>
      <c r="D7502" t="e">
        <f t="shared" si="236"/>
        <v>#DIV/0!</v>
      </c>
      <c r="F7502">
        <v>7500</v>
      </c>
      <c r="G7502">
        <f t="shared" ca="1" si="237"/>
        <v>7.1869764964606189E-2</v>
      </c>
    </row>
    <row r="7503" spans="2:7" x14ac:dyDescent="0.2">
      <c r="B7503" s="153"/>
      <c r="C7503" s="61"/>
      <c r="D7503" t="e">
        <f t="shared" si="236"/>
        <v>#DIV/0!</v>
      </c>
      <c r="F7503">
        <v>7501</v>
      </c>
      <c r="G7503">
        <f t="shared" ca="1" si="237"/>
        <v>1.3779177423928219E-2</v>
      </c>
    </row>
    <row r="7504" spans="2:7" x14ac:dyDescent="0.2">
      <c r="B7504" s="153"/>
      <c r="C7504" s="61"/>
      <c r="D7504" t="e">
        <f t="shared" si="236"/>
        <v>#DIV/0!</v>
      </c>
      <c r="F7504">
        <v>7502</v>
      </c>
      <c r="G7504">
        <f t="shared" ca="1" si="237"/>
        <v>2.0331389388775312E-2</v>
      </c>
    </row>
    <row r="7505" spans="2:7" x14ac:dyDescent="0.2">
      <c r="B7505" s="153"/>
      <c r="C7505" s="61"/>
      <c r="D7505" t="e">
        <f t="shared" si="236"/>
        <v>#DIV/0!</v>
      </c>
      <c r="F7505">
        <v>7503</v>
      </c>
      <c r="G7505">
        <f t="shared" ca="1" si="237"/>
        <v>1.8649722797302273E-2</v>
      </c>
    </row>
    <row r="7506" spans="2:7" x14ac:dyDescent="0.2">
      <c r="B7506" s="153"/>
      <c r="C7506" s="61"/>
      <c r="D7506" t="e">
        <f t="shared" ref="D7506:D7569" si="238">(C7506-C7507)/C7507</f>
        <v>#DIV/0!</v>
      </c>
      <c r="F7506">
        <v>7504</v>
      </c>
      <c r="G7506">
        <f t="shared" ca="1" si="237"/>
        <v>-1.8547769992149046E-2</v>
      </c>
    </row>
    <row r="7507" spans="2:7" x14ac:dyDescent="0.2">
      <c r="B7507" s="153"/>
      <c r="C7507" s="61"/>
      <c r="D7507" t="e">
        <f t="shared" si="238"/>
        <v>#DIV/0!</v>
      </c>
      <c r="F7507">
        <v>7505</v>
      </c>
      <c r="G7507">
        <f t="shared" ca="1" si="237"/>
        <v>-9.6458095800031375E-3</v>
      </c>
    </row>
    <row r="7508" spans="2:7" x14ac:dyDescent="0.2">
      <c r="B7508" s="153"/>
      <c r="C7508" s="61"/>
      <c r="D7508" t="e">
        <f t="shared" si="238"/>
        <v>#DIV/0!</v>
      </c>
      <c r="F7508">
        <v>7506</v>
      </c>
      <c r="G7508">
        <f t="shared" ca="1" si="237"/>
        <v>-3.3810700788932689E-2</v>
      </c>
    </row>
    <row r="7509" spans="2:7" x14ac:dyDescent="0.2">
      <c r="B7509" s="153"/>
      <c r="C7509" s="61"/>
      <c r="D7509" t="e">
        <f t="shared" si="238"/>
        <v>#DIV/0!</v>
      </c>
      <c r="F7509">
        <v>7507</v>
      </c>
      <c r="G7509">
        <f t="shared" ca="1" si="237"/>
        <v>-8.0626236533225242E-3</v>
      </c>
    </row>
    <row r="7510" spans="2:7" x14ac:dyDescent="0.2">
      <c r="B7510" s="153"/>
      <c r="C7510" s="61"/>
      <c r="D7510" t="e">
        <f t="shared" si="238"/>
        <v>#DIV/0!</v>
      </c>
      <c r="F7510">
        <v>7508</v>
      </c>
      <c r="G7510">
        <f t="shared" ca="1" si="237"/>
        <v>2.9870217406417834E-2</v>
      </c>
    </row>
    <row r="7511" spans="2:7" x14ac:dyDescent="0.2">
      <c r="B7511" s="153"/>
      <c r="C7511" s="61"/>
      <c r="D7511" t="e">
        <f t="shared" si="238"/>
        <v>#DIV/0!</v>
      </c>
      <c r="F7511">
        <v>7509</v>
      </c>
      <c r="G7511">
        <f t="shared" ca="1" si="237"/>
        <v>8.1968473419801194E-2</v>
      </c>
    </row>
    <row r="7512" spans="2:7" x14ac:dyDescent="0.2">
      <c r="B7512" s="153"/>
      <c r="C7512" s="61"/>
      <c r="D7512" t="e">
        <f t="shared" si="238"/>
        <v>#DIV/0!</v>
      </c>
      <c r="F7512">
        <v>7510</v>
      </c>
      <c r="G7512">
        <f t="shared" ca="1" si="237"/>
        <v>9.1205943158190944E-2</v>
      </c>
    </row>
    <row r="7513" spans="2:7" x14ac:dyDescent="0.2">
      <c r="B7513" s="153"/>
      <c r="C7513" s="61"/>
      <c r="D7513" t="e">
        <f t="shared" si="238"/>
        <v>#DIV/0!</v>
      </c>
      <c r="F7513">
        <v>7511</v>
      </c>
      <c r="G7513">
        <f t="shared" ca="1" si="237"/>
        <v>1.2584760913765064E-2</v>
      </c>
    </row>
    <row r="7514" spans="2:7" x14ac:dyDescent="0.2">
      <c r="B7514" s="153"/>
      <c r="C7514" s="61"/>
      <c r="D7514" t="e">
        <f t="shared" si="238"/>
        <v>#DIV/0!</v>
      </c>
      <c r="F7514">
        <v>7512</v>
      </c>
      <c r="G7514">
        <f t="shared" ca="1" si="237"/>
        <v>-1.5086982575510431E-2</v>
      </c>
    </row>
    <row r="7515" spans="2:7" x14ac:dyDescent="0.2">
      <c r="B7515" s="153"/>
      <c r="C7515" s="61"/>
      <c r="D7515" t="e">
        <f t="shared" si="238"/>
        <v>#DIV/0!</v>
      </c>
      <c r="F7515">
        <v>7513</v>
      </c>
      <c r="G7515">
        <f t="shared" ca="1" si="237"/>
        <v>1.1682054548325246E-3</v>
      </c>
    </row>
    <row r="7516" spans="2:7" x14ac:dyDescent="0.2">
      <c r="B7516" s="153"/>
      <c r="C7516" s="61"/>
      <c r="D7516" t="e">
        <f t="shared" si="238"/>
        <v>#DIV/0!</v>
      </c>
      <c r="F7516">
        <v>7514</v>
      </c>
      <c r="G7516">
        <f t="shared" ca="1" si="237"/>
        <v>-3.8559611942686069E-2</v>
      </c>
    </row>
    <row r="7517" spans="2:7" x14ac:dyDescent="0.2">
      <c r="B7517" s="153"/>
      <c r="C7517" s="61"/>
      <c r="D7517" t="e">
        <f t="shared" si="238"/>
        <v>#DIV/0!</v>
      </c>
      <c r="F7517">
        <v>7515</v>
      </c>
      <c r="G7517">
        <f t="shared" ca="1" si="237"/>
        <v>3.4303732926554469E-2</v>
      </c>
    </row>
    <row r="7518" spans="2:7" x14ac:dyDescent="0.2">
      <c r="B7518" s="153"/>
      <c r="C7518" s="61"/>
      <c r="D7518" t="e">
        <f t="shared" si="238"/>
        <v>#DIV/0!</v>
      </c>
      <c r="F7518">
        <v>7516</v>
      </c>
      <c r="G7518">
        <f t="shared" ca="1" si="237"/>
        <v>6.337442906282921E-2</v>
      </c>
    </row>
    <row r="7519" spans="2:7" x14ac:dyDescent="0.2">
      <c r="B7519" s="153"/>
      <c r="C7519" s="61"/>
      <c r="D7519" t="e">
        <f t="shared" si="238"/>
        <v>#DIV/0!</v>
      </c>
      <c r="F7519">
        <v>7517</v>
      </c>
      <c r="G7519">
        <f t="shared" ca="1" si="237"/>
        <v>3.1334636341543909E-3</v>
      </c>
    </row>
    <row r="7520" spans="2:7" x14ac:dyDescent="0.2">
      <c r="B7520" s="153"/>
      <c r="C7520" s="61"/>
      <c r="D7520" t="e">
        <f t="shared" si="238"/>
        <v>#DIV/0!</v>
      </c>
      <c r="F7520">
        <v>7518</v>
      </c>
      <c r="G7520">
        <f t="shared" ca="1" si="237"/>
        <v>-5.1795090242408763E-3</v>
      </c>
    </row>
    <row r="7521" spans="2:7" x14ac:dyDescent="0.2">
      <c r="B7521" s="153"/>
      <c r="C7521" s="61"/>
      <c r="D7521" t="e">
        <f t="shared" si="238"/>
        <v>#DIV/0!</v>
      </c>
      <c r="F7521">
        <v>7519</v>
      </c>
      <c r="G7521">
        <f t="shared" ca="1" si="237"/>
        <v>-2.3874248483915735E-2</v>
      </c>
    </row>
    <row r="7522" spans="2:7" x14ac:dyDescent="0.2">
      <c r="B7522" s="153"/>
      <c r="C7522" s="61"/>
      <c r="D7522" t="e">
        <f t="shared" si="238"/>
        <v>#DIV/0!</v>
      </c>
      <c r="F7522">
        <v>7520</v>
      </c>
      <c r="G7522">
        <f t="shared" ca="1" si="237"/>
        <v>0.12424692052233231</v>
      </c>
    </row>
    <row r="7523" spans="2:7" x14ac:dyDescent="0.2">
      <c r="B7523" s="153"/>
      <c r="C7523" s="61"/>
      <c r="D7523" t="e">
        <f t="shared" si="238"/>
        <v>#DIV/0!</v>
      </c>
      <c r="F7523">
        <v>7521</v>
      </c>
      <c r="G7523">
        <f t="shared" ca="1" si="237"/>
        <v>8.1477885103507328E-2</v>
      </c>
    </row>
    <row r="7524" spans="2:7" x14ac:dyDescent="0.2">
      <c r="B7524" s="153"/>
      <c r="C7524" s="61"/>
      <c r="D7524" t="e">
        <f t="shared" si="238"/>
        <v>#DIV/0!</v>
      </c>
      <c r="F7524">
        <v>7522</v>
      </c>
      <c r="G7524">
        <f t="shared" ca="1" si="237"/>
        <v>-2.6721899111506908E-2</v>
      </c>
    </row>
    <row r="7525" spans="2:7" x14ac:dyDescent="0.2">
      <c r="B7525" s="153"/>
      <c r="C7525" s="61"/>
      <c r="D7525" t="e">
        <f t="shared" si="238"/>
        <v>#DIV/0!</v>
      </c>
      <c r="F7525">
        <v>7523</v>
      </c>
      <c r="G7525">
        <f t="shared" ca="1" si="237"/>
        <v>8.6545015211684395E-2</v>
      </c>
    </row>
    <row r="7526" spans="2:7" x14ac:dyDescent="0.2">
      <c r="B7526" s="153"/>
      <c r="C7526" s="61"/>
      <c r="D7526" t="e">
        <f t="shared" si="238"/>
        <v>#DIV/0!</v>
      </c>
      <c r="F7526">
        <v>7524</v>
      </c>
      <c r="G7526">
        <f t="shared" ca="1" si="237"/>
        <v>-7.9893709463542428E-4</v>
      </c>
    </row>
    <row r="7527" spans="2:7" x14ac:dyDescent="0.2">
      <c r="B7527" s="153"/>
      <c r="C7527" s="61"/>
      <c r="D7527" t="e">
        <f t="shared" si="238"/>
        <v>#DIV/0!</v>
      </c>
      <c r="F7527">
        <v>7525</v>
      </c>
      <c r="G7527">
        <f t="shared" ca="1" si="237"/>
        <v>-2.4696311252202688E-2</v>
      </c>
    </row>
    <row r="7528" spans="2:7" x14ac:dyDescent="0.2">
      <c r="B7528" s="153"/>
      <c r="C7528" s="61"/>
      <c r="D7528" t="e">
        <f t="shared" si="238"/>
        <v>#DIV/0!</v>
      </c>
      <c r="F7528">
        <v>7526</v>
      </c>
      <c r="G7528">
        <f t="shared" ca="1" si="237"/>
        <v>-7.4447068958906293E-2</v>
      </c>
    </row>
    <row r="7529" spans="2:7" x14ac:dyDescent="0.2">
      <c r="B7529" s="153"/>
      <c r="C7529" s="61"/>
      <c r="D7529" t="e">
        <f t="shared" si="238"/>
        <v>#DIV/0!</v>
      </c>
      <c r="F7529">
        <v>7527</v>
      </c>
      <c r="G7529">
        <f t="shared" ca="1" si="237"/>
        <v>5.847863639654869E-2</v>
      </c>
    </row>
    <row r="7530" spans="2:7" x14ac:dyDescent="0.2">
      <c r="B7530" s="153"/>
      <c r="C7530" s="61"/>
      <c r="D7530" t="e">
        <f t="shared" si="238"/>
        <v>#DIV/0!</v>
      </c>
      <c r="F7530">
        <v>7528</v>
      </c>
      <c r="G7530">
        <f t="shared" ca="1" si="237"/>
        <v>-2.1782688553329557E-2</v>
      </c>
    </row>
    <row r="7531" spans="2:7" x14ac:dyDescent="0.2">
      <c r="B7531" s="153"/>
      <c r="C7531" s="61"/>
      <c r="D7531" t="e">
        <f t="shared" si="238"/>
        <v>#DIV/0!</v>
      </c>
      <c r="F7531">
        <v>7529</v>
      </c>
      <c r="G7531">
        <f t="shared" ca="1" si="237"/>
        <v>4.4123065921527801E-2</v>
      </c>
    </row>
    <row r="7532" spans="2:7" x14ac:dyDescent="0.2">
      <c r="B7532" s="153"/>
      <c r="C7532" s="61"/>
      <c r="D7532" t="e">
        <f t="shared" si="238"/>
        <v>#DIV/0!</v>
      </c>
      <c r="F7532">
        <v>7530</v>
      </c>
      <c r="G7532">
        <f t="shared" ca="1" si="237"/>
        <v>-6.1793721558230555E-2</v>
      </c>
    </row>
    <row r="7533" spans="2:7" x14ac:dyDescent="0.2">
      <c r="B7533" s="153"/>
      <c r="C7533" s="61"/>
      <c r="D7533" t="e">
        <f t="shared" si="238"/>
        <v>#DIV/0!</v>
      </c>
      <c r="F7533">
        <v>7531</v>
      </c>
      <c r="G7533">
        <f t="shared" ca="1" si="237"/>
        <v>1.6206836088591952E-2</v>
      </c>
    </row>
    <row r="7534" spans="2:7" x14ac:dyDescent="0.2">
      <c r="B7534" s="153"/>
      <c r="C7534" s="61"/>
      <c r="D7534" t="e">
        <f t="shared" si="238"/>
        <v>#DIV/0!</v>
      </c>
      <c r="F7534">
        <v>7532</v>
      </c>
      <c r="G7534">
        <f t="shared" ca="1" si="237"/>
        <v>4.8359905205761812E-2</v>
      </c>
    </row>
    <row r="7535" spans="2:7" x14ac:dyDescent="0.2">
      <c r="B7535" s="153"/>
      <c r="C7535" s="61"/>
      <c r="D7535" t="e">
        <f t="shared" si="238"/>
        <v>#DIV/0!</v>
      </c>
      <c r="F7535">
        <v>7533</v>
      </c>
      <c r="G7535">
        <f t="shared" ca="1" si="237"/>
        <v>2.1480711227196941E-2</v>
      </c>
    </row>
    <row r="7536" spans="2:7" x14ac:dyDescent="0.2">
      <c r="B7536" s="153"/>
      <c r="C7536" s="61"/>
      <c r="D7536" t="e">
        <f t="shared" si="238"/>
        <v>#DIV/0!</v>
      </c>
      <c r="F7536">
        <v>7534</v>
      </c>
      <c r="G7536">
        <f t="shared" ca="1" si="237"/>
        <v>4.4545664287858047E-3</v>
      </c>
    </row>
    <row r="7537" spans="2:7" x14ac:dyDescent="0.2">
      <c r="B7537" s="153"/>
      <c r="C7537" s="61"/>
      <c r="D7537" t="e">
        <f t="shared" si="238"/>
        <v>#DIV/0!</v>
      </c>
      <c r="F7537">
        <v>7535</v>
      </c>
      <c r="G7537">
        <f t="shared" ca="1" si="237"/>
        <v>1.6834169011020299E-2</v>
      </c>
    </row>
    <row r="7538" spans="2:7" x14ac:dyDescent="0.2">
      <c r="B7538" s="153"/>
      <c r="C7538" s="61"/>
      <c r="D7538" t="e">
        <f t="shared" si="238"/>
        <v>#DIV/0!</v>
      </c>
      <c r="F7538">
        <v>7536</v>
      </c>
      <c r="G7538">
        <f t="shared" ca="1" si="237"/>
        <v>-2.8223357639945722E-2</v>
      </c>
    </row>
    <row r="7539" spans="2:7" x14ac:dyDescent="0.2">
      <c r="B7539" s="153"/>
      <c r="C7539" s="61"/>
      <c r="D7539" t="e">
        <f t="shared" si="238"/>
        <v>#DIV/0!</v>
      </c>
      <c r="F7539">
        <v>7537</v>
      </c>
      <c r="G7539">
        <f t="shared" ca="1" si="237"/>
        <v>4.2982457304133782E-2</v>
      </c>
    </row>
    <row r="7540" spans="2:7" x14ac:dyDescent="0.2">
      <c r="B7540" s="153"/>
      <c r="C7540" s="61"/>
      <c r="D7540" t="e">
        <f t="shared" si="238"/>
        <v>#DIV/0!</v>
      </c>
      <c r="F7540">
        <v>7538</v>
      </c>
      <c r="G7540">
        <f t="shared" ca="1" si="237"/>
        <v>-0.10133322656996015</v>
      </c>
    </row>
    <row r="7541" spans="2:7" x14ac:dyDescent="0.2">
      <c r="B7541" s="153"/>
      <c r="C7541" s="61"/>
      <c r="D7541" t="e">
        <f t="shared" si="238"/>
        <v>#DIV/0!</v>
      </c>
      <c r="F7541">
        <v>7539</v>
      </c>
      <c r="G7541">
        <f t="shared" ca="1" si="237"/>
        <v>4.6368884563020622E-2</v>
      </c>
    </row>
    <row r="7542" spans="2:7" x14ac:dyDescent="0.2">
      <c r="B7542" s="153"/>
      <c r="C7542" s="61"/>
      <c r="D7542" t="e">
        <f t="shared" si="238"/>
        <v>#DIV/0!</v>
      </c>
      <c r="F7542">
        <v>7540</v>
      </c>
      <c r="G7542">
        <f t="shared" ca="1" si="237"/>
        <v>-8.6688082891728992E-3</v>
      </c>
    </row>
    <row r="7543" spans="2:7" x14ac:dyDescent="0.2">
      <c r="B7543" s="153"/>
      <c r="C7543" s="61"/>
      <c r="D7543" t="e">
        <f t="shared" si="238"/>
        <v>#DIV/0!</v>
      </c>
      <c r="F7543">
        <v>7541</v>
      </c>
      <c r="G7543">
        <f t="shared" ca="1" si="237"/>
        <v>-1.9637102785018852E-2</v>
      </c>
    </row>
    <row r="7544" spans="2:7" x14ac:dyDescent="0.2">
      <c r="B7544" s="153"/>
      <c r="C7544" s="61"/>
      <c r="D7544" t="e">
        <f t="shared" si="238"/>
        <v>#DIV/0!</v>
      </c>
      <c r="F7544">
        <v>7542</v>
      </c>
      <c r="G7544">
        <f t="shared" ca="1" si="237"/>
        <v>-7.1813702844350735E-2</v>
      </c>
    </row>
    <row r="7545" spans="2:7" x14ac:dyDescent="0.2">
      <c r="B7545" s="153"/>
      <c r="C7545" s="61"/>
      <c r="D7545" t="e">
        <f t="shared" si="238"/>
        <v>#DIV/0!</v>
      </c>
      <c r="F7545">
        <v>7543</v>
      </c>
      <c r="G7545">
        <f t="shared" ca="1" si="237"/>
        <v>-6.1333793711297456E-2</v>
      </c>
    </row>
    <row r="7546" spans="2:7" x14ac:dyDescent="0.2">
      <c r="B7546" s="153"/>
      <c r="C7546" s="61"/>
      <c r="D7546" t="e">
        <f t="shared" si="238"/>
        <v>#DIV/0!</v>
      </c>
      <c r="F7546">
        <v>7544</v>
      </c>
      <c r="G7546">
        <f t="shared" ca="1" si="237"/>
        <v>-1.9469602545551922E-2</v>
      </c>
    </row>
    <row r="7547" spans="2:7" x14ac:dyDescent="0.2">
      <c r="B7547" s="153"/>
      <c r="C7547" s="61"/>
      <c r="D7547" t="e">
        <f t="shared" si="238"/>
        <v>#DIV/0!</v>
      </c>
      <c r="F7547">
        <v>7545</v>
      </c>
      <c r="G7547">
        <f t="shared" ca="1" si="237"/>
        <v>-4.841304676814695E-2</v>
      </c>
    </row>
    <row r="7548" spans="2:7" x14ac:dyDescent="0.2">
      <c r="B7548" s="153"/>
      <c r="C7548" s="61"/>
      <c r="D7548" t="e">
        <f t="shared" si="238"/>
        <v>#DIV/0!</v>
      </c>
      <c r="F7548">
        <v>7546</v>
      </c>
      <c r="G7548">
        <f t="shared" ca="1" si="237"/>
        <v>-4.1300345401747762E-2</v>
      </c>
    </row>
    <row r="7549" spans="2:7" x14ac:dyDescent="0.2">
      <c r="B7549" s="153"/>
      <c r="C7549" s="61"/>
      <c r="D7549" t="e">
        <f t="shared" si="238"/>
        <v>#DIV/0!</v>
      </c>
      <c r="F7549">
        <v>7547</v>
      </c>
      <c r="G7549">
        <f t="shared" ca="1" si="237"/>
        <v>4.6149450766599575E-3</v>
      </c>
    </row>
    <row r="7550" spans="2:7" x14ac:dyDescent="0.2">
      <c r="B7550" s="153"/>
      <c r="C7550" s="61"/>
      <c r="D7550" t="e">
        <f t="shared" si="238"/>
        <v>#DIV/0!</v>
      </c>
      <c r="F7550">
        <v>7548</v>
      </c>
      <c r="G7550">
        <f t="shared" ca="1" si="237"/>
        <v>5.8945607347815017E-2</v>
      </c>
    </row>
    <row r="7551" spans="2:7" x14ac:dyDescent="0.2">
      <c r="B7551" s="153"/>
      <c r="C7551" s="61"/>
      <c r="D7551" t="e">
        <f t="shared" si="238"/>
        <v>#DIV/0!</v>
      </c>
      <c r="F7551">
        <v>7549</v>
      </c>
      <c r="G7551">
        <f t="shared" ca="1" si="237"/>
        <v>2.6844550902673125E-2</v>
      </c>
    </row>
    <row r="7552" spans="2:7" x14ac:dyDescent="0.2">
      <c r="B7552" s="153"/>
      <c r="C7552" s="61"/>
      <c r="D7552" t="e">
        <f t="shared" si="238"/>
        <v>#DIV/0!</v>
      </c>
      <c r="F7552">
        <v>7550</v>
      </c>
      <c r="G7552">
        <f t="shared" ca="1" si="237"/>
        <v>-6.6456600019506387E-2</v>
      </c>
    </row>
    <row r="7553" spans="2:7" x14ac:dyDescent="0.2">
      <c r="B7553" s="153"/>
      <c r="C7553" s="61"/>
      <c r="D7553" t="e">
        <f t="shared" si="238"/>
        <v>#DIV/0!</v>
      </c>
      <c r="F7553">
        <v>7551</v>
      </c>
      <c r="G7553">
        <f t="shared" ca="1" si="237"/>
        <v>-5.9483629345219126E-3</v>
      </c>
    </row>
    <row r="7554" spans="2:7" x14ac:dyDescent="0.2">
      <c r="B7554" s="153"/>
      <c r="C7554" s="61"/>
      <c r="D7554" t="e">
        <f t="shared" si="238"/>
        <v>#DIV/0!</v>
      </c>
      <c r="F7554">
        <v>7552</v>
      </c>
      <c r="G7554">
        <f t="shared" ca="1" si="237"/>
        <v>3.4067599811104902E-2</v>
      </c>
    </row>
    <row r="7555" spans="2:7" x14ac:dyDescent="0.2">
      <c r="B7555" s="153"/>
      <c r="C7555" s="61"/>
      <c r="D7555" t="e">
        <f t="shared" si="238"/>
        <v>#DIV/0!</v>
      </c>
      <c r="F7555">
        <v>7553</v>
      </c>
      <c r="G7555">
        <f t="shared" ref="G7555:G7618" ca="1" si="239">_xlfn.NORM.INV(RAND(),$N$5,$N$6)</f>
        <v>-0.14454153514311233</v>
      </c>
    </row>
    <row r="7556" spans="2:7" x14ac:dyDescent="0.2">
      <c r="B7556" s="153"/>
      <c r="C7556" s="61"/>
      <c r="D7556" t="e">
        <f t="shared" si="238"/>
        <v>#DIV/0!</v>
      </c>
      <c r="F7556">
        <v>7554</v>
      </c>
      <c r="G7556">
        <f t="shared" ca="1" si="239"/>
        <v>5.3853530666267871E-2</v>
      </c>
    </row>
    <row r="7557" spans="2:7" x14ac:dyDescent="0.2">
      <c r="B7557" s="153"/>
      <c r="C7557" s="61"/>
      <c r="D7557" t="e">
        <f t="shared" si="238"/>
        <v>#DIV/0!</v>
      </c>
      <c r="F7557">
        <v>7555</v>
      </c>
      <c r="G7557">
        <f t="shared" ca="1" si="239"/>
        <v>-3.3999309189653985E-2</v>
      </c>
    </row>
    <row r="7558" spans="2:7" x14ac:dyDescent="0.2">
      <c r="B7558" s="153"/>
      <c r="C7558" s="61"/>
      <c r="D7558" t="e">
        <f t="shared" si="238"/>
        <v>#DIV/0!</v>
      </c>
      <c r="F7558">
        <v>7556</v>
      </c>
      <c r="G7558">
        <f t="shared" ca="1" si="239"/>
        <v>8.2045014643015546E-4</v>
      </c>
    </row>
    <row r="7559" spans="2:7" x14ac:dyDescent="0.2">
      <c r="B7559" s="153"/>
      <c r="C7559" s="61"/>
      <c r="D7559" t="e">
        <f t="shared" si="238"/>
        <v>#DIV/0!</v>
      </c>
      <c r="F7559">
        <v>7557</v>
      </c>
      <c r="G7559">
        <f t="shared" ca="1" si="239"/>
        <v>3.2516518857163501E-2</v>
      </c>
    </row>
    <row r="7560" spans="2:7" x14ac:dyDescent="0.2">
      <c r="B7560" s="153"/>
      <c r="C7560" s="61"/>
      <c r="D7560" t="e">
        <f t="shared" si="238"/>
        <v>#DIV/0!</v>
      </c>
      <c r="F7560">
        <v>7558</v>
      </c>
      <c r="G7560">
        <f t="shared" ca="1" si="239"/>
        <v>-3.2327522828796029E-2</v>
      </c>
    </row>
    <row r="7561" spans="2:7" x14ac:dyDescent="0.2">
      <c r="B7561" s="153"/>
      <c r="C7561" s="61"/>
      <c r="D7561" t="e">
        <f t="shared" si="238"/>
        <v>#DIV/0!</v>
      </c>
      <c r="F7561">
        <v>7559</v>
      </c>
      <c r="G7561">
        <f t="shared" ca="1" si="239"/>
        <v>-1.8011099165960722E-3</v>
      </c>
    </row>
    <row r="7562" spans="2:7" x14ac:dyDescent="0.2">
      <c r="B7562" s="153"/>
      <c r="C7562" s="61"/>
      <c r="D7562" t="e">
        <f t="shared" si="238"/>
        <v>#DIV/0!</v>
      </c>
      <c r="F7562">
        <v>7560</v>
      </c>
      <c r="G7562">
        <f t="shared" ca="1" si="239"/>
        <v>4.8836713085441227E-2</v>
      </c>
    </row>
    <row r="7563" spans="2:7" x14ac:dyDescent="0.2">
      <c r="B7563" s="153"/>
      <c r="C7563" s="61"/>
      <c r="D7563" t="e">
        <f t="shared" si="238"/>
        <v>#DIV/0!</v>
      </c>
      <c r="F7563">
        <v>7561</v>
      </c>
      <c r="G7563">
        <f t="shared" ca="1" si="239"/>
        <v>-4.1498849041518869E-2</v>
      </c>
    </row>
    <row r="7564" spans="2:7" x14ac:dyDescent="0.2">
      <c r="B7564" s="153"/>
      <c r="C7564" s="61"/>
      <c r="D7564" t="e">
        <f t="shared" si="238"/>
        <v>#DIV/0!</v>
      </c>
      <c r="F7564">
        <v>7562</v>
      </c>
      <c r="G7564">
        <f t="shared" ca="1" si="239"/>
        <v>-1.4625178693637294E-2</v>
      </c>
    </row>
    <row r="7565" spans="2:7" x14ac:dyDescent="0.2">
      <c r="B7565" s="153"/>
      <c r="C7565" s="61"/>
      <c r="D7565" t="e">
        <f t="shared" si="238"/>
        <v>#DIV/0!</v>
      </c>
      <c r="F7565">
        <v>7563</v>
      </c>
      <c r="G7565">
        <f t="shared" ca="1" si="239"/>
        <v>-3.97775635517703E-3</v>
      </c>
    </row>
    <row r="7566" spans="2:7" x14ac:dyDescent="0.2">
      <c r="B7566" s="153"/>
      <c r="C7566" s="61"/>
      <c r="D7566" t="e">
        <f t="shared" si="238"/>
        <v>#DIV/0!</v>
      </c>
      <c r="F7566">
        <v>7564</v>
      </c>
      <c r="G7566">
        <f t="shared" ca="1" si="239"/>
        <v>-1.049978812950946E-2</v>
      </c>
    </row>
    <row r="7567" spans="2:7" x14ac:dyDescent="0.2">
      <c r="B7567" s="153"/>
      <c r="C7567" s="61"/>
      <c r="D7567" t="e">
        <f t="shared" si="238"/>
        <v>#DIV/0!</v>
      </c>
      <c r="F7567">
        <v>7565</v>
      </c>
      <c r="G7567">
        <f t="shared" ca="1" si="239"/>
        <v>2.00996306341002E-2</v>
      </c>
    </row>
    <row r="7568" spans="2:7" x14ac:dyDescent="0.2">
      <c r="B7568" s="153"/>
      <c r="C7568" s="61"/>
      <c r="D7568" t="e">
        <f t="shared" si="238"/>
        <v>#DIV/0!</v>
      </c>
      <c r="F7568">
        <v>7566</v>
      </c>
      <c r="G7568">
        <f t="shared" ca="1" si="239"/>
        <v>3.1378664065349803E-2</v>
      </c>
    </row>
    <row r="7569" spans="2:7" x14ac:dyDescent="0.2">
      <c r="B7569" s="153"/>
      <c r="C7569" s="61"/>
      <c r="D7569" t="e">
        <f t="shared" si="238"/>
        <v>#DIV/0!</v>
      </c>
      <c r="F7569">
        <v>7567</v>
      </c>
      <c r="G7569">
        <f t="shared" ca="1" si="239"/>
        <v>-8.2948410599876215E-3</v>
      </c>
    </row>
    <row r="7570" spans="2:7" x14ac:dyDescent="0.2">
      <c r="B7570" s="153"/>
      <c r="C7570" s="61"/>
      <c r="D7570" t="e">
        <f t="shared" ref="D7570:D7633" si="240">(C7570-C7571)/C7571</f>
        <v>#DIV/0!</v>
      </c>
      <c r="F7570">
        <v>7568</v>
      </c>
      <c r="G7570">
        <f t="shared" ca="1" si="239"/>
        <v>1.7986244906444075E-3</v>
      </c>
    </row>
    <row r="7571" spans="2:7" x14ac:dyDescent="0.2">
      <c r="B7571" s="153"/>
      <c r="C7571" s="61"/>
      <c r="D7571" t="e">
        <f t="shared" si="240"/>
        <v>#DIV/0!</v>
      </c>
      <c r="F7571">
        <v>7569</v>
      </c>
      <c r="G7571">
        <f t="shared" ca="1" si="239"/>
        <v>-2.4770231566917569E-2</v>
      </c>
    </row>
    <row r="7572" spans="2:7" x14ac:dyDescent="0.2">
      <c r="B7572" s="153"/>
      <c r="C7572" s="61"/>
      <c r="D7572" t="e">
        <f t="shared" si="240"/>
        <v>#DIV/0!</v>
      </c>
      <c r="F7572">
        <v>7570</v>
      </c>
      <c r="G7572">
        <f t="shared" ca="1" si="239"/>
        <v>6.0933918284898851E-2</v>
      </c>
    </row>
    <row r="7573" spans="2:7" x14ac:dyDescent="0.2">
      <c r="B7573" s="153"/>
      <c r="C7573" s="61"/>
      <c r="D7573" t="e">
        <f t="shared" si="240"/>
        <v>#DIV/0!</v>
      </c>
      <c r="F7573">
        <v>7571</v>
      </c>
      <c r="G7573">
        <f t="shared" ca="1" si="239"/>
        <v>-3.1789589824956922E-2</v>
      </c>
    </row>
    <row r="7574" spans="2:7" x14ac:dyDescent="0.2">
      <c r="B7574" s="153"/>
      <c r="C7574" s="61"/>
      <c r="D7574" t="e">
        <f t="shared" si="240"/>
        <v>#DIV/0!</v>
      </c>
      <c r="F7574">
        <v>7572</v>
      </c>
      <c r="G7574">
        <f t="shared" ca="1" si="239"/>
        <v>-8.5631519265101513E-3</v>
      </c>
    </row>
    <row r="7575" spans="2:7" x14ac:dyDescent="0.2">
      <c r="B7575" s="153"/>
      <c r="C7575" s="61"/>
      <c r="D7575" t="e">
        <f t="shared" si="240"/>
        <v>#DIV/0!</v>
      </c>
      <c r="F7575">
        <v>7573</v>
      </c>
      <c r="G7575">
        <f t="shared" ca="1" si="239"/>
        <v>-8.6475178391537764E-3</v>
      </c>
    </row>
    <row r="7576" spans="2:7" x14ac:dyDescent="0.2">
      <c r="B7576" s="153"/>
      <c r="C7576" s="61"/>
      <c r="D7576" t="e">
        <f t="shared" si="240"/>
        <v>#DIV/0!</v>
      </c>
      <c r="F7576">
        <v>7574</v>
      </c>
      <c r="G7576">
        <f t="shared" ca="1" si="239"/>
        <v>3.4169526160304137E-2</v>
      </c>
    </row>
    <row r="7577" spans="2:7" x14ac:dyDescent="0.2">
      <c r="B7577" s="153"/>
      <c r="C7577" s="61"/>
      <c r="D7577" t="e">
        <f t="shared" si="240"/>
        <v>#DIV/0!</v>
      </c>
      <c r="F7577">
        <v>7575</v>
      </c>
      <c r="G7577">
        <f t="shared" ca="1" si="239"/>
        <v>-2.6794344914814673E-2</v>
      </c>
    </row>
    <row r="7578" spans="2:7" x14ac:dyDescent="0.2">
      <c r="B7578" s="153"/>
      <c r="C7578" s="61"/>
      <c r="D7578" t="e">
        <f t="shared" si="240"/>
        <v>#DIV/0!</v>
      </c>
      <c r="F7578">
        <v>7576</v>
      </c>
      <c r="G7578">
        <f t="shared" ca="1" si="239"/>
        <v>-6.1916372527604957E-2</v>
      </c>
    </row>
    <row r="7579" spans="2:7" x14ac:dyDescent="0.2">
      <c r="B7579" s="153"/>
      <c r="C7579" s="61"/>
      <c r="D7579" t="e">
        <f t="shared" si="240"/>
        <v>#DIV/0!</v>
      </c>
      <c r="F7579">
        <v>7577</v>
      </c>
      <c r="G7579">
        <f t="shared" ca="1" si="239"/>
        <v>0.11374057689644651</v>
      </c>
    </row>
    <row r="7580" spans="2:7" x14ac:dyDescent="0.2">
      <c r="B7580" s="153"/>
      <c r="C7580" s="61"/>
      <c r="D7580" t="e">
        <f t="shared" si="240"/>
        <v>#DIV/0!</v>
      </c>
      <c r="F7580">
        <v>7578</v>
      </c>
      <c r="G7580">
        <f t="shared" ca="1" si="239"/>
        <v>6.3305843654751587E-2</v>
      </c>
    </row>
    <row r="7581" spans="2:7" x14ac:dyDescent="0.2">
      <c r="B7581" s="153"/>
      <c r="C7581" s="61"/>
      <c r="D7581" t="e">
        <f t="shared" si="240"/>
        <v>#DIV/0!</v>
      </c>
      <c r="F7581">
        <v>7579</v>
      </c>
      <c r="G7581">
        <f t="shared" ca="1" si="239"/>
        <v>-0.1090189985526165</v>
      </c>
    </row>
    <row r="7582" spans="2:7" x14ac:dyDescent="0.2">
      <c r="B7582" s="153"/>
      <c r="C7582" s="61"/>
      <c r="D7582" t="e">
        <f t="shared" si="240"/>
        <v>#DIV/0!</v>
      </c>
      <c r="F7582">
        <v>7580</v>
      </c>
      <c r="G7582">
        <f t="shared" ca="1" si="239"/>
        <v>-8.2124103285816902E-2</v>
      </c>
    </row>
    <row r="7583" spans="2:7" x14ac:dyDescent="0.2">
      <c r="B7583" s="153"/>
      <c r="C7583" s="61"/>
      <c r="D7583" t="e">
        <f t="shared" si="240"/>
        <v>#DIV/0!</v>
      </c>
      <c r="F7583">
        <v>7581</v>
      </c>
      <c r="G7583">
        <f t="shared" ca="1" si="239"/>
        <v>6.5813100643464777E-3</v>
      </c>
    </row>
    <row r="7584" spans="2:7" x14ac:dyDescent="0.2">
      <c r="B7584" s="153"/>
      <c r="C7584" s="61"/>
      <c r="D7584" t="e">
        <f t="shared" si="240"/>
        <v>#DIV/0!</v>
      </c>
      <c r="F7584">
        <v>7582</v>
      </c>
      <c r="G7584">
        <f t="shared" ca="1" si="239"/>
        <v>2.72734366084455E-2</v>
      </c>
    </row>
    <row r="7585" spans="2:7" x14ac:dyDescent="0.2">
      <c r="B7585" s="153"/>
      <c r="C7585" s="61"/>
      <c r="D7585" t="e">
        <f t="shared" si="240"/>
        <v>#DIV/0!</v>
      </c>
      <c r="F7585">
        <v>7583</v>
      </c>
      <c r="G7585">
        <f t="shared" ca="1" si="239"/>
        <v>4.9205475509978343E-2</v>
      </c>
    </row>
    <row r="7586" spans="2:7" x14ac:dyDescent="0.2">
      <c r="B7586" s="153"/>
      <c r="C7586" s="61"/>
      <c r="D7586" t="e">
        <f t="shared" si="240"/>
        <v>#DIV/0!</v>
      </c>
      <c r="F7586">
        <v>7584</v>
      </c>
      <c r="G7586">
        <f t="shared" ca="1" si="239"/>
        <v>2.2814732362459341E-2</v>
      </c>
    </row>
    <row r="7587" spans="2:7" x14ac:dyDescent="0.2">
      <c r="B7587" s="153"/>
      <c r="C7587" s="61"/>
      <c r="D7587" t="e">
        <f t="shared" si="240"/>
        <v>#DIV/0!</v>
      </c>
      <c r="F7587">
        <v>7585</v>
      </c>
      <c r="G7587">
        <f t="shared" ca="1" si="239"/>
        <v>-1.9223388706165655E-2</v>
      </c>
    </row>
    <row r="7588" spans="2:7" x14ac:dyDescent="0.2">
      <c r="B7588" s="153"/>
      <c r="C7588" s="61"/>
      <c r="D7588" t="e">
        <f t="shared" si="240"/>
        <v>#DIV/0!</v>
      </c>
      <c r="F7588">
        <v>7586</v>
      </c>
      <c r="G7588">
        <f t="shared" ca="1" si="239"/>
        <v>-8.2513816797048917E-2</v>
      </c>
    </row>
    <row r="7589" spans="2:7" x14ac:dyDescent="0.2">
      <c r="B7589" s="153"/>
      <c r="C7589" s="61"/>
      <c r="D7589" t="e">
        <f t="shared" si="240"/>
        <v>#DIV/0!</v>
      </c>
      <c r="F7589">
        <v>7587</v>
      </c>
      <c r="G7589">
        <f t="shared" ca="1" si="239"/>
        <v>7.540949264442777E-2</v>
      </c>
    </row>
    <row r="7590" spans="2:7" x14ac:dyDescent="0.2">
      <c r="B7590" s="153"/>
      <c r="C7590" s="61"/>
      <c r="D7590" t="e">
        <f t="shared" si="240"/>
        <v>#DIV/0!</v>
      </c>
      <c r="F7590">
        <v>7588</v>
      </c>
      <c r="G7590">
        <f t="shared" ca="1" si="239"/>
        <v>6.7077554449887458E-2</v>
      </c>
    </row>
    <row r="7591" spans="2:7" x14ac:dyDescent="0.2">
      <c r="B7591" s="153"/>
      <c r="C7591" s="61"/>
      <c r="D7591" t="e">
        <f t="shared" si="240"/>
        <v>#DIV/0!</v>
      </c>
      <c r="F7591">
        <v>7589</v>
      </c>
      <c r="G7591">
        <f t="shared" ca="1" si="239"/>
        <v>5.0335105054451844E-2</v>
      </c>
    </row>
    <row r="7592" spans="2:7" x14ac:dyDescent="0.2">
      <c r="B7592" s="153"/>
      <c r="C7592" s="61"/>
      <c r="D7592" t="e">
        <f t="shared" si="240"/>
        <v>#DIV/0!</v>
      </c>
      <c r="F7592">
        <v>7590</v>
      </c>
      <c r="G7592">
        <f t="shared" ca="1" si="239"/>
        <v>-9.6250431645534512E-2</v>
      </c>
    </row>
    <row r="7593" spans="2:7" x14ac:dyDescent="0.2">
      <c r="B7593" s="153"/>
      <c r="C7593" s="61"/>
      <c r="D7593" t="e">
        <f t="shared" si="240"/>
        <v>#DIV/0!</v>
      </c>
      <c r="F7593">
        <v>7591</v>
      </c>
      <c r="G7593">
        <f t="shared" ca="1" si="239"/>
        <v>3.7654735524458284E-2</v>
      </c>
    </row>
    <row r="7594" spans="2:7" x14ac:dyDescent="0.2">
      <c r="B7594" s="153"/>
      <c r="C7594" s="61"/>
      <c r="D7594" t="e">
        <f t="shared" si="240"/>
        <v>#DIV/0!</v>
      </c>
      <c r="F7594">
        <v>7592</v>
      </c>
      <c r="G7594">
        <f t="shared" ca="1" si="239"/>
        <v>-4.8452798758080631E-2</v>
      </c>
    </row>
    <row r="7595" spans="2:7" x14ac:dyDescent="0.2">
      <c r="B7595" s="153"/>
      <c r="C7595" s="61"/>
      <c r="D7595" t="e">
        <f t="shared" si="240"/>
        <v>#DIV/0!</v>
      </c>
      <c r="F7595">
        <v>7593</v>
      </c>
      <c r="G7595">
        <f t="shared" ca="1" si="239"/>
        <v>4.396355757755801E-3</v>
      </c>
    </row>
    <row r="7596" spans="2:7" x14ac:dyDescent="0.2">
      <c r="B7596" s="153"/>
      <c r="C7596" s="61"/>
      <c r="D7596" t="e">
        <f t="shared" si="240"/>
        <v>#DIV/0!</v>
      </c>
      <c r="F7596">
        <v>7594</v>
      </c>
      <c r="G7596">
        <f t="shared" ca="1" si="239"/>
        <v>3.7435741693412038E-2</v>
      </c>
    </row>
    <row r="7597" spans="2:7" x14ac:dyDescent="0.2">
      <c r="B7597" s="153"/>
      <c r="C7597" s="61"/>
      <c r="D7597" t="e">
        <f t="shared" si="240"/>
        <v>#DIV/0!</v>
      </c>
      <c r="F7597">
        <v>7595</v>
      </c>
      <c r="G7597">
        <f t="shared" ca="1" si="239"/>
        <v>3.6415935826983596E-2</v>
      </c>
    </row>
    <row r="7598" spans="2:7" x14ac:dyDescent="0.2">
      <c r="B7598" s="153"/>
      <c r="C7598" s="61"/>
      <c r="D7598" t="e">
        <f t="shared" si="240"/>
        <v>#DIV/0!</v>
      </c>
      <c r="F7598">
        <v>7596</v>
      </c>
      <c r="G7598">
        <f t="shared" ca="1" si="239"/>
        <v>-1.3166487993615731E-2</v>
      </c>
    </row>
    <row r="7599" spans="2:7" x14ac:dyDescent="0.2">
      <c r="B7599" s="153"/>
      <c r="C7599" s="61"/>
      <c r="D7599" t="e">
        <f t="shared" si="240"/>
        <v>#DIV/0!</v>
      </c>
      <c r="F7599">
        <v>7597</v>
      </c>
      <c r="G7599">
        <f t="shared" ca="1" si="239"/>
        <v>-7.9739636171760137E-2</v>
      </c>
    </row>
    <row r="7600" spans="2:7" x14ac:dyDescent="0.2">
      <c r="B7600" s="153"/>
      <c r="C7600" s="61"/>
      <c r="D7600" t="e">
        <f t="shared" si="240"/>
        <v>#DIV/0!</v>
      </c>
      <c r="F7600">
        <v>7598</v>
      </c>
      <c r="G7600">
        <f t="shared" ca="1" si="239"/>
        <v>-1.8811446560340755E-2</v>
      </c>
    </row>
    <row r="7601" spans="2:7" x14ac:dyDescent="0.2">
      <c r="B7601" s="153"/>
      <c r="C7601" s="61"/>
      <c r="D7601" t="e">
        <f t="shared" si="240"/>
        <v>#DIV/0!</v>
      </c>
      <c r="F7601">
        <v>7599</v>
      </c>
      <c r="G7601">
        <f t="shared" ca="1" si="239"/>
        <v>7.0533646506548239E-2</v>
      </c>
    </row>
    <row r="7602" spans="2:7" x14ac:dyDescent="0.2">
      <c r="B7602" s="153"/>
      <c r="C7602" s="61"/>
      <c r="D7602" t="e">
        <f t="shared" si="240"/>
        <v>#DIV/0!</v>
      </c>
      <c r="F7602">
        <v>7600</v>
      </c>
      <c r="G7602">
        <f t="shared" ca="1" si="239"/>
        <v>6.0329816448764E-2</v>
      </c>
    </row>
    <row r="7603" spans="2:7" x14ac:dyDescent="0.2">
      <c r="B7603" s="153"/>
      <c r="C7603" s="61"/>
      <c r="D7603" t="e">
        <f t="shared" si="240"/>
        <v>#DIV/0!</v>
      </c>
      <c r="F7603">
        <v>7601</v>
      </c>
      <c r="G7603">
        <f t="shared" ca="1" si="239"/>
        <v>6.5307812677609975E-2</v>
      </c>
    </row>
    <row r="7604" spans="2:7" x14ac:dyDescent="0.2">
      <c r="B7604" s="153"/>
      <c r="C7604" s="61"/>
      <c r="D7604" t="e">
        <f t="shared" si="240"/>
        <v>#DIV/0!</v>
      </c>
      <c r="F7604">
        <v>7602</v>
      </c>
      <c r="G7604">
        <f t="shared" ca="1" si="239"/>
        <v>4.4701314327412603E-2</v>
      </c>
    </row>
    <row r="7605" spans="2:7" x14ac:dyDescent="0.2">
      <c r="B7605" s="153"/>
      <c r="C7605" s="61"/>
      <c r="D7605" t="e">
        <f t="shared" si="240"/>
        <v>#DIV/0!</v>
      </c>
      <c r="F7605">
        <v>7603</v>
      </c>
      <c r="G7605">
        <f t="shared" ca="1" si="239"/>
        <v>2.7491480018174998E-2</v>
      </c>
    </row>
    <row r="7606" spans="2:7" x14ac:dyDescent="0.2">
      <c r="B7606" s="153"/>
      <c r="C7606" s="61"/>
      <c r="D7606" t="e">
        <f t="shared" si="240"/>
        <v>#DIV/0!</v>
      </c>
      <c r="F7606">
        <v>7604</v>
      </c>
      <c r="G7606">
        <f t="shared" ca="1" si="239"/>
        <v>3.3918480295913156E-2</v>
      </c>
    </row>
    <row r="7607" spans="2:7" x14ac:dyDescent="0.2">
      <c r="B7607" s="153"/>
      <c r="C7607" s="61"/>
      <c r="D7607" t="e">
        <f t="shared" si="240"/>
        <v>#DIV/0!</v>
      </c>
      <c r="F7607">
        <v>7605</v>
      </c>
      <c r="G7607">
        <f t="shared" ca="1" si="239"/>
        <v>-6.5062292045101541E-3</v>
      </c>
    </row>
    <row r="7608" spans="2:7" x14ac:dyDescent="0.2">
      <c r="B7608" s="153"/>
      <c r="C7608" s="61"/>
      <c r="D7608" t="e">
        <f t="shared" si="240"/>
        <v>#DIV/0!</v>
      </c>
      <c r="F7608">
        <v>7606</v>
      </c>
      <c r="G7608">
        <f t="shared" ca="1" si="239"/>
        <v>-8.3004409189532148E-3</v>
      </c>
    </row>
    <row r="7609" spans="2:7" x14ac:dyDescent="0.2">
      <c r="B7609" s="153"/>
      <c r="C7609" s="61"/>
      <c r="D7609" t="e">
        <f t="shared" si="240"/>
        <v>#DIV/0!</v>
      </c>
      <c r="F7609">
        <v>7607</v>
      </c>
      <c r="G7609">
        <f t="shared" ca="1" si="239"/>
        <v>-3.7299189524482891E-3</v>
      </c>
    </row>
    <row r="7610" spans="2:7" x14ac:dyDescent="0.2">
      <c r="B7610" s="153"/>
      <c r="C7610" s="61"/>
      <c r="D7610" t="e">
        <f t="shared" si="240"/>
        <v>#DIV/0!</v>
      </c>
      <c r="F7610">
        <v>7608</v>
      </c>
      <c r="G7610">
        <f t="shared" ca="1" si="239"/>
        <v>-6.3321130338526002E-2</v>
      </c>
    </row>
    <row r="7611" spans="2:7" x14ac:dyDescent="0.2">
      <c r="B7611" s="153"/>
      <c r="C7611" s="61"/>
      <c r="D7611" t="e">
        <f t="shared" si="240"/>
        <v>#DIV/0!</v>
      </c>
      <c r="F7611">
        <v>7609</v>
      </c>
      <c r="G7611">
        <f t="shared" ca="1" si="239"/>
        <v>-4.9542982514478237E-2</v>
      </c>
    </row>
    <row r="7612" spans="2:7" x14ac:dyDescent="0.2">
      <c r="B7612" s="153"/>
      <c r="C7612" s="61"/>
      <c r="D7612" t="e">
        <f t="shared" si="240"/>
        <v>#DIV/0!</v>
      </c>
      <c r="F7612">
        <v>7610</v>
      </c>
      <c r="G7612">
        <f t="shared" ca="1" si="239"/>
        <v>2.798464679612505E-2</v>
      </c>
    </row>
    <row r="7613" spans="2:7" x14ac:dyDescent="0.2">
      <c r="B7613" s="153"/>
      <c r="C7613" s="61"/>
      <c r="D7613" t="e">
        <f t="shared" si="240"/>
        <v>#DIV/0!</v>
      </c>
      <c r="F7613">
        <v>7611</v>
      </c>
      <c r="G7613">
        <f t="shared" ca="1" si="239"/>
        <v>-1.0225667367288343E-2</v>
      </c>
    </row>
    <row r="7614" spans="2:7" x14ac:dyDescent="0.2">
      <c r="B7614" s="153"/>
      <c r="C7614" s="61"/>
      <c r="D7614" t="e">
        <f t="shared" si="240"/>
        <v>#DIV/0!</v>
      </c>
      <c r="F7614">
        <v>7612</v>
      </c>
      <c r="G7614">
        <f t="shared" ca="1" si="239"/>
        <v>-6.8785611696665E-2</v>
      </c>
    </row>
    <row r="7615" spans="2:7" x14ac:dyDescent="0.2">
      <c r="B7615" s="153"/>
      <c r="C7615" s="61"/>
      <c r="D7615" t="e">
        <f t="shared" si="240"/>
        <v>#DIV/0!</v>
      </c>
      <c r="F7615">
        <v>7613</v>
      </c>
      <c r="G7615">
        <f t="shared" ca="1" si="239"/>
        <v>3.4898203977296642E-2</v>
      </c>
    </row>
    <row r="7616" spans="2:7" x14ac:dyDescent="0.2">
      <c r="B7616" s="153"/>
      <c r="C7616" s="61"/>
      <c r="D7616" t="e">
        <f t="shared" si="240"/>
        <v>#DIV/0!</v>
      </c>
      <c r="F7616">
        <v>7614</v>
      </c>
      <c r="G7616">
        <f t="shared" ca="1" si="239"/>
        <v>-1.5903312269625762E-2</v>
      </c>
    </row>
    <row r="7617" spans="2:7" x14ac:dyDescent="0.2">
      <c r="B7617" s="153"/>
      <c r="C7617" s="61"/>
      <c r="D7617" t="e">
        <f t="shared" si="240"/>
        <v>#DIV/0!</v>
      </c>
      <c r="F7617">
        <v>7615</v>
      </c>
      <c r="G7617">
        <f t="shared" ca="1" si="239"/>
        <v>0.17071931744153129</v>
      </c>
    </row>
    <row r="7618" spans="2:7" x14ac:dyDescent="0.2">
      <c r="B7618" s="153"/>
      <c r="C7618" s="61"/>
      <c r="D7618" t="e">
        <f t="shared" si="240"/>
        <v>#DIV/0!</v>
      </c>
      <c r="F7618">
        <v>7616</v>
      </c>
      <c r="G7618">
        <f t="shared" ca="1" si="239"/>
        <v>-1.9274100487692198E-2</v>
      </c>
    </row>
    <row r="7619" spans="2:7" x14ac:dyDescent="0.2">
      <c r="B7619" s="153"/>
      <c r="C7619" s="61"/>
      <c r="D7619" t="e">
        <f t="shared" si="240"/>
        <v>#DIV/0!</v>
      </c>
      <c r="F7619">
        <v>7617</v>
      </c>
      <c r="G7619">
        <f t="shared" ref="G7619:G7682" ca="1" si="241">_xlfn.NORM.INV(RAND(),$N$5,$N$6)</f>
        <v>7.7073408692016995E-2</v>
      </c>
    </row>
    <row r="7620" spans="2:7" x14ac:dyDescent="0.2">
      <c r="B7620" s="153"/>
      <c r="C7620" s="61"/>
      <c r="D7620" t="e">
        <f t="shared" si="240"/>
        <v>#DIV/0!</v>
      </c>
      <c r="F7620">
        <v>7618</v>
      </c>
      <c r="G7620">
        <f t="shared" ca="1" si="241"/>
        <v>-2.6301828789825954E-2</v>
      </c>
    </row>
    <row r="7621" spans="2:7" x14ac:dyDescent="0.2">
      <c r="B7621" s="153"/>
      <c r="C7621" s="61"/>
      <c r="D7621" t="e">
        <f t="shared" si="240"/>
        <v>#DIV/0!</v>
      </c>
      <c r="F7621">
        <v>7619</v>
      </c>
      <c r="G7621">
        <f t="shared" ca="1" si="241"/>
        <v>-4.3728917759962516E-2</v>
      </c>
    </row>
    <row r="7622" spans="2:7" x14ac:dyDescent="0.2">
      <c r="B7622" s="153"/>
      <c r="C7622" s="61"/>
      <c r="D7622" t="e">
        <f t="shared" si="240"/>
        <v>#DIV/0!</v>
      </c>
      <c r="F7622">
        <v>7620</v>
      </c>
      <c r="G7622">
        <f t="shared" ca="1" si="241"/>
        <v>-5.3062783064000571E-2</v>
      </c>
    </row>
    <row r="7623" spans="2:7" x14ac:dyDescent="0.2">
      <c r="B7623" s="153"/>
      <c r="C7623" s="61"/>
      <c r="D7623" t="e">
        <f t="shared" si="240"/>
        <v>#DIV/0!</v>
      </c>
      <c r="F7623">
        <v>7621</v>
      </c>
      <c r="G7623">
        <f t="shared" ca="1" si="241"/>
        <v>-2.0702469437973325E-2</v>
      </c>
    </row>
    <row r="7624" spans="2:7" x14ac:dyDescent="0.2">
      <c r="B7624" s="153"/>
      <c r="C7624" s="61"/>
      <c r="D7624" t="e">
        <f t="shared" si="240"/>
        <v>#DIV/0!</v>
      </c>
      <c r="F7624">
        <v>7622</v>
      </c>
      <c r="G7624">
        <f t="shared" ca="1" si="241"/>
        <v>5.1746062600843768E-3</v>
      </c>
    </row>
    <row r="7625" spans="2:7" x14ac:dyDescent="0.2">
      <c r="B7625" s="153"/>
      <c r="C7625" s="61"/>
      <c r="D7625" t="e">
        <f t="shared" si="240"/>
        <v>#DIV/0!</v>
      </c>
      <c r="F7625">
        <v>7623</v>
      </c>
      <c r="G7625">
        <f t="shared" ca="1" si="241"/>
        <v>-7.6445166763415506E-2</v>
      </c>
    </row>
    <row r="7626" spans="2:7" x14ac:dyDescent="0.2">
      <c r="B7626" s="153"/>
      <c r="C7626" s="61"/>
      <c r="D7626" t="e">
        <f t="shared" si="240"/>
        <v>#DIV/0!</v>
      </c>
      <c r="F7626">
        <v>7624</v>
      </c>
      <c r="G7626">
        <f t="shared" ca="1" si="241"/>
        <v>2.8386270426174854E-2</v>
      </c>
    </row>
    <row r="7627" spans="2:7" x14ac:dyDescent="0.2">
      <c r="B7627" s="153"/>
      <c r="C7627" s="61"/>
      <c r="D7627" t="e">
        <f t="shared" si="240"/>
        <v>#DIV/0!</v>
      </c>
      <c r="F7627">
        <v>7625</v>
      </c>
      <c r="G7627">
        <f t="shared" ca="1" si="241"/>
        <v>-3.3133173608122547E-2</v>
      </c>
    </row>
    <row r="7628" spans="2:7" x14ac:dyDescent="0.2">
      <c r="B7628" s="153"/>
      <c r="C7628" s="61"/>
      <c r="D7628" t="e">
        <f t="shared" si="240"/>
        <v>#DIV/0!</v>
      </c>
      <c r="F7628">
        <v>7626</v>
      </c>
      <c r="G7628">
        <f t="shared" ca="1" si="241"/>
        <v>4.58915378675697E-2</v>
      </c>
    </row>
    <row r="7629" spans="2:7" x14ac:dyDescent="0.2">
      <c r="B7629" s="153"/>
      <c r="C7629" s="61"/>
      <c r="D7629" t="e">
        <f t="shared" si="240"/>
        <v>#DIV/0!</v>
      </c>
      <c r="F7629">
        <v>7627</v>
      </c>
      <c r="G7629">
        <f t="shared" ca="1" si="241"/>
        <v>0.11789677494338627</v>
      </c>
    </row>
    <row r="7630" spans="2:7" x14ac:dyDescent="0.2">
      <c r="B7630" s="153"/>
      <c r="C7630" s="61"/>
      <c r="D7630" t="e">
        <f t="shared" si="240"/>
        <v>#DIV/0!</v>
      </c>
      <c r="F7630">
        <v>7628</v>
      </c>
      <c r="G7630">
        <f t="shared" ca="1" si="241"/>
        <v>-3.8979571356352577E-2</v>
      </c>
    </row>
    <row r="7631" spans="2:7" x14ac:dyDescent="0.2">
      <c r="B7631" s="153"/>
      <c r="C7631" s="61"/>
      <c r="D7631" t="e">
        <f t="shared" si="240"/>
        <v>#DIV/0!</v>
      </c>
      <c r="F7631">
        <v>7629</v>
      </c>
      <c r="G7631">
        <f t="shared" ca="1" si="241"/>
        <v>6.8882963704591627E-2</v>
      </c>
    </row>
    <row r="7632" spans="2:7" x14ac:dyDescent="0.2">
      <c r="B7632" s="153"/>
      <c r="C7632" s="61"/>
      <c r="D7632" t="e">
        <f t="shared" si="240"/>
        <v>#DIV/0!</v>
      </c>
      <c r="F7632">
        <v>7630</v>
      </c>
      <c r="G7632">
        <f t="shared" ca="1" si="241"/>
        <v>-7.3448218667894347E-2</v>
      </c>
    </row>
    <row r="7633" spans="2:7" x14ac:dyDescent="0.2">
      <c r="B7633" s="153"/>
      <c r="C7633" s="61"/>
      <c r="D7633" t="e">
        <f t="shared" si="240"/>
        <v>#DIV/0!</v>
      </c>
      <c r="F7633">
        <v>7631</v>
      </c>
      <c r="G7633">
        <f t="shared" ca="1" si="241"/>
        <v>0.1114204364818089</v>
      </c>
    </row>
    <row r="7634" spans="2:7" x14ac:dyDescent="0.2">
      <c r="B7634" s="153"/>
      <c r="C7634" s="61"/>
      <c r="D7634" t="e">
        <f t="shared" ref="D7634:D7697" si="242">(C7634-C7635)/C7635</f>
        <v>#DIV/0!</v>
      </c>
      <c r="F7634">
        <v>7632</v>
      </c>
      <c r="G7634">
        <f t="shared" ca="1" si="241"/>
        <v>-2.7487397698206968E-2</v>
      </c>
    </row>
    <row r="7635" spans="2:7" x14ac:dyDescent="0.2">
      <c r="B7635" s="153"/>
      <c r="C7635" s="61"/>
      <c r="D7635" t="e">
        <f t="shared" si="242"/>
        <v>#DIV/0!</v>
      </c>
      <c r="F7635">
        <v>7633</v>
      </c>
      <c r="G7635">
        <f t="shared" ca="1" si="241"/>
        <v>4.664509444267622E-2</v>
      </c>
    </row>
    <row r="7636" spans="2:7" x14ac:dyDescent="0.2">
      <c r="B7636" s="153"/>
      <c r="C7636" s="61"/>
      <c r="D7636" t="e">
        <f t="shared" si="242"/>
        <v>#DIV/0!</v>
      </c>
      <c r="F7636">
        <v>7634</v>
      </c>
      <c r="G7636">
        <f t="shared" ca="1" si="241"/>
        <v>-4.162064116534149E-2</v>
      </c>
    </row>
    <row r="7637" spans="2:7" x14ac:dyDescent="0.2">
      <c r="B7637" s="153"/>
      <c r="C7637" s="61"/>
      <c r="D7637" t="e">
        <f t="shared" si="242"/>
        <v>#DIV/0!</v>
      </c>
      <c r="F7637">
        <v>7635</v>
      </c>
      <c r="G7637">
        <f t="shared" ca="1" si="241"/>
        <v>0.12767026171503867</v>
      </c>
    </row>
    <row r="7638" spans="2:7" x14ac:dyDescent="0.2">
      <c r="B7638" s="153"/>
      <c r="C7638" s="61"/>
      <c r="D7638" t="e">
        <f t="shared" si="242"/>
        <v>#DIV/0!</v>
      </c>
      <c r="F7638">
        <v>7636</v>
      </c>
      <c r="G7638">
        <f t="shared" ca="1" si="241"/>
        <v>-5.4174915304166828E-2</v>
      </c>
    </row>
    <row r="7639" spans="2:7" x14ac:dyDescent="0.2">
      <c r="B7639" s="153"/>
      <c r="C7639" s="61"/>
      <c r="D7639" t="e">
        <f t="shared" si="242"/>
        <v>#DIV/0!</v>
      </c>
      <c r="F7639">
        <v>7637</v>
      </c>
      <c r="G7639">
        <f t="shared" ca="1" si="241"/>
        <v>-3.8773777222002488E-2</v>
      </c>
    </row>
    <row r="7640" spans="2:7" x14ac:dyDescent="0.2">
      <c r="B7640" s="153"/>
      <c r="C7640" s="61"/>
      <c r="D7640" t="e">
        <f t="shared" si="242"/>
        <v>#DIV/0!</v>
      </c>
      <c r="F7640">
        <v>7638</v>
      </c>
      <c r="G7640">
        <f t="shared" ca="1" si="241"/>
        <v>3.3557261421230701E-2</v>
      </c>
    </row>
    <row r="7641" spans="2:7" x14ac:dyDescent="0.2">
      <c r="B7641" s="153"/>
      <c r="C7641" s="61"/>
      <c r="D7641" t="e">
        <f t="shared" si="242"/>
        <v>#DIV/0!</v>
      </c>
      <c r="F7641">
        <v>7639</v>
      </c>
      <c r="G7641">
        <f t="shared" ca="1" si="241"/>
        <v>-9.0038095031954077E-2</v>
      </c>
    </row>
    <row r="7642" spans="2:7" x14ac:dyDescent="0.2">
      <c r="B7642" s="153"/>
      <c r="C7642" s="61"/>
      <c r="D7642" t="e">
        <f t="shared" si="242"/>
        <v>#DIV/0!</v>
      </c>
      <c r="F7642">
        <v>7640</v>
      </c>
      <c r="G7642">
        <f t="shared" ca="1" si="241"/>
        <v>-1.8496324831536588E-2</v>
      </c>
    </row>
    <row r="7643" spans="2:7" x14ac:dyDescent="0.2">
      <c r="B7643" s="153"/>
      <c r="C7643" s="61"/>
      <c r="D7643" t="e">
        <f t="shared" si="242"/>
        <v>#DIV/0!</v>
      </c>
      <c r="F7643">
        <v>7641</v>
      </c>
      <c r="G7643">
        <f t="shared" ca="1" si="241"/>
        <v>-0.12001116613755948</v>
      </c>
    </row>
    <row r="7644" spans="2:7" x14ac:dyDescent="0.2">
      <c r="B7644" s="153"/>
      <c r="C7644" s="61"/>
      <c r="D7644" t="e">
        <f t="shared" si="242"/>
        <v>#DIV/0!</v>
      </c>
      <c r="F7644">
        <v>7642</v>
      </c>
      <c r="G7644">
        <f t="shared" ca="1" si="241"/>
        <v>-1.9229576465257584E-2</v>
      </c>
    </row>
    <row r="7645" spans="2:7" x14ac:dyDescent="0.2">
      <c r="B7645" s="153"/>
      <c r="C7645" s="61"/>
      <c r="D7645" t="e">
        <f t="shared" si="242"/>
        <v>#DIV/0!</v>
      </c>
      <c r="F7645">
        <v>7643</v>
      </c>
      <c r="G7645">
        <f t="shared" ca="1" si="241"/>
        <v>-3.076562098155251E-2</v>
      </c>
    </row>
    <row r="7646" spans="2:7" x14ac:dyDescent="0.2">
      <c r="B7646" s="153"/>
      <c r="C7646" s="61"/>
      <c r="D7646" t="e">
        <f t="shared" si="242"/>
        <v>#DIV/0!</v>
      </c>
      <c r="F7646">
        <v>7644</v>
      </c>
      <c r="G7646">
        <f t="shared" ca="1" si="241"/>
        <v>0.11111709036552034</v>
      </c>
    </row>
    <row r="7647" spans="2:7" x14ac:dyDescent="0.2">
      <c r="B7647" s="153"/>
      <c r="C7647" s="61"/>
      <c r="D7647" t="e">
        <f t="shared" si="242"/>
        <v>#DIV/0!</v>
      </c>
      <c r="F7647">
        <v>7645</v>
      </c>
      <c r="G7647">
        <f t="shared" ca="1" si="241"/>
        <v>4.7122442262850688E-3</v>
      </c>
    </row>
    <row r="7648" spans="2:7" x14ac:dyDescent="0.2">
      <c r="B7648" s="153"/>
      <c r="C7648" s="61"/>
      <c r="D7648" t="e">
        <f t="shared" si="242"/>
        <v>#DIV/0!</v>
      </c>
      <c r="F7648">
        <v>7646</v>
      </c>
      <c r="G7648">
        <f t="shared" ca="1" si="241"/>
        <v>-6.094279857302818E-2</v>
      </c>
    </row>
    <row r="7649" spans="2:7" x14ac:dyDescent="0.2">
      <c r="B7649" s="153"/>
      <c r="C7649" s="61"/>
      <c r="D7649" t="e">
        <f t="shared" si="242"/>
        <v>#DIV/0!</v>
      </c>
      <c r="F7649">
        <v>7647</v>
      </c>
      <c r="G7649">
        <f t="shared" ca="1" si="241"/>
        <v>-9.4772882562101896E-2</v>
      </c>
    </row>
    <row r="7650" spans="2:7" x14ac:dyDescent="0.2">
      <c r="B7650" s="153"/>
      <c r="C7650" s="61"/>
      <c r="D7650" t="e">
        <f t="shared" si="242"/>
        <v>#DIV/0!</v>
      </c>
      <c r="F7650">
        <v>7648</v>
      </c>
      <c r="G7650">
        <f t="shared" ca="1" si="241"/>
        <v>-5.392730754840358E-2</v>
      </c>
    </row>
    <row r="7651" spans="2:7" x14ac:dyDescent="0.2">
      <c r="B7651" s="153"/>
      <c r="C7651" s="61"/>
      <c r="D7651" t="e">
        <f t="shared" si="242"/>
        <v>#DIV/0!</v>
      </c>
      <c r="F7651">
        <v>7649</v>
      </c>
      <c r="G7651">
        <f t="shared" ca="1" si="241"/>
        <v>-5.7716311664373172E-3</v>
      </c>
    </row>
    <row r="7652" spans="2:7" x14ac:dyDescent="0.2">
      <c r="B7652" s="153"/>
      <c r="C7652" s="61"/>
      <c r="D7652" t="e">
        <f t="shared" si="242"/>
        <v>#DIV/0!</v>
      </c>
      <c r="F7652">
        <v>7650</v>
      </c>
      <c r="G7652">
        <f t="shared" ca="1" si="241"/>
        <v>1.1390061016802061E-2</v>
      </c>
    </row>
    <row r="7653" spans="2:7" x14ac:dyDescent="0.2">
      <c r="B7653" s="153"/>
      <c r="C7653" s="61"/>
      <c r="D7653" t="e">
        <f t="shared" si="242"/>
        <v>#DIV/0!</v>
      </c>
      <c r="F7653">
        <v>7651</v>
      </c>
      <c r="G7653">
        <f t="shared" ca="1" si="241"/>
        <v>1.7050007771438865E-3</v>
      </c>
    </row>
    <row r="7654" spans="2:7" x14ac:dyDescent="0.2">
      <c r="B7654" s="153"/>
      <c r="C7654" s="61"/>
      <c r="D7654" t="e">
        <f t="shared" si="242"/>
        <v>#DIV/0!</v>
      </c>
      <c r="F7654">
        <v>7652</v>
      </c>
      <c r="G7654">
        <f t="shared" ca="1" si="241"/>
        <v>7.8827181755199358E-2</v>
      </c>
    </row>
    <row r="7655" spans="2:7" x14ac:dyDescent="0.2">
      <c r="B7655" s="153"/>
      <c r="C7655" s="61"/>
      <c r="D7655" t="e">
        <f t="shared" si="242"/>
        <v>#DIV/0!</v>
      </c>
      <c r="F7655">
        <v>7653</v>
      </c>
      <c r="G7655">
        <f t="shared" ca="1" si="241"/>
        <v>6.1076462458247778E-2</v>
      </c>
    </row>
    <row r="7656" spans="2:7" x14ac:dyDescent="0.2">
      <c r="B7656" s="153"/>
      <c r="C7656" s="61"/>
      <c r="D7656" t="e">
        <f t="shared" si="242"/>
        <v>#DIV/0!</v>
      </c>
      <c r="F7656">
        <v>7654</v>
      </c>
      <c r="G7656">
        <f t="shared" ca="1" si="241"/>
        <v>1.3604313072588969E-2</v>
      </c>
    </row>
    <row r="7657" spans="2:7" x14ac:dyDescent="0.2">
      <c r="B7657" s="153"/>
      <c r="C7657" s="61"/>
      <c r="D7657" t="e">
        <f t="shared" si="242"/>
        <v>#DIV/0!</v>
      </c>
      <c r="F7657">
        <v>7655</v>
      </c>
      <c r="G7657">
        <f t="shared" ca="1" si="241"/>
        <v>-6.442391565731008E-2</v>
      </c>
    </row>
    <row r="7658" spans="2:7" x14ac:dyDescent="0.2">
      <c r="B7658" s="153"/>
      <c r="C7658" s="61"/>
      <c r="D7658" t="e">
        <f t="shared" si="242"/>
        <v>#DIV/0!</v>
      </c>
      <c r="F7658">
        <v>7656</v>
      </c>
      <c r="G7658">
        <f t="shared" ca="1" si="241"/>
        <v>-5.5560076626181967E-2</v>
      </c>
    </row>
    <row r="7659" spans="2:7" x14ac:dyDescent="0.2">
      <c r="B7659" s="153"/>
      <c r="C7659" s="61"/>
      <c r="D7659" t="e">
        <f t="shared" si="242"/>
        <v>#DIV/0!</v>
      </c>
      <c r="F7659">
        <v>7657</v>
      </c>
      <c r="G7659">
        <f t="shared" ca="1" si="241"/>
        <v>4.5504162011255709E-3</v>
      </c>
    </row>
    <row r="7660" spans="2:7" x14ac:dyDescent="0.2">
      <c r="B7660" s="153"/>
      <c r="C7660" s="61"/>
      <c r="D7660" t="e">
        <f t="shared" si="242"/>
        <v>#DIV/0!</v>
      </c>
      <c r="F7660">
        <v>7658</v>
      </c>
      <c r="G7660">
        <f t="shared" ca="1" si="241"/>
        <v>2.3304075675127288E-2</v>
      </c>
    </row>
    <row r="7661" spans="2:7" x14ac:dyDescent="0.2">
      <c r="B7661" s="153"/>
      <c r="C7661" s="61"/>
      <c r="D7661" t="e">
        <f t="shared" si="242"/>
        <v>#DIV/0!</v>
      </c>
      <c r="F7661">
        <v>7659</v>
      </c>
      <c r="G7661">
        <f t="shared" ca="1" si="241"/>
        <v>0.10507989702684815</v>
      </c>
    </row>
    <row r="7662" spans="2:7" x14ac:dyDescent="0.2">
      <c r="B7662" s="153"/>
      <c r="C7662" s="61"/>
      <c r="D7662" t="e">
        <f t="shared" si="242"/>
        <v>#DIV/0!</v>
      </c>
      <c r="F7662">
        <v>7660</v>
      </c>
      <c r="G7662">
        <f t="shared" ca="1" si="241"/>
        <v>-4.0878721232173627E-2</v>
      </c>
    </row>
    <row r="7663" spans="2:7" x14ac:dyDescent="0.2">
      <c r="B7663" s="153"/>
      <c r="C7663" s="61"/>
      <c r="D7663" t="e">
        <f t="shared" si="242"/>
        <v>#DIV/0!</v>
      </c>
      <c r="F7663">
        <v>7661</v>
      </c>
      <c r="G7663">
        <f t="shared" ca="1" si="241"/>
        <v>9.1329144421117434E-2</v>
      </c>
    </row>
    <row r="7664" spans="2:7" x14ac:dyDescent="0.2">
      <c r="B7664" s="153"/>
      <c r="C7664" s="61"/>
      <c r="D7664" t="e">
        <f t="shared" si="242"/>
        <v>#DIV/0!</v>
      </c>
      <c r="F7664">
        <v>7662</v>
      </c>
      <c r="G7664">
        <f t="shared" ca="1" si="241"/>
        <v>7.0941077849372688E-2</v>
      </c>
    </row>
    <row r="7665" spans="2:7" x14ac:dyDescent="0.2">
      <c r="B7665" s="153"/>
      <c r="C7665" s="61"/>
      <c r="D7665" t="e">
        <f t="shared" si="242"/>
        <v>#DIV/0!</v>
      </c>
      <c r="F7665">
        <v>7663</v>
      </c>
      <c r="G7665">
        <f t="shared" ca="1" si="241"/>
        <v>0.12013265208826403</v>
      </c>
    </row>
    <row r="7666" spans="2:7" x14ac:dyDescent="0.2">
      <c r="B7666" s="153"/>
      <c r="C7666" s="61"/>
      <c r="D7666" t="e">
        <f t="shared" si="242"/>
        <v>#DIV/0!</v>
      </c>
      <c r="F7666">
        <v>7664</v>
      </c>
      <c r="G7666">
        <f t="shared" ca="1" si="241"/>
        <v>-0.12058095248815051</v>
      </c>
    </row>
    <row r="7667" spans="2:7" x14ac:dyDescent="0.2">
      <c r="B7667" s="153"/>
      <c r="C7667" s="61"/>
      <c r="D7667" t="e">
        <f t="shared" si="242"/>
        <v>#DIV/0!</v>
      </c>
      <c r="F7667">
        <v>7665</v>
      </c>
      <c r="G7667">
        <f t="shared" ca="1" si="241"/>
        <v>4.8577579186924728E-2</v>
      </c>
    </row>
    <row r="7668" spans="2:7" x14ac:dyDescent="0.2">
      <c r="B7668" s="153"/>
      <c r="C7668" s="61"/>
      <c r="D7668" t="e">
        <f t="shared" si="242"/>
        <v>#DIV/0!</v>
      </c>
      <c r="F7668">
        <v>7666</v>
      </c>
      <c r="G7668">
        <f t="shared" ca="1" si="241"/>
        <v>-4.961550421010516E-2</v>
      </c>
    </row>
    <row r="7669" spans="2:7" x14ac:dyDescent="0.2">
      <c r="B7669" s="153"/>
      <c r="C7669" s="61"/>
      <c r="D7669" t="e">
        <f t="shared" si="242"/>
        <v>#DIV/0!</v>
      </c>
      <c r="F7669">
        <v>7667</v>
      </c>
      <c r="G7669">
        <f t="shared" ca="1" si="241"/>
        <v>-4.1125532525716602E-2</v>
      </c>
    </row>
    <row r="7670" spans="2:7" x14ac:dyDescent="0.2">
      <c r="B7670" s="153"/>
      <c r="C7670" s="61"/>
      <c r="D7670" t="e">
        <f t="shared" si="242"/>
        <v>#DIV/0!</v>
      </c>
      <c r="F7670">
        <v>7668</v>
      </c>
      <c r="G7670">
        <f t="shared" ca="1" si="241"/>
        <v>6.7245570570632462E-2</v>
      </c>
    </row>
    <row r="7671" spans="2:7" x14ac:dyDescent="0.2">
      <c r="B7671" s="153"/>
      <c r="C7671" s="61"/>
      <c r="D7671" t="e">
        <f t="shared" si="242"/>
        <v>#DIV/0!</v>
      </c>
      <c r="F7671">
        <v>7669</v>
      </c>
      <c r="G7671">
        <f t="shared" ca="1" si="241"/>
        <v>-5.6628476569627807E-2</v>
      </c>
    </row>
    <row r="7672" spans="2:7" x14ac:dyDescent="0.2">
      <c r="B7672" s="153"/>
      <c r="C7672" s="61"/>
      <c r="D7672" t="e">
        <f t="shared" si="242"/>
        <v>#DIV/0!</v>
      </c>
      <c r="F7672">
        <v>7670</v>
      </c>
      <c r="G7672">
        <f t="shared" ca="1" si="241"/>
        <v>2.2725021980595148E-2</v>
      </c>
    </row>
    <row r="7673" spans="2:7" x14ac:dyDescent="0.2">
      <c r="B7673" s="153"/>
      <c r="C7673" s="61"/>
      <c r="D7673" t="e">
        <f t="shared" si="242"/>
        <v>#DIV/0!</v>
      </c>
      <c r="F7673">
        <v>7671</v>
      </c>
      <c r="G7673">
        <f t="shared" ca="1" si="241"/>
        <v>6.9037872243736358E-3</v>
      </c>
    </row>
    <row r="7674" spans="2:7" x14ac:dyDescent="0.2">
      <c r="B7674" s="153"/>
      <c r="C7674" s="61"/>
      <c r="D7674" t="e">
        <f t="shared" si="242"/>
        <v>#DIV/0!</v>
      </c>
      <c r="F7674">
        <v>7672</v>
      </c>
      <c r="G7674">
        <f t="shared" ca="1" si="241"/>
        <v>7.9206669372253291E-2</v>
      </c>
    </row>
    <row r="7675" spans="2:7" x14ac:dyDescent="0.2">
      <c r="B7675" s="153"/>
      <c r="C7675" s="61"/>
      <c r="D7675" t="e">
        <f t="shared" si="242"/>
        <v>#DIV/0!</v>
      </c>
      <c r="F7675">
        <v>7673</v>
      </c>
      <c r="G7675">
        <f t="shared" ca="1" si="241"/>
        <v>2.596300539989517E-2</v>
      </c>
    </row>
    <row r="7676" spans="2:7" x14ac:dyDescent="0.2">
      <c r="B7676" s="153"/>
      <c r="C7676" s="61"/>
      <c r="D7676" t="e">
        <f t="shared" si="242"/>
        <v>#DIV/0!</v>
      </c>
      <c r="F7676">
        <v>7674</v>
      </c>
      <c r="G7676">
        <f t="shared" ca="1" si="241"/>
        <v>3.7100971728129602E-2</v>
      </c>
    </row>
    <row r="7677" spans="2:7" x14ac:dyDescent="0.2">
      <c r="B7677" s="153"/>
      <c r="C7677" s="61"/>
      <c r="D7677" t="e">
        <f t="shared" si="242"/>
        <v>#DIV/0!</v>
      </c>
      <c r="F7677">
        <v>7675</v>
      </c>
      <c r="G7677">
        <f t="shared" ca="1" si="241"/>
        <v>-4.5799281103886397E-2</v>
      </c>
    </row>
    <row r="7678" spans="2:7" x14ac:dyDescent="0.2">
      <c r="B7678" s="153"/>
      <c r="C7678" s="61"/>
      <c r="D7678" t="e">
        <f t="shared" si="242"/>
        <v>#DIV/0!</v>
      </c>
      <c r="F7678">
        <v>7676</v>
      </c>
      <c r="G7678">
        <f t="shared" ca="1" si="241"/>
        <v>-7.6917533357852667E-3</v>
      </c>
    </row>
    <row r="7679" spans="2:7" x14ac:dyDescent="0.2">
      <c r="B7679" s="153"/>
      <c r="C7679" s="61"/>
      <c r="D7679" t="e">
        <f t="shared" si="242"/>
        <v>#DIV/0!</v>
      </c>
      <c r="F7679">
        <v>7677</v>
      </c>
      <c r="G7679">
        <f t="shared" ca="1" si="241"/>
        <v>-1.9440829110775576E-2</v>
      </c>
    </row>
    <row r="7680" spans="2:7" x14ac:dyDescent="0.2">
      <c r="B7680" s="153"/>
      <c r="C7680" s="61"/>
      <c r="D7680" t="e">
        <f t="shared" si="242"/>
        <v>#DIV/0!</v>
      </c>
      <c r="F7680">
        <v>7678</v>
      </c>
      <c r="G7680">
        <f t="shared" ca="1" si="241"/>
        <v>4.483828020983658E-2</v>
      </c>
    </row>
    <row r="7681" spans="2:7" x14ac:dyDescent="0.2">
      <c r="B7681" s="153"/>
      <c r="C7681" s="61"/>
      <c r="D7681" t="e">
        <f t="shared" si="242"/>
        <v>#DIV/0!</v>
      </c>
      <c r="F7681">
        <v>7679</v>
      </c>
      <c r="G7681">
        <f t="shared" ca="1" si="241"/>
        <v>6.0599270480114584E-2</v>
      </c>
    </row>
    <row r="7682" spans="2:7" x14ac:dyDescent="0.2">
      <c r="B7682" s="153"/>
      <c r="C7682" s="61"/>
      <c r="D7682" t="e">
        <f t="shared" si="242"/>
        <v>#DIV/0!</v>
      </c>
      <c r="F7682">
        <v>7680</v>
      </c>
      <c r="G7682">
        <f t="shared" ca="1" si="241"/>
        <v>-5.2884870420989258E-2</v>
      </c>
    </row>
    <row r="7683" spans="2:7" x14ac:dyDescent="0.2">
      <c r="B7683" s="153"/>
      <c r="C7683" s="61"/>
      <c r="D7683" t="e">
        <f t="shared" si="242"/>
        <v>#DIV/0!</v>
      </c>
      <c r="F7683">
        <v>7681</v>
      </c>
      <c r="G7683">
        <f t="shared" ref="G7683:G7746" ca="1" si="243">_xlfn.NORM.INV(RAND(),$N$5,$N$6)</f>
        <v>-0.14166932083434203</v>
      </c>
    </row>
    <row r="7684" spans="2:7" x14ac:dyDescent="0.2">
      <c r="B7684" s="153"/>
      <c r="C7684" s="61"/>
      <c r="D7684" t="e">
        <f t="shared" si="242"/>
        <v>#DIV/0!</v>
      </c>
      <c r="F7684">
        <v>7682</v>
      </c>
      <c r="G7684">
        <f t="shared" ca="1" si="243"/>
        <v>-3.4859826522317387E-2</v>
      </c>
    </row>
    <row r="7685" spans="2:7" x14ac:dyDescent="0.2">
      <c r="B7685" s="153"/>
      <c r="C7685" s="61"/>
      <c r="D7685" t="e">
        <f t="shared" si="242"/>
        <v>#DIV/0!</v>
      </c>
      <c r="F7685">
        <v>7683</v>
      </c>
      <c r="G7685">
        <f t="shared" ca="1" si="243"/>
        <v>-3.1172654971398431E-2</v>
      </c>
    </row>
    <row r="7686" spans="2:7" x14ac:dyDescent="0.2">
      <c r="B7686" s="153"/>
      <c r="C7686" s="61"/>
      <c r="D7686" t="e">
        <f t="shared" si="242"/>
        <v>#DIV/0!</v>
      </c>
      <c r="F7686">
        <v>7684</v>
      </c>
      <c r="G7686">
        <f t="shared" ca="1" si="243"/>
        <v>4.4035801092116689E-2</v>
      </c>
    </row>
    <row r="7687" spans="2:7" x14ac:dyDescent="0.2">
      <c r="B7687" s="153"/>
      <c r="C7687" s="61"/>
      <c r="D7687" t="e">
        <f t="shared" si="242"/>
        <v>#DIV/0!</v>
      </c>
      <c r="F7687">
        <v>7685</v>
      </c>
      <c r="G7687">
        <f t="shared" ca="1" si="243"/>
        <v>6.5399636031434963E-2</v>
      </c>
    </row>
    <row r="7688" spans="2:7" x14ac:dyDescent="0.2">
      <c r="B7688" s="153"/>
      <c r="C7688" s="61"/>
      <c r="D7688" t="e">
        <f t="shared" si="242"/>
        <v>#DIV/0!</v>
      </c>
      <c r="F7688">
        <v>7686</v>
      </c>
      <c r="G7688">
        <f t="shared" ca="1" si="243"/>
        <v>-6.1360024239206418E-2</v>
      </c>
    </row>
    <row r="7689" spans="2:7" x14ac:dyDescent="0.2">
      <c r="B7689" s="153"/>
      <c r="C7689" s="61"/>
      <c r="D7689" t="e">
        <f t="shared" si="242"/>
        <v>#DIV/0!</v>
      </c>
      <c r="F7689">
        <v>7687</v>
      </c>
      <c r="G7689">
        <f t="shared" ca="1" si="243"/>
        <v>2.8629254475926891E-2</v>
      </c>
    </row>
    <row r="7690" spans="2:7" x14ac:dyDescent="0.2">
      <c r="B7690" s="153"/>
      <c r="C7690" s="61"/>
      <c r="D7690" t="e">
        <f t="shared" si="242"/>
        <v>#DIV/0!</v>
      </c>
      <c r="F7690">
        <v>7688</v>
      </c>
      <c r="G7690">
        <f t="shared" ca="1" si="243"/>
        <v>1.9205142445639947E-2</v>
      </c>
    </row>
    <row r="7691" spans="2:7" x14ac:dyDescent="0.2">
      <c r="B7691" s="153"/>
      <c r="C7691" s="61"/>
      <c r="D7691" t="e">
        <f t="shared" si="242"/>
        <v>#DIV/0!</v>
      </c>
      <c r="F7691">
        <v>7689</v>
      </c>
      <c r="G7691">
        <f t="shared" ca="1" si="243"/>
        <v>-2.4142149236714854E-2</v>
      </c>
    </row>
    <row r="7692" spans="2:7" x14ac:dyDescent="0.2">
      <c r="B7692" s="153"/>
      <c r="C7692" s="61"/>
      <c r="D7692" t="e">
        <f t="shared" si="242"/>
        <v>#DIV/0!</v>
      </c>
      <c r="F7692">
        <v>7690</v>
      </c>
      <c r="G7692">
        <f t="shared" ca="1" si="243"/>
        <v>4.647121796003259E-2</v>
      </c>
    </row>
    <row r="7693" spans="2:7" x14ac:dyDescent="0.2">
      <c r="B7693" s="153"/>
      <c r="C7693" s="61"/>
      <c r="D7693" t="e">
        <f t="shared" si="242"/>
        <v>#DIV/0!</v>
      </c>
      <c r="F7693">
        <v>7691</v>
      </c>
      <c r="G7693">
        <f t="shared" ca="1" si="243"/>
        <v>-6.6788495016902247E-2</v>
      </c>
    </row>
    <row r="7694" spans="2:7" x14ac:dyDescent="0.2">
      <c r="B7694" s="153"/>
      <c r="C7694" s="61"/>
      <c r="D7694" t="e">
        <f t="shared" si="242"/>
        <v>#DIV/0!</v>
      </c>
      <c r="F7694">
        <v>7692</v>
      </c>
      <c r="G7694">
        <f t="shared" ca="1" si="243"/>
        <v>1.5384267665340219E-2</v>
      </c>
    </row>
    <row r="7695" spans="2:7" x14ac:dyDescent="0.2">
      <c r="B7695" s="153"/>
      <c r="C7695" s="61"/>
      <c r="D7695" t="e">
        <f t="shared" si="242"/>
        <v>#DIV/0!</v>
      </c>
      <c r="F7695">
        <v>7693</v>
      </c>
      <c r="G7695">
        <f t="shared" ca="1" si="243"/>
        <v>-2.5812867465900242E-2</v>
      </c>
    </row>
    <row r="7696" spans="2:7" x14ac:dyDescent="0.2">
      <c r="B7696" s="153"/>
      <c r="C7696" s="61"/>
      <c r="D7696" t="e">
        <f t="shared" si="242"/>
        <v>#DIV/0!</v>
      </c>
      <c r="F7696">
        <v>7694</v>
      </c>
      <c r="G7696">
        <f t="shared" ca="1" si="243"/>
        <v>3.9424247107833196E-2</v>
      </c>
    </row>
    <row r="7697" spans="2:7" x14ac:dyDescent="0.2">
      <c r="B7697" s="153"/>
      <c r="C7697" s="61"/>
      <c r="D7697" t="e">
        <f t="shared" si="242"/>
        <v>#DIV/0!</v>
      </c>
      <c r="F7697">
        <v>7695</v>
      </c>
      <c r="G7697">
        <f t="shared" ca="1" si="243"/>
        <v>-7.4654259102199028E-2</v>
      </c>
    </row>
    <row r="7698" spans="2:7" x14ac:dyDescent="0.2">
      <c r="B7698" s="153"/>
      <c r="C7698" s="61"/>
      <c r="D7698" t="e">
        <f t="shared" ref="D7698:D7761" si="244">(C7698-C7699)/C7699</f>
        <v>#DIV/0!</v>
      </c>
      <c r="F7698">
        <v>7696</v>
      </c>
      <c r="G7698">
        <f t="shared" ca="1" si="243"/>
        <v>-0.1279626814540413</v>
      </c>
    </row>
    <row r="7699" spans="2:7" x14ac:dyDescent="0.2">
      <c r="B7699" s="153"/>
      <c r="C7699" s="61"/>
      <c r="D7699" t="e">
        <f t="shared" si="244"/>
        <v>#DIV/0!</v>
      </c>
      <c r="F7699">
        <v>7697</v>
      </c>
      <c r="G7699">
        <f t="shared" ca="1" si="243"/>
        <v>-8.4402822395475852E-3</v>
      </c>
    </row>
    <row r="7700" spans="2:7" x14ac:dyDescent="0.2">
      <c r="B7700" s="153"/>
      <c r="C7700" s="61"/>
      <c r="D7700" t="e">
        <f t="shared" si="244"/>
        <v>#DIV/0!</v>
      </c>
      <c r="F7700">
        <v>7698</v>
      </c>
      <c r="G7700">
        <f t="shared" ca="1" si="243"/>
        <v>7.9189101502834341E-2</v>
      </c>
    </row>
    <row r="7701" spans="2:7" x14ac:dyDescent="0.2">
      <c r="B7701" s="153"/>
      <c r="C7701" s="61"/>
      <c r="D7701" t="e">
        <f t="shared" si="244"/>
        <v>#DIV/0!</v>
      </c>
      <c r="F7701">
        <v>7699</v>
      </c>
      <c r="G7701">
        <f t="shared" ca="1" si="243"/>
        <v>-3.0597754000613143E-2</v>
      </c>
    </row>
    <row r="7702" spans="2:7" x14ac:dyDescent="0.2">
      <c r="B7702" s="153"/>
      <c r="C7702" s="61"/>
      <c r="D7702" t="e">
        <f t="shared" si="244"/>
        <v>#DIV/0!</v>
      </c>
      <c r="F7702">
        <v>7700</v>
      </c>
      <c r="G7702">
        <f t="shared" ca="1" si="243"/>
        <v>-8.1998254379371319E-2</v>
      </c>
    </row>
    <row r="7703" spans="2:7" x14ac:dyDescent="0.2">
      <c r="B7703" s="153"/>
      <c r="C7703" s="61"/>
      <c r="D7703" t="e">
        <f t="shared" si="244"/>
        <v>#DIV/0!</v>
      </c>
      <c r="F7703">
        <v>7701</v>
      </c>
      <c r="G7703">
        <f t="shared" ca="1" si="243"/>
        <v>-6.1056476336393592E-2</v>
      </c>
    </row>
    <row r="7704" spans="2:7" x14ac:dyDescent="0.2">
      <c r="B7704" s="153"/>
      <c r="C7704" s="61"/>
      <c r="D7704" t="e">
        <f t="shared" si="244"/>
        <v>#DIV/0!</v>
      </c>
      <c r="F7704">
        <v>7702</v>
      </c>
      <c r="G7704">
        <f t="shared" ca="1" si="243"/>
        <v>-6.9555972872739916E-2</v>
      </c>
    </row>
    <row r="7705" spans="2:7" x14ac:dyDescent="0.2">
      <c r="B7705" s="153"/>
      <c r="C7705" s="61"/>
      <c r="D7705" t="e">
        <f t="shared" si="244"/>
        <v>#DIV/0!</v>
      </c>
      <c r="F7705">
        <v>7703</v>
      </c>
      <c r="G7705">
        <f t="shared" ca="1" si="243"/>
        <v>-1.7236904198148141E-2</v>
      </c>
    </row>
    <row r="7706" spans="2:7" x14ac:dyDescent="0.2">
      <c r="B7706" s="153"/>
      <c r="C7706" s="61"/>
      <c r="D7706" t="e">
        <f t="shared" si="244"/>
        <v>#DIV/0!</v>
      </c>
      <c r="F7706">
        <v>7704</v>
      </c>
      <c r="G7706">
        <f t="shared" ca="1" si="243"/>
        <v>3.3203967646472266E-2</v>
      </c>
    </row>
    <row r="7707" spans="2:7" x14ac:dyDescent="0.2">
      <c r="B7707" s="153"/>
      <c r="C7707" s="61"/>
      <c r="D7707" t="e">
        <f t="shared" si="244"/>
        <v>#DIV/0!</v>
      </c>
      <c r="F7707">
        <v>7705</v>
      </c>
      <c r="G7707">
        <f t="shared" ca="1" si="243"/>
        <v>-5.9907632560988466E-2</v>
      </c>
    </row>
    <row r="7708" spans="2:7" x14ac:dyDescent="0.2">
      <c r="B7708" s="153"/>
      <c r="C7708" s="61"/>
      <c r="D7708" t="e">
        <f t="shared" si="244"/>
        <v>#DIV/0!</v>
      </c>
      <c r="F7708">
        <v>7706</v>
      </c>
      <c r="G7708">
        <f t="shared" ca="1" si="243"/>
        <v>1.314802242249846E-2</v>
      </c>
    </row>
    <row r="7709" spans="2:7" x14ac:dyDescent="0.2">
      <c r="B7709" s="153"/>
      <c r="C7709" s="61"/>
      <c r="D7709" t="e">
        <f t="shared" si="244"/>
        <v>#DIV/0!</v>
      </c>
      <c r="F7709">
        <v>7707</v>
      </c>
      <c r="G7709">
        <f t="shared" ca="1" si="243"/>
        <v>2.4324397724764524E-2</v>
      </c>
    </row>
    <row r="7710" spans="2:7" x14ac:dyDescent="0.2">
      <c r="B7710" s="153"/>
      <c r="C7710" s="61"/>
      <c r="D7710" t="e">
        <f t="shared" si="244"/>
        <v>#DIV/0!</v>
      </c>
      <c r="F7710">
        <v>7708</v>
      </c>
      <c r="G7710">
        <f t="shared" ca="1" si="243"/>
        <v>-0.17555294000531291</v>
      </c>
    </row>
    <row r="7711" spans="2:7" x14ac:dyDescent="0.2">
      <c r="B7711" s="153"/>
      <c r="C7711" s="61"/>
      <c r="D7711" t="e">
        <f t="shared" si="244"/>
        <v>#DIV/0!</v>
      </c>
      <c r="F7711">
        <v>7709</v>
      </c>
      <c r="G7711">
        <f t="shared" ca="1" si="243"/>
        <v>-4.2954157176884597E-2</v>
      </c>
    </row>
    <row r="7712" spans="2:7" x14ac:dyDescent="0.2">
      <c r="B7712" s="153"/>
      <c r="C7712" s="61"/>
      <c r="D7712" t="e">
        <f t="shared" si="244"/>
        <v>#DIV/0!</v>
      </c>
      <c r="F7712">
        <v>7710</v>
      </c>
      <c r="G7712">
        <f t="shared" ca="1" si="243"/>
        <v>5.3969399631718699E-2</v>
      </c>
    </row>
    <row r="7713" spans="2:7" x14ac:dyDescent="0.2">
      <c r="B7713" s="153"/>
      <c r="C7713" s="61"/>
      <c r="D7713" t="e">
        <f t="shared" si="244"/>
        <v>#DIV/0!</v>
      </c>
      <c r="F7713">
        <v>7711</v>
      </c>
      <c r="G7713">
        <f t="shared" ca="1" si="243"/>
        <v>9.4334689300157912E-2</v>
      </c>
    </row>
    <row r="7714" spans="2:7" x14ac:dyDescent="0.2">
      <c r="B7714" s="153"/>
      <c r="C7714" s="61"/>
      <c r="D7714" t="e">
        <f t="shared" si="244"/>
        <v>#DIV/0!</v>
      </c>
      <c r="F7714">
        <v>7712</v>
      </c>
      <c r="G7714">
        <f t="shared" ca="1" si="243"/>
        <v>-7.3481594396859529E-2</v>
      </c>
    </row>
    <row r="7715" spans="2:7" x14ac:dyDescent="0.2">
      <c r="B7715" s="153"/>
      <c r="C7715" s="61"/>
      <c r="D7715" t="e">
        <f t="shared" si="244"/>
        <v>#DIV/0!</v>
      </c>
      <c r="F7715">
        <v>7713</v>
      </c>
      <c r="G7715">
        <f t="shared" ca="1" si="243"/>
        <v>-5.7265003535828099E-2</v>
      </c>
    </row>
    <row r="7716" spans="2:7" x14ac:dyDescent="0.2">
      <c r="B7716" s="153"/>
      <c r="C7716" s="61"/>
      <c r="D7716" t="e">
        <f t="shared" si="244"/>
        <v>#DIV/0!</v>
      </c>
      <c r="F7716">
        <v>7714</v>
      </c>
      <c r="G7716">
        <f t="shared" ca="1" si="243"/>
        <v>4.545743509386236E-2</v>
      </c>
    </row>
    <row r="7717" spans="2:7" x14ac:dyDescent="0.2">
      <c r="B7717" s="153"/>
      <c r="C7717" s="61"/>
      <c r="D7717" t="e">
        <f t="shared" si="244"/>
        <v>#DIV/0!</v>
      </c>
      <c r="F7717">
        <v>7715</v>
      </c>
      <c r="G7717">
        <f t="shared" ca="1" si="243"/>
        <v>-9.0430151073350902E-3</v>
      </c>
    </row>
    <row r="7718" spans="2:7" x14ac:dyDescent="0.2">
      <c r="B7718" s="153"/>
      <c r="C7718" s="61"/>
      <c r="D7718" t="e">
        <f t="shared" si="244"/>
        <v>#DIV/0!</v>
      </c>
      <c r="F7718">
        <v>7716</v>
      </c>
      <c r="G7718">
        <f t="shared" ca="1" si="243"/>
        <v>6.4151906681092274E-2</v>
      </c>
    </row>
    <row r="7719" spans="2:7" x14ac:dyDescent="0.2">
      <c r="B7719" s="153"/>
      <c r="C7719" s="61"/>
      <c r="D7719" t="e">
        <f t="shared" si="244"/>
        <v>#DIV/0!</v>
      </c>
      <c r="F7719">
        <v>7717</v>
      </c>
      <c r="G7719">
        <f t="shared" ca="1" si="243"/>
        <v>4.3751301035067712E-2</v>
      </c>
    </row>
    <row r="7720" spans="2:7" x14ac:dyDescent="0.2">
      <c r="B7720" s="153"/>
      <c r="C7720" s="61"/>
      <c r="D7720" t="e">
        <f t="shared" si="244"/>
        <v>#DIV/0!</v>
      </c>
      <c r="F7720">
        <v>7718</v>
      </c>
      <c r="G7720">
        <f t="shared" ca="1" si="243"/>
        <v>-2.8341071124455438E-2</v>
      </c>
    </row>
    <row r="7721" spans="2:7" x14ac:dyDescent="0.2">
      <c r="B7721" s="153"/>
      <c r="C7721" s="61"/>
      <c r="D7721" t="e">
        <f t="shared" si="244"/>
        <v>#DIV/0!</v>
      </c>
      <c r="F7721">
        <v>7719</v>
      </c>
      <c r="G7721">
        <f t="shared" ca="1" si="243"/>
        <v>6.6221042582126355E-2</v>
      </c>
    </row>
    <row r="7722" spans="2:7" x14ac:dyDescent="0.2">
      <c r="B7722" s="153"/>
      <c r="C7722" s="61"/>
      <c r="D7722" t="e">
        <f t="shared" si="244"/>
        <v>#DIV/0!</v>
      </c>
      <c r="F7722">
        <v>7720</v>
      </c>
      <c r="G7722">
        <f t="shared" ca="1" si="243"/>
        <v>-7.5614166211305702E-3</v>
      </c>
    </row>
    <row r="7723" spans="2:7" x14ac:dyDescent="0.2">
      <c r="B7723" s="153"/>
      <c r="C7723" s="61"/>
      <c r="D7723" t="e">
        <f t="shared" si="244"/>
        <v>#DIV/0!</v>
      </c>
      <c r="F7723">
        <v>7721</v>
      </c>
      <c r="G7723">
        <f t="shared" ca="1" si="243"/>
        <v>6.8649358935046589E-2</v>
      </c>
    </row>
    <row r="7724" spans="2:7" x14ac:dyDescent="0.2">
      <c r="B7724" s="153"/>
      <c r="C7724" s="61"/>
      <c r="D7724" t="e">
        <f t="shared" si="244"/>
        <v>#DIV/0!</v>
      </c>
      <c r="F7724">
        <v>7722</v>
      </c>
      <c r="G7724">
        <f t="shared" ca="1" si="243"/>
        <v>4.8192691478613395E-2</v>
      </c>
    </row>
    <row r="7725" spans="2:7" x14ac:dyDescent="0.2">
      <c r="B7725" s="153"/>
      <c r="C7725" s="61"/>
      <c r="D7725" t="e">
        <f t="shared" si="244"/>
        <v>#DIV/0!</v>
      </c>
      <c r="F7725">
        <v>7723</v>
      </c>
      <c r="G7725">
        <f t="shared" ca="1" si="243"/>
        <v>-3.8617760156869498E-2</v>
      </c>
    </row>
    <row r="7726" spans="2:7" x14ac:dyDescent="0.2">
      <c r="B7726" s="153"/>
      <c r="C7726" s="61"/>
      <c r="D7726" t="e">
        <f t="shared" si="244"/>
        <v>#DIV/0!</v>
      </c>
      <c r="F7726">
        <v>7724</v>
      </c>
      <c r="G7726">
        <f t="shared" ca="1" si="243"/>
        <v>0.15847707225846558</v>
      </c>
    </row>
    <row r="7727" spans="2:7" x14ac:dyDescent="0.2">
      <c r="B7727" s="153"/>
      <c r="C7727" s="61"/>
      <c r="D7727" t="e">
        <f t="shared" si="244"/>
        <v>#DIV/0!</v>
      </c>
      <c r="F7727">
        <v>7725</v>
      </c>
      <c r="G7727">
        <f t="shared" ca="1" si="243"/>
        <v>-4.6535239287026922E-2</v>
      </c>
    </row>
    <row r="7728" spans="2:7" x14ac:dyDescent="0.2">
      <c r="B7728" s="153"/>
      <c r="C7728" s="61"/>
      <c r="D7728" t="e">
        <f t="shared" si="244"/>
        <v>#DIV/0!</v>
      </c>
      <c r="F7728">
        <v>7726</v>
      </c>
      <c r="G7728">
        <f t="shared" ca="1" si="243"/>
        <v>-3.4002889812337664E-2</v>
      </c>
    </row>
    <row r="7729" spans="2:7" x14ac:dyDescent="0.2">
      <c r="B7729" s="153"/>
      <c r="C7729" s="61"/>
      <c r="D7729" t="e">
        <f t="shared" si="244"/>
        <v>#DIV/0!</v>
      </c>
      <c r="F7729">
        <v>7727</v>
      </c>
      <c r="G7729">
        <f t="shared" ca="1" si="243"/>
        <v>6.8758183504728773E-2</v>
      </c>
    </row>
    <row r="7730" spans="2:7" x14ac:dyDescent="0.2">
      <c r="B7730" s="153"/>
      <c r="C7730" s="61"/>
      <c r="D7730" t="e">
        <f t="shared" si="244"/>
        <v>#DIV/0!</v>
      </c>
      <c r="F7730">
        <v>7728</v>
      </c>
      <c r="G7730">
        <f t="shared" ca="1" si="243"/>
        <v>-9.4179054066711038E-3</v>
      </c>
    </row>
    <row r="7731" spans="2:7" x14ac:dyDescent="0.2">
      <c r="B7731" s="153"/>
      <c r="C7731" s="61"/>
      <c r="D7731" t="e">
        <f t="shared" si="244"/>
        <v>#DIV/0!</v>
      </c>
      <c r="F7731">
        <v>7729</v>
      </c>
      <c r="G7731">
        <f t="shared" ca="1" si="243"/>
        <v>-1.5382345821465389E-2</v>
      </c>
    </row>
    <row r="7732" spans="2:7" x14ac:dyDescent="0.2">
      <c r="B7732" s="153"/>
      <c r="C7732" s="61"/>
      <c r="D7732" t="e">
        <f t="shared" si="244"/>
        <v>#DIV/0!</v>
      </c>
      <c r="F7732">
        <v>7730</v>
      </c>
      <c r="G7732">
        <f t="shared" ca="1" si="243"/>
        <v>9.5244142535956575E-2</v>
      </c>
    </row>
    <row r="7733" spans="2:7" x14ac:dyDescent="0.2">
      <c r="B7733" s="153"/>
      <c r="C7733" s="61"/>
      <c r="D7733" t="e">
        <f t="shared" si="244"/>
        <v>#DIV/0!</v>
      </c>
      <c r="F7733">
        <v>7731</v>
      </c>
      <c r="G7733">
        <f t="shared" ca="1" si="243"/>
        <v>-2.8144366614969657E-3</v>
      </c>
    </row>
    <row r="7734" spans="2:7" x14ac:dyDescent="0.2">
      <c r="B7734" s="153"/>
      <c r="C7734" s="61"/>
      <c r="D7734" t="e">
        <f t="shared" si="244"/>
        <v>#DIV/0!</v>
      </c>
      <c r="F7734">
        <v>7732</v>
      </c>
      <c r="G7734">
        <f t="shared" ca="1" si="243"/>
        <v>-4.2471302458939472E-2</v>
      </c>
    </row>
    <row r="7735" spans="2:7" x14ac:dyDescent="0.2">
      <c r="B7735" s="153"/>
      <c r="C7735" s="61"/>
      <c r="D7735" t="e">
        <f t="shared" si="244"/>
        <v>#DIV/0!</v>
      </c>
      <c r="F7735">
        <v>7733</v>
      </c>
      <c r="G7735">
        <f t="shared" ca="1" si="243"/>
        <v>1.6516024210573722E-2</v>
      </c>
    </row>
    <row r="7736" spans="2:7" x14ac:dyDescent="0.2">
      <c r="B7736" s="153"/>
      <c r="C7736" s="61"/>
      <c r="D7736" t="e">
        <f t="shared" si="244"/>
        <v>#DIV/0!</v>
      </c>
      <c r="F7736">
        <v>7734</v>
      </c>
      <c r="G7736">
        <f t="shared" ca="1" si="243"/>
        <v>-1.5222792462490557E-2</v>
      </c>
    </row>
    <row r="7737" spans="2:7" x14ac:dyDescent="0.2">
      <c r="B7737" s="153"/>
      <c r="C7737" s="61"/>
      <c r="D7737" t="e">
        <f t="shared" si="244"/>
        <v>#DIV/0!</v>
      </c>
      <c r="F7737">
        <v>7735</v>
      </c>
      <c r="G7737">
        <f t="shared" ca="1" si="243"/>
        <v>-2.8769240622803487E-2</v>
      </c>
    </row>
    <row r="7738" spans="2:7" x14ac:dyDescent="0.2">
      <c r="B7738" s="153"/>
      <c r="C7738" s="61"/>
      <c r="D7738" t="e">
        <f t="shared" si="244"/>
        <v>#DIV/0!</v>
      </c>
      <c r="F7738">
        <v>7736</v>
      </c>
      <c r="G7738">
        <f t="shared" ca="1" si="243"/>
        <v>-8.0519084001368466E-2</v>
      </c>
    </row>
    <row r="7739" spans="2:7" x14ac:dyDescent="0.2">
      <c r="B7739" s="153"/>
      <c r="C7739" s="61"/>
      <c r="D7739" t="e">
        <f t="shared" si="244"/>
        <v>#DIV/0!</v>
      </c>
      <c r="F7739">
        <v>7737</v>
      </c>
      <c r="G7739">
        <f t="shared" ca="1" si="243"/>
        <v>6.3241254156134241E-2</v>
      </c>
    </row>
    <row r="7740" spans="2:7" x14ac:dyDescent="0.2">
      <c r="B7740" s="153"/>
      <c r="C7740" s="61"/>
      <c r="D7740" t="e">
        <f t="shared" si="244"/>
        <v>#DIV/0!</v>
      </c>
      <c r="F7740">
        <v>7738</v>
      </c>
      <c r="G7740">
        <f t="shared" ca="1" si="243"/>
        <v>8.3601196042012681E-3</v>
      </c>
    </row>
    <row r="7741" spans="2:7" x14ac:dyDescent="0.2">
      <c r="B7741" s="153"/>
      <c r="C7741" s="61"/>
      <c r="D7741" t="e">
        <f t="shared" si="244"/>
        <v>#DIV/0!</v>
      </c>
      <c r="F7741">
        <v>7739</v>
      </c>
      <c r="G7741">
        <f t="shared" ca="1" si="243"/>
        <v>4.368569614768681E-2</v>
      </c>
    </row>
    <row r="7742" spans="2:7" x14ac:dyDescent="0.2">
      <c r="B7742" s="153"/>
      <c r="C7742" s="61"/>
      <c r="D7742" t="e">
        <f t="shared" si="244"/>
        <v>#DIV/0!</v>
      </c>
      <c r="F7742">
        <v>7740</v>
      </c>
      <c r="G7742">
        <f t="shared" ca="1" si="243"/>
        <v>0.11969399041537253</v>
      </c>
    </row>
    <row r="7743" spans="2:7" x14ac:dyDescent="0.2">
      <c r="B7743" s="153"/>
      <c r="C7743" s="61"/>
      <c r="D7743" t="e">
        <f t="shared" si="244"/>
        <v>#DIV/0!</v>
      </c>
      <c r="F7743">
        <v>7741</v>
      </c>
      <c r="G7743">
        <f t="shared" ca="1" si="243"/>
        <v>5.0857530561674962E-5</v>
      </c>
    </row>
    <row r="7744" spans="2:7" x14ac:dyDescent="0.2">
      <c r="B7744" s="153"/>
      <c r="C7744" s="61"/>
      <c r="D7744" t="e">
        <f t="shared" si="244"/>
        <v>#DIV/0!</v>
      </c>
      <c r="F7744">
        <v>7742</v>
      </c>
      <c r="G7744">
        <f t="shared" ca="1" si="243"/>
        <v>-4.6315217052179884E-2</v>
      </c>
    </row>
    <row r="7745" spans="2:7" x14ac:dyDescent="0.2">
      <c r="B7745" s="153"/>
      <c r="C7745" s="61"/>
      <c r="D7745" t="e">
        <f t="shared" si="244"/>
        <v>#DIV/0!</v>
      </c>
      <c r="F7745">
        <v>7743</v>
      </c>
      <c r="G7745">
        <f t="shared" ca="1" si="243"/>
        <v>-3.5066596124177949E-3</v>
      </c>
    </row>
    <row r="7746" spans="2:7" x14ac:dyDescent="0.2">
      <c r="B7746" s="153"/>
      <c r="C7746" s="61"/>
      <c r="D7746" t="e">
        <f t="shared" si="244"/>
        <v>#DIV/0!</v>
      </c>
      <c r="F7746">
        <v>7744</v>
      </c>
      <c r="G7746">
        <f t="shared" ca="1" si="243"/>
        <v>-0.11069653261404584</v>
      </c>
    </row>
    <row r="7747" spans="2:7" x14ac:dyDescent="0.2">
      <c r="B7747" s="153"/>
      <c r="C7747" s="61"/>
      <c r="D7747" t="e">
        <f t="shared" si="244"/>
        <v>#DIV/0!</v>
      </c>
      <c r="F7747">
        <v>7745</v>
      </c>
      <c r="G7747">
        <f t="shared" ref="G7747:G7810" ca="1" si="245">_xlfn.NORM.INV(RAND(),$N$5,$N$6)</f>
        <v>4.838812778148157E-2</v>
      </c>
    </row>
    <row r="7748" spans="2:7" x14ac:dyDescent="0.2">
      <c r="B7748" s="153"/>
      <c r="C7748" s="61"/>
      <c r="D7748" t="e">
        <f t="shared" si="244"/>
        <v>#DIV/0!</v>
      </c>
      <c r="F7748">
        <v>7746</v>
      </c>
      <c r="G7748">
        <f t="shared" ca="1" si="245"/>
        <v>-5.0555897251975662E-3</v>
      </c>
    </row>
    <row r="7749" spans="2:7" x14ac:dyDescent="0.2">
      <c r="B7749" s="153"/>
      <c r="C7749" s="61"/>
      <c r="D7749" t="e">
        <f t="shared" si="244"/>
        <v>#DIV/0!</v>
      </c>
      <c r="F7749">
        <v>7747</v>
      </c>
      <c r="G7749">
        <f t="shared" ca="1" si="245"/>
        <v>3.1440047028562582E-2</v>
      </c>
    </row>
    <row r="7750" spans="2:7" x14ac:dyDescent="0.2">
      <c r="B7750" s="153"/>
      <c r="C7750" s="61"/>
      <c r="D7750" t="e">
        <f t="shared" si="244"/>
        <v>#DIV/0!</v>
      </c>
      <c r="F7750">
        <v>7748</v>
      </c>
      <c r="G7750">
        <f t="shared" ca="1" si="245"/>
        <v>6.5806106745482623E-2</v>
      </c>
    </row>
    <row r="7751" spans="2:7" x14ac:dyDescent="0.2">
      <c r="B7751" s="153"/>
      <c r="C7751" s="61"/>
      <c r="D7751" t="e">
        <f t="shared" si="244"/>
        <v>#DIV/0!</v>
      </c>
      <c r="F7751">
        <v>7749</v>
      </c>
      <c r="G7751">
        <f t="shared" ca="1" si="245"/>
        <v>-1.374695352611109E-2</v>
      </c>
    </row>
    <row r="7752" spans="2:7" x14ac:dyDescent="0.2">
      <c r="B7752" s="153"/>
      <c r="C7752" s="61"/>
      <c r="D7752" t="e">
        <f t="shared" si="244"/>
        <v>#DIV/0!</v>
      </c>
      <c r="F7752">
        <v>7750</v>
      </c>
      <c r="G7752">
        <f t="shared" ca="1" si="245"/>
        <v>1.2914122759019236E-2</v>
      </c>
    </row>
    <row r="7753" spans="2:7" x14ac:dyDescent="0.2">
      <c r="B7753" s="153"/>
      <c r="C7753" s="61"/>
      <c r="D7753" t="e">
        <f t="shared" si="244"/>
        <v>#DIV/0!</v>
      </c>
      <c r="F7753">
        <v>7751</v>
      </c>
      <c r="G7753">
        <f t="shared" ca="1" si="245"/>
        <v>5.2162070293410086E-2</v>
      </c>
    </row>
    <row r="7754" spans="2:7" x14ac:dyDescent="0.2">
      <c r="B7754" s="153"/>
      <c r="C7754" s="61"/>
      <c r="D7754" t="e">
        <f t="shared" si="244"/>
        <v>#DIV/0!</v>
      </c>
      <c r="F7754">
        <v>7752</v>
      </c>
      <c r="G7754">
        <f t="shared" ca="1" si="245"/>
        <v>4.0765526466145181E-2</v>
      </c>
    </row>
    <row r="7755" spans="2:7" x14ac:dyDescent="0.2">
      <c r="B7755" s="153"/>
      <c r="C7755" s="61"/>
      <c r="D7755" t="e">
        <f t="shared" si="244"/>
        <v>#DIV/0!</v>
      </c>
      <c r="F7755">
        <v>7753</v>
      </c>
      <c r="G7755">
        <f t="shared" ca="1" si="245"/>
        <v>2.860674004073871E-2</v>
      </c>
    </row>
    <row r="7756" spans="2:7" x14ac:dyDescent="0.2">
      <c r="B7756" s="153"/>
      <c r="C7756" s="61"/>
      <c r="D7756" t="e">
        <f t="shared" si="244"/>
        <v>#DIV/0!</v>
      </c>
      <c r="F7756">
        <v>7754</v>
      </c>
      <c r="G7756">
        <f t="shared" ca="1" si="245"/>
        <v>9.7032319255664582E-3</v>
      </c>
    </row>
    <row r="7757" spans="2:7" x14ac:dyDescent="0.2">
      <c r="B7757" s="153"/>
      <c r="C7757" s="61"/>
      <c r="D7757" t="e">
        <f t="shared" si="244"/>
        <v>#DIV/0!</v>
      </c>
      <c r="F7757">
        <v>7755</v>
      </c>
      <c r="G7757">
        <f t="shared" ca="1" si="245"/>
        <v>9.3450911047217505E-2</v>
      </c>
    </row>
    <row r="7758" spans="2:7" x14ac:dyDescent="0.2">
      <c r="B7758" s="153"/>
      <c r="C7758" s="61"/>
      <c r="D7758" t="e">
        <f t="shared" si="244"/>
        <v>#DIV/0!</v>
      </c>
      <c r="F7758">
        <v>7756</v>
      </c>
      <c r="G7758">
        <f t="shared" ca="1" si="245"/>
        <v>1.1526457411514889E-2</v>
      </c>
    </row>
    <row r="7759" spans="2:7" x14ac:dyDescent="0.2">
      <c r="B7759" s="153"/>
      <c r="C7759" s="61"/>
      <c r="D7759" t="e">
        <f t="shared" si="244"/>
        <v>#DIV/0!</v>
      </c>
      <c r="F7759">
        <v>7757</v>
      </c>
      <c r="G7759">
        <f t="shared" ca="1" si="245"/>
        <v>-1.9312606262504826E-2</v>
      </c>
    </row>
    <row r="7760" spans="2:7" x14ac:dyDescent="0.2">
      <c r="B7760" s="153"/>
      <c r="C7760" s="61"/>
      <c r="D7760" t="e">
        <f t="shared" si="244"/>
        <v>#DIV/0!</v>
      </c>
      <c r="F7760">
        <v>7758</v>
      </c>
      <c r="G7760">
        <f t="shared" ca="1" si="245"/>
        <v>3.1909782146150062E-2</v>
      </c>
    </row>
    <row r="7761" spans="2:7" x14ac:dyDescent="0.2">
      <c r="B7761" s="153"/>
      <c r="C7761" s="61"/>
      <c r="D7761" t="e">
        <f t="shared" si="244"/>
        <v>#DIV/0!</v>
      </c>
      <c r="F7761">
        <v>7759</v>
      </c>
      <c r="G7761">
        <f t="shared" ca="1" si="245"/>
        <v>6.1849382902130637E-4</v>
      </c>
    </row>
    <row r="7762" spans="2:7" x14ac:dyDescent="0.2">
      <c r="B7762" s="153"/>
      <c r="C7762" s="61"/>
      <c r="D7762" t="e">
        <f t="shared" ref="D7762:D7825" si="246">(C7762-C7763)/C7763</f>
        <v>#DIV/0!</v>
      </c>
      <c r="F7762">
        <v>7760</v>
      </c>
      <c r="G7762">
        <f t="shared" ca="1" si="245"/>
        <v>-4.7571023396334976E-2</v>
      </c>
    </row>
    <row r="7763" spans="2:7" x14ac:dyDescent="0.2">
      <c r="B7763" s="153"/>
      <c r="C7763" s="61"/>
      <c r="D7763" t="e">
        <f t="shared" si="246"/>
        <v>#DIV/0!</v>
      </c>
      <c r="F7763">
        <v>7761</v>
      </c>
      <c r="G7763">
        <f t="shared" ca="1" si="245"/>
        <v>-5.6748846207652526E-2</v>
      </c>
    </row>
    <row r="7764" spans="2:7" x14ac:dyDescent="0.2">
      <c r="B7764" s="153"/>
      <c r="C7764" s="61"/>
      <c r="D7764" t="e">
        <f t="shared" si="246"/>
        <v>#DIV/0!</v>
      </c>
      <c r="F7764">
        <v>7762</v>
      </c>
      <c r="G7764">
        <f t="shared" ca="1" si="245"/>
        <v>-5.5356102763822322E-2</v>
      </c>
    </row>
    <row r="7765" spans="2:7" x14ac:dyDescent="0.2">
      <c r="B7765" s="153"/>
      <c r="C7765" s="61"/>
      <c r="D7765" t="e">
        <f t="shared" si="246"/>
        <v>#DIV/0!</v>
      </c>
      <c r="F7765">
        <v>7763</v>
      </c>
      <c r="G7765">
        <f t="shared" ca="1" si="245"/>
        <v>-3.4190160738354E-2</v>
      </c>
    </row>
    <row r="7766" spans="2:7" x14ac:dyDescent="0.2">
      <c r="B7766" s="153"/>
      <c r="C7766" s="61"/>
      <c r="D7766" t="e">
        <f t="shared" si="246"/>
        <v>#DIV/0!</v>
      </c>
      <c r="F7766">
        <v>7764</v>
      </c>
      <c r="G7766">
        <f t="shared" ca="1" si="245"/>
        <v>-5.2874583109488893E-2</v>
      </c>
    </row>
    <row r="7767" spans="2:7" x14ac:dyDescent="0.2">
      <c r="B7767" s="153"/>
      <c r="C7767" s="61"/>
      <c r="D7767" t="e">
        <f t="shared" si="246"/>
        <v>#DIV/0!</v>
      </c>
      <c r="F7767">
        <v>7765</v>
      </c>
      <c r="G7767">
        <f t="shared" ca="1" si="245"/>
        <v>8.0606727012575499E-2</v>
      </c>
    </row>
    <row r="7768" spans="2:7" x14ac:dyDescent="0.2">
      <c r="B7768" s="153"/>
      <c r="C7768" s="61"/>
      <c r="D7768" t="e">
        <f t="shared" si="246"/>
        <v>#DIV/0!</v>
      </c>
      <c r="F7768">
        <v>7766</v>
      </c>
      <c r="G7768">
        <f t="shared" ca="1" si="245"/>
        <v>-4.8368038576419428E-2</v>
      </c>
    </row>
    <row r="7769" spans="2:7" x14ac:dyDescent="0.2">
      <c r="B7769" s="153"/>
      <c r="C7769" s="61"/>
      <c r="D7769" t="e">
        <f t="shared" si="246"/>
        <v>#DIV/0!</v>
      </c>
      <c r="F7769">
        <v>7767</v>
      </c>
      <c r="G7769">
        <f t="shared" ca="1" si="245"/>
        <v>-1.2628221701275838E-2</v>
      </c>
    </row>
    <row r="7770" spans="2:7" x14ac:dyDescent="0.2">
      <c r="B7770" s="153"/>
      <c r="C7770" s="61"/>
      <c r="D7770" t="e">
        <f t="shared" si="246"/>
        <v>#DIV/0!</v>
      </c>
      <c r="F7770">
        <v>7768</v>
      </c>
      <c r="G7770">
        <f t="shared" ca="1" si="245"/>
        <v>6.4654355318834742E-3</v>
      </c>
    </row>
    <row r="7771" spans="2:7" x14ac:dyDescent="0.2">
      <c r="B7771" s="153"/>
      <c r="C7771" s="61"/>
      <c r="D7771" t="e">
        <f t="shared" si="246"/>
        <v>#DIV/0!</v>
      </c>
      <c r="F7771">
        <v>7769</v>
      </c>
      <c r="G7771">
        <f t="shared" ca="1" si="245"/>
        <v>-6.7891853685737875E-3</v>
      </c>
    </row>
    <row r="7772" spans="2:7" x14ac:dyDescent="0.2">
      <c r="B7772" s="153"/>
      <c r="C7772" s="61"/>
      <c r="D7772" t="e">
        <f t="shared" si="246"/>
        <v>#DIV/0!</v>
      </c>
      <c r="F7772">
        <v>7770</v>
      </c>
      <c r="G7772">
        <f t="shared" ca="1" si="245"/>
        <v>-4.8980755958589452E-2</v>
      </c>
    </row>
    <row r="7773" spans="2:7" x14ac:dyDescent="0.2">
      <c r="B7773" s="153"/>
      <c r="C7773" s="61"/>
      <c r="D7773" t="e">
        <f t="shared" si="246"/>
        <v>#DIV/0!</v>
      </c>
      <c r="F7773">
        <v>7771</v>
      </c>
      <c r="G7773">
        <f t="shared" ca="1" si="245"/>
        <v>1.5925658304833671E-2</v>
      </c>
    </row>
    <row r="7774" spans="2:7" x14ac:dyDescent="0.2">
      <c r="B7774" s="153"/>
      <c r="C7774" s="61"/>
      <c r="D7774" t="e">
        <f t="shared" si="246"/>
        <v>#DIV/0!</v>
      </c>
      <c r="F7774">
        <v>7772</v>
      </c>
      <c r="G7774">
        <f t="shared" ca="1" si="245"/>
        <v>-7.5576757744660716E-2</v>
      </c>
    </row>
    <row r="7775" spans="2:7" x14ac:dyDescent="0.2">
      <c r="B7775" s="153"/>
      <c r="C7775" s="61"/>
      <c r="D7775" t="e">
        <f t="shared" si="246"/>
        <v>#DIV/0!</v>
      </c>
      <c r="F7775">
        <v>7773</v>
      </c>
      <c r="G7775">
        <f t="shared" ca="1" si="245"/>
        <v>4.6002259332383159E-2</v>
      </c>
    </row>
    <row r="7776" spans="2:7" x14ac:dyDescent="0.2">
      <c r="B7776" s="153"/>
      <c r="C7776" s="61"/>
      <c r="D7776" t="e">
        <f t="shared" si="246"/>
        <v>#DIV/0!</v>
      </c>
      <c r="F7776">
        <v>7774</v>
      </c>
      <c r="G7776">
        <f t="shared" ca="1" si="245"/>
        <v>-2.2542554741047431E-2</v>
      </c>
    </row>
    <row r="7777" spans="2:7" x14ac:dyDescent="0.2">
      <c r="B7777" s="153"/>
      <c r="C7777" s="61"/>
      <c r="D7777" t="e">
        <f t="shared" si="246"/>
        <v>#DIV/0!</v>
      </c>
      <c r="F7777">
        <v>7775</v>
      </c>
      <c r="G7777">
        <f t="shared" ca="1" si="245"/>
        <v>-6.1699436713335942E-2</v>
      </c>
    </row>
    <row r="7778" spans="2:7" x14ac:dyDescent="0.2">
      <c r="B7778" s="153"/>
      <c r="C7778" s="61"/>
      <c r="D7778" t="e">
        <f t="shared" si="246"/>
        <v>#DIV/0!</v>
      </c>
      <c r="F7778">
        <v>7776</v>
      </c>
      <c r="G7778">
        <f t="shared" ca="1" si="245"/>
        <v>-3.546295346652352E-2</v>
      </c>
    </row>
    <row r="7779" spans="2:7" x14ac:dyDescent="0.2">
      <c r="B7779" s="153"/>
      <c r="C7779" s="61"/>
      <c r="D7779" t="e">
        <f t="shared" si="246"/>
        <v>#DIV/0!</v>
      </c>
      <c r="F7779">
        <v>7777</v>
      </c>
      <c r="G7779">
        <f t="shared" ca="1" si="245"/>
        <v>7.2082210743910302E-2</v>
      </c>
    </row>
    <row r="7780" spans="2:7" x14ac:dyDescent="0.2">
      <c r="B7780" s="153"/>
      <c r="C7780" s="61"/>
      <c r="D7780" t="e">
        <f t="shared" si="246"/>
        <v>#DIV/0!</v>
      </c>
      <c r="F7780">
        <v>7778</v>
      </c>
      <c r="G7780">
        <f t="shared" ca="1" si="245"/>
        <v>7.234280830507854E-2</v>
      </c>
    </row>
    <row r="7781" spans="2:7" x14ac:dyDescent="0.2">
      <c r="B7781" s="153"/>
      <c r="C7781" s="61"/>
      <c r="D7781" t="e">
        <f t="shared" si="246"/>
        <v>#DIV/0!</v>
      </c>
      <c r="F7781">
        <v>7779</v>
      </c>
      <c r="G7781">
        <f t="shared" ca="1" si="245"/>
        <v>-3.9830669694269289E-3</v>
      </c>
    </row>
    <row r="7782" spans="2:7" x14ac:dyDescent="0.2">
      <c r="B7782" s="153"/>
      <c r="C7782" s="61"/>
      <c r="D7782" t="e">
        <f t="shared" si="246"/>
        <v>#DIV/0!</v>
      </c>
      <c r="F7782">
        <v>7780</v>
      </c>
      <c r="G7782">
        <f t="shared" ca="1" si="245"/>
        <v>-3.0576222180709507E-2</v>
      </c>
    </row>
    <row r="7783" spans="2:7" x14ac:dyDescent="0.2">
      <c r="B7783" s="153"/>
      <c r="C7783" s="61"/>
      <c r="D7783" t="e">
        <f t="shared" si="246"/>
        <v>#DIV/0!</v>
      </c>
      <c r="F7783">
        <v>7781</v>
      </c>
      <c r="G7783">
        <f t="shared" ca="1" si="245"/>
        <v>7.3892650106091723E-2</v>
      </c>
    </row>
    <row r="7784" spans="2:7" x14ac:dyDescent="0.2">
      <c r="B7784" s="153"/>
      <c r="C7784" s="61"/>
      <c r="D7784" t="e">
        <f t="shared" si="246"/>
        <v>#DIV/0!</v>
      </c>
      <c r="F7784">
        <v>7782</v>
      </c>
      <c r="G7784">
        <f t="shared" ca="1" si="245"/>
        <v>4.656406146636826E-2</v>
      </c>
    </row>
    <row r="7785" spans="2:7" x14ac:dyDescent="0.2">
      <c r="B7785" s="153"/>
      <c r="C7785" s="61"/>
      <c r="D7785" t="e">
        <f t="shared" si="246"/>
        <v>#DIV/0!</v>
      </c>
      <c r="F7785">
        <v>7783</v>
      </c>
      <c r="G7785">
        <f t="shared" ca="1" si="245"/>
        <v>3.9109768522724797E-2</v>
      </c>
    </row>
    <row r="7786" spans="2:7" x14ac:dyDescent="0.2">
      <c r="B7786" s="153"/>
      <c r="C7786" s="61"/>
      <c r="D7786" t="e">
        <f t="shared" si="246"/>
        <v>#DIV/0!</v>
      </c>
      <c r="F7786">
        <v>7784</v>
      </c>
      <c r="G7786">
        <f t="shared" ca="1" si="245"/>
        <v>1.8905540416239413E-2</v>
      </c>
    </row>
    <row r="7787" spans="2:7" x14ac:dyDescent="0.2">
      <c r="B7787" s="153"/>
      <c r="C7787" s="61"/>
      <c r="D7787" t="e">
        <f t="shared" si="246"/>
        <v>#DIV/0!</v>
      </c>
      <c r="F7787">
        <v>7785</v>
      </c>
      <c r="G7787">
        <f t="shared" ca="1" si="245"/>
        <v>9.8813361897392565E-3</v>
      </c>
    </row>
    <row r="7788" spans="2:7" x14ac:dyDescent="0.2">
      <c r="B7788" s="153"/>
      <c r="C7788" s="61"/>
      <c r="D7788" t="e">
        <f t="shared" si="246"/>
        <v>#DIV/0!</v>
      </c>
      <c r="F7788">
        <v>7786</v>
      </c>
      <c r="G7788">
        <f t="shared" ca="1" si="245"/>
        <v>-0.12663310655547633</v>
      </c>
    </row>
    <row r="7789" spans="2:7" x14ac:dyDescent="0.2">
      <c r="B7789" s="153"/>
      <c r="C7789" s="61"/>
      <c r="D7789" t="e">
        <f t="shared" si="246"/>
        <v>#DIV/0!</v>
      </c>
      <c r="F7789">
        <v>7787</v>
      </c>
      <c r="G7789">
        <f t="shared" ca="1" si="245"/>
        <v>-3.1310610774522636E-2</v>
      </c>
    </row>
    <row r="7790" spans="2:7" x14ac:dyDescent="0.2">
      <c r="B7790" s="153"/>
      <c r="C7790" s="61"/>
      <c r="D7790" t="e">
        <f t="shared" si="246"/>
        <v>#DIV/0!</v>
      </c>
      <c r="F7790">
        <v>7788</v>
      </c>
      <c r="G7790">
        <f t="shared" ca="1" si="245"/>
        <v>-6.5214487847143496E-2</v>
      </c>
    </row>
    <row r="7791" spans="2:7" x14ac:dyDescent="0.2">
      <c r="B7791" s="153"/>
      <c r="C7791" s="61"/>
      <c r="D7791" t="e">
        <f t="shared" si="246"/>
        <v>#DIV/0!</v>
      </c>
      <c r="F7791">
        <v>7789</v>
      </c>
      <c r="G7791">
        <f t="shared" ca="1" si="245"/>
        <v>1.5217040969435066E-2</v>
      </c>
    </row>
    <row r="7792" spans="2:7" x14ac:dyDescent="0.2">
      <c r="B7792" s="153"/>
      <c r="C7792" s="61"/>
      <c r="D7792" t="e">
        <f t="shared" si="246"/>
        <v>#DIV/0!</v>
      </c>
      <c r="F7792">
        <v>7790</v>
      </c>
      <c r="G7792">
        <f t="shared" ca="1" si="245"/>
        <v>5.4270790664306116E-2</v>
      </c>
    </row>
    <row r="7793" spans="2:7" x14ac:dyDescent="0.2">
      <c r="B7793" s="153"/>
      <c r="C7793" s="61"/>
      <c r="D7793" t="e">
        <f t="shared" si="246"/>
        <v>#DIV/0!</v>
      </c>
      <c r="F7793">
        <v>7791</v>
      </c>
      <c r="G7793">
        <f t="shared" ca="1" si="245"/>
        <v>7.50140498337655E-2</v>
      </c>
    </row>
    <row r="7794" spans="2:7" x14ac:dyDescent="0.2">
      <c r="B7794" s="153"/>
      <c r="C7794" s="61"/>
      <c r="D7794" t="e">
        <f t="shared" si="246"/>
        <v>#DIV/0!</v>
      </c>
      <c r="F7794">
        <v>7792</v>
      </c>
      <c r="G7794">
        <f t="shared" ca="1" si="245"/>
        <v>2.5998073450208759E-2</v>
      </c>
    </row>
    <row r="7795" spans="2:7" x14ac:dyDescent="0.2">
      <c r="B7795" s="153"/>
      <c r="C7795" s="61"/>
      <c r="D7795" t="e">
        <f t="shared" si="246"/>
        <v>#DIV/0!</v>
      </c>
      <c r="F7795">
        <v>7793</v>
      </c>
      <c r="G7795">
        <f t="shared" ca="1" si="245"/>
        <v>-3.2860519996545663E-2</v>
      </c>
    </row>
    <row r="7796" spans="2:7" x14ac:dyDescent="0.2">
      <c r="B7796" s="153"/>
      <c r="C7796" s="61"/>
      <c r="D7796" t="e">
        <f t="shared" si="246"/>
        <v>#DIV/0!</v>
      </c>
      <c r="F7796">
        <v>7794</v>
      </c>
      <c r="G7796">
        <f t="shared" ca="1" si="245"/>
        <v>3.1492508992827371E-2</v>
      </c>
    </row>
    <row r="7797" spans="2:7" x14ac:dyDescent="0.2">
      <c r="B7797" s="153"/>
      <c r="C7797" s="61"/>
      <c r="D7797" t="e">
        <f t="shared" si="246"/>
        <v>#DIV/0!</v>
      </c>
      <c r="F7797">
        <v>7795</v>
      </c>
      <c r="G7797">
        <f t="shared" ca="1" si="245"/>
        <v>7.1802687031043172E-2</v>
      </c>
    </row>
    <row r="7798" spans="2:7" x14ac:dyDescent="0.2">
      <c r="B7798" s="153"/>
      <c r="C7798" s="61"/>
      <c r="D7798" t="e">
        <f t="shared" si="246"/>
        <v>#DIV/0!</v>
      </c>
      <c r="F7798">
        <v>7796</v>
      </c>
      <c r="G7798">
        <f t="shared" ca="1" si="245"/>
        <v>-1.469099877561871E-2</v>
      </c>
    </row>
    <row r="7799" spans="2:7" x14ac:dyDescent="0.2">
      <c r="B7799" s="153"/>
      <c r="C7799" s="61"/>
      <c r="D7799" t="e">
        <f t="shared" si="246"/>
        <v>#DIV/0!</v>
      </c>
      <c r="F7799">
        <v>7797</v>
      </c>
      <c r="G7799">
        <f t="shared" ca="1" si="245"/>
        <v>-3.2047523398325964E-2</v>
      </c>
    </row>
    <row r="7800" spans="2:7" x14ac:dyDescent="0.2">
      <c r="B7800" s="153"/>
      <c r="C7800" s="61"/>
      <c r="D7800" t="e">
        <f t="shared" si="246"/>
        <v>#DIV/0!</v>
      </c>
      <c r="F7800">
        <v>7798</v>
      </c>
      <c r="G7800">
        <f t="shared" ca="1" si="245"/>
        <v>9.5890488983176592E-3</v>
      </c>
    </row>
    <row r="7801" spans="2:7" x14ac:dyDescent="0.2">
      <c r="B7801" s="153"/>
      <c r="C7801" s="61"/>
      <c r="D7801" t="e">
        <f t="shared" si="246"/>
        <v>#DIV/0!</v>
      </c>
      <c r="F7801">
        <v>7799</v>
      </c>
      <c r="G7801">
        <f t="shared" ca="1" si="245"/>
        <v>-7.0513832991876829E-3</v>
      </c>
    </row>
    <row r="7802" spans="2:7" x14ac:dyDescent="0.2">
      <c r="B7802" s="153"/>
      <c r="C7802" s="61"/>
      <c r="D7802" t="e">
        <f t="shared" si="246"/>
        <v>#DIV/0!</v>
      </c>
      <c r="F7802">
        <v>7800</v>
      </c>
      <c r="G7802">
        <f t="shared" ca="1" si="245"/>
        <v>-3.3073796242594752E-2</v>
      </c>
    </row>
    <row r="7803" spans="2:7" x14ac:dyDescent="0.2">
      <c r="B7803" s="153"/>
      <c r="C7803" s="61"/>
      <c r="D7803" t="e">
        <f t="shared" si="246"/>
        <v>#DIV/0!</v>
      </c>
      <c r="F7803">
        <v>7801</v>
      </c>
      <c r="G7803">
        <f t="shared" ca="1" si="245"/>
        <v>-2.1908301132797809E-2</v>
      </c>
    </row>
    <row r="7804" spans="2:7" x14ac:dyDescent="0.2">
      <c r="B7804" s="153"/>
      <c r="C7804" s="61"/>
      <c r="D7804" t="e">
        <f t="shared" si="246"/>
        <v>#DIV/0!</v>
      </c>
      <c r="F7804">
        <v>7802</v>
      </c>
      <c r="G7804">
        <f t="shared" ca="1" si="245"/>
        <v>2.226841979013593E-2</v>
      </c>
    </row>
    <row r="7805" spans="2:7" x14ac:dyDescent="0.2">
      <c r="B7805" s="153"/>
      <c r="C7805" s="61"/>
      <c r="D7805" t="e">
        <f t="shared" si="246"/>
        <v>#DIV/0!</v>
      </c>
      <c r="F7805">
        <v>7803</v>
      </c>
      <c r="G7805">
        <f t="shared" ca="1" si="245"/>
        <v>-9.7208925375623298E-3</v>
      </c>
    </row>
    <row r="7806" spans="2:7" x14ac:dyDescent="0.2">
      <c r="B7806" s="153"/>
      <c r="C7806" s="61"/>
      <c r="D7806" t="e">
        <f t="shared" si="246"/>
        <v>#DIV/0!</v>
      </c>
      <c r="F7806">
        <v>7804</v>
      </c>
      <c r="G7806">
        <f t="shared" ca="1" si="245"/>
        <v>2.8564157021304222E-2</v>
      </c>
    </row>
    <row r="7807" spans="2:7" x14ac:dyDescent="0.2">
      <c r="B7807" s="153"/>
      <c r="C7807" s="61"/>
      <c r="D7807" t="e">
        <f t="shared" si="246"/>
        <v>#DIV/0!</v>
      </c>
      <c r="F7807">
        <v>7805</v>
      </c>
      <c r="G7807">
        <f t="shared" ca="1" si="245"/>
        <v>-3.8150890529301505E-2</v>
      </c>
    </row>
    <row r="7808" spans="2:7" x14ac:dyDescent="0.2">
      <c r="B7808" s="153"/>
      <c r="C7808" s="61"/>
      <c r="D7808" t="e">
        <f t="shared" si="246"/>
        <v>#DIV/0!</v>
      </c>
      <c r="F7808">
        <v>7806</v>
      </c>
      <c r="G7808">
        <f t="shared" ca="1" si="245"/>
        <v>-7.326611244702054E-2</v>
      </c>
    </row>
    <row r="7809" spans="2:7" x14ac:dyDescent="0.2">
      <c r="B7809" s="153"/>
      <c r="C7809" s="61"/>
      <c r="D7809" t="e">
        <f t="shared" si="246"/>
        <v>#DIV/0!</v>
      </c>
      <c r="F7809">
        <v>7807</v>
      </c>
      <c r="G7809">
        <f t="shared" ca="1" si="245"/>
        <v>1.9011991261212547E-2</v>
      </c>
    </row>
    <row r="7810" spans="2:7" x14ac:dyDescent="0.2">
      <c r="B7810" s="153"/>
      <c r="C7810" s="61"/>
      <c r="D7810" t="e">
        <f t="shared" si="246"/>
        <v>#DIV/0!</v>
      </c>
      <c r="F7810">
        <v>7808</v>
      </c>
      <c r="G7810">
        <f t="shared" ca="1" si="245"/>
        <v>-6.4604832076641536E-3</v>
      </c>
    </row>
    <row r="7811" spans="2:7" x14ac:dyDescent="0.2">
      <c r="B7811" s="153"/>
      <c r="C7811" s="61"/>
      <c r="D7811" t="e">
        <f t="shared" si="246"/>
        <v>#DIV/0!</v>
      </c>
      <c r="F7811">
        <v>7809</v>
      </c>
      <c r="G7811">
        <f t="shared" ref="G7811:G7874" ca="1" si="247">_xlfn.NORM.INV(RAND(),$N$5,$N$6)</f>
        <v>-1.4414950095253655E-2</v>
      </c>
    </row>
    <row r="7812" spans="2:7" x14ac:dyDescent="0.2">
      <c r="B7812" s="153"/>
      <c r="C7812" s="61"/>
      <c r="D7812" t="e">
        <f t="shared" si="246"/>
        <v>#DIV/0!</v>
      </c>
      <c r="F7812">
        <v>7810</v>
      </c>
      <c r="G7812">
        <f t="shared" ca="1" si="247"/>
        <v>-2.0386719465770146E-2</v>
      </c>
    </row>
    <row r="7813" spans="2:7" x14ac:dyDescent="0.2">
      <c r="B7813" s="153"/>
      <c r="C7813" s="61"/>
      <c r="D7813" t="e">
        <f t="shared" si="246"/>
        <v>#DIV/0!</v>
      </c>
      <c r="F7813">
        <v>7811</v>
      </c>
      <c r="G7813">
        <f t="shared" ca="1" si="247"/>
        <v>8.5624863579059393E-2</v>
      </c>
    </row>
    <row r="7814" spans="2:7" x14ac:dyDescent="0.2">
      <c r="B7814" s="153"/>
      <c r="C7814" s="61"/>
      <c r="D7814" t="e">
        <f t="shared" si="246"/>
        <v>#DIV/0!</v>
      </c>
      <c r="F7814">
        <v>7812</v>
      </c>
      <c r="G7814">
        <f t="shared" ca="1" si="247"/>
        <v>-2.1671463958615904E-2</v>
      </c>
    </row>
    <row r="7815" spans="2:7" x14ac:dyDescent="0.2">
      <c r="B7815" s="153"/>
      <c r="C7815" s="61"/>
      <c r="D7815" t="e">
        <f t="shared" si="246"/>
        <v>#DIV/0!</v>
      </c>
      <c r="F7815">
        <v>7813</v>
      </c>
      <c r="G7815">
        <f t="shared" ca="1" si="247"/>
        <v>3.4414393579183765E-2</v>
      </c>
    </row>
    <row r="7816" spans="2:7" x14ac:dyDescent="0.2">
      <c r="B7816" s="153"/>
      <c r="C7816" s="61"/>
      <c r="D7816" t="e">
        <f t="shared" si="246"/>
        <v>#DIV/0!</v>
      </c>
      <c r="F7816">
        <v>7814</v>
      </c>
      <c r="G7816">
        <f t="shared" ca="1" si="247"/>
        <v>-2.8900201738425606E-2</v>
      </c>
    </row>
    <row r="7817" spans="2:7" x14ac:dyDescent="0.2">
      <c r="B7817" s="153"/>
      <c r="C7817" s="61"/>
      <c r="D7817" t="e">
        <f t="shared" si="246"/>
        <v>#DIV/0!</v>
      </c>
      <c r="F7817">
        <v>7815</v>
      </c>
      <c r="G7817">
        <f t="shared" ca="1" si="247"/>
        <v>-6.0041294363894895E-2</v>
      </c>
    </row>
    <row r="7818" spans="2:7" x14ac:dyDescent="0.2">
      <c r="B7818" s="153"/>
      <c r="C7818" s="61"/>
      <c r="D7818" t="e">
        <f t="shared" si="246"/>
        <v>#DIV/0!</v>
      </c>
      <c r="F7818">
        <v>7816</v>
      </c>
      <c r="G7818">
        <f t="shared" ca="1" si="247"/>
        <v>2.3984455408785216E-2</v>
      </c>
    </row>
    <row r="7819" spans="2:7" x14ac:dyDescent="0.2">
      <c r="B7819" s="153"/>
      <c r="C7819" s="61"/>
      <c r="D7819" t="e">
        <f t="shared" si="246"/>
        <v>#DIV/0!</v>
      </c>
      <c r="F7819">
        <v>7817</v>
      </c>
      <c r="G7819">
        <f t="shared" ca="1" si="247"/>
        <v>4.3414828860162315E-4</v>
      </c>
    </row>
    <row r="7820" spans="2:7" x14ac:dyDescent="0.2">
      <c r="B7820" s="153"/>
      <c r="C7820" s="61"/>
      <c r="D7820" t="e">
        <f t="shared" si="246"/>
        <v>#DIV/0!</v>
      </c>
      <c r="F7820">
        <v>7818</v>
      </c>
      <c r="G7820">
        <f t="shared" ca="1" si="247"/>
        <v>0.10448510949132411</v>
      </c>
    </row>
    <row r="7821" spans="2:7" x14ac:dyDescent="0.2">
      <c r="B7821" s="153"/>
      <c r="C7821" s="61"/>
      <c r="D7821" t="e">
        <f t="shared" si="246"/>
        <v>#DIV/0!</v>
      </c>
      <c r="F7821">
        <v>7819</v>
      </c>
      <c r="G7821">
        <f t="shared" ca="1" si="247"/>
        <v>-0.11689751795542049</v>
      </c>
    </row>
    <row r="7822" spans="2:7" x14ac:dyDescent="0.2">
      <c r="B7822" s="153"/>
      <c r="C7822" s="61"/>
      <c r="D7822" t="e">
        <f t="shared" si="246"/>
        <v>#DIV/0!</v>
      </c>
      <c r="F7822">
        <v>7820</v>
      </c>
      <c r="G7822">
        <f t="shared" ca="1" si="247"/>
        <v>-8.8848967946516689E-3</v>
      </c>
    </row>
    <row r="7823" spans="2:7" x14ac:dyDescent="0.2">
      <c r="B7823" s="153"/>
      <c r="C7823" s="61"/>
      <c r="D7823" t="e">
        <f t="shared" si="246"/>
        <v>#DIV/0!</v>
      </c>
      <c r="F7823">
        <v>7821</v>
      </c>
      <c r="G7823">
        <f t="shared" ca="1" si="247"/>
        <v>-6.8595257625658435E-2</v>
      </c>
    </row>
    <row r="7824" spans="2:7" x14ac:dyDescent="0.2">
      <c r="B7824" s="153"/>
      <c r="C7824" s="61"/>
      <c r="D7824" t="e">
        <f t="shared" si="246"/>
        <v>#DIV/0!</v>
      </c>
      <c r="F7824">
        <v>7822</v>
      </c>
      <c r="G7824">
        <f t="shared" ca="1" si="247"/>
        <v>1.1312650492098664E-2</v>
      </c>
    </row>
    <row r="7825" spans="2:7" x14ac:dyDescent="0.2">
      <c r="B7825" s="153"/>
      <c r="C7825" s="61"/>
      <c r="D7825" t="e">
        <f t="shared" si="246"/>
        <v>#DIV/0!</v>
      </c>
      <c r="F7825">
        <v>7823</v>
      </c>
      <c r="G7825">
        <f t="shared" ca="1" si="247"/>
        <v>3.0128230500043127E-2</v>
      </c>
    </row>
    <row r="7826" spans="2:7" x14ac:dyDescent="0.2">
      <c r="B7826" s="153"/>
      <c r="C7826" s="61"/>
      <c r="D7826" t="e">
        <f t="shared" ref="D7826:D7889" si="248">(C7826-C7827)/C7827</f>
        <v>#DIV/0!</v>
      </c>
      <c r="F7826">
        <v>7824</v>
      </c>
      <c r="G7826">
        <f t="shared" ca="1" si="247"/>
        <v>-0.12374809138873404</v>
      </c>
    </row>
    <row r="7827" spans="2:7" x14ac:dyDescent="0.2">
      <c r="B7827" s="153"/>
      <c r="C7827" s="61"/>
      <c r="D7827" t="e">
        <f t="shared" si="248"/>
        <v>#DIV/0!</v>
      </c>
      <c r="F7827">
        <v>7825</v>
      </c>
      <c r="G7827">
        <f t="shared" ca="1" si="247"/>
        <v>4.6395366140366536E-3</v>
      </c>
    </row>
    <row r="7828" spans="2:7" x14ac:dyDescent="0.2">
      <c r="B7828" s="153"/>
      <c r="C7828" s="61"/>
      <c r="D7828" t="e">
        <f t="shared" si="248"/>
        <v>#DIV/0!</v>
      </c>
      <c r="F7828">
        <v>7826</v>
      </c>
      <c r="G7828">
        <f t="shared" ca="1" si="247"/>
        <v>2.6453143230769686E-2</v>
      </c>
    </row>
    <row r="7829" spans="2:7" x14ac:dyDescent="0.2">
      <c r="B7829" s="153"/>
      <c r="C7829" s="61"/>
      <c r="D7829" t="e">
        <f t="shared" si="248"/>
        <v>#DIV/0!</v>
      </c>
      <c r="F7829">
        <v>7827</v>
      </c>
      <c r="G7829">
        <f t="shared" ca="1" si="247"/>
        <v>-2.517099862610496E-2</v>
      </c>
    </row>
    <row r="7830" spans="2:7" x14ac:dyDescent="0.2">
      <c r="B7830" s="153"/>
      <c r="C7830" s="61"/>
      <c r="D7830" t="e">
        <f t="shared" si="248"/>
        <v>#DIV/0!</v>
      </c>
      <c r="F7830">
        <v>7828</v>
      </c>
      <c r="G7830">
        <f t="shared" ca="1" si="247"/>
        <v>8.949037336606018E-2</v>
      </c>
    </row>
    <row r="7831" spans="2:7" x14ac:dyDescent="0.2">
      <c r="B7831" s="153"/>
      <c r="C7831" s="61"/>
      <c r="D7831" t="e">
        <f t="shared" si="248"/>
        <v>#DIV/0!</v>
      </c>
      <c r="F7831">
        <v>7829</v>
      </c>
      <c r="G7831">
        <f t="shared" ca="1" si="247"/>
        <v>6.7625370297795043E-2</v>
      </c>
    </row>
    <row r="7832" spans="2:7" x14ac:dyDescent="0.2">
      <c r="B7832" s="153"/>
      <c r="C7832" s="61"/>
      <c r="D7832" t="e">
        <f t="shared" si="248"/>
        <v>#DIV/0!</v>
      </c>
      <c r="F7832">
        <v>7830</v>
      </c>
      <c r="G7832">
        <f t="shared" ca="1" si="247"/>
        <v>6.5904499862927346E-2</v>
      </c>
    </row>
    <row r="7833" spans="2:7" x14ac:dyDescent="0.2">
      <c r="B7833" s="153"/>
      <c r="C7833" s="61"/>
      <c r="D7833" t="e">
        <f t="shared" si="248"/>
        <v>#DIV/0!</v>
      </c>
      <c r="F7833">
        <v>7831</v>
      </c>
      <c r="G7833">
        <f t="shared" ca="1" si="247"/>
        <v>1.7820985928370767E-2</v>
      </c>
    </row>
    <row r="7834" spans="2:7" x14ac:dyDescent="0.2">
      <c r="B7834" s="153"/>
      <c r="C7834" s="61"/>
      <c r="D7834" t="e">
        <f t="shared" si="248"/>
        <v>#DIV/0!</v>
      </c>
      <c r="F7834">
        <v>7832</v>
      </c>
      <c r="G7834">
        <f t="shared" ca="1" si="247"/>
        <v>3.1928732457397933E-2</v>
      </c>
    </row>
    <row r="7835" spans="2:7" x14ac:dyDescent="0.2">
      <c r="B7835" s="153"/>
      <c r="C7835" s="61"/>
      <c r="D7835" t="e">
        <f t="shared" si="248"/>
        <v>#DIV/0!</v>
      </c>
      <c r="F7835">
        <v>7833</v>
      </c>
      <c r="G7835">
        <f t="shared" ca="1" si="247"/>
        <v>-4.566104913811013E-2</v>
      </c>
    </row>
    <row r="7836" spans="2:7" x14ac:dyDescent="0.2">
      <c r="B7836" s="153"/>
      <c r="C7836" s="61"/>
      <c r="D7836" t="e">
        <f t="shared" si="248"/>
        <v>#DIV/0!</v>
      </c>
      <c r="F7836">
        <v>7834</v>
      </c>
      <c r="G7836">
        <f t="shared" ca="1" si="247"/>
        <v>-7.9590732054562768E-2</v>
      </c>
    </row>
    <row r="7837" spans="2:7" x14ac:dyDescent="0.2">
      <c r="B7837" s="153"/>
      <c r="C7837" s="61"/>
      <c r="D7837" t="e">
        <f t="shared" si="248"/>
        <v>#DIV/0!</v>
      </c>
      <c r="F7837">
        <v>7835</v>
      </c>
      <c r="G7837">
        <f t="shared" ca="1" si="247"/>
        <v>-1.0715431471236251E-2</v>
      </c>
    </row>
    <row r="7838" spans="2:7" x14ac:dyDescent="0.2">
      <c r="B7838" s="153"/>
      <c r="C7838" s="61"/>
      <c r="D7838" t="e">
        <f t="shared" si="248"/>
        <v>#DIV/0!</v>
      </c>
      <c r="F7838">
        <v>7836</v>
      </c>
      <c r="G7838">
        <f t="shared" ca="1" si="247"/>
        <v>-2.6787384945175879E-2</v>
      </c>
    </row>
    <row r="7839" spans="2:7" x14ac:dyDescent="0.2">
      <c r="B7839" s="153"/>
      <c r="C7839" s="61"/>
      <c r="D7839" t="e">
        <f t="shared" si="248"/>
        <v>#DIV/0!</v>
      </c>
      <c r="F7839">
        <v>7837</v>
      </c>
      <c r="G7839">
        <f t="shared" ca="1" si="247"/>
        <v>6.1702010648388421E-2</v>
      </c>
    </row>
    <row r="7840" spans="2:7" x14ac:dyDescent="0.2">
      <c r="B7840" s="153"/>
      <c r="C7840" s="61"/>
      <c r="D7840" t="e">
        <f t="shared" si="248"/>
        <v>#DIV/0!</v>
      </c>
      <c r="F7840">
        <v>7838</v>
      </c>
      <c r="G7840">
        <f t="shared" ca="1" si="247"/>
        <v>0.10491446397884333</v>
      </c>
    </row>
    <row r="7841" spans="2:7" x14ac:dyDescent="0.2">
      <c r="B7841" s="153"/>
      <c r="C7841" s="61"/>
      <c r="D7841" t="e">
        <f t="shared" si="248"/>
        <v>#DIV/0!</v>
      </c>
      <c r="F7841">
        <v>7839</v>
      </c>
      <c r="G7841">
        <f t="shared" ca="1" si="247"/>
        <v>-8.9571179940114071E-2</v>
      </c>
    </row>
    <row r="7842" spans="2:7" x14ac:dyDescent="0.2">
      <c r="B7842" s="153"/>
      <c r="C7842" s="61"/>
      <c r="D7842" t="e">
        <f t="shared" si="248"/>
        <v>#DIV/0!</v>
      </c>
      <c r="F7842">
        <v>7840</v>
      </c>
      <c r="G7842">
        <f t="shared" ca="1" si="247"/>
        <v>2.3131295602899688E-2</v>
      </c>
    </row>
    <row r="7843" spans="2:7" x14ac:dyDescent="0.2">
      <c r="B7843" s="153"/>
      <c r="C7843" s="61"/>
      <c r="D7843" t="e">
        <f t="shared" si="248"/>
        <v>#DIV/0!</v>
      </c>
      <c r="F7843">
        <v>7841</v>
      </c>
      <c r="G7843">
        <f t="shared" ca="1" si="247"/>
        <v>2.1424070409850862E-2</v>
      </c>
    </row>
    <row r="7844" spans="2:7" x14ac:dyDescent="0.2">
      <c r="B7844" s="153"/>
      <c r="C7844" s="61"/>
      <c r="D7844" t="e">
        <f t="shared" si="248"/>
        <v>#DIV/0!</v>
      </c>
      <c r="F7844">
        <v>7842</v>
      </c>
      <c r="G7844">
        <f t="shared" ca="1" si="247"/>
        <v>1.8891085530607601E-2</v>
      </c>
    </row>
    <row r="7845" spans="2:7" x14ac:dyDescent="0.2">
      <c r="B7845" s="153"/>
      <c r="C7845" s="61"/>
      <c r="D7845" t="e">
        <f t="shared" si="248"/>
        <v>#DIV/0!</v>
      </c>
      <c r="F7845">
        <v>7843</v>
      </c>
      <c r="G7845">
        <f t="shared" ca="1" si="247"/>
        <v>1.2401331626098987E-2</v>
      </c>
    </row>
    <row r="7846" spans="2:7" x14ac:dyDescent="0.2">
      <c r="B7846" s="153"/>
      <c r="C7846" s="61"/>
      <c r="D7846" t="e">
        <f t="shared" si="248"/>
        <v>#DIV/0!</v>
      </c>
      <c r="F7846">
        <v>7844</v>
      </c>
      <c r="G7846">
        <f t="shared" ca="1" si="247"/>
        <v>2.8766968134071196E-2</v>
      </c>
    </row>
    <row r="7847" spans="2:7" x14ac:dyDescent="0.2">
      <c r="B7847" s="153"/>
      <c r="C7847" s="61"/>
      <c r="D7847" t="e">
        <f t="shared" si="248"/>
        <v>#DIV/0!</v>
      </c>
      <c r="F7847">
        <v>7845</v>
      </c>
      <c r="G7847">
        <f t="shared" ca="1" si="247"/>
        <v>-4.9149382788061059E-2</v>
      </c>
    </row>
    <row r="7848" spans="2:7" x14ac:dyDescent="0.2">
      <c r="B7848" s="153"/>
      <c r="C7848" s="61"/>
      <c r="D7848" t="e">
        <f t="shared" si="248"/>
        <v>#DIV/0!</v>
      </c>
      <c r="F7848">
        <v>7846</v>
      </c>
      <c r="G7848">
        <f t="shared" ca="1" si="247"/>
        <v>-2.3775620560401656E-2</v>
      </c>
    </row>
    <row r="7849" spans="2:7" x14ac:dyDescent="0.2">
      <c r="B7849" s="153"/>
      <c r="C7849" s="61"/>
      <c r="D7849" t="e">
        <f t="shared" si="248"/>
        <v>#DIV/0!</v>
      </c>
      <c r="F7849">
        <v>7847</v>
      </c>
      <c r="G7849">
        <f t="shared" ca="1" si="247"/>
        <v>2.6000559451689095E-2</v>
      </c>
    </row>
    <row r="7850" spans="2:7" x14ac:dyDescent="0.2">
      <c r="B7850" s="153"/>
      <c r="C7850" s="61"/>
      <c r="D7850" t="e">
        <f t="shared" si="248"/>
        <v>#DIV/0!</v>
      </c>
      <c r="F7850">
        <v>7848</v>
      </c>
      <c r="G7850">
        <f t="shared" ca="1" si="247"/>
        <v>-8.989624081623887E-2</v>
      </c>
    </row>
    <row r="7851" spans="2:7" x14ac:dyDescent="0.2">
      <c r="B7851" s="153"/>
      <c r="C7851" s="61"/>
      <c r="D7851" t="e">
        <f t="shared" si="248"/>
        <v>#DIV/0!</v>
      </c>
      <c r="F7851">
        <v>7849</v>
      </c>
      <c r="G7851">
        <f t="shared" ca="1" si="247"/>
        <v>-0.10071719393682793</v>
      </c>
    </row>
    <row r="7852" spans="2:7" x14ac:dyDescent="0.2">
      <c r="B7852" s="153"/>
      <c r="C7852" s="61"/>
      <c r="D7852" t="e">
        <f t="shared" si="248"/>
        <v>#DIV/0!</v>
      </c>
      <c r="F7852">
        <v>7850</v>
      </c>
      <c r="G7852">
        <f t="shared" ca="1" si="247"/>
        <v>3.2779107225898496E-2</v>
      </c>
    </row>
    <row r="7853" spans="2:7" x14ac:dyDescent="0.2">
      <c r="B7853" s="153"/>
      <c r="C7853" s="61"/>
      <c r="D7853" t="e">
        <f t="shared" si="248"/>
        <v>#DIV/0!</v>
      </c>
      <c r="F7853">
        <v>7851</v>
      </c>
      <c r="G7853">
        <f t="shared" ca="1" si="247"/>
        <v>-3.6102527621413971E-2</v>
      </c>
    </row>
    <row r="7854" spans="2:7" x14ac:dyDescent="0.2">
      <c r="B7854" s="153"/>
      <c r="C7854" s="61"/>
      <c r="D7854" t="e">
        <f t="shared" si="248"/>
        <v>#DIV/0!</v>
      </c>
      <c r="F7854">
        <v>7852</v>
      </c>
      <c r="G7854">
        <f t="shared" ca="1" si="247"/>
        <v>-6.4878445845303889E-2</v>
      </c>
    </row>
    <row r="7855" spans="2:7" x14ac:dyDescent="0.2">
      <c r="B7855" s="153"/>
      <c r="C7855" s="61"/>
      <c r="D7855" t="e">
        <f t="shared" si="248"/>
        <v>#DIV/0!</v>
      </c>
      <c r="F7855">
        <v>7853</v>
      </c>
      <c r="G7855">
        <f t="shared" ca="1" si="247"/>
        <v>-6.1303353817272747E-2</v>
      </c>
    </row>
    <row r="7856" spans="2:7" x14ac:dyDescent="0.2">
      <c r="B7856" s="153"/>
      <c r="C7856" s="61"/>
      <c r="D7856" t="e">
        <f t="shared" si="248"/>
        <v>#DIV/0!</v>
      </c>
      <c r="F7856">
        <v>7854</v>
      </c>
      <c r="G7856">
        <f t="shared" ca="1" si="247"/>
        <v>-6.9470886679576668E-2</v>
      </c>
    </row>
    <row r="7857" spans="2:7" x14ac:dyDescent="0.2">
      <c r="B7857" s="153"/>
      <c r="C7857" s="61"/>
      <c r="D7857" t="e">
        <f t="shared" si="248"/>
        <v>#DIV/0!</v>
      </c>
      <c r="F7857">
        <v>7855</v>
      </c>
      <c r="G7857">
        <f t="shared" ca="1" si="247"/>
        <v>4.4624975977702395E-2</v>
      </c>
    </row>
    <row r="7858" spans="2:7" x14ac:dyDescent="0.2">
      <c r="B7858" s="153"/>
      <c r="C7858" s="61"/>
      <c r="D7858" t="e">
        <f t="shared" si="248"/>
        <v>#DIV/0!</v>
      </c>
      <c r="F7858">
        <v>7856</v>
      </c>
      <c r="G7858">
        <f t="shared" ca="1" si="247"/>
        <v>3.6764491468763698E-2</v>
      </c>
    </row>
    <row r="7859" spans="2:7" x14ac:dyDescent="0.2">
      <c r="B7859" s="153"/>
      <c r="C7859" s="61"/>
      <c r="D7859" t="e">
        <f t="shared" si="248"/>
        <v>#DIV/0!</v>
      </c>
      <c r="F7859">
        <v>7857</v>
      </c>
      <c r="G7859">
        <f t="shared" ca="1" si="247"/>
        <v>1.7953669199338696E-4</v>
      </c>
    </row>
    <row r="7860" spans="2:7" x14ac:dyDescent="0.2">
      <c r="B7860" s="153"/>
      <c r="C7860" s="61"/>
      <c r="D7860" t="e">
        <f t="shared" si="248"/>
        <v>#DIV/0!</v>
      </c>
      <c r="F7860">
        <v>7858</v>
      </c>
      <c r="G7860">
        <f t="shared" ca="1" si="247"/>
        <v>4.2182043431672415E-2</v>
      </c>
    </row>
    <row r="7861" spans="2:7" x14ac:dyDescent="0.2">
      <c r="B7861" s="153"/>
      <c r="C7861" s="61"/>
      <c r="D7861" t="e">
        <f t="shared" si="248"/>
        <v>#DIV/0!</v>
      </c>
      <c r="F7861">
        <v>7859</v>
      </c>
      <c r="G7861">
        <f t="shared" ca="1" si="247"/>
        <v>-6.1775375390640333E-2</v>
      </c>
    </row>
    <row r="7862" spans="2:7" x14ac:dyDescent="0.2">
      <c r="B7862" s="153"/>
      <c r="C7862" s="61"/>
      <c r="D7862" t="e">
        <f t="shared" si="248"/>
        <v>#DIV/0!</v>
      </c>
      <c r="F7862">
        <v>7860</v>
      </c>
      <c r="G7862">
        <f t="shared" ca="1" si="247"/>
        <v>5.9814989701159275E-2</v>
      </c>
    </row>
    <row r="7863" spans="2:7" x14ac:dyDescent="0.2">
      <c r="B7863" s="153"/>
      <c r="C7863" s="61"/>
      <c r="D7863" t="e">
        <f t="shared" si="248"/>
        <v>#DIV/0!</v>
      </c>
      <c r="F7863">
        <v>7861</v>
      </c>
      <c r="G7863">
        <f t="shared" ca="1" si="247"/>
        <v>-0.13352432765212274</v>
      </c>
    </row>
    <row r="7864" spans="2:7" x14ac:dyDescent="0.2">
      <c r="B7864" s="153"/>
      <c r="C7864" s="61"/>
      <c r="D7864" t="e">
        <f t="shared" si="248"/>
        <v>#DIV/0!</v>
      </c>
      <c r="F7864">
        <v>7862</v>
      </c>
      <c r="G7864">
        <f t="shared" ca="1" si="247"/>
        <v>-1.5537269013599904E-2</v>
      </c>
    </row>
    <row r="7865" spans="2:7" x14ac:dyDescent="0.2">
      <c r="B7865" s="153"/>
      <c r="C7865" s="61"/>
      <c r="D7865" t="e">
        <f t="shared" si="248"/>
        <v>#DIV/0!</v>
      </c>
      <c r="F7865">
        <v>7863</v>
      </c>
      <c r="G7865">
        <f t="shared" ca="1" si="247"/>
        <v>-5.3631357761519255E-2</v>
      </c>
    </row>
    <row r="7866" spans="2:7" x14ac:dyDescent="0.2">
      <c r="B7866" s="153"/>
      <c r="C7866" s="61"/>
      <c r="D7866" t="e">
        <f t="shared" si="248"/>
        <v>#DIV/0!</v>
      </c>
      <c r="F7866">
        <v>7864</v>
      </c>
      <c r="G7866">
        <f t="shared" ca="1" si="247"/>
        <v>-2.0657365468461104E-2</v>
      </c>
    </row>
    <row r="7867" spans="2:7" x14ac:dyDescent="0.2">
      <c r="B7867" s="153"/>
      <c r="C7867" s="61"/>
      <c r="D7867" t="e">
        <f t="shared" si="248"/>
        <v>#DIV/0!</v>
      </c>
      <c r="F7867">
        <v>7865</v>
      </c>
      <c r="G7867">
        <f t="shared" ca="1" si="247"/>
        <v>3.4433791299775737E-2</v>
      </c>
    </row>
    <row r="7868" spans="2:7" x14ac:dyDescent="0.2">
      <c r="B7868" s="153"/>
      <c r="C7868" s="61"/>
      <c r="D7868" t="e">
        <f t="shared" si="248"/>
        <v>#DIV/0!</v>
      </c>
      <c r="F7868">
        <v>7866</v>
      </c>
      <c r="G7868">
        <f t="shared" ca="1" si="247"/>
        <v>3.4430090408801392E-2</v>
      </c>
    </row>
    <row r="7869" spans="2:7" x14ac:dyDescent="0.2">
      <c r="B7869" s="153"/>
      <c r="C7869" s="61"/>
      <c r="D7869" t="e">
        <f t="shared" si="248"/>
        <v>#DIV/0!</v>
      </c>
      <c r="F7869">
        <v>7867</v>
      </c>
      <c r="G7869">
        <f t="shared" ca="1" si="247"/>
        <v>9.4146876078041685E-4</v>
      </c>
    </row>
    <row r="7870" spans="2:7" x14ac:dyDescent="0.2">
      <c r="B7870" s="153"/>
      <c r="C7870" s="61"/>
      <c r="D7870" t="e">
        <f t="shared" si="248"/>
        <v>#DIV/0!</v>
      </c>
      <c r="F7870">
        <v>7868</v>
      </c>
      <c r="G7870">
        <f t="shared" ca="1" si="247"/>
        <v>-0.12424900378357771</v>
      </c>
    </row>
    <row r="7871" spans="2:7" x14ac:dyDescent="0.2">
      <c r="B7871" s="153"/>
      <c r="C7871" s="61"/>
      <c r="D7871" t="e">
        <f t="shared" si="248"/>
        <v>#DIV/0!</v>
      </c>
      <c r="F7871">
        <v>7869</v>
      </c>
      <c r="G7871">
        <f t="shared" ca="1" si="247"/>
        <v>-7.7895052811754462E-2</v>
      </c>
    </row>
    <row r="7872" spans="2:7" x14ac:dyDescent="0.2">
      <c r="B7872" s="153"/>
      <c r="C7872" s="61"/>
      <c r="D7872" t="e">
        <f t="shared" si="248"/>
        <v>#DIV/0!</v>
      </c>
      <c r="F7872">
        <v>7870</v>
      </c>
      <c r="G7872">
        <f t="shared" ca="1" si="247"/>
        <v>1.6272452759643712E-2</v>
      </c>
    </row>
    <row r="7873" spans="2:7" x14ac:dyDescent="0.2">
      <c r="B7873" s="153"/>
      <c r="C7873" s="61"/>
      <c r="D7873" t="e">
        <f t="shared" si="248"/>
        <v>#DIV/0!</v>
      </c>
      <c r="F7873">
        <v>7871</v>
      </c>
      <c r="G7873">
        <f t="shared" ca="1" si="247"/>
        <v>1.4846282536349099E-2</v>
      </c>
    </row>
    <row r="7874" spans="2:7" x14ac:dyDescent="0.2">
      <c r="B7874" s="153"/>
      <c r="C7874" s="61"/>
      <c r="D7874" t="e">
        <f t="shared" si="248"/>
        <v>#DIV/0!</v>
      </c>
      <c r="F7874">
        <v>7872</v>
      </c>
      <c r="G7874">
        <f t="shared" ca="1" si="247"/>
        <v>-7.728100092992754E-3</v>
      </c>
    </row>
    <row r="7875" spans="2:7" x14ac:dyDescent="0.2">
      <c r="B7875" s="153"/>
      <c r="C7875" s="61"/>
      <c r="D7875" t="e">
        <f t="shared" si="248"/>
        <v>#DIV/0!</v>
      </c>
      <c r="F7875">
        <v>7873</v>
      </c>
      <c r="G7875">
        <f t="shared" ref="G7875:G7938" ca="1" si="249">_xlfn.NORM.INV(RAND(),$N$5,$N$6)</f>
        <v>9.8661053421436093E-2</v>
      </c>
    </row>
    <row r="7876" spans="2:7" x14ac:dyDescent="0.2">
      <c r="B7876" s="153"/>
      <c r="C7876" s="61"/>
      <c r="D7876" t="e">
        <f t="shared" si="248"/>
        <v>#DIV/0!</v>
      </c>
      <c r="F7876">
        <v>7874</v>
      </c>
      <c r="G7876">
        <f t="shared" ca="1" si="249"/>
        <v>6.3017719004686877E-3</v>
      </c>
    </row>
    <row r="7877" spans="2:7" x14ac:dyDescent="0.2">
      <c r="B7877" s="153"/>
      <c r="C7877" s="61"/>
      <c r="D7877" t="e">
        <f t="shared" si="248"/>
        <v>#DIV/0!</v>
      </c>
      <c r="F7877">
        <v>7875</v>
      </c>
      <c r="G7877">
        <f t="shared" ca="1" si="249"/>
        <v>4.9482078125245299E-2</v>
      </c>
    </row>
    <row r="7878" spans="2:7" x14ac:dyDescent="0.2">
      <c r="B7878" s="153"/>
      <c r="C7878" s="61"/>
      <c r="D7878" t="e">
        <f t="shared" si="248"/>
        <v>#DIV/0!</v>
      </c>
      <c r="F7878">
        <v>7876</v>
      </c>
      <c r="G7878">
        <f t="shared" ca="1" si="249"/>
        <v>-5.1822747918225158E-2</v>
      </c>
    </row>
    <row r="7879" spans="2:7" x14ac:dyDescent="0.2">
      <c r="B7879" s="153"/>
      <c r="C7879" s="61"/>
      <c r="D7879" t="e">
        <f t="shared" si="248"/>
        <v>#DIV/0!</v>
      </c>
      <c r="F7879">
        <v>7877</v>
      </c>
      <c r="G7879">
        <f t="shared" ca="1" si="249"/>
        <v>-1.3670558517901702E-2</v>
      </c>
    </row>
    <row r="7880" spans="2:7" x14ac:dyDescent="0.2">
      <c r="B7880" s="153"/>
      <c r="C7880" s="61"/>
      <c r="D7880" t="e">
        <f t="shared" si="248"/>
        <v>#DIV/0!</v>
      </c>
      <c r="F7880">
        <v>7878</v>
      </c>
      <c r="G7880">
        <f t="shared" ca="1" si="249"/>
        <v>-3.8122096017991214E-2</v>
      </c>
    </row>
    <row r="7881" spans="2:7" x14ac:dyDescent="0.2">
      <c r="B7881" s="153"/>
      <c r="C7881" s="61"/>
      <c r="D7881" t="e">
        <f t="shared" si="248"/>
        <v>#DIV/0!</v>
      </c>
      <c r="F7881">
        <v>7879</v>
      </c>
      <c r="G7881">
        <f t="shared" ca="1" si="249"/>
        <v>-4.3460031368321113E-2</v>
      </c>
    </row>
    <row r="7882" spans="2:7" x14ac:dyDescent="0.2">
      <c r="B7882" s="153"/>
      <c r="C7882" s="61"/>
      <c r="D7882" t="e">
        <f t="shared" si="248"/>
        <v>#DIV/0!</v>
      </c>
      <c r="F7882">
        <v>7880</v>
      </c>
      <c r="G7882">
        <f t="shared" ca="1" si="249"/>
        <v>-7.6774386326269151E-2</v>
      </c>
    </row>
    <row r="7883" spans="2:7" x14ac:dyDescent="0.2">
      <c r="B7883" s="153"/>
      <c r="C7883" s="61"/>
      <c r="D7883" t="e">
        <f t="shared" si="248"/>
        <v>#DIV/0!</v>
      </c>
      <c r="F7883">
        <v>7881</v>
      </c>
      <c r="G7883">
        <f t="shared" ca="1" si="249"/>
        <v>-0.10049315273064903</v>
      </c>
    </row>
    <row r="7884" spans="2:7" x14ac:dyDescent="0.2">
      <c r="B7884" s="153"/>
      <c r="C7884" s="61"/>
      <c r="D7884" t="e">
        <f t="shared" si="248"/>
        <v>#DIV/0!</v>
      </c>
      <c r="F7884">
        <v>7882</v>
      </c>
      <c r="G7884">
        <f t="shared" ca="1" si="249"/>
        <v>3.2599431306107429E-2</v>
      </c>
    </row>
    <row r="7885" spans="2:7" x14ac:dyDescent="0.2">
      <c r="B7885" s="153"/>
      <c r="C7885" s="61"/>
      <c r="D7885" t="e">
        <f t="shared" si="248"/>
        <v>#DIV/0!</v>
      </c>
      <c r="F7885">
        <v>7883</v>
      </c>
      <c r="G7885">
        <f t="shared" ca="1" si="249"/>
        <v>8.2286106243055962E-2</v>
      </c>
    </row>
    <row r="7886" spans="2:7" x14ac:dyDescent="0.2">
      <c r="B7886" s="153"/>
      <c r="C7886" s="61"/>
      <c r="D7886" t="e">
        <f t="shared" si="248"/>
        <v>#DIV/0!</v>
      </c>
      <c r="F7886">
        <v>7884</v>
      </c>
      <c r="G7886">
        <f t="shared" ca="1" si="249"/>
        <v>6.2794677465085061E-2</v>
      </c>
    </row>
    <row r="7887" spans="2:7" x14ac:dyDescent="0.2">
      <c r="B7887" s="153"/>
      <c r="C7887" s="61"/>
      <c r="D7887" t="e">
        <f t="shared" si="248"/>
        <v>#DIV/0!</v>
      </c>
      <c r="F7887">
        <v>7885</v>
      </c>
      <c r="G7887">
        <f t="shared" ca="1" si="249"/>
        <v>3.8983712326865816E-2</v>
      </c>
    </row>
    <row r="7888" spans="2:7" x14ac:dyDescent="0.2">
      <c r="B7888" s="153"/>
      <c r="C7888" s="61"/>
      <c r="D7888" t="e">
        <f t="shared" si="248"/>
        <v>#DIV/0!</v>
      </c>
      <c r="F7888">
        <v>7886</v>
      </c>
      <c r="G7888">
        <f t="shared" ca="1" si="249"/>
        <v>1.5152023767264565E-2</v>
      </c>
    </row>
    <row r="7889" spans="2:7" x14ac:dyDescent="0.2">
      <c r="B7889" s="153"/>
      <c r="C7889" s="61"/>
      <c r="D7889" t="e">
        <f t="shared" si="248"/>
        <v>#DIV/0!</v>
      </c>
      <c r="F7889">
        <v>7887</v>
      </c>
      <c r="G7889">
        <f t="shared" ca="1" si="249"/>
        <v>-2.4956598644259885E-2</v>
      </c>
    </row>
    <row r="7890" spans="2:7" x14ac:dyDescent="0.2">
      <c r="B7890" s="153"/>
      <c r="C7890" s="61"/>
      <c r="D7890" t="e">
        <f t="shared" ref="D7890:D7953" si="250">(C7890-C7891)/C7891</f>
        <v>#DIV/0!</v>
      </c>
      <c r="F7890">
        <v>7888</v>
      </c>
      <c r="G7890">
        <f t="shared" ca="1" si="249"/>
        <v>5.1310784669240314E-3</v>
      </c>
    </row>
    <row r="7891" spans="2:7" x14ac:dyDescent="0.2">
      <c r="B7891" s="153"/>
      <c r="C7891" s="61"/>
      <c r="D7891" t="e">
        <f t="shared" si="250"/>
        <v>#DIV/0!</v>
      </c>
      <c r="F7891">
        <v>7889</v>
      </c>
      <c r="G7891">
        <f t="shared" ca="1" si="249"/>
        <v>4.8734550624504991E-2</v>
      </c>
    </row>
    <row r="7892" spans="2:7" x14ac:dyDescent="0.2">
      <c r="B7892" s="153"/>
      <c r="C7892" s="61"/>
      <c r="D7892" t="e">
        <f t="shared" si="250"/>
        <v>#DIV/0!</v>
      </c>
      <c r="F7892">
        <v>7890</v>
      </c>
      <c r="G7892">
        <f t="shared" ca="1" si="249"/>
        <v>2.6417691042484107E-2</v>
      </c>
    </row>
    <row r="7893" spans="2:7" x14ac:dyDescent="0.2">
      <c r="B7893" s="153"/>
      <c r="C7893" s="61"/>
      <c r="D7893" t="e">
        <f t="shared" si="250"/>
        <v>#DIV/0!</v>
      </c>
      <c r="F7893">
        <v>7891</v>
      </c>
      <c r="G7893">
        <f t="shared" ca="1" si="249"/>
        <v>-3.2144071169579666E-2</v>
      </c>
    </row>
    <row r="7894" spans="2:7" x14ac:dyDescent="0.2">
      <c r="B7894" s="153"/>
      <c r="C7894" s="61"/>
      <c r="D7894" t="e">
        <f t="shared" si="250"/>
        <v>#DIV/0!</v>
      </c>
      <c r="F7894">
        <v>7892</v>
      </c>
      <c r="G7894">
        <f t="shared" ca="1" si="249"/>
        <v>7.6325963671139627E-2</v>
      </c>
    </row>
    <row r="7895" spans="2:7" x14ac:dyDescent="0.2">
      <c r="B7895" s="153"/>
      <c r="C7895" s="61"/>
      <c r="D7895" t="e">
        <f t="shared" si="250"/>
        <v>#DIV/0!</v>
      </c>
      <c r="F7895">
        <v>7893</v>
      </c>
      <c r="G7895">
        <f t="shared" ca="1" si="249"/>
        <v>6.2438196422061124E-3</v>
      </c>
    </row>
    <row r="7896" spans="2:7" x14ac:dyDescent="0.2">
      <c r="B7896" s="153"/>
      <c r="C7896" s="61"/>
      <c r="D7896" t="e">
        <f t="shared" si="250"/>
        <v>#DIV/0!</v>
      </c>
      <c r="F7896">
        <v>7894</v>
      </c>
      <c r="G7896">
        <f t="shared" ca="1" si="249"/>
        <v>4.7127667020495714E-2</v>
      </c>
    </row>
    <row r="7897" spans="2:7" x14ac:dyDescent="0.2">
      <c r="B7897" s="153"/>
      <c r="C7897" s="61"/>
      <c r="D7897" t="e">
        <f t="shared" si="250"/>
        <v>#DIV/0!</v>
      </c>
      <c r="F7897">
        <v>7895</v>
      </c>
      <c r="G7897">
        <f t="shared" ca="1" si="249"/>
        <v>-2.3522930543781559E-2</v>
      </c>
    </row>
    <row r="7898" spans="2:7" x14ac:dyDescent="0.2">
      <c r="B7898" s="153"/>
      <c r="C7898" s="61"/>
      <c r="D7898" t="e">
        <f t="shared" si="250"/>
        <v>#DIV/0!</v>
      </c>
      <c r="F7898">
        <v>7896</v>
      </c>
      <c r="G7898">
        <f t="shared" ca="1" si="249"/>
        <v>-8.4903688014892884E-2</v>
      </c>
    </row>
    <row r="7899" spans="2:7" x14ac:dyDescent="0.2">
      <c r="B7899" s="153"/>
      <c r="C7899" s="61"/>
      <c r="D7899" t="e">
        <f t="shared" si="250"/>
        <v>#DIV/0!</v>
      </c>
      <c r="F7899">
        <v>7897</v>
      </c>
      <c r="G7899">
        <f t="shared" ca="1" si="249"/>
        <v>-7.7230964983126274E-2</v>
      </c>
    </row>
    <row r="7900" spans="2:7" x14ac:dyDescent="0.2">
      <c r="B7900" s="153"/>
      <c r="C7900" s="61"/>
      <c r="D7900" t="e">
        <f t="shared" si="250"/>
        <v>#DIV/0!</v>
      </c>
      <c r="F7900">
        <v>7898</v>
      </c>
      <c r="G7900">
        <f t="shared" ca="1" si="249"/>
        <v>-2.1130273822034345E-2</v>
      </c>
    </row>
    <row r="7901" spans="2:7" x14ac:dyDescent="0.2">
      <c r="B7901" s="153"/>
      <c r="C7901" s="61"/>
      <c r="D7901" t="e">
        <f t="shared" si="250"/>
        <v>#DIV/0!</v>
      </c>
      <c r="F7901">
        <v>7899</v>
      </c>
      <c r="G7901">
        <f t="shared" ca="1" si="249"/>
        <v>0.12299883451605781</v>
      </c>
    </row>
    <row r="7902" spans="2:7" x14ac:dyDescent="0.2">
      <c r="B7902" s="153"/>
      <c r="C7902" s="61"/>
      <c r="D7902" t="e">
        <f t="shared" si="250"/>
        <v>#DIV/0!</v>
      </c>
      <c r="F7902">
        <v>7900</v>
      </c>
      <c r="G7902">
        <f t="shared" ca="1" si="249"/>
        <v>-2.8678179770005897E-2</v>
      </c>
    </row>
    <row r="7903" spans="2:7" x14ac:dyDescent="0.2">
      <c r="B7903" s="153"/>
      <c r="C7903" s="61"/>
      <c r="D7903" t="e">
        <f t="shared" si="250"/>
        <v>#DIV/0!</v>
      </c>
      <c r="F7903">
        <v>7901</v>
      </c>
      <c r="G7903">
        <f t="shared" ca="1" si="249"/>
        <v>-6.848084940496868E-2</v>
      </c>
    </row>
    <row r="7904" spans="2:7" x14ac:dyDescent="0.2">
      <c r="B7904" s="153"/>
      <c r="C7904" s="61"/>
      <c r="D7904" t="e">
        <f t="shared" si="250"/>
        <v>#DIV/0!</v>
      </c>
      <c r="F7904">
        <v>7902</v>
      </c>
      <c r="G7904">
        <f t="shared" ca="1" si="249"/>
        <v>-2.2002393529948913E-2</v>
      </c>
    </row>
    <row r="7905" spans="2:7" x14ac:dyDescent="0.2">
      <c r="B7905" s="153"/>
      <c r="C7905" s="61"/>
      <c r="D7905" t="e">
        <f t="shared" si="250"/>
        <v>#DIV/0!</v>
      </c>
      <c r="F7905">
        <v>7903</v>
      </c>
      <c r="G7905">
        <f t="shared" ca="1" si="249"/>
        <v>1.3265920002324402E-2</v>
      </c>
    </row>
    <row r="7906" spans="2:7" x14ac:dyDescent="0.2">
      <c r="B7906" s="153"/>
      <c r="C7906" s="61"/>
      <c r="D7906" t="e">
        <f t="shared" si="250"/>
        <v>#DIV/0!</v>
      </c>
      <c r="F7906">
        <v>7904</v>
      </c>
      <c r="G7906">
        <f t="shared" ca="1" si="249"/>
        <v>6.0224443699702923E-2</v>
      </c>
    </row>
    <row r="7907" spans="2:7" x14ac:dyDescent="0.2">
      <c r="B7907" s="153"/>
      <c r="C7907" s="61"/>
      <c r="D7907" t="e">
        <f t="shared" si="250"/>
        <v>#DIV/0!</v>
      </c>
      <c r="F7907">
        <v>7905</v>
      </c>
      <c r="G7907">
        <f t="shared" ca="1" si="249"/>
        <v>8.1820408229661117E-3</v>
      </c>
    </row>
    <row r="7908" spans="2:7" x14ac:dyDescent="0.2">
      <c r="B7908" s="153"/>
      <c r="C7908" s="61"/>
      <c r="D7908" t="e">
        <f t="shared" si="250"/>
        <v>#DIV/0!</v>
      </c>
      <c r="F7908">
        <v>7906</v>
      </c>
      <c r="G7908">
        <f t="shared" ca="1" si="249"/>
        <v>9.3398059060868038E-2</v>
      </c>
    </row>
    <row r="7909" spans="2:7" x14ac:dyDescent="0.2">
      <c r="B7909" s="153"/>
      <c r="C7909" s="61"/>
      <c r="D7909" t="e">
        <f t="shared" si="250"/>
        <v>#DIV/0!</v>
      </c>
      <c r="F7909">
        <v>7907</v>
      </c>
      <c r="G7909">
        <f t="shared" ca="1" si="249"/>
        <v>-4.6866128898361806E-4</v>
      </c>
    </row>
    <row r="7910" spans="2:7" x14ac:dyDescent="0.2">
      <c r="B7910" s="153"/>
      <c r="C7910" s="61"/>
      <c r="D7910" t="e">
        <f t="shared" si="250"/>
        <v>#DIV/0!</v>
      </c>
      <c r="F7910">
        <v>7908</v>
      </c>
      <c r="G7910">
        <f t="shared" ca="1" si="249"/>
        <v>3.3644375807949788E-2</v>
      </c>
    </row>
    <row r="7911" spans="2:7" x14ac:dyDescent="0.2">
      <c r="B7911" s="153"/>
      <c r="C7911" s="61"/>
      <c r="D7911" t="e">
        <f t="shared" si="250"/>
        <v>#DIV/0!</v>
      </c>
      <c r="F7911">
        <v>7909</v>
      </c>
      <c r="G7911">
        <f t="shared" ca="1" si="249"/>
        <v>-7.6524195209540687E-3</v>
      </c>
    </row>
    <row r="7912" spans="2:7" x14ac:dyDescent="0.2">
      <c r="B7912" s="153"/>
      <c r="C7912" s="61"/>
      <c r="D7912" t="e">
        <f t="shared" si="250"/>
        <v>#DIV/0!</v>
      </c>
      <c r="F7912">
        <v>7910</v>
      </c>
      <c r="G7912">
        <f t="shared" ca="1" si="249"/>
        <v>-5.4283083022471298E-3</v>
      </c>
    </row>
    <row r="7913" spans="2:7" x14ac:dyDescent="0.2">
      <c r="B7913" s="153"/>
      <c r="C7913" s="61"/>
      <c r="D7913" t="e">
        <f t="shared" si="250"/>
        <v>#DIV/0!</v>
      </c>
      <c r="F7913">
        <v>7911</v>
      </c>
      <c r="G7913">
        <f t="shared" ca="1" si="249"/>
        <v>-0.10432257116967773</v>
      </c>
    </row>
    <row r="7914" spans="2:7" x14ac:dyDescent="0.2">
      <c r="B7914" s="153"/>
      <c r="C7914" s="61"/>
      <c r="D7914" t="e">
        <f t="shared" si="250"/>
        <v>#DIV/0!</v>
      </c>
      <c r="F7914">
        <v>7912</v>
      </c>
      <c r="G7914">
        <f t="shared" ca="1" si="249"/>
        <v>5.3605766140747857E-2</v>
      </c>
    </row>
    <row r="7915" spans="2:7" x14ac:dyDescent="0.2">
      <c r="B7915" s="153"/>
      <c r="C7915" s="61"/>
      <c r="D7915" t="e">
        <f t="shared" si="250"/>
        <v>#DIV/0!</v>
      </c>
      <c r="F7915">
        <v>7913</v>
      </c>
      <c r="G7915">
        <f t="shared" ca="1" si="249"/>
        <v>2.8878094651873382E-2</v>
      </c>
    </row>
    <row r="7916" spans="2:7" x14ac:dyDescent="0.2">
      <c r="B7916" s="153"/>
      <c r="C7916" s="61"/>
      <c r="D7916" t="e">
        <f t="shared" si="250"/>
        <v>#DIV/0!</v>
      </c>
      <c r="F7916">
        <v>7914</v>
      </c>
      <c r="G7916">
        <f t="shared" ca="1" si="249"/>
        <v>-6.7653859262918128E-3</v>
      </c>
    </row>
    <row r="7917" spans="2:7" x14ac:dyDescent="0.2">
      <c r="B7917" s="153"/>
      <c r="C7917" s="61"/>
      <c r="D7917" t="e">
        <f t="shared" si="250"/>
        <v>#DIV/0!</v>
      </c>
      <c r="F7917">
        <v>7915</v>
      </c>
      <c r="G7917">
        <f t="shared" ca="1" si="249"/>
        <v>5.6969040623300717E-4</v>
      </c>
    </row>
    <row r="7918" spans="2:7" x14ac:dyDescent="0.2">
      <c r="B7918" s="153"/>
      <c r="C7918" s="61"/>
      <c r="D7918" t="e">
        <f t="shared" si="250"/>
        <v>#DIV/0!</v>
      </c>
      <c r="F7918">
        <v>7916</v>
      </c>
      <c r="G7918">
        <f t="shared" ca="1" si="249"/>
        <v>4.0886310014927554E-2</v>
      </c>
    </row>
    <row r="7919" spans="2:7" x14ac:dyDescent="0.2">
      <c r="B7919" s="153"/>
      <c r="C7919" s="61"/>
      <c r="D7919" t="e">
        <f t="shared" si="250"/>
        <v>#DIV/0!</v>
      </c>
      <c r="F7919">
        <v>7917</v>
      </c>
      <c r="G7919">
        <f t="shared" ca="1" si="249"/>
        <v>-6.8912292275378886E-2</v>
      </c>
    </row>
    <row r="7920" spans="2:7" x14ac:dyDescent="0.2">
      <c r="B7920" s="153"/>
      <c r="C7920" s="61"/>
      <c r="D7920" t="e">
        <f t="shared" si="250"/>
        <v>#DIV/0!</v>
      </c>
      <c r="F7920">
        <v>7918</v>
      </c>
      <c r="G7920">
        <f t="shared" ca="1" si="249"/>
        <v>-7.1225063470249345E-2</v>
      </c>
    </row>
    <row r="7921" spans="2:7" x14ac:dyDescent="0.2">
      <c r="B7921" s="153"/>
      <c r="C7921" s="61"/>
      <c r="D7921" t="e">
        <f t="shared" si="250"/>
        <v>#DIV/0!</v>
      </c>
      <c r="F7921">
        <v>7919</v>
      </c>
      <c r="G7921">
        <f t="shared" ca="1" si="249"/>
        <v>1.501142297974843E-2</v>
      </c>
    </row>
    <row r="7922" spans="2:7" x14ac:dyDescent="0.2">
      <c r="B7922" s="153"/>
      <c r="C7922" s="61"/>
      <c r="D7922" t="e">
        <f t="shared" si="250"/>
        <v>#DIV/0!</v>
      </c>
      <c r="F7922">
        <v>7920</v>
      </c>
      <c r="G7922">
        <f t="shared" ca="1" si="249"/>
        <v>-9.3236555055419404E-2</v>
      </c>
    </row>
    <row r="7923" spans="2:7" x14ac:dyDescent="0.2">
      <c r="B7923" s="153"/>
      <c r="C7923" s="61"/>
      <c r="D7923" t="e">
        <f t="shared" si="250"/>
        <v>#DIV/0!</v>
      </c>
      <c r="F7923">
        <v>7921</v>
      </c>
      <c r="G7923">
        <f t="shared" ca="1" si="249"/>
        <v>-0.16806428514333416</v>
      </c>
    </row>
    <row r="7924" spans="2:7" x14ac:dyDescent="0.2">
      <c r="B7924" s="153"/>
      <c r="C7924" s="61"/>
      <c r="D7924" t="e">
        <f t="shared" si="250"/>
        <v>#DIV/0!</v>
      </c>
      <c r="F7924">
        <v>7922</v>
      </c>
      <c r="G7924">
        <f t="shared" ca="1" si="249"/>
        <v>-4.6250225039067908E-2</v>
      </c>
    </row>
    <row r="7925" spans="2:7" x14ac:dyDescent="0.2">
      <c r="B7925" s="153"/>
      <c r="C7925" s="61"/>
      <c r="D7925" t="e">
        <f t="shared" si="250"/>
        <v>#DIV/0!</v>
      </c>
      <c r="F7925">
        <v>7923</v>
      </c>
      <c r="G7925">
        <f t="shared" ca="1" si="249"/>
        <v>-3.7539592160550743E-3</v>
      </c>
    </row>
    <row r="7926" spans="2:7" x14ac:dyDescent="0.2">
      <c r="B7926" s="153"/>
      <c r="C7926" s="61"/>
      <c r="D7926" t="e">
        <f t="shared" si="250"/>
        <v>#DIV/0!</v>
      </c>
      <c r="F7926">
        <v>7924</v>
      </c>
      <c r="G7926">
        <f t="shared" ca="1" si="249"/>
        <v>3.7653594155335528E-2</v>
      </c>
    </row>
    <row r="7927" spans="2:7" x14ac:dyDescent="0.2">
      <c r="B7927" s="153"/>
      <c r="C7927" s="61"/>
      <c r="D7927" t="e">
        <f t="shared" si="250"/>
        <v>#DIV/0!</v>
      </c>
      <c r="F7927">
        <v>7925</v>
      </c>
      <c r="G7927">
        <f t="shared" ca="1" si="249"/>
        <v>0.12056936996421218</v>
      </c>
    </row>
    <row r="7928" spans="2:7" x14ac:dyDescent="0.2">
      <c r="B7928" s="153"/>
      <c r="C7928" s="61"/>
      <c r="D7928" t="e">
        <f t="shared" si="250"/>
        <v>#DIV/0!</v>
      </c>
      <c r="F7928">
        <v>7926</v>
      </c>
      <c r="G7928">
        <f t="shared" ca="1" si="249"/>
        <v>1.9980177718699612E-2</v>
      </c>
    </row>
    <row r="7929" spans="2:7" x14ac:dyDescent="0.2">
      <c r="B7929" s="153"/>
      <c r="C7929" s="61"/>
      <c r="D7929" t="e">
        <f t="shared" si="250"/>
        <v>#DIV/0!</v>
      </c>
      <c r="F7929">
        <v>7927</v>
      </c>
      <c r="G7929">
        <f t="shared" ca="1" si="249"/>
        <v>5.2726451222149334E-2</v>
      </c>
    </row>
    <row r="7930" spans="2:7" x14ac:dyDescent="0.2">
      <c r="B7930" s="153"/>
      <c r="C7930" s="61"/>
      <c r="D7930" t="e">
        <f t="shared" si="250"/>
        <v>#DIV/0!</v>
      </c>
      <c r="F7930">
        <v>7928</v>
      </c>
      <c r="G7930">
        <f t="shared" ca="1" si="249"/>
        <v>-2.7907295913057531E-2</v>
      </c>
    </row>
    <row r="7931" spans="2:7" x14ac:dyDescent="0.2">
      <c r="B7931" s="153"/>
      <c r="C7931" s="61"/>
      <c r="D7931" t="e">
        <f t="shared" si="250"/>
        <v>#DIV/0!</v>
      </c>
      <c r="F7931">
        <v>7929</v>
      </c>
      <c r="G7931">
        <f t="shared" ca="1" si="249"/>
        <v>-7.4799772818587643E-2</v>
      </c>
    </row>
    <row r="7932" spans="2:7" x14ac:dyDescent="0.2">
      <c r="B7932" s="153"/>
      <c r="C7932" s="61"/>
      <c r="D7932" t="e">
        <f t="shared" si="250"/>
        <v>#DIV/0!</v>
      </c>
      <c r="F7932">
        <v>7930</v>
      </c>
      <c r="G7932">
        <f t="shared" ca="1" si="249"/>
        <v>-5.0902575455433786E-2</v>
      </c>
    </row>
    <row r="7933" spans="2:7" x14ac:dyDescent="0.2">
      <c r="B7933" s="153"/>
      <c r="C7933" s="61"/>
      <c r="D7933" t="e">
        <f t="shared" si="250"/>
        <v>#DIV/0!</v>
      </c>
      <c r="F7933">
        <v>7931</v>
      </c>
      <c r="G7933">
        <f t="shared" ca="1" si="249"/>
        <v>3.4797869229911946E-2</v>
      </c>
    </row>
    <row r="7934" spans="2:7" x14ac:dyDescent="0.2">
      <c r="B7934" s="153"/>
      <c r="C7934" s="61"/>
      <c r="D7934" t="e">
        <f t="shared" si="250"/>
        <v>#DIV/0!</v>
      </c>
      <c r="F7934">
        <v>7932</v>
      </c>
      <c r="G7934">
        <f t="shared" ca="1" si="249"/>
        <v>4.3668891422326404E-2</v>
      </c>
    </row>
    <row r="7935" spans="2:7" x14ac:dyDescent="0.2">
      <c r="B7935" s="153"/>
      <c r="C7935" s="61"/>
      <c r="D7935" t="e">
        <f t="shared" si="250"/>
        <v>#DIV/0!</v>
      </c>
      <c r="F7935">
        <v>7933</v>
      </c>
      <c r="G7935">
        <f t="shared" ca="1" si="249"/>
        <v>8.5719398851516054E-2</v>
      </c>
    </row>
    <row r="7936" spans="2:7" x14ac:dyDescent="0.2">
      <c r="B7936" s="153"/>
      <c r="C7936" s="61"/>
      <c r="D7936" t="e">
        <f t="shared" si="250"/>
        <v>#DIV/0!</v>
      </c>
      <c r="F7936">
        <v>7934</v>
      </c>
      <c r="G7936">
        <f t="shared" ca="1" si="249"/>
        <v>5.2672166833373196E-2</v>
      </c>
    </row>
    <row r="7937" spans="2:7" x14ac:dyDescent="0.2">
      <c r="B7937" s="153"/>
      <c r="C7937" s="61"/>
      <c r="D7937" t="e">
        <f t="shared" si="250"/>
        <v>#DIV/0!</v>
      </c>
      <c r="F7937">
        <v>7935</v>
      </c>
      <c r="G7937">
        <f t="shared" ca="1" si="249"/>
        <v>4.7081348675512127E-2</v>
      </c>
    </row>
    <row r="7938" spans="2:7" x14ac:dyDescent="0.2">
      <c r="B7938" s="153"/>
      <c r="C7938" s="61"/>
      <c r="D7938" t="e">
        <f t="shared" si="250"/>
        <v>#DIV/0!</v>
      </c>
      <c r="F7938">
        <v>7936</v>
      </c>
      <c r="G7938">
        <f t="shared" ca="1" si="249"/>
        <v>6.1994491953252726E-3</v>
      </c>
    </row>
    <row r="7939" spans="2:7" x14ac:dyDescent="0.2">
      <c r="B7939" s="153"/>
      <c r="C7939" s="61"/>
      <c r="D7939" t="e">
        <f t="shared" si="250"/>
        <v>#DIV/0!</v>
      </c>
      <c r="F7939">
        <v>7937</v>
      </c>
      <c r="G7939">
        <f t="shared" ref="G7939:G8002" ca="1" si="251">_xlfn.NORM.INV(RAND(),$N$5,$N$6)</f>
        <v>8.526703732076946E-3</v>
      </c>
    </row>
    <row r="7940" spans="2:7" x14ac:dyDescent="0.2">
      <c r="B7940" s="153"/>
      <c r="C7940" s="61"/>
      <c r="D7940" t="e">
        <f t="shared" si="250"/>
        <v>#DIV/0!</v>
      </c>
      <c r="F7940">
        <v>7938</v>
      </c>
      <c r="G7940">
        <f t="shared" ca="1" si="251"/>
        <v>8.0531192551009392E-2</v>
      </c>
    </row>
    <row r="7941" spans="2:7" x14ac:dyDescent="0.2">
      <c r="B7941" s="153"/>
      <c r="C7941" s="61"/>
      <c r="D7941" t="e">
        <f t="shared" si="250"/>
        <v>#DIV/0!</v>
      </c>
      <c r="F7941">
        <v>7939</v>
      </c>
      <c r="G7941">
        <f t="shared" ca="1" si="251"/>
        <v>-6.3025124329143867E-2</v>
      </c>
    </row>
    <row r="7942" spans="2:7" x14ac:dyDescent="0.2">
      <c r="B7942" s="153"/>
      <c r="C7942" s="61"/>
      <c r="D7942" t="e">
        <f t="shared" si="250"/>
        <v>#DIV/0!</v>
      </c>
      <c r="F7942">
        <v>7940</v>
      </c>
      <c r="G7942">
        <f t="shared" ca="1" si="251"/>
        <v>2.4418262277584604E-2</v>
      </c>
    </row>
    <row r="7943" spans="2:7" x14ac:dyDescent="0.2">
      <c r="B7943" s="153"/>
      <c r="C7943" s="61"/>
      <c r="D7943" t="e">
        <f t="shared" si="250"/>
        <v>#DIV/0!</v>
      </c>
      <c r="F7943">
        <v>7941</v>
      </c>
      <c r="G7943">
        <f t="shared" ca="1" si="251"/>
        <v>3.012371082411534E-2</v>
      </c>
    </row>
    <row r="7944" spans="2:7" x14ac:dyDescent="0.2">
      <c r="B7944" s="153"/>
      <c r="C7944" s="61"/>
      <c r="D7944" t="e">
        <f t="shared" si="250"/>
        <v>#DIV/0!</v>
      </c>
      <c r="F7944">
        <v>7942</v>
      </c>
      <c r="G7944">
        <f t="shared" ca="1" si="251"/>
        <v>5.2521428165998585E-2</v>
      </c>
    </row>
    <row r="7945" spans="2:7" x14ac:dyDescent="0.2">
      <c r="B7945" s="153"/>
      <c r="C7945" s="61"/>
      <c r="D7945" t="e">
        <f t="shared" si="250"/>
        <v>#DIV/0!</v>
      </c>
      <c r="F7945">
        <v>7943</v>
      </c>
      <c r="G7945">
        <f t="shared" ca="1" si="251"/>
        <v>6.1255918335138888E-2</v>
      </c>
    </row>
    <row r="7946" spans="2:7" x14ac:dyDescent="0.2">
      <c r="B7946" s="153"/>
      <c r="C7946" s="61"/>
      <c r="D7946" t="e">
        <f t="shared" si="250"/>
        <v>#DIV/0!</v>
      </c>
      <c r="F7946">
        <v>7944</v>
      </c>
      <c r="G7946">
        <f t="shared" ca="1" si="251"/>
        <v>-4.3353866284648067E-2</v>
      </c>
    </row>
    <row r="7947" spans="2:7" x14ac:dyDescent="0.2">
      <c r="B7947" s="153"/>
      <c r="C7947" s="61"/>
      <c r="D7947" t="e">
        <f t="shared" si="250"/>
        <v>#DIV/0!</v>
      </c>
      <c r="F7947">
        <v>7945</v>
      </c>
      <c r="G7947">
        <f t="shared" ca="1" si="251"/>
        <v>-5.9168051626328488E-2</v>
      </c>
    </row>
    <row r="7948" spans="2:7" x14ac:dyDescent="0.2">
      <c r="B7948" s="153"/>
      <c r="C7948" s="61"/>
      <c r="D7948" t="e">
        <f t="shared" si="250"/>
        <v>#DIV/0!</v>
      </c>
      <c r="F7948">
        <v>7946</v>
      </c>
      <c r="G7948">
        <f t="shared" ca="1" si="251"/>
        <v>-6.9668675042384914E-2</v>
      </c>
    </row>
    <row r="7949" spans="2:7" x14ac:dyDescent="0.2">
      <c r="B7949" s="153"/>
      <c r="C7949" s="61"/>
      <c r="D7949" t="e">
        <f t="shared" si="250"/>
        <v>#DIV/0!</v>
      </c>
      <c r="F7949">
        <v>7947</v>
      </c>
      <c r="G7949">
        <f t="shared" ca="1" si="251"/>
        <v>9.2395703259732231E-2</v>
      </c>
    </row>
    <row r="7950" spans="2:7" x14ac:dyDescent="0.2">
      <c r="B7950" s="153"/>
      <c r="C7950" s="61"/>
      <c r="D7950" t="e">
        <f t="shared" si="250"/>
        <v>#DIV/0!</v>
      </c>
      <c r="F7950">
        <v>7948</v>
      </c>
      <c r="G7950">
        <f t="shared" ca="1" si="251"/>
        <v>-1.918823558972562E-2</v>
      </c>
    </row>
    <row r="7951" spans="2:7" x14ac:dyDescent="0.2">
      <c r="B7951" s="153"/>
      <c r="C7951" s="61"/>
      <c r="D7951" t="e">
        <f t="shared" si="250"/>
        <v>#DIV/0!</v>
      </c>
      <c r="F7951">
        <v>7949</v>
      </c>
      <c r="G7951">
        <f t="shared" ca="1" si="251"/>
        <v>6.3674530752591135E-2</v>
      </c>
    </row>
    <row r="7952" spans="2:7" x14ac:dyDescent="0.2">
      <c r="B7952" s="153"/>
      <c r="C7952" s="61"/>
      <c r="D7952" t="e">
        <f t="shared" si="250"/>
        <v>#DIV/0!</v>
      </c>
      <c r="F7952">
        <v>7950</v>
      </c>
      <c r="G7952">
        <f t="shared" ca="1" si="251"/>
        <v>4.2569896253776295E-2</v>
      </c>
    </row>
    <row r="7953" spans="2:7" x14ac:dyDescent="0.2">
      <c r="B7953" s="153"/>
      <c r="C7953" s="61"/>
      <c r="D7953" t="e">
        <f t="shared" si="250"/>
        <v>#DIV/0!</v>
      </c>
      <c r="F7953">
        <v>7951</v>
      </c>
      <c r="G7953">
        <f t="shared" ca="1" si="251"/>
        <v>-2.8917266660166478E-2</v>
      </c>
    </row>
    <row r="7954" spans="2:7" x14ac:dyDescent="0.2">
      <c r="B7954" s="153"/>
      <c r="C7954" s="61"/>
      <c r="D7954" t="e">
        <f t="shared" ref="D7954:D8017" si="252">(C7954-C7955)/C7955</f>
        <v>#DIV/0!</v>
      </c>
      <c r="F7954">
        <v>7952</v>
      </c>
      <c r="G7954">
        <f t="shared" ca="1" si="251"/>
        <v>-5.6924966579358416E-2</v>
      </c>
    </row>
    <row r="7955" spans="2:7" x14ac:dyDescent="0.2">
      <c r="B7955" s="153"/>
      <c r="C7955" s="61"/>
      <c r="D7955" t="e">
        <f t="shared" si="252"/>
        <v>#DIV/0!</v>
      </c>
      <c r="F7955">
        <v>7953</v>
      </c>
      <c r="G7955">
        <f t="shared" ca="1" si="251"/>
        <v>1.2370278538528644E-2</v>
      </c>
    </row>
    <row r="7956" spans="2:7" x14ac:dyDescent="0.2">
      <c r="B7956" s="153"/>
      <c r="C7956" s="61"/>
      <c r="D7956" t="e">
        <f t="shared" si="252"/>
        <v>#DIV/0!</v>
      </c>
      <c r="F7956">
        <v>7954</v>
      </c>
      <c r="G7956">
        <f t="shared" ca="1" si="251"/>
        <v>-1.1250304642837801E-2</v>
      </c>
    </row>
    <row r="7957" spans="2:7" x14ac:dyDescent="0.2">
      <c r="B7957" s="153"/>
      <c r="C7957" s="61"/>
      <c r="D7957" t="e">
        <f t="shared" si="252"/>
        <v>#DIV/0!</v>
      </c>
      <c r="F7957">
        <v>7955</v>
      </c>
      <c r="G7957">
        <f t="shared" ca="1" si="251"/>
        <v>-7.0887947835516066E-2</v>
      </c>
    </row>
    <row r="7958" spans="2:7" x14ac:dyDescent="0.2">
      <c r="B7958" s="153"/>
      <c r="C7958" s="61"/>
      <c r="D7958" t="e">
        <f t="shared" si="252"/>
        <v>#DIV/0!</v>
      </c>
      <c r="F7958">
        <v>7956</v>
      </c>
      <c r="G7958">
        <f t="shared" ca="1" si="251"/>
        <v>-3.9368766287839673E-3</v>
      </c>
    </row>
    <row r="7959" spans="2:7" x14ac:dyDescent="0.2">
      <c r="B7959" s="153"/>
      <c r="C7959" s="61"/>
      <c r="D7959" t="e">
        <f t="shared" si="252"/>
        <v>#DIV/0!</v>
      </c>
      <c r="F7959">
        <v>7957</v>
      </c>
      <c r="G7959">
        <f t="shared" ca="1" si="251"/>
        <v>-2.4691353062320957E-2</v>
      </c>
    </row>
    <row r="7960" spans="2:7" x14ac:dyDescent="0.2">
      <c r="B7960" s="153"/>
      <c r="C7960" s="61"/>
      <c r="D7960" t="e">
        <f t="shared" si="252"/>
        <v>#DIV/0!</v>
      </c>
      <c r="F7960">
        <v>7958</v>
      </c>
      <c r="G7960">
        <f t="shared" ca="1" si="251"/>
        <v>-1.4786257513698614E-2</v>
      </c>
    </row>
    <row r="7961" spans="2:7" x14ac:dyDescent="0.2">
      <c r="B7961" s="153"/>
      <c r="C7961" s="61"/>
      <c r="D7961" t="e">
        <f t="shared" si="252"/>
        <v>#DIV/0!</v>
      </c>
      <c r="F7961">
        <v>7959</v>
      </c>
      <c r="G7961">
        <f t="shared" ca="1" si="251"/>
        <v>-8.4759351316470565E-3</v>
      </c>
    </row>
    <row r="7962" spans="2:7" x14ac:dyDescent="0.2">
      <c r="B7962" s="153"/>
      <c r="C7962" s="61"/>
      <c r="D7962" t="e">
        <f t="shared" si="252"/>
        <v>#DIV/0!</v>
      </c>
      <c r="F7962">
        <v>7960</v>
      </c>
      <c r="G7962">
        <f t="shared" ca="1" si="251"/>
        <v>6.4915297079858646E-3</v>
      </c>
    </row>
    <row r="7963" spans="2:7" x14ac:dyDescent="0.2">
      <c r="B7963" s="153"/>
      <c r="C7963" s="61"/>
      <c r="D7963" t="e">
        <f t="shared" si="252"/>
        <v>#DIV/0!</v>
      </c>
      <c r="F7963">
        <v>7961</v>
      </c>
      <c r="G7963">
        <f t="shared" ca="1" si="251"/>
        <v>-2.9718157266760831E-3</v>
      </c>
    </row>
    <row r="7964" spans="2:7" x14ac:dyDescent="0.2">
      <c r="B7964" s="153"/>
      <c r="C7964" s="61"/>
      <c r="D7964" t="e">
        <f t="shared" si="252"/>
        <v>#DIV/0!</v>
      </c>
      <c r="F7964">
        <v>7962</v>
      </c>
      <c r="G7964">
        <f t="shared" ca="1" si="251"/>
        <v>-1.8342728049054548E-2</v>
      </c>
    </row>
    <row r="7965" spans="2:7" x14ac:dyDescent="0.2">
      <c r="B7965" s="153"/>
      <c r="C7965" s="61"/>
      <c r="D7965" t="e">
        <f t="shared" si="252"/>
        <v>#DIV/0!</v>
      </c>
      <c r="F7965">
        <v>7963</v>
      </c>
      <c r="G7965">
        <f t="shared" ca="1" si="251"/>
        <v>3.3786633053504616E-3</v>
      </c>
    </row>
    <row r="7966" spans="2:7" x14ac:dyDescent="0.2">
      <c r="B7966" s="153"/>
      <c r="C7966" s="61"/>
      <c r="D7966" t="e">
        <f t="shared" si="252"/>
        <v>#DIV/0!</v>
      </c>
      <c r="F7966">
        <v>7964</v>
      </c>
      <c r="G7966">
        <f t="shared" ca="1" si="251"/>
        <v>-7.1677859474418529E-2</v>
      </c>
    </row>
    <row r="7967" spans="2:7" x14ac:dyDescent="0.2">
      <c r="B7967" s="153"/>
      <c r="C7967" s="61"/>
      <c r="D7967" t="e">
        <f t="shared" si="252"/>
        <v>#DIV/0!</v>
      </c>
      <c r="F7967">
        <v>7965</v>
      </c>
      <c r="G7967">
        <f t="shared" ca="1" si="251"/>
        <v>7.6789444278728108E-2</v>
      </c>
    </row>
    <row r="7968" spans="2:7" x14ac:dyDescent="0.2">
      <c r="B7968" s="153"/>
      <c r="C7968" s="61"/>
      <c r="D7968" t="e">
        <f t="shared" si="252"/>
        <v>#DIV/0!</v>
      </c>
      <c r="F7968">
        <v>7966</v>
      </c>
      <c r="G7968">
        <f t="shared" ca="1" si="251"/>
        <v>-2.8867150803429234E-2</v>
      </c>
    </row>
    <row r="7969" spans="2:7" x14ac:dyDescent="0.2">
      <c r="B7969" s="153"/>
      <c r="C7969" s="61"/>
      <c r="D7969" t="e">
        <f t="shared" si="252"/>
        <v>#DIV/0!</v>
      </c>
      <c r="F7969">
        <v>7967</v>
      </c>
      <c r="G7969">
        <f t="shared" ca="1" si="251"/>
        <v>-2.7745506360688808E-2</v>
      </c>
    </row>
    <row r="7970" spans="2:7" x14ac:dyDescent="0.2">
      <c r="B7970" s="153"/>
      <c r="C7970" s="61"/>
      <c r="D7970" t="e">
        <f t="shared" si="252"/>
        <v>#DIV/0!</v>
      </c>
      <c r="F7970">
        <v>7968</v>
      </c>
      <c r="G7970">
        <f t="shared" ca="1" si="251"/>
        <v>8.7611505292006356E-2</v>
      </c>
    </row>
    <row r="7971" spans="2:7" x14ac:dyDescent="0.2">
      <c r="B7971" s="153"/>
      <c r="C7971" s="61"/>
      <c r="D7971" t="e">
        <f t="shared" si="252"/>
        <v>#DIV/0!</v>
      </c>
      <c r="F7971">
        <v>7969</v>
      </c>
      <c r="G7971">
        <f t="shared" ca="1" si="251"/>
        <v>-1.7309481842710667E-2</v>
      </c>
    </row>
    <row r="7972" spans="2:7" x14ac:dyDescent="0.2">
      <c r="B7972" s="153"/>
      <c r="C7972" s="61"/>
      <c r="D7972" t="e">
        <f t="shared" si="252"/>
        <v>#DIV/0!</v>
      </c>
      <c r="F7972">
        <v>7970</v>
      </c>
      <c r="G7972">
        <f t="shared" ca="1" si="251"/>
        <v>-7.2287135664582503E-2</v>
      </c>
    </row>
    <row r="7973" spans="2:7" x14ac:dyDescent="0.2">
      <c r="B7973" s="153"/>
      <c r="C7973" s="61"/>
      <c r="D7973" t="e">
        <f t="shared" si="252"/>
        <v>#DIV/0!</v>
      </c>
      <c r="F7973">
        <v>7971</v>
      </c>
      <c r="G7973">
        <f t="shared" ca="1" si="251"/>
        <v>3.1967440454651844E-2</v>
      </c>
    </row>
    <row r="7974" spans="2:7" x14ac:dyDescent="0.2">
      <c r="B7974" s="153"/>
      <c r="C7974" s="61"/>
      <c r="D7974" t="e">
        <f t="shared" si="252"/>
        <v>#DIV/0!</v>
      </c>
      <c r="F7974">
        <v>7972</v>
      </c>
      <c r="G7974">
        <f t="shared" ca="1" si="251"/>
        <v>-6.390532340547489E-2</v>
      </c>
    </row>
    <row r="7975" spans="2:7" x14ac:dyDescent="0.2">
      <c r="B7975" s="153"/>
      <c r="C7975" s="61"/>
      <c r="D7975" t="e">
        <f t="shared" si="252"/>
        <v>#DIV/0!</v>
      </c>
      <c r="F7975">
        <v>7973</v>
      </c>
      <c r="G7975">
        <f t="shared" ca="1" si="251"/>
        <v>-2.8914612131077898E-2</v>
      </c>
    </row>
    <row r="7976" spans="2:7" x14ac:dyDescent="0.2">
      <c r="B7976" s="153"/>
      <c r="C7976" s="61"/>
      <c r="D7976" t="e">
        <f t="shared" si="252"/>
        <v>#DIV/0!</v>
      </c>
      <c r="F7976">
        <v>7974</v>
      </c>
      <c r="G7976">
        <f t="shared" ca="1" si="251"/>
        <v>0.10467561164475654</v>
      </c>
    </row>
    <row r="7977" spans="2:7" x14ac:dyDescent="0.2">
      <c r="B7977" s="153"/>
      <c r="C7977" s="61"/>
      <c r="D7977" t="e">
        <f t="shared" si="252"/>
        <v>#DIV/0!</v>
      </c>
      <c r="F7977">
        <v>7975</v>
      </c>
      <c r="G7977">
        <f t="shared" ca="1" si="251"/>
        <v>-8.1959272547527128E-4</v>
      </c>
    </row>
    <row r="7978" spans="2:7" x14ac:dyDescent="0.2">
      <c r="B7978" s="153"/>
      <c r="C7978" s="61"/>
      <c r="D7978" t="e">
        <f t="shared" si="252"/>
        <v>#DIV/0!</v>
      </c>
      <c r="F7978">
        <v>7976</v>
      </c>
      <c r="G7978">
        <f t="shared" ca="1" si="251"/>
        <v>-1.9010336864071439E-2</v>
      </c>
    </row>
    <row r="7979" spans="2:7" x14ac:dyDescent="0.2">
      <c r="B7979" s="153"/>
      <c r="C7979" s="61"/>
      <c r="D7979" t="e">
        <f t="shared" si="252"/>
        <v>#DIV/0!</v>
      </c>
      <c r="F7979">
        <v>7977</v>
      </c>
      <c r="G7979">
        <f t="shared" ca="1" si="251"/>
        <v>1.2659392669499949E-2</v>
      </c>
    </row>
    <row r="7980" spans="2:7" x14ac:dyDescent="0.2">
      <c r="B7980" s="153"/>
      <c r="C7980" s="61"/>
      <c r="D7980" t="e">
        <f t="shared" si="252"/>
        <v>#DIV/0!</v>
      </c>
      <c r="F7980">
        <v>7978</v>
      </c>
      <c r="G7980">
        <f t="shared" ca="1" si="251"/>
        <v>-6.6937504527313629E-3</v>
      </c>
    </row>
    <row r="7981" spans="2:7" x14ac:dyDescent="0.2">
      <c r="B7981" s="153"/>
      <c r="C7981" s="61"/>
      <c r="D7981" t="e">
        <f t="shared" si="252"/>
        <v>#DIV/0!</v>
      </c>
      <c r="F7981">
        <v>7979</v>
      </c>
      <c r="G7981">
        <f t="shared" ca="1" si="251"/>
        <v>-3.2437931710898239E-2</v>
      </c>
    </row>
    <row r="7982" spans="2:7" x14ac:dyDescent="0.2">
      <c r="B7982" s="153"/>
      <c r="C7982" s="61"/>
      <c r="D7982" t="e">
        <f t="shared" si="252"/>
        <v>#DIV/0!</v>
      </c>
      <c r="F7982">
        <v>7980</v>
      </c>
      <c r="G7982">
        <f t="shared" ca="1" si="251"/>
        <v>9.7869758466616469E-2</v>
      </c>
    </row>
    <row r="7983" spans="2:7" x14ac:dyDescent="0.2">
      <c r="B7983" s="153"/>
      <c r="C7983" s="61"/>
      <c r="D7983" t="e">
        <f t="shared" si="252"/>
        <v>#DIV/0!</v>
      </c>
      <c r="F7983">
        <v>7981</v>
      </c>
      <c r="G7983">
        <f t="shared" ca="1" si="251"/>
        <v>-3.7681404615292249E-2</v>
      </c>
    </row>
    <row r="7984" spans="2:7" x14ac:dyDescent="0.2">
      <c r="B7984" s="153"/>
      <c r="C7984" s="61"/>
      <c r="D7984" t="e">
        <f t="shared" si="252"/>
        <v>#DIV/0!</v>
      </c>
      <c r="F7984">
        <v>7982</v>
      </c>
      <c r="G7984">
        <f t="shared" ca="1" si="251"/>
        <v>4.0027628727853121E-2</v>
      </c>
    </row>
    <row r="7985" spans="2:7" x14ac:dyDescent="0.2">
      <c r="B7985" s="153"/>
      <c r="C7985" s="61"/>
      <c r="D7985" t="e">
        <f t="shared" si="252"/>
        <v>#DIV/0!</v>
      </c>
      <c r="F7985">
        <v>7983</v>
      </c>
      <c r="G7985">
        <f t="shared" ca="1" si="251"/>
        <v>-6.1113088333593087E-2</v>
      </c>
    </row>
    <row r="7986" spans="2:7" x14ac:dyDescent="0.2">
      <c r="B7986" s="153"/>
      <c r="C7986" s="61"/>
      <c r="D7986" t="e">
        <f t="shared" si="252"/>
        <v>#DIV/0!</v>
      </c>
      <c r="F7986">
        <v>7984</v>
      </c>
      <c r="G7986">
        <f t="shared" ca="1" si="251"/>
        <v>-5.2409950207470225E-2</v>
      </c>
    </row>
    <row r="7987" spans="2:7" x14ac:dyDescent="0.2">
      <c r="B7987" s="153"/>
      <c r="C7987" s="61"/>
      <c r="D7987" t="e">
        <f t="shared" si="252"/>
        <v>#DIV/0!</v>
      </c>
      <c r="F7987">
        <v>7985</v>
      </c>
      <c r="G7987">
        <f t="shared" ca="1" si="251"/>
        <v>-5.2240818142030528E-2</v>
      </c>
    </row>
    <row r="7988" spans="2:7" x14ac:dyDescent="0.2">
      <c r="B7988" s="153"/>
      <c r="C7988" s="61"/>
      <c r="D7988" t="e">
        <f t="shared" si="252"/>
        <v>#DIV/0!</v>
      </c>
      <c r="F7988">
        <v>7986</v>
      </c>
      <c r="G7988">
        <f t="shared" ca="1" si="251"/>
        <v>4.170884007291191E-2</v>
      </c>
    </row>
    <row r="7989" spans="2:7" x14ac:dyDescent="0.2">
      <c r="B7989" s="153"/>
      <c r="C7989" s="61"/>
      <c r="D7989" t="e">
        <f t="shared" si="252"/>
        <v>#DIV/0!</v>
      </c>
      <c r="F7989">
        <v>7987</v>
      </c>
      <c r="G7989">
        <f t="shared" ca="1" si="251"/>
        <v>-7.1235229979551423E-2</v>
      </c>
    </row>
    <row r="7990" spans="2:7" x14ac:dyDescent="0.2">
      <c r="B7990" s="153"/>
      <c r="C7990" s="61"/>
      <c r="D7990" t="e">
        <f t="shared" si="252"/>
        <v>#DIV/0!</v>
      </c>
      <c r="F7990">
        <v>7988</v>
      </c>
      <c r="G7990">
        <f t="shared" ca="1" si="251"/>
        <v>-4.2865473014589282E-2</v>
      </c>
    </row>
    <row r="7991" spans="2:7" x14ac:dyDescent="0.2">
      <c r="B7991" s="153"/>
      <c r="C7991" s="61"/>
      <c r="D7991" t="e">
        <f t="shared" si="252"/>
        <v>#DIV/0!</v>
      </c>
      <c r="F7991">
        <v>7989</v>
      </c>
      <c r="G7991">
        <f t="shared" ca="1" si="251"/>
        <v>0.1081472828155496</v>
      </c>
    </row>
    <row r="7992" spans="2:7" x14ac:dyDescent="0.2">
      <c r="B7992" s="153"/>
      <c r="C7992" s="61"/>
      <c r="D7992" t="e">
        <f t="shared" si="252"/>
        <v>#DIV/0!</v>
      </c>
      <c r="F7992">
        <v>7990</v>
      </c>
      <c r="G7992">
        <f t="shared" ca="1" si="251"/>
        <v>-1.916760546918115E-2</v>
      </c>
    </row>
    <row r="7993" spans="2:7" x14ac:dyDescent="0.2">
      <c r="B7993" s="153"/>
      <c r="C7993" s="61"/>
      <c r="D7993" t="e">
        <f t="shared" si="252"/>
        <v>#DIV/0!</v>
      </c>
      <c r="F7993">
        <v>7991</v>
      </c>
      <c r="G7993">
        <f t="shared" ca="1" si="251"/>
        <v>5.342502629208655E-2</v>
      </c>
    </row>
    <row r="7994" spans="2:7" x14ac:dyDescent="0.2">
      <c r="B7994" s="153"/>
      <c r="C7994" s="61"/>
      <c r="D7994" t="e">
        <f t="shared" si="252"/>
        <v>#DIV/0!</v>
      </c>
      <c r="F7994">
        <v>7992</v>
      </c>
      <c r="G7994">
        <f t="shared" ca="1" si="251"/>
        <v>-7.1928701911320461E-2</v>
      </c>
    </row>
    <row r="7995" spans="2:7" x14ac:dyDescent="0.2">
      <c r="B7995" s="153"/>
      <c r="C7995" s="61"/>
      <c r="D7995" t="e">
        <f t="shared" si="252"/>
        <v>#DIV/0!</v>
      </c>
      <c r="F7995">
        <v>7993</v>
      </c>
      <c r="G7995">
        <f t="shared" ca="1" si="251"/>
        <v>2.3204945149885508E-2</v>
      </c>
    </row>
    <row r="7996" spans="2:7" x14ac:dyDescent="0.2">
      <c r="B7996" s="153"/>
      <c r="C7996" s="61"/>
      <c r="D7996" t="e">
        <f t="shared" si="252"/>
        <v>#DIV/0!</v>
      </c>
      <c r="F7996">
        <v>7994</v>
      </c>
      <c r="G7996">
        <f t="shared" ca="1" si="251"/>
        <v>-2.6602573100489975E-2</v>
      </c>
    </row>
    <row r="7997" spans="2:7" x14ac:dyDescent="0.2">
      <c r="B7997" s="153"/>
      <c r="C7997" s="61"/>
      <c r="D7997" t="e">
        <f t="shared" si="252"/>
        <v>#DIV/0!</v>
      </c>
      <c r="F7997">
        <v>7995</v>
      </c>
      <c r="G7997">
        <f t="shared" ca="1" si="251"/>
        <v>1.3681028790587755E-2</v>
      </c>
    </row>
    <row r="7998" spans="2:7" x14ac:dyDescent="0.2">
      <c r="B7998" s="153"/>
      <c r="C7998" s="61"/>
      <c r="D7998" t="e">
        <f t="shared" si="252"/>
        <v>#DIV/0!</v>
      </c>
      <c r="F7998">
        <v>7996</v>
      </c>
      <c r="G7998">
        <f t="shared" ca="1" si="251"/>
        <v>-5.0200503920566499E-2</v>
      </c>
    </row>
    <row r="7999" spans="2:7" x14ac:dyDescent="0.2">
      <c r="B7999" s="153"/>
      <c r="C7999" s="61"/>
      <c r="D7999" t="e">
        <f t="shared" si="252"/>
        <v>#DIV/0!</v>
      </c>
      <c r="F7999">
        <v>7997</v>
      </c>
      <c r="G7999">
        <f t="shared" ca="1" si="251"/>
        <v>-3.1834603180615068E-2</v>
      </c>
    </row>
    <row r="8000" spans="2:7" x14ac:dyDescent="0.2">
      <c r="B8000" s="153"/>
      <c r="C8000" s="61"/>
      <c r="D8000" t="e">
        <f t="shared" si="252"/>
        <v>#DIV/0!</v>
      </c>
      <c r="F8000">
        <v>7998</v>
      </c>
      <c r="G8000">
        <f t="shared" ca="1" si="251"/>
        <v>2.4008407779782644E-2</v>
      </c>
    </row>
    <row r="8001" spans="2:7" x14ac:dyDescent="0.2">
      <c r="B8001" s="153"/>
      <c r="C8001" s="61"/>
      <c r="D8001" t="e">
        <f t="shared" si="252"/>
        <v>#DIV/0!</v>
      </c>
      <c r="F8001">
        <v>7999</v>
      </c>
      <c r="G8001">
        <f t="shared" ca="1" si="251"/>
        <v>-9.117732141292799E-4</v>
      </c>
    </row>
    <row r="8002" spans="2:7" x14ac:dyDescent="0.2">
      <c r="B8002" s="153"/>
      <c r="C8002" s="61"/>
      <c r="D8002" t="e">
        <f t="shared" si="252"/>
        <v>#DIV/0!</v>
      </c>
      <c r="F8002">
        <v>8000</v>
      </c>
      <c r="G8002">
        <f t="shared" ca="1" si="251"/>
        <v>-5.4689520552913144E-2</v>
      </c>
    </row>
    <row r="8003" spans="2:7" x14ac:dyDescent="0.2">
      <c r="B8003" s="153"/>
      <c r="C8003" s="61"/>
      <c r="D8003" t="e">
        <f t="shared" si="252"/>
        <v>#DIV/0!</v>
      </c>
      <c r="F8003">
        <v>8001</v>
      </c>
      <c r="G8003">
        <f t="shared" ref="G8003:G8066" ca="1" si="253">_xlfn.NORM.INV(RAND(),$N$5,$N$6)</f>
        <v>3.4402195719128316E-2</v>
      </c>
    </row>
    <row r="8004" spans="2:7" x14ac:dyDescent="0.2">
      <c r="B8004" s="153"/>
      <c r="C8004" s="61"/>
      <c r="D8004" t="e">
        <f t="shared" si="252"/>
        <v>#DIV/0!</v>
      </c>
      <c r="F8004">
        <v>8002</v>
      </c>
      <c r="G8004">
        <f t="shared" ca="1" si="253"/>
        <v>-5.5561230650210151E-3</v>
      </c>
    </row>
    <row r="8005" spans="2:7" x14ac:dyDescent="0.2">
      <c r="B8005" s="153"/>
      <c r="C8005" s="61"/>
      <c r="D8005" t="e">
        <f t="shared" si="252"/>
        <v>#DIV/0!</v>
      </c>
      <c r="F8005">
        <v>8003</v>
      </c>
      <c r="G8005">
        <f t="shared" ca="1" si="253"/>
        <v>-1.5282016531156259E-2</v>
      </c>
    </row>
    <row r="8006" spans="2:7" x14ac:dyDescent="0.2">
      <c r="B8006" s="153"/>
      <c r="C8006" s="61"/>
      <c r="D8006" t="e">
        <f t="shared" si="252"/>
        <v>#DIV/0!</v>
      </c>
      <c r="F8006">
        <v>8004</v>
      </c>
      <c r="G8006">
        <f t="shared" ca="1" si="253"/>
        <v>1.3124105173601011E-2</v>
      </c>
    </row>
    <row r="8007" spans="2:7" x14ac:dyDescent="0.2">
      <c r="B8007" s="153"/>
      <c r="C8007" s="61"/>
      <c r="D8007" t="e">
        <f t="shared" si="252"/>
        <v>#DIV/0!</v>
      </c>
      <c r="F8007">
        <v>8005</v>
      </c>
      <c r="G8007">
        <f t="shared" ca="1" si="253"/>
        <v>9.6625308883854354E-3</v>
      </c>
    </row>
    <row r="8008" spans="2:7" x14ac:dyDescent="0.2">
      <c r="B8008" s="153"/>
      <c r="C8008" s="61"/>
      <c r="D8008" t="e">
        <f t="shared" si="252"/>
        <v>#DIV/0!</v>
      </c>
      <c r="F8008">
        <v>8006</v>
      </c>
      <c r="G8008">
        <f t="shared" ca="1" si="253"/>
        <v>-8.8062081396443656E-2</v>
      </c>
    </row>
    <row r="8009" spans="2:7" x14ac:dyDescent="0.2">
      <c r="B8009" s="153"/>
      <c r="C8009" s="61"/>
      <c r="D8009" t="e">
        <f t="shared" si="252"/>
        <v>#DIV/0!</v>
      </c>
      <c r="F8009">
        <v>8007</v>
      </c>
      <c r="G8009">
        <f t="shared" ca="1" si="253"/>
        <v>1.3740584886525568E-2</v>
      </c>
    </row>
    <row r="8010" spans="2:7" x14ac:dyDescent="0.2">
      <c r="B8010" s="153"/>
      <c r="C8010" s="61"/>
      <c r="D8010" t="e">
        <f t="shared" si="252"/>
        <v>#DIV/0!</v>
      </c>
      <c r="F8010">
        <v>8008</v>
      </c>
      <c r="G8010">
        <f t="shared" ca="1" si="253"/>
        <v>9.047039168439501E-2</v>
      </c>
    </row>
    <row r="8011" spans="2:7" x14ac:dyDescent="0.2">
      <c r="B8011" s="153"/>
      <c r="C8011" s="61"/>
      <c r="D8011" t="e">
        <f t="shared" si="252"/>
        <v>#DIV/0!</v>
      </c>
      <c r="F8011">
        <v>8009</v>
      </c>
      <c r="G8011">
        <f t="shared" ca="1" si="253"/>
        <v>7.6874442761122402E-2</v>
      </c>
    </row>
    <row r="8012" spans="2:7" x14ac:dyDescent="0.2">
      <c r="B8012" s="153"/>
      <c r="C8012" s="61"/>
      <c r="D8012" t="e">
        <f t="shared" si="252"/>
        <v>#DIV/0!</v>
      </c>
      <c r="F8012">
        <v>8010</v>
      </c>
      <c r="G8012">
        <f t="shared" ca="1" si="253"/>
        <v>-4.9515055586478236E-2</v>
      </c>
    </row>
    <row r="8013" spans="2:7" x14ac:dyDescent="0.2">
      <c r="B8013" s="153"/>
      <c r="C8013" s="61"/>
      <c r="D8013" t="e">
        <f t="shared" si="252"/>
        <v>#DIV/0!</v>
      </c>
      <c r="F8013">
        <v>8011</v>
      </c>
      <c r="G8013">
        <f t="shared" ca="1" si="253"/>
        <v>-9.5859428270600108E-2</v>
      </c>
    </row>
    <row r="8014" spans="2:7" x14ac:dyDescent="0.2">
      <c r="B8014" s="153"/>
      <c r="C8014" s="61"/>
      <c r="D8014" t="e">
        <f t="shared" si="252"/>
        <v>#DIV/0!</v>
      </c>
      <c r="F8014">
        <v>8012</v>
      </c>
      <c r="G8014">
        <f t="shared" ca="1" si="253"/>
        <v>5.1608959734652182E-2</v>
      </c>
    </row>
    <row r="8015" spans="2:7" x14ac:dyDescent="0.2">
      <c r="B8015" s="153"/>
      <c r="C8015" s="61"/>
      <c r="D8015" t="e">
        <f t="shared" si="252"/>
        <v>#DIV/0!</v>
      </c>
      <c r="F8015">
        <v>8013</v>
      </c>
      <c r="G8015">
        <f t="shared" ca="1" si="253"/>
        <v>1.6019163570285926E-2</v>
      </c>
    </row>
    <row r="8016" spans="2:7" x14ac:dyDescent="0.2">
      <c r="B8016" s="153"/>
      <c r="C8016" s="61"/>
      <c r="D8016" t="e">
        <f t="shared" si="252"/>
        <v>#DIV/0!</v>
      </c>
      <c r="F8016">
        <v>8014</v>
      </c>
      <c r="G8016">
        <f t="shared" ca="1" si="253"/>
        <v>-4.8839152440260415E-3</v>
      </c>
    </row>
    <row r="8017" spans="2:7" x14ac:dyDescent="0.2">
      <c r="B8017" s="153"/>
      <c r="C8017" s="61"/>
      <c r="D8017" t="e">
        <f t="shared" si="252"/>
        <v>#DIV/0!</v>
      </c>
      <c r="F8017">
        <v>8015</v>
      </c>
      <c r="G8017">
        <f t="shared" ca="1" si="253"/>
        <v>-5.228276196124701E-2</v>
      </c>
    </row>
    <row r="8018" spans="2:7" x14ac:dyDescent="0.2">
      <c r="B8018" s="153"/>
      <c r="C8018" s="61"/>
      <c r="D8018" t="e">
        <f t="shared" ref="D8018:D8081" si="254">(C8018-C8019)/C8019</f>
        <v>#DIV/0!</v>
      </c>
      <c r="F8018">
        <v>8016</v>
      </c>
      <c r="G8018">
        <f t="shared" ca="1" si="253"/>
        <v>2.5460740884042789E-2</v>
      </c>
    </row>
    <row r="8019" spans="2:7" x14ac:dyDescent="0.2">
      <c r="B8019" s="153"/>
      <c r="C8019" s="61"/>
      <c r="D8019" t="e">
        <f t="shared" si="254"/>
        <v>#DIV/0!</v>
      </c>
      <c r="F8019">
        <v>8017</v>
      </c>
      <c r="G8019">
        <f t="shared" ca="1" si="253"/>
        <v>1.7426579494700351E-2</v>
      </c>
    </row>
    <row r="8020" spans="2:7" x14ac:dyDescent="0.2">
      <c r="B8020" s="153"/>
      <c r="C8020" s="61"/>
      <c r="D8020" t="e">
        <f t="shared" si="254"/>
        <v>#DIV/0!</v>
      </c>
      <c r="F8020">
        <v>8018</v>
      </c>
      <c r="G8020">
        <f t="shared" ca="1" si="253"/>
        <v>-9.3855761796793002E-2</v>
      </c>
    </row>
    <row r="8021" spans="2:7" x14ac:dyDescent="0.2">
      <c r="B8021" s="153"/>
      <c r="C8021" s="61"/>
      <c r="D8021" t="e">
        <f t="shared" si="254"/>
        <v>#DIV/0!</v>
      </c>
      <c r="F8021">
        <v>8019</v>
      </c>
      <c r="G8021">
        <f t="shared" ca="1" si="253"/>
        <v>-9.9494063585843451E-2</v>
      </c>
    </row>
    <row r="8022" spans="2:7" x14ac:dyDescent="0.2">
      <c r="B8022" s="153"/>
      <c r="C8022" s="61"/>
      <c r="D8022" t="e">
        <f t="shared" si="254"/>
        <v>#DIV/0!</v>
      </c>
      <c r="F8022">
        <v>8020</v>
      </c>
      <c r="G8022">
        <f t="shared" ca="1" si="253"/>
        <v>0.10913886345698129</v>
      </c>
    </row>
    <row r="8023" spans="2:7" x14ac:dyDescent="0.2">
      <c r="B8023" s="153"/>
      <c r="C8023" s="61"/>
      <c r="D8023" t="e">
        <f t="shared" si="254"/>
        <v>#DIV/0!</v>
      </c>
      <c r="F8023">
        <v>8021</v>
      </c>
      <c r="G8023">
        <f t="shared" ca="1" si="253"/>
        <v>5.3344390247273762E-2</v>
      </c>
    </row>
    <row r="8024" spans="2:7" x14ac:dyDescent="0.2">
      <c r="B8024" s="153"/>
      <c r="C8024" s="61"/>
      <c r="D8024" t="e">
        <f t="shared" si="254"/>
        <v>#DIV/0!</v>
      </c>
      <c r="F8024">
        <v>8022</v>
      </c>
      <c r="G8024">
        <f t="shared" ca="1" si="253"/>
        <v>7.1273436871895468E-2</v>
      </c>
    </row>
    <row r="8025" spans="2:7" x14ac:dyDescent="0.2">
      <c r="B8025" s="153"/>
      <c r="C8025" s="61"/>
      <c r="D8025" t="e">
        <f t="shared" si="254"/>
        <v>#DIV/0!</v>
      </c>
      <c r="F8025">
        <v>8023</v>
      </c>
      <c r="G8025">
        <f t="shared" ca="1" si="253"/>
        <v>3.6435847471951763E-2</v>
      </c>
    </row>
    <row r="8026" spans="2:7" x14ac:dyDescent="0.2">
      <c r="B8026" s="153"/>
      <c r="C8026" s="61"/>
      <c r="D8026" t="e">
        <f t="shared" si="254"/>
        <v>#DIV/0!</v>
      </c>
      <c r="F8026">
        <v>8024</v>
      </c>
      <c r="G8026">
        <f t="shared" ca="1" si="253"/>
        <v>0.10370102693685465</v>
      </c>
    </row>
    <row r="8027" spans="2:7" x14ac:dyDescent="0.2">
      <c r="B8027" s="153"/>
      <c r="C8027" s="61"/>
      <c r="D8027" t="e">
        <f t="shared" si="254"/>
        <v>#DIV/0!</v>
      </c>
      <c r="F8027">
        <v>8025</v>
      </c>
      <c r="G8027">
        <f t="shared" ca="1" si="253"/>
        <v>-1.2193004807203686E-2</v>
      </c>
    </row>
    <row r="8028" spans="2:7" x14ac:dyDescent="0.2">
      <c r="B8028" s="153"/>
      <c r="C8028" s="61"/>
      <c r="D8028" t="e">
        <f t="shared" si="254"/>
        <v>#DIV/0!</v>
      </c>
      <c r="F8028">
        <v>8026</v>
      </c>
      <c r="G8028">
        <f t="shared" ca="1" si="253"/>
        <v>3.2954951064004458E-2</v>
      </c>
    </row>
    <row r="8029" spans="2:7" x14ac:dyDescent="0.2">
      <c r="B8029" s="153"/>
      <c r="C8029" s="61"/>
      <c r="D8029" t="e">
        <f t="shared" si="254"/>
        <v>#DIV/0!</v>
      </c>
      <c r="F8029">
        <v>8027</v>
      </c>
      <c r="G8029">
        <f t="shared" ca="1" si="253"/>
        <v>-7.8987575451514247E-2</v>
      </c>
    </row>
    <row r="8030" spans="2:7" x14ac:dyDescent="0.2">
      <c r="B8030" s="153"/>
      <c r="C8030" s="61"/>
      <c r="D8030" t="e">
        <f t="shared" si="254"/>
        <v>#DIV/0!</v>
      </c>
      <c r="F8030">
        <v>8028</v>
      </c>
      <c r="G8030">
        <f t="shared" ca="1" si="253"/>
        <v>8.7541766326591872E-2</v>
      </c>
    </row>
    <row r="8031" spans="2:7" x14ac:dyDescent="0.2">
      <c r="B8031" s="153"/>
      <c r="C8031" s="61"/>
      <c r="D8031" t="e">
        <f t="shared" si="254"/>
        <v>#DIV/0!</v>
      </c>
      <c r="F8031">
        <v>8029</v>
      </c>
      <c r="G8031">
        <f t="shared" ca="1" si="253"/>
        <v>5.240964687712877E-2</v>
      </c>
    </row>
    <row r="8032" spans="2:7" x14ac:dyDescent="0.2">
      <c r="B8032" s="153"/>
      <c r="C8032" s="61"/>
      <c r="D8032" t="e">
        <f t="shared" si="254"/>
        <v>#DIV/0!</v>
      </c>
      <c r="F8032">
        <v>8030</v>
      </c>
      <c r="G8032">
        <f t="shared" ca="1" si="253"/>
        <v>-4.7392009503502967E-2</v>
      </c>
    </row>
    <row r="8033" spans="2:7" x14ac:dyDescent="0.2">
      <c r="B8033" s="153"/>
      <c r="C8033" s="61"/>
      <c r="D8033" t="e">
        <f t="shared" si="254"/>
        <v>#DIV/0!</v>
      </c>
      <c r="F8033">
        <v>8031</v>
      </c>
      <c r="G8033">
        <f t="shared" ca="1" si="253"/>
        <v>1.7929867905633647E-2</v>
      </c>
    </row>
    <row r="8034" spans="2:7" x14ac:dyDescent="0.2">
      <c r="B8034" s="153"/>
      <c r="C8034" s="61"/>
      <c r="D8034" t="e">
        <f t="shared" si="254"/>
        <v>#DIV/0!</v>
      </c>
      <c r="F8034">
        <v>8032</v>
      </c>
      <c r="G8034">
        <f t="shared" ca="1" si="253"/>
        <v>8.9330374860069769E-2</v>
      </c>
    </row>
    <row r="8035" spans="2:7" x14ac:dyDescent="0.2">
      <c r="B8035" s="153"/>
      <c r="C8035" s="61"/>
      <c r="D8035" t="e">
        <f t="shared" si="254"/>
        <v>#DIV/0!</v>
      </c>
      <c r="F8035">
        <v>8033</v>
      </c>
      <c r="G8035">
        <f t="shared" ca="1" si="253"/>
        <v>-3.6406982279243189E-2</v>
      </c>
    </row>
    <row r="8036" spans="2:7" x14ac:dyDescent="0.2">
      <c r="B8036" s="153"/>
      <c r="C8036" s="61"/>
      <c r="D8036" t="e">
        <f t="shared" si="254"/>
        <v>#DIV/0!</v>
      </c>
      <c r="F8036">
        <v>8034</v>
      </c>
      <c r="G8036">
        <f t="shared" ca="1" si="253"/>
        <v>-3.2827963400734031E-2</v>
      </c>
    </row>
    <row r="8037" spans="2:7" x14ac:dyDescent="0.2">
      <c r="B8037" s="153"/>
      <c r="C8037" s="61"/>
      <c r="D8037" t="e">
        <f t="shared" si="254"/>
        <v>#DIV/0!</v>
      </c>
      <c r="F8037">
        <v>8035</v>
      </c>
      <c r="G8037">
        <f t="shared" ca="1" si="253"/>
        <v>5.5106230901026718E-2</v>
      </c>
    </row>
    <row r="8038" spans="2:7" x14ac:dyDescent="0.2">
      <c r="B8038" s="153"/>
      <c r="C8038" s="61"/>
      <c r="D8038" t="e">
        <f t="shared" si="254"/>
        <v>#DIV/0!</v>
      </c>
      <c r="F8038">
        <v>8036</v>
      </c>
      <c r="G8038">
        <f t="shared" ca="1" si="253"/>
        <v>4.7002828355584135E-2</v>
      </c>
    </row>
    <row r="8039" spans="2:7" x14ac:dyDescent="0.2">
      <c r="B8039" s="153"/>
      <c r="C8039" s="61"/>
      <c r="D8039" t="e">
        <f t="shared" si="254"/>
        <v>#DIV/0!</v>
      </c>
      <c r="F8039">
        <v>8037</v>
      </c>
      <c r="G8039">
        <f t="shared" ca="1" si="253"/>
        <v>2.9511539911892736E-3</v>
      </c>
    </row>
    <row r="8040" spans="2:7" x14ac:dyDescent="0.2">
      <c r="B8040" s="153"/>
      <c r="C8040" s="61"/>
      <c r="D8040" t="e">
        <f t="shared" si="254"/>
        <v>#DIV/0!</v>
      </c>
      <c r="F8040">
        <v>8038</v>
      </c>
      <c r="G8040">
        <f t="shared" ca="1" si="253"/>
        <v>0.11318664191649505</v>
      </c>
    </row>
    <row r="8041" spans="2:7" x14ac:dyDescent="0.2">
      <c r="B8041" s="153"/>
      <c r="C8041" s="61"/>
      <c r="D8041" t="e">
        <f t="shared" si="254"/>
        <v>#DIV/0!</v>
      </c>
      <c r="F8041">
        <v>8039</v>
      </c>
      <c r="G8041">
        <f t="shared" ca="1" si="253"/>
        <v>0.11436622593951351</v>
      </c>
    </row>
    <row r="8042" spans="2:7" x14ac:dyDescent="0.2">
      <c r="B8042" s="153"/>
      <c r="C8042" s="61"/>
      <c r="D8042" t="e">
        <f t="shared" si="254"/>
        <v>#DIV/0!</v>
      </c>
      <c r="F8042">
        <v>8040</v>
      </c>
      <c r="G8042">
        <f t="shared" ca="1" si="253"/>
        <v>7.4058272188716467E-2</v>
      </c>
    </row>
    <row r="8043" spans="2:7" x14ac:dyDescent="0.2">
      <c r="B8043" s="153"/>
      <c r="C8043" s="61"/>
      <c r="D8043" t="e">
        <f t="shared" si="254"/>
        <v>#DIV/0!</v>
      </c>
      <c r="F8043">
        <v>8041</v>
      </c>
      <c r="G8043">
        <f t="shared" ca="1" si="253"/>
        <v>8.9695366908929E-2</v>
      </c>
    </row>
    <row r="8044" spans="2:7" x14ac:dyDescent="0.2">
      <c r="B8044" s="153"/>
      <c r="C8044" s="61"/>
      <c r="D8044" t="e">
        <f t="shared" si="254"/>
        <v>#DIV/0!</v>
      </c>
      <c r="F8044">
        <v>8042</v>
      </c>
      <c r="G8044">
        <f t="shared" ca="1" si="253"/>
        <v>-7.9012119275596898E-2</v>
      </c>
    </row>
    <row r="8045" spans="2:7" x14ac:dyDescent="0.2">
      <c r="B8045" s="153"/>
      <c r="C8045" s="61"/>
      <c r="D8045" t="e">
        <f t="shared" si="254"/>
        <v>#DIV/0!</v>
      </c>
      <c r="F8045">
        <v>8043</v>
      </c>
      <c r="G8045">
        <f t="shared" ca="1" si="253"/>
        <v>2.4069979865698574E-2</v>
      </c>
    </row>
    <row r="8046" spans="2:7" x14ac:dyDescent="0.2">
      <c r="B8046" s="153"/>
      <c r="C8046" s="61"/>
      <c r="D8046" t="e">
        <f t="shared" si="254"/>
        <v>#DIV/0!</v>
      </c>
      <c r="F8046">
        <v>8044</v>
      </c>
      <c r="G8046">
        <f t="shared" ca="1" si="253"/>
        <v>2.1792033347980373E-2</v>
      </c>
    </row>
    <row r="8047" spans="2:7" x14ac:dyDescent="0.2">
      <c r="B8047" s="153"/>
      <c r="C8047" s="61"/>
      <c r="D8047" t="e">
        <f t="shared" si="254"/>
        <v>#DIV/0!</v>
      </c>
      <c r="F8047">
        <v>8045</v>
      </c>
      <c r="G8047">
        <f t="shared" ca="1" si="253"/>
        <v>-3.2479145382022907E-2</v>
      </c>
    </row>
    <row r="8048" spans="2:7" x14ac:dyDescent="0.2">
      <c r="B8048" s="153"/>
      <c r="C8048" s="61"/>
      <c r="D8048" t="e">
        <f t="shared" si="254"/>
        <v>#DIV/0!</v>
      </c>
      <c r="F8048">
        <v>8046</v>
      </c>
      <c r="G8048">
        <f t="shared" ca="1" si="253"/>
        <v>-6.5914522495372996E-2</v>
      </c>
    </row>
    <row r="8049" spans="2:7" x14ac:dyDescent="0.2">
      <c r="B8049" s="153"/>
      <c r="C8049" s="61"/>
      <c r="D8049" t="e">
        <f t="shared" si="254"/>
        <v>#DIV/0!</v>
      </c>
      <c r="F8049">
        <v>8047</v>
      </c>
      <c r="G8049">
        <f t="shared" ca="1" si="253"/>
        <v>-8.7869988852825778E-2</v>
      </c>
    </row>
    <row r="8050" spans="2:7" x14ac:dyDescent="0.2">
      <c r="B8050" s="153"/>
      <c r="C8050" s="61"/>
      <c r="D8050" t="e">
        <f t="shared" si="254"/>
        <v>#DIV/0!</v>
      </c>
      <c r="F8050">
        <v>8048</v>
      </c>
      <c r="G8050">
        <f t="shared" ca="1" si="253"/>
        <v>1.0047547259410351E-2</v>
      </c>
    </row>
    <row r="8051" spans="2:7" x14ac:dyDescent="0.2">
      <c r="B8051" s="153"/>
      <c r="C8051" s="61"/>
      <c r="D8051" t="e">
        <f t="shared" si="254"/>
        <v>#DIV/0!</v>
      </c>
      <c r="F8051">
        <v>8049</v>
      </c>
      <c r="G8051">
        <f t="shared" ca="1" si="253"/>
        <v>6.714756416139496E-2</v>
      </c>
    </row>
    <row r="8052" spans="2:7" x14ac:dyDescent="0.2">
      <c r="B8052" s="153"/>
      <c r="C8052" s="61"/>
      <c r="D8052" t="e">
        <f t="shared" si="254"/>
        <v>#DIV/0!</v>
      </c>
      <c r="F8052">
        <v>8050</v>
      </c>
      <c r="G8052">
        <f t="shared" ca="1" si="253"/>
        <v>-4.315060508003378E-3</v>
      </c>
    </row>
    <row r="8053" spans="2:7" x14ac:dyDescent="0.2">
      <c r="B8053" s="153"/>
      <c r="C8053" s="61"/>
      <c r="D8053" t="e">
        <f t="shared" si="254"/>
        <v>#DIV/0!</v>
      </c>
      <c r="F8053">
        <v>8051</v>
      </c>
      <c r="G8053">
        <f t="shared" ca="1" si="253"/>
        <v>-8.915280644343912E-2</v>
      </c>
    </row>
    <row r="8054" spans="2:7" x14ac:dyDescent="0.2">
      <c r="B8054" s="153"/>
      <c r="C8054" s="61"/>
      <c r="D8054" t="e">
        <f t="shared" si="254"/>
        <v>#DIV/0!</v>
      </c>
      <c r="F8054">
        <v>8052</v>
      </c>
      <c r="G8054">
        <f t="shared" ca="1" si="253"/>
        <v>-4.3052073526594096E-3</v>
      </c>
    </row>
    <row r="8055" spans="2:7" x14ac:dyDescent="0.2">
      <c r="B8055" s="153"/>
      <c r="C8055" s="61"/>
      <c r="D8055" t="e">
        <f t="shared" si="254"/>
        <v>#DIV/0!</v>
      </c>
      <c r="F8055">
        <v>8053</v>
      </c>
      <c r="G8055">
        <f t="shared" ca="1" si="253"/>
        <v>-0.12138307737495285</v>
      </c>
    </row>
    <row r="8056" spans="2:7" x14ac:dyDescent="0.2">
      <c r="B8056" s="153"/>
      <c r="C8056" s="61"/>
      <c r="D8056" t="e">
        <f t="shared" si="254"/>
        <v>#DIV/0!</v>
      </c>
      <c r="F8056">
        <v>8054</v>
      </c>
      <c r="G8056">
        <f t="shared" ca="1" si="253"/>
        <v>2.3290787902732868E-2</v>
      </c>
    </row>
    <row r="8057" spans="2:7" x14ac:dyDescent="0.2">
      <c r="B8057" s="153"/>
      <c r="C8057" s="61"/>
      <c r="D8057" t="e">
        <f t="shared" si="254"/>
        <v>#DIV/0!</v>
      </c>
      <c r="F8057">
        <v>8055</v>
      </c>
      <c r="G8057">
        <f t="shared" ca="1" si="253"/>
        <v>-1.4957255563248633E-2</v>
      </c>
    </row>
    <row r="8058" spans="2:7" x14ac:dyDescent="0.2">
      <c r="B8058" s="153"/>
      <c r="C8058" s="61"/>
      <c r="D8058" t="e">
        <f t="shared" si="254"/>
        <v>#DIV/0!</v>
      </c>
      <c r="F8058">
        <v>8056</v>
      </c>
      <c r="G8058">
        <f t="shared" ca="1" si="253"/>
        <v>-0.12639774519160102</v>
      </c>
    </row>
    <row r="8059" spans="2:7" x14ac:dyDescent="0.2">
      <c r="B8059" s="153"/>
      <c r="C8059" s="61"/>
      <c r="D8059" t="e">
        <f t="shared" si="254"/>
        <v>#DIV/0!</v>
      </c>
      <c r="F8059">
        <v>8057</v>
      </c>
      <c r="G8059">
        <f t="shared" ca="1" si="253"/>
        <v>7.251095188807602E-2</v>
      </c>
    </row>
    <row r="8060" spans="2:7" x14ac:dyDescent="0.2">
      <c r="B8060" s="153"/>
      <c r="C8060" s="61"/>
      <c r="D8060" t="e">
        <f t="shared" si="254"/>
        <v>#DIV/0!</v>
      </c>
      <c r="F8060">
        <v>8058</v>
      </c>
      <c r="G8060">
        <f t="shared" ca="1" si="253"/>
        <v>5.7671728060548981E-2</v>
      </c>
    </row>
    <row r="8061" spans="2:7" x14ac:dyDescent="0.2">
      <c r="B8061" s="153"/>
      <c r="C8061" s="61"/>
      <c r="D8061" t="e">
        <f t="shared" si="254"/>
        <v>#DIV/0!</v>
      </c>
      <c r="F8061">
        <v>8059</v>
      </c>
      <c r="G8061">
        <f t="shared" ca="1" si="253"/>
        <v>5.2130865318059444E-3</v>
      </c>
    </row>
    <row r="8062" spans="2:7" x14ac:dyDescent="0.2">
      <c r="B8062" s="153"/>
      <c r="C8062" s="61"/>
      <c r="D8062" t="e">
        <f t="shared" si="254"/>
        <v>#DIV/0!</v>
      </c>
      <c r="F8062">
        <v>8060</v>
      </c>
      <c r="G8062">
        <f t="shared" ca="1" si="253"/>
        <v>-3.0794716483822943E-2</v>
      </c>
    </row>
    <row r="8063" spans="2:7" x14ac:dyDescent="0.2">
      <c r="B8063" s="153"/>
      <c r="C8063" s="61"/>
      <c r="D8063" t="e">
        <f t="shared" si="254"/>
        <v>#DIV/0!</v>
      </c>
      <c r="F8063">
        <v>8061</v>
      </c>
      <c r="G8063">
        <f t="shared" ca="1" si="253"/>
        <v>2.6293778358821148E-3</v>
      </c>
    </row>
    <row r="8064" spans="2:7" x14ac:dyDescent="0.2">
      <c r="B8064" s="153"/>
      <c r="C8064" s="61"/>
      <c r="D8064" t="e">
        <f t="shared" si="254"/>
        <v>#DIV/0!</v>
      </c>
      <c r="F8064">
        <v>8062</v>
      </c>
      <c r="G8064">
        <f t="shared" ca="1" si="253"/>
        <v>0.17140746730872011</v>
      </c>
    </row>
    <row r="8065" spans="2:7" x14ac:dyDescent="0.2">
      <c r="B8065" s="153"/>
      <c r="C8065" s="61"/>
      <c r="D8065" t="e">
        <f t="shared" si="254"/>
        <v>#DIV/0!</v>
      </c>
      <c r="F8065">
        <v>8063</v>
      </c>
      <c r="G8065">
        <f t="shared" ca="1" si="253"/>
        <v>-2.8846210718849401E-2</v>
      </c>
    </row>
    <row r="8066" spans="2:7" x14ac:dyDescent="0.2">
      <c r="B8066" s="153"/>
      <c r="C8066" s="61"/>
      <c r="D8066" t="e">
        <f t="shared" si="254"/>
        <v>#DIV/0!</v>
      </c>
      <c r="F8066">
        <v>8064</v>
      </c>
      <c r="G8066">
        <f t="shared" ca="1" si="253"/>
        <v>-1.5367369001688372E-3</v>
      </c>
    </row>
    <row r="8067" spans="2:7" x14ac:dyDescent="0.2">
      <c r="B8067" s="153"/>
      <c r="C8067" s="61"/>
      <c r="D8067" t="e">
        <f t="shared" si="254"/>
        <v>#DIV/0!</v>
      </c>
      <c r="F8067">
        <v>8065</v>
      </c>
      <c r="G8067">
        <f t="shared" ref="G8067:G8130" ca="1" si="255">_xlfn.NORM.INV(RAND(),$N$5,$N$6)</f>
        <v>-0.16178777196573374</v>
      </c>
    </row>
    <row r="8068" spans="2:7" x14ac:dyDescent="0.2">
      <c r="B8068" s="153"/>
      <c r="C8068" s="61"/>
      <c r="D8068" t="e">
        <f t="shared" si="254"/>
        <v>#DIV/0!</v>
      </c>
      <c r="F8068">
        <v>8066</v>
      </c>
      <c r="G8068">
        <f t="shared" ca="1" si="255"/>
        <v>5.2017227741417205E-2</v>
      </c>
    </row>
    <row r="8069" spans="2:7" x14ac:dyDescent="0.2">
      <c r="B8069" s="153"/>
      <c r="C8069" s="61"/>
      <c r="D8069" t="e">
        <f t="shared" si="254"/>
        <v>#DIV/0!</v>
      </c>
      <c r="F8069">
        <v>8067</v>
      </c>
      <c r="G8069">
        <f t="shared" ca="1" si="255"/>
        <v>3.9420222036018375E-3</v>
      </c>
    </row>
    <row r="8070" spans="2:7" x14ac:dyDescent="0.2">
      <c r="B8070" s="153"/>
      <c r="C8070" s="61"/>
      <c r="D8070" t="e">
        <f t="shared" si="254"/>
        <v>#DIV/0!</v>
      </c>
      <c r="F8070">
        <v>8068</v>
      </c>
      <c r="G8070">
        <f t="shared" ca="1" si="255"/>
        <v>2.0798992291573202E-2</v>
      </c>
    </row>
    <row r="8071" spans="2:7" x14ac:dyDescent="0.2">
      <c r="B8071" s="153"/>
      <c r="C8071" s="61"/>
      <c r="D8071" t="e">
        <f t="shared" si="254"/>
        <v>#DIV/0!</v>
      </c>
      <c r="F8071">
        <v>8069</v>
      </c>
      <c r="G8071">
        <f t="shared" ca="1" si="255"/>
        <v>1.0627227475447209E-2</v>
      </c>
    </row>
    <row r="8072" spans="2:7" x14ac:dyDescent="0.2">
      <c r="B8072" s="153"/>
      <c r="C8072" s="61"/>
      <c r="D8072" t="e">
        <f t="shared" si="254"/>
        <v>#DIV/0!</v>
      </c>
      <c r="F8072">
        <v>8070</v>
      </c>
      <c r="G8072">
        <f t="shared" ca="1" si="255"/>
        <v>-8.2222193496729341E-3</v>
      </c>
    </row>
    <row r="8073" spans="2:7" x14ac:dyDescent="0.2">
      <c r="B8073" s="153"/>
      <c r="C8073" s="61"/>
      <c r="D8073" t="e">
        <f t="shared" si="254"/>
        <v>#DIV/0!</v>
      </c>
      <c r="F8073">
        <v>8071</v>
      </c>
      <c r="G8073">
        <f t="shared" ca="1" si="255"/>
        <v>6.2003885746620351E-2</v>
      </c>
    </row>
    <row r="8074" spans="2:7" x14ac:dyDescent="0.2">
      <c r="B8074" s="153"/>
      <c r="C8074" s="61"/>
      <c r="D8074" t="e">
        <f t="shared" si="254"/>
        <v>#DIV/0!</v>
      </c>
      <c r="F8074">
        <v>8072</v>
      </c>
      <c r="G8074">
        <f t="shared" ca="1" si="255"/>
        <v>-7.9430009955851935E-2</v>
      </c>
    </row>
    <row r="8075" spans="2:7" x14ac:dyDescent="0.2">
      <c r="B8075" s="153"/>
      <c r="C8075" s="61"/>
      <c r="D8075" t="e">
        <f t="shared" si="254"/>
        <v>#DIV/0!</v>
      </c>
      <c r="F8075">
        <v>8073</v>
      </c>
      <c r="G8075">
        <f t="shared" ca="1" si="255"/>
        <v>-2.3897756780074837E-2</v>
      </c>
    </row>
    <row r="8076" spans="2:7" x14ac:dyDescent="0.2">
      <c r="B8076" s="153"/>
      <c r="C8076" s="61"/>
      <c r="D8076" t="e">
        <f t="shared" si="254"/>
        <v>#DIV/0!</v>
      </c>
      <c r="F8076">
        <v>8074</v>
      </c>
      <c r="G8076">
        <f t="shared" ca="1" si="255"/>
        <v>1.0580798629132825E-2</v>
      </c>
    </row>
    <row r="8077" spans="2:7" x14ac:dyDescent="0.2">
      <c r="B8077" s="153"/>
      <c r="C8077" s="61"/>
      <c r="D8077" t="e">
        <f t="shared" si="254"/>
        <v>#DIV/0!</v>
      </c>
      <c r="F8077">
        <v>8075</v>
      </c>
      <c r="G8077">
        <f t="shared" ca="1" si="255"/>
        <v>-7.6091139466169383E-3</v>
      </c>
    </row>
    <row r="8078" spans="2:7" x14ac:dyDescent="0.2">
      <c r="B8078" s="153"/>
      <c r="C8078" s="61"/>
      <c r="D8078" t="e">
        <f t="shared" si="254"/>
        <v>#DIV/0!</v>
      </c>
      <c r="F8078">
        <v>8076</v>
      </c>
      <c r="G8078">
        <f t="shared" ca="1" si="255"/>
        <v>4.4246438216035064E-2</v>
      </c>
    </row>
    <row r="8079" spans="2:7" x14ac:dyDescent="0.2">
      <c r="B8079" s="153"/>
      <c r="C8079" s="61"/>
      <c r="D8079" t="e">
        <f t="shared" si="254"/>
        <v>#DIV/0!</v>
      </c>
      <c r="F8079">
        <v>8077</v>
      </c>
      <c r="G8079">
        <f t="shared" ca="1" si="255"/>
        <v>-7.1418937699056412E-2</v>
      </c>
    </row>
    <row r="8080" spans="2:7" x14ac:dyDescent="0.2">
      <c r="B8080" s="153"/>
      <c r="C8080" s="61"/>
      <c r="D8080" t="e">
        <f t="shared" si="254"/>
        <v>#DIV/0!</v>
      </c>
      <c r="F8080">
        <v>8078</v>
      </c>
      <c r="G8080">
        <f t="shared" ca="1" si="255"/>
        <v>3.127000690625667E-2</v>
      </c>
    </row>
    <row r="8081" spans="2:7" x14ac:dyDescent="0.2">
      <c r="B8081" s="153"/>
      <c r="C8081" s="61"/>
      <c r="D8081" t="e">
        <f t="shared" si="254"/>
        <v>#DIV/0!</v>
      </c>
      <c r="F8081">
        <v>8079</v>
      </c>
      <c r="G8081">
        <f t="shared" ca="1" si="255"/>
        <v>-5.7244786210323625E-2</v>
      </c>
    </row>
    <row r="8082" spans="2:7" x14ac:dyDescent="0.2">
      <c r="B8082" s="153"/>
      <c r="C8082" s="61"/>
      <c r="D8082" t="e">
        <f t="shared" ref="D8082:D8145" si="256">(C8082-C8083)/C8083</f>
        <v>#DIV/0!</v>
      </c>
      <c r="F8082">
        <v>8080</v>
      </c>
      <c r="G8082">
        <f t="shared" ca="1" si="255"/>
        <v>2.6112146318710245E-2</v>
      </c>
    </row>
    <row r="8083" spans="2:7" x14ac:dyDescent="0.2">
      <c r="B8083" s="153"/>
      <c r="C8083" s="61"/>
      <c r="D8083" t="e">
        <f t="shared" si="256"/>
        <v>#DIV/0!</v>
      </c>
      <c r="F8083">
        <v>8081</v>
      </c>
      <c r="G8083">
        <f t="shared" ca="1" si="255"/>
        <v>-1.9276094992230521E-2</v>
      </c>
    </row>
    <row r="8084" spans="2:7" x14ac:dyDescent="0.2">
      <c r="B8084" s="153"/>
      <c r="C8084" s="61"/>
      <c r="D8084" t="e">
        <f t="shared" si="256"/>
        <v>#DIV/0!</v>
      </c>
      <c r="F8084">
        <v>8082</v>
      </c>
      <c r="G8084">
        <f t="shared" ca="1" si="255"/>
        <v>-5.4896604846023156E-2</v>
      </c>
    </row>
    <row r="8085" spans="2:7" x14ac:dyDescent="0.2">
      <c r="B8085" s="153"/>
      <c r="C8085" s="61"/>
      <c r="D8085" t="e">
        <f t="shared" si="256"/>
        <v>#DIV/0!</v>
      </c>
      <c r="F8085">
        <v>8083</v>
      </c>
      <c r="G8085">
        <f t="shared" ca="1" si="255"/>
        <v>3.3826995603300429E-2</v>
      </c>
    </row>
    <row r="8086" spans="2:7" x14ac:dyDescent="0.2">
      <c r="B8086" s="153"/>
      <c r="C8086" s="61"/>
      <c r="D8086" t="e">
        <f t="shared" si="256"/>
        <v>#DIV/0!</v>
      </c>
      <c r="F8086">
        <v>8084</v>
      </c>
      <c r="G8086">
        <f t="shared" ca="1" si="255"/>
        <v>-1.5769729707607125E-2</v>
      </c>
    </row>
    <row r="8087" spans="2:7" x14ac:dyDescent="0.2">
      <c r="B8087" s="153"/>
      <c r="C8087" s="61"/>
      <c r="D8087" t="e">
        <f t="shared" si="256"/>
        <v>#DIV/0!</v>
      </c>
      <c r="F8087">
        <v>8085</v>
      </c>
      <c r="G8087">
        <f t="shared" ca="1" si="255"/>
        <v>0.10341683097017383</v>
      </c>
    </row>
    <row r="8088" spans="2:7" x14ac:dyDescent="0.2">
      <c r="B8088" s="153"/>
      <c r="C8088" s="61"/>
      <c r="D8088" t="e">
        <f t="shared" si="256"/>
        <v>#DIV/0!</v>
      </c>
      <c r="F8088">
        <v>8086</v>
      </c>
      <c r="G8088">
        <f t="shared" ca="1" si="255"/>
        <v>2.6136267165967703E-2</v>
      </c>
    </row>
    <row r="8089" spans="2:7" x14ac:dyDescent="0.2">
      <c r="B8089" s="153"/>
      <c r="C8089" s="61"/>
      <c r="D8089" t="e">
        <f t="shared" si="256"/>
        <v>#DIV/0!</v>
      </c>
      <c r="F8089">
        <v>8087</v>
      </c>
      <c r="G8089">
        <f t="shared" ca="1" si="255"/>
        <v>0.11528578265402994</v>
      </c>
    </row>
    <row r="8090" spans="2:7" x14ac:dyDescent="0.2">
      <c r="B8090" s="153"/>
      <c r="C8090" s="61"/>
      <c r="D8090" t="e">
        <f t="shared" si="256"/>
        <v>#DIV/0!</v>
      </c>
      <c r="F8090">
        <v>8088</v>
      </c>
      <c r="G8090">
        <f t="shared" ca="1" si="255"/>
        <v>0.11030831853675171</v>
      </c>
    </row>
    <row r="8091" spans="2:7" x14ac:dyDescent="0.2">
      <c r="B8091" s="153"/>
      <c r="C8091" s="61"/>
      <c r="D8091" t="e">
        <f t="shared" si="256"/>
        <v>#DIV/0!</v>
      </c>
      <c r="F8091">
        <v>8089</v>
      </c>
      <c r="G8091">
        <f t="shared" ca="1" si="255"/>
        <v>0.10256035257468209</v>
      </c>
    </row>
    <row r="8092" spans="2:7" x14ac:dyDescent="0.2">
      <c r="B8092" s="153"/>
      <c r="C8092" s="61"/>
      <c r="D8092" t="e">
        <f t="shared" si="256"/>
        <v>#DIV/0!</v>
      </c>
      <c r="F8092">
        <v>8090</v>
      </c>
      <c r="G8092">
        <f t="shared" ca="1" si="255"/>
        <v>-5.8339017668244493E-3</v>
      </c>
    </row>
    <row r="8093" spans="2:7" x14ac:dyDescent="0.2">
      <c r="B8093" s="153"/>
      <c r="C8093" s="61"/>
      <c r="D8093" t="e">
        <f t="shared" si="256"/>
        <v>#DIV/0!</v>
      </c>
      <c r="F8093">
        <v>8091</v>
      </c>
      <c r="G8093">
        <f t="shared" ca="1" si="255"/>
        <v>7.5588128454299977E-2</v>
      </c>
    </row>
    <row r="8094" spans="2:7" x14ac:dyDescent="0.2">
      <c r="B8094" s="153"/>
      <c r="C8094" s="61"/>
      <c r="D8094" t="e">
        <f t="shared" si="256"/>
        <v>#DIV/0!</v>
      </c>
      <c r="F8094">
        <v>8092</v>
      </c>
      <c r="G8094">
        <f t="shared" ca="1" si="255"/>
        <v>0.18401063016713992</v>
      </c>
    </row>
    <row r="8095" spans="2:7" x14ac:dyDescent="0.2">
      <c r="B8095" s="153"/>
      <c r="C8095" s="61"/>
      <c r="D8095" t="e">
        <f t="shared" si="256"/>
        <v>#DIV/0!</v>
      </c>
      <c r="F8095">
        <v>8093</v>
      </c>
      <c r="G8095">
        <f t="shared" ca="1" si="255"/>
        <v>4.1915383026414427E-2</v>
      </c>
    </row>
    <row r="8096" spans="2:7" x14ac:dyDescent="0.2">
      <c r="B8096" s="153"/>
      <c r="C8096" s="61"/>
      <c r="D8096" t="e">
        <f t="shared" si="256"/>
        <v>#DIV/0!</v>
      </c>
      <c r="F8096">
        <v>8094</v>
      </c>
      <c r="G8096">
        <f t="shared" ca="1" si="255"/>
        <v>2.1802243075834522E-2</v>
      </c>
    </row>
    <row r="8097" spans="2:7" x14ac:dyDescent="0.2">
      <c r="B8097" s="153"/>
      <c r="C8097" s="61"/>
      <c r="D8097" t="e">
        <f t="shared" si="256"/>
        <v>#DIV/0!</v>
      </c>
      <c r="F8097">
        <v>8095</v>
      </c>
      <c r="G8097">
        <f t="shared" ca="1" si="255"/>
        <v>3.0777706028579637E-2</v>
      </c>
    </row>
    <row r="8098" spans="2:7" x14ac:dyDescent="0.2">
      <c r="B8098" s="153"/>
      <c r="C8098" s="61"/>
      <c r="D8098" t="e">
        <f t="shared" si="256"/>
        <v>#DIV/0!</v>
      </c>
      <c r="F8098">
        <v>8096</v>
      </c>
      <c r="G8098">
        <f t="shared" ca="1" si="255"/>
        <v>9.3990419726152644E-2</v>
      </c>
    </row>
    <row r="8099" spans="2:7" x14ac:dyDescent="0.2">
      <c r="B8099" s="153"/>
      <c r="C8099" s="61"/>
      <c r="D8099" t="e">
        <f t="shared" si="256"/>
        <v>#DIV/0!</v>
      </c>
      <c r="F8099">
        <v>8097</v>
      </c>
      <c r="G8099">
        <f t="shared" ca="1" si="255"/>
        <v>-0.10259292167896474</v>
      </c>
    </row>
    <row r="8100" spans="2:7" x14ac:dyDescent="0.2">
      <c r="B8100" s="153"/>
      <c r="C8100" s="61"/>
      <c r="D8100" t="e">
        <f t="shared" si="256"/>
        <v>#DIV/0!</v>
      </c>
      <c r="F8100">
        <v>8098</v>
      </c>
      <c r="G8100">
        <f t="shared" ca="1" si="255"/>
        <v>2.0175880222435834E-2</v>
      </c>
    </row>
    <row r="8101" spans="2:7" x14ac:dyDescent="0.2">
      <c r="B8101" s="153"/>
      <c r="C8101" s="61"/>
      <c r="D8101" t="e">
        <f t="shared" si="256"/>
        <v>#DIV/0!</v>
      </c>
      <c r="F8101">
        <v>8099</v>
      </c>
      <c r="G8101">
        <f t="shared" ca="1" si="255"/>
        <v>1.2379774055429463E-2</v>
      </c>
    </row>
    <row r="8102" spans="2:7" x14ac:dyDescent="0.2">
      <c r="B8102" s="153"/>
      <c r="C8102" s="61"/>
      <c r="D8102" t="e">
        <f t="shared" si="256"/>
        <v>#DIV/0!</v>
      </c>
      <c r="F8102">
        <v>8100</v>
      </c>
      <c r="G8102">
        <f t="shared" ca="1" si="255"/>
        <v>-1.6108825376632628E-2</v>
      </c>
    </row>
    <row r="8103" spans="2:7" x14ac:dyDescent="0.2">
      <c r="B8103" s="153"/>
      <c r="C8103" s="61"/>
      <c r="D8103" t="e">
        <f t="shared" si="256"/>
        <v>#DIV/0!</v>
      </c>
      <c r="F8103">
        <v>8101</v>
      </c>
      <c r="G8103">
        <f t="shared" ca="1" si="255"/>
        <v>-6.8936668418012065E-3</v>
      </c>
    </row>
    <row r="8104" spans="2:7" x14ac:dyDescent="0.2">
      <c r="B8104" s="153"/>
      <c r="C8104" s="61"/>
      <c r="D8104" t="e">
        <f t="shared" si="256"/>
        <v>#DIV/0!</v>
      </c>
      <c r="F8104">
        <v>8102</v>
      </c>
      <c r="G8104">
        <f t="shared" ca="1" si="255"/>
        <v>-1.1822848495701904E-2</v>
      </c>
    </row>
    <row r="8105" spans="2:7" x14ac:dyDescent="0.2">
      <c r="B8105" s="153"/>
      <c r="C8105" s="61"/>
      <c r="D8105" t="e">
        <f t="shared" si="256"/>
        <v>#DIV/0!</v>
      </c>
      <c r="F8105">
        <v>8103</v>
      </c>
      <c r="G8105">
        <f t="shared" ca="1" si="255"/>
        <v>-5.6611847075693784E-2</v>
      </c>
    </row>
    <row r="8106" spans="2:7" x14ac:dyDescent="0.2">
      <c r="B8106" s="153"/>
      <c r="C8106" s="61"/>
      <c r="D8106" t="e">
        <f t="shared" si="256"/>
        <v>#DIV/0!</v>
      </c>
      <c r="F8106">
        <v>8104</v>
      </c>
      <c r="G8106">
        <f t="shared" ca="1" si="255"/>
        <v>-2.1548079225535838E-2</v>
      </c>
    </row>
    <row r="8107" spans="2:7" x14ac:dyDescent="0.2">
      <c r="B8107" s="153"/>
      <c r="C8107" s="61"/>
      <c r="D8107" t="e">
        <f t="shared" si="256"/>
        <v>#DIV/0!</v>
      </c>
      <c r="F8107">
        <v>8105</v>
      </c>
      <c r="G8107">
        <f t="shared" ca="1" si="255"/>
        <v>4.070598345134871E-2</v>
      </c>
    </row>
    <row r="8108" spans="2:7" x14ac:dyDescent="0.2">
      <c r="B8108" s="153"/>
      <c r="C8108" s="61"/>
      <c r="D8108" t="e">
        <f t="shared" si="256"/>
        <v>#DIV/0!</v>
      </c>
      <c r="F8108">
        <v>8106</v>
      </c>
      <c r="G8108">
        <f t="shared" ca="1" si="255"/>
        <v>4.1819613703169445E-2</v>
      </c>
    </row>
    <row r="8109" spans="2:7" x14ac:dyDescent="0.2">
      <c r="B8109" s="153"/>
      <c r="C8109" s="61"/>
      <c r="D8109" t="e">
        <f t="shared" si="256"/>
        <v>#DIV/0!</v>
      </c>
      <c r="F8109">
        <v>8107</v>
      </c>
      <c r="G8109">
        <f t="shared" ca="1" si="255"/>
        <v>-9.8537799725237185E-2</v>
      </c>
    </row>
    <row r="8110" spans="2:7" x14ac:dyDescent="0.2">
      <c r="B8110" s="153"/>
      <c r="C8110" s="61"/>
      <c r="D8110" t="e">
        <f t="shared" si="256"/>
        <v>#DIV/0!</v>
      </c>
      <c r="F8110">
        <v>8108</v>
      </c>
      <c r="G8110">
        <f t="shared" ca="1" si="255"/>
        <v>3.5876670165327577E-2</v>
      </c>
    </row>
    <row r="8111" spans="2:7" x14ac:dyDescent="0.2">
      <c r="B8111" s="153"/>
      <c r="C8111" s="61"/>
      <c r="D8111" t="e">
        <f t="shared" si="256"/>
        <v>#DIV/0!</v>
      </c>
      <c r="F8111">
        <v>8109</v>
      </c>
      <c r="G8111">
        <f t="shared" ca="1" si="255"/>
        <v>3.277868607427737E-2</v>
      </c>
    </row>
    <row r="8112" spans="2:7" x14ac:dyDescent="0.2">
      <c r="B8112" s="153"/>
      <c r="C8112" s="61"/>
      <c r="D8112" t="e">
        <f t="shared" si="256"/>
        <v>#DIV/0!</v>
      </c>
      <c r="F8112">
        <v>8110</v>
      </c>
      <c r="G8112">
        <f t="shared" ca="1" si="255"/>
        <v>-5.0357378021705763E-2</v>
      </c>
    </row>
    <row r="8113" spans="2:7" x14ac:dyDescent="0.2">
      <c r="B8113" s="153"/>
      <c r="C8113" s="61"/>
      <c r="D8113" t="e">
        <f t="shared" si="256"/>
        <v>#DIV/0!</v>
      </c>
      <c r="F8113">
        <v>8111</v>
      </c>
      <c r="G8113">
        <f t="shared" ca="1" si="255"/>
        <v>-1.8003444815724339E-2</v>
      </c>
    </row>
    <row r="8114" spans="2:7" x14ac:dyDescent="0.2">
      <c r="B8114" s="153"/>
      <c r="C8114" s="61"/>
      <c r="D8114" t="e">
        <f t="shared" si="256"/>
        <v>#DIV/0!</v>
      </c>
      <c r="F8114">
        <v>8112</v>
      </c>
      <c r="G8114">
        <f t="shared" ca="1" si="255"/>
        <v>-6.4201319307845589E-2</v>
      </c>
    </row>
    <row r="8115" spans="2:7" x14ac:dyDescent="0.2">
      <c r="B8115" s="153"/>
      <c r="C8115" s="61"/>
      <c r="D8115" t="e">
        <f t="shared" si="256"/>
        <v>#DIV/0!</v>
      </c>
      <c r="F8115">
        <v>8113</v>
      </c>
      <c r="G8115">
        <f t="shared" ca="1" si="255"/>
        <v>-2.1929026573259465E-2</v>
      </c>
    </row>
    <row r="8116" spans="2:7" x14ac:dyDescent="0.2">
      <c r="B8116" s="153"/>
      <c r="C8116" s="61"/>
      <c r="D8116" t="e">
        <f t="shared" si="256"/>
        <v>#DIV/0!</v>
      </c>
      <c r="F8116">
        <v>8114</v>
      </c>
      <c r="G8116">
        <f t="shared" ca="1" si="255"/>
        <v>-6.7729182116762945E-2</v>
      </c>
    </row>
    <row r="8117" spans="2:7" x14ac:dyDescent="0.2">
      <c r="B8117" s="153"/>
      <c r="C8117" s="61"/>
      <c r="D8117" t="e">
        <f t="shared" si="256"/>
        <v>#DIV/0!</v>
      </c>
      <c r="F8117">
        <v>8115</v>
      </c>
      <c r="G8117">
        <f t="shared" ca="1" si="255"/>
        <v>-6.8525868769164069E-2</v>
      </c>
    </row>
    <row r="8118" spans="2:7" x14ac:dyDescent="0.2">
      <c r="B8118" s="153"/>
      <c r="C8118" s="61"/>
      <c r="D8118" t="e">
        <f t="shared" si="256"/>
        <v>#DIV/0!</v>
      </c>
      <c r="F8118">
        <v>8116</v>
      </c>
      <c r="G8118">
        <f t="shared" ca="1" si="255"/>
        <v>-6.4117732165790295E-2</v>
      </c>
    </row>
    <row r="8119" spans="2:7" x14ac:dyDescent="0.2">
      <c r="B8119" s="153"/>
      <c r="C8119" s="61"/>
      <c r="D8119" t="e">
        <f t="shared" si="256"/>
        <v>#DIV/0!</v>
      </c>
      <c r="F8119">
        <v>8117</v>
      </c>
      <c r="G8119">
        <f t="shared" ca="1" si="255"/>
        <v>-1.7925222396572432E-2</v>
      </c>
    </row>
    <row r="8120" spans="2:7" x14ac:dyDescent="0.2">
      <c r="B8120" s="153"/>
      <c r="C8120" s="61"/>
      <c r="D8120" t="e">
        <f t="shared" si="256"/>
        <v>#DIV/0!</v>
      </c>
      <c r="F8120">
        <v>8118</v>
      </c>
      <c r="G8120">
        <f t="shared" ca="1" si="255"/>
        <v>2.3840188517537924E-2</v>
      </c>
    </row>
    <row r="8121" spans="2:7" x14ac:dyDescent="0.2">
      <c r="B8121" s="153"/>
      <c r="C8121" s="61"/>
      <c r="D8121" t="e">
        <f t="shared" si="256"/>
        <v>#DIV/0!</v>
      </c>
      <c r="F8121">
        <v>8119</v>
      </c>
      <c r="G8121">
        <f t="shared" ca="1" si="255"/>
        <v>-4.9636999477010432E-2</v>
      </c>
    </row>
    <row r="8122" spans="2:7" x14ac:dyDescent="0.2">
      <c r="B8122" s="153"/>
      <c r="C8122" s="61"/>
      <c r="D8122" t="e">
        <f t="shared" si="256"/>
        <v>#DIV/0!</v>
      </c>
      <c r="F8122">
        <v>8120</v>
      </c>
      <c r="G8122">
        <f t="shared" ca="1" si="255"/>
        <v>1.6882897443737707E-2</v>
      </c>
    </row>
    <row r="8123" spans="2:7" x14ac:dyDescent="0.2">
      <c r="B8123" s="153"/>
      <c r="C8123" s="61"/>
      <c r="D8123" t="e">
        <f t="shared" si="256"/>
        <v>#DIV/0!</v>
      </c>
      <c r="F8123">
        <v>8121</v>
      </c>
      <c r="G8123">
        <f t="shared" ca="1" si="255"/>
        <v>4.96671050330856E-2</v>
      </c>
    </row>
    <row r="8124" spans="2:7" x14ac:dyDescent="0.2">
      <c r="B8124" s="153"/>
      <c r="C8124" s="61"/>
      <c r="D8124" t="e">
        <f t="shared" si="256"/>
        <v>#DIV/0!</v>
      </c>
      <c r="F8124">
        <v>8122</v>
      </c>
      <c r="G8124">
        <f t="shared" ca="1" si="255"/>
        <v>7.6922477020599789E-2</v>
      </c>
    </row>
    <row r="8125" spans="2:7" x14ac:dyDescent="0.2">
      <c r="B8125" s="153"/>
      <c r="C8125" s="61"/>
      <c r="D8125" t="e">
        <f t="shared" si="256"/>
        <v>#DIV/0!</v>
      </c>
      <c r="F8125">
        <v>8123</v>
      </c>
      <c r="G8125">
        <f t="shared" ca="1" si="255"/>
        <v>-5.5700739394612959E-2</v>
      </c>
    </row>
    <row r="8126" spans="2:7" x14ac:dyDescent="0.2">
      <c r="B8126" s="153"/>
      <c r="C8126" s="61"/>
      <c r="D8126" t="e">
        <f t="shared" si="256"/>
        <v>#DIV/0!</v>
      </c>
      <c r="F8126">
        <v>8124</v>
      </c>
      <c r="G8126">
        <f t="shared" ca="1" si="255"/>
        <v>-3.0136395100714416E-2</v>
      </c>
    </row>
    <row r="8127" spans="2:7" x14ac:dyDescent="0.2">
      <c r="B8127" s="153"/>
      <c r="C8127" s="61"/>
      <c r="D8127" t="e">
        <f t="shared" si="256"/>
        <v>#DIV/0!</v>
      </c>
      <c r="F8127">
        <v>8125</v>
      </c>
      <c r="G8127">
        <f t="shared" ca="1" si="255"/>
        <v>8.2585406196409E-2</v>
      </c>
    </row>
    <row r="8128" spans="2:7" x14ac:dyDescent="0.2">
      <c r="B8128" s="153"/>
      <c r="C8128" s="61"/>
      <c r="D8128" t="e">
        <f t="shared" si="256"/>
        <v>#DIV/0!</v>
      </c>
      <c r="F8128">
        <v>8126</v>
      </c>
      <c r="G8128">
        <f t="shared" ca="1" si="255"/>
        <v>-3.7767755804442776E-2</v>
      </c>
    </row>
    <row r="8129" spans="2:7" x14ac:dyDescent="0.2">
      <c r="B8129" s="153"/>
      <c r="C8129" s="61"/>
      <c r="D8129" t="e">
        <f t="shared" si="256"/>
        <v>#DIV/0!</v>
      </c>
      <c r="F8129">
        <v>8127</v>
      </c>
      <c r="G8129">
        <f t="shared" ca="1" si="255"/>
        <v>-2.1590201528631808E-2</v>
      </c>
    </row>
    <row r="8130" spans="2:7" x14ac:dyDescent="0.2">
      <c r="B8130" s="153"/>
      <c r="C8130" s="61"/>
      <c r="D8130" t="e">
        <f t="shared" si="256"/>
        <v>#DIV/0!</v>
      </c>
      <c r="F8130">
        <v>8128</v>
      </c>
      <c r="G8130">
        <f t="shared" ca="1" si="255"/>
        <v>5.9866106880018095E-2</v>
      </c>
    </row>
    <row r="8131" spans="2:7" x14ac:dyDescent="0.2">
      <c r="B8131" s="153"/>
      <c r="C8131" s="61"/>
      <c r="D8131" t="e">
        <f t="shared" si="256"/>
        <v>#DIV/0!</v>
      </c>
      <c r="F8131">
        <v>8129</v>
      </c>
      <c r="G8131">
        <f t="shared" ref="G8131:G8194" ca="1" si="257">_xlfn.NORM.INV(RAND(),$N$5,$N$6)</f>
        <v>2.1353183250188253E-2</v>
      </c>
    </row>
    <row r="8132" spans="2:7" x14ac:dyDescent="0.2">
      <c r="B8132" s="153"/>
      <c r="C8132" s="61"/>
      <c r="D8132" t="e">
        <f t="shared" si="256"/>
        <v>#DIV/0!</v>
      </c>
      <c r="F8132">
        <v>8130</v>
      </c>
      <c r="G8132">
        <f t="shared" ca="1" si="257"/>
        <v>5.0446281066839391E-2</v>
      </c>
    </row>
    <row r="8133" spans="2:7" x14ac:dyDescent="0.2">
      <c r="B8133" s="153"/>
      <c r="C8133" s="61"/>
      <c r="D8133" t="e">
        <f t="shared" si="256"/>
        <v>#DIV/0!</v>
      </c>
      <c r="F8133">
        <v>8131</v>
      </c>
      <c r="G8133">
        <f t="shared" ca="1" si="257"/>
        <v>3.3074191477015721E-3</v>
      </c>
    </row>
    <row r="8134" spans="2:7" x14ac:dyDescent="0.2">
      <c r="B8134" s="153"/>
      <c r="C8134" s="61"/>
      <c r="D8134" t="e">
        <f t="shared" si="256"/>
        <v>#DIV/0!</v>
      </c>
      <c r="F8134">
        <v>8132</v>
      </c>
      <c r="G8134">
        <f t="shared" ca="1" si="257"/>
        <v>6.3250692315162504E-2</v>
      </c>
    </row>
    <row r="8135" spans="2:7" x14ac:dyDescent="0.2">
      <c r="B8135" s="153"/>
      <c r="C8135" s="61"/>
      <c r="D8135" t="e">
        <f t="shared" si="256"/>
        <v>#DIV/0!</v>
      </c>
      <c r="F8135">
        <v>8133</v>
      </c>
      <c r="G8135">
        <f t="shared" ca="1" si="257"/>
        <v>3.9994019308397806E-2</v>
      </c>
    </row>
    <row r="8136" spans="2:7" x14ac:dyDescent="0.2">
      <c r="B8136" s="153"/>
      <c r="C8136" s="61"/>
      <c r="D8136" t="e">
        <f t="shared" si="256"/>
        <v>#DIV/0!</v>
      </c>
      <c r="F8136">
        <v>8134</v>
      </c>
      <c r="G8136">
        <f t="shared" ca="1" si="257"/>
        <v>1.6697662158965537E-2</v>
      </c>
    </row>
    <row r="8137" spans="2:7" x14ac:dyDescent="0.2">
      <c r="B8137" s="153"/>
      <c r="C8137" s="61"/>
      <c r="D8137" t="e">
        <f t="shared" si="256"/>
        <v>#DIV/0!</v>
      </c>
      <c r="F8137">
        <v>8135</v>
      </c>
      <c r="G8137">
        <f t="shared" ca="1" si="257"/>
        <v>3.9255592133870941E-2</v>
      </c>
    </row>
    <row r="8138" spans="2:7" x14ac:dyDescent="0.2">
      <c r="B8138" s="153"/>
      <c r="C8138" s="61"/>
      <c r="D8138" t="e">
        <f t="shared" si="256"/>
        <v>#DIV/0!</v>
      </c>
      <c r="F8138">
        <v>8136</v>
      </c>
      <c r="G8138">
        <f t="shared" ca="1" si="257"/>
        <v>-3.7956151093423922E-2</v>
      </c>
    </row>
    <row r="8139" spans="2:7" x14ac:dyDescent="0.2">
      <c r="B8139" s="153"/>
      <c r="C8139" s="61"/>
      <c r="D8139" t="e">
        <f t="shared" si="256"/>
        <v>#DIV/0!</v>
      </c>
      <c r="F8139">
        <v>8137</v>
      </c>
      <c r="G8139">
        <f t="shared" ca="1" si="257"/>
        <v>-5.2342648548700847E-2</v>
      </c>
    </row>
    <row r="8140" spans="2:7" x14ac:dyDescent="0.2">
      <c r="B8140" s="153"/>
      <c r="C8140" s="61"/>
      <c r="D8140" t="e">
        <f t="shared" si="256"/>
        <v>#DIV/0!</v>
      </c>
      <c r="F8140">
        <v>8138</v>
      </c>
      <c r="G8140">
        <f t="shared" ca="1" si="257"/>
        <v>-3.6063693136261295E-2</v>
      </c>
    </row>
    <row r="8141" spans="2:7" x14ac:dyDescent="0.2">
      <c r="B8141" s="153"/>
      <c r="C8141" s="61"/>
      <c r="D8141" t="e">
        <f t="shared" si="256"/>
        <v>#DIV/0!</v>
      </c>
      <c r="F8141">
        <v>8139</v>
      </c>
      <c r="G8141">
        <f t="shared" ca="1" si="257"/>
        <v>-7.6826159962936916E-2</v>
      </c>
    </row>
    <row r="8142" spans="2:7" x14ac:dyDescent="0.2">
      <c r="B8142" s="153"/>
      <c r="C8142" s="61"/>
      <c r="D8142" t="e">
        <f t="shared" si="256"/>
        <v>#DIV/0!</v>
      </c>
      <c r="F8142">
        <v>8140</v>
      </c>
      <c r="G8142">
        <f t="shared" ca="1" si="257"/>
        <v>-8.9536040013715054E-2</v>
      </c>
    </row>
    <row r="8143" spans="2:7" x14ac:dyDescent="0.2">
      <c r="B8143" s="153"/>
      <c r="C8143" s="61"/>
      <c r="D8143" t="e">
        <f t="shared" si="256"/>
        <v>#DIV/0!</v>
      </c>
      <c r="F8143">
        <v>8141</v>
      </c>
      <c r="G8143">
        <f t="shared" ca="1" si="257"/>
        <v>-2.0451737092332552E-2</v>
      </c>
    </row>
    <row r="8144" spans="2:7" x14ac:dyDescent="0.2">
      <c r="B8144" s="153"/>
      <c r="C8144" s="61"/>
      <c r="D8144" t="e">
        <f t="shared" si="256"/>
        <v>#DIV/0!</v>
      </c>
      <c r="F8144">
        <v>8142</v>
      </c>
      <c r="G8144">
        <f t="shared" ca="1" si="257"/>
        <v>-5.0827530066058425E-2</v>
      </c>
    </row>
    <row r="8145" spans="2:7" x14ac:dyDescent="0.2">
      <c r="B8145" s="153"/>
      <c r="C8145" s="61"/>
      <c r="D8145" t="e">
        <f t="shared" si="256"/>
        <v>#DIV/0!</v>
      </c>
      <c r="F8145">
        <v>8143</v>
      </c>
      <c r="G8145">
        <f t="shared" ca="1" si="257"/>
        <v>-2.5877820641498914E-3</v>
      </c>
    </row>
    <row r="8146" spans="2:7" x14ac:dyDescent="0.2">
      <c r="B8146" s="153"/>
      <c r="C8146" s="61"/>
      <c r="D8146" t="e">
        <f t="shared" ref="D8146:D8209" si="258">(C8146-C8147)/C8147</f>
        <v>#DIV/0!</v>
      </c>
      <c r="F8146">
        <v>8144</v>
      </c>
      <c r="G8146">
        <f t="shared" ca="1" si="257"/>
        <v>5.3290335007136078E-2</v>
      </c>
    </row>
    <row r="8147" spans="2:7" x14ac:dyDescent="0.2">
      <c r="B8147" s="153"/>
      <c r="C8147" s="61"/>
      <c r="D8147" t="e">
        <f t="shared" si="258"/>
        <v>#DIV/0!</v>
      </c>
      <c r="F8147">
        <v>8145</v>
      </c>
      <c r="G8147">
        <f t="shared" ca="1" si="257"/>
        <v>-2.723069948369604E-3</v>
      </c>
    </row>
    <row r="8148" spans="2:7" x14ac:dyDescent="0.2">
      <c r="B8148" s="153"/>
      <c r="C8148" s="61"/>
      <c r="D8148" t="e">
        <f t="shared" si="258"/>
        <v>#DIV/0!</v>
      </c>
      <c r="F8148">
        <v>8146</v>
      </c>
      <c r="G8148">
        <f t="shared" ca="1" si="257"/>
        <v>-1.4667132522632026E-2</v>
      </c>
    </row>
    <row r="8149" spans="2:7" x14ac:dyDescent="0.2">
      <c r="B8149" s="153"/>
      <c r="C8149" s="61"/>
      <c r="D8149" t="e">
        <f t="shared" si="258"/>
        <v>#DIV/0!</v>
      </c>
      <c r="F8149">
        <v>8147</v>
      </c>
      <c r="G8149">
        <f t="shared" ca="1" si="257"/>
        <v>5.1404287276203442E-2</v>
      </c>
    </row>
    <row r="8150" spans="2:7" x14ac:dyDescent="0.2">
      <c r="B8150" s="153"/>
      <c r="C8150" s="61"/>
      <c r="D8150" t="e">
        <f t="shared" si="258"/>
        <v>#DIV/0!</v>
      </c>
      <c r="F8150">
        <v>8148</v>
      </c>
      <c r="G8150">
        <f t="shared" ca="1" si="257"/>
        <v>4.8271253361493273E-2</v>
      </c>
    </row>
    <row r="8151" spans="2:7" x14ac:dyDescent="0.2">
      <c r="B8151" s="153"/>
      <c r="C8151" s="61"/>
      <c r="D8151" t="e">
        <f t="shared" si="258"/>
        <v>#DIV/0!</v>
      </c>
      <c r="F8151">
        <v>8149</v>
      </c>
      <c r="G8151">
        <f t="shared" ca="1" si="257"/>
        <v>9.0647382419817395E-3</v>
      </c>
    </row>
    <row r="8152" spans="2:7" x14ac:dyDescent="0.2">
      <c r="B8152" s="153"/>
      <c r="C8152" s="61"/>
      <c r="D8152" t="e">
        <f t="shared" si="258"/>
        <v>#DIV/0!</v>
      </c>
      <c r="F8152">
        <v>8150</v>
      </c>
      <c r="G8152">
        <f t="shared" ca="1" si="257"/>
        <v>-3.3749345700783265E-2</v>
      </c>
    </row>
    <row r="8153" spans="2:7" x14ac:dyDescent="0.2">
      <c r="B8153" s="153"/>
      <c r="C8153" s="61"/>
      <c r="D8153" t="e">
        <f t="shared" si="258"/>
        <v>#DIV/0!</v>
      </c>
      <c r="F8153">
        <v>8151</v>
      </c>
      <c r="G8153">
        <f t="shared" ca="1" si="257"/>
        <v>3.8393389205411903E-2</v>
      </c>
    </row>
    <row r="8154" spans="2:7" x14ac:dyDescent="0.2">
      <c r="B8154" s="153"/>
      <c r="C8154" s="61"/>
      <c r="D8154" t="e">
        <f t="shared" si="258"/>
        <v>#DIV/0!</v>
      </c>
      <c r="F8154">
        <v>8152</v>
      </c>
      <c r="G8154">
        <f t="shared" ca="1" si="257"/>
        <v>-1.3396887516416899E-2</v>
      </c>
    </row>
    <row r="8155" spans="2:7" x14ac:dyDescent="0.2">
      <c r="B8155" s="153"/>
      <c r="C8155" s="61"/>
      <c r="D8155" t="e">
        <f t="shared" si="258"/>
        <v>#DIV/0!</v>
      </c>
      <c r="F8155">
        <v>8153</v>
      </c>
      <c r="G8155">
        <f t="shared" ca="1" si="257"/>
        <v>7.3509124389327302E-2</v>
      </c>
    </row>
    <row r="8156" spans="2:7" x14ac:dyDescent="0.2">
      <c r="B8156" s="153"/>
      <c r="C8156" s="61"/>
      <c r="D8156" t="e">
        <f t="shared" si="258"/>
        <v>#DIV/0!</v>
      </c>
      <c r="F8156">
        <v>8154</v>
      </c>
      <c r="G8156">
        <f t="shared" ca="1" si="257"/>
        <v>-4.9955201595477922E-2</v>
      </c>
    </row>
    <row r="8157" spans="2:7" x14ac:dyDescent="0.2">
      <c r="B8157" s="153"/>
      <c r="C8157" s="61"/>
      <c r="D8157" t="e">
        <f t="shared" si="258"/>
        <v>#DIV/0!</v>
      </c>
      <c r="F8157">
        <v>8155</v>
      </c>
      <c r="G8157">
        <f t="shared" ca="1" si="257"/>
        <v>-8.3552289596136101E-2</v>
      </c>
    </row>
    <row r="8158" spans="2:7" x14ac:dyDescent="0.2">
      <c r="B8158" s="153"/>
      <c r="C8158" s="61"/>
      <c r="D8158" t="e">
        <f t="shared" si="258"/>
        <v>#DIV/0!</v>
      </c>
      <c r="F8158">
        <v>8156</v>
      </c>
      <c r="G8158">
        <f t="shared" ca="1" si="257"/>
        <v>-4.211362073269765E-2</v>
      </c>
    </row>
    <row r="8159" spans="2:7" x14ac:dyDescent="0.2">
      <c r="B8159" s="153"/>
      <c r="C8159" s="61"/>
      <c r="D8159" t="e">
        <f t="shared" si="258"/>
        <v>#DIV/0!</v>
      </c>
      <c r="F8159">
        <v>8157</v>
      </c>
      <c r="G8159">
        <f t="shared" ca="1" si="257"/>
        <v>3.2648971990193981E-2</v>
      </c>
    </row>
    <row r="8160" spans="2:7" x14ac:dyDescent="0.2">
      <c r="B8160" s="153"/>
      <c r="C8160" s="61"/>
      <c r="D8160" t="e">
        <f t="shared" si="258"/>
        <v>#DIV/0!</v>
      </c>
      <c r="F8160">
        <v>8158</v>
      </c>
      <c r="G8160">
        <f t="shared" ca="1" si="257"/>
        <v>-0.1054461433085435</v>
      </c>
    </row>
    <row r="8161" spans="2:7" x14ac:dyDescent="0.2">
      <c r="B8161" s="153"/>
      <c r="C8161" s="61"/>
      <c r="D8161" t="e">
        <f t="shared" si="258"/>
        <v>#DIV/0!</v>
      </c>
      <c r="F8161">
        <v>8159</v>
      </c>
      <c r="G8161">
        <f t="shared" ca="1" si="257"/>
        <v>2.7777858439339862E-2</v>
      </c>
    </row>
    <row r="8162" spans="2:7" x14ac:dyDescent="0.2">
      <c r="B8162" s="153"/>
      <c r="C8162" s="61"/>
      <c r="D8162" t="e">
        <f t="shared" si="258"/>
        <v>#DIV/0!</v>
      </c>
      <c r="F8162">
        <v>8160</v>
      </c>
      <c r="G8162">
        <f t="shared" ca="1" si="257"/>
        <v>0.12350833223096627</v>
      </c>
    </row>
    <row r="8163" spans="2:7" x14ac:dyDescent="0.2">
      <c r="B8163" s="153"/>
      <c r="C8163" s="61"/>
      <c r="D8163" t="e">
        <f t="shared" si="258"/>
        <v>#DIV/0!</v>
      </c>
      <c r="F8163">
        <v>8161</v>
      </c>
      <c r="G8163">
        <f t="shared" ca="1" si="257"/>
        <v>0.11902030117658066</v>
      </c>
    </row>
    <row r="8164" spans="2:7" x14ac:dyDescent="0.2">
      <c r="B8164" s="153"/>
      <c r="C8164" s="61"/>
      <c r="D8164" t="e">
        <f t="shared" si="258"/>
        <v>#DIV/0!</v>
      </c>
      <c r="F8164">
        <v>8162</v>
      </c>
      <c r="G8164">
        <f t="shared" ca="1" si="257"/>
        <v>8.3564023595234058E-2</v>
      </c>
    </row>
    <row r="8165" spans="2:7" x14ac:dyDescent="0.2">
      <c r="B8165" s="153"/>
      <c r="C8165" s="61"/>
      <c r="D8165" t="e">
        <f t="shared" si="258"/>
        <v>#DIV/0!</v>
      </c>
      <c r="F8165">
        <v>8163</v>
      </c>
      <c r="G8165">
        <f t="shared" ca="1" si="257"/>
        <v>2.3218210609430015E-3</v>
      </c>
    </row>
    <row r="8166" spans="2:7" x14ac:dyDescent="0.2">
      <c r="B8166" s="153"/>
      <c r="C8166" s="61"/>
      <c r="D8166" t="e">
        <f t="shared" si="258"/>
        <v>#DIV/0!</v>
      </c>
      <c r="F8166">
        <v>8164</v>
      </c>
      <c r="G8166">
        <f t="shared" ca="1" si="257"/>
        <v>1.2966578218851648E-3</v>
      </c>
    </row>
    <row r="8167" spans="2:7" x14ac:dyDescent="0.2">
      <c r="B8167" s="153"/>
      <c r="C8167" s="61"/>
      <c r="D8167" t="e">
        <f t="shared" si="258"/>
        <v>#DIV/0!</v>
      </c>
      <c r="F8167">
        <v>8165</v>
      </c>
      <c r="G8167">
        <f t="shared" ca="1" si="257"/>
        <v>-1.5439504676568727E-3</v>
      </c>
    </row>
    <row r="8168" spans="2:7" x14ac:dyDescent="0.2">
      <c r="B8168" s="153"/>
      <c r="C8168" s="61"/>
      <c r="D8168" t="e">
        <f t="shared" si="258"/>
        <v>#DIV/0!</v>
      </c>
      <c r="F8168">
        <v>8166</v>
      </c>
      <c r="G8168">
        <f t="shared" ca="1" si="257"/>
        <v>-4.9753210332544248E-2</v>
      </c>
    </row>
    <row r="8169" spans="2:7" x14ac:dyDescent="0.2">
      <c r="B8169" s="153"/>
      <c r="C8169" s="61"/>
      <c r="D8169" t="e">
        <f t="shared" si="258"/>
        <v>#DIV/0!</v>
      </c>
      <c r="F8169">
        <v>8167</v>
      </c>
      <c r="G8169">
        <f t="shared" ca="1" si="257"/>
        <v>1.0222217509150639E-2</v>
      </c>
    </row>
    <row r="8170" spans="2:7" x14ac:dyDescent="0.2">
      <c r="B8170" s="153"/>
      <c r="C8170" s="61"/>
      <c r="D8170" t="e">
        <f t="shared" si="258"/>
        <v>#DIV/0!</v>
      </c>
      <c r="F8170">
        <v>8168</v>
      </c>
      <c r="G8170">
        <f t="shared" ca="1" si="257"/>
        <v>-3.9635513617966869E-2</v>
      </c>
    </row>
    <row r="8171" spans="2:7" x14ac:dyDescent="0.2">
      <c r="B8171" s="153"/>
      <c r="C8171" s="61"/>
      <c r="D8171" t="e">
        <f t="shared" si="258"/>
        <v>#DIV/0!</v>
      </c>
      <c r="F8171">
        <v>8169</v>
      </c>
      <c r="G8171">
        <f t="shared" ca="1" si="257"/>
        <v>-5.0111332574200987E-2</v>
      </c>
    </row>
    <row r="8172" spans="2:7" x14ac:dyDescent="0.2">
      <c r="B8172" s="153"/>
      <c r="C8172" s="61"/>
      <c r="D8172" t="e">
        <f t="shared" si="258"/>
        <v>#DIV/0!</v>
      </c>
      <c r="F8172">
        <v>8170</v>
      </c>
      <c r="G8172">
        <f t="shared" ca="1" si="257"/>
        <v>-3.1216540565102858E-2</v>
      </c>
    </row>
    <row r="8173" spans="2:7" x14ac:dyDescent="0.2">
      <c r="B8173" s="153"/>
      <c r="C8173" s="61"/>
      <c r="D8173" t="e">
        <f t="shared" si="258"/>
        <v>#DIV/0!</v>
      </c>
      <c r="F8173">
        <v>8171</v>
      </c>
      <c r="G8173">
        <f t="shared" ca="1" si="257"/>
        <v>-4.9394546166647874E-2</v>
      </c>
    </row>
    <row r="8174" spans="2:7" x14ac:dyDescent="0.2">
      <c r="B8174" s="153"/>
      <c r="C8174" s="61"/>
      <c r="D8174" t="e">
        <f t="shared" si="258"/>
        <v>#DIV/0!</v>
      </c>
      <c r="F8174">
        <v>8172</v>
      </c>
      <c r="G8174">
        <f t="shared" ca="1" si="257"/>
        <v>-5.3235662999734984E-3</v>
      </c>
    </row>
    <row r="8175" spans="2:7" x14ac:dyDescent="0.2">
      <c r="B8175" s="153"/>
      <c r="C8175" s="61"/>
      <c r="D8175" t="e">
        <f t="shared" si="258"/>
        <v>#DIV/0!</v>
      </c>
      <c r="F8175">
        <v>8173</v>
      </c>
      <c r="G8175">
        <f t="shared" ca="1" si="257"/>
        <v>-3.60790569681523E-2</v>
      </c>
    </row>
    <row r="8176" spans="2:7" x14ac:dyDescent="0.2">
      <c r="B8176" s="153"/>
      <c r="C8176" s="61"/>
      <c r="D8176" t="e">
        <f t="shared" si="258"/>
        <v>#DIV/0!</v>
      </c>
      <c r="F8176">
        <v>8174</v>
      </c>
      <c r="G8176">
        <f t="shared" ca="1" si="257"/>
        <v>-7.9517792303100174E-2</v>
      </c>
    </row>
    <row r="8177" spans="2:7" x14ac:dyDescent="0.2">
      <c r="B8177" s="153"/>
      <c r="C8177" s="61"/>
      <c r="D8177" t="e">
        <f t="shared" si="258"/>
        <v>#DIV/0!</v>
      </c>
      <c r="F8177">
        <v>8175</v>
      </c>
      <c r="G8177">
        <f t="shared" ca="1" si="257"/>
        <v>3.735028882660691E-2</v>
      </c>
    </row>
    <row r="8178" spans="2:7" x14ac:dyDescent="0.2">
      <c r="B8178" s="153"/>
      <c r="C8178" s="61"/>
      <c r="D8178" t="e">
        <f t="shared" si="258"/>
        <v>#DIV/0!</v>
      </c>
      <c r="F8178">
        <v>8176</v>
      </c>
      <c r="G8178">
        <f t="shared" ca="1" si="257"/>
        <v>-9.4879069296099822E-2</v>
      </c>
    </row>
    <row r="8179" spans="2:7" x14ac:dyDescent="0.2">
      <c r="B8179" s="153"/>
      <c r="C8179" s="61"/>
      <c r="D8179" t="e">
        <f t="shared" si="258"/>
        <v>#DIV/0!</v>
      </c>
      <c r="F8179">
        <v>8177</v>
      </c>
      <c r="G8179">
        <f t="shared" ca="1" si="257"/>
        <v>1.548136145201299E-2</v>
      </c>
    </row>
    <row r="8180" spans="2:7" x14ac:dyDescent="0.2">
      <c r="B8180" s="153"/>
      <c r="C8180" s="61"/>
      <c r="D8180" t="e">
        <f t="shared" si="258"/>
        <v>#DIV/0!</v>
      </c>
      <c r="F8180">
        <v>8178</v>
      </c>
      <c r="G8180">
        <f t="shared" ca="1" si="257"/>
        <v>-1.6991171499276314E-2</v>
      </c>
    </row>
    <row r="8181" spans="2:7" x14ac:dyDescent="0.2">
      <c r="B8181" s="153"/>
      <c r="C8181" s="61"/>
      <c r="D8181" t="e">
        <f t="shared" si="258"/>
        <v>#DIV/0!</v>
      </c>
      <c r="F8181">
        <v>8179</v>
      </c>
      <c r="G8181">
        <f t="shared" ca="1" si="257"/>
        <v>8.867294148082655E-2</v>
      </c>
    </row>
    <row r="8182" spans="2:7" x14ac:dyDescent="0.2">
      <c r="B8182" s="153"/>
      <c r="C8182" s="61"/>
      <c r="D8182" t="e">
        <f t="shared" si="258"/>
        <v>#DIV/0!</v>
      </c>
      <c r="F8182">
        <v>8180</v>
      </c>
      <c r="G8182">
        <f t="shared" ca="1" si="257"/>
        <v>1.0222925092277345E-2</v>
      </c>
    </row>
    <row r="8183" spans="2:7" x14ac:dyDescent="0.2">
      <c r="B8183" s="153"/>
      <c r="C8183" s="61"/>
      <c r="D8183" t="e">
        <f t="shared" si="258"/>
        <v>#DIV/0!</v>
      </c>
      <c r="F8183">
        <v>8181</v>
      </c>
      <c r="G8183">
        <f t="shared" ca="1" si="257"/>
        <v>-3.3769608002837459E-2</v>
      </c>
    </row>
    <row r="8184" spans="2:7" x14ac:dyDescent="0.2">
      <c r="B8184" s="153"/>
      <c r="C8184" s="61"/>
      <c r="D8184" t="e">
        <f t="shared" si="258"/>
        <v>#DIV/0!</v>
      </c>
      <c r="F8184">
        <v>8182</v>
      </c>
      <c r="G8184">
        <f t="shared" ca="1" si="257"/>
        <v>2.2000135530797094E-2</v>
      </c>
    </row>
    <row r="8185" spans="2:7" x14ac:dyDescent="0.2">
      <c r="B8185" s="153"/>
      <c r="C8185" s="61"/>
      <c r="D8185" t="e">
        <f t="shared" si="258"/>
        <v>#DIV/0!</v>
      </c>
      <c r="F8185">
        <v>8183</v>
      </c>
      <c r="G8185">
        <f t="shared" ca="1" si="257"/>
        <v>-1.0163329965487357E-3</v>
      </c>
    </row>
    <row r="8186" spans="2:7" x14ac:dyDescent="0.2">
      <c r="B8186" s="153"/>
      <c r="C8186" s="61"/>
      <c r="D8186" t="e">
        <f t="shared" si="258"/>
        <v>#DIV/0!</v>
      </c>
      <c r="F8186">
        <v>8184</v>
      </c>
      <c r="G8186">
        <f t="shared" ca="1" si="257"/>
        <v>-4.2462184781245096E-2</v>
      </c>
    </row>
    <row r="8187" spans="2:7" x14ac:dyDescent="0.2">
      <c r="B8187" s="153"/>
      <c r="C8187" s="61"/>
      <c r="D8187" t="e">
        <f t="shared" si="258"/>
        <v>#DIV/0!</v>
      </c>
      <c r="F8187">
        <v>8185</v>
      </c>
      <c r="G8187">
        <f t="shared" ca="1" si="257"/>
        <v>0.10391971011508409</v>
      </c>
    </row>
    <row r="8188" spans="2:7" x14ac:dyDescent="0.2">
      <c r="B8188" s="153"/>
      <c r="C8188" s="61"/>
      <c r="D8188" t="e">
        <f t="shared" si="258"/>
        <v>#DIV/0!</v>
      </c>
      <c r="F8188">
        <v>8186</v>
      </c>
      <c r="G8188">
        <f t="shared" ca="1" si="257"/>
        <v>-6.8372953512975416E-3</v>
      </c>
    </row>
    <row r="8189" spans="2:7" x14ac:dyDescent="0.2">
      <c r="B8189" s="153"/>
      <c r="C8189" s="61"/>
      <c r="D8189" t="e">
        <f t="shared" si="258"/>
        <v>#DIV/0!</v>
      </c>
      <c r="F8189">
        <v>8187</v>
      </c>
      <c r="G8189">
        <f t="shared" ca="1" si="257"/>
        <v>2.7792828264173678E-2</v>
      </c>
    </row>
    <row r="8190" spans="2:7" x14ac:dyDescent="0.2">
      <c r="B8190" s="153"/>
      <c r="C8190" s="61"/>
      <c r="D8190" t="e">
        <f t="shared" si="258"/>
        <v>#DIV/0!</v>
      </c>
      <c r="F8190">
        <v>8188</v>
      </c>
      <c r="G8190">
        <f t="shared" ca="1" si="257"/>
        <v>2.0717958435732875E-2</v>
      </c>
    </row>
    <row r="8191" spans="2:7" x14ac:dyDescent="0.2">
      <c r="B8191" s="153"/>
      <c r="C8191" s="61"/>
      <c r="D8191" t="e">
        <f t="shared" si="258"/>
        <v>#DIV/0!</v>
      </c>
      <c r="F8191">
        <v>8189</v>
      </c>
      <c r="G8191">
        <f t="shared" ca="1" si="257"/>
        <v>-1.4975827381360747E-2</v>
      </c>
    </row>
    <row r="8192" spans="2:7" x14ac:dyDescent="0.2">
      <c r="B8192" s="153"/>
      <c r="C8192" s="61"/>
      <c r="D8192" t="e">
        <f t="shared" si="258"/>
        <v>#DIV/0!</v>
      </c>
      <c r="F8192">
        <v>8190</v>
      </c>
      <c r="G8192">
        <f t="shared" ca="1" si="257"/>
        <v>-4.1062411191855171E-2</v>
      </c>
    </row>
    <row r="8193" spans="2:7" x14ac:dyDescent="0.2">
      <c r="B8193" s="153"/>
      <c r="C8193" s="61"/>
      <c r="D8193" t="e">
        <f t="shared" si="258"/>
        <v>#DIV/0!</v>
      </c>
      <c r="F8193">
        <v>8191</v>
      </c>
      <c r="G8193">
        <f t="shared" ca="1" si="257"/>
        <v>1.8404060589668203E-2</v>
      </c>
    </row>
    <row r="8194" spans="2:7" x14ac:dyDescent="0.2">
      <c r="B8194" s="153"/>
      <c r="C8194" s="61"/>
      <c r="D8194" t="e">
        <f t="shared" si="258"/>
        <v>#DIV/0!</v>
      </c>
      <c r="F8194">
        <v>8192</v>
      </c>
      <c r="G8194">
        <f t="shared" ca="1" si="257"/>
        <v>-4.0259053829010717E-2</v>
      </c>
    </row>
    <row r="8195" spans="2:7" x14ac:dyDescent="0.2">
      <c r="B8195" s="153"/>
      <c r="C8195" s="61"/>
      <c r="D8195" t="e">
        <f t="shared" si="258"/>
        <v>#DIV/0!</v>
      </c>
      <c r="F8195">
        <v>8193</v>
      </c>
      <c r="G8195">
        <f t="shared" ref="G8195:G8258" ca="1" si="259">_xlfn.NORM.INV(RAND(),$N$5,$N$6)</f>
        <v>-9.8508778515634263E-2</v>
      </c>
    </row>
    <row r="8196" spans="2:7" x14ac:dyDescent="0.2">
      <c r="B8196" s="153"/>
      <c r="C8196" s="61"/>
      <c r="D8196" t="e">
        <f t="shared" si="258"/>
        <v>#DIV/0!</v>
      </c>
      <c r="F8196">
        <v>8194</v>
      </c>
      <c r="G8196">
        <f t="shared" ca="1" si="259"/>
        <v>5.610701530723225E-2</v>
      </c>
    </row>
    <row r="8197" spans="2:7" x14ac:dyDescent="0.2">
      <c r="B8197" s="153"/>
      <c r="C8197" s="61"/>
      <c r="D8197" t="e">
        <f t="shared" si="258"/>
        <v>#DIV/0!</v>
      </c>
      <c r="F8197">
        <v>8195</v>
      </c>
      <c r="G8197">
        <f t="shared" ca="1" si="259"/>
        <v>4.3139479521005962E-2</v>
      </c>
    </row>
    <row r="8198" spans="2:7" x14ac:dyDescent="0.2">
      <c r="B8198" s="153"/>
      <c r="C8198" s="61"/>
      <c r="D8198" t="e">
        <f t="shared" si="258"/>
        <v>#DIV/0!</v>
      </c>
      <c r="F8198">
        <v>8196</v>
      </c>
      <c r="G8198">
        <f t="shared" ca="1" si="259"/>
        <v>-9.2147905312244871E-2</v>
      </c>
    </row>
    <row r="8199" spans="2:7" x14ac:dyDescent="0.2">
      <c r="B8199" s="153"/>
      <c r="C8199" s="61"/>
      <c r="D8199" t="e">
        <f t="shared" si="258"/>
        <v>#DIV/0!</v>
      </c>
      <c r="F8199">
        <v>8197</v>
      </c>
      <c r="G8199">
        <f t="shared" ca="1" si="259"/>
        <v>-1.7379962971485769E-2</v>
      </c>
    </row>
    <row r="8200" spans="2:7" x14ac:dyDescent="0.2">
      <c r="B8200" s="153"/>
      <c r="C8200" s="61"/>
      <c r="D8200" t="e">
        <f t="shared" si="258"/>
        <v>#DIV/0!</v>
      </c>
      <c r="F8200">
        <v>8198</v>
      </c>
      <c r="G8200">
        <f t="shared" ca="1" si="259"/>
        <v>7.4558434317572808E-2</v>
      </c>
    </row>
    <row r="8201" spans="2:7" x14ac:dyDescent="0.2">
      <c r="B8201" s="153"/>
      <c r="C8201" s="61"/>
      <c r="D8201" t="e">
        <f t="shared" si="258"/>
        <v>#DIV/0!</v>
      </c>
      <c r="F8201">
        <v>8199</v>
      </c>
      <c r="G8201">
        <f t="shared" ca="1" si="259"/>
        <v>-3.0827522360075039E-2</v>
      </c>
    </row>
    <row r="8202" spans="2:7" x14ac:dyDescent="0.2">
      <c r="B8202" s="153"/>
      <c r="C8202" s="61"/>
      <c r="D8202" t="e">
        <f t="shared" si="258"/>
        <v>#DIV/0!</v>
      </c>
      <c r="F8202">
        <v>8200</v>
      </c>
      <c r="G8202">
        <f t="shared" ca="1" si="259"/>
        <v>-4.0081037176280636E-2</v>
      </c>
    </row>
    <row r="8203" spans="2:7" x14ac:dyDescent="0.2">
      <c r="B8203" s="153"/>
      <c r="C8203" s="61"/>
      <c r="D8203" t="e">
        <f t="shared" si="258"/>
        <v>#DIV/0!</v>
      </c>
      <c r="F8203">
        <v>8201</v>
      </c>
      <c r="G8203">
        <f t="shared" ca="1" si="259"/>
        <v>-1.1385623704116045E-3</v>
      </c>
    </row>
    <row r="8204" spans="2:7" x14ac:dyDescent="0.2">
      <c r="B8204" s="153"/>
      <c r="C8204" s="61"/>
      <c r="D8204" t="e">
        <f t="shared" si="258"/>
        <v>#DIV/0!</v>
      </c>
      <c r="F8204">
        <v>8202</v>
      </c>
      <c r="G8204">
        <f t="shared" ca="1" si="259"/>
        <v>0.10525804344840139</v>
      </c>
    </row>
    <row r="8205" spans="2:7" x14ac:dyDescent="0.2">
      <c r="B8205" s="153"/>
      <c r="C8205" s="61"/>
      <c r="D8205" t="e">
        <f t="shared" si="258"/>
        <v>#DIV/0!</v>
      </c>
      <c r="F8205">
        <v>8203</v>
      </c>
      <c r="G8205">
        <f t="shared" ca="1" si="259"/>
        <v>2.7383494404623926E-2</v>
      </c>
    </row>
    <row r="8206" spans="2:7" x14ac:dyDescent="0.2">
      <c r="B8206" s="153"/>
      <c r="C8206" s="61"/>
      <c r="D8206" t="e">
        <f t="shared" si="258"/>
        <v>#DIV/0!</v>
      </c>
      <c r="F8206">
        <v>8204</v>
      </c>
      <c r="G8206">
        <f t="shared" ca="1" si="259"/>
        <v>-1.0250884934473837E-2</v>
      </c>
    </row>
    <row r="8207" spans="2:7" x14ac:dyDescent="0.2">
      <c r="B8207" s="153"/>
      <c r="C8207" s="61"/>
      <c r="D8207" t="e">
        <f t="shared" si="258"/>
        <v>#DIV/0!</v>
      </c>
      <c r="F8207">
        <v>8205</v>
      </c>
      <c r="G8207">
        <f t="shared" ca="1" si="259"/>
        <v>-5.9521825782891641E-2</v>
      </c>
    </row>
    <row r="8208" spans="2:7" x14ac:dyDescent="0.2">
      <c r="B8208" s="153"/>
      <c r="C8208" s="61"/>
      <c r="D8208" t="e">
        <f t="shared" si="258"/>
        <v>#DIV/0!</v>
      </c>
      <c r="F8208">
        <v>8206</v>
      </c>
      <c r="G8208">
        <f t="shared" ca="1" si="259"/>
        <v>7.189637011084693E-2</v>
      </c>
    </row>
    <row r="8209" spans="2:7" x14ac:dyDescent="0.2">
      <c r="B8209" s="153"/>
      <c r="C8209" s="61"/>
      <c r="D8209" t="e">
        <f t="shared" si="258"/>
        <v>#DIV/0!</v>
      </c>
      <c r="F8209">
        <v>8207</v>
      </c>
      <c r="G8209">
        <f t="shared" ca="1" si="259"/>
        <v>1.0274944825505398E-2</v>
      </c>
    </row>
    <row r="8210" spans="2:7" x14ac:dyDescent="0.2">
      <c r="B8210" s="153"/>
      <c r="C8210" s="61"/>
      <c r="D8210" t="e">
        <f t="shared" ref="D8210:D8273" si="260">(C8210-C8211)/C8211</f>
        <v>#DIV/0!</v>
      </c>
      <c r="F8210">
        <v>8208</v>
      </c>
      <c r="G8210">
        <f t="shared" ca="1" si="259"/>
        <v>9.450570085884959E-3</v>
      </c>
    </row>
    <row r="8211" spans="2:7" x14ac:dyDescent="0.2">
      <c r="B8211" s="153"/>
      <c r="C8211" s="61"/>
      <c r="D8211" t="e">
        <f t="shared" si="260"/>
        <v>#DIV/0!</v>
      </c>
      <c r="F8211">
        <v>8209</v>
      </c>
      <c r="G8211">
        <f t="shared" ca="1" si="259"/>
        <v>-4.6455186714748416E-2</v>
      </c>
    </row>
    <row r="8212" spans="2:7" x14ac:dyDescent="0.2">
      <c r="B8212" s="153"/>
      <c r="C8212" s="61"/>
      <c r="D8212" t="e">
        <f t="shared" si="260"/>
        <v>#DIV/0!</v>
      </c>
      <c r="F8212">
        <v>8210</v>
      </c>
      <c r="G8212">
        <f t="shared" ca="1" si="259"/>
        <v>5.823544463074537E-2</v>
      </c>
    </row>
    <row r="8213" spans="2:7" x14ac:dyDescent="0.2">
      <c r="B8213" s="153"/>
      <c r="C8213" s="61"/>
      <c r="D8213" t="e">
        <f t="shared" si="260"/>
        <v>#DIV/0!</v>
      </c>
      <c r="F8213">
        <v>8211</v>
      </c>
      <c r="G8213">
        <f t="shared" ca="1" si="259"/>
        <v>2.949302455244535E-2</v>
      </c>
    </row>
    <row r="8214" spans="2:7" x14ac:dyDescent="0.2">
      <c r="B8214" s="153"/>
      <c r="C8214" s="61"/>
      <c r="D8214" t="e">
        <f t="shared" si="260"/>
        <v>#DIV/0!</v>
      </c>
      <c r="F8214">
        <v>8212</v>
      </c>
      <c r="G8214">
        <f t="shared" ca="1" si="259"/>
        <v>-1.8985579365025013E-2</v>
      </c>
    </row>
    <row r="8215" spans="2:7" x14ac:dyDescent="0.2">
      <c r="B8215" s="153"/>
      <c r="C8215" s="61"/>
      <c r="D8215" t="e">
        <f t="shared" si="260"/>
        <v>#DIV/0!</v>
      </c>
      <c r="F8215">
        <v>8213</v>
      </c>
      <c r="G8215">
        <f t="shared" ca="1" si="259"/>
        <v>6.8940178388444164E-3</v>
      </c>
    </row>
    <row r="8216" spans="2:7" x14ac:dyDescent="0.2">
      <c r="B8216" s="153"/>
      <c r="C8216" s="61"/>
      <c r="D8216" t="e">
        <f t="shared" si="260"/>
        <v>#DIV/0!</v>
      </c>
      <c r="F8216">
        <v>8214</v>
      </c>
      <c r="G8216">
        <f t="shared" ca="1" si="259"/>
        <v>5.6234933196647741E-2</v>
      </c>
    </row>
    <row r="8217" spans="2:7" x14ac:dyDescent="0.2">
      <c r="B8217" s="153"/>
      <c r="C8217" s="61"/>
      <c r="D8217" t="e">
        <f t="shared" si="260"/>
        <v>#DIV/0!</v>
      </c>
      <c r="F8217">
        <v>8215</v>
      </c>
      <c r="G8217">
        <f t="shared" ca="1" si="259"/>
        <v>6.0955790927952336E-2</v>
      </c>
    </row>
    <row r="8218" spans="2:7" x14ac:dyDescent="0.2">
      <c r="B8218" s="153"/>
      <c r="C8218" s="61"/>
      <c r="D8218" t="e">
        <f t="shared" si="260"/>
        <v>#DIV/0!</v>
      </c>
      <c r="F8218">
        <v>8216</v>
      </c>
      <c r="G8218">
        <f t="shared" ca="1" si="259"/>
        <v>-7.9416160380204576E-2</v>
      </c>
    </row>
    <row r="8219" spans="2:7" x14ac:dyDescent="0.2">
      <c r="B8219" s="153"/>
      <c r="C8219" s="61"/>
      <c r="D8219" t="e">
        <f t="shared" si="260"/>
        <v>#DIV/0!</v>
      </c>
      <c r="F8219">
        <v>8217</v>
      </c>
      <c r="G8219">
        <f t="shared" ca="1" si="259"/>
        <v>6.6605636981073735E-3</v>
      </c>
    </row>
    <row r="8220" spans="2:7" x14ac:dyDescent="0.2">
      <c r="B8220" s="153"/>
      <c r="C8220" s="61"/>
      <c r="D8220" t="e">
        <f t="shared" si="260"/>
        <v>#DIV/0!</v>
      </c>
      <c r="F8220">
        <v>8218</v>
      </c>
      <c r="G8220">
        <f t="shared" ca="1" si="259"/>
        <v>7.1122271578596019E-2</v>
      </c>
    </row>
    <row r="8221" spans="2:7" x14ac:dyDescent="0.2">
      <c r="B8221" s="153"/>
      <c r="C8221" s="61"/>
      <c r="D8221" t="e">
        <f t="shared" si="260"/>
        <v>#DIV/0!</v>
      </c>
      <c r="F8221">
        <v>8219</v>
      </c>
      <c r="G8221">
        <f t="shared" ca="1" si="259"/>
        <v>9.5385076598072799E-3</v>
      </c>
    </row>
    <row r="8222" spans="2:7" x14ac:dyDescent="0.2">
      <c r="B8222" s="153"/>
      <c r="C8222" s="61"/>
      <c r="D8222" t="e">
        <f t="shared" si="260"/>
        <v>#DIV/0!</v>
      </c>
      <c r="F8222">
        <v>8220</v>
      </c>
      <c r="G8222">
        <f t="shared" ca="1" si="259"/>
        <v>7.4318126078996613E-2</v>
      </c>
    </row>
    <row r="8223" spans="2:7" x14ac:dyDescent="0.2">
      <c r="B8223" s="153"/>
      <c r="C8223" s="61"/>
      <c r="D8223" t="e">
        <f t="shared" si="260"/>
        <v>#DIV/0!</v>
      </c>
      <c r="F8223">
        <v>8221</v>
      </c>
      <c r="G8223">
        <f t="shared" ca="1" si="259"/>
        <v>8.0204185935040376E-2</v>
      </c>
    </row>
    <row r="8224" spans="2:7" x14ac:dyDescent="0.2">
      <c r="B8224" s="153"/>
      <c r="C8224" s="61"/>
      <c r="D8224" t="e">
        <f t="shared" si="260"/>
        <v>#DIV/0!</v>
      </c>
      <c r="F8224">
        <v>8222</v>
      </c>
      <c r="G8224">
        <f t="shared" ca="1" si="259"/>
        <v>-4.5226451332741315E-2</v>
      </c>
    </row>
    <row r="8225" spans="2:7" x14ac:dyDescent="0.2">
      <c r="B8225" s="153"/>
      <c r="C8225" s="61"/>
      <c r="D8225" t="e">
        <f t="shared" si="260"/>
        <v>#DIV/0!</v>
      </c>
      <c r="F8225">
        <v>8223</v>
      </c>
      <c r="G8225">
        <f t="shared" ca="1" si="259"/>
        <v>-0.10866628848407839</v>
      </c>
    </row>
    <row r="8226" spans="2:7" x14ac:dyDescent="0.2">
      <c r="B8226" s="153"/>
      <c r="C8226" s="61"/>
      <c r="D8226" t="e">
        <f t="shared" si="260"/>
        <v>#DIV/0!</v>
      </c>
      <c r="F8226">
        <v>8224</v>
      </c>
      <c r="G8226">
        <f t="shared" ca="1" si="259"/>
        <v>1.9999851914001724E-2</v>
      </c>
    </row>
    <row r="8227" spans="2:7" x14ac:dyDescent="0.2">
      <c r="B8227" s="153"/>
      <c r="C8227" s="61"/>
      <c r="D8227" t="e">
        <f t="shared" si="260"/>
        <v>#DIV/0!</v>
      </c>
      <c r="F8227">
        <v>8225</v>
      </c>
      <c r="G8227">
        <f t="shared" ca="1" si="259"/>
        <v>-2.1013778650160516E-2</v>
      </c>
    </row>
    <row r="8228" spans="2:7" x14ac:dyDescent="0.2">
      <c r="B8228" s="153"/>
      <c r="C8228" s="61"/>
      <c r="D8228" t="e">
        <f t="shared" si="260"/>
        <v>#DIV/0!</v>
      </c>
      <c r="F8228">
        <v>8226</v>
      </c>
      <c r="G8228">
        <f t="shared" ca="1" si="259"/>
        <v>-0.10960393303458331</v>
      </c>
    </row>
    <row r="8229" spans="2:7" x14ac:dyDescent="0.2">
      <c r="B8229" s="153"/>
      <c r="C8229" s="61"/>
      <c r="D8229" t="e">
        <f t="shared" si="260"/>
        <v>#DIV/0!</v>
      </c>
      <c r="F8229">
        <v>8227</v>
      </c>
      <c r="G8229">
        <f t="shared" ca="1" si="259"/>
        <v>6.1934405700755563E-2</v>
      </c>
    </row>
    <row r="8230" spans="2:7" x14ac:dyDescent="0.2">
      <c r="B8230" s="153"/>
      <c r="C8230" s="61"/>
      <c r="D8230" t="e">
        <f t="shared" si="260"/>
        <v>#DIV/0!</v>
      </c>
      <c r="F8230">
        <v>8228</v>
      </c>
      <c r="G8230">
        <f t="shared" ca="1" si="259"/>
        <v>-9.5249860799923633E-2</v>
      </c>
    </row>
    <row r="8231" spans="2:7" x14ac:dyDescent="0.2">
      <c r="B8231" s="153"/>
      <c r="C8231" s="61"/>
      <c r="D8231" t="e">
        <f t="shared" si="260"/>
        <v>#DIV/0!</v>
      </c>
      <c r="F8231">
        <v>8229</v>
      </c>
      <c r="G8231">
        <f t="shared" ca="1" si="259"/>
        <v>7.4709350839745184E-2</v>
      </c>
    </row>
    <row r="8232" spans="2:7" x14ac:dyDescent="0.2">
      <c r="B8232" s="153"/>
      <c r="C8232" s="61"/>
      <c r="D8232" t="e">
        <f t="shared" si="260"/>
        <v>#DIV/0!</v>
      </c>
      <c r="F8232">
        <v>8230</v>
      </c>
      <c r="G8232">
        <f t="shared" ca="1" si="259"/>
        <v>0.11291422568375757</v>
      </c>
    </row>
    <row r="8233" spans="2:7" x14ac:dyDescent="0.2">
      <c r="B8233" s="153"/>
      <c r="C8233" s="61"/>
      <c r="D8233" t="e">
        <f t="shared" si="260"/>
        <v>#DIV/0!</v>
      </c>
      <c r="F8233">
        <v>8231</v>
      </c>
      <c r="G8233">
        <f t="shared" ca="1" si="259"/>
        <v>-8.0814503882295607E-2</v>
      </c>
    </row>
    <row r="8234" spans="2:7" x14ac:dyDescent="0.2">
      <c r="B8234" s="153"/>
      <c r="C8234" s="61"/>
      <c r="D8234" t="e">
        <f t="shared" si="260"/>
        <v>#DIV/0!</v>
      </c>
      <c r="F8234">
        <v>8232</v>
      </c>
      <c r="G8234">
        <f t="shared" ca="1" si="259"/>
        <v>8.3284038838793151E-2</v>
      </c>
    </row>
    <row r="8235" spans="2:7" x14ac:dyDescent="0.2">
      <c r="B8235" s="153"/>
      <c r="C8235" s="61"/>
      <c r="D8235" t="e">
        <f t="shared" si="260"/>
        <v>#DIV/0!</v>
      </c>
      <c r="F8235">
        <v>8233</v>
      </c>
      <c r="G8235">
        <f t="shared" ca="1" si="259"/>
        <v>6.1055441085426161E-2</v>
      </c>
    </row>
    <row r="8236" spans="2:7" x14ac:dyDescent="0.2">
      <c r="B8236" s="153"/>
      <c r="C8236" s="61"/>
      <c r="D8236" t="e">
        <f t="shared" si="260"/>
        <v>#DIV/0!</v>
      </c>
      <c r="F8236">
        <v>8234</v>
      </c>
      <c r="G8236">
        <f t="shared" ca="1" si="259"/>
        <v>1.4704663020573225E-2</v>
      </c>
    </row>
    <row r="8237" spans="2:7" x14ac:dyDescent="0.2">
      <c r="B8237" s="153"/>
      <c r="C8237" s="61"/>
      <c r="D8237" t="e">
        <f t="shared" si="260"/>
        <v>#DIV/0!</v>
      </c>
      <c r="F8237">
        <v>8235</v>
      </c>
      <c r="G8237">
        <f t="shared" ca="1" si="259"/>
        <v>-1.0015004502417714E-2</v>
      </c>
    </row>
    <row r="8238" spans="2:7" x14ac:dyDescent="0.2">
      <c r="B8238" s="153"/>
      <c r="C8238" s="61"/>
      <c r="D8238" t="e">
        <f t="shared" si="260"/>
        <v>#DIV/0!</v>
      </c>
      <c r="F8238">
        <v>8236</v>
      </c>
      <c r="G8238">
        <f t="shared" ca="1" si="259"/>
        <v>1.0597599564373818E-2</v>
      </c>
    </row>
    <row r="8239" spans="2:7" x14ac:dyDescent="0.2">
      <c r="B8239" s="153"/>
      <c r="C8239" s="61"/>
      <c r="D8239" t="e">
        <f t="shared" si="260"/>
        <v>#DIV/0!</v>
      </c>
      <c r="F8239">
        <v>8237</v>
      </c>
      <c r="G8239">
        <f t="shared" ca="1" si="259"/>
        <v>7.9462761455684955E-2</v>
      </c>
    </row>
    <row r="8240" spans="2:7" x14ac:dyDescent="0.2">
      <c r="B8240" s="153"/>
      <c r="C8240" s="61"/>
      <c r="D8240" t="e">
        <f t="shared" si="260"/>
        <v>#DIV/0!</v>
      </c>
      <c r="F8240">
        <v>8238</v>
      </c>
      <c r="G8240">
        <f t="shared" ca="1" si="259"/>
        <v>1.57199222548325E-2</v>
      </c>
    </row>
    <row r="8241" spans="2:7" x14ac:dyDescent="0.2">
      <c r="B8241" s="153"/>
      <c r="C8241" s="61"/>
      <c r="D8241" t="e">
        <f t="shared" si="260"/>
        <v>#DIV/0!</v>
      </c>
      <c r="F8241">
        <v>8239</v>
      </c>
      <c r="G8241">
        <f t="shared" ca="1" si="259"/>
        <v>-4.1678303903143747E-2</v>
      </c>
    </row>
    <row r="8242" spans="2:7" x14ac:dyDescent="0.2">
      <c r="B8242" s="153"/>
      <c r="C8242" s="61"/>
      <c r="D8242" t="e">
        <f t="shared" si="260"/>
        <v>#DIV/0!</v>
      </c>
      <c r="F8242">
        <v>8240</v>
      </c>
      <c r="G8242">
        <f t="shared" ca="1" si="259"/>
        <v>5.3676315585117082E-2</v>
      </c>
    </row>
    <row r="8243" spans="2:7" x14ac:dyDescent="0.2">
      <c r="B8243" s="153"/>
      <c r="C8243" s="61"/>
      <c r="D8243" t="e">
        <f t="shared" si="260"/>
        <v>#DIV/0!</v>
      </c>
      <c r="F8243">
        <v>8241</v>
      </c>
      <c r="G8243">
        <f t="shared" ca="1" si="259"/>
        <v>-2.1885040722047559E-2</v>
      </c>
    </row>
    <row r="8244" spans="2:7" x14ac:dyDescent="0.2">
      <c r="B8244" s="153"/>
      <c r="C8244" s="61"/>
      <c r="D8244" t="e">
        <f t="shared" si="260"/>
        <v>#DIV/0!</v>
      </c>
      <c r="F8244">
        <v>8242</v>
      </c>
      <c r="G8244">
        <f t="shared" ca="1" si="259"/>
        <v>1.2836293688211747E-2</v>
      </c>
    </row>
    <row r="8245" spans="2:7" x14ac:dyDescent="0.2">
      <c r="B8245" s="153"/>
      <c r="C8245" s="61"/>
      <c r="D8245" t="e">
        <f t="shared" si="260"/>
        <v>#DIV/0!</v>
      </c>
      <c r="F8245">
        <v>8243</v>
      </c>
      <c r="G8245">
        <f t="shared" ca="1" si="259"/>
        <v>2.0266970796779079E-2</v>
      </c>
    </row>
    <row r="8246" spans="2:7" x14ac:dyDescent="0.2">
      <c r="B8246" s="153"/>
      <c r="C8246" s="61"/>
      <c r="D8246" t="e">
        <f t="shared" si="260"/>
        <v>#DIV/0!</v>
      </c>
      <c r="F8246">
        <v>8244</v>
      </c>
      <c r="G8246">
        <f t="shared" ca="1" si="259"/>
        <v>0.10211027696981834</v>
      </c>
    </row>
    <row r="8247" spans="2:7" x14ac:dyDescent="0.2">
      <c r="B8247" s="153"/>
      <c r="C8247" s="61"/>
      <c r="D8247" t="e">
        <f t="shared" si="260"/>
        <v>#DIV/0!</v>
      </c>
      <c r="F8247">
        <v>8245</v>
      </c>
      <c r="G8247">
        <f t="shared" ca="1" si="259"/>
        <v>0.11617689310852891</v>
      </c>
    </row>
    <row r="8248" spans="2:7" x14ac:dyDescent="0.2">
      <c r="B8248" s="153"/>
      <c r="C8248" s="61"/>
      <c r="D8248" t="e">
        <f t="shared" si="260"/>
        <v>#DIV/0!</v>
      </c>
      <c r="F8248">
        <v>8246</v>
      </c>
      <c r="G8248">
        <f t="shared" ca="1" si="259"/>
        <v>-2.0393335009110683E-2</v>
      </c>
    </row>
    <row r="8249" spans="2:7" x14ac:dyDescent="0.2">
      <c r="B8249" s="153"/>
      <c r="C8249" s="61"/>
      <c r="D8249" t="e">
        <f t="shared" si="260"/>
        <v>#DIV/0!</v>
      </c>
      <c r="F8249">
        <v>8247</v>
      </c>
      <c r="G8249">
        <f t="shared" ca="1" si="259"/>
        <v>-8.979531297755413E-3</v>
      </c>
    </row>
    <row r="8250" spans="2:7" x14ac:dyDescent="0.2">
      <c r="B8250" s="153"/>
      <c r="C8250" s="61"/>
      <c r="D8250" t="e">
        <f t="shared" si="260"/>
        <v>#DIV/0!</v>
      </c>
      <c r="F8250">
        <v>8248</v>
      </c>
      <c r="G8250">
        <f t="shared" ca="1" si="259"/>
        <v>5.7074454833588872E-4</v>
      </c>
    </row>
    <row r="8251" spans="2:7" x14ac:dyDescent="0.2">
      <c r="B8251" s="153"/>
      <c r="C8251" s="61"/>
      <c r="D8251" t="e">
        <f t="shared" si="260"/>
        <v>#DIV/0!</v>
      </c>
      <c r="F8251">
        <v>8249</v>
      </c>
      <c r="G8251">
        <f t="shared" ca="1" si="259"/>
        <v>-4.8144376692702925E-2</v>
      </c>
    </row>
    <row r="8252" spans="2:7" x14ac:dyDescent="0.2">
      <c r="B8252" s="153"/>
      <c r="C8252" s="61"/>
      <c r="D8252" t="e">
        <f t="shared" si="260"/>
        <v>#DIV/0!</v>
      </c>
      <c r="F8252">
        <v>8250</v>
      </c>
      <c r="G8252">
        <f t="shared" ca="1" si="259"/>
        <v>3.5768680089762073E-3</v>
      </c>
    </row>
    <row r="8253" spans="2:7" x14ac:dyDescent="0.2">
      <c r="B8253" s="153"/>
      <c r="C8253" s="61"/>
      <c r="D8253" t="e">
        <f t="shared" si="260"/>
        <v>#DIV/0!</v>
      </c>
      <c r="F8253">
        <v>8251</v>
      </c>
      <c r="G8253">
        <f t="shared" ca="1" si="259"/>
        <v>-3.4341987319465285E-2</v>
      </c>
    </row>
    <row r="8254" spans="2:7" x14ac:dyDescent="0.2">
      <c r="B8254" s="153"/>
      <c r="C8254" s="61"/>
      <c r="D8254" t="e">
        <f t="shared" si="260"/>
        <v>#DIV/0!</v>
      </c>
      <c r="F8254">
        <v>8252</v>
      </c>
      <c r="G8254">
        <f t="shared" ca="1" si="259"/>
        <v>-5.5455600469161766E-2</v>
      </c>
    </row>
    <row r="8255" spans="2:7" x14ac:dyDescent="0.2">
      <c r="B8255" s="153"/>
      <c r="C8255" s="61"/>
      <c r="D8255" t="e">
        <f t="shared" si="260"/>
        <v>#DIV/0!</v>
      </c>
      <c r="F8255">
        <v>8253</v>
      </c>
      <c r="G8255">
        <f t="shared" ca="1" si="259"/>
        <v>5.4219180269309331E-2</v>
      </c>
    </row>
    <row r="8256" spans="2:7" x14ac:dyDescent="0.2">
      <c r="B8256" s="153"/>
      <c r="C8256" s="61"/>
      <c r="D8256" t="e">
        <f t="shared" si="260"/>
        <v>#DIV/0!</v>
      </c>
      <c r="F8256">
        <v>8254</v>
      </c>
      <c r="G8256">
        <f t="shared" ca="1" si="259"/>
        <v>8.3714351149077729E-2</v>
      </c>
    </row>
    <row r="8257" spans="2:7" x14ac:dyDescent="0.2">
      <c r="B8257" s="153"/>
      <c r="C8257" s="61"/>
      <c r="D8257" t="e">
        <f t="shared" si="260"/>
        <v>#DIV/0!</v>
      </c>
      <c r="F8257">
        <v>8255</v>
      </c>
      <c r="G8257">
        <f t="shared" ca="1" si="259"/>
        <v>6.209627534305931E-2</v>
      </c>
    </row>
    <row r="8258" spans="2:7" x14ac:dyDescent="0.2">
      <c r="B8258" s="153"/>
      <c r="C8258" s="61"/>
      <c r="D8258" t="e">
        <f t="shared" si="260"/>
        <v>#DIV/0!</v>
      </c>
      <c r="F8258">
        <v>8256</v>
      </c>
      <c r="G8258">
        <f t="shared" ca="1" si="259"/>
        <v>9.3004925987764747E-2</v>
      </c>
    </row>
    <row r="8259" spans="2:7" x14ac:dyDescent="0.2">
      <c r="B8259" s="153"/>
      <c r="C8259" s="61"/>
      <c r="D8259" t="e">
        <f t="shared" si="260"/>
        <v>#DIV/0!</v>
      </c>
      <c r="F8259">
        <v>8257</v>
      </c>
      <c r="G8259">
        <f t="shared" ref="G8259:G8322" ca="1" si="261">_xlfn.NORM.INV(RAND(),$N$5,$N$6)</f>
        <v>-6.7695259010074366E-2</v>
      </c>
    </row>
    <row r="8260" spans="2:7" x14ac:dyDescent="0.2">
      <c r="B8260" s="153"/>
      <c r="C8260" s="61"/>
      <c r="D8260" t="e">
        <f t="shared" si="260"/>
        <v>#DIV/0!</v>
      </c>
      <c r="F8260">
        <v>8258</v>
      </c>
      <c r="G8260">
        <f t="shared" ca="1" si="261"/>
        <v>-1.9265103412500123E-2</v>
      </c>
    </row>
    <row r="8261" spans="2:7" x14ac:dyDescent="0.2">
      <c r="B8261" s="153"/>
      <c r="C8261" s="61"/>
      <c r="D8261" t="e">
        <f t="shared" si="260"/>
        <v>#DIV/0!</v>
      </c>
      <c r="F8261">
        <v>8259</v>
      </c>
      <c r="G8261">
        <f t="shared" ca="1" si="261"/>
        <v>-6.1167452357213055E-2</v>
      </c>
    </row>
    <row r="8262" spans="2:7" x14ac:dyDescent="0.2">
      <c r="B8262" s="153"/>
      <c r="C8262" s="61"/>
      <c r="D8262" t="e">
        <f t="shared" si="260"/>
        <v>#DIV/0!</v>
      </c>
      <c r="F8262">
        <v>8260</v>
      </c>
      <c r="G8262">
        <f t="shared" ca="1" si="261"/>
        <v>-4.7384049124340702E-2</v>
      </c>
    </row>
    <row r="8263" spans="2:7" x14ac:dyDescent="0.2">
      <c r="B8263" s="153"/>
      <c r="C8263" s="61"/>
      <c r="D8263" t="e">
        <f t="shared" si="260"/>
        <v>#DIV/0!</v>
      </c>
      <c r="F8263">
        <v>8261</v>
      </c>
      <c r="G8263">
        <f t="shared" ca="1" si="261"/>
        <v>-6.4067496262103065E-3</v>
      </c>
    </row>
    <row r="8264" spans="2:7" x14ac:dyDescent="0.2">
      <c r="B8264" s="153"/>
      <c r="C8264" s="61"/>
      <c r="D8264" t="e">
        <f t="shared" si="260"/>
        <v>#DIV/0!</v>
      </c>
      <c r="F8264">
        <v>8262</v>
      </c>
      <c r="G8264">
        <f t="shared" ca="1" si="261"/>
        <v>-2.2027641418320979E-2</v>
      </c>
    </row>
    <row r="8265" spans="2:7" x14ac:dyDescent="0.2">
      <c r="B8265" s="153"/>
      <c r="C8265" s="61"/>
      <c r="D8265" t="e">
        <f t="shared" si="260"/>
        <v>#DIV/0!</v>
      </c>
      <c r="F8265">
        <v>8263</v>
      </c>
      <c r="G8265">
        <f t="shared" ca="1" si="261"/>
        <v>-1.7224756391022056E-2</v>
      </c>
    </row>
    <row r="8266" spans="2:7" x14ac:dyDescent="0.2">
      <c r="B8266" s="153"/>
      <c r="C8266" s="61"/>
      <c r="D8266" t="e">
        <f t="shared" si="260"/>
        <v>#DIV/0!</v>
      </c>
      <c r="F8266">
        <v>8264</v>
      </c>
      <c r="G8266">
        <f t="shared" ca="1" si="261"/>
        <v>-1.8999060312760256E-3</v>
      </c>
    </row>
    <row r="8267" spans="2:7" x14ac:dyDescent="0.2">
      <c r="B8267" s="153"/>
      <c r="C8267" s="61"/>
      <c r="D8267" t="e">
        <f t="shared" si="260"/>
        <v>#DIV/0!</v>
      </c>
      <c r="F8267">
        <v>8265</v>
      </c>
      <c r="G8267">
        <f t="shared" ca="1" si="261"/>
        <v>-5.7692118675259085E-2</v>
      </c>
    </row>
    <row r="8268" spans="2:7" x14ac:dyDescent="0.2">
      <c r="B8268" s="153"/>
      <c r="C8268" s="61"/>
      <c r="D8268" t="e">
        <f t="shared" si="260"/>
        <v>#DIV/0!</v>
      </c>
      <c r="F8268">
        <v>8266</v>
      </c>
      <c r="G8268">
        <f t="shared" ca="1" si="261"/>
        <v>9.1916351211783973E-3</v>
      </c>
    </row>
    <row r="8269" spans="2:7" x14ac:dyDescent="0.2">
      <c r="B8269" s="153"/>
      <c r="C8269" s="61"/>
      <c r="D8269" t="e">
        <f t="shared" si="260"/>
        <v>#DIV/0!</v>
      </c>
      <c r="F8269">
        <v>8267</v>
      </c>
      <c r="G8269">
        <f t="shared" ca="1" si="261"/>
        <v>-9.1084627459218585E-3</v>
      </c>
    </row>
    <row r="8270" spans="2:7" x14ac:dyDescent="0.2">
      <c r="B8270" s="153"/>
      <c r="C8270" s="61"/>
      <c r="D8270" t="e">
        <f t="shared" si="260"/>
        <v>#DIV/0!</v>
      </c>
      <c r="F8270">
        <v>8268</v>
      </c>
      <c r="G8270">
        <f t="shared" ca="1" si="261"/>
        <v>4.0646583128406541E-3</v>
      </c>
    </row>
    <row r="8271" spans="2:7" x14ac:dyDescent="0.2">
      <c r="B8271" s="153"/>
      <c r="C8271" s="61"/>
      <c r="D8271" t="e">
        <f t="shared" si="260"/>
        <v>#DIV/0!</v>
      </c>
      <c r="F8271">
        <v>8269</v>
      </c>
      <c r="G8271">
        <f t="shared" ca="1" si="261"/>
        <v>1.3581036709324314E-2</v>
      </c>
    </row>
    <row r="8272" spans="2:7" x14ac:dyDescent="0.2">
      <c r="B8272" s="153"/>
      <c r="C8272" s="61"/>
      <c r="D8272" t="e">
        <f t="shared" si="260"/>
        <v>#DIV/0!</v>
      </c>
      <c r="F8272">
        <v>8270</v>
      </c>
      <c r="G8272">
        <f t="shared" ca="1" si="261"/>
        <v>-2.1576563174703061E-2</v>
      </c>
    </row>
    <row r="8273" spans="2:7" x14ac:dyDescent="0.2">
      <c r="B8273" s="153"/>
      <c r="C8273" s="61"/>
      <c r="D8273" t="e">
        <f t="shared" si="260"/>
        <v>#DIV/0!</v>
      </c>
      <c r="F8273">
        <v>8271</v>
      </c>
      <c r="G8273">
        <f t="shared" ca="1" si="261"/>
        <v>-4.0714915253954889E-2</v>
      </c>
    </row>
    <row r="8274" spans="2:7" x14ac:dyDescent="0.2">
      <c r="B8274" s="153"/>
      <c r="C8274" s="61"/>
      <c r="D8274" t="e">
        <f t="shared" ref="D8274:D8337" si="262">(C8274-C8275)/C8275</f>
        <v>#DIV/0!</v>
      </c>
      <c r="F8274">
        <v>8272</v>
      </c>
      <c r="G8274">
        <f t="shared" ca="1" si="261"/>
        <v>2.7321601102906365E-2</v>
      </c>
    </row>
    <row r="8275" spans="2:7" x14ac:dyDescent="0.2">
      <c r="B8275" s="153"/>
      <c r="C8275" s="61"/>
      <c r="D8275" t="e">
        <f t="shared" si="262"/>
        <v>#DIV/0!</v>
      </c>
      <c r="F8275">
        <v>8273</v>
      </c>
      <c r="G8275">
        <f t="shared" ca="1" si="261"/>
        <v>-4.6673355789357248E-3</v>
      </c>
    </row>
    <row r="8276" spans="2:7" x14ac:dyDescent="0.2">
      <c r="B8276" s="153"/>
      <c r="C8276" s="61"/>
      <c r="D8276" t="e">
        <f t="shared" si="262"/>
        <v>#DIV/0!</v>
      </c>
      <c r="F8276">
        <v>8274</v>
      </c>
      <c r="G8276">
        <f t="shared" ca="1" si="261"/>
        <v>-0.10261811756778319</v>
      </c>
    </row>
    <row r="8277" spans="2:7" x14ac:dyDescent="0.2">
      <c r="B8277" s="153"/>
      <c r="C8277" s="61"/>
      <c r="D8277" t="e">
        <f t="shared" si="262"/>
        <v>#DIV/0!</v>
      </c>
      <c r="F8277">
        <v>8275</v>
      </c>
      <c r="G8277">
        <f t="shared" ca="1" si="261"/>
        <v>0.11890656360824282</v>
      </c>
    </row>
    <row r="8278" spans="2:7" x14ac:dyDescent="0.2">
      <c r="B8278" s="153"/>
      <c r="C8278" s="61"/>
      <c r="D8278" t="e">
        <f t="shared" si="262"/>
        <v>#DIV/0!</v>
      </c>
      <c r="F8278">
        <v>8276</v>
      </c>
      <c r="G8278">
        <f t="shared" ca="1" si="261"/>
        <v>-4.0087975719610208E-5</v>
      </c>
    </row>
    <row r="8279" spans="2:7" x14ac:dyDescent="0.2">
      <c r="B8279" s="153"/>
      <c r="C8279" s="61"/>
      <c r="D8279" t="e">
        <f t="shared" si="262"/>
        <v>#DIV/0!</v>
      </c>
      <c r="F8279">
        <v>8277</v>
      </c>
      <c r="G8279">
        <f t="shared" ca="1" si="261"/>
        <v>0.10397035615832073</v>
      </c>
    </row>
    <row r="8280" spans="2:7" x14ac:dyDescent="0.2">
      <c r="B8280" s="153"/>
      <c r="C8280" s="61"/>
      <c r="D8280" t="e">
        <f t="shared" si="262"/>
        <v>#DIV/0!</v>
      </c>
      <c r="F8280">
        <v>8278</v>
      </c>
      <c r="G8280">
        <f t="shared" ca="1" si="261"/>
        <v>1.9620451600137795E-3</v>
      </c>
    </row>
    <row r="8281" spans="2:7" x14ac:dyDescent="0.2">
      <c r="B8281" s="153"/>
      <c r="C8281" s="61"/>
      <c r="D8281" t="e">
        <f t="shared" si="262"/>
        <v>#DIV/0!</v>
      </c>
      <c r="F8281">
        <v>8279</v>
      </c>
      <c r="G8281">
        <f t="shared" ca="1" si="261"/>
        <v>-2.8310172035808129E-2</v>
      </c>
    </row>
    <row r="8282" spans="2:7" x14ac:dyDescent="0.2">
      <c r="B8282" s="153"/>
      <c r="C8282" s="61"/>
      <c r="D8282" t="e">
        <f t="shared" si="262"/>
        <v>#DIV/0!</v>
      </c>
      <c r="F8282">
        <v>8280</v>
      </c>
      <c r="G8282">
        <f t="shared" ca="1" si="261"/>
        <v>-1.1722423654769379E-2</v>
      </c>
    </row>
    <row r="8283" spans="2:7" x14ac:dyDescent="0.2">
      <c r="B8283" s="153"/>
      <c r="C8283" s="61"/>
      <c r="D8283" t="e">
        <f t="shared" si="262"/>
        <v>#DIV/0!</v>
      </c>
      <c r="F8283">
        <v>8281</v>
      </c>
      <c r="G8283">
        <f t="shared" ca="1" si="261"/>
        <v>3.113637524380485E-3</v>
      </c>
    </row>
    <row r="8284" spans="2:7" x14ac:dyDescent="0.2">
      <c r="B8284" s="153"/>
      <c r="C8284" s="61"/>
      <c r="D8284" t="e">
        <f t="shared" si="262"/>
        <v>#DIV/0!</v>
      </c>
      <c r="F8284">
        <v>8282</v>
      </c>
      <c r="G8284">
        <f t="shared" ca="1" si="261"/>
        <v>-2.5604679918606314E-2</v>
      </c>
    </row>
    <row r="8285" spans="2:7" x14ac:dyDescent="0.2">
      <c r="B8285" s="153"/>
      <c r="C8285" s="61"/>
      <c r="D8285" t="e">
        <f t="shared" si="262"/>
        <v>#DIV/0!</v>
      </c>
      <c r="F8285">
        <v>8283</v>
      </c>
      <c r="G8285">
        <f t="shared" ca="1" si="261"/>
        <v>6.2004693636754787E-2</v>
      </c>
    </row>
    <row r="8286" spans="2:7" x14ac:dyDescent="0.2">
      <c r="B8286" s="153"/>
      <c r="C8286" s="61"/>
      <c r="D8286" t="e">
        <f t="shared" si="262"/>
        <v>#DIV/0!</v>
      </c>
      <c r="F8286">
        <v>8284</v>
      </c>
      <c r="G8286">
        <f t="shared" ca="1" si="261"/>
        <v>2.8970237672416615E-2</v>
      </c>
    </row>
    <row r="8287" spans="2:7" x14ac:dyDescent="0.2">
      <c r="B8287" s="153"/>
      <c r="C8287" s="61"/>
      <c r="D8287" t="e">
        <f t="shared" si="262"/>
        <v>#DIV/0!</v>
      </c>
      <c r="F8287">
        <v>8285</v>
      </c>
      <c r="G8287">
        <f t="shared" ca="1" si="261"/>
        <v>-1.1339386578573044E-2</v>
      </c>
    </row>
    <row r="8288" spans="2:7" x14ac:dyDescent="0.2">
      <c r="B8288" s="153"/>
      <c r="C8288" s="61"/>
      <c r="D8288" t="e">
        <f t="shared" si="262"/>
        <v>#DIV/0!</v>
      </c>
      <c r="F8288">
        <v>8286</v>
      </c>
      <c r="G8288">
        <f t="shared" ca="1" si="261"/>
        <v>2.3202521923916869E-3</v>
      </c>
    </row>
    <row r="8289" spans="2:7" x14ac:dyDescent="0.2">
      <c r="B8289" s="153"/>
      <c r="C8289" s="61"/>
      <c r="D8289" t="e">
        <f t="shared" si="262"/>
        <v>#DIV/0!</v>
      </c>
      <c r="F8289">
        <v>8287</v>
      </c>
      <c r="G8289">
        <f t="shared" ca="1" si="261"/>
        <v>4.5146538822068968E-2</v>
      </c>
    </row>
    <row r="8290" spans="2:7" x14ac:dyDescent="0.2">
      <c r="B8290" s="153"/>
      <c r="C8290" s="61"/>
      <c r="D8290" t="e">
        <f t="shared" si="262"/>
        <v>#DIV/0!</v>
      </c>
      <c r="F8290">
        <v>8288</v>
      </c>
      <c r="G8290">
        <f t="shared" ca="1" si="261"/>
        <v>6.5376055137403404E-3</v>
      </c>
    </row>
    <row r="8291" spans="2:7" x14ac:dyDescent="0.2">
      <c r="B8291" s="153"/>
      <c r="C8291" s="61"/>
      <c r="D8291" t="e">
        <f t="shared" si="262"/>
        <v>#DIV/0!</v>
      </c>
      <c r="F8291">
        <v>8289</v>
      </c>
      <c r="G8291">
        <f t="shared" ca="1" si="261"/>
        <v>3.7016545585958724E-2</v>
      </c>
    </row>
    <row r="8292" spans="2:7" x14ac:dyDescent="0.2">
      <c r="B8292" s="153"/>
      <c r="C8292" s="61"/>
      <c r="D8292" t="e">
        <f t="shared" si="262"/>
        <v>#DIV/0!</v>
      </c>
      <c r="F8292">
        <v>8290</v>
      </c>
      <c r="G8292">
        <f t="shared" ca="1" si="261"/>
        <v>1.0689932522795745E-2</v>
      </c>
    </row>
    <row r="8293" spans="2:7" x14ac:dyDescent="0.2">
      <c r="B8293" s="153"/>
      <c r="C8293" s="61"/>
      <c r="D8293" t="e">
        <f t="shared" si="262"/>
        <v>#DIV/0!</v>
      </c>
      <c r="F8293">
        <v>8291</v>
      </c>
      <c r="G8293">
        <f t="shared" ca="1" si="261"/>
        <v>-4.066306278859888E-2</v>
      </c>
    </row>
    <row r="8294" spans="2:7" x14ac:dyDescent="0.2">
      <c r="B8294" s="153"/>
      <c r="C8294" s="61"/>
      <c r="D8294" t="e">
        <f t="shared" si="262"/>
        <v>#DIV/0!</v>
      </c>
      <c r="F8294">
        <v>8292</v>
      </c>
      <c r="G8294">
        <f t="shared" ca="1" si="261"/>
        <v>4.5142305172878913E-2</v>
      </c>
    </row>
    <row r="8295" spans="2:7" x14ac:dyDescent="0.2">
      <c r="B8295" s="153"/>
      <c r="C8295" s="61"/>
      <c r="D8295" t="e">
        <f t="shared" si="262"/>
        <v>#DIV/0!</v>
      </c>
      <c r="F8295">
        <v>8293</v>
      </c>
      <c r="G8295">
        <f t="shared" ca="1" si="261"/>
        <v>5.2431816320655522E-2</v>
      </c>
    </row>
    <row r="8296" spans="2:7" x14ac:dyDescent="0.2">
      <c r="B8296" s="153"/>
      <c r="C8296" s="61"/>
      <c r="D8296" t="e">
        <f t="shared" si="262"/>
        <v>#DIV/0!</v>
      </c>
      <c r="F8296">
        <v>8294</v>
      </c>
      <c r="G8296">
        <f t="shared" ca="1" si="261"/>
        <v>3.5729933102073355E-2</v>
      </c>
    </row>
    <row r="8297" spans="2:7" x14ac:dyDescent="0.2">
      <c r="B8297" s="153"/>
      <c r="C8297" s="61"/>
      <c r="D8297" t="e">
        <f t="shared" si="262"/>
        <v>#DIV/0!</v>
      </c>
      <c r="F8297">
        <v>8295</v>
      </c>
      <c r="G8297">
        <f t="shared" ca="1" si="261"/>
        <v>4.3540964927529034E-2</v>
      </c>
    </row>
    <row r="8298" spans="2:7" x14ac:dyDescent="0.2">
      <c r="B8298" s="153"/>
      <c r="C8298" s="61"/>
      <c r="D8298" t="e">
        <f t="shared" si="262"/>
        <v>#DIV/0!</v>
      </c>
      <c r="F8298">
        <v>8296</v>
      </c>
      <c r="G8298">
        <f t="shared" ca="1" si="261"/>
        <v>-1.343099553147504E-2</v>
      </c>
    </row>
    <row r="8299" spans="2:7" x14ac:dyDescent="0.2">
      <c r="B8299" s="153"/>
      <c r="C8299" s="61"/>
      <c r="D8299" t="e">
        <f t="shared" si="262"/>
        <v>#DIV/0!</v>
      </c>
      <c r="F8299">
        <v>8297</v>
      </c>
      <c r="G8299">
        <f t="shared" ca="1" si="261"/>
        <v>-9.4527436519244348E-2</v>
      </c>
    </row>
    <row r="8300" spans="2:7" x14ac:dyDescent="0.2">
      <c r="B8300" s="153"/>
      <c r="C8300" s="61"/>
      <c r="D8300" t="e">
        <f t="shared" si="262"/>
        <v>#DIV/0!</v>
      </c>
      <c r="F8300">
        <v>8298</v>
      </c>
      <c r="G8300">
        <f t="shared" ca="1" si="261"/>
        <v>-4.6284833780700814E-2</v>
      </c>
    </row>
    <row r="8301" spans="2:7" x14ac:dyDescent="0.2">
      <c r="B8301" s="153"/>
      <c r="C8301" s="61"/>
      <c r="D8301" t="e">
        <f t="shared" si="262"/>
        <v>#DIV/0!</v>
      </c>
      <c r="F8301">
        <v>8299</v>
      </c>
      <c r="G8301">
        <f t="shared" ca="1" si="261"/>
        <v>-4.67403692445581E-3</v>
      </c>
    </row>
    <row r="8302" spans="2:7" x14ac:dyDescent="0.2">
      <c r="B8302" s="153"/>
      <c r="C8302" s="61"/>
      <c r="D8302" t="e">
        <f t="shared" si="262"/>
        <v>#DIV/0!</v>
      </c>
      <c r="F8302">
        <v>8300</v>
      </c>
      <c r="G8302">
        <f t="shared" ca="1" si="261"/>
        <v>-1.7827603575784279E-2</v>
      </c>
    </row>
    <row r="8303" spans="2:7" x14ac:dyDescent="0.2">
      <c r="B8303" s="153"/>
      <c r="C8303" s="61"/>
      <c r="D8303" t="e">
        <f t="shared" si="262"/>
        <v>#DIV/0!</v>
      </c>
      <c r="F8303">
        <v>8301</v>
      </c>
      <c r="G8303">
        <f t="shared" ca="1" si="261"/>
        <v>-1.2984155537893711E-2</v>
      </c>
    </row>
    <row r="8304" spans="2:7" x14ac:dyDescent="0.2">
      <c r="B8304" s="153"/>
      <c r="C8304" s="61"/>
      <c r="D8304" t="e">
        <f t="shared" si="262"/>
        <v>#DIV/0!</v>
      </c>
      <c r="F8304">
        <v>8302</v>
      </c>
      <c r="G8304">
        <f t="shared" ca="1" si="261"/>
        <v>-1.678607028507351E-2</v>
      </c>
    </row>
    <row r="8305" spans="2:7" x14ac:dyDescent="0.2">
      <c r="B8305" s="153"/>
      <c r="C8305" s="61"/>
      <c r="D8305" t="e">
        <f t="shared" si="262"/>
        <v>#DIV/0!</v>
      </c>
      <c r="F8305">
        <v>8303</v>
      </c>
      <c r="G8305">
        <f t="shared" ca="1" si="261"/>
        <v>-4.1692789136463751E-2</v>
      </c>
    </row>
    <row r="8306" spans="2:7" x14ac:dyDescent="0.2">
      <c r="B8306" s="153"/>
      <c r="C8306" s="61"/>
      <c r="D8306" t="e">
        <f t="shared" si="262"/>
        <v>#DIV/0!</v>
      </c>
      <c r="F8306">
        <v>8304</v>
      </c>
      <c r="G8306">
        <f t="shared" ca="1" si="261"/>
        <v>5.4946224927698649E-2</v>
      </c>
    </row>
    <row r="8307" spans="2:7" x14ac:dyDescent="0.2">
      <c r="B8307" s="153"/>
      <c r="C8307" s="61"/>
      <c r="D8307" t="e">
        <f t="shared" si="262"/>
        <v>#DIV/0!</v>
      </c>
      <c r="F8307">
        <v>8305</v>
      </c>
      <c r="G8307">
        <f t="shared" ca="1" si="261"/>
        <v>5.1913461224732227E-2</v>
      </c>
    </row>
    <row r="8308" spans="2:7" x14ac:dyDescent="0.2">
      <c r="B8308" s="153"/>
      <c r="C8308" s="61"/>
      <c r="D8308" t="e">
        <f t="shared" si="262"/>
        <v>#DIV/0!</v>
      </c>
      <c r="F8308">
        <v>8306</v>
      </c>
      <c r="G8308">
        <f t="shared" ca="1" si="261"/>
        <v>7.8434340028000871E-2</v>
      </c>
    </row>
    <row r="8309" spans="2:7" x14ac:dyDescent="0.2">
      <c r="B8309" s="153"/>
      <c r="C8309" s="61"/>
      <c r="D8309" t="e">
        <f t="shared" si="262"/>
        <v>#DIV/0!</v>
      </c>
      <c r="F8309">
        <v>8307</v>
      </c>
      <c r="G8309">
        <f t="shared" ca="1" si="261"/>
        <v>1.4864101062778173E-2</v>
      </c>
    </row>
    <row r="8310" spans="2:7" x14ac:dyDescent="0.2">
      <c r="B8310" s="153"/>
      <c r="C8310" s="61"/>
      <c r="D8310" t="e">
        <f t="shared" si="262"/>
        <v>#DIV/0!</v>
      </c>
      <c r="F8310">
        <v>8308</v>
      </c>
      <c r="G8310">
        <f t="shared" ca="1" si="261"/>
        <v>4.8622080970049351E-2</v>
      </c>
    </row>
    <row r="8311" spans="2:7" x14ac:dyDescent="0.2">
      <c r="B8311" s="153"/>
      <c r="C8311" s="61"/>
      <c r="D8311" t="e">
        <f t="shared" si="262"/>
        <v>#DIV/0!</v>
      </c>
      <c r="F8311">
        <v>8309</v>
      </c>
      <c r="G8311">
        <f t="shared" ca="1" si="261"/>
        <v>1.2059170316494547E-3</v>
      </c>
    </row>
    <row r="8312" spans="2:7" x14ac:dyDescent="0.2">
      <c r="B8312" s="153"/>
      <c r="C8312" s="61"/>
      <c r="D8312" t="e">
        <f t="shared" si="262"/>
        <v>#DIV/0!</v>
      </c>
      <c r="F8312">
        <v>8310</v>
      </c>
      <c r="G8312">
        <f t="shared" ca="1" si="261"/>
        <v>-3.0336108647146916E-2</v>
      </c>
    </row>
    <row r="8313" spans="2:7" x14ac:dyDescent="0.2">
      <c r="B8313" s="153"/>
      <c r="C8313" s="61"/>
      <c r="D8313" t="e">
        <f t="shared" si="262"/>
        <v>#DIV/0!</v>
      </c>
      <c r="F8313">
        <v>8311</v>
      </c>
      <c r="G8313">
        <f t="shared" ca="1" si="261"/>
        <v>8.8055033252507853E-2</v>
      </c>
    </row>
    <row r="8314" spans="2:7" x14ac:dyDescent="0.2">
      <c r="B8314" s="153"/>
      <c r="C8314" s="61"/>
      <c r="D8314" t="e">
        <f t="shared" si="262"/>
        <v>#DIV/0!</v>
      </c>
      <c r="F8314">
        <v>8312</v>
      </c>
      <c r="G8314">
        <f t="shared" ca="1" si="261"/>
        <v>6.5227854207021929E-2</v>
      </c>
    </row>
    <row r="8315" spans="2:7" x14ac:dyDescent="0.2">
      <c r="B8315" s="153"/>
      <c r="C8315" s="61"/>
      <c r="D8315" t="e">
        <f t="shared" si="262"/>
        <v>#DIV/0!</v>
      </c>
      <c r="F8315">
        <v>8313</v>
      </c>
      <c r="G8315">
        <f t="shared" ca="1" si="261"/>
        <v>2.4049696042833208E-2</v>
      </c>
    </row>
    <row r="8316" spans="2:7" x14ac:dyDescent="0.2">
      <c r="B8316" s="153"/>
      <c r="C8316" s="61"/>
      <c r="D8316" t="e">
        <f t="shared" si="262"/>
        <v>#DIV/0!</v>
      </c>
      <c r="F8316">
        <v>8314</v>
      </c>
      <c r="G8316">
        <f t="shared" ca="1" si="261"/>
        <v>4.3817297809937025E-2</v>
      </c>
    </row>
    <row r="8317" spans="2:7" x14ac:dyDescent="0.2">
      <c r="B8317" s="153"/>
      <c r="C8317" s="61"/>
      <c r="D8317" t="e">
        <f t="shared" si="262"/>
        <v>#DIV/0!</v>
      </c>
      <c r="F8317">
        <v>8315</v>
      </c>
      <c r="G8317">
        <f t="shared" ca="1" si="261"/>
        <v>0.1240441930531245</v>
      </c>
    </row>
    <row r="8318" spans="2:7" x14ac:dyDescent="0.2">
      <c r="B8318" s="153"/>
      <c r="C8318" s="61"/>
      <c r="D8318" t="e">
        <f t="shared" si="262"/>
        <v>#DIV/0!</v>
      </c>
      <c r="F8318">
        <v>8316</v>
      </c>
      <c r="G8318">
        <f t="shared" ca="1" si="261"/>
        <v>-3.080421715032344E-2</v>
      </c>
    </row>
    <row r="8319" spans="2:7" x14ac:dyDescent="0.2">
      <c r="B8319" s="153"/>
      <c r="C8319" s="61"/>
      <c r="D8319" t="e">
        <f t="shared" si="262"/>
        <v>#DIV/0!</v>
      </c>
      <c r="F8319">
        <v>8317</v>
      </c>
      <c r="G8319">
        <f t="shared" ca="1" si="261"/>
        <v>2.525192733862161E-2</v>
      </c>
    </row>
    <row r="8320" spans="2:7" x14ac:dyDescent="0.2">
      <c r="B8320" s="153"/>
      <c r="C8320" s="61"/>
      <c r="D8320" t="e">
        <f t="shared" si="262"/>
        <v>#DIV/0!</v>
      </c>
      <c r="F8320">
        <v>8318</v>
      </c>
      <c r="G8320">
        <f t="shared" ca="1" si="261"/>
        <v>4.2704146467807812E-2</v>
      </c>
    </row>
    <row r="8321" spans="2:7" x14ac:dyDescent="0.2">
      <c r="B8321" s="153"/>
      <c r="C8321" s="61"/>
      <c r="D8321" t="e">
        <f t="shared" si="262"/>
        <v>#DIV/0!</v>
      </c>
      <c r="F8321">
        <v>8319</v>
      </c>
      <c r="G8321">
        <f t="shared" ca="1" si="261"/>
        <v>2.480369324168814E-2</v>
      </c>
    </row>
    <row r="8322" spans="2:7" x14ac:dyDescent="0.2">
      <c r="B8322" s="153"/>
      <c r="C8322" s="61"/>
      <c r="D8322" t="e">
        <f t="shared" si="262"/>
        <v>#DIV/0!</v>
      </c>
      <c r="F8322">
        <v>8320</v>
      </c>
      <c r="G8322">
        <f t="shared" ca="1" si="261"/>
        <v>-3.3807104268085517E-2</v>
      </c>
    </row>
    <row r="8323" spans="2:7" x14ac:dyDescent="0.2">
      <c r="B8323" s="153"/>
      <c r="C8323" s="61"/>
      <c r="D8323" t="e">
        <f t="shared" si="262"/>
        <v>#DIV/0!</v>
      </c>
      <c r="F8323">
        <v>8321</v>
      </c>
      <c r="G8323">
        <f t="shared" ref="G8323:G8386" ca="1" si="263">_xlfn.NORM.INV(RAND(),$N$5,$N$6)</f>
        <v>-2.7548624473194446E-2</v>
      </c>
    </row>
    <row r="8324" spans="2:7" x14ac:dyDescent="0.2">
      <c r="B8324" s="153"/>
      <c r="C8324" s="61"/>
      <c r="D8324" t="e">
        <f t="shared" si="262"/>
        <v>#DIV/0!</v>
      </c>
      <c r="F8324">
        <v>8322</v>
      </c>
      <c r="G8324">
        <f t="shared" ca="1" si="263"/>
        <v>4.2781123093963265E-2</v>
      </c>
    </row>
    <row r="8325" spans="2:7" x14ac:dyDescent="0.2">
      <c r="B8325" s="153"/>
      <c r="C8325" s="61"/>
      <c r="D8325" t="e">
        <f t="shared" si="262"/>
        <v>#DIV/0!</v>
      </c>
      <c r="F8325">
        <v>8323</v>
      </c>
      <c r="G8325">
        <f t="shared" ca="1" si="263"/>
        <v>-2.907410829831782E-2</v>
      </c>
    </row>
    <row r="8326" spans="2:7" x14ac:dyDescent="0.2">
      <c r="B8326" s="153"/>
      <c r="C8326" s="61"/>
      <c r="D8326" t="e">
        <f t="shared" si="262"/>
        <v>#DIV/0!</v>
      </c>
      <c r="F8326">
        <v>8324</v>
      </c>
      <c r="G8326">
        <f t="shared" ca="1" si="263"/>
        <v>-6.7847176870646758E-2</v>
      </c>
    </row>
    <row r="8327" spans="2:7" x14ac:dyDescent="0.2">
      <c r="B8327" s="153"/>
      <c r="C8327" s="61"/>
      <c r="D8327" t="e">
        <f t="shared" si="262"/>
        <v>#DIV/0!</v>
      </c>
      <c r="F8327">
        <v>8325</v>
      </c>
      <c r="G8327">
        <f t="shared" ca="1" si="263"/>
        <v>0.15024214696876734</v>
      </c>
    </row>
    <row r="8328" spans="2:7" x14ac:dyDescent="0.2">
      <c r="B8328" s="153"/>
      <c r="C8328" s="61"/>
      <c r="D8328" t="e">
        <f t="shared" si="262"/>
        <v>#DIV/0!</v>
      </c>
      <c r="F8328">
        <v>8326</v>
      </c>
      <c r="G8328">
        <f t="shared" ca="1" si="263"/>
        <v>2.8516166021769363E-2</v>
      </c>
    </row>
    <row r="8329" spans="2:7" x14ac:dyDescent="0.2">
      <c r="B8329" s="153"/>
      <c r="C8329" s="61"/>
      <c r="D8329" t="e">
        <f t="shared" si="262"/>
        <v>#DIV/0!</v>
      </c>
      <c r="F8329">
        <v>8327</v>
      </c>
      <c r="G8329">
        <f t="shared" ca="1" si="263"/>
        <v>0.15962043212503818</v>
      </c>
    </row>
    <row r="8330" spans="2:7" x14ac:dyDescent="0.2">
      <c r="B8330" s="153"/>
      <c r="C8330" s="61"/>
      <c r="D8330" t="e">
        <f t="shared" si="262"/>
        <v>#DIV/0!</v>
      </c>
      <c r="F8330">
        <v>8328</v>
      </c>
      <c r="G8330">
        <f t="shared" ca="1" si="263"/>
        <v>-6.2601003703890629E-2</v>
      </c>
    </row>
    <row r="8331" spans="2:7" x14ac:dyDescent="0.2">
      <c r="B8331" s="153"/>
      <c r="C8331" s="61"/>
      <c r="D8331" t="e">
        <f t="shared" si="262"/>
        <v>#DIV/0!</v>
      </c>
      <c r="F8331">
        <v>8329</v>
      </c>
      <c r="G8331">
        <f t="shared" ca="1" si="263"/>
        <v>1.7586241455315E-2</v>
      </c>
    </row>
    <row r="8332" spans="2:7" x14ac:dyDescent="0.2">
      <c r="B8332" s="153"/>
      <c r="C8332" s="61"/>
      <c r="D8332" t="e">
        <f t="shared" si="262"/>
        <v>#DIV/0!</v>
      </c>
      <c r="F8332">
        <v>8330</v>
      </c>
      <c r="G8332">
        <f t="shared" ca="1" si="263"/>
        <v>-3.3021497891146723E-2</v>
      </c>
    </row>
    <row r="8333" spans="2:7" x14ac:dyDescent="0.2">
      <c r="B8333" s="153"/>
      <c r="C8333" s="61"/>
      <c r="D8333" t="e">
        <f t="shared" si="262"/>
        <v>#DIV/0!</v>
      </c>
      <c r="F8333">
        <v>8331</v>
      </c>
      <c r="G8333">
        <f t="shared" ca="1" si="263"/>
        <v>3.3914412139832283E-2</v>
      </c>
    </row>
    <row r="8334" spans="2:7" x14ac:dyDescent="0.2">
      <c r="B8334" s="153"/>
      <c r="C8334" s="61"/>
      <c r="D8334" t="e">
        <f t="shared" si="262"/>
        <v>#DIV/0!</v>
      </c>
      <c r="F8334">
        <v>8332</v>
      </c>
      <c r="G8334">
        <f t="shared" ca="1" si="263"/>
        <v>4.0285148460924916E-3</v>
      </c>
    </row>
    <row r="8335" spans="2:7" x14ac:dyDescent="0.2">
      <c r="B8335" s="153"/>
      <c r="C8335" s="61"/>
      <c r="D8335" t="e">
        <f t="shared" si="262"/>
        <v>#DIV/0!</v>
      </c>
      <c r="F8335">
        <v>8333</v>
      </c>
      <c r="G8335">
        <f t="shared" ca="1" si="263"/>
        <v>7.8710833556610155E-2</v>
      </c>
    </row>
    <row r="8336" spans="2:7" x14ac:dyDescent="0.2">
      <c r="B8336" s="153"/>
      <c r="C8336" s="61"/>
      <c r="D8336" t="e">
        <f t="shared" si="262"/>
        <v>#DIV/0!</v>
      </c>
      <c r="F8336">
        <v>8334</v>
      </c>
      <c r="G8336">
        <f t="shared" ca="1" si="263"/>
        <v>2.8771401232105181E-2</v>
      </c>
    </row>
    <row r="8337" spans="2:7" x14ac:dyDescent="0.2">
      <c r="B8337" s="153"/>
      <c r="C8337" s="61"/>
      <c r="D8337" t="e">
        <f t="shared" si="262"/>
        <v>#DIV/0!</v>
      </c>
      <c r="F8337">
        <v>8335</v>
      </c>
      <c r="G8337">
        <f t="shared" ca="1" si="263"/>
        <v>1.2689824436279383E-2</v>
      </c>
    </row>
    <row r="8338" spans="2:7" x14ac:dyDescent="0.2">
      <c r="B8338" s="153"/>
      <c r="C8338" s="61"/>
      <c r="D8338" t="e">
        <f t="shared" ref="D8338:D8401" si="264">(C8338-C8339)/C8339</f>
        <v>#DIV/0!</v>
      </c>
      <c r="F8338">
        <v>8336</v>
      </c>
      <c r="G8338">
        <f t="shared" ca="1" si="263"/>
        <v>-2.379404517910191E-2</v>
      </c>
    </row>
    <row r="8339" spans="2:7" x14ac:dyDescent="0.2">
      <c r="B8339" s="153"/>
      <c r="C8339" s="61"/>
      <c r="D8339" t="e">
        <f t="shared" si="264"/>
        <v>#DIV/0!</v>
      </c>
      <c r="F8339">
        <v>8337</v>
      </c>
      <c r="G8339">
        <f t="shared" ca="1" si="263"/>
        <v>-3.4969565163448457E-2</v>
      </c>
    </row>
    <row r="8340" spans="2:7" x14ac:dyDescent="0.2">
      <c r="B8340" s="153"/>
      <c r="C8340" s="61"/>
      <c r="D8340" t="e">
        <f t="shared" si="264"/>
        <v>#DIV/0!</v>
      </c>
      <c r="F8340">
        <v>8338</v>
      </c>
      <c r="G8340">
        <f t="shared" ca="1" si="263"/>
        <v>-3.4244882588454907E-2</v>
      </c>
    </row>
    <row r="8341" spans="2:7" x14ac:dyDescent="0.2">
      <c r="B8341" s="153"/>
      <c r="C8341" s="61"/>
      <c r="D8341" t="e">
        <f t="shared" si="264"/>
        <v>#DIV/0!</v>
      </c>
      <c r="F8341">
        <v>8339</v>
      </c>
      <c r="G8341">
        <f t="shared" ca="1" si="263"/>
        <v>-1.2435936174845234E-2</v>
      </c>
    </row>
    <row r="8342" spans="2:7" x14ac:dyDescent="0.2">
      <c r="B8342" s="153"/>
      <c r="C8342" s="61"/>
      <c r="D8342" t="e">
        <f t="shared" si="264"/>
        <v>#DIV/0!</v>
      </c>
      <c r="F8342">
        <v>8340</v>
      </c>
      <c r="G8342">
        <f t="shared" ca="1" si="263"/>
        <v>-3.6548467364422139E-2</v>
      </c>
    </row>
    <row r="8343" spans="2:7" x14ac:dyDescent="0.2">
      <c r="B8343" s="153"/>
      <c r="C8343" s="61"/>
      <c r="D8343" t="e">
        <f t="shared" si="264"/>
        <v>#DIV/0!</v>
      </c>
      <c r="F8343">
        <v>8341</v>
      </c>
      <c r="G8343">
        <f t="shared" ca="1" si="263"/>
        <v>-2.3767560055969937E-2</v>
      </c>
    </row>
    <row r="8344" spans="2:7" x14ac:dyDescent="0.2">
      <c r="B8344" s="153"/>
      <c r="C8344" s="61"/>
      <c r="D8344" t="e">
        <f t="shared" si="264"/>
        <v>#DIV/0!</v>
      </c>
      <c r="F8344">
        <v>8342</v>
      </c>
      <c r="G8344">
        <f t="shared" ca="1" si="263"/>
        <v>-4.2198651001940389E-2</v>
      </c>
    </row>
    <row r="8345" spans="2:7" x14ac:dyDescent="0.2">
      <c r="B8345" s="153"/>
      <c r="C8345" s="61"/>
      <c r="D8345" t="e">
        <f t="shared" si="264"/>
        <v>#DIV/0!</v>
      </c>
      <c r="F8345">
        <v>8343</v>
      </c>
      <c r="G8345">
        <f t="shared" ca="1" si="263"/>
        <v>4.616047782747898E-2</v>
      </c>
    </row>
    <row r="8346" spans="2:7" x14ac:dyDescent="0.2">
      <c r="B8346" s="153"/>
      <c r="C8346" s="61"/>
      <c r="D8346" t="e">
        <f t="shared" si="264"/>
        <v>#DIV/0!</v>
      </c>
      <c r="F8346">
        <v>8344</v>
      </c>
      <c r="G8346">
        <f t="shared" ca="1" si="263"/>
        <v>-9.4628888601577636E-3</v>
      </c>
    </row>
    <row r="8347" spans="2:7" x14ac:dyDescent="0.2">
      <c r="B8347" s="153"/>
      <c r="C8347" s="61"/>
      <c r="D8347" t="e">
        <f t="shared" si="264"/>
        <v>#DIV/0!</v>
      </c>
      <c r="F8347">
        <v>8345</v>
      </c>
      <c r="G8347">
        <f t="shared" ca="1" si="263"/>
        <v>2.0848502513889501E-3</v>
      </c>
    </row>
    <row r="8348" spans="2:7" x14ac:dyDescent="0.2">
      <c r="B8348" s="153"/>
      <c r="C8348" s="61"/>
      <c r="D8348" t="e">
        <f t="shared" si="264"/>
        <v>#DIV/0!</v>
      </c>
      <c r="F8348">
        <v>8346</v>
      </c>
      <c r="G8348">
        <f t="shared" ca="1" si="263"/>
        <v>-3.767385604051595E-2</v>
      </c>
    </row>
    <row r="8349" spans="2:7" x14ac:dyDescent="0.2">
      <c r="B8349" s="153"/>
      <c r="C8349" s="61"/>
      <c r="D8349" t="e">
        <f t="shared" si="264"/>
        <v>#DIV/0!</v>
      </c>
      <c r="F8349">
        <v>8347</v>
      </c>
      <c r="G8349">
        <f t="shared" ca="1" si="263"/>
        <v>-9.0029738200519085E-2</v>
      </c>
    </row>
    <row r="8350" spans="2:7" x14ac:dyDescent="0.2">
      <c r="B8350" s="153"/>
      <c r="C8350" s="61"/>
      <c r="D8350" t="e">
        <f t="shared" si="264"/>
        <v>#DIV/0!</v>
      </c>
      <c r="F8350">
        <v>8348</v>
      </c>
      <c r="G8350">
        <f t="shared" ca="1" si="263"/>
        <v>6.8304131654463779E-2</v>
      </c>
    </row>
    <row r="8351" spans="2:7" x14ac:dyDescent="0.2">
      <c r="B8351" s="153"/>
      <c r="C8351" s="61"/>
      <c r="D8351" t="e">
        <f t="shared" si="264"/>
        <v>#DIV/0!</v>
      </c>
      <c r="F8351">
        <v>8349</v>
      </c>
      <c r="G8351">
        <f t="shared" ca="1" si="263"/>
        <v>-5.0849173220823378E-2</v>
      </c>
    </row>
    <row r="8352" spans="2:7" x14ac:dyDescent="0.2">
      <c r="B8352" s="153"/>
      <c r="C8352" s="61"/>
      <c r="D8352" t="e">
        <f t="shared" si="264"/>
        <v>#DIV/0!</v>
      </c>
      <c r="F8352">
        <v>8350</v>
      </c>
      <c r="G8352">
        <f t="shared" ca="1" si="263"/>
        <v>8.516220133186047E-3</v>
      </c>
    </row>
    <row r="8353" spans="2:7" x14ac:dyDescent="0.2">
      <c r="B8353" s="153"/>
      <c r="C8353" s="61"/>
      <c r="D8353" t="e">
        <f t="shared" si="264"/>
        <v>#DIV/0!</v>
      </c>
      <c r="F8353">
        <v>8351</v>
      </c>
      <c r="G8353">
        <f t="shared" ca="1" si="263"/>
        <v>3.2320407517593637E-2</v>
      </c>
    </row>
    <row r="8354" spans="2:7" x14ac:dyDescent="0.2">
      <c r="B8354" s="153"/>
      <c r="C8354" s="61"/>
      <c r="D8354" t="e">
        <f t="shared" si="264"/>
        <v>#DIV/0!</v>
      </c>
      <c r="F8354">
        <v>8352</v>
      </c>
      <c r="G8354">
        <f t="shared" ca="1" si="263"/>
        <v>3.0267727543206321E-2</v>
      </c>
    </row>
    <row r="8355" spans="2:7" x14ac:dyDescent="0.2">
      <c r="B8355" s="153"/>
      <c r="C8355" s="61"/>
      <c r="D8355" t="e">
        <f t="shared" si="264"/>
        <v>#DIV/0!</v>
      </c>
      <c r="F8355">
        <v>8353</v>
      </c>
      <c r="G8355">
        <f t="shared" ca="1" si="263"/>
        <v>5.7363675024338714E-2</v>
      </c>
    </row>
    <row r="8356" spans="2:7" x14ac:dyDescent="0.2">
      <c r="B8356" s="153"/>
      <c r="C8356" s="61"/>
      <c r="D8356" t="e">
        <f t="shared" si="264"/>
        <v>#DIV/0!</v>
      </c>
      <c r="F8356">
        <v>8354</v>
      </c>
      <c r="G8356">
        <f t="shared" ca="1" si="263"/>
        <v>-2.2867685871248732E-2</v>
      </c>
    </row>
    <row r="8357" spans="2:7" x14ac:dyDescent="0.2">
      <c r="B8357" s="153"/>
      <c r="C8357" s="61"/>
      <c r="D8357" t="e">
        <f t="shared" si="264"/>
        <v>#DIV/0!</v>
      </c>
      <c r="F8357">
        <v>8355</v>
      </c>
      <c r="G8357">
        <f t="shared" ca="1" si="263"/>
        <v>1.8121107716804006E-2</v>
      </c>
    </row>
    <row r="8358" spans="2:7" x14ac:dyDescent="0.2">
      <c r="B8358" s="153"/>
      <c r="C8358" s="61"/>
      <c r="D8358" t="e">
        <f t="shared" si="264"/>
        <v>#DIV/0!</v>
      </c>
      <c r="F8358">
        <v>8356</v>
      </c>
      <c r="G8358">
        <f t="shared" ca="1" si="263"/>
        <v>4.6081793551403752E-2</v>
      </c>
    </row>
    <row r="8359" spans="2:7" x14ac:dyDescent="0.2">
      <c r="B8359" s="153"/>
      <c r="C8359" s="61"/>
      <c r="D8359" t="e">
        <f t="shared" si="264"/>
        <v>#DIV/0!</v>
      </c>
      <c r="F8359">
        <v>8357</v>
      </c>
      <c r="G8359">
        <f t="shared" ca="1" si="263"/>
        <v>3.6877838793050545E-2</v>
      </c>
    </row>
    <row r="8360" spans="2:7" x14ac:dyDescent="0.2">
      <c r="B8360" s="153"/>
      <c r="C8360" s="61"/>
      <c r="D8360" t="e">
        <f t="shared" si="264"/>
        <v>#DIV/0!</v>
      </c>
      <c r="F8360">
        <v>8358</v>
      </c>
      <c r="G8360">
        <f t="shared" ca="1" si="263"/>
        <v>1.0010334483613161E-2</v>
      </c>
    </row>
    <row r="8361" spans="2:7" x14ac:dyDescent="0.2">
      <c r="B8361" s="153"/>
      <c r="C8361" s="61"/>
      <c r="D8361" t="e">
        <f t="shared" si="264"/>
        <v>#DIV/0!</v>
      </c>
      <c r="F8361">
        <v>8359</v>
      </c>
      <c r="G8361">
        <f t="shared" ca="1" si="263"/>
        <v>5.7100042237906885E-2</v>
      </c>
    </row>
    <row r="8362" spans="2:7" x14ac:dyDescent="0.2">
      <c r="B8362" s="153"/>
      <c r="C8362" s="61"/>
      <c r="D8362" t="e">
        <f t="shared" si="264"/>
        <v>#DIV/0!</v>
      </c>
      <c r="F8362">
        <v>8360</v>
      </c>
      <c r="G8362">
        <f t="shared" ca="1" si="263"/>
        <v>-3.8757634233004282E-2</v>
      </c>
    </row>
    <row r="8363" spans="2:7" x14ac:dyDescent="0.2">
      <c r="B8363" s="153"/>
      <c r="C8363" s="61"/>
      <c r="D8363" t="e">
        <f t="shared" si="264"/>
        <v>#DIV/0!</v>
      </c>
      <c r="F8363">
        <v>8361</v>
      </c>
      <c r="G8363">
        <f t="shared" ca="1" si="263"/>
        <v>1.5195333526544855E-2</v>
      </c>
    </row>
    <row r="8364" spans="2:7" x14ac:dyDescent="0.2">
      <c r="B8364" s="153"/>
      <c r="C8364" s="61"/>
      <c r="D8364" t="e">
        <f t="shared" si="264"/>
        <v>#DIV/0!</v>
      </c>
      <c r="F8364">
        <v>8362</v>
      </c>
      <c r="G8364">
        <f t="shared" ca="1" si="263"/>
        <v>-1.1575356360944717E-2</v>
      </c>
    </row>
    <row r="8365" spans="2:7" x14ac:dyDescent="0.2">
      <c r="B8365" s="153"/>
      <c r="C8365" s="61"/>
      <c r="D8365" t="e">
        <f t="shared" si="264"/>
        <v>#DIV/0!</v>
      </c>
      <c r="F8365">
        <v>8363</v>
      </c>
      <c r="G8365">
        <f t="shared" ca="1" si="263"/>
        <v>2.4330446267258096E-2</v>
      </c>
    </row>
    <row r="8366" spans="2:7" x14ac:dyDescent="0.2">
      <c r="B8366" s="153"/>
      <c r="C8366" s="61"/>
      <c r="D8366" t="e">
        <f t="shared" si="264"/>
        <v>#DIV/0!</v>
      </c>
      <c r="F8366">
        <v>8364</v>
      </c>
      <c r="G8366">
        <f t="shared" ca="1" si="263"/>
        <v>-5.354489799163367E-3</v>
      </c>
    </row>
    <row r="8367" spans="2:7" x14ac:dyDescent="0.2">
      <c r="B8367" s="153"/>
      <c r="C8367" s="61"/>
      <c r="D8367" t="e">
        <f t="shared" si="264"/>
        <v>#DIV/0!</v>
      </c>
      <c r="F8367">
        <v>8365</v>
      </c>
      <c r="G8367">
        <f t="shared" ca="1" si="263"/>
        <v>-4.9792536149317647E-2</v>
      </c>
    </row>
    <row r="8368" spans="2:7" x14ac:dyDescent="0.2">
      <c r="B8368" s="153"/>
      <c r="C8368" s="61"/>
      <c r="D8368" t="e">
        <f t="shared" si="264"/>
        <v>#DIV/0!</v>
      </c>
      <c r="F8368">
        <v>8366</v>
      </c>
      <c r="G8368">
        <f t="shared" ca="1" si="263"/>
        <v>2.7293799356496718E-2</v>
      </c>
    </row>
    <row r="8369" spans="2:7" x14ac:dyDescent="0.2">
      <c r="B8369" s="153"/>
      <c r="C8369" s="61"/>
      <c r="D8369" t="e">
        <f t="shared" si="264"/>
        <v>#DIV/0!</v>
      </c>
      <c r="F8369">
        <v>8367</v>
      </c>
      <c r="G8369">
        <f t="shared" ca="1" si="263"/>
        <v>-1.3949470888478191E-2</v>
      </c>
    </row>
    <row r="8370" spans="2:7" x14ac:dyDescent="0.2">
      <c r="B8370" s="153"/>
      <c r="C8370" s="61"/>
      <c r="D8370" t="e">
        <f t="shared" si="264"/>
        <v>#DIV/0!</v>
      </c>
      <c r="F8370">
        <v>8368</v>
      </c>
      <c r="G8370">
        <f t="shared" ca="1" si="263"/>
        <v>-2.5827041414457484E-2</v>
      </c>
    </row>
    <row r="8371" spans="2:7" x14ac:dyDescent="0.2">
      <c r="B8371" s="153"/>
      <c r="C8371" s="61"/>
      <c r="D8371" t="e">
        <f t="shared" si="264"/>
        <v>#DIV/0!</v>
      </c>
      <c r="F8371">
        <v>8369</v>
      </c>
      <c r="G8371">
        <f t="shared" ca="1" si="263"/>
        <v>-7.5907294332943478E-2</v>
      </c>
    </row>
    <row r="8372" spans="2:7" x14ac:dyDescent="0.2">
      <c r="B8372" s="153"/>
      <c r="C8372" s="61"/>
      <c r="D8372" t="e">
        <f t="shared" si="264"/>
        <v>#DIV/0!</v>
      </c>
      <c r="F8372">
        <v>8370</v>
      </c>
      <c r="G8372">
        <f t="shared" ca="1" si="263"/>
        <v>-3.5248950792637181E-3</v>
      </c>
    </row>
    <row r="8373" spans="2:7" x14ac:dyDescent="0.2">
      <c r="B8373" s="153"/>
      <c r="C8373" s="61"/>
      <c r="D8373" t="e">
        <f t="shared" si="264"/>
        <v>#DIV/0!</v>
      </c>
      <c r="F8373">
        <v>8371</v>
      </c>
      <c r="G8373">
        <f t="shared" ca="1" si="263"/>
        <v>7.6968781644392984E-4</v>
      </c>
    </row>
    <row r="8374" spans="2:7" x14ac:dyDescent="0.2">
      <c r="B8374" s="153"/>
      <c r="C8374" s="61"/>
      <c r="D8374" t="e">
        <f t="shared" si="264"/>
        <v>#DIV/0!</v>
      </c>
      <c r="F8374">
        <v>8372</v>
      </c>
      <c r="G8374">
        <f t="shared" ca="1" si="263"/>
        <v>4.3040756008367632E-2</v>
      </c>
    </row>
    <row r="8375" spans="2:7" x14ac:dyDescent="0.2">
      <c r="B8375" s="153"/>
      <c r="C8375" s="61"/>
      <c r="D8375" t="e">
        <f t="shared" si="264"/>
        <v>#DIV/0!</v>
      </c>
      <c r="F8375">
        <v>8373</v>
      </c>
      <c r="G8375">
        <f t="shared" ca="1" si="263"/>
        <v>1.1110043804753592E-2</v>
      </c>
    </row>
    <row r="8376" spans="2:7" x14ac:dyDescent="0.2">
      <c r="B8376" s="153"/>
      <c r="C8376" s="61"/>
      <c r="D8376" t="e">
        <f t="shared" si="264"/>
        <v>#DIV/0!</v>
      </c>
      <c r="F8376">
        <v>8374</v>
      </c>
      <c r="G8376">
        <f t="shared" ca="1" si="263"/>
        <v>6.4813297559695976E-2</v>
      </c>
    </row>
    <row r="8377" spans="2:7" x14ac:dyDescent="0.2">
      <c r="B8377" s="153"/>
      <c r="C8377" s="61"/>
      <c r="D8377" t="e">
        <f t="shared" si="264"/>
        <v>#DIV/0!</v>
      </c>
      <c r="F8377">
        <v>8375</v>
      </c>
      <c r="G8377">
        <f t="shared" ca="1" si="263"/>
        <v>-9.6884826672638362E-3</v>
      </c>
    </row>
    <row r="8378" spans="2:7" x14ac:dyDescent="0.2">
      <c r="B8378" s="153"/>
      <c r="C8378" s="61"/>
      <c r="D8378" t="e">
        <f t="shared" si="264"/>
        <v>#DIV/0!</v>
      </c>
      <c r="F8378">
        <v>8376</v>
      </c>
      <c r="G8378">
        <f t="shared" ca="1" si="263"/>
        <v>-3.2359451854081303E-2</v>
      </c>
    </row>
    <row r="8379" spans="2:7" x14ac:dyDescent="0.2">
      <c r="B8379" s="153"/>
      <c r="C8379" s="61"/>
      <c r="D8379" t="e">
        <f t="shared" si="264"/>
        <v>#DIV/0!</v>
      </c>
      <c r="F8379">
        <v>8377</v>
      </c>
      <c r="G8379">
        <f t="shared" ca="1" si="263"/>
        <v>-5.9001806688316991E-2</v>
      </c>
    </row>
    <row r="8380" spans="2:7" x14ac:dyDescent="0.2">
      <c r="B8380" s="153"/>
      <c r="C8380" s="61"/>
      <c r="D8380" t="e">
        <f t="shared" si="264"/>
        <v>#DIV/0!</v>
      </c>
      <c r="F8380">
        <v>8378</v>
      </c>
      <c r="G8380">
        <f t="shared" ca="1" si="263"/>
        <v>3.1074991588703676E-2</v>
      </c>
    </row>
    <row r="8381" spans="2:7" x14ac:dyDescent="0.2">
      <c r="B8381" s="153"/>
      <c r="C8381" s="61"/>
      <c r="D8381" t="e">
        <f t="shared" si="264"/>
        <v>#DIV/0!</v>
      </c>
      <c r="F8381">
        <v>8379</v>
      </c>
      <c r="G8381">
        <f t="shared" ca="1" si="263"/>
        <v>1.7364508375347035E-2</v>
      </c>
    </row>
    <row r="8382" spans="2:7" x14ac:dyDescent="0.2">
      <c r="B8382" s="153"/>
      <c r="C8382" s="61"/>
      <c r="D8382" t="e">
        <f t="shared" si="264"/>
        <v>#DIV/0!</v>
      </c>
      <c r="F8382">
        <v>8380</v>
      </c>
      <c r="G8382">
        <f t="shared" ca="1" si="263"/>
        <v>-9.7834357706071448E-2</v>
      </c>
    </row>
    <row r="8383" spans="2:7" x14ac:dyDescent="0.2">
      <c r="B8383" s="153"/>
      <c r="C8383" s="61"/>
      <c r="D8383" t="e">
        <f t="shared" si="264"/>
        <v>#DIV/0!</v>
      </c>
      <c r="F8383">
        <v>8381</v>
      </c>
      <c r="G8383">
        <f t="shared" ca="1" si="263"/>
        <v>-6.0885314947311718E-2</v>
      </c>
    </row>
    <row r="8384" spans="2:7" x14ac:dyDescent="0.2">
      <c r="B8384" s="153"/>
      <c r="C8384" s="61"/>
      <c r="D8384" t="e">
        <f t="shared" si="264"/>
        <v>#DIV/0!</v>
      </c>
      <c r="F8384">
        <v>8382</v>
      </c>
      <c r="G8384">
        <f t="shared" ca="1" si="263"/>
        <v>-4.0953197046551502E-3</v>
      </c>
    </row>
    <row r="8385" spans="2:7" x14ac:dyDescent="0.2">
      <c r="B8385" s="153"/>
      <c r="C8385" s="61"/>
      <c r="D8385" t="e">
        <f t="shared" si="264"/>
        <v>#DIV/0!</v>
      </c>
      <c r="F8385">
        <v>8383</v>
      </c>
      <c r="G8385">
        <f t="shared" ca="1" si="263"/>
        <v>-7.3959321408481622E-3</v>
      </c>
    </row>
    <row r="8386" spans="2:7" x14ac:dyDescent="0.2">
      <c r="B8386" s="153"/>
      <c r="C8386" s="61"/>
      <c r="D8386" t="e">
        <f t="shared" si="264"/>
        <v>#DIV/0!</v>
      </c>
      <c r="F8386">
        <v>8384</v>
      </c>
      <c r="G8386">
        <f t="shared" ca="1" si="263"/>
        <v>1.4925302760819929E-3</v>
      </c>
    </row>
    <row r="8387" spans="2:7" x14ac:dyDescent="0.2">
      <c r="B8387" s="153"/>
      <c r="C8387" s="61"/>
      <c r="D8387" t="e">
        <f t="shared" si="264"/>
        <v>#DIV/0!</v>
      </c>
      <c r="F8387">
        <v>8385</v>
      </c>
      <c r="G8387">
        <f t="shared" ref="G8387:G8450" ca="1" si="265">_xlfn.NORM.INV(RAND(),$N$5,$N$6)</f>
        <v>7.8716253386400203E-2</v>
      </c>
    </row>
    <row r="8388" spans="2:7" x14ac:dyDescent="0.2">
      <c r="B8388" s="153"/>
      <c r="C8388" s="61"/>
      <c r="D8388" t="e">
        <f t="shared" si="264"/>
        <v>#DIV/0!</v>
      </c>
      <c r="F8388">
        <v>8386</v>
      </c>
      <c r="G8388">
        <f t="shared" ca="1" si="265"/>
        <v>-9.2505851963991352E-3</v>
      </c>
    </row>
    <row r="8389" spans="2:7" x14ac:dyDescent="0.2">
      <c r="B8389" s="153"/>
      <c r="C8389" s="61"/>
      <c r="D8389" t="e">
        <f t="shared" si="264"/>
        <v>#DIV/0!</v>
      </c>
      <c r="F8389">
        <v>8387</v>
      </c>
      <c r="G8389">
        <f t="shared" ca="1" si="265"/>
        <v>0.10003629693775497</v>
      </c>
    </row>
    <row r="8390" spans="2:7" x14ac:dyDescent="0.2">
      <c r="B8390" s="153"/>
      <c r="C8390" s="61"/>
      <c r="D8390" t="e">
        <f t="shared" si="264"/>
        <v>#DIV/0!</v>
      </c>
      <c r="F8390">
        <v>8388</v>
      </c>
      <c r="G8390">
        <f t="shared" ca="1" si="265"/>
        <v>-6.2761674361030001E-3</v>
      </c>
    </row>
    <row r="8391" spans="2:7" x14ac:dyDescent="0.2">
      <c r="B8391" s="153"/>
      <c r="C8391" s="61"/>
      <c r="D8391" t="e">
        <f t="shared" si="264"/>
        <v>#DIV/0!</v>
      </c>
      <c r="F8391">
        <v>8389</v>
      </c>
      <c r="G8391">
        <f t="shared" ca="1" si="265"/>
        <v>-8.2785084030613409E-2</v>
      </c>
    </row>
    <row r="8392" spans="2:7" x14ac:dyDescent="0.2">
      <c r="B8392" s="153"/>
      <c r="C8392" s="61"/>
      <c r="D8392" t="e">
        <f t="shared" si="264"/>
        <v>#DIV/0!</v>
      </c>
      <c r="F8392">
        <v>8390</v>
      </c>
      <c r="G8392">
        <f t="shared" ca="1" si="265"/>
        <v>2.8739584867691882E-2</v>
      </c>
    </row>
    <row r="8393" spans="2:7" x14ac:dyDescent="0.2">
      <c r="B8393" s="153"/>
      <c r="C8393" s="61"/>
      <c r="D8393" t="e">
        <f t="shared" si="264"/>
        <v>#DIV/0!</v>
      </c>
      <c r="F8393">
        <v>8391</v>
      </c>
      <c r="G8393">
        <f t="shared" ca="1" si="265"/>
        <v>-1.623247508630846E-2</v>
      </c>
    </row>
    <row r="8394" spans="2:7" x14ac:dyDescent="0.2">
      <c r="B8394" s="153"/>
      <c r="C8394" s="61"/>
      <c r="D8394" t="e">
        <f t="shared" si="264"/>
        <v>#DIV/0!</v>
      </c>
      <c r="F8394">
        <v>8392</v>
      </c>
      <c r="G8394">
        <f t="shared" ca="1" si="265"/>
        <v>2.2417581669029966E-2</v>
      </c>
    </row>
    <row r="8395" spans="2:7" x14ac:dyDescent="0.2">
      <c r="B8395" s="153"/>
      <c r="C8395" s="61"/>
      <c r="D8395" t="e">
        <f t="shared" si="264"/>
        <v>#DIV/0!</v>
      </c>
      <c r="F8395">
        <v>8393</v>
      </c>
      <c r="G8395">
        <f t="shared" ca="1" si="265"/>
        <v>8.9025977986618557E-2</v>
      </c>
    </row>
    <row r="8396" spans="2:7" x14ac:dyDescent="0.2">
      <c r="B8396" s="153"/>
      <c r="C8396" s="61"/>
      <c r="D8396" t="e">
        <f t="shared" si="264"/>
        <v>#DIV/0!</v>
      </c>
      <c r="F8396">
        <v>8394</v>
      </c>
      <c r="G8396">
        <f t="shared" ca="1" si="265"/>
        <v>-3.2553116681944973E-2</v>
      </c>
    </row>
    <row r="8397" spans="2:7" x14ac:dyDescent="0.2">
      <c r="B8397" s="153"/>
      <c r="C8397" s="61"/>
      <c r="D8397" t="e">
        <f t="shared" si="264"/>
        <v>#DIV/0!</v>
      </c>
      <c r="F8397">
        <v>8395</v>
      </c>
      <c r="G8397">
        <f t="shared" ca="1" si="265"/>
        <v>-6.9129537307183478E-2</v>
      </c>
    </row>
    <row r="8398" spans="2:7" x14ac:dyDescent="0.2">
      <c r="B8398" s="153"/>
      <c r="C8398" s="61"/>
      <c r="D8398" t="e">
        <f t="shared" si="264"/>
        <v>#DIV/0!</v>
      </c>
      <c r="F8398">
        <v>8396</v>
      </c>
      <c r="G8398">
        <f t="shared" ca="1" si="265"/>
        <v>4.4528812780890853E-2</v>
      </c>
    </row>
    <row r="8399" spans="2:7" x14ac:dyDescent="0.2">
      <c r="B8399" s="153"/>
      <c r="C8399" s="61"/>
      <c r="D8399" t="e">
        <f t="shared" si="264"/>
        <v>#DIV/0!</v>
      </c>
      <c r="F8399">
        <v>8397</v>
      </c>
      <c r="G8399">
        <f t="shared" ca="1" si="265"/>
        <v>2.8441393807219533E-2</v>
      </c>
    </row>
    <row r="8400" spans="2:7" x14ac:dyDescent="0.2">
      <c r="B8400" s="153"/>
      <c r="C8400" s="61"/>
      <c r="D8400" t="e">
        <f t="shared" si="264"/>
        <v>#DIV/0!</v>
      </c>
      <c r="F8400">
        <v>8398</v>
      </c>
      <c r="G8400">
        <f t="shared" ca="1" si="265"/>
        <v>-7.0648684726707625E-4</v>
      </c>
    </row>
    <row r="8401" spans="2:7" x14ac:dyDescent="0.2">
      <c r="B8401" s="153"/>
      <c r="C8401" s="61"/>
      <c r="D8401" t="e">
        <f t="shared" si="264"/>
        <v>#DIV/0!</v>
      </c>
      <c r="F8401">
        <v>8399</v>
      </c>
      <c r="G8401">
        <f t="shared" ca="1" si="265"/>
        <v>-1.1264917972435664E-2</v>
      </c>
    </row>
    <row r="8402" spans="2:7" x14ac:dyDescent="0.2">
      <c r="B8402" s="153"/>
      <c r="C8402" s="61"/>
      <c r="D8402" t="e">
        <f t="shared" ref="D8402:D8465" si="266">(C8402-C8403)/C8403</f>
        <v>#DIV/0!</v>
      </c>
      <c r="F8402">
        <v>8400</v>
      </c>
      <c r="G8402">
        <f t="shared" ca="1" si="265"/>
        <v>-8.394420247907948E-2</v>
      </c>
    </row>
    <row r="8403" spans="2:7" x14ac:dyDescent="0.2">
      <c r="B8403" s="153"/>
      <c r="C8403" s="61"/>
      <c r="D8403" t="e">
        <f t="shared" si="266"/>
        <v>#DIV/0!</v>
      </c>
      <c r="F8403">
        <v>8401</v>
      </c>
      <c r="G8403">
        <f t="shared" ca="1" si="265"/>
        <v>3.5961013292948062E-2</v>
      </c>
    </row>
    <row r="8404" spans="2:7" x14ac:dyDescent="0.2">
      <c r="B8404" s="153"/>
      <c r="C8404" s="61"/>
      <c r="D8404" t="e">
        <f t="shared" si="266"/>
        <v>#DIV/0!</v>
      </c>
      <c r="F8404">
        <v>8402</v>
      </c>
      <c r="G8404">
        <f t="shared" ca="1" si="265"/>
        <v>5.3610632501684297E-2</v>
      </c>
    </row>
    <row r="8405" spans="2:7" x14ac:dyDescent="0.2">
      <c r="B8405" s="153"/>
      <c r="C8405" s="61"/>
      <c r="D8405" t="e">
        <f t="shared" si="266"/>
        <v>#DIV/0!</v>
      </c>
      <c r="F8405">
        <v>8403</v>
      </c>
      <c r="G8405">
        <f t="shared" ca="1" si="265"/>
        <v>-4.6583507114495035E-2</v>
      </c>
    </row>
    <row r="8406" spans="2:7" x14ac:dyDescent="0.2">
      <c r="B8406" s="153"/>
      <c r="C8406" s="61"/>
      <c r="D8406" t="e">
        <f t="shared" si="266"/>
        <v>#DIV/0!</v>
      </c>
      <c r="F8406">
        <v>8404</v>
      </c>
      <c r="G8406">
        <f t="shared" ca="1" si="265"/>
        <v>-4.8832790092918438E-2</v>
      </c>
    </row>
    <row r="8407" spans="2:7" x14ac:dyDescent="0.2">
      <c r="B8407" s="153"/>
      <c r="C8407" s="61"/>
      <c r="D8407" t="e">
        <f t="shared" si="266"/>
        <v>#DIV/0!</v>
      </c>
      <c r="F8407">
        <v>8405</v>
      </c>
      <c r="G8407">
        <f t="shared" ca="1" si="265"/>
        <v>-3.379050984263756E-2</v>
      </c>
    </row>
    <row r="8408" spans="2:7" x14ac:dyDescent="0.2">
      <c r="B8408" s="153"/>
      <c r="C8408" s="61"/>
      <c r="D8408" t="e">
        <f t="shared" si="266"/>
        <v>#DIV/0!</v>
      </c>
      <c r="F8408">
        <v>8406</v>
      </c>
      <c r="G8408">
        <f t="shared" ca="1" si="265"/>
        <v>3.958839045943225E-2</v>
      </c>
    </row>
    <row r="8409" spans="2:7" x14ac:dyDescent="0.2">
      <c r="B8409" s="153"/>
      <c r="C8409" s="61"/>
      <c r="D8409" t="e">
        <f t="shared" si="266"/>
        <v>#DIV/0!</v>
      </c>
      <c r="F8409">
        <v>8407</v>
      </c>
      <c r="G8409">
        <f t="shared" ca="1" si="265"/>
        <v>8.7918160456307348E-2</v>
      </c>
    </row>
    <row r="8410" spans="2:7" x14ac:dyDescent="0.2">
      <c r="B8410" s="153"/>
      <c r="C8410" s="61"/>
      <c r="D8410" t="e">
        <f t="shared" si="266"/>
        <v>#DIV/0!</v>
      </c>
      <c r="F8410">
        <v>8408</v>
      </c>
      <c r="G8410">
        <f t="shared" ca="1" si="265"/>
        <v>5.88802047252772E-3</v>
      </c>
    </row>
    <row r="8411" spans="2:7" x14ac:dyDescent="0.2">
      <c r="B8411" s="153"/>
      <c r="C8411" s="61"/>
      <c r="D8411" t="e">
        <f t="shared" si="266"/>
        <v>#DIV/0!</v>
      </c>
      <c r="F8411">
        <v>8409</v>
      </c>
      <c r="G8411">
        <f t="shared" ca="1" si="265"/>
        <v>-8.9854641315569844E-3</v>
      </c>
    </row>
    <row r="8412" spans="2:7" x14ac:dyDescent="0.2">
      <c r="B8412" s="153"/>
      <c r="C8412" s="61"/>
      <c r="D8412" t="e">
        <f t="shared" si="266"/>
        <v>#DIV/0!</v>
      </c>
      <c r="F8412">
        <v>8410</v>
      </c>
      <c r="G8412">
        <f t="shared" ca="1" si="265"/>
        <v>-9.3242645702687879E-2</v>
      </c>
    </row>
    <row r="8413" spans="2:7" x14ac:dyDescent="0.2">
      <c r="B8413" s="153"/>
      <c r="C8413" s="61"/>
      <c r="D8413" t="e">
        <f t="shared" si="266"/>
        <v>#DIV/0!</v>
      </c>
      <c r="F8413">
        <v>8411</v>
      </c>
      <c r="G8413">
        <f t="shared" ca="1" si="265"/>
        <v>-0.11014276938139488</v>
      </c>
    </row>
    <row r="8414" spans="2:7" x14ac:dyDescent="0.2">
      <c r="B8414" s="153"/>
      <c r="C8414" s="61"/>
      <c r="D8414" t="e">
        <f t="shared" si="266"/>
        <v>#DIV/0!</v>
      </c>
      <c r="F8414">
        <v>8412</v>
      </c>
      <c r="G8414">
        <f t="shared" ca="1" si="265"/>
        <v>-1.7516601275120874E-2</v>
      </c>
    </row>
    <row r="8415" spans="2:7" x14ac:dyDescent="0.2">
      <c r="B8415" s="153"/>
      <c r="C8415" s="61"/>
      <c r="D8415" t="e">
        <f t="shared" si="266"/>
        <v>#DIV/0!</v>
      </c>
      <c r="F8415">
        <v>8413</v>
      </c>
      <c r="G8415">
        <f t="shared" ca="1" si="265"/>
        <v>6.5712998346792742E-2</v>
      </c>
    </row>
    <row r="8416" spans="2:7" x14ac:dyDescent="0.2">
      <c r="B8416" s="153"/>
      <c r="C8416" s="61"/>
      <c r="D8416" t="e">
        <f t="shared" si="266"/>
        <v>#DIV/0!</v>
      </c>
      <c r="F8416">
        <v>8414</v>
      </c>
      <c r="G8416">
        <f t="shared" ca="1" si="265"/>
        <v>3.9659404742278153E-3</v>
      </c>
    </row>
    <row r="8417" spans="2:7" x14ac:dyDescent="0.2">
      <c r="B8417" s="153"/>
      <c r="C8417" s="61"/>
      <c r="D8417" t="e">
        <f t="shared" si="266"/>
        <v>#DIV/0!</v>
      </c>
      <c r="F8417">
        <v>8415</v>
      </c>
      <c r="G8417">
        <f t="shared" ca="1" si="265"/>
        <v>-5.4504768586377546E-2</v>
      </c>
    </row>
    <row r="8418" spans="2:7" x14ac:dyDescent="0.2">
      <c r="B8418" s="153"/>
      <c r="C8418" s="61"/>
      <c r="D8418" t="e">
        <f t="shared" si="266"/>
        <v>#DIV/0!</v>
      </c>
      <c r="F8418">
        <v>8416</v>
      </c>
      <c r="G8418">
        <f t="shared" ca="1" si="265"/>
        <v>9.8447468544704153E-2</v>
      </c>
    </row>
    <row r="8419" spans="2:7" x14ac:dyDescent="0.2">
      <c r="B8419" s="153"/>
      <c r="C8419" s="61"/>
      <c r="D8419" t="e">
        <f t="shared" si="266"/>
        <v>#DIV/0!</v>
      </c>
      <c r="F8419">
        <v>8417</v>
      </c>
      <c r="G8419">
        <f t="shared" ca="1" si="265"/>
        <v>-1.8902337367279387E-3</v>
      </c>
    </row>
    <row r="8420" spans="2:7" x14ac:dyDescent="0.2">
      <c r="B8420" s="153"/>
      <c r="C8420" s="61"/>
      <c r="D8420" t="e">
        <f t="shared" si="266"/>
        <v>#DIV/0!</v>
      </c>
      <c r="F8420">
        <v>8418</v>
      </c>
      <c r="G8420">
        <f t="shared" ca="1" si="265"/>
        <v>-1.7234930404393455E-2</v>
      </c>
    </row>
    <row r="8421" spans="2:7" x14ac:dyDescent="0.2">
      <c r="B8421" s="153"/>
      <c r="C8421" s="61"/>
      <c r="D8421" t="e">
        <f t="shared" si="266"/>
        <v>#DIV/0!</v>
      </c>
      <c r="F8421">
        <v>8419</v>
      </c>
      <c r="G8421">
        <f t="shared" ca="1" si="265"/>
        <v>4.3184544271135427E-4</v>
      </c>
    </row>
    <row r="8422" spans="2:7" x14ac:dyDescent="0.2">
      <c r="B8422" s="153"/>
      <c r="C8422" s="61"/>
      <c r="D8422" t="e">
        <f t="shared" si="266"/>
        <v>#DIV/0!</v>
      </c>
      <c r="F8422">
        <v>8420</v>
      </c>
      <c r="G8422">
        <f t="shared" ca="1" si="265"/>
        <v>1.2818791730968346E-2</v>
      </c>
    </row>
    <row r="8423" spans="2:7" x14ac:dyDescent="0.2">
      <c r="B8423" s="153"/>
      <c r="C8423" s="61"/>
      <c r="D8423" t="e">
        <f t="shared" si="266"/>
        <v>#DIV/0!</v>
      </c>
      <c r="F8423">
        <v>8421</v>
      </c>
      <c r="G8423">
        <f t="shared" ca="1" si="265"/>
        <v>8.1730602920768239E-2</v>
      </c>
    </row>
    <row r="8424" spans="2:7" x14ac:dyDescent="0.2">
      <c r="B8424" s="153"/>
      <c r="C8424" s="61"/>
      <c r="D8424" t="e">
        <f t="shared" si="266"/>
        <v>#DIV/0!</v>
      </c>
      <c r="F8424">
        <v>8422</v>
      </c>
      <c r="G8424">
        <f t="shared" ca="1" si="265"/>
        <v>-4.3976286809416327E-3</v>
      </c>
    </row>
    <row r="8425" spans="2:7" x14ac:dyDescent="0.2">
      <c r="B8425" s="153"/>
      <c r="C8425" s="61"/>
      <c r="D8425" t="e">
        <f t="shared" si="266"/>
        <v>#DIV/0!</v>
      </c>
      <c r="F8425">
        <v>8423</v>
      </c>
      <c r="G8425">
        <f t="shared" ca="1" si="265"/>
        <v>6.3109807628820933E-3</v>
      </c>
    </row>
    <row r="8426" spans="2:7" x14ac:dyDescent="0.2">
      <c r="B8426" s="153"/>
      <c r="C8426" s="61"/>
      <c r="D8426" t="e">
        <f t="shared" si="266"/>
        <v>#DIV/0!</v>
      </c>
      <c r="F8426">
        <v>8424</v>
      </c>
      <c r="G8426">
        <f t="shared" ca="1" si="265"/>
        <v>3.3546966651311384E-2</v>
      </c>
    </row>
    <row r="8427" spans="2:7" x14ac:dyDescent="0.2">
      <c r="B8427" s="153"/>
      <c r="C8427" s="61"/>
      <c r="D8427" t="e">
        <f t="shared" si="266"/>
        <v>#DIV/0!</v>
      </c>
      <c r="F8427">
        <v>8425</v>
      </c>
      <c r="G8427">
        <f t="shared" ca="1" si="265"/>
        <v>7.9427775930538805E-2</v>
      </c>
    </row>
    <row r="8428" spans="2:7" x14ac:dyDescent="0.2">
      <c r="B8428" s="153"/>
      <c r="C8428" s="61"/>
      <c r="D8428" t="e">
        <f t="shared" si="266"/>
        <v>#DIV/0!</v>
      </c>
      <c r="F8428">
        <v>8426</v>
      </c>
      <c r="G8428">
        <f t="shared" ca="1" si="265"/>
        <v>9.6633362787186594E-2</v>
      </c>
    </row>
    <row r="8429" spans="2:7" x14ac:dyDescent="0.2">
      <c r="B8429" s="153"/>
      <c r="C8429" s="61"/>
      <c r="D8429" t="e">
        <f t="shared" si="266"/>
        <v>#DIV/0!</v>
      </c>
      <c r="F8429">
        <v>8427</v>
      </c>
      <c r="G8429">
        <f t="shared" ca="1" si="265"/>
        <v>5.1603005000642459E-2</v>
      </c>
    </row>
    <row r="8430" spans="2:7" x14ac:dyDescent="0.2">
      <c r="B8430" s="153"/>
      <c r="C8430" s="61"/>
      <c r="D8430" t="e">
        <f t="shared" si="266"/>
        <v>#DIV/0!</v>
      </c>
      <c r="F8430">
        <v>8428</v>
      </c>
      <c r="G8430">
        <f t="shared" ca="1" si="265"/>
        <v>-2.679138950162448E-2</v>
      </c>
    </row>
    <row r="8431" spans="2:7" x14ac:dyDescent="0.2">
      <c r="B8431" s="153"/>
      <c r="C8431" s="61"/>
      <c r="D8431" t="e">
        <f t="shared" si="266"/>
        <v>#DIV/0!</v>
      </c>
      <c r="F8431">
        <v>8429</v>
      </c>
      <c r="G8431">
        <f t="shared" ca="1" si="265"/>
        <v>1.3794472490567389E-2</v>
      </c>
    </row>
    <row r="8432" spans="2:7" x14ac:dyDescent="0.2">
      <c r="B8432" s="153"/>
      <c r="C8432" s="61"/>
      <c r="D8432" t="e">
        <f t="shared" si="266"/>
        <v>#DIV/0!</v>
      </c>
      <c r="F8432">
        <v>8430</v>
      </c>
      <c r="G8432">
        <f t="shared" ca="1" si="265"/>
        <v>-6.1406295138357686E-2</v>
      </c>
    </row>
    <row r="8433" spans="2:7" x14ac:dyDescent="0.2">
      <c r="B8433" s="153"/>
      <c r="C8433" s="61"/>
      <c r="D8433" t="e">
        <f t="shared" si="266"/>
        <v>#DIV/0!</v>
      </c>
      <c r="F8433">
        <v>8431</v>
      </c>
      <c r="G8433">
        <f t="shared" ca="1" si="265"/>
        <v>-0.10164374061533588</v>
      </c>
    </row>
    <row r="8434" spans="2:7" x14ac:dyDescent="0.2">
      <c r="B8434" s="153"/>
      <c r="C8434" s="61"/>
      <c r="D8434" t="e">
        <f t="shared" si="266"/>
        <v>#DIV/0!</v>
      </c>
      <c r="F8434">
        <v>8432</v>
      </c>
      <c r="G8434">
        <f t="shared" ca="1" si="265"/>
        <v>-9.4972972971927611E-2</v>
      </c>
    </row>
    <row r="8435" spans="2:7" x14ac:dyDescent="0.2">
      <c r="B8435" s="153"/>
      <c r="C8435" s="61"/>
      <c r="D8435" t="e">
        <f t="shared" si="266"/>
        <v>#DIV/0!</v>
      </c>
      <c r="F8435">
        <v>8433</v>
      </c>
      <c r="G8435">
        <f t="shared" ca="1" si="265"/>
        <v>-4.7059550355874362E-4</v>
      </c>
    </row>
    <row r="8436" spans="2:7" x14ac:dyDescent="0.2">
      <c r="B8436" s="153"/>
      <c r="C8436" s="61"/>
      <c r="D8436" t="e">
        <f t="shared" si="266"/>
        <v>#DIV/0!</v>
      </c>
      <c r="F8436">
        <v>8434</v>
      </c>
      <c r="G8436">
        <f t="shared" ca="1" si="265"/>
        <v>8.8642300348855244E-2</v>
      </c>
    </row>
    <row r="8437" spans="2:7" x14ac:dyDescent="0.2">
      <c r="B8437" s="153"/>
      <c r="C8437" s="61"/>
      <c r="D8437" t="e">
        <f t="shared" si="266"/>
        <v>#DIV/0!</v>
      </c>
      <c r="F8437">
        <v>8435</v>
      </c>
      <c r="G8437">
        <f t="shared" ca="1" si="265"/>
        <v>4.0902127063855369E-2</v>
      </c>
    </row>
    <row r="8438" spans="2:7" x14ac:dyDescent="0.2">
      <c r="B8438" s="153"/>
      <c r="C8438" s="61"/>
      <c r="D8438" t="e">
        <f t="shared" si="266"/>
        <v>#DIV/0!</v>
      </c>
      <c r="F8438">
        <v>8436</v>
      </c>
      <c r="G8438">
        <f t="shared" ca="1" si="265"/>
        <v>2.1143068070847797E-2</v>
      </c>
    </row>
    <row r="8439" spans="2:7" x14ac:dyDescent="0.2">
      <c r="B8439" s="153"/>
      <c r="C8439" s="61"/>
      <c r="D8439" t="e">
        <f t="shared" si="266"/>
        <v>#DIV/0!</v>
      </c>
      <c r="F8439">
        <v>8437</v>
      </c>
      <c r="G8439">
        <f t="shared" ca="1" si="265"/>
        <v>-0.11989998834306632</v>
      </c>
    </row>
    <row r="8440" spans="2:7" x14ac:dyDescent="0.2">
      <c r="B8440" s="153"/>
      <c r="C8440" s="61"/>
      <c r="D8440" t="e">
        <f t="shared" si="266"/>
        <v>#DIV/0!</v>
      </c>
      <c r="F8440">
        <v>8438</v>
      </c>
      <c r="G8440">
        <f t="shared" ca="1" si="265"/>
        <v>4.5402923865426183E-4</v>
      </c>
    </row>
    <row r="8441" spans="2:7" x14ac:dyDescent="0.2">
      <c r="B8441" s="153"/>
      <c r="C8441" s="61"/>
      <c r="D8441" t="e">
        <f t="shared" si="266"/>
        <v>#DIV/0!</v>
      </c>
      <c r="F8441">
        <v>8439</v>
      </c>
      <c r="G8441">
        <f t="shared" ca="1" si="265"/>
        <v>-4.7881382592616303E-3</v>
      </c>
    </row>
    <row r="8442" spans="2:7" x14ac:dyDescent="0.2">
      <c r="B8442" s="153"/>
      <c r="C8442" s="61"/>
      <c r="D8442" t="e">
        <f t="shared" si="266"/>
        <v>#DIV/0!</v>
      </c>
      <c r="F8442">
        <v>8440</v>
      </c>
      <c r="G8442">
        <f t="shared" ca="1" si="265"/>
        <v>-9.0603138124894608E-2</v>
      </c>
    </row>
    <row r="8443" spans="2:7" x14ac:dyDescent="0.2">
      <c r="B8443" s="153"/>
      <c r="C8443" s="61"/>
      <c r="D8443" t="e">
        <f t="shared" si="266"/>
        <v>#DIV/0!</v>
      </c>
      <c r="F8443">
        <v>8441</v>
      </c>
      <c r="G8443">
        <f t="shared" ca="1" si="265"/>
        <v>-1.6179221029441696E-2</v>
      </c>
    </row>
    <row r="8444" spans="2:7" x14ac:dyDescent="0.2">
      <c r="B8444" s="153"/>
      <c r="C8444" s="61"/>
      <c r="D8444" t="e">
        <f t="shared" si="266"/>
        <v>#DIV/0!</v>
      </c>
      <c r="F8444">
        <v>8442</v>
      </c>
      <c r="G8444">
        <f t="shared" ca="1" si="265"/>
        <v>-5.2526425165924158E-2</v>
      </c>
    </row>
    <row r="8445" spans="2:7" x14ac:dyDescent="0.2">
      <c r="B8445" s="153"/>
      <c r="C8445" s="61"/>
      <c r="D8445" t="e">
        <f t="shared" si="266"/>
        <v>#DIV/0!</v>
      </c>
      <c r="F8445">
        <v>8443</v>
      </c>
      <c r="G8445">
        <f t="shared" ca="1" si="265"/>
        <v>-7.2099110808237221E-2</v>
      </c>
    </row>
    <row r="8446" spans="2:7" x14ac:dyDescent="0.2">
      <c r="B8446" s="153"/>
      <c r="C8446" s="61"/>
      <c r="D8446" t="e">
        <f t="shared" si="266"/>
        <v>#DIV/0!</v>
      </c>
      <c r="F8446">
        <v>8444</v>
      </c>
      <c r="G8446">
        <f t="shared" ca="1" si="265"/>
        <v>-3.7186482800892319E-3</v>
      </c>
    </row>
    <row r="8447" spans="2:7" x14ac:dyDescent="0.2">
      <c r="B8447" s="153"/>
      <c r="C8447" s="61"/>
      <c r="D8447" t="e">
        <f t="shared" si="266"/>
        <v>#DIV/0!</v>
      </c>
      <c r="F8447">
        <v>8445</v>
      </c>
      <c r="G8447">
        <f t="shared" ca="1" si="265"/>
        <v>-3.0434841960599073E-2</v>
      </c>
    </row>
    <row r="8448" spans="2:7" x14ac:dyDescent="0.2">
      <c r="B8448" s="153"/>
      <c r="C8448" s="61"/>
      <c r="D8448" t="e">
        <f t="shared" si="266"/>
        <v>#DIV/0!</v>
      </c>
      <c r="F8448">
        <v>8446</v>
      </c>
      <c r="G8448">
        <f t="shared" ca="1" si="265"/>
        <v>-7.5324947017721498E-4</v>
      </c>
    </row>
    <row r="8449" spans="2:7" x14ac:dyDescent="0.2">
      <c r="B8449" s="153"/>
      <c r="C8449" s="61"/>
      <c r="D8449" t="e">
        <f t="shared" si="266"/>
        <v>#DIV/0!</v>
      </c>
      <c r="F8449">
        <v>8447</v>
      </c>
      <c r="G8449">
        <f t="shared" ca="1" si="265"/>
        <v>-5.6610207722276066E-3</v>
      </c>
    </row>
    <row r="8450" spans="2:7" x14ac:dyDescent="0.2">
      <c r="B8450" s="153"/>
      <c r="C8450" s="61"/>
      <c r="D8450" t="e">
        <f t="shared" si="266"/>
        <v>#DIV/0!</v>
      </c>
      <c r="F8450">
        <v>8448</v>
      </c>
      <c r="G8450">
        <f t="shared" ca="1" si="265"/>
        <v>8.6213588382101098E-3</v>
      </c>
    </row>
    <row r="8451" spans="2:7" x14ac:dyDescent="0.2">
      <c r="B8451" s="153"/>
      <c r="C8451" s="61"/>
      <c r="D8451" t="e">
        <f t="shared" si="266"/>
        <v>#DIV/0!</v>
      </c>
      <c r="F8451">
        <v>8449</v>
      </c>
      <c r="G8451">
        <f t="shared" ref="G8451:G8514" ca="1" si="267">_xlfn.NORM.INV(RAND(),$N$5,$N$6)</f>
        <v>7.2965706662139071E-2</v>
      </c>
    </row>
    <row r="8452" spans="2:7" x14ac:dyDescent="0.2">
      <c r="B8452" s="153"/>
      <c r="C8452" s="61"/>
      <c r="D8452" t="e">
        <f t="shared" si="266"/>
        <v>#DIV/0!</v>
      </c>
      <c r="F8452">
        <v>8450</v>
      </c>
      <c r="G8452">
        <f t="shared" ca="1" si="267"/>
        <v>-8.0879801609401461E-2</v>
      </c>
    </row>
    <row r="8453" spans="2:7" x14ac:dyDescent="0.2">
      <c r="B8453" s="153"/>
      <c r="C8453" s="61"/>
      <c r="D8453" t="e">
        <f t="shared" si="266"/>
        <v>#DIV/0!</v>
      </c>
      <c r="F8453">
        <v>8451</v>
      </c>
      <c r="G8453">
        <f t="shared" ca="1" si="267"/>
        <v>4.9050516452683379E-2</v>
      </c>
    </row>
    <row r="8454" spans="2:7" x14ac:dyDescent="0.2">
      <c r="B8454" s="153"/>
      <c r="C8454" s="61"/>
      <c r="D8454" t="e">
        <f t="shared" si="266"/>
        <v>#DIV/0!</v>
      </c>
      <c r="F8454">
        <v>8452</v>
      </c>
      <c r="G8454">
        <f t="shared" ca="1" si="267"/>
        <v>-1.7865957845536049E-2</v>
      </c>
    </row>
    <row r="8455" spans="2:7" x14ac:dyDescent="0.2">
      <c r="B8455" s="153"/>
      <c r="C8455" s="61"/>
      <c r="D8455" t="e">
        <f t="shared" si="266"/>
        <v>#DIV/0!</v>
      </c>
      <c r="F8455">
        <v>8453</v>
      </c>
      <c r="G8455">
        <f t="shared" ca="1" si="267"/>
        <v>-1.1834374280188423E-2</v>
      </c>
    </row>
    <row r="8456" spans="2:7" x14ac:dyDescent="0.2">
      <c r="B8456" s="153"/>
      <c r="C8456" s="61"/>
      <c r="D8456" t="e">
        <f t="shared" si="266"/>
        <v>#DIV/0!</v>
      </c>
      <c r="F8456">
        <v>8454</v>
      </c>
      <c r="G8456">
        <f t="shared" ca="1" si="267"/>
        <v>-6.0115522024102745E-2</v>
      </c>
    </row>
    <row r="8457" spans="2:7" x14ac:dyDescent="0.2">
      <c r="B8457" s="153"/>
      <c r="C8457" s="61"/>
      <c r="D8457" t="e">
        <f t="shared" si="266"/>
        <v>#DIV/0!</v>
      </c>
      <c r="F8457">
        <v>8455</v>
      </c>
      <c r="G8457">
        <f t="shared" ca="1" si="267"/>
        <v>8.090925245855804E-2</v>
      </c>
    </row>
    <row r="8458" spans="2:7" x14ac:dyDescent="0.2">
      <c r="B8458" s="153"/>
      <c r="C8458" s="61"/>
      <c r="D8458" t="e">
        <f t="shared" si="266"/>
        <v>#DIV/0!</v>
      </c>
      <c r="F8458">
        <v>8456</v>
      </c>
      <c r="G8458">
        <f t="shared" ca="1" si="267"/>
        <v>-0.12485070702491134</v>
      </c>
    </row>
    <row r="8459" spans="2:7" x14ac:dyDescent="0.2">
      <c r="B8459" s="153"/>
      <c r="C8459" s="61"/>
      <c r="D8459" t="e">
        <f t="shared" si="266"/>
        <v>#DIV/0!</v>
      </c>
      <c r="F8459">
        <v>8457</v>
      </c>
      <c r="G8459">
        <f t="shared" ca="1" si="267"/>
        <v>-2.6621853497057594E-2</v>
      </c>
    </row>
    <row r="8460" spans="2:7" x14ac:dyDescent="0.2">
      <c r="B8460" s="153"/>
      <c r="C8460" s="61"/>
      <c r="D8460" t="e">
        <f t="shared" si="266"/>
        <v>#DIV/0!</v>
      </c>
      <c r="F8460">
        <v>8458</v>
      </c>
      <c r="G8460">
        <f t="shared" ca="1" si="267"/>
        <v>-4.0985213500548102E-2</v>
      </c>
    </row>
    <row r="8461" spans="2:7" x14ac:dyDescent="0.2">
      <c r="B8461" s="153"/>
      <c r="C8461" s="61"/>
      <c r="D8461" t="e">
        <f t="shared" si="266"/>
        <v>#DIV/0!</v>
      </c>
      <c r="F8461">
        <v>8459</v>
      </c>
      <c r="G8461">
        <f t="shared" ca="1" si="267"/>
        <v>-9.7792390208101595E-3</v>
      </c>
    </row>
    <row r="8462" spans="2:7" x14ac:dyDescent="0.2">
      <c r="B8462" s="153"/>
      <c r="C8462" s="61"/>
      <c r="D8462" t="e">
        <f t="shared" si="266"/>
        <v>#DIV/0!</v>
      </c>
      <c r="F8462">
        <v>8460</v>
      </c>
      <c r="G8462">
        <f t="shared" ca="1" si="267"/>
        <v>-3.3222933230906068E-2</v>
      </c>
    </row>
    <row r="8463" spans="2:7" x14ac:dyDescent="0.2">
      <c r="B8463" s="153"/>
      <c r="C8463" s="61"/>
      <c r="D8463" t="e">
        <f t="shared" si="266"/>
        <v>#DIV/0!</v>
      </c>
      <c r="F8463">
        <v>8461</v>
      </c>
      <c r="G8463">
        <f t="shared" ca="1" si="267"/>
        <v>-3.5876685496593688E-2</v>
      </c>
    </row>
    <row r="8464" spans="2:7" x14ac:dyDescent="0.2">
      <c r="B8464" s="153"/>
      <c r="C8464" s="61"/>
      <c r="D8464" t="e">
        <f t="shared" si="266"/>
        <v>#DIV/0!</v>
      </c>
      <c r="F8464">
        <v>8462</v>
      </c>
      <c r="G8464">
        <f t="shared" ca="1" si="267"/>
        <v>-3.0031819722509789E-2</v>
      </c>
    </row>
    <row r="8465" spans="2:7" x14ac:dyDescent="0.2">
      <c r="B8465" s="153"/>
      <c r="C8465" s="61"/>
      <c r="D8465" t="e">
        <f t="shared" si="266"/>
        <v>#DIV/0!</v>
      </c>
      <c r="F8465">
        <v>8463</v>
      </c>
      <c r="G8465">
        <f t="shared" ca="1" si="267"/>
        <v>-4.4750838382949042E-2</v>
      </c>
    </row>
    <row r="8466" spans="2:7" x14ac:dyDescent="0.2">
      <c r="B8466" s="153"/>
      <c r="C8466" s="61"/>
      <c r="D8466" t="e">
        <f t="shared" ref="D8466:D8529" si="268">(C8466-C8467)/C8467</f>
        <v>#DIV/0!</v>
      </c>
      <c r="F8466">
        <v>8464</v>
      </c>
      <c r="G8466">
        <f t="shared" ca="1" si="267"/>
        <v>-5.4572926897556384E-2</v>
      </c>
    </row>
    <row r="8467" spans="2:7" x14ac:dyDescent="0.2">
      <c r="B8467" s="153"/>
      <c r="C8467" s="61"/>
      <c r="D8467" t="e">
        <f t="shared" si="268"/>
        <v>#DIV/0!</v>
      </c>
      <c r="F8467">
        <v>8465</v>
      </c>
      <c r="G8467">
        <f t="shared" ca="1" si="267"/>
        <v>-0.12797001910864209</v>
      </c>
    </row>
    <row r="8468" spans="2:7" x14ac:dyDescent="0.2">
      <c r="B8468" s="153"/>
      <c r="C8468" s="61"/>
      <c r="D8468" t="e">
        <f t="shared" si="268"/>
        <v>#DIV/0!</v>
      </c>
      <c r="F8468">
        <v>8466</v>
      </c>
      <c r="G8468">
        <f t="shared" ca="1" si="267"/>
        <v>-7.2873932047327311E-2</v>
      </c>
    </row>
    <row r="8469" spans="2:7" x14ac:dyDescent="0.2">
      <c r="B8469" s="153"/>
      <c r="C8469" s="61"/>
      <c r="D8469" t="e">
        <f t="shared" si="268"/>
        <v>#DIV/0!</v>
      </c>
      <c r="F8469">
        <v>8467</v>
      </c>
      <c r="G8469">
        <f t="shared" ca="1" si="267"/>
        <v>-7.589770002927685E-4</v>
      </c>
    </row>
    <row r="8470" spans="2:7" x14ac:dyDescent="0.2">
      <c r="B8470" s="153"/>
      <c r="C8470" s="61"/>
      <c r="D8470" t="e">
        <f t="shared" si="268"/>
        <v>#DIV/0!</v>
      </c>
      <c r="F8470">
        <v>8468</v>
      </c>
      <c r="G8470">
        <f t="shared" ca="1" si="267"/>
        <v>-6.1620063206322406E-2</v>
      </c>
    </row>
    <row r="8471" spans="2:7" x14ac:dyDescent="0.2">
      <c r="B8471" s="153"/>
      <c r="C8471" s="61"/>
      <c r="D8471" t="e">
        <f t="shared" si="268"/>
        <v>#DIV/0!</v>
      </c>
      <c r="F8471">
        <v>8469</v>
      </c>
      <c r="G8471">
        <f t="shared" ca="1" si="267"/>
        <v>-3.0985759892195559E-2</v>
      </c>
    </row>
    <row r="8472" spans="2:7" x14ac:dyDescent="0.2">
      <c r="B8472" s="153"/>
      <c r="C8472" s="61"/>
      <c r="D8472" t="e">
        <f t="shared" si="268"/>
        <v>#DIV/0!</v>
      </c>
      <c r="F8472">
        <v>8470</v>
      </c>
      <c r="G8472">
        <f t="shared" ca="1" si="267"/>
        <v>-2.6707671517118493E-2</v>
      </c>
    </row>
    <row r="8473" spans="2:7" x14ac:dyDescent="0.2">
      <c r="B8473" s="153"/>
      <c r="C8473" s="61"/>
      <c r="D8473" t="e">
        <f t="shared" si="268"/>
        <v>#DIV/0!</v>
      </c>
      <c r="F8473">
        <v>8471</v>
      </c>
      <c r="G8473">
        <f t="shared" ca="1" si="267"/>
        <v>3.0721328658402467E-2</v>
      </c>
    </row>
    <row r="8474" spans="2:7" x14ac:dyDescent="0.2">
      <c r="B8474" s="153"/>
      <c r="C8474" s="61"/>
      <c r="D8474" t="e">
        <f t="shared" si="268"/>
        <v>#DIV/0!</v>
      </c>
      <c r="F8474">
        <v>8472</v>
      </c>
      <c r="G8474">
        <f t="shared" ca="1" si="267"/>
        <v>-4.2837530434942563E-3</v>
      </c>
    </row>
    <row r="8475" spans="2:7" x14ac:dyDescent="0.2">
      <c r="B8475" s="153"/>
      <c r="C8475" s="61"/>
      <c r="D8475" t="e">
        <f t="shared" si="268"/>
        <v>#DIV/0!</v>
      </c>
      <c r="F8475">
        <v>8473</v>
      </c>
      <c r="G8475">
        <f t="shared" ca="1" si="267"/>
        <v>4.2218148708768548E-2</v>
      </c>
    </row>
    <row r="8476" spans="2:7" x14ac:dyDescent="0.2">
      <c r="B8476" s="153"/>
      <c r="C8476" s="61"/>
      <c r="D8476" t="e">
        <f t="shared" si="268"/>
        <v>#DIV/0!</v>
      </c>
      <c r="F8476">
        <v>8474</v>
      </c>
      <c r="G8476">
        <f t="shared" ca="1" si="267"/>
        <v>-0.11381284330676132</v>
      </c>
    </row>
    <row r="8477" spans="2:7" x14ac:dyDescent="0.2">
      <c r="B8477" s="153"/>
      <c r="C8477" s="61"/>
      <c r="D8477" t="e">
        <f t="shared" si="268"/>
        <v>#DIV/0!</v>
      </c>
      <c r="F8477">
        <v>8475</v>
      </c>
      <c r="G8477">
        <f t="shared" ca="1" si="267"/>
        <v>2.4412197028680419E-2</v>
      </c>
    </row>
    <row r="8478" spans="2:7" x14ac:dyDescent="0.2">
      <c r="B8478" s="153"/>
      <c r="C8478" s="61"/>
      <c r="D8478" t="e">
        <f t="shared" si="268"/>
        <v>#DIV/0!</v>
      </c>
      <c r="F8478">
        <v>8476</v>
      </c>
      <c r="G8478">
        <f t="shared" ca="1" si="267"/>
        <v>7.1616365673041929E-2</v>
      </c>
    </row>
    <row r="8479" spans="2:7" x14ac:dyDescent="0.2">
      <c r="B8479" s="153"/>
      <c r="C8479" s="61"/>
      <c r="D8479" t="e">
        <f t="shared" si="268"/>
        <v>#DIV/0!</v>
      </c>
      <c r="F8479">
        <v>8477</v>
      </c>
      <c r="G8479">
        <f t="shared" ca="1" si="267"/>
        <v>8.272975283284062E-2</v>
      </c>
    </row>
    <row r="8480" spans="2:7" x14ac:dyDescent="0.2">
      <c r="B8480" s="153"/>
      <c r="C8480" s="61"/>
      <c r="D8480" t="e">
        <f t="shared" si="268"/>
        <v>#DIV/0!</v>
      </c>
      <c r="F8480">
        <v>8478</v>
      </c>
      <c r="G8480">
        <f t="shared" ca="1" si="267"/>
        <v>3.233617383178608E-2</v>
      </c>
    </row>
    <row r="8481" spans="2:7" x14ac:dyDescent="0.2">
      <c r="B8481" s="153"/>
      <c r="C8481" s="61"/>
      <c r="D8481" t="e">
        <f t="shared" si="268"/>
        <v>#DIV/0!</v>
      </c>
      <c r="F8481">
        <v>8479</v>
      </c>
      <c r="G8481">
        <f t="shared" ca="1" si="267"/>
        <v>-2.09047902864135E-2</v>
      </c>
    </row>
    <row r="8482" spans="2:7" x14ac:dyDescent="0.2">
      <c r="B8482" s="153"/>
      <c r="C8482" s="61"/>
      <c r="D8482" t="e">
        <f t="shared" si="268"/>
        <v>#DIV/0!</v>
      </c>
      <c r="F8482">
        <v>8480</v>
      </c>
      <c r="G8482">
        <f t="shared" ca="1" si="267"/>
        <v>-2.7438677849756361E-2</v>
      </c>
    </row>
    <row r="8483" spans="2:7" x14ac:dyDescent="0.2">
      <c r="B8483" s="153"/>
      <c r="C8483" s="61"/>
      <c r="D8483" t="e">
        <f t="shared" si="268"/>
        <v>#DIV/0!</v>
      </c>
      <c r="F8483">
        <v>8481</v>
      </c>
      <c r="G8483">
        <f t="shared" ca="1" si="267"/>
        <v>-1.5660028461827714E-2</v>
      </c>
    </row>
    <row r="8484" spans="2:7" x14ac:dyDescent="0.2">
      <c r="B8484" s="153"/>
      <c r="C8484" s="61"/>
      <c r="D8484" t="e">
        <f t="shared" si="268"/>
        <v>#DIV/0!</v>
      </c>
      <c r="F8484">
        <v>8482</v>
      </c>
      <c r="G8484">
        <f t="shared" ca="1" si="267"/>
        <v>-5.6289167332968196E-2</v>
      </c>
    </row>
    <row r="8485" spans="2:7" x14ac:dyDescent="0.2">
      <c r="B8485" s="153"/>
      <c r="C8485" s="61"/>
      <c r="D8485" t="e">
        <f t="shared" si="268"/>
        <v>#DIV/0!</v>
      </c>
      <c r="F8485">
        <v>8483</v>
      </c>
      <c r="G8485">
        <f t="shared" ca="1" si="267"/>
        <v>0.12884823514772858</v>
      </c>
    </row>
    <row r="8486" spans="2:7" x14ac:dyDescent="0.2">
      <c r="B8486" s="153"/>
      <c r="C8486" s="61"/>
      <c r="D8486" t="e">
        <f t="shared" si="268"/>
        <v>#DIV/0!</v>
      </c>
      <c r="F8486">
        <v>8484</v>
      </c>
      <c r="G8486">
        <f t="shared" ca="1" si="267"/>
        <v>7.8975907535924691E-3</v>
      </c>
    </row>
    <row r="8487" spans="2:7" x14ac:dyDescent="0.2">
      <c r="B8487" s="153"/>
      <c r="C8487" s="61"/>
      <c r="D8487" t="e">
        <f t="shared" si="268"/>
        <v>#DIV/0!</v>
      </c>
      <c r="F8487">
        <v>8485</v>
      </c>
      <c r="G8487">
        <f t="shared" ca="1" si="267"/>
        <v>9.5888151139604014E-2</v>
      </c>
    </row>
    <row r="8488" spans="2:7" x14ac:dyDescent="0.2">
      <c r="B8488" s="153"/>
      <c r="C8488" s="61"/>
      <c r="D8488" t="e">
        <f t="shared" si="268"/>
        <v>#DIV/0!</v>
      </c>
      <c r="F8488">
        <v>8486</v>
      </c>
      <c r="G8488">
        <f t="shared" ca="1" si="267"/>
        <v>-1.3772109994608879E-2</v>
      </c>
    </row>
    <row r="8489" spans="2:7" x14ac:dyDescent="0.2">
      <c r="B8489" s="153"/>
      <c r="C8489" s="61"/>
      <c r="D8489" t="e">
        <f t="shared" si="268"/>
        <v>#DIV/0!</v>
      </c>
      <c r="F8489">
        <v>8487</v>
      </c>
      <c r="G8489">
        <f t="shared" ca="1" si="267"/>
        <v>4.8645480809963858E-2</v>
      </c>
    </row>
    <row r="8490" spans="2:7" x14ac:dyDescent="0.2">
      <c r="B8490" s="153"/>
      <c r="C8490" s="61"/>
      <c r="D8490" t="e">
        <f t="shared" si="268"/>
        <v>#DIV/0!</v>
      </c>
      <c r="F8490">
        <v>8488</v>
      </c>
      <c r="G8490">
        <f t="shared" ca="1" si="267"/>
        <v>-9.7534956231784386E-3</v>
      </c>
    </row>
    <row r="8491" spans="2:7" x14ac:dyDescent="0.2">
      <c r="B8491" s="153"/>
      <c r="C8491" s="61"/>
      <c r="D8491" t="e">
        <f t="shared" si="268"/>
        <v>#DIV/0!</v>
      </c>
      <c r="F8491">
        <v>8489</v>
      </c>
      <c r="G8491">
        <f t="shared" ca="1" si="267"/>
        <v>-1.065173656193091E-2</v>
      </c>
    </row>
    <row r="8492" spans="2:7" x14ac:dyDescent="0.2">
      <c r="B8492" s="153"/>
      <c r="C8492" s="61"/>
      <c r="D8492" t="e">
        <f t="shared" si="268"/>
        <v>#DIV/0!</v>
      </c>
      <c r="F8492">
        <v>8490</v>
      </c>
      <c r="G8492">
        <f t="shared" ca="1" si="267"/>
        <v>2.2446309938177179E-2</v>
      </c>
    </row>
    <row r="8493" spans="2:7" x14ac:dyDescent="0.2">
      <c r="B8493" s="153"/>
      <c r="C8493" s="61"/>
      <c r="D8493" t="e">
        <f t="shared" si="268"/>
        <v>#DIV/0!</v>
      </c>
      <c r="F8493">
        <v>8491</v>
      </c>
      <c r="G8493">
        <f t="shared" ca="1" si="267"/>
        <v>2.9218218338238421E-2</v>
      </c>
    </row>
    <row r="8494" spans="2:7" x14ac:dyDescent="0.2">
      <c r="B8494" s="153"/>
      <c r="C8494" s="61"/>
      <c r="D8494" t="e">
        <f t="shared" si="268"/>
        <v>#DIV/0!</v>
      </c>
      <c r="F8494">
        <v>8492</v>
      </c>
      <c r="G8494">
        <f t="shared" ca="1" si="267"/>
        <v>1.924761513742116E-2</v>
      </c>
    </row>
    <row r="8495" spans="2:7" x14ac:dyDescent="0.2">
      <c r="B8495" s="153"/>
      <c r="C8495" s="61"/>
      <c r="D8495" t="e">
        <f t="shared" si="268"/>
        <v>#DIV/0!</v>
      </c>
      <c r="F8495">
        <v>8493</v>
      </c>
      <c r="G8495">
        <f t="shared" ca="1" si="267"/>
        <v>-2.9515254749763478E-2</v>
      </c>
    </row>
    <row r="8496" spans="2:7" x14ac:dyDescent="0.2">
      <c r="B8496" s="153"/>
      <c r="C8496" s="61"/>
      <c r="D8496" t="e">
        <f t="shared" si="268"/>
        <v>#DIV/0!</v>
      </c>
      <c r="F8496">
        <v>8494</v>
      </c>
      <c r="G8496">
        <f t="shared" ca="1" si="267"/>
        <v>-1.180126323003864E-2</v>
      </c>
    </row>
    <row r="8497" spans="2:7" x14ac:dyDescent="0.2">
      <c r="B8497" s="153"/>
      <c r="C8497" s="61"/>
      <c r="D8497" t="e">
        <f t="shared" si="268"/>
        <v>#DIV/0!</v>
      </c>
      <c r="F8497">
        <v>8495</v>
      </c>
      <c r="G8497">
        <f t="shared" ca="1" si="267"/>
        <v>-1.8928827345083665E-2</v>
      </c>
    </row>
    <row r="8498" spans="2:7" x14ac:dyDescent="0.2">
      <c r="B8498" s="153"/>
      <c r="C8498" s="61"/>
      <c r="D8498" t="e">
        <f t="shared" si="268"/>
        <v>#DIV/0!</v>
      </c>
      <c r="F8498">
        <v>8496</v>
      </c>
      <c r="G8498">
        <f t="shared" ca="1" si="267"/>
        <v>-9.7551830262085117E-3</v>
      </c>
    </row>
    <row r="8499" spans="2:7" x14ac:dyDescent="0.2">
      <c r="B8499" s="153"/>
      <c r="C8499" s="61"/>
      <c r="D8499" t="e">
        <f t="shared" si="268"/>
        <v>#DIV/0!</v>
      </c>
      <c r="F8499">
        <v>8497</v>
      </c>
      <c r="G8499">
        <f t="shared" ca="1" si="267"/>
        <v>6.4964085978325573E-3</v>
      </c>
    </row>
    <row r="8500" spans="2:7" x14ac:dyDescent="0.2">
      <c r="B8500" s="153"/>
      <c r="C8500" s="61"/>
      <c r="D8500" t="e">
        <f t="shared" si="268"/>
        <v>#DIV/0!</v>
      </c>
      <c r="F8500">
        <v>8498</v>
      </c>
      <c r="G8500">
        <f t="shared" ca="1" si="267"/>
        <v>7.9273222468303525E-2</v>
      </c>
    </row>
    <row r="8501" spans="2:7" x14ac:dyDescent="0.2">
      <c r="B8501" s="153"/>
      <c r="C8501" s="61"/>
      <c r="D8501" t="e">
        <f t="shared" si="268"/>
        <v>#DIV/0!</v>
      </c>
      <c r="F8501">
        <v>8499</v>
      </c>
      <c r="G8501">
        <f t="shared" ca="1" si="267"/>
        <v>-6.6944910866104185E-2</v>
      </c>
    </row>
    <row r="8502" spans="2:7" x14ac:dyDescent="0.2">
      <c r="B8502" s="153"/>
      <c r="C8502" s="61"/>
      <c r="D8502" t="e">
        <f t="shared" si="268"/>
        <v>#DIV/0!</v>
      </c>
      <c r="F8502">
        <v>8500</v>
      </c>
      <c r="G8502">
        <f t="shared" ca="1" si="267"/>
        <v>-2.5108843136548605E-2</v>
      </c>
    </row>
    <row r="8503" spans="2:7" x14ac:dyDescent="0.2">
      <c r="B8503" s="153"/>
      <c r="C8503" s="61"/>
      <c r="D8503" t="e">
        <f t="shared" si="268"/>
        <v>#DIV/0!</v>
      </c>
      <c r="F8503">
        <v>8501</v>
      </c>
      <c r="G8503">
        <f t="shared" ca="1" si="267"/>
        <v>1.6334685459051181E-2</v>
      </c>
    </row>
    <row r="8504" spans="2:7" x14ac:dyDescent="0.2">
      <c r="B8504" s="153"/>
      <c r="C8504" s="61"/>
      <c r="D8504" t="e">
        <f t="shared" si="268"/>
        <v>#DIV/0!</v>
      </c>
      <c r="F8504">
        <v>8502</v>
      </c>
      <c r="G8504">
        <f t="shared" ca="1" si="267"/>
        <v>2.921428077217688E-2</v>
      </c>
    </row>
    <row r="8505" spans="2:7" x14ac:dyDescent="0.2">
      <c r="B8505" s="153"/>
      <c r="C8505" s="61"/>
      <c r="D8505" t="e">
        <f t="shared" si="268"/>
        <v>#DIV/0!</v>
      </c>
      <c r="F8505">
        <v>8503</v>
      </c>
      <c r="G8505">
        <f t="shared" ca="1" si="267"/>
        <v>8.8471750468164467E-2</v>
      </c>
    </row>
    <row r="8506" spans="2:7" x14ac:dyDescent="0.2">
      <c r="B8506" s="153"/>
      <c r="C8506" s="61"/>
      <c r="D8506" t="e">
        <f t="shared" si="268"/>
        <v>#DIV/0!</v>
      </c>
      <c r="F8506">
        <v>8504</v>
      </c>
      <c r="G8506">
        <f t="shared" ca="1" si="267"/>
        <v>-2.681041287033217E-3</v>
      </c>
    </row>
    <row r="8507" spans="2:7" x14ac:dyDescent="0.2">
      <c r="B8507" s="153"/>
      <c r="C8507" s="61"/>
      <c r="D8507" t="e">
        <f t="shared" si="268"/>
        <v>#DIV/0!</v>
      </c>
      <c r="F8507">
        <v>8505</v>
      </c>
      <c r="G8507">
        <f t="shared" ca="1" si="267"/>
        <v>-2.1576155419198672E-2</v>
      </c>
    </row>
    <row r="8508" spans="2:7" x14ac:dyDescent="0.2">
      <c r="B8508" s="153"/>
      <c r="C8508" s="61"/>
      <c r="D8508" t="e">
        <f t="shared" si="268"/>
        <v>#DIV/0!</v>
      </c>
      <c r="F8508">
        <v>8506</v>
      </c>
      <c r="G8508">
        <f t="shared" ca="1" si="267"/>
        <v>-6.2285042937170729E-2</v>
      </c>
    </row>
    <row r="8509" spans="2:7" x14ac:dyDescent="0.2">
      <c r="B8509" s="153"/>
      <c r="C8509" s="61"/>
      <c r="D8509" t="e">
        <f t="shared" si="268"/>
        <v>#DIV/0!</v>
      </c>
      <c r="F8509">
        <v>8507</v>
      </c>
      <c r="G8509">
        <f t="shared" ca="1" si="267"/>
        <v>-8.3217608557195996E-2</v>
      </c>
    </row>
    <row r="8510" spans="2:7" x14ac:dyDescent="0.2">
      <c r="B8510" s="153"/>
      <c r="C8510" s="61"/>
      <c r="D8510" t="e">
        <f t="shared" si="268"/>
        <v>#DIV/0!</v>
      </c>
      <c r="F8510">
        <v>8508</v>
      </c>
      <c r="G8510">
        <f t="shared" ca="1" si="267"/>
        <v>2.6247296905727541E-2</v>
      </c>
    </row>
    <row r="8511" spans="2:7" x14ac:dyDescent="0.2">
      <c r="B8511" s="153"/>
      <c r="C8511" s="61"/>
      <c r="D8511" t="e">
        <f t="shared" si="268"/>
        <v>#DIV/0!</v>
      </c>
      <c r="F8511">
        <v>8509</v>
      </c>
      <c r="G8511">
        <f t="shared" ca="1" si="267"/>
        <v>-5.7686656805941532E-2</v>
      </c>
    </row>
    <row r="8512" spans="2:7" x14ac:dyDescent="0.2">
      <c r="B8512" s="153"/>
      <c r="C8512" s="61"/>
      <c r="D8512" t="e">
        <f t="shared" si="268"/>
        <v>#DIV/0!</v>
      </c>
      <c r="F8512">
        <v>8510</v>
      </c>
      <c r="G8512">
        <f t="shared" ca="1" si="267"/>
        <v>1.3826910861232132E-2</v>
      </c>
    </row>
    <row r="8513" spans="2:7" x14ac:dyDescent="0.2">
      <c r="B8513" s="153"/>
      <c r="C8513" s="61"/>
      <c r="D8513" t="e">
        <f t="shared" si="268"/>
        <v>#DIV/0!</v>
      </c>
      <c r="F8513">
        <v>8511</v>
      </c>
      <c r="G8513">
        <f t="shared" ca="1" si="267"/>
        <v>6.9582837595060019E-4</v>
      </c>
    </row>
    <row r="8514" spans="2:7" x14ac:dyDescent="0.2">
      <c r="B8514" s="153"/>
      <c r="C8514" s="61"/>
      <c r="D8514" t="e">
        <f t="shared" si="268"/>
        <v>#DIV/0!</v>
      </c>
      <c r="F8514">
        <v>8512</v>
      </c>
      <c r="G8514">
        <f t="shared" ca="1" si="267"/>
        <v>-4.413952293678812E-2</v>
      </c>
    </row>
    <row r="8515" spans="2:7" x14ac:dyDescent="0.2">
      <c r="B8515" s="153"/>
      <c r="C8515" s="61"/>
      <c r="D8515" t="e">
        <f t="shared" si="268"/>
        <v>#DIV/0!</v>
      </c>
      <c r="F8515">
        <v>8513</v>
      </c>
      <c r="G8515">
        <f t="shared" ref="G8515:G8578" ca="1" si="269">_xlfn.NORM.INV(RAND(),$N$5,$N$6)</f>
        <v>2.0496218522201185E-2</v>
      </c>
    </row>
    <row r="8516" spans="2:7" x14ac:dyDescent="0.2">
      <c r="B8516" s="153"/>
      <c r="C8516" s="61"/>
      <c r="D8516" t="e">
        <f t="shared" si="268"/>
        <v>#DIV/0!</v>
      </c>
      <c r="F8516">
        <v>8514</v>
      </c>
      <c r="G8516">
        <f t="shared" ca="1" si="269"/>
        <v>7.1974844615657951E-2</v>
      </c>
    </row>
    <row r="8517" spans="2:7" x14ac:dyDescent="0.2">
      <c r="B8517" s="153"/>
      <c r="C8517" s="61"/>
      <c r="D8517" t="e">
        <f t="shared" si="268"/>
        <v>#DIV/0!</v>
      </c>
      <c r="F8517">
        <v>8515</v>
      </c>
      <c r="G8517">
        <f t="shared" ca="1" si="269"/>
        <v>3.7872607311252568E-2</v>
      </c>
    </row>
    <row r="8518" spans="2:7" x14ac:dyDescent="0.2">
      <c r="B8518" s="153"/>
      <c r="C8518" s="61"/>
      <c r="D8518" t="e">
        <f t="shared" si="268"/>
        <v>#DIV/0!</v>
      </c>
      <c r="F8518">
        <v>8516</v>
      </c>
      <c r="G8518">
        <f t="shared" ca="1" si="269"/>
        <v>2.0783119285370921E-2</v>
      </c>
    </row>
    <row r="8519" spans="2:7" x14ac:dyDescent="0.2">
      <c r="B8519" s="153"/>
      <c r="C8519" s="61"/>
      <c r="D8519" t="e">
        <f t="shared" si="268"/>
        <v>#DIV/0!</v>
      </c>
      <c r="F8519">
        <v>8517</v>
      </c>
      <c r="G8519">
        <f t="shared" ca="1" si="269"/>
        <v>2.1591783682678178E-2</v>
      </c>
    </row>
    <row r="8520" spans="2:7" x14ac:dyDescent="0.2">
      <c r="B8520" s="153"/>
      <c r="C8520" s="61"/>
      <c r="D8520" t="e">
        <f t="shared" si="268"/>
        <v>#DIV/0!</v>
      </c>
      <c r="F8520">
        <v>8518</v>
      </c>
      <c r="G8520">
        <f t="shared" ca="1" si="269"/>
        <v>-0.1569289944726224</v>
      </c>
    </row>
    <row r="8521" spans="2:7" x14ac:dyDescent="0.2">
      <c r="B8521" s="153"/>
      <c r="C8521" s="61"/>
      <c r="D8521" t="e">
        <f t="shared" si="268"/>
        <v>#DIV/0!</v>
      </c>
      <c r="F8521">
        <v>8519</v>
      </c>
      <c r="G8521">
        <f t="shared" ca="1" si="269"/>
        <v>-6.2990010934412151E-3</v>
      </c>
    </row>
    <row r="8522" spans="2:7" x14ac:dyDescent="0.2">
      <c r="B8522" s="153"/>
      <c r="C8522" s="61"/>
      <c r="D8522" t="e">
        <f t="shared" si="268"/>
        <v>#DIV/0!</v>
      </c>
      <c r="F8522">
        <v>8520</v>
      </c>
      <c r="G8522">
        <f t="shared" ca="1" si="269"/>
        <v>-0.12519439954353689</v>
      </c>
    </row>
    <row r="8523" spans="2:7" x14ac:dyDescent="0.2">
      <c r="B8523" s="153"/>
      <c r="C8523" s="61"/>
      <c r="D8523" t="e">
        <f t="shared" si="268"/>
        <v>#DIV/0!</v>
      </c>
      <c r="F8523">
        <v>8521</v>
      </c>
      <c r="G8523">
        <f t="shared" ca="1" si="269"/>
        <v>4.5161859899935817E-3</v>
      </c>
    </row>
    <row r="8524" spans="2:7" x14ac:dyDescent="0.2">
      <c r="B8524" s="153"/>
      <c r="C8524" s="61"/>
      <c r="D8524" t="e">
        <f t="shared" si="268"/>
        <v>#DIV/0!</v>
      </c>
      <c r="F8524">
        <v>8522</v>
      </c>
      <c r="G8524">
        <f t="shared" ca="1" si="269"/>
        <v>1.0405211201311572E-3</v>
      </c>
    </row>
    <row r="8525" spans="2:7" x14ac:dyDescent="0.2">
      <c r="B8525" s="153"/>
      <c r="C8525" s="61"/>
      <c r="D8525" t="e">
        <f t="shared" si="268"/>
        <v>#DIV/0!</v>
      </c>
      <c r="F8525">
        <v>8523</v>
      </c>
      <c r="G8525">
        <f t="shared" ca="1" si="269"/>
        <v>5.2409130575621901E-3</v>
      </c>
    </row>
    <row r="8526" spans="2:7" x14ac:dyDescent="0.2">
      <c r="B8526" s="153"/>
      <c r="C8526" s="61"/>
      <c r="D8526" t="e">
        <f t="shared" si="268"/>
        <v>#DIV/0!</v>
      </c>
      <c r="F8526">
        <v>8524</v>
      </c>
      <c r="G8526">
        <f t="shared" ca="1" si="269"/>
        <v>-9.2693554735290562E-2</v>
      </c>
    </row>
    <row r="8527" spans="2:7" x14ac:dyDescent="0.2">
      <c r="B8527" s="153"/>
      <c r="C8527" s="61"/>
      <c r="D8527" t="e">
        <f t="shared" si="268"/>
        <v>#DIV/0!</v>
      </c>
      <c r="F8527">
        <v>8525</v>
      </c>
      <c r="G8527">
        <f t="shared" ca="1" si="269"/>
        <v>3.7367332408657403E-2</v>
      </c>
    </row>
    <row r="8528" spans="2:7" x14ac:dyDescent="0.2">
      <c r="B8528" s="153"/>
      <c r="C8528" s="61"/>
      <c r="D8528" t="e">
        <f t="shared" si="268"/>
        <v>#DIV/0!</v>
      </c>
      <c r="F8528">
        <v>8526</v>
      </c>
      <c r="G8528">
        <f t="shared" ca="1" si="269"/>
        <v>3.3826561964486829E-2</v>
      </c>
    </row>
    <row r="8529" spans="2:7" x14ac:dyDescent="0.2">
      <c r="B8529" s="153"/>
      <c r="C8529" s="61"/>
      <c r="D8529" t="e">
        <f t="shared" si="268"/>
        <v>#DIV/0!</v>
      </c>
      <c r="F8529">
        <v>8527</v>
      </c>
      <c r="G8529">
        <f t="shared" ca="1" si="269"/>
        <v>-2.6918212092342537E-2</v>
      </c>
    </row>
    <row r="8530" spans="2:7" x14ac:dyDescent="0.2">
      <c r="B8530" s="153"/>
      <c r="C8530" s="61"/>
      <c r="D8530" t="e">
        <f t="shared" ref="D8530:D8593" si="270">(C8530-C8531)/C8531</f>
        <v>#DIV/0!</v>
      </c>
      <c r="F8530">
        <v>8528</v>
      </c>
      <c r="G8530">
        <f t="shared" ca="1" si="269"/>
        <v>-6.1449028749412007E-2</v>
      </c>
    </row>
    <row r="8531" spans="2:7" x14ac:dyDescent="0.2">
      <c r="B8531" s="153"/>
      <c r="C8531" s="61"/>
      <c r="D8531" t="e">
        <f t="shared" si="270"/>
        <v>#DIV/0!</v>
      </c>
      <c r="F8531">
        <v>8529</v>
      </c>
      <c r="G8531">
        <f t="shared" ca="1" si="269"/>
        <v>-1.135815444794714E-3</v>
      </c>
    </row>
    <row r="8532" spans="2:7" x14ac:dyDescent="0.2">
      <c r="B8532" s="153"/>
      <c r="C8532" s="61"/>
      <c r="D8532" t="e">
        <f t="shared" si="270"/>
        <v>#DIV/0!</v>
      </c>
      <c r="F8532">
        <v>8530</v>
      </c>
      <c r="G8532">
        <f t="shared" ca="1" si="269"/>
        <v>-5.0671776221802911E-2</v>
      </c>
    </row>
    <row r="8533" spans="2:7" x14ac:dyDescent="0.2">
      <c r="B8533" s="153"/>
      <c r="C8533" s="61"/>
      <c r="D8533" t="e">
        <f t="shared" si="270"/>
        <v>#DIV/0!</v>
      </c>
      <c r="F8533">
        <v>8531</v>
      </c>
      <c r="G8533">
        <f t="shared" ca="1" si="269"/>
        <v>-3.9265628102104287E-2</v>
      </c>
    </row>
    <row r="8534" spans="2:7" x14ac:dyDescent="0.2">
      <c r="B8534" s="153"/>
      <c r="C8534" s="61"/>
      <c r="D8534" t="e">
        <f t="shared" si="270"/>
        <v>#DIV/0!</v>
      </c>
      <c r="F8534">
        <v>8532</v>
      </c>
      <c r="G8534">
        <f t="shared" ca="1" si="269"/>
        <v>2.4387126533235312E-2</v>
      </c>
    </row>
    <row r="8535" spans="2:7" x14ac:dyDescent="0.2">
      <c r="B8535" s="153"/>
      <c r="C8535" s="61"/>
      <c r="D8535" t="e">
        <f t="shared" si="270"/>
        <v>#DIV/0!</v>
      </c>
      <c r="F8535">
        <v>8533</v>
      </c>
      <c r="G8535">
        <f t="shared" ca="1" si="269"/>
        <v>-8.5967192556925531E-3</v>
      </c>
    </row>
    <row r="8536" spans="2:7" x14ac:dyDescent="0.2">
      <c r="B8536" s="153"/>
      <c r="C8536" s="61"/>
      <c r="D8536" t="e">
        <f t="shared" si="270"/>
        <v>#DIV/0!</v>
      </c>
      <c r="F8536">
        <v>8534</v>
      </c>
      <c r="G8536">
        <f t="shared" ca="1" si="269"/>
        <v>-4.1156501055230443E-2</v>
      </c>
    </row>
    <row r="8537" spans="2:7" x14ac:dyDescent="0.2">
      <c r="B8537" s="153"/>
      <c r="C8537" s="61"/>
      <c r="D8537" t="e">
        <f t="shared" si="270"/>
        <v>#DIV/0!</v>
      </c>
      <c r="F8537">
        <v>8535</v>
      </c>
      <c r="G8537">
        <f t="shared" ca="1" si="269"/>
        <v>3.7547320335679459E-2</v>
      </c>
    </row>
    <row r="8538" spans="2:7" x14ac:dyDescent="0.2">
      <c r="B8538" s="153"/>
      <c r="C8538" s="61"/>
      <c r="D8538" t="e">
        <f t="shared" si="270"/>
        <v>#DIV/0!</v>
      </c>
      <c r="F8538">
        <v>8536</v>
      </c>
      <c r="G8538">
        <f t="shared" ca="1" si="269"/>
        <v>3.6079324200822847E-2</v>
      </c>
    </row>
    <row r="8539" spans="2:7" x14ac:dyDescent="0.2">
      <c r="B8539" s="153"/>
      <c r="C8539" s="61"/>
      <c r="D8539" t="e">
        <f t="shared" si="270"/>
        <v>#DIV/0!</v>
      </c>
      <c r="F8539">
        <v>8537</v>
      </c>
      <c r="G8539">
        <f t="shared" ca="1" si="269"/>
        <v>6.2977036625629965E-2</v>
      </c>
    </row>
    <row r="8540" spans="2:7" x14ac:dyDescent="0.2">
      <c r="B8540" s="153"/>
      <c r="C8540" s="61"/>
      <c r="D8540" t="e">
        <f t="shared" si="270"/>
        <v>#DIV/0!</v>
      </c>
      <c r="F8540">
        <v>8538</v>
      </c>
      <c r="G8540">
        <f t="shared" ca="1" si="269"/>
        <v>1.1134946965055754E-2</v>
      </c>
    </row>
    <row r="8541" spans="2:7" x14ac:dyDescent="0.2">
      <c r="B8541" s="153"/>
      <c r="C8541" s="61"/>
      <c r="D8541" t="e">
        <f t="shared" si="270"/>
        <v>#DIV/0!</v>
      </c>
      <c r="F8541">
        <v>8539</v>
      </c>
      <c r="G8541">
        <f t="shared" ca="1" si="269"/>
        <v>3.5858536741577296E-2</v>
      </c>
    </row>
    <row r="8542" spans="2:7" x14ac:dyDescent="0.2">
      <c r="B8542" s="153"/>
      <c r="C8542" s="61"/>
      <c r="D8542" t="e">
        <f t="shared" si="270"/>
        <v>#DIV/0!</v>
      </c>
      <c r="F8542">
        <v>8540</v>
      </c>
      <c r="G8542">
        <f t="shared" ca="1" si="269"/>
        <v>3.5644889059952278E-2</v>
      </c>
    </row>
    <row r="8543" spans="2:7" x14ac:dyDescent="0.2">
      <c r="B8543" s="153"/>
      <c r="C8543" s="61"/>
      <c r="D8543" t="e">
        <f t="shared" si="270"/>
        <v>#DIV/0!</v>
      </c>
      <c r="F8543">
        <v>8541</v>
      </c>
      <c r="G8543">
        <f t="shared" ca="1" si="269"/>
        <v>8.045618676371942E-2</v>
      </c>
    </row>
    <row r="8544" spans="2:7" x14ac:dyDescent="0.2">
      <c r="B8544" s="153"/>
      <c r="C8544" s="61"/>
      <c r="D8544" t="e">
        <f t="shared" si="270"/>
        <v>#DIV/0!</v>
      </c>
      <c r="F8544">
        <v>8542</v>
      </c>
      <c r="G8544">
        <f t="shared" ca="1" si="269"/>
        <v>2.494323976283732E-2</v>
      </c>
    </row>
    <row r="8545" spans="2:7" x14ac:dyDescent="0.2">
      <c r="B8545" s="153"/>
      <c r="C8545" s="61"/>
      <c r="D8545" t="e">
        <f t="shared" si="270"/>
        <v>#DIV/0!</v>
      </c>
      <c r="F8545">
        <v>8543</v>
      </c>
      <c r="G8545">
        <f t="shared" ca="1" si="269"/>
        <v>-2.4746027399494875E-2</v>
      </c>
    </row>
    <row r="8546" spans="2:7" x14ac:dyDescent="0.2">
      <c r="B8546" s="153"/>
      <c r="C8546" s="61"/>
      <c r="D8546" t="e">
        <f t="shared" si="270"/>
        <v>#DIV/0!</v>
      </c>
      <c r="F8546">
        <v>8544</v>
      </c>
      <c r="G8546">
        <f t="shared" ca="1" si="269"/>
        <v>-2.6672429000223791E-2</v>
      </c>
    </row>
    <row r="8547" spans="2:7" x14ac:dyDescent="0.2">
      <c r="B8547" s="153"/>
      <c r="C8547" s="61"/>
      <c r="D8547" t="e">
        <f t="shared" si="270"/>
        <v>#DIV/0!</v>
      </c>
      <c r="F8547">
        <v>8545</v>
      </c>
      <c r="G8547">
        <f t="shared" ca="1" si="269"/>
        <v>-8.2809379108957318E-2</v>
      </c>
    </row>
    <row r="8548" spans="2:7" x14ac:dyDescent="0.2">
      <c r="B8548" s="153"/>
      <c r="C8548" s="61"/>
      <c r="D8548" t="e">
        <f t="shared" si="270"/>
        <v>#DIV/0!</v>
      </c>
      <c r="F8548">
        <v>8546</v>
      </c>
      <c r="G8548">
        <f t="shared" ca="1" si="269"/>
        <v>2.8036512832073257E-2</v>
      </c>
    </row>
    <row r="8549" spans="2:7" x14ac:dyDescent="0.2">
      <c r="B8549" s="153"/>
      <c r="C8549" s="61"/>
      <c r="D8549" t="e">
        <f t="shared" si="270"/>
        <v>#DIV/0!</v>
      </c>
      <c r="F8549">
        <v>8547</v>
      </c>
      <c r="G8549">
        <f t="shared" ca="1" si="269"/>
        <v>2.1169937525989717E-2</v>
      </c>
    </row>
    <row r="8550" spans="2:7" x14ac:dyDescent="0.2">
      <c r="B8550" s="153"/>
      <c r="C8550" s="61"/>
      <c r="D8550" t="e">
        <f t="shared" si="270"/>
        <v>#DIV/0!</v>
      </c>
      <c r="F8550">
        <v>8548</v>
      </c>
      <c r="G8550">
        <f t="shared" ca="1" si="269"/>
        <v>-2.6249839797270406E-2</v>
      </c>
    </row>
    <row r="8551" spans="2:7" x14ac:dyDescent="0.2">
      <c r="B8551" s="153"/>
      <c r="C8551" s="61"/>
      <c r="D8551" t="e">
        <f t="shared" si="270"/>
        <v>#DIV/0!</v>
      </c>
      <c r="F8551">
        <v>8549</v>
      </c>
      <c r="G8551">
        <f t="shared" ca="1" si="269"/>
        <v>-3.6069643310210245E-2</v>
      </c>
    </row>
    <row r="8552" spans="2:7" x14ac:dyDescent="0.2">
      <c r="B8552" s="153"/>
      <c r="C8552" s="61"/>
      <c r="D8552" t="e">
        <f t="shared" si="270"/>
        <v>#DIV/0!</v>
      </c>
      <c r="F8552">
        <v>8550</v>
      </c>
      <c r="G8552">
        <f t="shared" ca="1" si="269"/>
        <v>1.3660345593215785E-2</v>
      </c>
    </row>
    <row r="8553" spans="2:7" x14ac:dyDescent="0.2">
      <c r="B8553" s="153"/>
      <c r="C8553" s="61"/>
      <c r="D8553" t="e">
        <f t="shared" si="270"/>
        <v>#DIV/0!</v>
      </c>
      <c r="F8553">
        <v>8551</v>
      </c>
      <c r="G8553">
        <f t="shared" ca="1" si="269"/>
        <v>7.9744700126514023E-2</v>
      </c>
    </row>
    <row r="8554" spans="2:7" x14ac:dyDescent="0.2">
      <c r="B8554" s="153"/>
      <c r="C8554" s="61"/>
      <c r="D8554" t="e">
        <f t="shared" si="270"/>
        <v>#DIV/0!</v>
      </c>
      <c r="F8554">
        <v>8552</v>
      </c>
      <c r="G8554">
        <f t="shared" ca="1" si="269"/>
        <v>-4.3212536728567737E-2</v>
      </c>
    </row>
    <row r="8555" spans="2:7" x14ac:dyDescent="0.2">
      <c r="B8555" s="153"/>
      <c r="C8555" s="61"/>
      <c r="D8555" t="e">
        <f t="shared" si="270"/>
        <v>#DIV/0!</v>
      </c>
      <c r="F8555">
        <v>8553</v>
      </c>
      <c r="G8555">
        <f t="shared" ca="1" si="269"/>
        <v>-1.8174691454779447E-2</v>
      </c>
    </row>
    <row r="8556" spans="2:7" x14ac:dyDescent="0.2">
      <c r="B8556" s="153"/>
      <c r="C8556" s="61"/>
      <c r="D8556" t="e">
        <f t="shared" si="270"/>
        <v>#DIV/0!</v>
      </c>
      <c r="F8556">
        <v>8554</v>
      </c>
      <c r="G8556">
        <f t="shared" ca="1" si="269"/>
        <v>1.1888900709625137E-2</v>
      </c>
    </row>
    <row r="8557" spans="2:7" x14ac:dyDescent="0.2">
      <c r="B8557" s="153"/>
      <c r="C8557" s="61"/>
      <c r="D8557" t="e">
        <f t="shared" si="270"/>
        <v>#DIV/0!</v>
      </c>
      <c r="F8557">
        <v>8555</v>
      </c>
      <c r="G8557">
        <f t="shared" ca="1" si="269"/>
        <v>2.4215129019550856E-2</v>
      </c>
    </row>
    <row r="8558" spans="2:7" x14ac:dyDescent="0.2">
      <c r="B8558" s="153"/>
      <c r="C8558" s="61"/>
      <c r="D8558" t="e">
        <f t="shared" si="270"/>
        <v>#DIV/0!</v>
      </c>
      <c r="F8558">
        <v>8556</v>
      </c>
      <c r="G8558">
        <f t="shared" ca="1" si="269"/>
        <v>3.0522090350755121E-3</v>
      </c>
    </row>
    <row r="8559" spans="2:7" x14ac:dyDescent="0.2">
      <c r="B8559" s="153"/>
      <c r="C8559" s="61"/>
      <c r="D8559" t="e">
        <f t="shared" si="270"/>
        <v>#DIV/0!</v>
      </c>
      <c r="F8559">
        <v>8557</v>
      </c>
      <c r="G8559">
        <f t="shared" ca="1" si="269"/>
        <v>7.3328860251812095E-2</v>
      </c>
    </row>
    <row r="8560" spans="2:7" x14ac:dyDescent="0.2">
      <c r="B8560" s="153"/>
      <c r="C8560" s="61"/>
      <c r="D8560" t="e">
        <f t="shared" si="270"/>
        <v>#DIV/0!</v>
      </c>
      <c r="F8560">
        <v>8558</v>
      </c>
      <c r="G8560">
        <f t="shared" ca="1" si="269"/>
        <v>-3.7091092374894649E-2</v>
      </c>
    </row>
    <row r="8561" spans="2:7" x14ac:dyDescent="0.2">
      <c r="B8561" s="153"/>
      <c r="C8561" s="61"/>
      <c r="D8561" t="e">
        <f t="shared" si="270"/>
        <v>#DIV/0!</v>
      </c>
      <c r="F8561">
        <v>8559</v>
      </c>
      <c r="G8561">
        <f t="shared" ca="1" si="269"/>
        <v>3.1941167106472108E-2</v>
      </c>
    </row>
    <row r="8562" spans="2:7" x14ac:dyDescent="0.2">
      <c r="B8562" s="153"/>
      <c r="C8562" s="61"/>
      <c r="D8562" t="e">
        <f t="shared" si="270"/>
        <v>#DIV/0!</v>
      </c>
      <c r="F8562">
        <v>8560</v>
      </c>
      <c r="G8562">
        <f t="shared" ca="1" si="269"/>
        <v>-1.1858524907007647E-2</v>
      </c>
    </row>
    <row r="8563" spans="2:7" x14ac:dyDescent="0.2">
      <c r="B8563" s="153"/>
      <c r="C8563" s="61"/>
      <c r="D8563" t="e">
        <f t="shared" si="270"/>
        <v>#DIV/0!</v>
      </c>
      <c r="F8563">
        <v>8561</v>
      </c>
      <c r="G8563">
        <f t="shared" ca="1" si="269"/>
        <v>-1.3962396109898899E-2</v>
      </c>
    </row>
    <row r="8564" spans="2:7" x14ac:dyDescent="0.2">
      <c r="B8564" s="153"/>
      <c r="C8564" s="61"/>
      <c r="D8564" t="e">
        <f t="shared" si="270"/>
        <v>#DIV/0!</v>
      </c>
      <c r="F8564">
        <v>8562</v>
      </c>
      <c r="G8564">
        <f t="shared" ca="1" si="269"/>
        <v>-2.2117176390656294E-2</v>
      </c>
    </row>
    <row r="8565" spans="2:7" x14ac:dyDescent="0.2">
      <c r="B8565" s="153"/>
      <c r="C8565" s="61"/>
      <c r="D8565" t="e">
        <f t="shared" si="270"/>
        <v>#DIV/0!</v>
      </c>
      <c r="F8565">
        <v>8563</v>
      </c>
      <c r="G8565">
        <f t="shared" ca="1" si="269"/>
        <v>-5.726223312579911E-2</v>
      </c>
    </row>
    <row r="8566" spans="2:7" x14ac:dyDescent="0.2">
      <c r="B8566" s="153"/>
      <c r="C8566" s="61"/>
      <c r="D8566" t="e">
        <f t="shared" si="270"/>
        <v>#DIV/0!</v>
      </c>
      <c r="F8566">
        <v>8564</v>
      </c>
      <c r="G8566">
        <f t="shared" ca="1" si="269"/>
        <v>-2.382050597513851E-2</v>
      </c>
    </row>
    <row r="8567" spans="2:7" x14ac:dyDescent="0.2">
      <c r="B8567" s="153"/>
      <c r="C8567" s="61"/>
      <c r="D8567" t="e">
        <f t="shared" si="270"/>
        <v>#DIV/0!</v>
      </c>
      <c r="F8567">
        <v>8565</v>
      </c>
      <c r="G8567">
        <f t="shared" ca="1" si="269"/>
        <v>-7.2172882384583022E-3</v>
      </c>
    </row>
    <row r="8568" spans="2:7" x14ac:dyDescent="0.2">
      <c r="B8568" s="153"/>
      <c r="C8568" s="61"/>
      <c r="D8568" t="e">
        <f t="shared" si="270"/>
        <v>#DIV/0!</v>
      </c>
      <c r="F8568">
        <v>8566</v>
      </c>
      <c r="G8568">
        <f t="shared" ca="1" si="269"/>
        <v>4.6144786511083342E-2</v>
      </c>
    </row>
    <row r="8569" spans="2:7" x14ac:dyDescent="0.2">
      <c r="B8569" s="153"/>
      <c r="C8569" s="61"/>
      <c r="D8569" t="e">
        <f t="shared" si="270"/>
        <v>#DIV/0!</v>
      </c>
      <c r="F8569">
        <v>8567</v>
      </c>
      <c r="G8569">
        <f t="shared" ca="1" si="269"/>
        <v>-5.4414628338864374E-2</v>
      </c>
    </row>
    <row r="8570" spans="2:7" x14ac:dyDescent="0.2">
      <c r="B8570" s="153"/>
      <c r="C8570" s="61"/>
      <c r="D8570" t="e">
        <f t="shared" si="270"/>
        <v>#DIV/0!</v>
      </c>
      <c r="F8570">
        <v>8568</v>
      </c>
      <c r="G8570">
        <f t="shared" ca="1" si="269"/>
        <v>6.8032434170644585E-2</v>
      </c>
    </row>
    <row r="8571" spans="2:7" x14ac:dyDescent="0.2">
      <c r="B8571" s="153"/>
      <c r="C8571" s="61"/>
      <c r="D8571" t="e">
        <f t="shared" si="270"/>
        <v>#DIV/0!</v>
      </c>
      <c r="F8571">
        <v>8569</v>
      </c>
      <c r="G8571">
        <f t="shared" ca="1" si="269"/>
        <v>-0.10550656987323191</v>
      </c>
    </row>
    <row r="8572" spans="2:7" x14ac:dyDescent="0.2">
      <c r="B8572" s="153"/>
      <c r="C8572" s="61"/>
      <c r="D8572" t="e">
        <f t="shared" si="270"/>
        <v>#DIV/0!</v>
      </c>
      <c r="F8572">
        <v>8570</v>
      </c>
      <c r="G8572">
        <f t="shared" ca="1" si="269"/>
        <v>4.7589258354504234E-2</v>
      </c>
    </row>
    <row r="8573" spans="2:7" x14ac:dyDescent="0.2">
      <c r="B8573" s="153"/>
      <c r="C8573" s="61"/>
      <c r="D8573" t="e">
        <f t="shared" si="270"/>
        <v>#DIV/0!</v>
      </c>
      <c r="F8573">
        <v>8571</v>
      </c>
      <c r="G8573">
        <f t="shared" ca="1" si="269"/>
        <v>8.6814178409171994E-2</v>
      </c>
    </row>
    <row r="8574" spans="2:7" x14ac:dyDescent="0.2">
      <c r="B8574" s="153"/>
      <c r="C8574" s="61"/>
      <c r="D8574" t="e">
        <f t="shared" si="270"/>
        <v>#DIV/0!</v>
      </c>
      <c r="F8574">
        <v>8572</v>
      </c>
      <c r="G8574">
        <f t="shared" ca="1" si="269"/>
        <v>-3.6179939054687457E-2</v>
      </c>
    </row>
    <row r="8575" spans="2:7" x14ac:dyDescent="0.2">
      <c r="B8575" s="153"/>
      <c r="C8575" s="61"/>
      <c r="D8575" t="e">
        <f t="shared" si="270"/>
        <v>#DIV/0!</v>
      </c>
      <c r="F8575">
        <v>8573</v>
      </c>
      <c r="G8575">
        <f t="shared" ca="1" si="269"/>
        <v>-1.6841277317303449E-2</v>
      </c>
    </row>
    <row r="8576" spans="2:7" x14ac:dyDescent="0.2">
      <c r="B8576" s="153"/>
      <c r="C8576" s="61"/>
      <c r="D8576" t="e">
        <f t="shared" si="270"/>
        <v>#DIV/0!</v>
      </c>
      <c r="F8576">
        <v>8574</v>
      </c>
      <c r="G8576">
        <f t="shared" ca="1" si="269"/>
        <v>5.6726954310185679E-2</v>
      </c>
    </row>
    <row r="8577" spans="2:7" x14ac:dyDescent="0.2">
      <c r="B8577" s="153"/>
      <c r="C8577" s="61"/>
      <c r="D8577" t="e">
        <f t="shared" si="270"/>
        <v>#DIV/0!</v>
      </c>
      <c r="F8577">
        <v>8575</v>
      </c>
      <c r="G8577">
        <f t="shared" ca="1" si="269"/>
        <v>-0.11918585645205447</v>
      </c>
    </row>
    <row r="8578" spans="2:7" x14ac:dyDescent="0.2">
      <c r="B8578" s="153"/>
      <c r="C8578" s="61"/>
      <c r="D8578" t="e">
        <f t="shared" si="270"/>
        <v>#DIV/0!</v>
      </c>
      <c r="F8578">
        <v>8576</v>
      </c>
      <c r="G8578">
        <f t="shared" ca="1" si="269"/>
        <v>-1.2876204117230797E-2</v>
      </c>
    </row>
    <row r="8579" spans="2:7" x14ac:dyDescent="0.2">
      <c r="B8579" s="153"/>
      <c r="C8579" s="61"/>
      <c r="D8579" t="e">
        <f t="shared" si="270"/>
        <v>#DIV/0!</v>
      </c>
      <c r="F8579">
        <v>8577</v>
      </c>
      <c r="G8579">
        <f t="shared" ref="G8579:G8642" ca="1" si="271">_xlfn.NORM.INV(RAND(),$N$5,$N$6)</f>
        <v>6.7857497296698197E-2</v>
      </c>
    </row>
    <row r="8580" spans="2:7" x14ac:dyDescent="0.2">
      <c r="B8580" s="153"/>
      <c r="C8580" s="61"/>
      <c r="D8580" t="e">
        <f t="shared" si="270"/>
        <v>#DIV/0!</v>
      </c>
      <c r="F8580">
        <v>8578</v>
      </c>
      <c r="G8580">
        <f t="shared" ca="1" si="271"/>
        <v>-2.2961708098884577E-3</v>
      </c>
    </row>
    <row r="8581" spans="2:7" x14ac:dyDescent="0.2">
      <c r="B8581" s="153"/>
      <c r="C8581" s="61"/>
      <c r="D8581" t="e">
        <f t="shared" si="270"/>
        <v>#DIV/0!</v>
      </c>
      <c r="F8581">
        <v>8579</v>
      </c>
      <c r="G8581">
        <f t="shared" ca="1" si="271"/>
        <v>1.153306585246446E-2</v>
      </c>
    </row>
    <row r="8582" spans="2:7" x14ac:dyDescent="0.2">
      <c r="B8582" s="153"/>
      <c r="C8582" s="61"/>
      <c r="D8582" t="e">
        <f t="shared" si="270"/>
        <v>#DIV/0!</v>
      </c>
      <c r="F8582">
        <v>8580</v>
      </c>
      <c r="G8582">
        <f t="shared" ca="1" si="271"/>
        <v>8.1660158172208702E-2</v>
      </c>
    </row>
    <row r="8583" spans="2:7" x14ac:dyDescent="0.2">
      <c r="B8583" s="153"/>
      <c r="C8583" s="61"/>
      <c r="D8583" t="e">
        <f t="shared" si="270"/>
        <v>#DIV/0!</v>
      </c>
      <c r="F8583">
        <v>8581</v>
      </c>
      <c r="G8583">
        <f t="shared" ca="1" si="271"/>
        <v>-6.8227303254398367E-2</v>
      </c>
    </row>
    <row r="8584" spans="2:7" x14ac:dyDescent="0.2">
      <c r="B8584" s="153"/>
      <c r="C8584" s="61"/>
      <c r="D8584" t="e">
        <f t="shared" si="270"/>
        <v>#DIV/0!</v>
      </c>
      <c r="F8584">
        <v>8582</v>
      </c>
      <c r="G8584">
        <f t="shared" ca="1" si="271"/>
        <v>3.8603806382028046E-2</v>
      </c>
    </row>
    <row r="8585" spans="2:7" x14ac:dyDescent="0.2">
      <c r="B8585" s="153"/>
      <c r="C8585" s="61"/>
      <c r="D8585" t="e">
        <f t="shared" si="270"/>
        <v>#DIV/0!</v>
      </c>
      <c r="F8585">
        <v>8583</v>
      </c>
      <c r="G8585">
        <f t="shared" ca="1" si="271"/>
        <v>-3.5612362964898475E-2</v>
      </c>
    </row>
    <row r="8586" spans="2:7" x14ac:dyDescent="0.2">
      <c r="B8586" s="153"/>
      <c r="C8586" s="61"/>
      <c r="D8586" t="e">
        <f t="shared" si="270"/>
        <v>#DIV/0!</v>
      </c>
      <c r="F8586">
        <v>8584</v>
      </c>
      <c r="G8586">
        <f t="shared" ca="1" si="271"/>
        <v>2.7991839284844004E-2</v>
      </c>
    </row>
    <row r="8587" spans="2:7" x14ac:dyDescent="0.2">
      <c r="B8587" s="153"/>
      <c r="C8587" s="61"/>
      <c r="D8587" t="e">
        <f t="shared" si="270"/>
        <v>#DIV/0!</v>
      </c>
      <c r="F8587">
        <v>8585</v>
      </c>
      <c r="G8587">
        <f t="shared" ca="1" si="271"/>
        <v>6.917417995200284E-2</v>
      </c>
    </row>
    <row r="8588" spans="2:7" x14ac:dyDescent="0.2">
      <c r="B8588" s="153"/>
      <c r="C8588" s="61"/>
      <c r="D8588" t="e">
        <f t="shared" si="270"/>
        <v>#DIV/0!</v>
      </c>
      <c r="F8588">
        <v>8586</v>
      </c>
      <c r="G8588">
        <f t="shared" ca="1" si="271"/>
        <v>-5.0164475486304035E-3</v>
      </c>
    </row>
    <row r="8589" spans="2:7" x14ac:dyDescent="0.2">
      <c r="B8589" s="153"/>
      <c r="C8589" s="61"/>
      <c r="D8589" t="e">
        <f t="shared" si="270"/>
        <v>#DIV/0!</v>
      </c>
      <c r="F8589">
        <v>8587</v>
      </c>
      <c r="G8589">
        <f t="shared" ca="1" si="271"/>
        <v>9.1081573616230926E-2</v>
      </c>
    </row>
    <row r="8590" spans="2:7" x14ac:dyDescent="0.2">
      <c r="B8590" s="153"/>
      <c r="C8590" s="61"/>
      <c r="D8590" t="e">
        <f t="shared" si="270"/>
        <v>#DIV/0!</v>
      </c>
      <c r="F8590">
        <v>8588</v>
      </c>
      <c r="G8590">
        <f t="shared" ca="1" si="271"/>
        <v>-7.200599257014469E-3</v>
      </c>
    </row>
    <row r="8591" spans="2:7" x14ac:dyDescent="0.2">
      <c r="B8591" s="153"/>
      <c r="C8591" s="61"/>
      <c r="D8591" t="e">
        <f t="shared" si="270"/>
        <v>#DIV/0!</v>
      </c>
      <c r="F8591">
        <v>8589</v>
      </c>
      <c r="G8591">
        <f t="shared" ca="1" si="271"/>
        <v>1.9718075683940926E-2</v>
      </c>
    </row>
    <row r="8592" spans="2:7" x14ac:dyDescent="0.2">
      <c r="B8592" s="153"/>
      <c r="C8592" s="61"/>
      <c r="D8592" t="e">
        <f t="shared" si="270"/>
        <v>#DIV/0!</v>
      </c>
      <c r="F8592">
        <v>8590</v>
      </c>
      <c r="G8592">
        <f t="shared" ca="1" si="271"/>
        <v>7.9859766050079644E-3</v>
      </c>
    </row>
    <row r="8593" spans="2:7" x14ac:dyDescent="0.2">
      <c r="B8593" s="153"/>
      <c r="C8593" s="61"/>
      <c r="D8593" t="e">
        <f t="shared" si="270"/>
        <v>#DIV/0!</v>
      </c>
      <c r="F8593">
        <v>8591</v>
      </c>
      <c r="G8593">
        <f t="shared" ca="1" si="271"/>
        <v>1.5481401192173028E-2</v>
      </c>
    </row>
    <row r="8594" spans="2:7" x14ac:dyDescent="0.2">
      <c r="B8594" s="153"/>
      <c r="C8594" s="61"/>
      <c r="D8594" t="e">
        <f t="shared" ref="D8594:D8657" si="272">(C8594-C8595)/C8595</f>
        <v>#DIV/0!</v>
      </c>
      <c r="F8594">
        <v>8592</v>
      </c>
      <c r="G8594">
        <f t="shared" ca="1" si="271"/>
        <v>9.7810610558143621E-2</v>
      </c>
    </row>
    <row r="8595" spans="2:7" x14ac:dyDescent="0.2">
      <c r="B8595" s="153"/>
      <c r="C8595" s="61"/>
      <c r="D8595" t="e">
        <f t="shared" si="272"/>
        <v>#DIV/0!</v>
      </c>
      <c r="F8595">
        <v>8593</v>
      </c>
      <c r="G8595">
        <f t="shared" ca="1" si="271"/>
        <v>0.12351008065359151</v>
      </c>
    </row>
    <row r="8596" spans="2:7" x14ac:dyDescent="0.2">
      <c r="B8596" s="153"/>
      <c r="C8596" s="61"/>
      <c r="D8596" t="e">
        <f t="shared" si="272"/>
        <v>#DIV/0!</v>
      </c>
      <c r="F8596">
        <v>8594</v>
      </c>
      <c r="G8596">
        <f t="shared" ca="1" si="271"/>
        <v>5.1481580548378328E-2</v>
      </c>
    </row>
    <row r="8597" spans="2:7" x14ac:dyDescent="0.2">
      <c r="B8597" s="153"/>
      <c r="C8597" s="61"/>
      <c r="D8597" t="e">
        <f t="shared" si="272"/>
        <v>#DIV/0!</v>
      </c>
      <c r="F8597">
        <v>8595</v>
      </c>
      <c r="G8597">
        <f t="shared" ca="1" si="271"/>
        <v>-1.5443422863796083E-2</v>
      </c>
    </row>
    <row r="8598" spans="2:7" x14ac:dyDescent="0.2">
      <c r="B8598" s="153"/>
      <c r="C8598" s="61"/>
      <c r="D8598" t="e">
        <f t="shared" si="272"/>
        <v>#DIV/0!</v>
      </c>
      <c r="F8598">
        <v>8596</v>
      </c>
      <c r="G8598">
        <f t="shared" ca="1" si="271"/>
        <v>-9.8500292490584007E-2</v>
      </c>
    </row>
    <row r="8599" spans="2:7" x14ac:dyDescent="0.2">
      <c r="B8599" s="153"/>
      <c r="C8599" s="61"/>
      <c r="D8599" t="e">
        <f t="shared" si="272"/>
        <v>#DIV/0!</v>
      </c>
      <c r="F8599">
        <v>8597</v>
      </c>
      <c r="G8599">
        <f t="shared" ca="1" si="271"/>
        <v>0.11641323060614565</v>
      </c>
    </row>
    <row r="8600" spans="2:7" x14ac:dyDescent="0.2">
      <c r="B8600" s="153"/>
      <c r="C8600" s="61"/>
      <c r="D8600" t="e">
        <f t="shared" si="272"/>
        <v>#DIV/0!</v>
      </c>
      <c r="F8600">
        <v>8598</v>
      </c>
      <c r="G8600">
        <f t="shared" ca="1" si="271"/>
        <v>-1.0954382326655444E-2</v>
      </c>
    </row>
    <row r="8601" spans="2:7" x14ac:dyDescent="0.2">
      <c r="B8601" s="153"/>
      <c r="C8601" s="61"/>
      <c r="D8601" t="e">
        <f t="shared" si="272"/>
        <v>#DIV/0!</v>
      </c>
      <c r="F8601">
        <v>8599</v>
      </c>
      <c r="G8601">
        <f t="shared" ca="1" si="271"/>
        <v>-6.3193114840670167E-2</v>
      </c>
    </row>
    <row r="8602" spans="2:7" x14ac:dyDescent="0.2">
      <c r="B8602" s="153"/>
      <c r="C8602" s="61"/>
      <c r="D8602" t="e">
        <f t="shared" si="272"/>
        <v>#DIV/0!</v>
      </c>
      <c r="F8602">
        <v>8600</v>
      </c>
      <c r="G8602">
        <f t="shared" ca="1" si="271"/>
        <v>0.13616170120918139</v>
      </c>
    </row>
    <row r="8603" spans="2:7" x14ac:dyDescent="0.2">
      <c r="B8603" s="153"/>
      <c r="C8603" s="61"/>
      <c r="D8603" t="e">
        <f t="shared" si="272"/>
        <v>#DIV/0!</v>
      </c>
      <c r="F8603">
        <v>8601</v>
      </c>
      <c r="G8603">
        <f t="shared" ca="1" si="271"/>
        <v>3.1342103725783922E-2</v>
      </c>
    </row>
    <row r="8604" spans="2:7" x14ac:dyDescent="0.2">
      <c r="B8604" s="153"/>
      <c r="C8604" s="61"/>
      <c r="D8604" t="e">
        <f t="shared" si="272"/>
        <v>#DIV/0!</v>
      </c>
      <c r="F8604">
        <v>8602</v>
      </c>
      <c r="G8604">
        <f t="shared" ca="1" si="271"/>
        <v>-2.3248080618627039E-2</v>
      </c>
    </row>
    <row r="8605" spans="2:7" x14ac:dyDescent="0.2">
      <c r="B8605" s="153"/>
      <c r="C8605" s="61"/>
      <c r="D8605" t="e">
        <f t="shared" si="272"/>
        <v>#DIV/0!</v>
      </c>
      <c r="F8605">
        <v>8603</v>
      </c>
      <c r="G8605">
        <f t="shared" ca="1" si="271"/>
        <v>-2.0672540742846329E-2</v>
      </c>
    </row>
    <row r="8606" spans="2:7" x14ac:dyDescent="0.2">
      <c r="B8606" s="153"/>
      <c r="C8606" s="61"/>
      <c r="D8606" t="e">
        <f t="shared" si="272"/>
        <v>#DIV/0!</v>
      </c>
      <c r="F8606">
        <v>8604</v>
      </c>
      <c r="G8606">
        <f t="shared" ca="1" si="271"/>
        <v>-6.4988618271120208E-2</v>
      </c>
    </row>
    <row r="8607" spans="2:7" x14ac:dyDescent="0.2">
      <c r="B8607" s="153"/>
      <c r="C8607" s="61"/>
      <c r="D8607" t="e">
        <f t="shared" si="272"/>
        <v>#DIV/0!</v>
      </c>
      <c r="F8607">
        <v>8605</v>
      </c>
      <c r="G8607">
        <f t="shared" ca="1" si="271"/>
        <v>-1.5580148983974878E-2</v>
      </c>
    </row>
    <row r="8608" spans="2:7" x14ac:dyDescent="0.2">
      <c r="B8608" s="153"/>
      <c r="C8608" s="61"/>
      <c r="D8608" t="e">
        <f t="shared" si="272"/>
        <v>#DIV/0!</v>
      </c>
      <c r="F8608">
        <v>8606</v>
      </c>
      <c r="G8608">
        <f t="shared" ca="1" si="271"/>
        <v>6.506335629111927E-2</v>
      </c>
    </row>
    <row r="8609" spans="2:7" x14ac:dyDescent="0.2">
      <c r="B8609" s="153"/>
      <c r="C8609" s="61"/>
      <c r="D8609" t="e">
        <f t="shared" si="272"/>
        <v>#DIV/0!</v>
      </c>
      <c r="F8609">
        <v>8607</v>
      </c>
      <c r="G8609">
        <f t="shared" ca="1" si="271"/>
        <v>-6.984940809303064E-2</v>
      </c>
    </row>
    <row r="8610" spans="2:7" x14ac:dyDescent="0.2">
      <c r="B8610" s="153"/>
      <c r="C8610" s="61"/>
      <c r="D8610" t="e">
        <f t="shared" si="272"/>
        <v>#DIV/0!</v>
      </c>
      <c r="F8610">
        <v>8608</v>
      </c>
      <c r="G8610">
        <f t="shared" ca="1" si="271"/>
        <v>3.3753827174535823E-2</v>
      </c>
    </row>
    <row r="8611" spans="2:7" x14ac:dyDescent="0.2">
      <c r="B8611" s="153"/>
      <c r="C8611" s="61"/>
      <c r="D8611" t="e">
        <f t="shared" si="272"/>
        <v>#DIV/0!</v>
      </c>
      <c r="F8611">
        <v>8609</v>
      </c>
      <c r="G8611">
        <f t="shared" ca="1" si="271"/>
        <v>-6.0154783498003461E-2</v>
      </c>
    </row>
    <row r="8612" spans="2:7" x14ac:dyDescent="0.2">
      <c r="B8612" s="153"/>
      <c r="C8612" s="61"/>
      <c r="D8612" t="e">
        <f t="shared" si="272"/>
        <v>#DIV/0!</v>
      </c>
      <c r="F8612">
        <v>8610</v>
      </c>
      <c r="G8612">
        <f t="shared" ca="1" si="271"/>
        <v>-6.8977733180360157E-2</v>
      </c>
    </row>
    <row r="8613" spans="2:7" x14ac:dyDescent="0.2">
      <c r="B8613" s="153"/>
      <c r="C8613" s="61"/>
      <c r="D8613" t="e">
        <f t="shared" si="272"/>
        <v>#DIV/0!</v>
      </c>
      <c r="F8613">
        <v>8611</v>
      </c>
      <c r="G8613">
        <f t="shared" ca="1" si="271"/>
        <v>-2.2285771420125024E-2</v>
      </c>
    </row>
    <row r="8614" spans="2:7" x14ac:dyDescent="0.2">
      <c r="B8614" s="153"/>
      <c r="C8614" s="61"/>
      <c r="D8614" t="e">
        <f t="shared" si="272"/>
        <v>#DIV/0!</v>
      </c>
      <c r="F8614">
        <v>8612</v>
      </c>
      <c r="G8614">
        <f t="shared" ca="1" si="271"/>
        <v>-9.3776792226462055E-2</v>
      </c>
    </row>
    <row r="8615" spans="2:7" x14ac:dyDescent="0.2">
      <c r="B8615" s="153"/>
      <c r="C8615" s="61"/>
      <c r="D8615" t="e">
        <f t="shared" si="272"/>
        <v>#DIV/0!</v>
      </c>
      <c r="F8615">
        <v>8613</v>
      </c>
      <c r="G8615">
        <f t="shared" ca="1" si="271"/>
        <v>-3.7395147898728311E-2</v>
      </c>
    </row>
    <row r="8616" spans="2:7" x14ac:dyDescent="0.2">
      <c r="B8616" s="153"/>
      <c r="C8616" s="61"/>
      <c r="D8616" t="e">
        <f t="shared" si="272"/>
        <v>#DIV/0!</v>
      </c>
      <c r="F8616">
        <v>8614</v>
      </c>
      <c r="G8616">
        <f t="shared" ca="1" si="271"/>
        <v>-4.4580474536282302E-3</v>
      </c>
    </row>
    <row r="8617" spans="2:7" x14ac:dyDescent="0.2">
      <c r="B8617" s="153"/>
      <c r="C8617" s="61"/>
      <c r="D8617" t="e">
        <f t="shared" si="272"/>
        <v>#DIV/0!</v>
      </c>
      <c r="F8617">
        <v>8615</v>
      </c>
      <c r="G8617">
        <f t="shared" ca="1" si="271"/>
        <v>5.1173247177952449E-2</v>
      </c>
    </row>
    <row r="8618" spans="2:7" x14ac:dyDescent="0.2">
      <c r="B8618" s="153"/>
      <c r="C8618" s="61"/>
      <c r="D8618" t="e">
        <f t="shared" si="272"/>
        <v>#DIV/0!</v>
      </c>
      <c r="F8618">
        <v>8616</v>
      </c>
      <c r="G8618">
        <f t="shared" ca="1" si="271"/>
        <v>-0.11109491755402742</v>
      </c>
    </row>
    <row r="8619" spans="2:7" x14ac:dyDescent="0.2">
      <c r="B8619" s="153"/>
      <c r="C8619" s="61"/>
      <c r="D8619" t="e">
        <f t="shared" si="272"/>
        <v>#DIV/0!</v>
      </c>
      <c r="F8619">
        <v>8617</v>
      </c>
      <c r="G8619">
        <f t="shared" ca="1" si="271"/>
        <v>-2.3557435679863108E-2</v>
      </c>
    </row>
    <row r="8620" spans="2:7" x14ac:dyDescent="0.2">
      <c r="B8620" s="153"/>
      <c r="C8620" s="61"/>
      <c r="D8620" t="e">
        <f t="shared" si="272"/>
        <v>#DIV/0!</v>
      </c>
      <c r="F8620">
        <v>8618</v>
      </c>
      <c r="G8620">
        <f t="shared" ca="1" si="271"/>
        <v>1.8353469076092206E-2</v>
      </c>
    </row>
    <row r="8621" spans="2:7" x14ac:dyDescent="0.2">
      <c r="B8621" s="153"/>
      <c r="C8621" s="61"/>
      <c r="D8621" t="e">
        <f t="shared" si="272"/>
        <v>#DIV/0!</v>
      </c>
      <c r="F8621">
        <v>8619</v>
      </c>
      <c r="G8621">
        <f t="shared" ca="1" si="271"/>
        <v>3.9872133136877985E-2</v>
      </c>
    </row>
    <row r="8622" spans="2:7" x14ac:dyDescent="0.2">
      <c r="B8622" s="153"/>
      <c r="C8622" s="61"/>
      <c r="D8622" t="e">
        <f t="shared" si="272"/>
        <v>#DIV/0!</v>
      </c>
      <c r="F8622">
        <v>8620</v>
      </c>
      <c r="G8622">
        <f t="shared" ca="1" si="271"/>
        <v>-7.0511752316313236E-2</v>
      </c>
    </row>
    <row r="8623" spans="2:7" x14ac:dyDescent="0.2">
      <c r="B8623" s="153"/>
      <c r="C8623" s="61"/>
      <c r="D8623" t="e">
        <f t="shared" si="272"/>
        <v>#DIV/0!</v>
      </c>
      <c r="F8623">
        <v>8621</v>
      </c>
      <c r="G8623">
        <f t="shared" ca="1" si="271"/>
        <v>3.2647087492948569E-2</v>
      </c>
    </row>
    <row r="8624" spans="2:7" x14ac:dyDescent="0.2">
      <c r="B8624" s="153"/>
      <c r="C8624" s="61"/>
      <c r="D8624" t="e">
        <f t="shared" si="272"/>
        <v>#DIV/0!</v>
      </c>
      <c r="F8624">
        <v>8622</v>
      </c>
      <c r="G8624">
        <f t="shared" ca="1" si="271"/>
        <v>7.4396112285229882E-2</v>
      </c>
    </row>
    <row r="8625" spans="2:7" x14ac:dyDescent="0.2">
      <c r="B8625" s="153"/>
      <c r="C8625" s="61"/>
      <c r="D8625" t="e">
        <f t="shared" si="272"/>
        <v>#DIV/0!</v>
      </c>
      <c r="F8625">
        <v>8623</v>
      </c>
      <c r="G8625">
        <f t="shared" ca="1" si="271"/>
        <v>-5.6052125878694903E-2</v>
      </c>
    </row>
    <row r="8626" spans="2:7" x14ac:dyDescent="0.2">
      <c r="B8626" s="153"/>
      <c r="C8626" s="61"/>
      <c r="D8626" t="e">
        <f t="shared" si="272"/>
        <v>#DIV/0!</v>
      </c>
      <c r="F8626">
        <v>8624</v>
      </c>
      <c r="G8626">
        <f t="shared" ca="1" si="271"/>
        <v>-2.0029759528532292E-2</v>
      </c>
    </row>
    <row r="8627" spans="2:7" x14ac:dyDescent="0.2">
      <c r="B8627" s="153"/>
      <c r="C8627" s="61"/>
      <c r="D8627" t="e">
        <f t="shared" si="272"/>
        <v>#DIV/0!</v>
      </c>
      <c r="F8627">
        <v>8625</v>
      </c>
      <c r="G8627">
        <f t="shared" ca="1" si="271"/>
        <v>1.3745995078815567E-2</v>
      </c>
    </row>
    <row r="8628" spans="2:7" x14ac:dyDescent="0.2">
      <c r="B8628" s="153"/>
      <c r="C8628" s="61"/>
      <c r="D8628" t="e">
        <f t="shared" si="272"/>
        <v>#DIV/0!</v>
      </c>
      <c r="F8628">
        <v>8626</v>
      </c>
      <c r="G8628">
        <f t="shared" ca="1" si="271"/>
        <v>-0.11215306012476885</v>
      </c>
    </row>
    <row r="8629" spans="2:7" x14ac:dyDescent="0.2">
      <c r="B8629" s="153"/>
      <c r="C8629" s="61"/>
      <c r="D8629" t="e">
        <f t="shared" si="272"/>
        <v>#DIV/0!</v>
      </c>
      <c r="F8629">
        <v>8627</v>
      </c>
      <c r="G8629">
        <f t="shared" ca="1" si="271"/>
        <v>1.8136567538751529E-2</v>
      </c>
    </row>
    <row r="8630" spans="2:7" x14ac:dyDescent="0.2">
      <c r="B8630" s="153"/>
      <c r="C8630" s="61"/>
      <c r="D8630" t="e">
        <f t="shared" si="272"/>
        <v>#DIV/0!</v>
      </c>
      <c r="F8630">
        <v>8628</v>
      </c>
      <c r="G8630">
        <f t="shared" ca="1" si="271"/>
        <v>7.8797204864937704E-3</v>
      </c>
    </row>
    <row r="8631" spans="2:7" x14ac:dyDescent="0.2">
      <c r="B8631" s="153"/>
      <c r="C8631" s="61"/>
      <c r="D8631" t="e">
        <f t="shared" si="272"/>
        <v>#DIV/0!</v>
      </c>
      <c r="F8631">
        <v>8629</v>
      </c>
      <c r="G8631">
        <f t="shared" ca="1" si="271"/>
        <v>-7.2362523281432972E-2</v>
      </c>
    </row>
    <row r="8632" spans="2:7" x14ac:dyDescent="0.2">
      <c r="B8632" s="153"/>
      <c r="C8632" s="61"/>
      <c r="D8632" t="e">
        <f t="shared" si="272"/>
        <v>#DIV/0!</v>
      </c>
      <c r="F8632">
        <v>8630</v>
      </c>
      <c r="G8632">
        <f t="shared" ca="1" si="271"/>
        <v>-7.7322045024724465E-2</v>
      </c>
    </row>
    <row r="8633" spans="2:7" x14ac:dyDescent="0.2">
      <c r="B8633" s="153"/>
      <c r="C8633" s="61"/>
      <c r="D8633" t="e">
        <f t="shared" si="272"/>
        <v>#DIV/0!</v>
      </c>
      <c r="F8633">
        <v>8631</v>
      </c>
      <c r="G8633">
        <f t="shared" ca="1" si="271"/>
        <v>6.9248465327122642E-3</v>
      </c>
    </row>
    <row r="8634" spans="2:7" x14ac:dyDescent="0.2">
      <c r="B8634" s="153"/>
      <c r="C8634" s="61"/>
      <c r="D8634" t="e">
        <f t="shared" si="272"/>
        <v>#DIV/0!</v>
      </c>
      <c r="F8634">
        <v>8632</v>
      </c>
      <c r="G8634">
        <f t="shared" ca="1" si="271"/>
        <v>1.3665472594100867E-2</v>
      </c>
    </row>
    <row r="8635" spans="2:7" x14ac:dyDescent="0.2">
      <c r="B8635" s="153"/>
      <c r="C8635" s="61"/>
      <c r="D8635" t="e">
        <f t="shared" si="272"/>
        <v>#DIV/0!</v>
      </c>
      <c r="F8635">
        <v>8633</v>
      </c>
      <c r="G8635">
        <f t="shared" ca="1" si="271"/>
        <v>-2.4586752418036477E-2</v>
      </c>
    </row>
    <row r="8636" spans="2:7" x14ac:dyDescent="0.2">
      <c r="B8636" s="153"/>
      <c r="C8636" s="61"/>
      <c r="D8636" t="e">
        <f t="shared" si="272"/>
        <v>#DIV/0!</v>
      </c>
      <c r="F8636">
        <v>8634</v>
      </c>
      <c r="G8636">
        <f t="shared" ca="1" si="271"/>
        <v>-2.8867705592655831E-2</v>
      </c>
    </row>
    <row r="8637" spans="2:7" x14ac:dyDescent="0.2">
      <c r="B8637" s="153"/>
      <c r="C8637" s="61"/>
      <c r="D8637" t="e">
        <f t="shared" si="272"/>
        <v>#DIV/0!</v>
      </c>
      <c r="F8637">
        <v>8635</v>
      </c>
      <c r="G8637">
        <f t="shared" ca="1" si="271"/>
        <v>-2.425671765599835E-2</v>
      </c>
    </row>
    <row r="8638" spans="2:7" x14ac:dyDescent="0.2">
      <c r="B8638" s="153"/>
      <c r="C8638" s="61"/>
      <c r="D8638" t="e">
        <f t="shared" si="272"/>
        <v>#DIV/0!</v>
      </c>
      <c r="F8638">
        <v>8636</v>
      </c>
      <c r="G8638">
        <f t="shared" ca="1" si="271"/>
        <v>3.9974128087710793E-3</v>
      </c>
    </row>
    <row r="8639" spans="2:7" x14ac:dyDescent="0.2">
      <c r="B8639" s="153"/>
      <c r="C8639" s="61"/>
      <c r="D8639" t="e">
        <f t="shared" si="272"/>
        <v>#DIV/0!</v>
      </c>
      <c r="F8639">
        <v>8637</v>
      </c>
      <c r="G8639">
        <f t="shared" ca="1" si="271"/>
        <v>-1.2000488641337048E-2</v>
      </c>
    </row>
    <row r="8640" spans="2:7" x14ac:dyDescent="0.2">
      <c r="B8640" s="153"/>
      <c r="C8640" s="61"/>
      <c r="D8640" t="e">
        <f t="shared" si="272"/>
        <v>#DIV/0!</v>
      </c>
      <c r="F8640">
        <v>8638</v>
      </c>
      <c r="G8640">
        <f t="shared" ca="1" si="271"/>
        <v>-9.3614259138902159E-2</v>
      </c>
    </row>
    <row r="8641" spans="2:7" x14ac:dyDescent="0.2">
      <c r="B8641" s="153"/>
      <c r="C8641" s="61"/>
      <c r="D8641" t="e">
        <f t="shared" si="272"/>
        <v>#DIV/0!</v>
      </c>
      <c r="F8641">
        <v>8639</v>
      </c>
      <c r="G8641">
        <f t="shared" ca="1" si="271"/>
        <v>3.1429955823242317E-2</v>
      </c>
    </row>
    <row r="8642" spans="2:7" x14ac:dyDescent="0.2">
      <c r="B8642" s="153"/>
      <c r="C8642" s="61"/>
      <c r="D8642" t="e">
        <f t="shared" si="272"/>
        <v>#DIV/0!</v>
      </c>
      <c r="F8642">
        <v>8640</v>
      </c>
      <c r="G8642">
        <f t="shared" ca="1" si="271"/>
        <v>-0.11017939080804927</v>
      </c>
    </row>
    <row r="8643" spans="2:7" x14ac:dyDescent="0.2">
      <c r="B8643" s="153"/>
      <c r="C8643" s="61"/>
      <c r="D8643" t="e">
        <f t="shared" si="272"/>
        <v>#DIV/0!</v>
      </c>
      <c r="F8643">
        <v>8641</v>
      </c>
      <c r="G8643">
        <f t="shared" ref="G8643:G8706" ca="1" si="273">_xlfn.NORM.INV(RAND(),$N$5,$N$6)</f>
        <v>8.8149475244361244E-2</v>
      </c>
    </row>
    <row r="8644" spans="2:7" x14ac:dyDescent="0.2">
      <c r="B8644" s="153"/>
      <c r="C8644" s="61"/>
      <c r="D8644" t="e">
        <f t="shared" si="272"/>
        <v>#DIV/0!</v>
      </c>
      <c r="F8644">
        <v>8642</v>
      </c>
      <c r="G8644">
        <f t="shared" ca="1" si="273"/>
        <v>-1.2310174170273552E-2</v>
      </c>
    </row>
    <row r="8645" spans="2:7" x14ac:dyDescent="0.2">
      <c r="B8645" s="153"/>
      <c r="C8645" s="61"/>
      <c r="D8645" t="e">
        <f t="shared" si="272"/>
        <v>#DIV/0!</v>
      </c>
      <c r="F8645">
        <v>8643</v>
      </c>
      <c r="G8645">
        <f t="shared" ca="1" si="273"/>
        <v>-1.0820607354865629E-2</v>
      </c>
    </row>
    <row r="8646" spans="2:7" x14ac:dyDescent="0.2">
      <c r="B8646" s="153"/>
      <c r="C8646" s="61"/>
      <c r="D8646" t="e">
        <f t="shared" si="272"/>
        <v>#DIV/0!</v>
      </c>
      <c r="F8646">
        <v>8644</v>
      </c>
      <c r="G8646">
        <f t="shared" ca="1" si="273"/>
        <v>2.1961179837753864E-2</v>
      </c>
    </row>
    <row r="8647" spans="2:7" x14ac:dyDescent="0.2">
      <c r="B8647" s="153"/>
      <c r="C8647" s="61"/>
      <c r="D8647" t="e">
        <f t="shared" si="272"/>
        <v>#DIV/0!</v>
      </c>
      <c r="F8647">
        <v>8645</v>
      </c>
      <c r="G8647">
        <f t="shared" ca="1" si="273"/>
        <v>2.1405025767630035E-3</v>
      </c>
    </row>
    <row r="8648" spans="2:7" x14ac:dyDescent="0.2">
      <c r="B8648" s="153"/>
      <c r="C8648" s="61"/>
      <c r="D8648" t="e">
        <f t="shared" si="272"/>
        <v>#DIV/0!</v>
      </c>
      <c r="F8648">
        <v>8646</v>
      </c>
      <c r="G8648">
        <f t="shared" ca="1" si="273"/>
        <v>-3.2242330285440997E-2</v>
      </c>
    </row>
    <row r="8649" spans="2:7" x14ac:dyDescent="0.2">
      <c r="B8649" s="153"/>
      <c r="C8649" s="61"/>
      <c r="D8649" t="e">
        <f t="shared" si="272"/>
        <v>#DIV/0!</v>
      </c>
      <c r="F8649">
        <v>8647</v>
      </c>
      <c r="G8649">
        <f t="shared" ca="1" si="273"/>
        <v>-7.9919225430392163E-2</v>
      </c>
    </row>
    <row r="8650" spans="2:7" x14ac:dyDescent="0.2">
      <c r="B8650" s="153"/>
      <c r="C8650" s="61"/>
      <c r="D8650" t="e">
        <f t="shared" si="272"/>
        <v>#DIV/0!</v>
      </c>
      <c r="F8650">
        <v>8648</v>
      </c>
      <c r="G8650">
        <f t="shared" ca="1" si="273"/>
        <v>6.8720935917627197E-3</v>
      </c>
    </row>
    <row r="8651" spans="2:7" x14ac:dyDescent="0.2">
      <c r="B8651" s="153"/>
      <c r="C8651" s="61"/>
      <c r="D8651" t="e">
        <f t="shared" si="272"/>
        <v>#DIV/0!</v>
      </c>
      <c r="F8651">
        <v>8649</v>
      </c>
      <c r="G8651">
        <f t="shared" ca="1" si="273"/>
        <v>7.3200821899747123E-2</v>
      </c>
    </row>
    <row r="8652" spans="2:7" x14ac:dyDescent="0.2">
      <c r="B8652" s="153"/>
      <c r="C8652" s="61"/>
      <c r="D8652" t="e">
        <f t="shared" si="272"/>
        <v>#DIV/0!</v>
      </c>
      <c r="F8652">
        <v>8650</v>
      </c>
      <c r="G8652">
        <f t="shared" ca="1" si="273"/>
        <v>3.1090216956445423E-2</v>
      </c>
    </row>
    <row r="8653" spans="2:7" x14ac:dyDescent="0.2">
      <c r="B8653" s="153"/>
      <c r="C8653" s="61"/>
      <c r="D8653" t="e">
        <f t="shared" si="272"/>
        <v>#DIV/0!</v>
      </c>
      <c r="F8653">
        <v>8651</v>
      </c>
      <c r="G8653">
        <f t="shared" ca="1" si="273"/>
        <v>-0.13112253121267831</v>
      </c>
    </row>
    <row r="8654" spans="2:7" x14ac:dyDescent="0.2">
      <c r="B8654" s="153"/>
      <c r="C8654" s="61"/>
      <c r="D8654" t="e">
        <f t="shared" si="272"/>
        <v>#DIV/0!</v>
      </c>
      <c r="F8654">
        <v>8652</v>
      </c>
      <c r="G8654">
        <f t="shared" ca="1" si="273"/>
        <v>-6.0702683516346535E-2</v>
      </c>
    </row>
    <row r="8655" spans="2:7" x14ac:dyDescent="0.2">
      <c r="B8655" s="153"/>
      <c r="C8655" s="61"/>
      <c r="D8655" t="e">
        <f t="shared" si="272"/>
        <v>#DIV/0!</v>
      </c>
      <c r="F8655">
        <v>8653</v>
      </c>
      <c r="G8655">
        <f t="shared" ca="1" si="273"/>
        <v>6.104339246220053E-2</v>
      </c>
    </row>
    <row r="8656" spans="2:7" x14ac:dyDescent="0.2">
      <c r="B8656" s="153"/>
      <c r="C8656" s="61"/>
      <c r="D8656" t="e">
        <f t="shared" si="272"/>
        <v>#DIV/0!</v>
      </c>
      <c r="F8656">
        <v>8654</v>
      </c>
      <c r="G8656">
        <f t="shared" ca="1" si="273"/>
        <v>1.1326559606456878E-4</v>
      </c>
    </row>
    <row r="8657" spans="2:7" x14ac:dyDescent="0.2">
      <c r="B8657" s="153"/>
      <c r="C8657" s="61"/>
      <c r="D8657" t="e">
        <f t="shared" si="272"/>
        <v>#DIV/0!</v>
      </c>
      <c r="F8657">
        <v>8655</v>
      </c>
      <c r="G8657">
        <f t="shared" ca="1" si="273"/>
        <v>-3.1534671549442485E-2</v>
      </c>
    </row>
    <row r="8658" spans="2:7" x14ac:dyDescent="0.2">
      <c r="B8658" s="153"/>
      <c r="C8658" s="61"/>
      <c r="D8658" t="e">
        <f t="shared" ref="D8658:D8721" si="274">(C8658-C8659)/C8659</f>
        <v>#DIV/0!</v>
      </c>
      <c r="F8658">
        <v>8656</v>
      </c>
      <c r="G8658">
        <f t="shared" ca="1" si="273"/>
        <v>-2.2918367705776384E-2</v>
      </c>
    </row>
    <row r="8659" spans="2:7" x14ac:dyDescent="0.2">
      <c r="B8659" s="153"/>
      <c r="C8659" s="61"/>
      <c r="D8659" t="e">
        <f t="shared" si="274"/>
        <v>#DIV/0!</v>
      </c>
      <c r="F8659">
        <v>8657</v>
      </c>
      <c r="G8659">
        <f t="shared" ca="1" si="273"/>
        <v>-1.6098676133026603E-2</v>
      </c>
    </row>
    <row r="8660" spans="2:7" x14ac:dyDescent="0.2">
      <c r="B8660" s="153"/>
      <c r="C8660" s="61"/>
      <c r="D8660" t="e">
        <f t="shared" si="274"/>
        <v>#DIV/0!</v>
      </c>
      <c r="F8660">
        <v>8658</v>
      </c>
      <c r="G8660">
        <f t="shared" ca="1" si="273"/>
        <v>-3.5008833233090356E-2</v>
      </c>
    </row>
    <row r="8661" spans="2:7" x14ac:dyDescent="0.2">
      <c r="B8661" s="153"/>
      <c r="C8661" s="61"/>
      <c r="D8661" t="e">
        <f t="shared" si="274"/>
        <v>#DIV/0!</v>
      </c>
      <c r="F8661">
        <v>8659</v>
      </c>
      <c r="G8661">
        <f t="shared" ca="1" si="273"/>
        <v>4.8045296479639612E-3</v>
      </c>
    </row>
    <row r="8662" spans="2:7" x14ac:dyDescent="0.2">
      <c r="B8662" s="153"/>
      <c r="C8662" s="61"/>
      <c r="D8662" t="e">
        <f t="shared" si="274"/>
        <v>#DIV/0!</v>
      </c>
      <c r="F8662">
        <v>8660</v>
      </c>
      <c r="G8662">
        <f t="shared" ca="1" si="273"/>
        <v>-5.7802524097066613E-2</v>
      </c>
    </row>
    <row r="8663" spans="2:7" x14ac:dyDescent="0.2">
      <c r="B8663" s="153"/>
      <c r="C8663" s="61"/>
      <c r="D8663" t="e">
        <f t="shared" si="274"/>
        <v>#DIV/0!</v>
      </c>
      <c r="F8663">
        <v>8661</v>
      </c>
      <c r="G8663">
        <f t="shared" ca="1" si="273"/>
        <v>-4.1868697457867456E-2</v>
      </c>
    </row>
    <row r="8664" spans="2:7" x14ac:dyDescent="0.2">
      <c r="B8664" s="153"/>
      <c r="C8664" s="61"/>
      <c r="D8664" t="e">
        <f t="shared" si="274"/>
        <v>#DIV/0!</v>
      </c>
      <c r="F8664">
        <v>8662</v>
      </c>
      <c r="G8664">
        <f t="shared" ca="1" si="273"/>
        <v>9.2215729401180259E-3</v>
      </c>
    </row>
    <row r="8665" spans="2:7" x14ac:dyDescent="0.2">
      <c r="B8665" s="153"/>
      <c r="C8665" s="61"/>
      <c r="D8665" t="e">
        <f t="shared" si="274"/>
        <v>#DIV/0!</v>
      </c>
      <c r="F8665">
        <v>8663</v>
      </c>
      <c r="G8665">
        <f t="shared" ca="1" si="273"/>
        <v>5.6004508718643852E-3</v>
      </c>
    </row>
    <row r="8666" spans="2:7" x14ac:dyDescent="0.2">
      <c r="B8666" s="153"/>
      <c r="C8666" s="61"/>
      <c r="D8666" t="e">
        <f t="shared" si="274"/>
        <v>#DIV/0!</v>
      </c>
      <c r="F8666">
        <v>8664</v>
      </c>
      <c r="G8666">
        <f t="shared" ca="1" si="273"/>
        <v>-7.4127703257633001E-2</v>
      </c>
    </row>
    <row r="8667" spans="2:7" x14ac:dyDescent="0.2">
      <c r="B8667" s="153"/>
      <c r="C8667" s="61"/>
      <c r="D8667" t="e">
        <f t="shared" si="274"/>
        <v>#DIV/0!</v>
      </c>
      <c r="F8667">
        <v>8665</v>
      </c>
      <c r="G8667">
        <f t="shared" ca="1" si="273"/>
        <v>1.8957428369942693E-2</v>
      </c>
    </row>
    <row r="8668" spans="2:7" x14ac:dyDescent="0.2">
      <c r="B8668" s="153"/>
      <c r="C8668" s="61"/>
      <c r="D8668" t="e">
        <f t="shared" si="274"/>
        <v>#DIV/0!</v>
      </c>
      <c r="F8668">
        <v>8666</v>
      </c>
      <c r="G8668">
        <f t="shared" ca="1" si="273"/>
        <v>-3.5371794825360015E-2</v>
      </c>
    </row>
    <row r="8669" spans="2:7" x14ac:dyDescent="0.2">
      <c r="B8669" s="153"/>
      <c r="C8669" s="61"/>
      <c r="D8669" t="e">
        <f t="shared" si="274"/>
        <v>#DIV/0!</v>
      </c>
      <c r="F8669">
        <v>8667</v>
      </c>
      <c r="G8669">
        <f t="shared" ca="1" si="273"/>
        <v>-3.149685143411525E-2</v>
      </c>
    </row>
    <row r="8670" spans="2:7" x14ac:dyDescent="0.2">
      <c r="B8670" s="153"/>
      <c r="C8670" s="61"/>
      <c r="D8670" t="e">
        <f t="shared" si="274"/>
        <v>#DIV/0!</v>
      </c>
      <c r="F8670">
        <v>8668</v>
      </c>
      <c r="G8670">
        <f t="shared" ca="1" si="273"/>
        <v>8.6825237411194203E-2</v>
      </c>
    </row>
    <row r="8671" spans="2:7" x14ac:dyDescent="0.2">
      <c r="B8671" s="153"/>
      <c r="C8671" s="61"/>
      <c r="D8671" t="e">
        <f t="shared" si="274"/>
        <v>#DIV/0!</v>
      </c>
      <c r="F8671">
        <v>8669</v>
      </c>
      <c r="G8671">
        <f t="shared" ca="1" si="273"/>
        <v>-1.9638135468033974E-2</v>
      </c>
    </row>
    <row r="8672" spans="2:7" x14ac:dyDescent="0.2">
      <c r="B8672" s="153"/>
      <c r="C8672" s="61"/>
      <c r="D8672" t="e">
        <f t="shared" si="274"/>
        <v>#DIV/0!</v>
      </c>
      <c r="F8672">
        <v>8670</v>
      </c>
      <c r="G8672">
        <f t="shared" ca="1" si="273"/>
        <v>-3.9269449051904382E-2</v>
      </c>
    </row>
    <row r="8673" spans="2:7" x14ac:dyDescent="0.2">
      <c r="B8673" s="153"/>
      <c r="C8673" s="61"/>
      <c r="D8673" t="e">
        <f t="shared" si="274"/>
        <v>#DIV/0!</v>
      </c>
      <c r="F8673">
        <v>8671</v>
      </c>
      <c r="G8673">
        <f t="shared" ca="1" si="273"/>
        <v>-4.9410914345618173E-2</v>
      </c>
    </row>
    <row r="8674" spans="2:7" x14ac:dyDescent="0.2">
      <c r="B8674" s="153"/>
      <c r="C8674" s="61"/>
      <c r="D8674" t="e">
        <f t="shared" si="274"/>
        <v>#DIV/0!</v>
      </c>
      <c r="F8674">
        <v>8672</v>
      </c>
      <c r="G8674">
        <f t="shared" ca="1" si="273"/>
        <v>-3.5823828092408944E-2</v>
      </c>
    </row>
    <row r="8675" spans="2:7" x14ac:dyDescent="0.2">
      <c r="B8675" s="153"/>
      <c r="C8675" s="61"/>
      <c r="D8675" t="e">
        <f t="shared" si="274"/>
        <v>#DIV/0!</v>
      </c>
      <c r="F8675">
        <v>8673</v>
      </c>
      <c r="G8675">
        <f t="shared" ca="1" si="273"/>
        <v>-2.0112074205521416E-2</v>
      </c>
    </row>
    <row r="8676" spans="2:7" x14ac:dyDescent="0.2">
      <c r="B8676" s="153"/>
      <c r="C8676" s="61"/>
      <c r="D8676" t="e">
        <f t="shared" si="274"/>
        <v>#DIV/0!</v>
      </c>
      <c r="F8676">
        <v>8674</v>
      </c>
      <c r="G8676">
        <f t="shared" ca="1" si="273"/>
        <v>-1.87151825157225E-2</v>
      </c>
    </row>
    <row r="8677" spans="2:7" x14ac:dyDescent="0.2">
      <c r="B8677" s="153"/>
      <c r="C8677" s="61"/>
      <c r="D8677" t="e">
        <f t="shared" si="274"/>
        <v>#DIV/0!</v>
      </c>
      <c r="F8677">
        <v>8675</v>
      </c>
      <c r="G8677">
        <f t="shared" ca="1" si="273"/>
        <v>2.4552536105602825E-2</v>
      </c>
    </row>
    <row r="8678" spans="2:7" x14ac:dyDescent="0.2">
      <c r="B8678" s="153"/>
      <c r="C8678" s="61"/>
      <c r="D8678" t="e">
        <f t="shared" si="274"/>
        <v>#DIV/0!</v>
      </c>
      <c r="F8678">
        <v>8676</v>
      </c>
      <c r="G8678">
        <f t="shared" ca="1" si="273"/>
        <v>4.2363098985458383E-2</v>
      </c>
    </row>
    <row r="8679" spans="2:7" x14ac:dyDescent="0.2">
      <c r="B8679" s="153"/>
      <c r="C8679" s="61"/>
      <c r="D8679" t="e">
        <f t="shared" si="274"/>
        <v>#DIV/0!</v>
      </c>
      <c r="F8679">
        <v>8677</v>
      </c>
      <c r="G8679">
        <f t="shared" ca="1" si="273"/>
        <v>0.10929097689212135</v>
      </c>
    </row>
    <row r="8680" spans="2:7" x14ac:dyDescent="0.2">
      <c r="B8680" s="153"/>
      <c r="C8680" s="61"/>
      <c r="D8680" t="e">
        <f t="shared" si="274"/>
        <v>#DIV/0!</v>
      </c>
      <c r="F8680">
        <v>8678</v>
      </c>
      <c r="G8680">
        <f t="shared" ca="1" si="273"/>
        <v>1.0101655603426043E-2</v>
      </c>
    </row>
    <row r="8681" spans="2:7" x14ac:dyDescent="0.2">
      <c r="B8681" s="153"/>
      <c r="C8681" s="61"/>
      <c r="D8681" t="e">
        <f t="shared" si="274"/>
        <v>#DIV/0!</v>
      </c>
      <c r="F8681">
        <v>8679</v>
      </c>
      <c r="G8681">
        <f t="shared" ca="1" si="273"/>
        <v>1.972694316022288E-2</v>
      </c>
    </row>
    <row r="8682" spans="2:7" x14ac:dyDescent="0.2">
      <c r="B8682" s="153"/>
      <c r="C8682" s="61"/>
      <c r="D8682" t="e">
        <f t="shared" si="274"/>
        <v>#DIV/0!</v>
      </c>
      <c r="F8682">
        <v>8680</v>
      </c>
      <c r="G8682">
        <f t="shared" ca="1" si="273"/>
        <v>5.7355201265207274E-2</v>
      </c>
    </row>
    <row r="8683" spans="2:7" x14ac:dyDescent="0.2">
      <c r="B8683" s="153"/>
      <c r="C8683" s="61"/>
      <c r="D8683" t="e">
        <f t="shared" si="274"/>
        <v>#DIV/0!</v>
      </c>
      <c r="F8683">
        <v>8681</v>
      </c>
      <c r="G8683">
        <f t="shared" ca="1" si="273"/>
        <v>8.2370769377435905E-4</v>
      </c>
    </row>
    <row r="8684" spans="2:7" x14ac:dyDescent="0.2">
      <c r="B8684" s="153"/>
      <c r="C8684" s="61"/>
      <c r="D8684" t="e">
        <f t="shared" si="274"/>
        <v>#DIV/0!</v>
      </c>
      <c r="F8684">
        <v>8682</v>
      </c>
      <c r="G8684">
        <f t="shared" ca="1" si="273"/>
        <v>9.9088434192169506E-2</v>
      </c>
    </row>
    <row r="8685" spans="2:7" x14ac:dyDescent="0.2">
      <c r="B8685" s="153"/>
      <c r="C8685" s="61"/>
      <c r="D8685" t="e">
        <f t="shared" si="274"/>
        <v>#DIV/0!</v>
      </c>
      <c r="F8685">
        <v>8683</v>
      </c>
      <c r="G8685">
        <f t="shared" ca="1" si="273"/>
        <v>6.2402306741639095E-2</v>
      </c>
    </row>
    <row r="8686" spans="2:7" x14ac:dyDescent="0.2">
      <c r="B8686" s="153"/>
      <c r="C8686" s="61"/>
      <c r="D8686" t="e">
        <f t="shared" si="274"/>
        <v>#DIV/0!</v>
      </c>
      <c r="F8686">
        <v>8684</v>
      </c>
      <c r="G8686">
        <f t="shared" ca="1" si="273"/>
        <v>8.1424285078681977E-2</v>
      </c>
    </row>
    <row r="8687" spans="2:7" x14ac:dyDescent="0.2">
      <c r="B8687" s="153"/>
      <c r="C8687" s="61"/>
      <c r="D8687" t="e">
        <f t="shared" si="274"/>
        <v>#DIV/0!</v>
      </c>
      <c r="F8687">
        <v>8685</v>
      </c>
      <c r="G8687">
        <f t="shared" ca="1" si="273"/>
        <v>-7.0519604580855544E-2</v>
      </c>
    </row>
    <row r="8688" spans="2:7" x14ac:dyDescent="0.2">
      <c r="B8688" s="153"/>
      <c r="C8688" s="61"/>
      <c r="D8688" t="e">
        <f t="shared" si="274"/>
        <v>#DIV/0!</v>
      </c>
      <c r="F8688">
        <v>8686</v>
      </c>
      <c r="G8688">
        <f t="shared" ca="1" si="273"/>
        <v>-6.2676807729387995E-2</v>
      </c>
    </row>
    <row r="8689" spans="2:7" x14ac:dyDescent="0.2">
      <c r="B8689" s="153"/>
      <c r="C8689" s="61"/>
      <c r="D8689" t="e">
        <f t="shared" si="274"/>
        <v>#DIV/0!</v>
      </c>
      <c r="F8689">
        <v>8687</v>
      </c>
      <c r="G8689">
        <f t="shared" ca="1" si="273"/>
        <v>8.2739031719716666E-2</v>
      </c>
    </row>
    <row r="8690" spans="2:7" x14ac:dyDescent="0.2">
      <c r="B8690" s="153"/>
      <c r="C8690" s="61"/>
      <c r="D8690" t="e">
        <f t="shared" si="274"/>
        <v>#DIV/0!</v>
      </c>
      <c r="F8690">
        <v>8688</v>
      </c>
      <c r="G8690">
        <f t="shared" ca="1" si="273"/>
        <v>4.1199299601841231E-2</v>
      </c>
    </row>
    <row r="8691" spans="2:7" x14ac:dyDescent="0.2">
      <c r="B8691" s="153"/>
      <c r="C8691" s="61"/>
      <c r="D8691" t="e">
        <f t="shared" si="274"/>
        <v>#DIV/0!</v>
      </c>
      <c r="F8691">
        <v>8689</v>
      </c>
      <c r="G8691">
        <f t="shared" ca="1" si="273"/>
        <v>6.4515618079433429E-2</v>
      </c>
    </row>
    <row r="8692" spans="2:7" x14ac:dyDescent="0.2">
      <c r="B8692" s="153"/>
      <c r="C8692" s="61"/>
      <c r="D8692" t="e">
        <f t="shared" si="274"/>
        <v>#DIV/0!</v>
      </c>
      <c r="F8692">
        <v>8690</v>
      </c>
      <c r="G8692">
        <f t="shared" ca="1" si="273"/>
        <v>-3.9837356499173672E-2</v>
      </c>
    </row>
    <row r="8693" spans="2:7" x14ac:dyDescent="0.2">
      <c r="B8693" s="153"/>
      <c r="C8693" s="61"/>
      <c r="D8693" t="e">
        <f t="shared" si="274"/>
        <v>#DIV/0!</v>
      </c>
      <c r="F8693">
        <v>8691</v>
      </c>
      <c r="G8693">
        <f t="shared" ca="1" si="273"/>
        <v>-9.4869443596279454E-2</v>
      </c>
    </row>
    <row r="8694" spans="2:7" x14ac:dyDescent="0.2">
      <c r="B8694" s="153"/>
      <c r="C8694" s="61"/>
      <c r="D8694" t="e">
        <f t="shared" si="274"/>
        <v>#DIV/0!</v>
      </c>
      <c r="F8694">
        <v>8692</v>
      </c>
      <c r="G8694">
        <f t="shared" ca="1" si="273"/>
        <v>-3.4482410308405903E-2</v>
      </c>
    </row>
    <row r="8695" spans="2:7" x14ac:dyDescent="0.2">
      <c r="B8695" s="153"/>
      <c r="C8695" s="61"/>
      <c r="D8695" t="e">
        <f t="shared" si="274"/>
        <v>#DIV/0!</v>
      </c>
      <c r="F8695">
        <v>8693</v>
      </c>
      <c r="G8695">
        <f t="shared" ca="1" si="273"/>
        <v>2.8401176685500362E-2</v>
      </c>
    </row>
    <row r="8696" spans="2:7" x14ac:dyDescent="0.2">
      <c r="B8696" s="153"/>
      <c r="C8696" s="61"/>
      <c r="D8696" t="e">
        <f t="shared" si="274"/>
        <v>#DIV/0!</v>
      </c>
      <c r="F8696">
        <v>8694</v>
      </c>
      <c r="G8696">
        <f t="shared" ca="1" si="273"/>
        <v>-2.432126410523415E-2</v>
      </c>
    </row>
    <row r="8697" spans="2:7" x14ac:dyDescent="0.2">
      <c r="B8697" s="153"/>
      <c r="C8697" s="61"/>
      <c r="D8697" t="e">
        <f t="shared" si="274"/>
        <v>#DIV/0!</v>
      </c>
      <c r="F8697">
        <v>8695</v>
      </c>
      <c r="G8697">
        <f t="shared" ca="1" si="273"/>
        <v>-3.610018338897783E-2</v>
      </c>
    </row>
    <row r="8698" spans="2:7" x14ac:dyDescent="0.2">
      <c r="B8698" s="153"/>
      <c r="C8698" s="61"/>
      <c r="D8698" t="e">
        <f t="shared" si="274"/>
        <v>#DIV/0!</v>
      </c>
      <c r="F8698">
        <v>8696</v>
      </c>
      <c r="G8698">
        <f t="shared" ca="1" si="273"/>
        <v>-7.748469805278925E-2</v>
      </c>
    </row>
    <row r="8699" spans="2:7" x14ac:dyDescent="0.2">
      <c r="B8699" s="153"/>
      <c r="C8699" s="61"/>
      <c r="D8699" t="e">
        <f t="shared" si="274"/>
        <v>#DIV/0!</v>
      </c>
      <c r="F8699">
        <v>8697</v>
      </c>
      <c r="G8699">
        <f t="shared" ca="1" si="273"/>
        <v>1.2442876712295669E-2</v>
      </c>
    </row>
    <row r="8700" spans="2:7" x14ac:dyDescent="0.2">
      <c r="B8700" s="153"/>
      <c r="C8700" s="61"/>
      <c r="D8700" t="e">
        <f t="shared" si="274"/>
        <v>#DIV/0!</v>
      </c>
      <c r="F8700">
        <v>8698</v>
      </c>
      <c r="G8700">
        <f t="shared" ca="1" si="273"/>
        <v>-2.0339772871589952E-2</v>
      </c>
    </row>
    <row r="8701" spans="2:7" x14ac:dyDescent="0.2">
      <c r="B8701" s="153"/>
      <c r="C8701" s="61"/>
      <c r="D8701" t="e">
        <f t="shared" si="274"/>
        <v>#DIV/0!</v>
      </c>
      <c r="F8701">
        <v>8699</v>
      </c>
      <c r="G8701">
        <f t="shared" ca="1" si="273"/>
        <v>-8.637760413585896E-2</v>
      </c>
    </row>
    <row r="8702" spans="2:7" x14ac:dyDescent="0.2">
      <c r="B8702" s="153"/>
      <c r="C8702" s="61"/>
      <c r="D8702" t="e">
        <f t="shared" si="274"/>
        <v>#DIV/0!</v>
      </c>
      <c r="F8702">
        <v>8700</v>
      </c>
      <c r="G8702">
        <f t="shared" ca="1" si="273"/>
        <v>1.2386857841631269E-2</v>
      </c>
    </row>
    <row r="8703" spans="2:7" x14ac:dyDescent="0.2">
      <c r="B8703" s="153"/>
      <c r="C8703" s="61"/>
      <c r="D8703" t="e">
        <f t="shared" si="274"/>
        <v>#DIV/0!</v>
      </c>
      <c r="F8703">
        <v>8701</v>
      </c>
      <c r="G8703">
        <f t="shared" ca="1" si="273"/>
        <v>8.9689145110602456E-2</v>
      </c>
    </row>
    <row r="8704" spans="2:7" x14ac:dyDescent="0.2">
      <c r="B8704" s="153"/>
      <c r="C8704" s="61"/>
      <c r="D8704" t="e">
        <f t="shared" si="274"/>
        <v>#DIV/0!</v>
      </c>
      <c r="F8704">
        <v>8702</v>
      </c>
      <c r="G8704">
        <f t="shared" ca="1" si="273"/>
        <v>3.1300333634055467E-2</v>
      </c>
    </row>
    <row r="8705" spans="2:7" x14ac:dyDescent="0.2">
      <c r="B8705" s="153"/>
      <c r="C8705" s="61"/>
      <c r="D8705" t="e">
        <f t="shared" si="274"/>
        <v>#DIV/0!</v>
      </c>
      <c r="F8705">
        <v>8703</v>
      </c>
      <c r="G8705">
        <f t="shared" ca="1" si="273"/>
        <v>-1.405634735950774E-2</v>
      </c>
    </row>
    <row r="8706" spans="2:7" x14ac:dyDescent="0.2">
      <c r="B8706" s="153"/>
      <c r="C8706" s="61"/>
      <c r="D8706" t="e">
        <f t="shared" si="274"/>
        <v>#DIV/0!</v>
      </c>
      <c r="F8706">
        <v>8704</v>
      </c>
      <c r="G8706">
        <f t="shared" ca="1" si="273"/>
        <v>1.282668170474865E-2</v>
      </c>
    </row>
    <row r="8707" spans="2:7" x14ac:dyDescent="0.2">
      <c r="B8707" s="153"/>
      <c r="C8707" s="61"/>
      <c r="D8707" t="e">
        <f t="shared" si="274"/>
        <v>#DIV/0!</v>
      </c>
      <c r="F8707">
        <v>8705</v>
      </c>
      <c r="G8707">
        <f t="shared" ref="G8707:G8770" ca="1" si="275">_xlfn.NORM.INV(RAND(),$N$5,$N$6)</f>
        <v>-2.8351768533850637E-2</v>
      </c>
    </row>
    <row r="8708" spans="2:7" x14ac:dyDescent="0.2">
      <c r="B8708" s="153"/>
      <c r="C8708" s="61"/>
      <c r="D8708" t="e">
        <f t="shared" si="274"/>
        <v>#DIV/0!</v>
      </c>
      <c r="F8708">
        <v>8706</v>
      </c>
      <c r="G8708">
        <f t="shared" ca="1" si="275"/>
        <v>-4.031122099277256E-2</v>
      </c>
    </row>
    <row r="8709" spans="2:7" x14ac:dyDescent="0.2">
      <c r="B8709" s="153"/>
      <c r="C8709" s="61"/>
      <c r="D8709" t="e">
        <f t="shared" si="274"/>
        <v>#DIV/0!</v>
      </c>
      <c r="F8709">
        <v>8707</v>
      </c>
      <c r="G8709">
        <f t="shared" ca="1" si="275"/>
        <v>-6.462069105874485E-2</v>
      </c>
    </row>
    <row r="8710" spans="2:7" x14ac:dyDescent="0.2">
      <c r="B8710" s="153"/>
      <c r="C8710" s="61"/>
      <c r="D8710" t="e">
        <f t="shared" si="274"/>
        <v>#DIV/0!</v>
      </c>
      <c r="F8710">
        <v>8708</v>
      </c>
      <c r="G8710">
        <f t="shared" ca="1" si="275"/>
        <v>2.2960061539554537E-2</v>
      </c>
    </row>
    <row r="8711" spans="2:7" x14ac:dyDescent="0.2">
      <c r="B8711" s="153"/>
      <c r="C8711" s="61"/>
      <c r="D8711" t="e">
        <f t="shared" si="274"/>
        <v>#DIV/0!</v>
      </c>
      <c r="F8711">
        <v>8709</v>
      </c>
      <c r="G8711">
        <f t="shared" ca="1" si="275"/>
        <v>-4.4243823336083295E-2</v>
      </c>
    </row>
    <row r="8712" spans="2:7" x14ac:dyDescent="0.2">
      <c r="B8712" s="153"/>
      <c r="C8712" s="61"/>
      <c r="D8712" t="e">
        <f t="shared" si="274"/>
        <v>#DIV/0!</v>
      </c>
      <c r="F8712">
        <v>8710</v>
      </c>
      <c r="G8712">
        <f t="shared" ca="1" si="275"/>
        <v>-3.9270521747392158E-2</v>
      </c>
    </row>
    <row r="8713" spans="2:7" x14ac:dyDescent="0.2">
      <c r="B8713" s="153"/>
      <c r="C8713" s="61"/>
      <c r="D8713" t="e">
        <f t="shared" si="274"/>
        <v>#DIV/0!</v>
      </c>
      <c r="F8713">
        <v>8711</v>
      </c>
      <c r="G8713">
        <f t="shared" ca="1" si="275"/>
        <v>9.3133702330117918E-2</v>
      </c>
    </row>
    <row r="8714" spans="2:7" x14ac:dyDescent="0.2">
      <c r="B8714" s="153"/>
      <c r="C8714" s="61"/>
      <c r="D8714" t="e">
        <f t="shared" si="274"/>
        <v>#DIV/0!</v>
      </c>
      <c r="F8714">
        <v>8712</v>
      </c>
      <c r="G8714">
        <f t="shared" ca="1" si="275"/>
        <v>-7.2129890907043401E-2</v>
      </c>
    </row>
    <row r="8715" spans="2:7" x14ac:dyDescent="0.2">
      <c r="B8715" s="153"/>
      <c r="C8715" s="61"/>
      <c r="D8715" t="e">
        <f t="shared" si="274"/>
        <v>#DIV/0!</v>
      </c>
      <c r="F8715">
        <v>8713</v>
      </c>
      <c r="G8715">
        <f t="shared" ca="1" si="275"/>
        <v>-4.1773474628744922E-2</v>
      </c>
    </row>
    <row r="8716" spans="2:7" x14ac:dyDescent="0.2">
      <c r="B8716" s="153"/>
      <c r="C8716" s="61"/>
      <c r="D8716" t="e">
        <f t="shared" si="274"/>
        <v>#DIV/0!</v>
      </c>
      <c r="F8716">
        <v>8714</v>
      </c>
      <c r="G8716">
        <f t="shared" ca="1" si="275"/>
        <v>-0.10230245884313202</v>
      </c>
    </row>
    <row r="8717" spans="2:7" x14ac:dyDescent="0.2">
      <c r="B8717" s="153"/>
      <c r="C8717" s="61"/>
      <c r="D8717" t="e">
        <f t="shared" si="274"/>
        <v>#DIV/0!</v>
      </c>
      <c r="F8717">
        <v>8715</v>
      </c>
      <c r="G8717">
        <f t="shared" ca="1" si="275"/>
        <v>-6.748056897103609E-2</v>
      </c>
    </row>
    <row r="8718" spans="2:7" x14ac:dyDescent="0.2">
      <c r="B8718" s="153"/>
      <c r="C8718" s="61"/>
      <c r="D8718" t="e">
        <f t="shared" si="274"/>
        <v>#DIV/0!</v>
      </c>
      <c r="F8718">
        <v>8716</v>
      </c>
      <c r="G8718">
        <f t="shared" ca="1" si="275"/>
        <v>-5.4830214936815065E-2</v>
      </c>
    </row>
    <row r="8719" spans="2:7" x14ac:dyDescent="0.2">
      <c r="B8719" s="153"/>
      <c r="C8719" s="61"/>
      <c r="D8719" t="e">
        <f t="shared" si="274"/>
        <v>#DIV/0!</v>
      </c>
      <c r="F8719">
        <v>8717</v>
      </c>
      <c r="G8719">
        <f t="shared" ca="1" si="275"/>
        <v>-4.6163667688311871E-2</v>
      </c>
    </row>
    <row r="8720" spans="2:7" x14ac:dyDescent="0.2">
      <c r="B8720" s="153"/>
      <c r="C8720" s="61"/>
      <c r="D8720" t="e">
        <f t="shared" si="274"/>
        <v>#DIV/0!</v>
      </c>
      <c r="F8720">
        <v>8718</v>
      </c>
      <c r="G8720">
        <f t="shared" ca="1" si="275"/>
        <v>3.4687875006159517E-2</v>
      </c>
    </row>
    <row r="8721" spans="2:7" x14ac:dyDescent="0.2">
      <c r="B8721" s="153"/>
      <c r="C8721" s="61"/>
      <c r="D8721" t="e">
        <f t="shared" si="274"/>
        <v>#DIV/0!</v>
      </c>
      <c r="F8721">
        <v>8719</v>
      </c>
      <c r="G8721">
        <f t="shared" ca="1" si="275"/>
        <v>9.0180244121423364E-2</v>
      </c>
    </row>
    <row r="8722" spans="2:7" x14ac:dyDescent="0.2">
      <c r="B8722" s="153"/>
      <c r="C8722" s="61"/>
      <c r="D8722" t="e">
        <f t="shared" ref="D8722:D8785" si="276">(C8722-C8723)/C8723</f>
        <v>#DIV/0!</v>
      </c>
      <c r="F8722">
        <v>8720</v>
      </c>
      <c r="G8722">
        <f t="shared" ca="1" si="275"/>
        <v>2.6289225252095261E-2</v>
      </c>
    </row>
    <row r="8723" spans="2:7" x14ac:dyDescent="0.2">
      <c r="B8723" s="153"/>
      <c r="C8723" s="61"/>
      <c r="D8723" t="e">
        <f t="shared" si="276"/>
        <v>#DIV/0!</v>
      </c>
      <c r="F8723">
        <v>8721</v>
      </c>
      <c r="G8723">
        <f t="shared" ca="1" si="275"/>
        <v>-7.3761878618004151E-2</v>
      </c>
    </row>
    <row r="8724" spans="2:7" x14ac:dyDescent="0.2">
      <c r="B8724" s="153"/>
      <c r="C8724" s="61"/>
      <c r="D8724" t="e">
        <f t="shared" si="276"/>
        <v>#DIV/0!</v>
      </c>
      <c r="F8724">
        <v>8722</v>
      </c>
      <c r="G8724">
        <f t="shared" ca="1" si="275"/>
        <v>3.4772578244666182E-2</v>
      </c>
    </row>
    <row r="8725" spans="2:7" x14ac:dyDescent="0.2">
      <c r="B8725" s="153"/>
      <c r="C8725" s="61"/>
      <c r="D8725" t="e">
        <f t="shared" si="276"/>
        <v>#DIV/0!</v>
      </c>
      <c r="F8725">
        <v>8723</v>
      </c>
      <c r="G8725">
        <f t="shared" ca="1" si="275"/>
        <v>-4.9671423237457726E-2</v>
      </c>
    </row>
    <row r="8726" spans="2:7" x14ac:dyDescent="0.2">
      <c r="B8726" s="153"/>
      <c r="C8726" s="61"/>
      <c r="D8726" t="e">
        <f t="shared" si="276"/>
        <v>#DIV/0!</v>
      </c>
      <c r="F8726">
        <v>8724</v>
      </c>
      <c r="G8726">
        <f t="shared" ca="1" si="275"/>
        <v>1.1058330852911216E-2</v>
      </c>
    </row>
    <row r="8727" spans="2:7" x14ac:dyDescent="0.2">
      <c r="B8727" s="153"/>
      <c r="C8727" s="61"/>
      <c r="D8727" t="e">
        <f t="shared" si="276"/>
        <v>#DIV/0!</v>
      </c>
      <c r="F8727">
        <v>8725</v>
      </c>
      <c r="G8727">
        <f t="shared" ca="1" si="275"/>
        <v>-9.4853841803806994E-6</v>
      </c>
    </row>
    <row r="8728" spans="2:7" x14ac:dyDescent="0.2">
      <c r="B8728" s="153"/>
      <c r="C8728" s="61"/>
      <c r="D8728" t="e">
        <f t="shared" si="276"/>
        <v>#DIV/0!</v>
      </c>
      <c r="F8728">
        <v>8726</v>
      </c>
      <c r="G8728">
        <f t="shared" ca="1" si="275"/>
        <v>9.5129840711224139E-3</v>
      </c>
    </row>
    <row r="8729" spans="2:7" x14ac:dyDescent="0.2">
      <c r="B8729" s="153"/>
      <c r="C8729" s="61"/>
      <c r="D8729" t="e">
        <f t="shared" si="276"/>
        <v>#DIV/0!</v>
      </c>
      <c r="F8729">
        <v>8727</v>
      </c>
      <c r="G8729">
        <f t="shared" ca="1" si="275"/>
        <v>9.9705925076360256E-3</v>
      </c>
    </row>
    <row r="8730" spans="2:7" x14ac:dyDescent="0.2">
      <c r="B8730" s="153"/>
      <c r="C8730" s="61"/>
      <c r="D8730" t="e">
        <f t="shared" si="276"/>
        <v>#DIV/0!</v>
      </c>
      <c r="F8730">
        <v>8728</v>
      </c>
      <c r="G8730">
        <f t="shared" ca="1" si="275"/>
        <v>9.5815493743786131E-2</v>
      </c>
    </row>
    <row r="8731" spans="2:7" x14ac:dyDescent="0.2">
      <c r="B8731" s="153"/>
      <c r="C8731" s="61"/>
      <c r="D8731" t="e">
        <f t="shared" si="276"/>
        <v>#DIV/0!</v>
      </c>
      <c r="F8731">
        <v>8729</v>
      </c>
      <c r="G8731">
        <f t="shared" ca="1" si="275"/>
        <v>-4.4952922688802965E-2</v>
      </c>
    </row>
    <row r="8732" spans="2:7" x14ac:dyDescent="0.2">
      <c r="B8732" s="153"/>
      <c r="C8732" s="61"/>
      <c r="D8732" t="e">
        <f t="shared" si="276"/>
        <v>#DIV/0!</v>
      </c>
      <c r="F8732">
        <v>8730</v>
      </c>
      <c r="G8732">
        <f t="shared" ca="1" si="275"/>
        <v>2.8823942649082376E-3</v>
      </c>
    </row>
    <row r="8733" spans="2:7" x14ac:dyDescent="0.2">
      <c r="B8733" s="153"/>
      <c r="C8733" s="61"/>
      <c r="D8733" t="e">
        <f t="shared" si="276"/>
        <v>#DIV/0!</v>
      </c>
      <c r="F8733">
        <v>8731</v>
      </c>
      <c r="G8733">
        <f t="shared" ca="1" si="275"/>
        <v>-7.2417611969235615E-2</v>
      </c>
    </row>
    <row r="8734" spans="2:7" x14ac:dyDescent="0.2">
      <c r="B8734" s="153"/>
      <c r="C8734" s="61"/>
      <c r="D8734" t="e">
        <f t="shared" si="276"/>
        <v>#DIV/0!</v>
      </c>
      <c r="F8734">
        <v>8732</v>
      </c>
      <c r="G8734">
        <f t="shared" ca="1" si="275"/>
        <v>-4.8531911581916172E-2</v>
      </c>
    </row>
    <row r="8735" spans="2:7" x14ac:dyDescent="0.2">
      <c r="B8735" s="153"/>
      <c r="C8735" s="61"/>
      <c r="D8735" t="e">
        <f t="shared" si="276"/>
        <v>#DIV/0!</v>
      </c>
      <c r="F8735">
        <v>8733</v>
      </c>
      <c r="G8735">
        <f t="shared" ca="1" si="275"/>
        <v>1.0274670750950069E-2</v>
      </c>
    </row>
    <row r="8736" spans="2:7" x14ac:dyDescent="0.2">
      <c r="B8736" s="153"/>
      <c r="C8736" s="61"/>
      <c r="D8736" t="e">
        <f t="shared" si="276"/>
        <v>#DIV/0!</v>
      </c>
      <c r="F8736">
        <v>8734</v>
      </c>
      <c r="G8736">
        <f t="shared" ca="1" si="275"/>
        <v>2.2359950283660498E-2</v>
      </c>
    </row>
    <row r="8737" spans="2:7" x14ac:dyDescent="0.2">
      <c r="B8737" s="153"/>
      <c r="C8737" s="61"/>
      <c r="D8737" t="e">
        <f t="shared" si="276"/>
        <v>#DIV/0!</v>
      </c>
      <c r="F8737">
        <v>8735</v>
      </c>
      <c r="G8737">
        <f t="shared" ca="1" si="275"/>
        <v>3.3690020903155225E-2</v>
      </c>
    </row>
    <row r="8738" spans="2:7" x14ac:dyDescent="0.2">
      <c r="B8738" s="153"/>
      <c r="C8738" s="61"/>
      <c r="D8738" t="e">
        <f t="shared" si="276"/>
        <v>#DIV/0!</v>
      </c>
      <c r="F8738">
        <v>8736</v>
      </c>
      <c r="G8738">
        <f t="shared" ca="1" si="275"/>
        <v>-1.7385486905859324E-2</v>
      </c>
    </row>
    <row r="8739" spans="2:7" x14ac:dyDescent="0.2">
      <c r="B8739" s="153"/>
      <c r="C8739" s="61"/>
      <c r="D8739" t="e">
        <f t="shared" si="276"/>
        <v>#DIV/0!</v>
      </c>
      <c r="F8739">
        <v>8737</v>
      </c>
      <c r="G8739">
        <f t="shared" ca="1" si="275"/>
        <v>-3.0872845170104388E-2</v>
      </c>
    </row>
    <row r="8740" spans="2:7" x14ac:dyDescent="0.2">
      <c r="B8740" s="153"/>
      <c r="C8740" s="61"/>
      <c r="D8740" t="e">
        <f t="shared" si="276"/>
        <v>#DIV/0!</v>
      </c>
      <c r="F8740">
        <v>8738</v>
      </c>
      <c r="G8740">
        <f t="shared" ca="1" si="275"/>
        <v>-2.9099882210399466E-2</v>
      </c>
    </row>
    <row r="8741" spans="2:7" x14ac:dyDescent="0.2">
      <c r="B8741" s="153"/>
      <c r="C8741" s="61"/>
      <c r="D8741" t="e">
        <f t="shared" si="276"/>
        <v>#DIV/0!</v>
      </c>
      <c r="F8741">
        <v>8739</v>
      </c>
      <c r="G8741">
        <f t="shared" ca="1" si="275"/>
        <v>3.0304041481388436E-2</v>
      </c>
    </row>
    <row r="8742" spans="2:7" x14ac:dyDescent="0.2">
      <c r="B8742" s="153"/>
      <c r="C8742" s="61"/>
      <c r="D8742" t="e">
        <f t="shared" si="276"/>
        <v>#DIV/0!</v>
      </c>
      <c r="F8742">
        <v>8740</v>
      </c>
      <c r="G8742">
        <f t="shared" ca="1" si="275"/>
        <v>6.278874329301519E-2</v>
      </c>
    </row>
    <row r="8743" spans="2:7" x14ac:dyDescent="0.2">
      <c r="B8743" s="153"/>
      <c r="C8743" s="61"/>
      <c r="D8743" t="e">
        <f t="shared" si="276"/>
        <v>#DIV/0!</v>
      </c>
      <c r="F8743">
        <v>8741</v>
      </c>
      <c r="G8743">
        <f t="shared" ca="1" si="275"/>
        <v>3.9191026730146884E-2</v>
      </c>
    </row>
    <row r="8744" spans="2:7" x14ac:dyDescent="0.2">
      <c r="B8744" s="153"/>
      <c r="C8744" s="61"/>
      <c r="D8744" t="e">
        <f t="shared" si="276"/>
        <v>#DIV/0!</v>
      </c>
      <c r="F8744">
        <v>8742</v>
      </c>
      <c r="G8744">
        <f t="shared" ca="1" si="275"/>
        <v>-9.7304429054265631E-2</v>
      </c>
    </row>
    <row r="8745" spans="2:7" x14ac:dyDescent="0.2">
      <c r="B8745" s="153"/>
      <c r="C8745" s="61"/>
      <c r="D8745" t="e">
        <f t="shared" si="276"/>
        <v>#DIV/0!</v>
      </c>
      <c r="F8745">
        <v>8743</v>
      </c>
      <c r="G8745">
        <f t="shared" ca="1" si="275"/>
        <v>-2.9370389996960934E-2</v>
      </c>
    </row>
    <row r="8746" spans="2:7" x14ac:dyDescent="0.2">
      <c r="B8746" s="153"/>
      <c r="C8746" s="61"/>
      <c r="D8746" t="e">
        <f t="shared" si="276"/>
        <v>#DIV/0!</v>
      </c>
      <c r="F8746">
        <v>8744</v>
      </c>
      <c r="G8746">
        <f t="shared" ca="1" si="275"/>
        <v>2.9499897840232006E-2</v>
      </c>
    </row>
    <row r="8747" spans="2:7" x14ac:dyDescent="0.2">
      <c r="B8747" s="153"/>
      <c r="C8747" s="61"/>
      <c r="D8747" t="e">
        <f t="shared" si="276"/>
        <v>#DIV/0!</v>
      </c>
      <c r="F8747">
        <v>8745</v>
      </c>
      <c r="G8747">
        <f t="shared" ca="1" si="275"/>
        <v>2.5553968840143632E-3</v>
      </c>
    </row>
    <row r="8748" spans="2:7" x14ac:dyDescent="0.2">
      <c r="B8748" s="153"/>
      <c r="C8748" s="61"/>
      <c r="D8748" t="e">
        <f t="shared" si="276"/>
        <v>#DIV/0!</v>
      </c>
      <c r="F8748">
        <v>8746</v>
      </c>
      <c r="G8748">
        <f t="shared" ca="1" si="275"/>
        <v>-3.5520771699399954E-2</v>
      </c>
    </row>
    <row r="8749" spans="2:7" x14ac:dyDescent="0.2">
      <c r="B8749" s="153"/>
      <c r="C8749" s="61"/>
      <c r="D8749" t="e">
        <f t="shared" si="276"/>
        <v>#DIV/0!</v>
      </c>
      <c r="F8749">
        <v>8747</v>
      </c>
      <c r="G8749">
        <f t="shared" ca="1" si="275"/>
        <v>4.3847895691042554E-2</v>
      </c>
    </row>
    <row r="8750" spans="2:7" x14ac:dyDescent="0.2">
      <c r="B8750" s="153"/>
      <c r="C8750" s="61"/>
      <c r="D8750" t="e">
        <f t="shared" si="276"/>
        <v>#DIV/0!</v>
      </c>
      <c r="F8750">
        <v>8748</v>
      </c>
      <c r="G8750">
        <f t="shared" ca="1" si="275"/>
        <v>6.203145710689531E-2</v>
      </c>
    </row>
    <row r="8751" spans="2:7" x14ac:dyDescent="0.2">
      <c r="B8751" s="153"/>
      <c r="C8751" s="61"/>
      <c r="D8751" t="e">
        <f t="shared" si="276"/>
        <v>#DIV/0!</v>
      </c>
      <c r="F8751">
        <v>8749</v>
      </c>
      <c r="G8751">
        <f t="shared" ca="1" si="275"/>
        <v>-8.1120316275845414E-2</v>
      </c>
    </row>
    <row r="8752" spans="2:7" x14ac:dyDescent="0.2">
      <c r="B8752" s="153"/>
      <c r="C8752" s="61"/>
      <c r="D8752" t="e">
        <f t="shared" si="276"/>
        <v>#DIV/0!</v>
      </c>
      <c r="F8752">
        <v>8750</v>
      </c>
      <c r="G8752">
        <f t="shared" ca="1" si="275"/>
        <v>3.0726709859325862E-4</v>
      </c>
    </row>
    <row r="8753" spans="2:7" x14ac:dyDescent="0.2">
      <c r="B8753" s="153"/>
      <c r="C8753" s="61"/>
      <c r="D8753" t="e">
        <f t="shared" si="276"/>
        <v>#DIV/0!</v>
      </c>
      <c r="F8753">
        <v>8751</v>
      </c>
      <c r="G8753">
        <f t="shared" ca="1" si="275"/>
        <v>7.5289575042926972E-3</v>
      </c>
    </row>
    <row r="8754" spans="2:7" x14ac:dyDescent="0.2">
      <c r="B8754" s="153"/>
      <c r="C8754" s="61"/>
      <c r="D8754" t="e">
        <f t="shared" si="276"/>
        <v>#DIV/0!</v>
      </c>
      <c r="F8754">
        <v>8752</v>
      </c>
      <c r="G8754">
        <f t="shared" ca="1" si="275"/>
        <v>5.7708906167058139E-3</v>
      </c>
    </row>
    <row r="8755" spans="2:7" x14ac:dyDescent="0.2">
      <c r="B8755" s="153"/>
      <c r="C8755" s="61"/>
      <c r="D8755" t="e">
        <f t="shared" si="276"/>
        <v>#DIV/0!</v>
      </c>
      <c r="F8755">
        <v>8753</v>
      </c>
      <c r="G8755">
        <f t="shared" ca="1" si="275"/>
        <v>-3.7576142812343519E-2</v>
      </c>
    </row>
    <row r="8756" spans="2:7" x14ac:dyDescent="0.2">
      <c r="B8756" s="153"/>
      <c r="C8756" s="61"/>
      <c r="D8756" t="e">
        <f t="shared" si="276"/>
        <v>#DIV/0!</v>
      </c>
      <c r="F8756">
        <v>8754</v>
      </c>
      <c r="G8756">
        <f t="shared" ca="1" si="275"/>
        <v>-4.8562452543647362E-2</v>
      </c>
    </row>
    <row r="8757" spans="2:7" x14ac:dyDescent="0.2">
      <c r="B8757" s="153"/>
      <c r="C8757" s="61"/>
      <c r="D8757" t="e">
        <f t="shared" si="276"/>
        <v>#DIV/0!</v>
      </c>
      <c r="F8757">
        <v>8755</v>
      </c>
      <c r="G8757">
        <f t="shared" ca="1" si="275"/>
        <v>4.9166296597609231E-2</v>
      </c>
    </row>
    <row r="8758" spans="2:7" x14ac:dyDescent="0.2">
      <c r="B8758" s="153"/>
      <c r="C8758" s="61"/>
      <c r="D8758" t="e">
        <f t="shared" si="276"/>
        <v>#DIV/0!</v>
      </c>
      <c r="F8758">
        <v>8756</v>
      </c>
      <c r="G8758">
        <f t="shared" ca="1" si="275"/>
        <v>-8.9633730750450044E-2</v>
      </c>
    </row>
    <row r="8759" spans="2:7" x14ac:dyDescent="0.2">
      <c r="B8759" s="153"/>
      <c r="C8759" s="61"/>
      <c r="D8759" t="e">
        <f t="shared" si="276"/>
        <v>#DIV/0!</v>
      </c>
      <c r="F8759">
        <v>8757</v>
      </c>
      <c r="G8759">
        <f t="shared" ca="1" si="275"/>
        <v>1.1249144698629462E-2</v>
      </c>
    </row>
    <row r="8760" spans="2:7" x14ac:dyDescent="0.2">
      <c r="B8760" s="153"/>
      <c r="C8760" s="61"/>
      <c r="D8760" t="e">
        <f t="shared" si="276"/>
        <v>#DIV/0!</v>
      </c>
      <c r="F8760">
        <v>8758</v>
      </c>
      <c r="G8760">
        <f t="shared" ca="1" si="275"/>
        <v>1.5961585797016266E-2</v>
      </c>
    </row>
    <row r="8761" spans="2:7" x14ac:dyDescent="0.2">
      <c r="B8761" s="153"/>
      <c r="C8761" s="61"/>
      <c r="D8761" t="e">
        <f t="shared" si="276"/>
        <v>#DIV/0!</v>
      </c>
      <c r="F8761">
        <v>8759</v>
      </c>
      <c r="G8761">
        <f t="shared" ca="1" si="275"/>
        <v>-3.751080245319606E-2</v>
      </c>
    </row>
    <row r="8762" spans="2:7" x14ac:dyDescent="0.2">
      <c r="B8762" s="153"/>
      <c r="C8762" s="61"/>
      <c r="D8762" t="e">
        <f t="shared" si="276"/>
        <v>#DIV/0!</v>
      </c>
      <c r="F8762">
        <v>8760</v>
      </c>
      <c r="G8762">
        <f t="shared" ca="1" si="275"/>
        <v>-7.5734935857656671E-2</v>
      </c>
    </row>
    <row r="8763" spans="2:7" x14ac:dyDescent="0.2">
      <c r="B8763" s="153"/>
      <c r="C8763" s="61"/>
      <c r="D8763" t="e">
        <f t="shared" si="276"/>
        <v>#DIV/0!</v>
      </c>
      <c r="F8763">
        <v>8761</v>
      </c>
      <c r="G8763">
        <f t="shared" ca="1" si="275"/>
        <v>-2.0028022739532737E-2</v>
      </c>
    </row>
    <row r="8764" spans="2:7" x14ac:dyDescent="0.2">
      <c r="B8764" s="153"/>
      <c r="C8764" s="61"/>
      <c r="D8764" t="e">
        <f t="shared" si="276"/>
        <v>#DIV/0!</v>
      </c>
      <c r="F8764">
        <v>8762</v>
      </c>
      <c r="G8764">
        <f t="shared" ca="1" si="275"/>
        <v>6.9288359944955968E-2</v>
      </c>
    </row>
    <row r="8765" spans="2:7" x14ac:dyDescent="0.2">
      <c r="B8765" s="153"/>
      <c r="C8765" s="61"/>
      <c r="D8765" t="e">
        <f t="shared" si="276"/>
        <v>#DIV/0!</v>
      </c>
      <c r="F8765">
        <v>8763</v>
      </c>
      <c r="G8765">
        <f t="shared" ca="1" si="275"/>
        <v>-7.049341588614072E-2</v>
      </c>
    </row>
    <row r="8766" spans="2:7" x14ac:dyDescent="0.2">
      <c r="B8766" s="153"/>
      <c r="C8766" s="61"/>
      <c r="D8766" t="e">
        <f t="shared" si="276"/>
        <v>#DIV/0!</v>
      </c>
      <c r="F8766">
        <v>8764</v>
      </c>
      <c r="G8766">
        <f t="shared" ca="1" si="275"/>
        <v>3.0750152195978493E-2</v>
      </c>
    </row>
    <row r="8767" spans="2:7" x14ac:dyDescent="0.2">
      <c r="B8767" s="153"/>
      <c r="C8767" s="61"/>
      <c r="D8767" t="e">
        <f t="shared" si="276"/>
        <v>#DIV/0!</v>
      </c>
      <c r="F8767">
        <v>8765</v>
      </c>
      <c r="G8767">
        <f t="shared" ca="1" si="275"/>
        <v>1.6278718705575344E-4</v>
      </c>
    </row>
    <row r="8768" spans="2:7" x14ac:dyDescent="0.2">
      <c r="B8768" s="153"/>
      <c r="C8768" s="61"/>
      <c r="D8768" t="e">
        <f t="shared" si="276"/>
        <v>#DIV/0!</v>
      </c>
      <c r="F8768">
        <v>8766</v>
      </c>
      <c r="G8768">
        <f t="shared" ca="1" si="275"/>
        <v>-3.3078704682481919E-2</v>
      </c>
    </row>
    <row r="8769" spans="2:7" x14ac:dyDescent="0.2">
      <c r="B8769" s="153"/>
      <c r="C8769" s="61"/>
      <c r="D8769" t="e">
        <f t="shared" si="276"/>
        <v>#DIV/0!</v>
      </c>
      <c r="F8769">
        <v>8767</v>
      </c>
      <c r="G8769">
        <f t="shared" ca="1" si="275"/>
        <v>1.5291477941535999E-3</v>
      </c>
    </row>
    <row r="8770" spans="2:7" x14ac:dyDescent="0.2">
      <c r="B8770" s="153"/>
      <c r="C8770" s="61"/>
      <c r="D8770" t="e">
        <f t="shared" si="276"/>
        <v>#DIV/0!</v>
      </c>
      <c r="F8770">
        <v>8768</v>
      </c>
      <c r="G8770">
        <f t="shared" ca="1" si="275"/>
        <v>-3.6326930050613326E-2</v>
      </c>
    </row>
    <row r="8771" spans="2:7" x14ac:dyDescent="0.2">
      <c r="B8771" s="153"/>
      <c r="C8771" s="61"/>
      <c r="D8771" t="e">
        <f t="shared" si="276"/>
        <v>#DIV/0!</v>
      </c>
      <c r="F8771">
        <v>8769</v>
      </c>
      <c r="G8771">
        <f t="shared" ref="G8771:G8834" ca="1" si="277">_xlfn.NORM.INV(RAND(),$N$5,$N$6)</f>
        <v>6.871917472228703E-2</v>
      </c>
    </row>
    <row r="8772" spans="2:7" x14ac:dyDescent="0.2">
      <c r="B8772" s="153"/>
      <c r="C8772" s="61"/>
      <c r="D8772" t="e">
        <f t="shared" si="276"/>
        <v>#DIV/0!</v>
      </c>
      <c r="F8772">
        <v>8770</v>
      </c>
      <c r="G8772">
        <f t="shared" ca="1" si="277"/>
        <v>9.7814185022204111E-2</v>
      </c>
    </row>
    <row r="8773" spans="2:7" x14ac:dyDescent="0.2">
      <c r="B8773" s="153"/>
      <c r="C8773" s="61"/>
      <c r="D8773" t="e">
        <f t="shared" si="276"/>
        <v>#DIV/0!</v>
      </c>
      <c r="F8773">
        <v>8771</v>
      </c>
      <c r="G8773">
        <f t="shared" ca="1" si="277"/>
        <v>-2.1922543930052697E-2</v>
      </c>
    </row>
    <row r="8774" spans="2:7" x14ac:dyDescent="0.2">
      <c r="B8774" s="153"/>
      <c r="C8774" s="61"/>
      <c r="D8774" t="e">
        <f t="shared" si="276"/>
        <v>#DIV/0!</v>
      </c>
      <c r="F8774">
        <v>8772</v>
      </c>
      <c r="G8774">
        <f t="shared" ca="1" si="277"/>
        <v>-6.1108411753847278E-2</v>
      </c>
    </row>
    <row r="8775" spans="2:7" x14ac:dyDescent="0.2">
      <c r="B8775" s="153"/>
      <c r="C8775" s="61"/>
      <c r="D8775" t="e">
        <f t="shared" si="276"/>
        <v>#DIV/0!</v>
      </c>
      <c r="F8775">
        <v>8773</v>
      </c>
      <c r="G8775">
        <f t="shared" ca="1" si="277"/>
        <v>6.0728189091083719E-2</v>
      </c>
    </row>
    <row r="8776" spans="2:7" x14ac:dyDescent="0.2">
      <c r="B8776" s="153"/>
      <c r="C8776" s="61"/>
      <c r="D8776" t="e">
        <f t="shared" si="276"/>
        <v>#DIV/0!</v>
      </c>
      <c r="F8776">
        <v>8774</v>
      </c>
      <c r="G8776">
        <f t="shared" ca="1" si="277"/>
        <v>-3.0981797491723969E-2</v>
      </c>
    </row>
    <row r="8777" spans="2:7" x14ac:dyDescent="0.2">
      <c r="B8777" s="153"/>
      <c r="C8777" s="61"/>
      <c r="D8777" t="e">
        <f t="shared" si="276"/>
        <v>#DIV/0!</v>
      </c>
      <c r="F8777">
        <v>8775</v>
      </c>
      <c r="G8777">
        <f t="shared" ca="1" si="277"/>
        <v>5.9704217124846408E-3</v>
      </c>
    </row>
    <row r="8778" spans="2:7" x14ac:dyDescent="0.2">
      <c r="B8778" s="153"/>
      <c r="C8778" s="61"/>
      <c r="D8778" t="e">
        <f t="shared" si="276"/>
        <v>#DIV/0!</v>
      </c>
      <c r="F8778">
        <v>8776</v>
      </c>
      <c r="G8778">
        <f t="shared" ca="1" si="277"/>
        <v>-1.7129852770620659E-2</v>
      </c>
    </row>
    <row r="8779" spans="2:7" x14ac:dyDescent="0.2">
      <c r="B8779" s="153"/>
      <c r="C8779" s="61"/>
      <c r="D8779" t="e">
        <f t="shared" si="276"/>
        <v>#DIV/0!</v>
      </c>
      <c r="F8779">
        <v>8777</v>
      </c>
      <c r="G8779">
        <f t="shared" ca="1" si="277"/>
        <v>3.174006804463355E-2</v>
      </c>
    </row>
    <row r="8780" spans="2:7" x14ac:dyDescent="0.2">
      <c r="B8780" s="153"/>
      <c r="C8780" s="61"/>
      <c r="D8780" t="e">
        <f t="shared" si="276"/>
        <v>#DIV/0!</v>
      </c>
      <c r="F8780">
        <v>8778</v>
      </c>
      <c r="G8780">
        <f t="shared" ca="1" si="277"/>
        <v>0.12061901184716219</v>
      </c>
    </row>
    <row r="8781" spans="2:7" x14ac:dyDescent="0.2">
      <c r="B8781" s="153"/>
      <c r="C8781" s="61"/>
      <c r="D8781" t="e">
        <f t="shared" si="276"/>
        <v>#DIV/0!</v>
      </c>
      <c r="F8781">
        <v>8779</v>
      </c>
      <c r="G8781">
        <f t="shared" ca="1" si="277"/>
        <v>-4.6700103317223454E-3</v>
      </c>
    </row>
    <row r="8782" spans="2:7" x14ac:dyDescent="0.2">
      <c r="B8782" s="153"/>
      <c r="C8782" s="61"/>
      <c r="D8782" t="e">
        <f t="shared" si="276"/>
        <v>#DIV/0!</v>
      </c>
      <c r="F8782">
        <v>8780</v>
      </c>
      <c r="G8782">
        <f t="shared" ca="1" si="277"/>
        <v>2.4463500085181587E-3</v>
      </c>
    </row>
    <row r="8783" spans="2:7" x14ac:dyDescent="0.2">
      <c r="B8783" s="153"/>
      <c r="C8783" s="61"/>
      <c r="D8783" t="e">
        <f t="shared" si="276"/>
        <v>#DIV/0!</v>
      </c>
      <c r="F8783">
        <v>8781</v>
      </c>
      <c r="G8783">
        <f t="shared" ca="1" si="277"/>
        <v>-8.309161273603137E-2</v>
      </c>
    </row>
    <row r="8784" spans="2:7" x14ac:dyDescent="0.2">
      <c r="B8784" s="153"/>
      <c r="C8784" s="61"/>
      <c r="D8784" t="e">
        <f t="shared" si="276"/>
        <v>#DIV/0!</v>
      </c>
      <c r="F8784">
        <v>8782</v>
      </c>
      <c r="G8784">
        <f t="shared" ca="1" si="277"/>
        <v>-1.3630600726255871E-2</v>
      </c>
    </row>
    <row r="8785" spans="2:7" x14ac:dyDescent="0.2">
      <c r="B8785" s="153"/>
      <c r="C8785" s="61"/>
      <c r="D8785" t="e">
        <f t="shared" si="276"/>
        <v>#DIV/0!</v>
      </c>
      <c r="F8785">
        <v>8783</v>
      </c>
      <c r="G8785">
        <f t="shared" ca="1" si="277"/>
        <v>0.11623809560604603</v>
      </c>
    </row>
    <row r="8786" spans="2:7" x14ac:dyDescent="0.2">
      <c r="B8786" s="153"/>
      <c r="C8786" s="61"/>
      <c r="D8786" t="e">
        <f t="shared" ref="D8786:D8849" si="278">(C8786-C8787)/C8787</f>
        <v>#DIV/0!</v>
      </c>
      <c r="F8786">
        <v>8784</v>
      </c>
      <c r="G8786">
        <f t="shared" ca="1" si="277"/>
        <v>-8.206660022795445E-2</v>
      </c>
    </row>
    <row r="8787" spans="2:7" x14ac:dyDescent="0.2">
      <c r="B8787" s="153"/>
      <c r="C8787" s="61"/>
      <c r="D8787" t="e">
        <f t="shared" si="278"/>
        <v>#DIV/0!</v>
      </c>
      <c r="F8787">
        <v>8785</v>
      </c>
      <c r="G8787">
        <f t="shared" ca="1" si="277"/>
        <v>4.4867554845211127E-2</v>
      </c>
    </row>
    <row r="8788" spans="2:7" x14ac:dyDescent="0.2">
      <c r="B8788" s="153"/>
      <c r="C8788" s="61"/>
      <c r="D8788" t="e">
        <f t="shared" si="278"/>
        <v>#DIV/0!</v>
      </c>
      <c r="F8788">
        <v>8786</v>
      </c>
      <c r="G8788">
        <f t="shared" ca="1" si="277"/>
        <v>3.2219495435403658E-2</v>
      </c>
    </row>
    <row r="8789" spans="2:7" x14ac:dyDescent="0.2">
      <c r="B8789" s="153"/>
      <c r="C8789" s="61"/>
      <c r="D8789" t="e">
        <f t="shared" si="278"/>
        <v>#DIV/0!</v>
      </c>
      <c r="F8789">
        <v>8787</v>
      </c>
      <c r="G8789">
        <f t="shared" ca="1" si="277"/>
        <v>-5.7393738497081591E-2</v>
      </c>
    </row>
    <row r="8790" spans="2:7" x14ac:dyDescent="0.2">
      <c r="B8790" s="153"/>
      <c r="C8790" s="61"/>
      <c r="D8790" t="e">
        <f t="shared" si="278"/>
        <v>#DIV/0!</v>
      </c>
      <c r="F8790">
        <v>8788</v>
      </c>
      <c r="G8790">
        <f t="shared" ca="1" si="277"/>
        <v>-7.3775233608750185E-2</v>
      </c>
    </row>
    <row r="8791" spans="2:7" x14ac:dyDescent="0.2">
      <c r="B8791" s="153"/>
      <c r="C8791" s="61"/>
      <c r="D8791" t="e">
        <f t="shared" si="278"/>
        <v>#DIV/0!</v>
      </c>
      <c r="F8791">
        <v>8789</v>
      </c>
      <c r="G8791">
        <f t="shared" ca="1" si="277"/>
        <v>-5.7160072840792015E-3</v>
      </c>
    </row>
    <row r="8792" spans="2:7" x14ac:dyDescent="0.2">
      <c r="B8792" s="153"/>
      <c r="C8792" s="61"/>
      <c r="D8792" t="e">
        <f t="shared" si="278"/>
        <v>#DIV/0!</v>
      </c>
      <c r="F8792">
        <v>8790</v>
      </c>
      <c r="G8792">
        <f t="shared" ca="1" si="277"/>
        <v>2.1602101496025868E-2</v>
      </c>
    </row>
    <row r="8793" spans="2:7" x14ac:dyDescent="0.2">
      <c r="B8793" s="153"/>
      <c r="C8793" s="61"/>
      <c r="D8793" t="e">
        <f t="shared" si="278"/>
        <v>#DIV/0!</v>
      </c>
      <c r="F8793">
        <v>8791</v>
      </c>
      <c r="G8793">
        <f t="shared" ca="1" si="277"/>
        <v>-1.6176326144779731E-2</v>
      </c>
    </row>
    <row r="8794" spans="2:7" x14ac:dyDescent="0.2">
      <c r="B8794" s="153"/>
      <c r="C8794" s="61"/>
      <c r="D8794" t="e">
        <f t="shared" si="278"/>
        <v>#DIV/0!</v>
      </c>
      <c r="F8794">
        <v>8792</v>
      </c>
      <c r="G8794">
        <f t="shared" ca="1" si="277"/>
        <v>-2.1511216950137338E-3</v>
      </c>
    </row>
    <row r="8795" spans="2:7" x14ac:dyDescent="0.2">
      <c r="B8795" s="153"/>
      <c r="C8795" s="61"/>
      <c r="D8795" t="e">
        <f t="shared" si="278"/>
        <v>#DIV/0!</v>
      </c>
      <c r="F8795">
        <v>8793</v>
      </c>
      <c r="G8795">
        <f t="shared" ca="1" si="277"/>
        <v>-7.1981229942328168E-2</v>
      </c>
    </row>
    <row r="8796" spans="2:7" x14ac:dyDescent="0.2">
      <c r="B8796" s="153"/>
      <c r="C8796" s="61"/>
      <c r="D8796" t="e">
        <f t="shared" si="278"/>
        <v>#DIV/0!</v>
      </c>
      <c r="F8796">
        <v>8794</v>
      </c>
      <c r="G8796">
        <f t="shared" ca="1" si="277"/>
        <v>8.6011723874670765E-2</v>
      </c>
    </row>
    <row r="8797" spans="2:7" x14ac:dyDescent="0.2">
      <c r="B8797" s="153"/>
      <c r="C8797" s="61"/>
      <c r="D8797" t="e">
        <f t="shared" si="278"/>
        <v>#DIV/0!</v>
      </c>
      <c r="F8797">
        <v>8795</v>
      </c>
      <c r="G8797">
        <f t="shared" ca="1" si="277"/>
        <v>-3.2264868511347987E-2</v>
      </c>
    </row>
    <row r="8798" spans="2:7" x14ac:dyDescent="0.2">
      <c r="B8798" s="153"/>
      <c r="C8798" s="61"/>
      <c r="D8798" t="e">
        <f t="shared" si="278"/>
        <v>#DIV/0!</v>
      </c>
      <c r="F8798">
        <v>8796</v>
      </c>
      <c r="G8798">
        <f t="shared" ca="1" si="277"/>
        <v>-1.9641940962253992E-2</v>
      </c>
    </row>
    <row r="8799" spans="2:7" x14ac:dyDescent="0.2">
      <c r="B8799" s="153"/>
      <c r="C8799" s="61"/>
      <c r="D8799" t="e">
        <f t="shared" si="278"/>
        <v>#DIV/0!</v>
      </c>
      <c r="F8799">
        <v>8797</v>
      </c>
      <c r="G8799">
        <f t="shared" ca="1" si="277"/>
        <v>-1.8651969212766878E-2</v>
      </c>
    </row>
    <row r="8800" spans="2:7" x14ac:dyDescent="0.2">
      <c r="B8800" s="153"/>
      <c r="C8800" s="61"/>
      <c r="D8800" t="e">
        <f t="shared" si="278"/>
        <v>#DIV/0!</v>
      </c>
      <c r="F8800">
        <v>8798</v>
      </c>
      <c r="G8800">
        <f t="shared" ca="1" si="277"/>
        <v>-6.5248859532437406E-2</v>
      </c>
    </row>
    <row r="8801" spans="2:7" x14ac:dyDescent="0.2">
      <c r="B8801" s="153"/>
      <c r="C8801" s="61"/>
      <c r="D8801" t="e">
        <f t="shared" si="278"/>
        <v>#DIV/0!</v>
      </c>
      <c r="F8801">
        <v>8799</v>
      </c>
      <c r="G8801">
        <f t="shared" ca="1" si="277"/>
        <v>-1.2694511481212671E-2</v>
      </c>
    </row>
    <row r="8802" spans="2:7" x14ac:dyDescent="0.2">
      <c r="B8802" s="153"/>
      <c r="C8802" s="61"/>
      <c r="D8802" t="e">
        <f t="shared" si="278"/>
        <v>#DIV/0!</v>
      </c>
      <c r="F8802">
        <v>8800</v>
      </c>
      <c r="G8802">
        <f t="shared" ca="1" si="277"/>
        <v>-1.7818835607545647E-2</v>
      </c>
    </row>
    <row r="8803" spans="2:7" x14ac:dyDescent="0.2">
      <c r="B8803" s="153"/>
      <c r="C8803" s="61"/>
      <c r="D8803" t="e">
        <f t="shared" si="278"/>
        <v>#DIV/0!</v>
      </c>
      <c r="F8803">
        <v>8801</v>
      </c>
      <c r="G8803">
        <f t="shared" ca="1" si="277"/>
        <v>2.5499638773935841E-2</v>
      </c>
    </row>
    <row r="8804" spans="2:7" x14ac:dyDescent="0.2">
      <c r="B8804" s="153"/>
      <c r="C8804" s="61"/>
      <c r="D8804" t="e">
        <f t="shared" si="278"/>
        <v>#DIV/0!</v>
      </c>
      <c r="F8804">
        <v>8802</v>
      </c>
      <c r="G8804">
        <f t="shared" ca="1" si="277"/>
        <v>0.1245692729112936</v>
      </c>
    </row>
    <row r="8805" spans="2:7" x14ac:dyDescent="0.2">
      <c r="B8805" s="153"/>
      <c r="C8805" s="61"/>
      <c r="D8805" t="e">
        <f t="shared" si="278"/>
        <v>#DIV/0!</v>
      </c>
      <c r="F8805">
        <v>8803</v>
      </c>
      <c r="G8805">
        <f t="shared" ca="1" si="277"/>
        <v>2.7546905832217757E-2</v>
      </c>
    </row>
    <row r="8806" spans="2:7" x14ac:dyDescent="0.2">
      <c r="B8806" s="153"/>
      <c r="C8806" s="61"/>
      <c r="D8806" t="e">
        <f t="shared" si="278"/>
        <v>#DIV/0!</v>
      </c>
      <c r="F8806">
        <v>8804</v>
      </c>
      <c r="G8806">
        <f t="shared" ca="1" si="277"/>
        <v>-4.2722858357224967E-2</v>
      </c>
    </row>
    <row r="8807" spans="2:7" x14ac:dyDescent="0.2">
      <c r="B8807" s="153"/>
      <c r="C8807" s="61"/>
      <c r="D8807" t="e">
        <f t="shared" si="278"/>
        <v>#DIV/0!</v>
      </c>
      <c r="F8807">
        <v>8805</v>
      </c>
      <c r="G8807">
        <f t="shared" ca="1" si="277"/>
        <v>8.0950806647313703E-2</v>
      </c>
    </row>
    <row r="8808" spans="2:7" x14ac:dyDescent="0.2">
      <c r="B8808" s="153"/>
      <c r="C8808" s="61"/>
      <c r="D8808" t="e">
        <f t="shared" si="278"/>
        <v>#DIV/0!</v>
      </c>
      <c r="F8808">
        <v>8806</v>
      </c>
      <c r="G8808">
        <f t="shared" ca="1" si="277"/>
        <v>1.8470616334639832E-2</v>
      </c>
    </row>
    <row r="8809" spans="2:7" x14ac:dyDescent="0.2">
      <c r="B8809" s="153"/>
      <c r="C8809" s="61"/>
      <c r="D8809" t="e">
        <f t="shared" si="278"/>
        <v>#DIV/0!</v>
      </c>
      <c r="F8809">
        <v>8807</v>
      </c>
      <c r="G8809">
        <f t="shared" ca="1" si="277"/>
        <v>5.9657434283462686E-2</v>
      </c>
    </row>
    <row r="8810" spans="2:7" x14ac:dyDescent="0.2">
      <c r="B8810" s="153"/>
      <c r="C8810" s="61"/>
      <c r="D8810" t="e">
        <f t="shared" si="278"/>
        <v>#DIV/0!</v>
      </c>
      <c r="F8810">
        <v>8808</v>
      </c>
      <c r="G8810">
        <f t="shared" ca="1" si="277"/>
        <v>1.8356647267123584E-2</v>
      </c>
    </row>
    <row r="8811" spans="2:7" x14ac:dyDescent="0.2">
      <c r="B8811" s="153"/>
      <c r="C8811" s="61"/>
      <c r="D8811" t="e">
        <f t="shared" si="278"/>
        <v>#DIV/0!</v>
      </c>
      <c r="F8811">
        <v>8809</v>
      </c>
      <c r="G8811">
        <f t="shared" ca="1" si="277"/>
        <v>-6.6154825939830422E-2</v>
      </c>
    </row>
    <row r="8812" spans="2:7" x14ac:dyDescent="0.2">
      <c r="B8812" s="153"/>
      <c r="C8812" s="61"/>
      <c r="D8812" t="e">
        <f t="shared" si="278"/>
        <v>#DIV/0!</v>
      </c>
      <c r="F8812">
        <v>8810</v>
      </c>
      <c r="G8812">
        <f t="shared" ca="1" si="277"/>
        <v>0.11543058935195281</v>
      </c>
    </row>
    <row r="8813" spans="2:7" x14ac:dyDescent="0.2">
      <c r="B8813" s="153"/>
      <c r="C8813" s="61"/>
      <c r="D8813" t="e">
        <f t="shared" si="278"/>
        <v>#DIV/0!</v>
      </c>
      <c r="F8813">
        <v>8811</v>
      </c>
      <c r="G8813">
        <f t="shared" ca="1" si="277"/>
        <v>-6.2046711576701141E-3</v>
      </c>
    </row>
    <row r="8814" spans="2:7" x14ac:dyDescent="0.2">
      <c r="B8814" s="153"/>
      <c r="C8814" s="61"/>
      <c r="D8814" t="e">
        <f t="shared" si="278"/>
        <v>#DIV/0!</v>
      </c>
      <c r="F8814">
        <v>8812</v>
      </c>
      <c r="G8814">
        <f t="shared" ca="1" si="277"/>
        <v>-8.3322527808723026E-2</v>
      </c>
    </row>
    <row r="8815" spans="2:7" x14ac:dyDescent="0.2">
      <c r="B8815" s="153"/>
      <c r="C8815" s="61"/>
      <c r="D8815" t="e">
        <f t="shared" si="278"/>
        <v>#DIV/0!</v>
      </c>
      <c r="F8815">
        <v>8813</v>
      </c>
      <c r="G8815">
        <f t="shared" ca="1" si="277"/>
        <v>1.104279009234806E-2</v>
      </c>
    </row>
    <row r="8816" spans="2:7" x14ac:dyDescent="0.2">
      <c r="B8816" s="153"/>
      <c r="C8816" s="61"/>
      <c r="D8816" t="e">
        <f t="shared" si="278"/>
        <v>#DIV/0!</v>
      </c>
      <c r="F8816">
        <v>8814</v>
      </c>
      <c r="G8816">
        <f t="shared" ca="1" si="277"/>
        <v>-3.8409871349943071E-3</v>
      </c>
    </row>
    <row r="8817" spans="2:7" x14ac:dyDescent="0.2">
      <c r="B8817" s="153"/>
      <c r="C8817" s="61"/>
      <c r="D8817" t="e">
        <f t="shared" si="278"/>
        <v>#DIV/0!</v>
      </c>
      <c r="F8817">
        <v>8815</v>
      </c>
      <c r="G8817">
        <f t="shared" ca="1" si="277"/>
        <v>1.7361643810987063E-3</v>
      </c>
    </row>
    <row r="8818" spans="2:7" x14ac:dyDescent="0.2">
      <c r="B8818" s="153"/>
      <c r="C8818" s="61"/>
      <c r="D8818" t="e">
        <f t="shared" si="278"/>
        <v>#DIV/0!</v>
      </c>
      <c r="F8818">
        <v>8816</v>
      </c>
      <c r="G8818">
        <f t="shared" ca="1" si="277"/>
        <v>6.6105068627708735E-2</v>
      </c>
    </row>
    <row r="8819" spans="2:7" x14ac:dyDescent="0.2">
      <c r="B8819" s="153"/>
      <c r="C8819" s="61"/>
      <c r="D8819" t="e">
        <f t="shared" si="278"/>
        <v>#DIV/0!</v>
      </c>
      <c r="F8819">
        <v>8817</v>
      </c>
      <c r="G8819">
        <f t="shared" ca="1" si="277"/>
        <v>-1.6870763608218386E-2</v>
      </c>
    </row>
    <row r="8820" spans="2:7" x14ac:dyDescent="0.2">
      <c r="B8820" s="153"/>
      <c r="C8820" s="61"/>
      <c r="D8820" t="e">
        <f t="shared" si="278"/>
        <v>#DIV/0!</v>
      </c>
      <c r="F8820">
        <v>8818</v>
      </c>
      <c r="G8820">
        <f t="shared" ca="1" si="277"/>
        <v>-1.0539180786556027E-2</v>
      </c>
    </row>
    <row r="8821" spans="2:7" x14ac:dyDescent="0.2">
      <c r="B8821" s="153"/>
      <c r="C8821" s="61"/>
      <c r="D8821" t="e">
        <f t="shared" si="278"/>
        <v>#DIV/0!</v>
      </c>
      <c r="F8821">
        <v>8819</v>
      </c>
      <c r="G8821">
        <f t="shared" ca="1" si="277"/>
        <v>3.009206078201012E-2</v>
      </c>
    </row>
    <row r="8822" spans="2:7" x14ac:dyDescent="0.2">
      <c r="B8822" s="153"/>
      <c r="C8822" s="61"/>
      <c r="D8822" t="e">
        <f t="shared" si="278"/>
        <v>#DIV/0!</v>
      </c>
      <c r="F8822">
        <v>8820</v>
      </c>
      <c r="G8822">
        <f t="shared" ca="1" si="277"/>
        <v>5.6189562231954166E-3</v>
      </c>
    </row>
    <row r="8823" spans="2:7" x14ac:dyDescent="0.2">
      <c r="B8823" s="153"/>
      <c r="C8823" s="61"/>
      <c r="D8823" t="e">
        <f t="shared" si="278"/>
        <v>#DIV/0!</v>
      </c>
      <c r="F8823">
        <v>8821</v>
      </c>
      <c r="G8823">
        <f t="shared" ca="1" si="277"/>
        <v>1.2194851993713826E-2</v>
      </c>
    </row>
    <row r="8824" spans="2:7" x14ac:dyDescent="0.2">
      <c r="B8824" s="153"/>
      <c r="C8824" s="61"/>
      <c r="D8824" t="e">
        <f t="shared" si="278"/>
        <v>#DIV/0!</v>
      </c>
      <c r="F8824">
        <v>8822</v>
      </c>
      <c r="G8824">
        <f t="shared" ca="1" si="277"/>
        <v>3.5058958140150268E-2</v>
      </c>
    </row>
    <row r="8825" spans="2:7" x14ac:dyDescent="0.2">
      <c r="B8825" s="153"/>
      <c r="C8825" s="61"/>
      <c r="D8825" t="e">
        <f t="shared" si="278"/>
        <v>#DIV/0!</v>
      </c>
      <c r="F8825">
        <v>8823</v>
      </c>
      <c r="G8825">
        <f t="shared" ca="1" si="277"/>
        <v>1.2253066142870214E-2</v>
      </c>
    </row>
    <row r="8826" spans="2:7" x14ac:dyDescent="0.2">
      <c r="B8826" s="153"/>
      <c r="C8826" s="61"/>
      <c r="D8826" t="e">
        <f t="shared" si="278"/>
        <v>#DIV/0!</v>
      </c>
      <c r="F8826">
        <v>8824</v>
      </c>
      <c r="G8826">
        <f t="shared" ca="1" si="277"/>
        <v>-1.8719144732351284E-2</v>
      </c>
    </row>
    <row r="8827" spans="2:7" x14ac:dyDescent="0.2">
      <c r="B8827" s="153"/>
      <c r="C8827" s="61"/>
      <c r="D8827" t="e">
        <f t="shared" si="278"/>
        <v>#DIV/0!</v>
      </c>
      <c r="F8827">
        <v>8825</v>
      </c>
      <c r="G8827">
        <f t="shared" ca="1" si="277"/>
        <v>-3.6076121162864891E-2</v>
      </c>
    </row>
    <row r="8828" spans="2:7" x14ac:dyDescent="0.2">
      <c r="B8828" s="153"/>
      <c r="C8828" s="61"/>
      <c r="D8828" t="e">
        <f t="shared" si="278"/>
        <v>#DIV/0!</v>
      </c>
      <c r="F8828">
        <v>8826</v>
      </c>
      <c r="G8828">
        <f t="shared" ca="1" si="277"/>
        <v>3.691710157807249E-3</v>
      </c>
    </row>
    <row r="8829" spans="2:7" x14ac:dyDescent="0.2">
      <c r="B8829" s="153"/>
      <c r="C8829" s="61"/>
      <c r="D8829" t="e">
        <f t="shared" si="278"/>
        <v>#DIV/0!</v>
      </c>
      <c r="F8829">
        <v>8827</v>
      </c>
      <c r="G8829">
        <f t="shared" ca="1" si="277"/>
        <v>-7.812788637910828E-2</v>
      </c>
    </row>
    <row r="8830" spans="2:7" x14ac:dyDescent="0.2">
      <c r="B8830" s="153"/>
      <c r="C8830" s="61"/>
      <c r="D8830" t="e">
        <f t="shared" si="278"/>
        <v>#DIV/0!</v>
      </c>
      <c r="F8830">
        <v>8828</v>
      </c>
      <c r="G8830">
        <f t="shared" ca="1" si="277"/>
        <v>-6.2031522989231438E-2</v>
      </c>
    </row>
    <row r="8831" spans="2:7" x14ac:dyDescent="0.2">
      <c r="B8831" s="153"/>
      <c r="C8831" s="61"/>
      <c r="D8831" t="e">
        <f t="shared" si="278"/>
        <v>#DIV/0!</v>
      </c>
      <c r="F8831">
        <v>8829</v>
      </c>
      <c r="G8831">
        <f t="shared" ca="1" si="277"/>
        <v>-1.0940717013333578E-2</v>
      </c>
    </row>
    <row r="8832" spans="2:7" x14ac:dyDescent="0.2">
      <c r="B8832" s="153"/>
      <c r="C8832" s="61"/>
      <c r="D8832" t="e">
        <f t="shared" si="278"/>
        <v>#DIV/0!</v>
      </c>
      <c r="F8832">
        <v>8830</v>
      </c>
      <c r="G8832">
        <f t="shared" ca="1" si="277"/>
        <v>-9.2814362279612761E-2</v>
      </c>
    </row>
    <row r="8833" spans="2:7" x14ac:dyDescent="0.2">
      <c r="B8833" s="153"/>
      <c r="C8833" s="61"/>
      <c r="D8833" t="e">
        <f t="shared" si="278"/>
        <v>#DIV/0!</v>
      </c>
      <c r="F8833">
        <v>8831</v>
      </c>
      <c r="G8833">
        <f t="shared" ca="1" si="277"/>
        <v>-3.4925410208558105E-2</v>
      </c>
    </row>
    <row r="8834" spans="2:7" x14ac:dyDescent="0.2">
      <c r="B8834" s="153"/>
      <c r="C8834" s="61"/>
      <c r="D8834" t="e">
        <f t="shared" si="278"/>
        <v>#DIV/0!</v>
      </c>
      <c r="F8834">
        <v>8832</v>
      </c>
      <c r="G8834">
        <f t="shared" ca="1" si="277"/>
        <v>-4.3420744953232462E-2</v>
      </c>
    </row>
    <row r="8835" spans="2:7" x14ac:dyDescent="0.2">
      <c r="B8835" s="153"/>
      <c r="C8835" s="61"/>
      <c r="D8835" t="e">
        <f t="shared" si="278"/>
        <v>#DIV/0!</v>
      </c>
      <c r="F8835">
        <v>8833</v>
      </c>
      <c r="G8835">
        <f t="shared" ref="G8835:G8898" ca="1" si="279">_xlfn.NORM.INV(RAND(),$N$5,$N$6)</f>
        <v>0.10752562618172132</v>
      </c>
    </row>
    <row r="8836" spans="2:7" x14ac:dyDescent="0.2">
      <c r="B8836" s="153"/>
      <c r="C8836" s="61"/>
      <c r="D8836" t="e">
        <f t="shared" si="278"/>
        <v>#DIV/0!</v>
      </c>
      <c r="F8836">
        <v>8834</v>
      </c>
      <c r="G8836">
        <f t="shared" ca="1" si="279"/>
        <v>8.7969124695897252E-2</v>
      </c>
    </row>
    <row r="8837" spans="2:7" x14ac:dyDescent="0.2">
      <c r="B8837" s="153"/>
      <c r="C8837" s="61"/>
      <c r="D8837" t="e">
        <f t="shared" si="278"/>
        <v>#DIV/0!</v>
      </c>
      <c r="F8837">
        <v>8835</v>
      </c>
      <c r="G8837">
        <f t="shared" ca="1" si="279"/>
        <v>2.9826290808109317E-2</v>
      </c>
    </row>
    <row r="8838" spans="2:7" x14ac:dyDescent="0.2">
      <c r="B8838" s="153"/>
      <c r="C8838" s="61"/>
      <c r="D8838" t="e">
        <f t="shared" si="278"/>
        <v>#DIV/0!</v>
      </c>
      <c r="F8838">
        <v>8836</v>
      </c>
      <c r="G8838">
        <f t="shared" ca="1" si="279"/>
        <v>-4.8724939449168801E-2</v>
      </c>
    </row>
    <row r="8839" spans="2:7" x14ac:dyDescent="0.2">
      <c r="B8839" s="153"/>
      <c r="C8839" s="61"/>
      <c r="D8839" t="e">
        <f t="shared" si="278"/>
        <v>#DIV/0!</v>
      </c>
      <c r="F8839">
        <v>8837</v>
      </c>
      <c r="G8839">
        <f t="shared" ca="1" si="279"/>
        <v>7.3177912933079237E-2</v>
      </c>
    </row>
    <row r="8840" spans="2:7" x14ac:dyDescent="0.2">
      <c r="B8840" s="153"/>
      <c r="C8840" s="61"/>
      <c r="D8840" t="e">
        <f t="shared" si="278"/>
        <v>#DIV/0!</v>
      </c>
      <c r="F8840">
        <v>8838</v>
      </c>
      <c r="G8840">
        <f t="shared" ca="1" si="279"/>
        <v>7.3066718995391883E-2</v>
      </c>
    </row>
    <row r="8841" spans="2:7" x14ac:dyDescent="0.2">
      <c r="B8841" s="153"/>
      <c r="C8841" s="61"/>
      <c r="D8841" t="e">
        <f t="shared" si="278"/>
        <v>#DIV/0!</v>
      </c>
      <c r="F8841">
        <v>8839</v>
      </c>
      <c r="G8841">
        <f t="shared" ca="1" si="279"/>
        <v>1.3819767977063451E-2</v>
      </c>
    </row>
    <row r="8842" spans="2:7" x14ac:dyDescent="0.2">
      <c r="B8842" s="153"/>
      <c r="C8842" s="61"/>
      <c r="D8842" t="e">
        <f t="shared" si="278"/>
        <v>#DIV/0!</v>
      </c>
      <c r="F8842">
        <v>8840</v>
      </c>
      <c r="G8842">
        <f t="shared" ca="1" si="279"/>
        <v>8.1496557586616863E-2</v>
      </c>
    </row>
    <row r="8843" spans="2:7" x14ac:dyDescent="0.2">
      <c r="B8843" s="153"/>
      <c r="C8843" s="61"/>
      <c r="D8843" t="e">
        <f t="shared" si="278"/>
        <v>#DIV/0!</v>
      </c>
      <c r="F8843">
        <v>8841</v>
      </c>
      <c r="G8843">
        <f t="shared" ca="1" si="279"/>
        <v>-2.3801754490699892E-2</v>
      </c>
    </row>
    <row r="8844" spans="2:7" x14ac:dyDescent="0.2">
      <c r="B8844" s="153"/>
      <c r="C8844" s="61"/>
      <c r="D8844" t="e">
        <f t="shared" si="278"/>
        <v>#DIV/0!</v>
      </c>
      <c r="F8844">
        <v>8842</v>
      </c>
      <c r="G8844">
        <f t="shared" ca="1" si="279"/>
        <v>3.1861470996282969E-2</v>
      </c>
    </row>
    <row r="8845" spans="2:7" x14ac:dyDescent="0.2">
      <c r="B8845" s="153"/>
      <c r="C8845" s="61"/>
      <c r="D8845" t="e">
        <f t="shared" si="278"/>
        <v>#DIV/0!</v>
      </c>
      <c r="F8845">
        <v>8843</v>
      </c>
      <c r="G8845">
        <f t="shared" ca="1" si="279"/>
        <v>8.9062818857697963E-3</v>
      </c>
    </row>
    <row r="8846" spans="2:7" x14ac:dyDescent="0.2">
      <c r="B8846" s="153"/>
      <c r="C8846" s="61"/>
      <c r="D8846" t="e">
        <f t="shared" si="278"/>
        <v>#DIV/0!</v>
      </c>
      <c r="F8846">
        <v>8844</v>
      </c>
      <c r="G8846">
        <f t="shared" ca="1" si="279"/>
        <v>-4.7275577505449279E-2</v>
      </c>
    </row>
    <row r="8847" spans="2:7" x14ac:dyDescent="0.2">
      <c r="B8847" s="153"/>
      <c r="C8847" s="61"/>
      <c r="D8847" t="e">
        <f t="shared" si="278"/>
        <v>#DIV/0!</v>
      </c>
      <c r="F8847">
        <v>8845</v>
      </c>
      <c r="G8847">
        <f t="shared" ca="1" si="279"/>
        <v>-3.3010376768420169E-2</v>
      </c>
    </row>
    <row r="8848" spans="2:7" x14ac:dyDescent="0.2">
      <c r="B8848" s="153"/>
      <c r="C8848" s="61"/>
      <c r="D8848" t="e">
        <f t="shared" si="278"/>
        <v>#DIV/0!</v>
      </c>
      <c r="F8848">
        <v>8846</v>
      </c>
      <c r="G8848">
        <f t="shared" ca="1" si="279"/>
        <v>-3.0867613941703034E-2</v>
      </c>
    </row>
    <row r="8849" spans="2:7" x14ac:dyDescent="0.2">
      <c r="B8849" s="153"/>
      <c r="C8849" s="61"/>
      <c r="D8849" t="e">
        <f t="shared" si="278"/>
        <v>#DIV/0!</v>
      </c>
      <c r="F8849">
        <v>8847</v>
      </c>
      <c r="G8849">
        <f t="shared" ca="1" si="279"/>
        <v>-5.4065382577984628E-2</v>
      </c>
    </row>
    <row r="8850" spans="2:7" x14ac:dyDescent="0.2">
      <c r="B8850" s="153"/>
      <c r="C8850" s="61"/>
      <c r="D8850" t="e">
        <f t="shared" ref="D8850:D8913" si="280">(C8850-C8851)/C8851</f>
        <v>#DIV/0!</v>
      </c>
      <c r="F8850">
        <v>8848</v>
      </c>
      <c r="G8850">
        <f t="shared" ca="1" si="279"/>
        <v>-7.8233400235838621E-2</v>
      </c>
    </row>
    <row r="8851" spans="2:7" x14ac:dyDescent="0.2">
      <c r="B8851" s="153"/>
      <c r="C8851" s="61"/>
      <c r="D8851" t="e">
        <f t="shared" si="280"/>
        <v>#DIV/0!</v>
      </c>
      <c r="F8851">
        <v>8849</v>
      </c>
      <c r="G8851">
        <f t="shared" ca="1" si="279"/>
        <v>1.1979114275308686E-5</v>
      </c>
    </row>
    <row r="8852" spans="2:7" x14ac:dyDescent="0.2">
      <c r="B8852" s="153"/>
      <c r="C8852" s="61"/>
      <c r="D8852" t="e">
        <f t="shared" si="280"/>
        <v>#DIV/0!</v>
      </c>
      <c r="F8852">
        <v>8850</v>
      </c>
      <c r="G8852">
        <f t="shared" ca="1" si="279"/>
        <v>-9.375773186137823E-2</v>
      </c>
    </row>
    <row r="8853" spans="2:7" x14ac:dyDescent="0.2">
      <c r="B8853" s="153"/>
      <c r="C8853" s="61"/>
      <c r="D8853" t="e">
        <f t="shared" si="280"/>
        <v>#DIV/0!</v>
      </c>
      <c r="F8853">
        <v>8851</v>
      </c>
      <c r="G8853">
        <f t="shared" ca="1" si="279"/>
        <v>6.3747828923684816E-2</v>
      </c>
    </row>
    <row r="8854" spans="2:7" x14ac:dyDescent="0.2">
      <c r="B8854" s="153"/>
      <c r="C8854" s="61"/>
      <c r="D8854" t="e">
        <f t="shared" si="280"/>
        <v>#DIV/0!</v>
      </c>
      <c r="F8854">
        <v>8852</v>
      </c>
      <c r="G8854">
        <f t="shared" ca="1" si="279"/>
        <v>-3.1054792161589333E-2</v>
      </c>
    </row>
    <row r="8855" spans="2:7" x14ac:dyDescent="0.2">
      <c r="B8855" s="153"/>
      <c r="C8855" s="61"/>
      <c r="D8855" t="e">
        <f t="shared" si="280"/>
        <v>#DIV/0!</v>
      </c>
      <c r="F8855">
        <v>8853</v>
      </c>
      <c r="G8855">
        <f t="shared" ca="1" si="279"/>
        <v>3.0527339353745169E-2</v>
      </c>
    </row>
    <row r="8856" spans="2:7" x14ac:dyDescent="0.2">
      <c r="B8856" s="153"/>
      <c r="C8856" s="61"/>
      <c r="D8856" t="e">
        <f t="shared" si="280"/>
        <v>#DIV/0!</v>
      </c>
      <c r="F8856">
        <v>8854</v>
      </c>
      <c r="G8856">
        <f t="shared" ca="1" si="279"/>
        <v>-7.0413293779065952E-2</v>
      </c>
    </row>
    <row r="8857" spans="2:7" x14ac:dyDescent="0.2">
      <c r="B8857" s="153"/>
      <c r="C8857" s="61"/>
      <c r="D8857" t="e">
        <f t="shared" si="280"/>
        <v>#DIV/0!</v>
      </c>
      <c r="F8857">
        <v>8855</v>
      </c>
      <c r="G8857">
        <f t="shared" ca="1" si="279"/>
        <v>8.0478299566161121E-3</v>
      </c>
    </row>
    <row r="8858" spans="2:7" x14ac:dyDescent="0.2">
      <c r="B8858" s="153"/>
      <c r="C8858" s="61"/>
      <c r="D8858" t="e">
        <f t="shared" si="280"/>
        <v>#DIV/0!</v>
      </c>
      <c r="F8858">
        <v>8856</v>
      </c>
      <c r="G8858">
        <f t="shared" ca="1" si="279"/>
        <v>-8.7918326845127688E-3</v>
      </c>
    </row>
    <row r="8859" spans="2:7" x14ac:dyDescent="0.2">
      <c r="B8859" s="153"/>
      <c r="C8859" s="61"/>
      <c r="D8859" t="e">
        <f t="shared" si="280"/>
        <v>#DIV/0!</v>
      </c>
      <c r="F8859">
        <v>8857</v>
      </c>
      <c r="G8859">
        <f t="shared" ca="1" si="279"/>
        <v>5.7334634835487314E-2</v>
      </c>
    </row>
    <row r="8860" spans="2:7" x14ac:dyDescent="0.2">
      <c r="B8860" s="153"/>
      <c r="C8860" s="61"/>
      <c r="D8860" t="e">
        <f t="shared" si="280"/>
        <v>#DIV/0!</v>
      </c>
      <c r="F8860">
        <v>8858</v>
      </c>
      <c r="G8860">
        <f t="shared" ca="1" si="279"/>
        <v>-3.9739847070479679E-2</v>
      </c>
    </row>
    <row r="8861" spans="2:7" x14ac:dyDescent="0.2">
      <c r="B8861" s="153"/>
      <c r="C8861" s="61"/>
      <c r="D8861" t="e">
        <f t="shared" si="280"/>
        <v>#DIV/0!</v>
      </c>
      <c r="F8861">
        <v>8859</v>
      </c>
      <c r="G8861">
        <f t="shared" ca="1" si="279"/>
        <v>-9.1131892357140826E-3</v>
      </c>
    </row>
    <row r="8862" spans="2:7" x14ac:dyDescent="0.2">
      <c r="B8862" s="153"/>
      <c r="C8862" s="61"/>
      <c r="D8862" t="e">
        <f t="shared" si="280"/>
        <v>#DIV/0!</v>
      </c>
      <c r="F8862">
        <v>8860</v>
      </c>
      <c r="G8862">
        <f t="shared" ca="1" si="279"/>
        <v>-9.9380803004312716E-4</v>
      </c>
    </row>
    <row r="8863" spans="2:7" x14ac:dyDescent="0.2">
      <c r="B8863" s="153"/>
      <c r="C8863" s="61"/>
      <c r="D8863" t="e">
        <f t="shared" si="280"/>
        <v>#DIV/0!</v>
      </c>
      <c r="F8863">
        <v>8861</v>
      </c>
      <c r="G8863">
        <f t="shared" ca="1" si="279"/>
        <v>2.3060637239216843E-2</v>
      </c>
    </row>
    <row r="8864" spans="2:7" x14ac:dyDescent="0.2">
      <c r="B8864" s="153"/>
      <c r="C8864" s="61"/>
      <c r="D8864" t="e">
        <f t="shared" si="280"/>
        <v>#DIV/0!</v>
      </c>
      <c r="F8864">
        <v>8862</v>
      </c>
      <c r="G8864">
        <f t="shared" ca="1" si="279"/>
        <v>7.1234385571272027E-2</v>
      </c>
    </row>
    <row r="8865" spans="2:7" x14ac:dyDescent="0.2">
      <c r="B8865" s="153"/>
      <c r="C8865" s="61"/>
      <c r="D8865" t="e">
        <f t="shared" si="280"/>
        <v>#DIV/0!</v>
      </c>
      <c r="F8865">
        <v>8863</v>
      </c>
      <c r="G8865">
        <f t="shared" ca="1" si="279"/>
        <v>-6.5117527352456073E-2</v>
      </c>
    </row>
    <row r="8866" spans="2:7" x14ac:dyDescent="0.2">
      <c r="B8866" s="153"/>
      <c r="C8866" s="61"/>
      <c r="D8866" t="e">
        <f t="shared" si="280"/>
        <v>#DIV/0!</v>
      </c>
      <c r="F8866">
        <v>8864</v>
      </c>
      <c r="G8866">
        <f t="shared" ca="1" si="279"/>
        <v>3.6820822619368053E-2</v>
      </c>
    </row>
    <row r="8867" spans="2:7" x14ac:dyDescent="0.2">
      <c r="B8867" s="153"/>
      <c r="C8867" s="61"/>
      <c r="D8867" t="e">
        <f t="shared" si="280"/>
        <v>#DIV/0!</v>
      </c>
      <c r="F8867">
        <v>8865</v>
      </c>
      <c r="G8867">
        <f t="shared" ca="1" si="279"/>
        <v>2.0834548453016504E-2</v>
      </c>
    </row>
    <row r="8868" spans="2:7" x14ac:dyDescent="0.2">
      <c r="B8868" s="153"/>
      <c r="C8868" s="61"/>
      <c r="D8868" t="e">
        <f t="shared" si="280"/>
        <v>#DIV/0!</v>
      </c>
      <c r="F8868">
        <v>8866</v>
      </c>
      <c r="G8868">
        <f t="shared" ca="1" si="279"/>
        <v>-4.3325797119614533E-2</v>
      </c>
    </row>
    <row r="8869" spans="2:7" x14ac:dyDescent="0.2">
      <c r="B8869" s="153"/>
      <c r="C8869" s="61"/>
      <c r="D8869" t="e">
        <f t="shared" si="280"/>
        <v>#DIV/0!</v>
      </c>
      <c r="F8869">
        <v>8867</v>
      </c>
      <c r="G8869">
        <f t="shared" ca="1" si="279"/>
        <v>2.0798410482423303E-2</v>
      </c>
    </row>
    <row r="8870" spans="2:7" x14ac:dyDescent="0.2">
      <c r="B8870" s="153"/>
      <c r="C8870" s="61"/>
      <c r="D8870" t="e">
        <f t="shared" si="280"/>
        <v>#DIV/0!</v>
      </c>
      <c r="F8870">
        <v>8868</v>
      </c>
      <c r="G8870">
        <f t="shared" ca="1" si="279"/>
        <v>5.8982113407598218E-3</v>
      </c>
    </row>
    <row r="8871" spans="2:7" x14ac:dyDescent="0.2">
      <c r="B8871" s="153"/>
      <c r="C8871" s="61"/>
      <c r="D8871" t="e">
        <f t="shared" si="280"/>
        <v>#DIV/0!</v>
      </c>
      <c r="F8871">
        <v>8869</v>
      </c>
      <c r="G8871">
        <f t="shared" ca="1" si="279"/>
        <v>6.9714846024361123E-3</v>
      </c>
    </row>
    <row r="8872" spans="2:7" x14ac:dyDescent="0.2">
      <c r="B8872" s="153"/>
      <c r="C8872" s="61"/>
      <c r="D8872" t="e">
        <f t="shared" si="280"/>
        <v>#DIV/0!</v>
      </c>
      <c r="F8872">
        <v>8870</v>
      </c>
      <c r="G8872">
        <f t="shared" ca="1" si="279"/>
        <v>-1.3895306490888323E-2</v>
      </c>
    </row>
    <row r="8873" spans="2:7" x14ac:dyDescent="0.2">
      <c r="B8873" s="153"/>
      <c r="C8873" s="61"/>
      <c r="D8873" t="e">
        <f t="shared" si="280"/>
        <v>#DIV/0!</v>
      </c>
      <c r="F8873">
        <v>8871</v>
      </c>
      <c r="G8873">
        <f t="shared" ca="1" si="279"/>
        <v>1.1050857115908535E-2</v>
      </c>
    </row>
    <row r="8874" spans="2:7" x14ac:dyDescent="0.2">
      <c r="B8874" s="153"/>
      <c r="C8874" s="61"/>
      <c r="D8874" t="e">
        <f t="shared" si="280"/>
        <v>#DIV/0!</v>
      </c>
      <c r="F8874">
        <v>8872</v>
      </c>
      <c r="G8874">
        <f t="shared" ca="1" si="279"/>
        <v>-9.0234490188021588E-3</v>
      </c>
    </row>
    <row r="8875" spans="2:7" x14ac:dyDescent="0.2">
      <c r="B8875" s="153"/>
      <c r="C8875" s="61"/>
      <c r="D8875" t="e">
        <f t="shared" si="280"/>
        <v>#DIV/0!</v>
      </c>
      <c r="F8875">
        <v>8873</v>
      </c>
      <c r="G8875">
        <f t="shared" ca="1" si="279"/>
        <v>-6.8073044125781731E-2</v>
      </c>
    </row>
    <row r="8876" spans="2:7" x14ac:dyDescent="0.2">
      <c r="B8876" s="153"/>
      <c r="C8876" s="61"/>
      <c r="D8876" t="e">
        <f t="shared" si="280"/>
        <v>#DIV/0!</v>
      </c>
      <c r="F8876">
        <v>8874</v>
      </c>
      <c r="G8876">
        <f t="shared" ca="1" si="279"/>
        <v>1.2491629039382362E-3</v>
      </c>
    </row>
    <row r="8877" spans="2:7" x14ac:dyDescent="0.2">
      <c r="B8877" s="153"/>
      <c r="C8877" s="61"/>
      <c r="D8877" t="e">
        <f t="shared" si="280"/>
        <v>#DIV/0!</v>
      </c>
      <c r="F8877">
        <v>8875</v>
      </c>
      <c r="G8877">
        <f t="shared" ca="1" si="279"/>
        <v>-4.601889738802159E-2</v>
      </c>
    </row>
    <row r="8878" spans="2:7" x14ac:dyDescent="0.2">
      <c r="B8878" s="153"/>
      <c r="C8878" s="61"/>
      <c r="D8878" t="e">
        <f t="shared" si="280"/>
        <v>#DIV/0!</v>
      </c>
      <c r="F8878">
        <v>8876</v>
      </c>
      <c r="G8878">
        <f t="shared" ca="1" si="279"/>
        <v>9.9714563620766014E-2</v>
      </c>
    </row>
    <row r="8879" spans="2:7" x14ac:dyDescent="0.2">
      <c r="B8879" s="153"/>
      <c r="C8879" s="61"/>
      <c r="D8879" t="e">
        <f t="shared" si="280"/>
        <v>#DIV/0!</v>
      </c>
      <c r="F8879">
        <v>8877</v>
      </c>
      <c r="G8879">
        <f t="shared" ca="1" si="279"/>
        <v>-4.1355864634830437E-2</v>
      </c>
    </row>
    <row r="8880" spans="2:7" x14ac:dyDescent="0.2">
      <c r="B8880" s="153"/>
      <c r="C8880" s="61"/>
      <c r="D8880" t="e">
        <f t="shared" si="280"/>
        <v>#DIV/0!</v>
      </c>
      <c r="F8880">
        <v>8878</v>
      </c>
      <c r="G8880">
        <f t="shared" ca="1" si="279"/>
        <v>4.3945842621672802E-2</v>
      </c>
    </row>
    <row r="8881" spans="2:7" x14ac:dyDescent="0.2">
      <c r="B8881" s="153"/>
      <c r="C8881" s="61"/>
      <c r="D8881" t="e">
        <f t="shared" si="280"/>
        <v>#DIV/0!</v>
      </c>
      <c r="F8881">
        <v>8879</v>
      </c>
      <c r="G8881">
        <f t="shared" ca="1" si="279"/>
        <v>-1.8557541324892089E-2</v>
      </c>
    </row>
    <row r="8882" spans="2:7" x14ac:dyDescent="0.2">
      <c r="B8882" s="153"/>
      <c r="C8882" s="61"/>
      <c r="D8882" t="e">
        <f t="shared" si="280"/>
        <v>#DIV/0!</v>
      </c>
      <c r="F8882">
        <v>8880</v>
      </c>
      <c r="G8882">
        <f t="shared" ca="1" si="279"/>
        <v>-6.7442531569093453E-2</v>
      </c>
    </row>
    <row r="8883" spans="2:7" x14ac:dyDescent="0.2">
      <c r="B8883" s="153"/>
      <c r="C8883" s="61"/>
      <c r="D8883" t="e">
        <f t="shared" si="280"/>
        <v>#DIV/0!</v>
      </c>
      <c r="F8883">
        <v>8881</v>
      </c>
      <c r="G8883">
        <f t="shared" ca="1" si="279"/>
        <v>-0.11307471484715503</v>
      </c>
    </row>
    <row r="8884" spans="2:7" x14ac:dyDescent="0.2">
      <c r="B8884" s="153"/>
      <c r="C8884" s="61"/>
      <c r="D8884" t="e">
        <f t="shared" si="280"/>
        <v>#DIV/0!</v>
      </c>
      <c r="F8884">
        <v>8882</v>
      </c>
      <c r="G8884">
        <f t="shared" ca="1" si="279"/>
        <v>4.8008230466117373E-2</v>
      </c>
    </row>
    <row r="8885" spans="2:7" x14ac:dyDescent="0.2">
      <c r="B8885" s="153"/>
      <c r="C8885" s="61"/>
      <c r="D8885" t="e">
        <f t="shared" si="280"/>
        <v>#DIV/0!</v>
      </c>
      <c r="F8885">
        <v>8883</v>
      </c>
      <c r="G8885">
        <f t="shared" ca="1" si="279"/>
        <v>3.4436307313618235E-2</v>
      </c>
    </row>
    <row r="8886" spans="2:7" x14ac:dyDescent="0.2">
      <c r="B8886" s="153"/>
      <c r="C8886" s="61"/>
      <c r="D8886" t="e">
        <f t="shared" si="280"/>
        <v>#DIV/0!</v>
      </c>
      <c r="F8886">
        <v>8884</v>
      </c>
      <c r="G8886">
        <f t="shared" ca="1" si="279"/>
        <v>-4.6934107025342967E-3</v>
      </c>
    </row>
    <row r="8887" spans="2:7" x14ac:dyDescent="0.2">
      <c r="B8887" s="153"/>
      <c r="C8887" s="61"/>
      <c r="D8887" t="e">
        <f t="shared" si="280"/>
        <v>#DIV/0!</v>
      </c>
      <c r="F8887">
        <v>8885</v>
      </c>
      <c r="G8887">
        <f t="shared" ca="1" si="279"/>
        <v>-1.203974757342529E-2</v>
      </c>
    </row>
    <row r="8888" spans="2:7" x14ac:dyDescent="0.2">
      <c r="B8888" s="153"/>
      <c r="C8888" s="61"/>
      <c r="D8888" t="e">
        <f t="shared" si="280"/>
        <v>#DIV/0!</v>
      </c>
      <c r="F8888">
        <v>8886</v>
      </c>
      <c r="G8888">
        <f t="shared" ca="1" si="279"/>
        <v>-8.6307608022066884E-2</v>
      </c>
    </row>
    <row r="8889" spans="2:7" x14ac:dyDescent="0.2">
      <c r="B8889" s="153"/>
      <c r="C8889" s="61"/>
      <c r="D8889" t="e">
        <f t="shared" si="280"/>
        <v>#DIV/0!</v>
      </c>
      <c r="F8889">
        <v>8887</v>
      </c>
      <c r="G8889">
        <f t="shared" ca="1" si="279"/>
        <v>2.0787640311295461E-2</v>
      </c>
    </row>
    <row r="8890" spans="2:7" x14ac:dyDescent="0.2">
      <c r="B8890" s="153"/>
      <c r="C8890" s="61"/>
      <c r="D8890" t="e">
        <f t="shared" si="280"/>
        <v>#DIV/0!</v>
      </c>
      <c r="F8890">
        <v>8888</v>
      </c>
      <c r="G8890">
        <f t="shared" ca="1" si="279"/>
        <v>7.567892213344346E-2</v>
      </c>
    </row>
    <row r="8891" spans="2:7" x14ac:dyDescent="0.2">
      <c r="B8891" s="153"/>
      <c r="C8891" s="61"/>
      <c r="D8891" t="e">
        <f t="shared" si="280"/>
        <v>#DIV/0!</v>
      </c>
      <c r="F8891">
        <v>8889</v>
      </c>
      <c r="G8891">
        <f t="shared" ca="1" si="279"/>
        <v>-3.8587884479931263E-3</v>
      </c>
    </row>
    <row r="8892" spans="2:7" x14ac:dyDescent="0.2">
      <c r="B8892" s="153"/>
      <c r="C8892" s="61"/>
      <c r="D8892" t="e">
        <f t="shared" si="280"/>
        <v>#DIV/0!</v>
      </c>
      <c r="F8892">
        <v>8890</v>
      </c>
      <c r="G8892">
        <f t="shared" ca="1" si="279"/>
        <v>6.1076778348063713E-3</v>
      </c>
    </row>
    <row r="8893" spans="2:7" x14ac:dyDescent="0.2">
      <c r="B8893" s="153"/>
      <c r="C8893" s="61"/>
      <c r="D8893" t="e">
        <f t="shared" si="280"/>
        <v>#DIV/0!</v>
      </c>
      <c r="F8893">
        <v>8891</v>
      </c>
      <c r="G8893">
        <f t="shared" ca="1" si="279"/>
        <v>6.5625518169933714E-2</v>
      </c>
    </row>
    <row r="8894" spans="2:7" x14ac:dyDescent="0.2">
      <c r="B8894" s="153"/>
      <c r="C8894" s="61"/>
      <c r="D8894" t="e">
        <f t="shared" si="280"/>
        <v>#DIV/0!</v>
      </c>
      <c r="F8894">
        <v>8892</v>
      </c>
      <c r="G8894">
        <f t="shared" ca="1" si="279"/>
        <v>8.5430093570892027E-2</v>
      </c>
    </row>
    <row r="8895" spans="2:7" x14ac:dyDescent="0.2">
      <c r="B8895" s="153"/>
      <c r="C8895" s="61"/>
      <c r="D8895" t="e">
        <f t="shared" si="280"/>
        <v>#DIV/0!</v>
      </c>
      <c r="F8895">
        <v>8893</v>
      </c>
      <c r="G8895">
        <f t="shared" ca="1" si="279"/>
        <v>-9.3460198818796532E-3</v>
      </c>
    </row>
    <row r="8896" spans="2:7" x14ac:dyDescent="0.2">
      <c r="B8896" s="153"/>
      <c r="C8896" s="61"/>
      <c r="D8896" t="e">
        <f t="shared" si="280"/>
        <v>#DIV/0!</v>
      </c>
      <c r="F8896">
        <v>8894</v>
      </c>
      <c r="G8896">
        <f t="shared" ca="1" si="279"/>
        <v>-2.9146776492931792E-3</v>
      </c>
    </row>
    <row r="8897" spans="2:7" x14ac:dyDescent="0.2">
      <c r="B8897" s="153"/>
      <c r="C8897" s="61"/>
      <c r="D8897" t="e">
        <f t="shared" si="280"/>
        <v>#DIV/0!</v>
      </c>
      <c r="F8897">
        <v>8895</v>
      </c>
      <c r="G8897">
        <f t="shared" ca="1" si="279"/>
        <v>-5.3126031204500025E-2</v>
      </c>
    </row>
    <row r="8898" spans="2:7" x14ac:dyDescent="0.2">
      <c r="B8898" s="153"/>
      <c r="C8898" s="61"/>
      <c r="D8898" t="e">
        <f t="shared" si="280"/>
        <v>#DIV/0!</v>
      </c>
      <c r="F8898">
        <v>8896</v>
      </c>
      <c r="G8898">
        <f t="shared" ca="1" si="279"/>
        <v>7.6146533750822837E-2</v>
      </c>
    </row>
    <row r="8899" spans="2:7" x14ac:dyDescent="0.2">
      <c r="B8899" s="153"/>
      <c r="C8899" s="61"/>
      <c r="D8899" t="e">
        <f t="shared" si="280"/>
        <v>#DIV/0!</v>
      </c>
      <c r="F8899">
        <v>8897</v>
      </c>
      <c r="G8899">
        <f t="shared" ref="G8899:G8962" ca="1" si="281">_xlfn.NORM.INV(RAND(),$N$5,$N$6)</f>
        <v>5.1340041452644675E-2</v>
      </c>
    </row>
    <row r="8900" spans="2:7" x14ac:dyDescent="0.2">
      <c r="B8900" s="153"/>
      <c r="C8900" s="61"/>
      <c r="D8900" t="e">
        <f t="shared" si="280"/>
        <v>#DIV/0!</v>
      </c>
      <c r="F8900">
        <v>8898</v>
      </c>
      <c r="G8900">
        <f t="shared" ca="1" si="281"/>
        <v>7.429127870893123E-3</v>
      </c>
    </row>
    <row r="8901" spans="2:7" x14ac:dyDescent="0.2">
      <c r="B8901" s="153"/>
      <c r="C8901" s="61"/>
      <c r="D8901" t="e">
        <f t="shared" si="280"/>
        <v>#DIV/0!</v>
      </c>
      <c r="F8901">
        <v>8899</v>
      </c>
      <c r="G8901">
        <f t="shared" ca="1" si="281"/>
        <v>1.6986917192987918E-2</v>
      </c>
    </row>
    <row r="8902" spans="2:7" x14ac:dyDescent="0.2">
      <c r="B8902" s="153"/>
      <c r="C8902" s="61"/>
      <c r="D8902" t="e">
        <f t="shared" si="280"/>
        <v>#DIV/0!</v>
      </c>
      <c r="F8902">
        <v>8900</v>
      </c>
      <c r="G8902">
        <f t="shared" ca="1" si="281"/>
        <v>1.12313290329748E-2</v>
      </c>
    </row>
    <row r="8903" spans="2:7" x14ac:dyDescent="0.2">
      <c r="B8903" s="153"/>
      <c r="C8903" s="61"/>
      <c r="D8903" t="e">
        <f t="shared" si="280"/>
        <v>#DIV/0!</v>
      </c>
      <c r="F8903">
        <v>8901</v>
      </c>
      <c r="G8903">
        <f t="shared" ca="1" si="281"/>
        <v>0.12413185747925104</v>
      </c>
    </row>
    <row r="8904" spans="2:7" x14ac:dyDescent="0.2">
      <c r="B8904" s="153"/>
      <c r="C8904" s="61"/>
      <c r="D8904" t="e">
        <f t="shared" si="280"/>
        <v>#DIV/0!</v>
      </c>
      <c r="F8904">
        <v>8902</v>
      </c>
      <c r="G8904">
        <f t="shared" ca="1" si="281"/>
        <v>-5.3662284062643298E-2</v>
      </c>
    </row>
    <row r="8905" spans="2:7" x14ac:dyDescent="0.2">
      <c r="B8905" s="153"/>
      <c r="C8905" s="61"/>
      <c r="D8905" t="e">
        <f t="shared" si="280"/>
        <v>#DIV/0!</v>
      </c>
      <c r="F8905">
        <v>8903</v>
      </c>
      <c r="G8905">
        <f t="shared" ca="1" si="281"/>
        <v>5.646990584940785E-2</v>
      </c>
    </row>
    <row r="8906" spans="2:7" x14ac:dyDescent="0.2">
      <c r="B8906" s="153"/>
      <c r="C8906" s="61"/>
      <c r="D8906" t="e">
        <f t="shared" si="280"/>
        <v>#DIV/0!</v>
      </c>
      <c r="F8906">
        <v>8904</v>
      </c>
      <c r="G8906">
        <f t="shared" ca="1" si="281"/>
        <v>2.933081489962373E-2</v>
      </c>
    </row>
    <row r="8907" spans="2:7" x14ac:dyDescent="0.2">
      <c r="B8907" s="153"/>
      <c r="C8907" s="61"/>
      <c r="D8907" t="e">
        <f t="shared" si="280"/>
        <v>#DIV/0!</v>
      </c>
      <c r="F8907">
        <v>8905</v>
      </c>
      <c r="G8907">
        <f t="shared" ca="1" si="281"/>
        <v>-1.0947168659429851E-2</v>
      </c>
    </row>
    <row r="8908" spans="2:7" x14ac:dyDescent="0.2">
      <c r="B8908" s="153"/>
      <c r="C8908" s="61"/>
      <c r="D8908" t="e">
        <f t="shared" si="280"/>
        <v>#DIV/0!</v>
      </c>
      <c r="F8908">
        <v>8906</v>
      </c>
      <c r="G8908">
        <f t="shared" ca="1" si="281"/>
        <v>1.7642334700303703E-2</v>
      </c>
    </row>
    <row r="8909" spans="2:7" x14ac:dyDescent="0.2">
      <c r="B8909" s="153"/>
      <c r="C8909" s="61"/>
      <c r="D8909" t="e">
        <f t="shared" si="280"/>
        <v>#DIV/0!</v>
      </c>
      <c r="F8909">
        <v>8907</v>
      </c>
      <c r="G8909">
        <f t="shared" ca="1" si="281"/>
        <v>-5.4284350779489413E-2</v>
      </c>
    </row>
    <row r="8910" spans="2:7" x14ac:dyDescent="0.2">
      <c r="B8910" s="153"/>
      <c r="C8910" s="61"/>
      <c r="D8910" t="e">
        <f t="shared" si="280"/>
        <v>#DIV/0!</v>
      </c>
      <c r="F8910">
        <v>8908</v>
      </c>
      <c r="G8910">
        <f t="shared" ca="1" si="281"/>
        <v>-2.7751701677102069E-2</v>
      </c>
    </row>
    <row r="8911" spans="2:7" x14ac:dyDescent="0.2">
      <c r="B8911" s="153"/>
      <c r="C8911" s="61"/>
      <c r="D8911" t="e">
        <f t="shared" si="280"/>
        <v>#DIV/0!</v>
      </c>
      <c r="F8911">
        <v>8909</v>
      </c>
      <c r="G8911">
        <f t="shared" ca="1" si="281"/>
        <v>-1.1383195657023332E-2</v>
      </c>
    </row>
    <row r="8912" spans="2:7" x14ac:dyDescent="0.2">
      <c r="B8912" s="153"/>
      <c r="C8912" s="61"/>
      <c r="D8912" t="e">
        <f t="shared" si="280"/>
        <v>#DIV/0!</v>
      </c>
      <c r="F8912">
        <v>8910</v>
      </c>
      <c r="G8912">
        <f t="shared" ca="1" si="281"/>
        <v>-5.5978199018973503E-2</v>
      </c>
    </row>
    <row r="8913" spans="2:7" x14ac:dyDescent="0.2">
      <c r="B8913" s="153"/>
      <c r="C8913" s="61"/>
      <c r="D8913" t="e">
        <f t="shared" si="280"/>
        <v>#DIV/0!</v>
      </c>
      <c r="F8913">
        <v>8911</v>
      </c>
      <c r="G8913">
        <f t="shared" ca="1" si="281"/>
        <v>-9.2444218108350643E-2</v>
      </c>
    </row>
    <row r="8914" spans="2:7" x14ac:dyDescent="0.2">
      <c r="B8914" s="153"/>
      <c r="C8914" s="61"/>
      <c r="D8914" t="e">
        <f t="shared" ref="D8914:D8977" si="282">(C8914-C8915)/C8915</f>
        <v>#DIV/0!</v>
      </c>
      <c r="F8914">
        <v>8912</v>
      </c>
      <c r="G8914">
        <f t="shared" ca="1" si="281"/>
        <v>2.5766993935022641E-2</v>
      </c>
    </row>
    <row r="8915" spans="2:7" x14ac:dyDescent="0.2">
      <c r="B8915" s="153"/>
      <c r="C8915" s="61"/>
      <c r="D8915" t="e">
        <f t="shared" si="282"/>
        <v>#DIV/0!</v>
      </c>
      <c r="F8915">
        <v>8913</v>
      </c>
      <c r="G8915">
        <f t="shared" ca="1" si="281"/>
        <v>-3.9601254253994952E-2</v>
      </c>
    </row>
    <row r="8916" spans="2:7" x14ac:dyDescent="0.2">
      <c r="B8916" s="153"/>
      <c r="C8916" s="61"/>
      <c r="D8916" t="e">
        <f t="shared" si="282"/>
        <v>#DIV/0!</v>
      </c>
      <c r="F8916">
        <v>8914</v>
      </c>
      <c r="G8916">
        <f t="shared" ca="1" si="281"/>
        <v>3.8854070560593285E-2</v>
      </c>
    </row>
    <row r="8917" spans="2:7" x14ac:dyDescent="0.2">
      <c r="B8917" s="153"/>
      <c r="C8917" s="61"/>
      <c r="D8917" t="e">
        <f t="shared" si="282"/>
        <v>#DIV/0!</v>
      </c>
      <c r="F8917">
        <v>8915</v>
      </c>
      <c r="G8917">
        <f t="shared" ca="1" si="281"/>
        <v>-7.8367093520484935E-3</v>
      </c>
    </row>
    <row r="8918" spans="2:7" x14ac:dyDescent="0.2">
      <c r="B8918" s="153"/>
      <c r="C8918" s="61"/>
      <c r="D8918" t="e">
        <f t="shared" si="282"/>
        <v>#DIV/0!</v>
      </c>
      <c r="F8918">
        <v>8916</v>
      </c>
      <c r="G8918">
        <f t="shared" ca="1" si="281"/>
        <v>-8.8473149352048738E-2</v>
      </c>
    </row>
    <row r="8919" spans="2:7" x14ac:dyDescent="0.2">
      <c r="B8919" s="153"/>
      <c r="C8919" s="61"/>
      <c r="D8919" t="e">
        <f t="shared" si="282"/>
        <v>#DIV/0!</v>
      </c>
      <c r="F8919">
        <v>8917</v>
      </c>
      <c r="G8919">
        <f t="shared" ca="1" si="281"/>
        <v>-5.7795992788963668E-3</v>
      </c>
    </row>
    <row r="8920" spans="2:7" x14ac:dyDescent="0.2">
      <c r="B8920" s="153"/>
      <c r="C8920" s="61"/>
      <c r="D8920" t="e">
        <f t="shared" si="282"/>
        <v>#DIV/0!</v>
      </c>
      <c r="F8920">
        <v>8918</v>
      </c>
      <c r="G8920">
        <f t="shared" ca="1" si="281"/>
        <v>-1.9111491284993291E-2</v>
      </c>
    </row>
    <row r="8921" spans="2:7" x14ac:dyDescent="0.2">
      <c r="B8921" s="153"/>
      <c r="C8921" s="61"/>
      <c r="D8921" t="e">
        <f t="shared" si="282"/>
        <v>#DIV/0!</v>
      </c>
      <c r="F8921">
        <v>8919</v>
      </c>
      <c r="G8921">
        <f t="shared" ca="1" si="281"/>
        <v>6.9792700676335291E-3</v>
      </c>
    </row>
    <row r="8922" spans="2:7" x14ac:dyDescent="0.2">
      <c r="B8922" s="153"/>
      <c r="C8922" s="61"/>
      <c r="D8922" t="e">
        <f t="shared" si="282"/>
        <v>#DIV/0!</v>
      </c>
      <c r="F8922">
        <v>8920</v>
      </c>
      <c r="G8922">
        <f t="shared" ca="1" si="281"/>
        <v>-2.9627305769193743E-2</v>
      </c>
    </row>
    <row r="8923" spans="2:7" x14ac:dyDescent="0.2">
      <c r="B8923" s="153"/>
      <c r="C8923" s="61"/>
      <c r="D8923" t="e">
        <f t="shared" si="282"/>
        <v>#DIV/0!</v>
      </c>
      <c r="F8923">
        <v>8921</v>
      </c>
      <c r="G8923">
        <f t="shared" ca="1" si="281"/>
        <v>-4.5170844082547928E-2</v>
      </c>
    </row>
    <row r="8924" spans="2:7" x14ac:dyDescent="0.2">
      <c r="B8924" s="153"/>
      <c r="C8924" s="61"/>
      <c r="D8924" t="e">
        <f t="shared" si="282"/>
        <v>#DIV/0!</v>
      </c>
      <c r="F8924">
        <v>8922</v>
      </c>
      <c r="G8924">
        <f t="shared" ca="1" si="281"/>
        <v>1.1208238317064641E-2</v>
      </c>
    </row>
    <row r="8925" spans="2:7" x14ac:dyDescent="0.2">
      <c r="B8925" s="153"/>
      <c r="C8925" s="61"/>
      <c r="D8925" t="e">
        <f t="shared" si="282"/>
        <v>#DIV/0!</v>
      </c>
      <c r="F8925">
        <v>8923</v>
      </c>
      <c r="G8925">
        <f t="shared" ca="1" si="281"/>
        <v>5.3631529715555466E-2</v>
      </c>
    </row>
    <row r="8926" spans="2:7" x14ac:dyDescent="0.2">
      <c r="B8926" s="153"/>
      <c r="C8926" s="61"/>
      <c r="D8926" t="e">
        <f t="shared" si="282"/>
        <v>#DIV/0!</v>
      </c>
      <c r="F8926">
        <v>8924</v>
      </c>
      <c r="G8926">
        <f t="shared" ca="1" si="281"/>
        <v>-2.4947479875075989E-2</v>
      </c>
    </row>
    <row r="8927" spans="2:7" x14ac:dyDescent="0.2">
      <c r="B8927" s="153"/>
      <c r="C8927" s="61"/>
      <c r="D8927" t="e">
        <f t="shared" si="282"/>
        <v>#DIV/0!</v>
      </c>
      <c r="F8927">
        <v>8925</v>
      </c>
      <c r="G8927">
        <f t="shared" ca="1" si="281"/>
        <v>2.3538118038540987E-2</v>
      </c>
    </row>
    <row r="8928" spans="2:7" x14ac:dyDescent="0.2">
      <c r="B8928" s="153"/>
      <c r="C8928" s="61"/>
      <c r="D8928" t="e">
        <f t="shared" si="282"/>
        <v>#DIV/0!</v>
      </c>
      <c r="F8928">
        <v>8926</v>
      </c>
      <c r="G8928">
        <f t="shared" ca="1" si="281"/>
        <v>1.1834225627416151E-2</v>
      </c>
    </row>
    <row r="8929" spans="2:7" x14ac:dyDescent="0.2">
      <c r="B8929" s="153"/>
      <c r="C8929" s="61"/>
      <c r="D8929" t="e">
        <f t="shared" si="282"/>
        <v>#DIV/0!</v>
      </c>
      <c r="F8929">
        <v>8927</v>
      </c>
      <c r="G8929">
        <f t="shared" ca="1" si="281"/>
        <v>-3.8044121852304116E-2</v>
      </c>
    </row>
    <row r="8930" spans="2:7" x14ac:dyDescent="0.2">
      <c r="B8930" s="153"/>
      <c r="C8930" s="61"/>
      <c r="D8930" t="e">
        <f t="shared" si="282"/>
        <v>#DIV/0!</v>
      </c>
      <c r="F8930">
        <v>8928</v>
      </c>
      <c r="G8930">
        <f t="shared" ca="1" si="281"/>
        <v>7.6327213252055728E-2</v>
      </c>
    </row>
    <row r="8931" spans="2:7" x14ac:dyDescent="0.2">
      <c r="B8931" s="153"/>
      <c r="C8931" s="61"/>
      <c r="D8931" t="e">
        <f t="shared" si="282"/>
        <v>#DIV/0!</v>
      </c>
      <c r="F8931">
        <v>8929</v>
      </c>
      <c r="G8931">
        <f t="shared" ca="1" si="281"/>
        <v>-2.3146752872139926E-2</v>
      </c>
    </row>
    <row r="8932" spans="2:7" x14ac:dyDescent="0.2">
      <c r="B8932" s="153"/>
      <c r="C8932" s="61"/>
      <c r="D8932" t="e">
        <f t="shared" si="282"/>
        <v>#DIV/0!</v>
      </c>
      <c r="F8932">
        <v>8930</v>
      </c>
      <c r="G8932">
        <f t="shared" ca="1" si="281"/>
        <v>2.2016381315261267E-2</v>
      </c>
    </row>
    <row r="8933" spans="2:7" x14ac:dyDescent="0.2">
      <c r="B8933" s="153"/>
      <c r="C8933" s="61"/>
      <c r="D8933" t="e">
        <f t="shared" si="282"/>
        <v>#DIV/0!</v>
      </c>
      <c r="F8933">
        <v>8931</v>
      </c>
      <c r="G8933">
        <f t="shared" ca="1" si="281"/>
        <v>-9.3716032531007604E-2</v>
      </c>
    </row>
    <row r="8934" spans="2:7" x14ac:dyDescent="0.2">
      <c r="B8934" s="153"/>
      <c r="C8934" s="61"/>
      <c r="D8934" t="e">
        <f t="shared" si="282"/>
        <v>#DIV/0!</v>
      </c>
      <c r="F8934">
        <v>8932</v>
      </c>
      <c r="G8934">
        <f t="shared" ca="1" si="281"/>
        <v>9.4496124827970727E-3</v>
      </c>
    </row>
    <row r="8935" spans="2:7" x14ac:dyDescent="0.2">
      <c r="B8935" s="153"/>
      <c r="C8935" s="61"/>
      <c r="D8935" t="e">
        <f t="shared" si="282"/>
        <v>#DIV/0!</v>
      </c>
      <c r="F8935">
        <v>8933</v>
      </c>
      <c r="G8935">
        <f t="shared" ca="1" si="281"/>
        <v>-6.1087880522863233E-3</v>
      </c>
    </row>
    <row r="8936" spans="2:7" x14ac:dyDescent="0.2">
      <c r="B8936" s="153"/>
      <c r="C8936" s="61"/>
      <c r="D8936" t="e">
        <f t="shared" si="282"/>
        <v>#DIV/0!</v>
      </c>
      <c r="F8936">
        <v>8934</v>
      </c>
      <c r="G8936">
        <f t="shared" ca="1" si="281"/>
        <v>4.6009008553591371E-2</v>
      </c>
    </row>
    <row r="8937" spans="2:7" x14ac:dyDescent="0.2">
      <c r="B8937" s="153"/>
      <c r="C8937" s="61"/>
      <c r="D8937" t="e">
        <f t="shared" si="282"/>
        <v>#DIV/0!</v>
      </c>
      <c r="F8937">
        <v>8935</v>
      </c>
      <c r="G8937">
        <f t="shared" ca="1" si="281"/>
        <v>6.8948786560439151E-2</v>
      </c>
    </row>
    <row r="8938" spans="2:7" x14ac:dyDescent="0.2">
      <c r="B8938" s="153"/>
      <c r="C8938" s="61"/>
      <c r="D8938" t="e">
        <f t="shared" si="282"/>
        <v>#DIV/0!</v>
      </c>
      <c r="F8938">
        <v>8936</v>
      </c>
      <c r="G8938">
        <f t="shared" ca="1" si="281"/>
        <v>-3.8915344665354817E-2</v>
      </c>
    </row>
    <row r="8939" spans="2:7" x14ac:dyDescent="0.2">
      <c r="B8939" s="153"/>
      <c r="C8939" s="61"/>
      <c r="D8939" t="e">
        <f t="shared" si="282"/>
        <v>#DIV/0!</v>
      </c>
      <c r="F8939">
        <v>8937</v>
      </c>
      <c r="G8939">
        <f t="shared" ca="1" si="281"/>
        <v>-7.922448125542518E-2</v>
      </c>
    </row>
    <row r="8940" spans="2:7" x14ac:dyDescent="0.2">
      <c r="B8940" s="153"/>
      <c r="C8940" s="61"/>
      <c r="D8940" t="e">
        <f t="shared" si="282"/>
        <v>#DIV/0!</v>
      </c>
      <c r="F8940">
        <v>8938</v>
      </c>
      <c r="G8940">
        <f t="shared" ca="1" si="281"/>
        <v>-1.4608467467853598E-2</v>
      </c>
    </row>
    <row r="8941" spans="2:7" x14ac:dyDescent="0.2">
      <c r="B8941" s="153"/>
      <c r="C8941" s="61"/>
      <c r="D8941" t="e">
        <f t="shared" si="282"/>
        <v>#DIV/0!</v>
      </c>
      <c r="F8941">
        <v>8939</v>
      </c>
      <c r="G8941">
        <f t="shared" ca="1" si="281"/>
        <v>6.4943523760964128E-2</v>
      </c>
    </row>
    <row r="8942" spans="2:7" x14ac:dyDescent="0.2">
      <c r="B8942" s="153"/>
      <c r="C8942" s="61"/>
      <c r="D8942" t="e">
        <f t="shared" si="282"/>
        <v>#DIV/0!</v>
      </c>
      <c r="F8942">
        <v>8940</v>
      </c>
      <c r="G8942">
        <f t="shared" ca="1" si="281"/>
        <v>-6.4346197000179822E-2</v>
      </c>
    </row>
    <row r="8943" spans="2:7" x14ac:dyDescent="0.2">
      <c r="B8943" s="153"/>
      <c r="C8943" s="61"/>
      <c r="D8943" t="e">
        <f t="shared" si="282"/>
        <v>#DIV/0!</v>
      </c>
      <c r="F8943">
        <v>8941</v>
      </c>
      <c r="G8943">
        <f t="shared" ca="1" si="281"/>
        <v>-7.7281127475087349E-2</v>
      </c>
    </row>
    <row r="8944" spans="2:7" x14ac:dyDescent="0.2">
      <c r="B8944" s="153"/>
      <c r="C8944" s="61"/>
      <c r="D8944" t="e">
        <f t="shared" si="282"/>
        <v>#DIV/0!</v>
      </c>
      <c r="F8944">
        <v>8942</v>
      </c>
      <c r="G8944">
        <f t="shared" ca="1" si="281"/>
        <v>3.9846186257147781E-2</v>
      </c>
    </row>
    <row r="8945" spans="2:7" x14ac:dyDescent="0.2">
      <c r="B8945" s="153"/>
      <c r="C8945" s="61"/>
      <c r="D8945" t="e">
        <f t="shared" si="282"/>
        <v>#DIV/0!</v>
      </c>
      <c r="F8945">
        <v>8943</v>
      </c>
      <c r="G8945">
        <f t="shared" ca="1" si="281"/>
        <v>1.6249121865917822E-2</v>
      </c>
    </row>
    <row r="8946" spans="2:7" x14ac:dyDescent="0.2">
      <c r="B8946" s="153"/>
      <c r="C8946" s="61"/>
      <c r="D8946" t="e">
        <f t="shared" si="282"/>
        <v>#DIV/0!</v>
      </c>
      <c r="F8946">
        <v>8944</v>
      </c>
      <c r="G8946">
        <f t="shared" ca="1" si="281"/>
        <v>6.8267387889936845E-2</v>
      </c>
    </row>
    <row r="8947" spans="2:7" x14ac:dyDescent="0.2">
      <c r="B8947" s="153"/>
      <c r="C8947" s="61"/>
      <c r="D8947" t="e">
        <f t="shared" si="282"/>
        <v>#DIV/0!</v>
      </c>
      <c r="F8947">
        <v>8945</v>
      </c>
      <c r="G8947">
        <f t="shared" ca="1" si="281"/>
        <v>2.6743826463267516E-2</v>
      </c>
    </row>
    <row r="8948" spans="2:7" x14ac:dyDescent="0.2">
      <c r="B8948" s="153"/>
      <c r="C8948" s="61"/>
      <c r="D8948" t="e">
        <f t="shared" si="282"/>
        <v>#DIV/0!</v>
      </c>
      <c r="F8948">
        <v>8946</v>
      </c>
      <c r="G8948">
        <f t="shared" ca="1" si="281"/>
        <v>0.12266941810065322</v>
      </c>
    </row>
    <row r="8949" spans="2:7" x14ac:dyDescent="0.2">
      <c r="B8949" s="153"/>
      <c r="C8949" s="61"/>
      <c r="D8949" t="e">
        <f t="shared" si="282"/>
        <v>#DIV/0!</v>
      </c>
      <c r="F8949">
        <v>8947</v>
      </c>
      <c r="G8949">
        <f t="shared" ca="1" si="281"/>
        <v>-8.9206642266286083E-3</v>
      </c>
    </row>
    <row r="8950" spans="2:7" x14ac:dyDescent="0.2">
      <c r="B8950" s="153"/>
      <c r="C8950" s="61"/>
      <c r="D8950" t="e">
        <f t="shared" si="282"/>
        <v>#DIV/0!</v>
      </c>
      <c r="F8950">
        <v>8948</v>
      </c>
      <c r="G8950">
        <f t="shared" ca="1" si="281"/>
        <v>-3.6122400045754767E-2</v>
      </c>
    </row>
    <row r="8951" spans="2:7" x14ac:dyDescent="0.2">
      <c r="B8951" s="153"/>
      <c r="C8951" s="61"/>
      <c r="D8951" t="e">
        <f t="shared" si="282"/>
        <v>#DIV/0!</v>
      </c>
      <c r="F8951">
        <v>8949</v>
      </c>
      <c r="G8951">
        <f t="shared" ca="1" si="281"/>
        <v>-4.3788480985256312E-2</v>
      </c>
    </row>
    <row r="8952" spans="2:7" x14ac:dyDescent="0.2">
      <c r="B8952" s="153"/>
      <c r="C8952" s="61"/>
      <c r="D8952" t="e">
        <f t="shared" si="282"/>
        <v>#DIV/0!</v>
      </c>
      <c r="F8952">
        <v>8950</v>
      </c>
      <c r="G8952">
        <f t="shared" ca="1" si="281"/>
        <v>7.5422819191776194E-2</v>
      </c>
    </row>
    <row r="8953" spans="2:7" x14ac:dyDescent="0.2">
      <c r="B8953" s="153"/>
      <c r="C8953" s="61"/>
      <c r="D8953" t="e">
        <f t="shared" si="282"/>
        <v>#DIV/0!</v>
      </c>
      <c r="F8953">
        <v>8951</v>
      </c>
      <c r="G8953">
        <f t="shared" ca="1" si="281"/>
        <v>8.0674529326403205E-2</v>
      </c>
    </row>
    <row r="8954" spans="2:7" x14ac:dyDescent="0.2">
      <c r="B8954" s="153"/>
      <c r="C8954" s="61"/>
      <c r="D8954" t="e">
        <f t="shared" si="282"/>
        <v>#DIV/0!</v>
      </c>
      <c r="F8954">
        <v>8952</v>
      </c>
      <c r="G8954">
        <f t="shared" ca="1" si="281"/>
        <v>-1.5976627922626999E-2</v>
      </c>
    </row>
    <row r="8955" spans="2:7" x14ac:dyDescent="0.2">
      <c r="B8955" s="153"/>
      <c r="C8955" s="61"/>
      <c r="D8955" t="e">
        <f t="shared" si="282"/>
        <v>#DIV/0!</v>
      </c>
      <c r="F8955">
        <v>8953</v>
      </c>
      <c r="G8955">
        <f t="shared" ca="1" si="281"/>
        <v>6.7612114771551546E-2</v>
      </c>
    </row>
    <row r="8956" spans="2:7" x14ac:dyDescent="0.2">
      <c r="B8956" s="153"/>
      <c r="C8956" s="61"/>
      <c r="D8956" t="e">
        <f t="shared" si="282"/>
        <v>#DIV/0!</v>
      </c>
      <c r="F8956">
        <v>8954</v>
      </c>
      <c r="G8956">
        <f t="shared" ca="1" si="281"/>
        <v>6.6051525075207521E-2</v>
      </c>
    </row>
    <row r="8957" spans="2:7" x14ac:dyDescent="0.2">
      <c r="B8957" s="153"/>
      <c r="C8957" s="61"/>
      <c r="D8957" t="e">
        <f t="shared" si="282"/>
        <v>#DIV/0!</v>
      </c>
      <c r="F8957">
        <v>8955</v>
      </c>
      <c r="G8957">
        <f t="shared" ca="1" si="281"/>
        <v>-6.9156784809463832E-3</v>
      </c>
    </row>
    <row r="8958" spans="2:7" x14ac:dyDescent="0.2">
      <c r="B8958" s="153"/>
      <c r="C8958" s="61"/>
      <c r="D8958" t="e">
        <f t="shared" si="282"/>
        <v>#DIV/0!</v>
      </c>
      <c r="F8958">
        <v>8956</v>
      </c>
      <c r="G8958">
        <f t="shared" ca="1" si="281"/>
        <v>-3.1132553684859846E-2</v>
      </c>
    </row>
    <row r="8959" spans="2:7" x14ac:dyDescent="0.2">
      <c r="B8959" s="153"/>
      <c r="C8959" s="61"/>
      <c r="D8959" t="e">
        <f t="shared" si="282"/>
        <v>#DIV/0!</v>
      </c>
      <c r="F8959">
        <v>8957</v>
      </c>
      <c r="G8959">
        <f t="shared" ca="1" si="281"/>
        <v>-2.802175916675801E-2</v>
      </c>
    </row>
    <row r="8960" spans="2:7" x14ac:dyDescent="0.2">
      <c r="B8960" s="153"/>
      <c r="C8960" s="61"/>
      <c r="D8960" t="e">
        <f t="shared" si="282"/>
        <v>#DIV/0!</v>
      </c>
      <c r="F8960">
        <v>8958</v>
      </c>
      <c r="G8960">
        <f t="shared" ca="1" si="281"/>
        <v>-8.2961435569094744E-2</v>
      </c>
    </row>
    <row r="8961" spans="2:7" x14ac:dyDescent="0.2">
      <c r="B8961" s="153"/>
      <c r="C8961" s="61"/>
      <c r="D8961" t="e">
        <f t="shared" si="282"/>
        <v>#DIV/0!</v>
      </c>
      <c r="F8961">
        <v>8959</v>
      </c>
      <c r="G8961">
        <f t="shared" ca="1" si="281"/>
        <v>-7.7213737556997564E-2</v>
      </c>
    </row>
    <row r="8962" spans="2:7" x14ac:dyDescent="0.2">
      <c r="B8962" s="153"/>
      <c r="C8962" s="61"/>
      <c r="D8962" t="e">
        <f t="shared" si="282"/>
        <v>#DIV/0!</v>
      </c>
      <c r="F8962">
        <v>8960</v>
      </c>
      <c r="G8962">
        <f t="shared" ca="1" si="281"/>
        <v>8.5569438785500662E-2</v>
      </c>
    </row>
    <row r="8963" spans="2:7" x14ac:dyDescent="0.2">
      <c r="B8963" s="153"/>
      <c r="C8963" s="61"/>
      <c r="D8963" t="e">
        <f t="shared" si="282"/>
        <v>#DIV/0!</v>
      </c>
      <c r="F8963">
        <v>8961</v>
      </c>
      <c r="G8963">
        <f t="shared" ref="G8963:G9026" ca="1" si="283">_xlfn.NORM.INV(RAND(),$N$5,$N$6)</f>
        <v>6.9733639625117722E-2</v>
      </c>
    </row>
    <row r="8964" spans="2:7" x14ac:dyDescent="0.2">
      <c r="B8964" s="153"/>
      <c r="C8964" s="61"/>
      <c r="D8964" t="e">
        <f t="shared" si="282"/>
        <v>#DIV/0!</v>
      </c>
      <c r="F8964">
        <v>8962</v>
      </c>
      <c r="G8964">
        <f t="shared" ca="1" si="283"/>
        <v>-0.13821081320733344</v>
      </c>
    </row>
    <row r="8965" spans="2:7" x14ac:dyDescent="0.2">
      <c r="B8965" s="153"/>
      <c r="C8965" s="61"/>
      <c r="D8965" t="e">
        <f t="shared" si="282"/>
        <v>#DIV/0!</v>
      </c>
      <c r="F8965">
        <v>8963</v>
      </c>
      <c r="G8965">
        <f t="shared" ca="1" si="283"/>
        <v>-2.5132919797521934E-2</v>
      </c>
    </row>
    <row r="8966" spans="2:7" x14ac:dyDescent="0.2">
      <c r="B8966" s="153"/>
      <c r="C8966" s="61"/>
      <c r="D8966" t="e">
        <f t="shared" si="282"/>
        <v>#DIV/0!</v>
      </c>
      <c r="F8966">
        <v>8964</v>
      </c>
      <c r="G8966">
        <f t="shared" ca="1" si="283"/>
        <v>-1.2425988684405146E-2</v>
      </c>
    </row>
    <row r="8967" spans="2:7" x14ac:dyDescent="0.2">
      <c r="B8967" s="153"/>
      <c r="C8967" s="61"/>
      <c r="D8967" t="e">
        <f t="shared" si="282"/>
        <v>#DIV/0!</v>
      </c>
      <c r="F8967">
        <v>8965</v>
      </c>
      <c r="G8967">
        <f t="shared" ca="1" si="283"/>
        <v>3.5326955731744797E-2</v>
      </c>
    </row>
    <row r="8968" spans="2:7" x14ac:dyDescent="0.2">
      <c r="B8968" s="153"/>
      <c r="C8968" s="61"/>
      <c r="D8968" t="e">
        <f t="shared" si="282"/>
        <v>#DIV/0!</v>
      </c>
      <c r="F8968">
        <v>8966</v>
      </c>
      <c r="G8968">
        <f t="shared" ca="1" si="283"/>
        <v>-7.4740490034480356E-2</v>
      </c>
    </row>
    <row r="8969" spans="2:7" x14ac:dyDescent="0.2">
      <c r="B8969" s="153"/>
      <c r="C8969" s="61"/>
      <c r="D8969" t="e">
        <f t="shared" si="282"/>
        <v>#DIV/0!</v>
      </c>
      <c r="F8969">
        <v>8967</v>
      </c>
      <c r="G8969">
        <f t="shared" ca="1" si="283"/>
        <v>-6.4293907133535985E-2</v>
      </c>
    </row>
    <row r="8970" spans="2:7" x14ac:dyDescent="0.2">
      <c r="B8970" s="153"/>
      <c r="C8970" s="61"/>
      <c r="D8970" t="e">
        <f t="shared" si="282"/>
        <v>#DIV/0!</v>
      </c>
      <c r="F8970">
        <v>8968</v>
      </c>
      <c r="G8970">
        <f t="shared" ca="1" si="283"/>
        <v>1.9439604828258929E-2</v>
      </c>
    </row>
    <row r="8971" spans="2:7" x14ac:dyDescent="0.2">
      <c r="B8971" s="153"/>
      <c r="C8971" s="61"/>
      <c r="D8971" t="e">
        <f t="shared" si="282"/>
        <v>#DIV/0!</v>
      </c>
      <c r="F8971">
        <v>8969</v>
      </c>
      <c r="G8971">
        <f t="shared" ca="1" si="283"/>
        <v>-1.2899564637913084E-2</v>
      </c>
    </row>
    <row r="8972" spans="2:7" x14ac:dyDescent="0.2">
      <c r="B8972" s="153"/>
      <c r="C8972" s="61"/>
      <c r="D8972" t="e">
        <f t="shared" si="282"/>
        <v>#DIV/0!</v>
      </c>
      <c r="F8972">
        <v>8970</v>
      </c>
      <c r="G8972">
        <f t="shared" ca="1" si="283"/>
        <v>2.0605301562397768E-3</v>
      </c>
    </row>
    <row r="8973" spans="2:7" x14ac:dyDescent="0.2">
      <c r="B8973" s="153"/>
      <c r="C8973" s="61"/>
      <c r="D8973" t="e">
        <f t="shared" si="282"/>
        <v>#DIV/0!</v>
      </c>
      <c r="F8973">
        <v>8971</v>
      </c>
      <c r="G8973">
        <f t="shared" ca="1" si="283"/>
        <v>8.7391513037611779E-2</v>
      </c>
    </row>
    <row r="8974" spans="2:7" x14ac:dyDescent="0.2">
      <c r="B8974" s="153"/>
      <c r="C8974" s="61"/>
      <c r="D8974" t="e">
        <f t="shared" si="282"/>
        <v>#DIV/0!</v>
      </c>
      <c r="F8974">
        <v>8972</v>
      </c>
      <c r="G8974">
        <f t="shared" ca="1" si="283"/>
        <v>7.8663751317416524E-3</v>
      </c>
    </row>
    <row r="8975" spans="2:7" x14ac:dyDescent="0.2">
      <c r="B8975" s="153"/>
      <c r="C8975" s="61"/>
      <c r="D8975" t="e">
        <f t="shared" si="282"/>
        <v>#DIV/0!</v>
      </c>
      <c r="F8975">
        <v>8973</v>
      </c>
      <c r="G8975">
        <f t="shared" ca="1" si="283"/>
        <v>4.4924732355550362E-2</v>
      </c>
    </row>
    <row r="8976" spans="2:7" x14ac:dyDescent="0.2">
      <c r="B8976" s="153"/>
      <c r="C8976" s="61"/>
      <c r="D8976" t="e">
        <f t="shared" si="282"/>
        <v>#DIV/0!</v>
      </c>
      <c r="F8976">
        <v>8974</v>
      </c>
      <c r="G8976">
        <f t="shared" ca="1" si="283"/>
        <v>-2.6622815698859856E-2</v>
      </c>
    </row>
    <row r="8977" spans="2:7" x14ac:dyDescent="0.2">
      <c r="B8977" s="153"/>
      <c r="C8977" s="61"/>
      <c r="D8977" t="e">
        <f t="shared" si="282"/>
        <v>#DIV/0!</v>
      </c>
      <c r="F8977">
        <v>8975</v>
      </c>
      <c r="G8977">
        <f t="shared" ca="1" si="283"/>
        <v>-3.9154960110870593E-5</v>
      </c>
    </row>
    <row r="8978" spans="2:7" x14ac:dyDescent="0.2">
      <c r="B8978" s="153"/>
      <c r="C8978" s="61"/>
      <c r="D8978" t="e">
        <f t="shared" ref="D8978:D9041" si="284">(C8978-C8979)/C8979</f>
        <v>#DIV/0!</v>
      </c>
      <c r="F8978">
        <v>8976</v>
      </c>
      <c r="G8978">
        <f t="shared" ca="1" si="283"/>
        <v>-2.5795465864417822E-2</v>
      </c>
    </row>
    <row r="8979" spans="2:7" x14ac:dyDescent="0.2">
      <c r="B8979" s="153"/>
      <c r="C8979" s="61"/>
      <c r="D8979" t="e">
        <f t="shared" si="284"/>
        <v>#DIV/0!</v>
      </c>
      <c r="F8979">
        <v>8977</v>
      </c>
      <c r="G8979">
        <f t="shared" ca="1" si="283"/>
        <v>4.4638925366752027E-2</v>
      </c>
    </row>
    <row r="8980" spans="2:7" x14ac:dyDescent="0.2">
      <c r="B8980" s="153"/>
      <c r="C8980" s="61"/>
      <c r="D8980" t="e">
        <f t="shared" si="284"/>
        <v>#DIV/0!</v>
      </c>
      <c r="F8980">
        <v>8978</v>
      </c>
      <c r="G8980">
        <f t="shared" ca="1" si="283"/>
        <v>4.6811549884444317E-2</v>
      </c>
    </row>
    <row r="8981" spans="2:7" x14ac:dyDescent="0.2">
      <c r="B8981" s="153"/>
      <c r="C8981" s="61"/>
      <c r="D8981" t="e">
        <f t="shared" si="284"/>
        <v>#DIV/0!</v>
      </c>
      <c r="F8981">
        <v>8979</v>
      </c>
      <c r="G8981">
        <f t="shared" ca="1" si="283"/>
        <v>-8.4410619194259753E-2</v>
      </c>
    </row>
    <row r="8982" spans="2:7" x14ac:dyDescent="0.2">
      <c r="B8982" s="153"/>
      <c r="C8982" s="61"/>
      <c r="D8982" t="e">
        <f t="shared" si="284"/>
        <v>#DIV/0!</v>
      </c>
      <c r="F8982">
        <v>8980</v>
      </c>
      <c r="G8982">
        <f t="shared" ca="1" si="283"/>
        <v>2.5911445309295383E-2</v>
      </c>
    </row>
    <row r="8983" spans="2:7" x14ac:dyDescent="0.2">
      <c r="B8983" s="153"/>
      <c r="C8983" s="61"/>
      <c r="D8983" t="e">
        <f t="shared" si="284"/>
        <v>#DIV/0!</v>
      </c>
      <c r="F8983">
        <v>8981</v>
      </c>
      <c r="G8983">
        <f t="shared" ca="1" si="283"/>
        <v>-2.7056629281056663E-3</v>
      </c>
    </row>
    <row r="8984" spans="2:7" x14ac:dyDescent="0.2">
      <c r="B8984" s="153"/>
      <c r="C8984" s="61"/>
      <c r="D8984" t="e">
        <f t="shared" si="284"/>
        <v>#DIV/0!</v>
      </c>
      <c r="F8984">
        <v>8982</v>
      </c>
      <c r="G8984">
        <f t="shared" ca="1" si="283"/>
        <v>-8.1957074081631678E-2</v>
      </c>
    </row>
    <row r="8985" spans="2:7" x14ac:dyDescent="0.2">
      <c r="B8985" s="153"/>
      <c r="C8985" s="61"/>
      <c r="D8985" t="e">
        <f t="shared" si="284"/>
        <v>#DIV/0!</v>
      </c>
      <c r="F8985">
        <v>8983</v>
      </c>
      <c r="G8985">
        <f t="shared" ca="1" si="283"/>
        <v>-4.4347261558590902E-2</v>
      </c>
    </row>
    <row r="8986" spans="2:7" x14ac:dyDescent="0.2">
      <c r="B8986" s="153"/>
      <c r="C8986" s="61"/>
      <c r="D8986" t="e">
        <f t="shared" si="284"/>
        <v>#DIV/0!</v>
      </c>
      <c r="F8986">
        <v>8984</v>
      </c>
      <c r="G8986">
        <f t="shared" ca="1" si="283"/>
        <v>-3.8723006015180025E-3</v>
      </c>
    </row>
    <row r="8987" spans="2:7" x14ac:dyDescent="0.2">
      <c r="B8987" s="153"/>
      <c r="C8987" s="61"/>
      <c r="D8987" t="e">
        <f t="shared" si="284"/>
        <v>#DIV/0!</v>
      </c>
      <c r="F8987">
        <v>8985</v>
      </c>
      <c r="G8987">
        <f t="shared" ca="1" si="283"/>
        <v>1.7210440029262582E-2</v>
      </c>
    </row>
    <row r="8988" spans="2:7" x14ac:dyDescent="0.2">
      <c r="B8988" s="153"/>
      <c r="C8988" s="61"/>
      <c r="D8988" t="e">
        <f t="shared" si="284"/>
        <v>#DIV/0!</v>
      </c>
      <c r="F8988">
        <v>8986</v>
      </c>
      <c r="G8988">
        <f t="shared" ca="1" si="283"/>
        <v>-4.3813366942269928E-2</v>
      </c>
    </row>
    <row r="8989" spans="2:7" x14ac:dyDescent="0.2">
      <c r="B8989" s="153"/>
      <c r="C8989" s="61"/>
      <c r="D8989" t="e">
        <f t="shared" si="284"/>
        <v>#DIV/0!</v>
      </c>
      <c r="F8989">
        <v>8987</v>
      </c>
      <c r="G8989">
        <f t="shared" ca="1" si="283"/>
        <v>1.9626120977689041E-2</v>
      </c>
    </row>
    <row r="8990" spans="2:7" x14ac:dyDescent="0.2">
      <c r="B8990" s="153"/>
      <c r="C8990" s="61"/>
      <c r="D8990" t="e">
        <f t="shared" si="284"/>
        <v>#DIV/0!</v>
      </c>
      <c r="F8990">
        <v>8988</v>
      </c>
      <c r="G8990">
        <f t="shared" ca="1" si="283"/>
        <v>-2.5212870788538271E-2</v>
      </c>
    </row>
    <row r="8991" spans="2:7" x14ac:dyDescent="0.2">
      <c r="B8991" s="153"/>
      <c r="C8991" s="61"/>
      <c r="D8991" t="e">
        <f t="shared" si="284"/>
        <v>#DIV/0!</v>
      </c>
      <c r="F8991">
        <v>8989</v>
      </c>
      <c r="G8991">
        <f t="shared" ca="1" si="283"/>
        <v>-3.5239818725898285E-2</v>
      </c>
    </row>
    <row r="8992" spans="2:7" x14ac:dyDescent="0.2">
      <c r="B8992" s="153"/>
      <c r="C8992" s="61"/>
      <c r="D8992" t="e">
        <f t="shared" si="284"/>
        <v>#DIV/0!</v>
      </c>
      <c r="F8992">
        <v>8990</v>
      </c>
      <c r="G8992">
        <f t="shared" ca="1" si="283"/>
        <v>-5.0075455034967152E-2</v>
      </c>
    </row>
    <row r="8993" spans="2:7" x14ac:dyDescent="0.2">
      <c r="B8993" s="153"/>
      <c r="C8993" s="61"/>
      <c r="D8993" t="e">
        <f t="shared" si="284"/>
        <v>#DIV/0!</v>
      </c>
      <c r="F8993">
        <v>8991</v>
      </c>
      <c r="G8993">
        <f t="shared" ca="1" si="283"/>
        <v>-7.1984925173308748E-2</v>
      </c>
    </row>
    <row r="8994" spans="2:7" x14ac:dyDescent="0.2">
      <c r="B8994" s="153"/>
      <c r="C8994" s="61"/>
      <c r="D8994" t="e">
        <f t="shared" si="284"/>
        <v>#DIV/0!</v>
      </c>
      <c r="F8994">
        <v>8992</v>
      </c>
      <c r="G8994">
        <f t="shared" ca="1" si="283"/>
        <v>1.1717491018632138E-3</v>
      </c>
    </row>
    <row r="8995" spans="2:7" x14ac:dyDescent="0.2">
      <c r="B8995" s="153"/>
      <c r="C8995" s="61"/>
      <c r="D8995" t="e">
        <f t="shared" si="284"/>
        <v>#DIV/0!</v>
      </c>
      <c r="F8995">
        <v>8993</v>
      </c>
      <c r="G8995">
        <f t="shared" ca="1" si="283"/>
        <v>2.7058542221069914E-2</v>
      </c>
    </row>
    <row r="8996" spans="2:7" x14ac:dyDescent="0.2">
      <c r="B8996" s="153"/>
      <c r="C8996" s="61"/>
      <c r="D8996" t="e">
        <f t="shared" si="284"/>
        <v>#DIV/0!</v>
      </c>
      <c r="F8996">
        <v>8994</v>
      </c>
      <c r="G8996">
        <f t="shared" ca="1" si="283"/>
        <v>2.7614752675282489E-2</v>
      </c>
    </row>
    <row r="8997" spans="2:7" x14ac:dyDescent="0.2">
      <c r="B8997" s="153"/>
      <c r="C8997" s="61"/>
      <c r="D8997" t="e">
        <f t="shared" si="284"/>
        <v>#DIV/0!</v>
      </c>
      <c r="F8997">
        <v>8995</v>
      </c>
      <c r="G8997">
        <f t="shared" ca="1" si="283"/>
        <v>-3.7274414987409639E-2</v>
      </c>
    </row>
    <row r="8998" spans="2:7" x14ac:dyDescent="0.2">
      <c r="B8998" s="153"/>
      <c r="C8998" s="61"/>
      <c r="D8998" t="e">
        <f t="shared" si="284"/>
        <v>#DIV/0!</v>
      </c>
      <c r="F8998">
        <v>8996</v>
      </c>
      <c r="G8998">
        <f t="shared" ca="1" si="283"/>
        <v>6.6802706635260278E-2</v>
      </c>
    </row>
    <row r="8999" spans="2:7" x14ac:dyDescent="0.2">
      <c r="B8999" s="153"/>
      <c r="C8999" s="61"/>
      <c r="D8999" t="e">
        <f t="shared" si="284"/>
        <v>#DIV/0!</v>
      </c>
      <c r="F8999">
        <v>8997</v>
      </c>
      <c r="G8999">
        <f t="shared" ca="1" si="283"/>
        <v>-4.3673791980886639E-2</v>
      </c>
    </row>
    <row r="9000" spans="2:7" x14ac:dyDescent="0.2">
      <c r="B9000" s="153"/>
      <c r="C9000" s="61"/>
      <c r="D9000" t="e">
        <f t="shared" si="284"/>
        <v>#DIV/0!</v>
      </c>
      <c r="F9000">
        <v>8998</v>
      </c>
      <c r="G9000">
        <f t="shared" ca="1" si="283"/>
        <v>-6.1945819728461457E-2</v>
      </c>
    </row>
    <row r="9001" spans="2:7" x14ac:dyDescent="0.2">
      <c r="B9001" s="153"/>
      <c r="C9001" s="61"/>
      <c r="D9001" t="e">
        <f t="shared" si="284"/>
        <v>#DIV/0!</v>
      </c>
      <c r="F9001">
        <v>8999</v>
      </c>
      <c r="G9001">
        <f t="shared" ca="1" si="283"/>
        <v>-3.9948899213241833E-3</v>
      </c>
    </row>
    <row r="9002" spans="2:7" x14ac:dyDescent="0.2">
      <c r="B9002" s="153"/>
      <c r="C9002" s="61"/>
      <c r="D9002" t="e">
        <f t="shared" si="284"/>
        <v>#DIV/0!</v>
      </c>
      <c r="F9002">
        <v>9000</v>
      </c>
      <c r="G9002">
        <f t="shared" ca="1" si="283"/>
        <v>4.3133944714165803E-2</v>
      </c>
    </row>
    <row r="9003" spans="2:7" x14ac:dyDescent="0.2">
      <c r="B9003" s="153"/>
      <c r="C9003" s="61"/>
      <c r="D9003" t="e">
        <f t="shared" si="284"/>
        <v>#DIV/0!</v>
      </c>
      <c r="F9003">
        <v>9001</v>
      </c>
      <c r="G9003">
        <f t="shared" ca="1" si="283"/>
        <v>-1.7269903830716356E-2</v>
      </c>
    </row>
    <row r="9004" spans="2:7" x14ac:dyDescent="0.2">
      <c r="B9004" s="153"/>
      <c r="C9004" s="61"/>
      <c r="D9004" t="e">
        <f t="shared" si="284"/>
        <v>#DIV/0!</v>
      </c>
      <c r="F9004">
        <v>9002</v>
      </c>
      <c r="G9004">
        <f t="shared" ca="1" si="283"/>
        <v>-3.3359645519979442E-2</v>
      </c>
    </row>
    <row r="9005" spans="2:7" x14ac:dyDescent="0.2">
      <c r="B9005" s="153"/>
      <c r="C9005" s="61"/>
      <c r="D9005" t="e">
        <f t="shared" si="284"/>
        <v>#DIV/0!</v>
      </c>
      <c r="F9005">
        <v>9003</v>
      </c>
      <c r="G9005">
        <f t="shared" ca="1" si="283"/>
        <v>-3.7863678074551585E-2</v>
      </c>
    </row>
    <row r="9006" spans="2:7" x14ac:dyDescent="0.2">
      <c r="B9006" s="153"/>
      <c r="C9006" s="61"/>
      <c r="D9006" t="e">
        <f t="shared" si="284"/>
        <v>#DIV/0!</v>
      </c>
      <c r="F9006">
        <v>9004</v>
      </c>
      <c r="G9006">
        <f t="shared" ca="1" si="283"/>
        <v>4.6189475619343091E-2</v>
      </c>
    </row>
    <row r="9007" spans="2:7" x14ac:dyDescent="0.2">
      <c r="B9007" s="153"/>
      <c r="C9007" s="61"/>
      <c r="D9007" t="e">
        <f t="shared" si="284"/>
        <v>#DIV/0!</v>
      </c>
      <c r="F9007">
        <v>9005</v>
      </c>
      <c r="G9007">
        <f t="shared" ca="1" si="283"/>
        <v>7.8000292033673604E-2</v>
      </c>
    </row>
    <row r="9008" spans="2:7" x14ac:dyDescent="0.2">
      <c r="B9008" s="153"/>
      <c r="C9008" s="61"/>
      <c r="D9008" t="e">
        <f t="shared" si="284"/>
        <v>#DIV/0!</v>
      </c>
      <c r="F9008">
        <v>9006</v>
      </c>
      <c r="G9008">
        <f t="shared" ca="1" si="283"/>
        <v>-6.6998343260618834E-2</v>
      </c>
    </row>
    <row r="9009" spans="2:7" x14ac:dyDescent="0.2">
      <c r="B9009" s="153"/>
      <c r="C9009" s="61"/>
      <c r="D9009" t="e">
        <f t="shared" si="284"/>
        <v>#DIV/0!</v>
      </c>
      <c r="F9009">
        <v>9007</v>
      </c>
      <c r="G9009">
        <f t="shared" ca="1" si="283"/>
        <v>9.8456667403897968E-2</v>
      </c>
    </row>
    <row r="9010" spans="2:7" x14ac:dyDescent="0.2">
      <c r="B9010" s="153"/>
      <c r="C9010" s="61"/>
      <c r="D9010" t="e">
        <f t="shared" si="284"/>
        <v>#DIV/0!</v>
      </c>
      <c r="F9010">
        <v>9008</v>
      </c>
      <c r="G9010">
        <f t="shared" ca="1" si="283"/>
        <v>3.2098533614343436E-2</v>
      </c>
    </row>
    <row r="9011" spans="2:7" x14ac:dyDescent="0.2">
      <c r="B9011" s="153"/>
      <c r="C9011" s="61"/>
      <c r="D9011" t="e">
        <f t="shared" si="284"/>
        <v>#DIV/0!</v>
      </c>
      <c r="F9011">
        <v>9009</v>
      </c>
      <c r="G9011">
        <f t="shared" ca="1" si="283"/>
        <v>8.7358081636717766E-2</v>
      </c>
    </row>
    <row r="9012" spans="2:7" x14ac:dyDescent="0.2">
      <c r="B9012" s="153"/>
      <c r="C9012" s="61"/>
      <c r="D9012" t="e">
        <f t="shared" si="284"/>
        <v>#DIV/0!</v>
      </c>
      <c r="F9012">
        <v>9010</v>
      </c>
      <c r="G9012">
        <f t="shared" ca="1" si="283"/>
        <v>-2.6848550094457715E-2</v>
      </c>
    </row>
    <row r="9013" spans="2:7" x14ac:dyDescent="0.2">
      <c r="B9013" s="153"/>
      <c r="C9013" s="61"/>
      <c r="D9013" t="e">
        <f t="shared" si="284"/>
        <v>#DIV/0!</v>
      </c>
      <c r="F9013">
        <v>9011</v>
      </c>
      <c r="G9013">
        <f t="shared" ca="1" si="283"/>
        <v>-4.326112158469602E-2</v>
      </c>
    </row>
    <row r="9014" spans="2:7" x14ac:dyDescent="0.2">
      <c r="B9014" s="153"/>
      <c r="C9014" s="61"/>
      <c r="D9014" t="e">
        <f t="shared" si="284"/>
        <v>#DIV/0!</v>
      </c>
      <c r="F9014">
        <v>9012</v>
      </c>
      <c r="G9014">
        <f t="shared" ca="1" si="283"/>
        <v>3.2121250240408399E-2</v>
      </c>
    </row>
    <row r="9015" spans="2:7" x14ac:dyDescent="0.2">
      <c r="B9015" s="153"/>
      <c r="C9015" s="61"/>
      <c r="D9015" t="e">
        <f t="shared" si="284"/>
        <v>#DIV/0!</v>
      </c>
      <c r="F9015">
        <v>9013</v>
      </c>
      <c r="G9015">
        <f t="shared" ca="1" si="283"/>
        <v>3.7020307496575203E-3</v>
      </c>
    </row>
    <row r="9016" spans="2:7" x14ac:dyDescent="0.2">
      <c r="B9016" s="153"/>
      <c r="C9016" s="61"/>
      <c r="D9016" t="e">
        <f t="shared" si="284"/>
        <v>#DIV/0!</v>
      </c>
      <c r="F9016">
        <v>9014</v>
      </c>
      <c r="G9016">
        <f t="shared" ca="1" si="283"/>
        <v>-4.0378431651880736E-2</v>
      </c>
    </row>
    <row r="9017" spans="2:7" x14ac:dyDescent="0.2">
      <c r="B9017" s="153"/>
      <c r="C9017" s="61"/>
      <c r="D9017" t="e">
        <f t="shared" si="284"/>
        <v>#DIV/0!</v>
      </c>
      <c r="F9017">
        <v>9015</v>
      </c>
      <c r="G9017">
        <f t="shared" ca="1" si="283"/>
        <v>-7.5066800021777208E-2</v>
      </c>
    </row>
    <row r="9018" spans="2:7" x14ac:dyDescent="0.2">
      <c r="B9018" s="153"/>
      <c r="C9018" s="61"/>
      <c r="D9018" t="e">
        <f t="shared" si="284"/>
        <v>#DIV/0!</v>
      </c>
      <c r="F9018">
        <v>9016</v>
      </c>
      <c r="G9018">
        <f t="shared" ca="1" si="283"/>
        <v>-9.3805009698309377E-2</v>
      </c>
    </row>
    <row r="9019" spans="2:7" x14ac:dyDescent="0.2">
      <c r="B9019" s="153"/>
      <c r="C9019" s="61"/>
      <c r="D9019" t="e">
        <f t="shared" si="284"/>
        <v>#DIV/0!</v>
      </c>
      <c r="F9019">
        <v>9017</v>
      </c>
      <c r="G9019">
        <f t="shared" ca="1" si="283"/>
        <v>1.0524841001419248E-2</v>
      </c>
    </row>
    <row r="9020" spans="2:7" x14ac:dyDescent="0.2">
      <c r="B9020" s="153"/>
      <c r="C9020" s="61"/>
      <c r="D9020" t="e">
        <f t="shared" si="284"/>
        <v>#DIV/0!</v>
      </c>
      <c r="F9020">
        <v>9018</v>
      </c>
      <c r="G9020">
        <f t="shared" ca="1" si="283"/>
        <v>9.9136114219985874E-2</v>
      </c>
    </row>
    <row r="9021" spans="2:7" x14ac:dyDescent="0.2">
      <c r="B9021" s="153"/>
      <c r="C9021" s="61"/>
      <c r="D9021" t="e">
        <f t="shared" si="284"/>
        <v>#DIV/0!</v>
      </c>
      <c r="F9021">
        <v>9019</v>
      </c>
      <c r="G9021">
        <f t="shared" ca="1" si="283"/>
        <v>4.3265444334352879E-2</v>
      </c>
    </row>
    <row r="9022" spans="2:7" x14ac:dyDescent="0.2">
      <c r="B9022" s="153"/>
      <c r="C9022" s="61"/>
      <c r="D9022" t="e">
        <f t="shared" si="284"/>
        <v>#DIV/0!</v>
      </c>
      <c r="F9022">
        <v>9020</v>
      </c>
      <c r="G9022">
        <f t="shared" ca="1" si="283"/>
        <v>-2.9261894537208462E-2</v>
      </c>
    </row>
    <row r="9023" spans="2:7" x14ac:dyDescent="0.2">
      <c r="B9023" s="153"/>
      <c r="C9023" s="61"/>
      <c r="D9023" t="e">
        <f t="shared" si="284"/>
        <v>#DIV/0!</v>
      </c>
      <c r="F9023">
        <v>9021</v>
      </c>
      <c r="G9023">
        <f t="shared" ca="1" si="283"/>
        <v>-2.1905153016824448E-2</v>
      </c>
    </row>
    <row r="9024" spans="2:7" x14ac:dyDescent="0.2">
      <c r="B9024" s="153"/>
      <c r="C9024" s="61"/>
      <c r="D9024" t="e">
        <f t="shared" si="284"/>
        <v>#DIV/0!</v>
      </c>
      <c r="F9024">
        <v>9022</v>
      </c>
      <c r="G9024">
        <f t="shared" ca="1" si="283"/>
        <v>-3.1705485314281287E-2</v>
      </c>
    </row>
    <row r="9025" spans="2:7" x14ac:dyDescent="0.2">
      <c r="B9025" s="153"/>
      <c r="C9025" s="61"/>
      <c r="D9025" t="e">
        <f t="shared" si="284"/>
        <v>#DIV/0!</v>
      </c>
      <c r="F9025">
        <v>9023</v>
      </c>
      <c r="G9025">
        <f t="shared" ca="1" si="283"/>
        <v>-1.9320687607100189E-2</v>
      </c>
    </row>
    <row r="9026" spans="2:7" x14ac:dyDescent="0.2">
      <c r="B9026" s="153"/>
      <c r="C9026" s="61"/>
      <c r="D9026" t="e">
        <f t="shared" si="284"/>
        <v>#DIV/0!</v>
      </c>
      <c r="F9026">
        <v>9024</v>
      </c>
      <c r="G9026">
        <f t="shared" ca="1" si="283"/>
        <v>3.3928283642603814E-2</v>
      </c>
    </row>
    <row r="9027" spans="2:7" x14ac:dyDescent="0.2">
      <c r="B9027" s="153"/>
      <c r="C9027" s="61"/>
      <c r="D9027" t="e">
        <f t="shared" si="284"/>
        <v>#DIV/0!</v>
      </c>
      <c r="F9027">
        <v>9025</v>
      </c>
      <c r="G9027">
        <f t="shared" ref="G9027:G9090" ca="1" si="285">_xlfn.NORM.INV(RAND(),$N$5,$N$6)</f>
        <v>-5.4771901671219904E-2</v>
      </c>
    </row>
    <row r="9028" spans="2:7" x14ac:dyDescent="0.2">
      <c r="B9028" s="153"/>
      <c r="C9028" s="61"/>
      <c r="D9028" t="e">
        <f t="shared" si="284"/>
        <v>#DIV/0!</v>
      </c>
      <c r="F9028">
        <v>9026</v>
      </c>
      <c r="G9028">
        <f t="shared" ca="1" si="285"/>
        <v>2.2292448606193623E-2</v>
      </c>
    </row>
    <row r="9029" spans="2:7" x14ac:dyDescent="0.2">
      <c r="B9029" s="153"/>
      <c r="C9029" s="61"/>
      <c r="D9029" t="e">
        <f t="shared" si="284"/>
        <v>#DIV/0!</v>
      </c>
      <c r="F9029">
        <v>9027</v>
      </c>
      <c r="G9029">
        <f t="shared" ca="1" si="285"/>
        <v>5.096282777212921E-2</v>
      </c>
    </row>
    <row r="9030" spans="2:7" x14ac:dyDescent="0.2">
      <c r="B9030" s="153"/>
      <c r="C9030" s="61"/>
      <c r="D9030" t="e">
        <f t="shared" si="284"/>
        <v>#DIV/0!</v>
      </c>
      <c r="F9030">
        <v>9028</v>
      </c>
      <c r="G9030">
        <f t="shared" ca="1" si="285"/>
        <v>3.4410932245161736E-2</v>
      </c>
    </row>
    <row r="9031" spans="2:7" x14ac:dyDescent="0.2">
      <c r="B9031" s="153"/>
      <c r="C9031" s="61"/>
      <c r="D9031" t="e">
        <f t="shared" si="284"/>
        <v>#DIV/0!</v>
      </c>
      <c r="F9031">
        <v>9029</v>
      </c>
      <c r="G9031">
        <f t="shared" ca="1" si="285"/>
        <v>-6.486217827478824E-2</v>
      </c>
    </row>
    <row r="9032" spans="2:7" x14ac:dyDescent="0.2">
      <c r="B9032" s="153"/>
      <c r="C9032" s="61"/>
      <c r="D9032" t="e">
        <f t="shared" si="284"/>
        <v>#DIV/0!</v>
      </c>
      <c r="F9032">
        <v>9030</v>
      </c>
      <c r="G9032">
        <f t="shared" ca="1" si="285"/>
        <v>2.1017340119110758E-2</v>
      </c>
    </row>
    <row r="9033" spans="2:7" x14ac:dyDescent="0.2">
      <c r="B9033" s="153"/>
      <c r="C9033" s="61"/>
      <c r="D9033" t="e">
        <f t="shared" si="284"/>
        <v>#DIV/0!</v>
      </c>
      <c r="F9033">
        <v>9031</v>
      </c>
      <c r="G9033">
        <f t="shared" ca="1" si="285"/>
        <v>4.5244314162718569E-2</v>
      </c>
    </row>
    <row r="9034" spans="2:7" x14ac:dyDescent="0.2">
      <c r="B9034" s="153"/>
      <c r="C9034" s="61"/>
      <c r="D9034" t="e">
        <f t="shared" si="284"/>
        <v>#DIV/0!</v>
      </c>
      <c r="F9034">
        <v>9032</v>
      </c>
      <c r="G9034">
        <f t="shared" ca="1" si="285"/>
        <v>4.3224009523999414E-2</v>
      </c>
    </row>
    <row r="9035" spans="2:7" x14ac:dyDescent="0.2">
      <c r="B9035" s="153"/>
      <c r="C9035" s="61"/>
      <c r="D9035" t="e">
        <f t="shared" si="284"/>
        <v>#DIV/0!</v>
      </c>
      <c r="F9035">
        <v>9033</v>
      </c>
      <c r="G9035">
        <f t="shared" ca="1" si="285"/>
        <v>-2.653911479536614E-2</v>
      </c>
    </row>
    <row r="9036" spans="2:7" x14ac:dyDescent="0.2">
      <c r="B9036" s="153"/>
      <c r="C9036" s="61"/>
      <c r="D9036" t="e">
        <f t="shared" si="284"/>
        <v>#DIV/0!</v>
      </c>
      <c r="F9036">
        <v>9034</v>
      </c>
      <c r="G9036">
        <f t="shared" ca="1" si="285"/>
        <v>6.7768882046113296E-3</v>
      </c>
    </row>
    <row r="9037" spans="2:7" x14ac:dyDescent="0.2">
      <c r="B9037" s="153"/>
      <c r="C9037" s="61"/>
      <c r="D9037" t="e">
        <f t="shared" si="284"/>
        <v>#DIV/0!</v>
      </c>
      <c r="F9037">
        <v>9035</v>
      </c>
      <c r="G9037">
        <f t="shared" ca="1" si="285"/>
        <v>3.6396371720240718E-2</v>
      </c>
    </row>
    <row r="9038" spans="2:7" x14ac:dyDescent="0.2">
      <c r="B9038" s="153"/>
      <c r="C9038" s="61"/>
      <c r="D9038" t="e">
        <f t="shared" si="284"/>
        <v>#DIV/0!</v>
      </c>
      <c r="F9038">
        <v>9036</v>
      </c>
      <c r="G9038">
        <f t="shared" ca="1" si="285"/>
        <v>4.801525162129764E-2</v>
      </c>
    </row>
    <row r="9039" spans="2:7" x14ac:dyDescent="0.2">
      <c r="B9039" s="153"/>
      <c r="C9039" s="61"/>
      <c r="D9039" t="e">
        <f t="shared" si="284"/>
        <v>#DIV/0!</v>
      </c>
      <c r="F9039">
        <v>9037</v>
      </c>
      <c r="G9039">
        <f t="shared" ca="1" si="285"/>
        <v>2.6474026648560835E-2</v>
      </c>
    </row>
    <row r="9040" spans="2:7" x14ac:dyDescent="0.2">
      <c r="B9040" s="153"/>
      <c r="C9040" s="61"/>
      <c r="D9040" t="e">
        <f t="shared" si="284"/>
        <v>#DIV/0!</v>
      </c>
      <c r="F9040">
        <v>9038</v>
      </c>
      <c r="G9040">
        <f t="shared" ca="1" si="285"/>
        <v>4.9912558188269854E-3</v>
      </c>
    </row>
    <row r="9041" spans="2:7" x14ac:dyDescent="0.2">
      <c r="B9041" s="153"/>
      <c r="C9041" s="61"/>
      <c r="D9041" t="e">
        <f t="shared" si="284"/>
        <v>#DIV/0!</v>
      </c>
      <c r="F9041">
        <v>9039</v>
      </c>
      <c r="G9041">
        <f t="shared" ca="1" si="285"/>
        <v>2.3729806475487445E-3</v>
      </c>
    </row>
    <row r="9042" spans="2:7" x14ac:dyDescent="0.2">
      <c r="B9042" s="153"/>
      <c r="C9042" s="61"/>
      <c r="D9042" t="e">
        <f t="shared" ref="D9042:D9105" si="286">(C9042-C9043)/C9043</f>
        <v>#DIV/0!</v>
      </c>
      <c r="F9042">
        <v>9040</v>
      </c>
      <c r="G9042">
        <f t="shared" ca="1" si="285"/>
        <v>3.1642165068877529E-2</v>
      </c>
    </row>
    <row r="9043" spans="2:7" x14ac:dyDescent="0.2">
      <c r="B9043" s="153"/>
      <c r="C9043" s="61"/>
      <c r="D9043" t="e">
        <f t="shared" si="286"/>
        <v>#DIV/0!</v>
      </c>
      <c r="F9043">
        <v>9041</v>
      </c>
      <c r="G9043">
        <f t="shared" ca="1" si="285"/>
        <v>-5.8369936996498804E-2</v>
      </c>
    </row>
    <row r="9044" spans="2:7" x14ac:dyDescent="0.2">
      <c r="B9044" s="153"/>
      <c r="C9044" s="61"/>
      <c r="D9044" t="e">
        <f t="shared" si="286"/>
        <v>#DIV/0!</v>
      </c>
      <c r="F9044">
        <v>9042</v>
      </c>
      <c r="G9044">
        <f t="shared" ca="1" si="285"/>
        <v>-2.7087038280830974E-2</v>
      </c>
    </row>
    <row r="9045" spans="2:7" x14ac:dyDescent="0.2">
      <c r="B9045" s="153"/>
      <c r="C9045" s="61"/>
      <c r="D9045" t="e">
        <f t="shared" si="286"/>
        <v>#DIV/0!</v>
      </c>
      <c r="F9045">
        <v>9043</v>
      </c>
      <c r="G9045">
        <f t="shared" ca="1" si="285"/>
        <v>7.4547412646851191E-2</v>
      </c>
    </row>
    <row r="9046" spans="2:7" x14ac:dyDescent="0.2">
      <c r="B9046" s="153"/>
      <c r="C9046" s="61"/>
      <c r="D9046" t="e">
        <f t="shared" si="286"/>
        <v>#DIV/0!</v>
      </c>
      <c r="F9046">
        <v>9044</v>
      </c>
      <c r="G9046">
        <f t="shared" ca="1" si="285"/>
        <v>6.6437519754541499E-2</v>
      </c>
    </row>
    <row r="9047" spans="2:7" x14ac:dyDescent="0.2">
      <c r="B9047" s="153"/>
      <c r="C9047" s="61"/>
      <c r="D9047" t="e">
        <f t="shared" si="286"/>
        <v>#DIV/0!</v>
      </c>
      <c r="F9047">
        <v>9045</v>
      </c>
      <c r="G9047">
        <f t="shared" ca="1" si="285"/>
        <v>-4.2040124006681709E-2</v>
      </c>
    </row>
    <row r="9048" spans="2:7" x14ac:dyDescent="0.2">
      <c r="B9048" s="153"/>
      <c r="C9048" s="61"/>
      <c r="D9048" t="e">
        <f t="shared" si="286"/>
        <v>#DIV/0!</v>
      </c>
      <c r="F9048">
        <v>9046</v>
      </c>
      <c r="G9048">
        <f t="shared" ca="1" si="285"/>
        <v>7.2361556591810233E-2</v>
      </c>
    </row>
    <row r="9049" spans="2:7" x14ac:dyDescent="0.2">
      <c r="B9049" s="153"/>
      <c r="C9049" s="61"/>
      <c r="D9049" t="e">
        <f t="shared" si="286"/>
        <v>#DIV/0!</v>
      </c>
      <c r="F9049">
        <v>9047</v>
      </c>
      <c r="G9049">
        <f t="shared" ca="1" si="285"/>
        <v>2.5185018941079815E-3</v>
      </c>
    </row>
    <row r="9050" spans="2:7" x14ac:dyDescent="0.2">
      <c r="B9050" s="153"/>
      <c r="C9050" s="61"/>
      <c r="D9050" t="e">
        <f t="shared" si="286"/>
        <v>#DIV/0!</v>
      </c>
      <c r="F9050">
        <v>9048</v>
      </c>
      <c r="G9050">
        <f t="shared" ca="1" si="285"/>
        <v>-5.6016292212167683E-3</v>
      </c>
    </row>
    <row r="9051" spans="2:7" x14ac:dyDescent="0.2">
      <c r="B9051" s="153"/>
      <c r="C9051" s="61"/>
      <c r="D9051" t="e">
        <f t="shared" si="286"/>
        <v>#DIV/0!</v>
      </c>
      <c r="F9051">
        <v>9049</v>
      </c>
      <c r="G9051">
        <f t="shared" ca="1" si="285"/>
        <v>-3.1296588133740838E-2</v>
      </c>
    </row>
    <row r="9052" spans="2:7" x14ac:dyDescent="0.2">
      <c r="B9052" s="153"/>
      <c r="C9052" s="61"/>
      <c r="D9052" t="e">
        <f t="shared" si="286"/>
        <v>#DIV/0!</v>
      </c>
      <c r="F9052">
        <v>9050</v>
      </c>
      <c r="G9052">
        <f t="shared" ca="1" si="285"/>
        <v>3.5321588682531047E-2</v>
      </c>
    </row>
    <row r="9053" spans="2:7" x14ac:dyDescent="0.2">
      <c r="B9053" s="153"/>
      <c r="C9053" s="61"/>
      <c r="D9053" t="e">
        <f t="shared" si="286"/>
        <v>#DIV/0!</v>
      </c>
      <c r="F9053">
        <v>9051</v>
      </c>
      <c r="G9053">
        <f t="shared" ca="1" si="285"/>
        <v>2.6275705818174892E-2</v>
      </c>
    </row>
    <row r="9054" spans="2:7" x14ac:dyDescent="0.2">
      <c r="B9054" s="153"/>
      <c r="C9054" s="61"/>
      <c r="D9054" t="e">
        <f t="shared" si="286"/>
        <v>#DIV/0!</v>
      </c>
      <c r="F9054">
        <v>9052</v>
      </c>
      <c r="G9054">
        <f t="shared" ca="1" si="285"/>
        <v>-3.1667192645107416E-2</v>
      </c>
    </row>
    <row r="9055" spans="2:7" x14ac:dyDescent="0.2">
      <c r="B9055" s="153"/>
      <c r="C9055" s="61"/>
      <c r="D9055" t="e">
        <f t="shared" si="286"/>
        <v>#DIV/0!</v>
      </c>
      <c r="F9055">
        <v>9053</v>
      </c>
      <c r="G9055">
        <f t="shared" ca="1" si="285"/>
        <v>-0.13584803571325985</v>
      </c>
    </row>
    <row r="9056" spans="2:7" x14ac:dyDescent="0.2">
      <c r="B9056" s="153"/>
      <c r="C9056" s="61"/>
      <c r="D9056" t="e">
        <f t="shared" si="286"/>
        <v>#DIV/0!</v>
      </c>
      <c r="F9056">
        <v>9054</v>
      </c>
      <c r="G9056">
        <f t="shared" ca="1" si="285"/>
        <v>2.4906219123577791E-2</v>
      </c>
    </row>
    <row r="9057" spans="2:7" x14ac:dyDescent="0.2">
      <c r="B9057" s="153"/>
      <c r="C9057" s="61"/>
      <c r="D9057" t="e">
        <f t="shared" si="286"/>
        <v>#DIV/0!</v>
      </c>
      <c r="F9057">
        <v>9055</v>
      </c>
      <c r="G9057">
        <f t="shared" ca="1" si="285"/>
        <v>2.458176954453575E-2</v>
      </c>
    </row>
    <row r="9058" spans="2:7" x14ac:dyDescent="0.2">
      <c r="B9058" s="153"/>
      <c r="C9058" s="61"/>
      <c r="D9058" t="e">
        <f t="shared" si="286"/>
        <v>#DIV/0!</v>
      </c>
      <c r="F9058">
        <v>9056</v>
      </c>
      <c r="G9058">
        <f t="shared" ca="1" si="285"/>
        <v>-3.9058559615663617E-2</v>
      </c>
    </row>
    <row r="9059" spans="2:7" x14ac:dyDescent="0.2">
      <c r="B9059" s="153"/>
      <c r="C9059" s="61"/>
      <c r="D9059" t="e">
        <f t="shared" si="286"/>
        <v>#DIV/0!</v>
      </c>
      <c r="F9059">
        <v>9057</v>
      </c>
      <c r="G9059">
        <f t="shared" ca="1" si="285"/>
        <v>-2.6842943433280909E-2</v>
      </c>
    </row>
    <row r="9060" spans="2:7" x14ac:dyDescent="0.2">
      <c r="B9060" s="153"/>
      <c r="C9060" s="61"/>
      <c r="D9060" t="e">
        <f t="shared" si="286"/>
        <v>#DIV/0!</v>
      </c>
      <c r="F9060">
        <v>9058</v>
      </c>
      <c r="G9060">
        <f t="shared" ca="1" si="285"/>
        <v>5.4203188413534768E-2</v>
      </c>
    </row>
    <row r="9061" spans="2:7" x14ac:dyDescent="0.2">
      <c r="B9061" s="153"/>
      <c r="C9061" s="61"/>
      <c r="D9061" t="e">
        <f t="shared" si="286"/>
        <v>#DIV/0!</v>
      </c>
      <c r="F9061">
        <v>9059</v>
      </c>
      <c r="G9061">
        <f t="shared" ca="1" si="285"/>
        <v>7.0703622939647104E-2</v>
      </c>
    </row>
    <row r="9062" spans="2:7" x14ac:dyDescent="0.2">
      <c r="B9062" s="153"/>
      <c r="C9062" s="61"/>
      <c r="D9062" t="e">
        <f t="shared" si="286"/>
        <v>#DIV/0!</v>
      </c>
      <c r="F9062">
        <v>9060</v>
      </c>
      <c r="G9062">
        <f t="shared" ca="1" si="285"/>
        <v>-4.6702324199396357E-2</v>
      </c>
    </row>
    <row r="9063" spans="2:7" x14ac:dyDescent="0.2">
      <c r="B9063" s="153"/>
      <c r="C9063" s="61"/>
      <c r="D9063" t="e">
        <f t="shared" si="286"/>
        <v>#DIV/0!</v>
      </c>
      <c r="F9063">
        <v>9061</v>
      </c>
      <c r="G9063">
        <f t="shared" ca="1" si="285"/>
        <v>3.0292134220630419E-2</v>
      </c>
    </row>
    <row r="9064" spans="2:7" x14ac:dyDescent="0.2">
      <c r="B9064" s="153"/>
      <c r="C9064" s="61"/>
      <c r="D9064" t="e">
        <f t="shared" si="286"/>
        <v>#DIV/0!</v>
      </c>
      <c r="F9064">
        <v>9062</v>
      </c>
      <c r="G9064">
        <f t="shared" ca="1" si="285"/>
        <v>2.2398510633664961E-2</v>
      </c>
    </row>
    <row r="9065" spans="2:7" x14ac:dyDescent="0.2">
      <c r="B9065" s="153"/>
      <c r="C9065" s="61"/>
      <c r="D9065" t="e">
        <f t="shared" si="286"/>
        <v>#DIV/0!</v>
      </c>
      <c r="F9065">
        <v>9063</v>
      </c>
      <c r="G9065">
        <f t="shared" ca="1" si="285"/>
        <v>-6.5340813534318393E-2</v>
      </c>
    </row>
    <row r="9066" spans="2:7" x14ac:dyDescent="0.2">
      <c r="B9066" s="153"/>
      <c r="C9066" s="61"/>
      <c r="D9066" t="e">
        <f t="shared" si="286"/>
        <v>#DIV/0!</v>
      </c>
      <c r="F9066">
        <v>9064</v>
      </c>
      <c r="G9066">
        <f t="shared" ca="1" si="285"/>
        <v>6.7432679972117991E-3</v>
      </c>
    </row>
    <row r="9067" spans="2:7" x14ac:dyDescent="0.2">
      <c r="B9067" s="153"/>
      <c r="C9067" s="61"/>
      <c r="D9067" t="e">
        <f t="shared" si="286"/>
        <v>#DIV/0!</v>
      </c>
      <c r="F9067">
        <v>9065</v>
      </c>
      <c r="G9067">
        <f t="shared" ca="1" si="285"/>
        <v>3.6700902122495382E-2</v>
      </c>
    </row>
    <row r="9068" spans="2:7" x14ac:dyDescent="0.2">
      <c r="B9068" s="153"/>
      <c r="C9068" s="61"/>
      <c r="D9068" t="e">
        <f t="shared" si="286"/>
        <v>#DIV/0!</v>
      </c>
      <c r="F9068">
        <v>9066</v>
      </c>
      <c r="G9068">
        <f t="shared" ca="1" si="285"/>
        <v>-0.11303364562468943</v>
      </c>
    </row>
    <row r="9069" spans="2:7" x14ac:dyDescent="0.2">
      <c r="B9069" s="153"/>
      <c r="C9069" s="61"/>
      <c r="D9069" t="e">
        <f t="shared" si="286"/>
        <v>#DIV/0!</v>
      </c>
      <c r="F9069">
        <v>9067</v>
      </c>
      <c r="G9069">
        <f t="shared" ca="1" si="285"/>
        <v>-6.0990355521292221E-2</v>
      </c>
    </row>
    <row r="9070" spans="2:7" x14ac:dyDescent="0.2">
      <c r="B9070" s="153"/>
      <c r="C9070" s="61"/>
      <c r="D9070" t="e">
        <f t="shared" si="286"/>
        <v>#DIV/0!</v>
      </c>
      <c r="F9070">
        <v>9068</v>
      </c>
      <c r="G9070">
        <f t="shared" ca="1" si="285"/>
        <v>-0.10330313469402176</v>
      </c>
    </row>
    <row r="9071" spans="2:7" x14ac:dyDescent="0.2">
      <c r="B9071" s="153"/>
      <c r="C9071" s="61"/>
      <c r="D9071" t="e">
        <f t="shared" si="286"/>
        <v>#DIV/0!</v>
      </c>
      <c r="F9071">
        <v>9069</v>
      </c>
      <c r="G9071">
        <f t="shared" ca="1" si="285"/>
        <v>7.5856910257498578E-2</v>
      </c>
    </row>
    <row r="9072" spans="2:7" x14ac:dyDescent="0.2">
      <c r="B9072" s="153"/>
      <c r="C9072" s="61"/>
      <c r="D9072" t="e">
        <f t="shared" si="286"/>
        <v>#DIV/0!</v>
      </c>
      <c r="F9072">
        <v>9070</v>
      </c>
      <c r="G9072">
        <f t="shared" ca="1" si="285"/>
        <v>-3.5745680747879753E-2</v>
      </c>
    </row>
    <row r="9073" spans="2:7" x14ac:dyDescent="0.2">
      <c r="B9073" s="153"/>
      <c r="C9073" s="61"/>
      <c r="D9073" t="e">
        <f t="shared" si="286"/>
        <v>#DIV/0!</v>
      </c>
      <c r="F9073">
        <v>9071</v>
      </c>
      <c r="G9073">
        <f t="shared" ca="1" si="285"/>
        <v>-1.8131375770340696E-2</v>
      </c>
    </row>
    <row r="9074" spans="2:7" x14ac:dyDescent="0.2">
      <c r="B9074" s="153"/>
      <c r="C9074" s="61"/>
      <c r="D9074" t="e">
        <f t="shared" si="286"/>
        <v>#DIV/0!</v>
      </c>
      <c r="F9074">
        <v>9072</v>
      </c>
      <c r="G9074">
        <f t="shared" ca="1" si="285"/>
        <v>7.7074099028444684E-2</v>
      </c>
    </row>
    <row r="9075" spans="2:7" x14ac:dyDescent="0.2">
      <c r="B9075" s="153"/>
      <c r="C9075" s="61"/>
      <c r="D9075" t="e">
        <f t="shared" si="286"/>
        <v>#DIV/0!</v>
      </c>
      <c r="F9075">
        <v>9073</v>
      </c>
      <c r="G9075">
        <f t="shared" ca="1" si="285"/>
        <v>4.5141187927546872E-2</v>
      </c>
    </row>
    <row r="9076" spans="2:7" x14ac:dyDescent="0.2">
      <c r="B9076" s="153"/>
      <c r="C9076" s="61"/>
      <c r="D9076" t="e">
        <f t="shared" si="286"/>
        <v>#DIV/0!</v>
      </c>
      <c r="F9076">
        <v>9074</v>
      </c>
      <c r="G9076">
        <f t="shared" ca="1" si="285"/>
        <v>-3.5940520032892304E-2</v>
      </c>
    </row>
    <row r="9077" spans="2:7" x14ac:dyDescent="0.2">
      <c r="B9077" s="153"/>
      <c r="C9077" s="61"/>
      <c r="D9077" t="e">
        <f t="shared" si="286"/>
        <v>#DIV/0!</v>
      </c>
      <c r="F9077">
        <v>9075</v>
      </c>
      <c r="G9077">
        <f t="shared" ca="1" si="285"/>
        <v>6.3441337695706909E-2</v>
      </c>
    </row>
    <row r="9078" spans="2:7" x14ac:dyDescent="0.2">
      <c r="B9078" s="153"/>
      <c r="C9078" s="61"/>
      <c r="D9078" t="e">
        <f t="shared" si="286"/>
        <v>#DIV/0!</v>
      </c>
      <c r="F9078">
        <v>9076</v>
      </c>
      <c r="G9078">
        <f t="shared" ca="1" si="285"/>
        <v>-9.4095442407137922E-2</v>
      </c>
    </row>
    <row r="9079" spans="2:7" x14ac:dyDescent="0.2">
      <c r="B9079" s="153"/>
      <c r="C9079" s="61"/>
      <c r="D9079" t="e">
        <f t="shared" si="286"/>
        <v>#DIV/0!</v>
      </c>
      <c r="F9079">
        <v>9077</v>
      </c>
      <c r="G9079">
        <f t="shared" ca="1" si="285"/>
        <v>2.7835051025570639E-2</v>
      </c>
    </row>
    <row r="9080" spans="2:7" x14ac:dyDescent="0.2">
      <c r="B9080" s="153"/>
      <c r="C9080" s="61"/>
      <c r="D9080" t="e">
        <f t="shared" si="286"/>
        <v>#DIV/0!</v>
      </c>
      <c r="F9080">
        <v>9078</v>
      </c>
      <c r="G9080">
        <f t="shared" ca="1" si="285"/>
        <v>-3.9061767646800895E-2</v>
      </c>
    </row>
    <row r="9081" spans="2:7" x14ac:dyDescent="0.2">
      <c r="B9081" s="153"/>
      <c r="C9081" s="61"/>
      <c r="D9081" t="e">
        <f t="shared" si="286"/>
        <v>#DIV/0!</v>
      </c>
      <c r="F9081">
        <v>9079</v>
      </c>
      <c r="G9081">
        <f t="shared" ca="1" si="285"/>
        <v>-8.3228626349425516E-2</v>
      </c>
    </row>
    <row r="9082" spans="2:7" x14ac:dyDescent="0.2">
      <c r="B9082" s="153"/>
      <c r="C9082" s="61"/>
      <c r="D9082" t="e">
        <f t="shared" si="286"/>
        <v>#DIV/0!</v>
      </c>
      <c r="F9082">
        <v>9080</v>
      </c>
      <c r="G9082">
        <f t="shared" ca="1" si="285"/>
        <v>-3.9322257981198178E-2</v>
      </c>
    </row>
    <row r="9083" spans="2:7" x14ac:dyDescent="0.2">
      <c r="B9083" s="153"/>
      <c r="C9083" s="61"/>
      <c r="D9083" t="e">
        <f t="shared" si="286"/>
        <v>#DIV/0!</v>
      </c>
      <c r="F9083">
        <v>9081</v>
      </c>
      <c r="G9083">
        <f t="shared" ca="1" si="285"/>
        <v>-8.0012641704758872E-2</v>
      </c>
    </row>
    <row r="9084" spans="2:7" x14ac:dyDescent="0.2">
      <c r="B9084" s="153"/>
      <c r="C9084" s="61"/>
      <c r="D9084" t="e">
        <f t="shared" si="286"/>
        <v>#DIV/0!</v>
      </c>
      <c r="F9084">
        <v>9082</v>
      </c>
      <c r="G9084">
        <f t="shared" ca="1" si="285"/>
        <v>-2.8807338427867993E-2</v>
      </c>
    </row>
    <row r="9085" spans="2:7" x14ac:dyDescent="0.2">
      <c r="B9085" s="153"/>
      <c r="C9085" s="61"/>
      <c r="D9085" t="e">
        <f t="shared" si="286"/>
        <v>#DIV/0!</v>
      </c>
      <c r="F9085">
        <v>9083</v>
      </c>
      <c r="G9085">
        <f t="shared" ca="1" si="285"/>
        <v>-3.568148453367221E-2</v>
      </c>
    </row>
    <row r="9086" spans="2:7" x14ac:dyDescent="0.2">
      <c r="B9086" s="153"/>
      <c r="C9086" s="61"/>
      <c r="D9086" t="e">
        <f t="shared" si="286"/>
        <v>#DIV/0!</v>
      </c>
      <c r="F9086">
        <v>9084</v>
      </c>
      <c r="G9086">
        <f t="shared" ca="1" si="285"/>
        <v>3.3618883537747994E-2</v>
      </c>
    </row>
    <row r="9087" spans="2:7" x14ac:dyDescent="0.2">
      <c r="B9087" s="153"/>
      <c r="C9087" s="61"/>
      <c r="D9087" t="e">
        <f t="shared" si="286"/>
        <v>#DIV/0!</v>
      </c>
      <c r="F9087">
        <v>9085</v>
      </c>
      <c r="G9087">
        <f t="shared" ca="1" si="285"/>
        <v>-5.2268169666434286E-2</v>
      </c>
    </row>
    <row r="9088" spans="2:7" x14ac:dyDescent="0.2">
      <c r="B9088" s="153"/>
      <c r="C9088" s="61"/>
      <c r="D9088" t="e">
        <f t="shared" si="286"/>
        <v>#DIV/0!</v>
      </c>
      <c r="F9088">
        <v>9086</v>
      </c>
      <c r="G9088">
        <f t="shared" ca="1" si="285"/>
        <v>1.0706615850902048E-2</v>
      </c>
    </row>
    <row r="9089" spans="2:7" x14ac:dyDescent="0.2">
      <c r="B9089" s="153"/>
      <c r="C9089" s="61"/>
      <c r="D9089" t="e">
        <f t="shared" si="286"/>
        <v>#DIV/0!</v>
      </c>
      <c r="F9089">
        <v>9087</v>
      </c>
      <c r="G9089">
        <f t="shared" ca="1" si="285"/>
        <v>3.9076670766365139E-2</v>
      </c>
    </row>
    <row r="9090" spans="2:7" x14ac:dyDescent="0.2">
      <c r="B9090" s="153"/>
      <c r="C9090" s="61"/>
      <c r="D9090" t="e">
        <f t="shared" si="286"/>
        <v>#DIV/0!</v>
      </c>
      <c r="F9090">
        <v>9088</v>
      </c>
      <c r="G9090">
        <f t="shared" ca="1" si="285"/>
        <v>-3.2157573372296251E-2</v>
      </c>
    </row>
    <row r="9091" spans="2:7" x14ac:dyDescent="0.2">
      <c r="B9091" s="153"/>
      <c r="C9091" s="61"/>
      <c r="D9091" t="e">
        <f t="shared" si="286"/>
        <v>#DIV/0!</v>
      </c>
      <c r="F9091">
        <v>9089</v>
      </c>
      <c r="G9091">
        <f t="shared" ref="G9091:G9154" ca="1" si="287">_xlfn.NORM.INV(RAND(),$N$5,$N$6)</f>
        <v>2.9603858542264137E-2</v>
      </c>
    </row>
    <row r="9092" spans="2:7" x14ac:dyDescent="0.2">
      <c r="B9092" s="153"/>
      <c r="C9092" s="61"/>
      <c r="D9092" t="e">
        <f t="shared" si="286"/>
        <v>#DIV/0!</v>
      </c>
      <c r="F9092">
        <v>9090</v>
      </c>
      <c r="G9092">
        <f t="shared" ca="1" si="287"/>
        <v>-8.7179748902888363E-2</v>
      </c>
    </row>
    <row r="9093" spans="2:7" x14ac:dyDescent="0.2">
      <c r="B9093" s="153"/>
      <c r="C9093" s="61"/>
      <c r="D9093" t="e">
        <f t="shared" si="286"/>
        <v>#DIV/0!</v>
      </c>
      <c r="F9093">
        <v>9091</v>
      </c>
      <c r="G9093">
        <f t="shared" ca="1" si="287"/>
        <v>-8.590045322986592E-2</v>
      </c>
    </row>
    <row r="9094" spans="2:7" x14ac:dyDescent="0.2">
      <c r="B9094" s="153"/>
      <c r="C9094" s="61"/>
      <c r="D9094" t="e">
        <f t="shared" si="286"/>
        <v>#DIV/0!</v>
      </c>
      <c r="F9094">
        <v>9092</v>
      </c>
      <c r="G9094">
        <f t="shared" ca="1" si="287"/>
        <v>7.0588958725164727E-2</v>
      </c>
    </row>
    <row r="9095" spans="2:7" x14ac:dyDescent="0.2">
      <c r="B9095" s="153"/>
      <c r="C9095" s="61"/>
      <c r="D9095" t="e">
        <f t="shared" si="286"/>
        <v>#DIV/0!</v>
      </c>
      <c r="F9095">
        <v>9093</v>
      </c>
      <c r="G9095">
        <f t="shared" ca="1" si="287"/>
        <v>-4.1799940226181456E-2</v>
      </c>
    </row>
    <row r="9096" spans="2:7" x14ac:dyDescent="0.2">
      <c r="B9096" s="153"/>
      <c r="C9096" s="61"/>
      <c r="D9096" t="e">
        <f t="shared" si="286"/>
        <v>#DIV/0!</v>
      </c>
      <c r="F9096">
        <v>9094</v>
      </c>
      <c r="G9096">
        <f t="shared" ca="1" si="287"/>
        <v>2.3632120921323524E-2</v>
      </c>
    </row>
    <row r="9097" spans="2:7" x14ac:dyDescent="0.2">
      <c r="B9097" s="153"/>
      <c r="C9097" s="61"/>
      <c r="D9097" t="e">
        <f t="shared" si="286"/>
        <v>#DIV/0!</v>
      </c>
      <c r="F9097">
        <v>9095</v>
      </c>
      <c r="G9097">
        <f t="shared" ca="1" si="287"/>
        <v>2.7172408376123801E-2</v>
      </c>
    </row>
    <row r="9098" spans="2:7" x14ac:dyDescent="0.2">
      <c r="B9098" s="153"/>
      <c r="C9098" s="61"/>
      <c r="D9098" t="e">
        <f t="shared" si="286"/>
        <v>#DIV/0!</v>
      </c>
      <c r="F9098">
        <v>9096</v>
      </c>
      <c r="G9098">
        <f t="shared" ca="1" si="287"/>
        <v>7.9935730931111199E-2</v>
      </c>
    </row>
    <row r="9099" spans="2:7" x14ac:dyDescent="0.2">
      <c r="B9099" s="153"/>
      <c r="C9099" s="61"/>
      <c r="D9099" t="e">
        <f t="shared" si="286"/>
        <v>#DIV/0!</v>
      </c>
      <c r="F9099">
        <v>9097</v>
      </c>
      <c r="G9099">
        <f t="shared" ca="1" si="287"/>
        <v>-2.1974214962743134E-2</v>
      </c>
    </row>
    <row r="9100" spans="2:7" x14ac:dyDescent="0.2">
      <c r="B9100" s="153"/>
      <c r="C9100" s="61"/>
      <c r="D9100" t="e">
        <f t="shared" si="286"/>
        <v>#DIV/0!</v>
      </c>
      <c r="F9100">
        <v>9098</v>
      </c>
      <c r="G9100">
        <f t="shared" ca="1" si="287"/>
        <v>-3.3868636796317547E-2</v>
      </c>
    </row>
    <row r="9101" spans="2:7" x14ac:dyDescent="0.2">
      <c r="B9101" s="153"/>
      <c r="C9101" s="61"/>
      <c r="D9101" t="e">
        <f t="shared" si="286"/>
        <v>#DIV/0!</v>
      </c>
      <c r="F9101">
        <v>9099</v>
      </c>
      <c r="G9101">
        <f t="shared" ca="1" si="287"/>
        <v>-9.2345332252647856E-3</v>
      </c>
    </row>
    <row r="9102" spans="2:7" x14ac:dyDescent="0.2">
      <c r="B9102" s="153"/>
      <c r="C9102" s="61"/>
      <c r="D9102" t="e">
        <f t="shared" si="286"/>
        <v>#DIV/0!</v>
      </c>
      <c r="F9102">
        <v>9100</v>
      </c>
      <c r="G9102">
        <f t="shared" ca="1" si="287"/>
        <v>-4.7621860854164089E-2</v>
      </c>
    </row>
    <row r="9103" spans="2:7" x14ac:dyDescent="0.2">
      <c r="B9103" s="153"/>
      <c r="C9103" s="61"/>
      <c r="D9103" t="e">
        <f t="shared" si="286"/>
        <v>#DIV/0!</v>
      </c>
      <c r="F9103">
        <v>9101</v>
      </c>
      <c r="G9103">
        <f t="shared" ca="1" si="287"/>
        <v>-1.5818194151280558E-2</v>
      </c>
    </row>
    <row r="9104" spans="2:7" x14ac:dyDescent="0.2">
      <c r="B9104" s="153"/>
      <c r="C9104" s="61"/>
      <c r="D9104" t="e">
        <f t="shared" si="286"/>
        <v>#DIV/0!</v>
      </c>
      <c r="F9104">
        <v>9102</v>
      </c>
      <c r="G9104">
        <f t="shared" ca="1" si="287"/>
        <v>4.0393725210306569E-2</v>
      </c>
    </row>
    <row r="9105" spans="2:7" x14ac:dyDescent="0.2">
      <c r="B9105" s="153"/>
      <c r="C9105" s="61"/>
      <c r="D9105" t="e">
        <f t="shared" si="286"/>
        <v>#DIV/0!</v>
      </c>
      <c r="F9105">
        <v>9103</v>
      </c>
      <c r="G9105">
        <f t="shared" ca="1" si="287"/>
        <v>-1.9082551459906297E-2</v>
      </c>
    </row>
    <row r="9106" spans="2:7" x14ac:dyDescent="0.2">
      <c r="B9106" s="153"/>
      <c r="C9106" s="61"/>
      <c r="D9106" t="e">
        <f t="shared" ref="D9106:D9169" si="288">(C9106-C9107)/C9107</f>
        <v>#DIV/0!</v>
      </c>
      <c r="F9106">
        <v>9104</v>
      </c>
      <c r="G9106">
        <f t="shared" ca="1" si="287"/>
        <v>1.3410178381892757E-2</v>
      </c>
    </row>
    <row r="9107" spans="2:7" x14ac:dyDescent="0.2">
      <c r="B9107" s="153"/>
      <c r="C9107" s="61"/>
      <c r="D9107" t="e">
        <f t="shared" si="288"/>
        <v>#DIV/0!</v>
      </c>
      <c r="F9107">
        <v>9105</v>
      </c>
      <c r="G9107">
        <f t="shared" ca="1" si="287"/>
        <v>1.6812751689880955E-2</v>
      </c>
    </row>
    <row r="9108" spans="2:7" x14ac:dyDescent="0.2">
      <c r="B9108" s="153"/>
      <c r="C9108" s="61"/>
      <c r="D9108" t="e">
        <f t="shared" si="288"/>
        <v>#DIV/0!</v>
      </c>
      <c r="F9108">
        <v>9106</v>
      </c>
      <c r="G9108">
        <f t="shared" ca="1" si="287"/>
        <v>-4.5839222248879541E-2</v>
      </c>
    </row>
    <row r="9109" spans="2:7" x14ac:dyDescent="0.2">
      <c r="B9109" s="153"/>
      <c r="C9109" s="61"/>
      <c r="D9109" t="e">
        <f t="shared" si="288"/>
        <v>#DIV/0!</v>
      </c>
      <c r="F9109">
        <v>9107</v>
      </c>
      <c r="G9109">
        <f t="shared" ca="1" si="287"/>
        <v>-8.510616744370926E-2</v>
      </c>
    </row>
    <row r="9110" spans="2:7" x14ac:dyDescent="0.2">
      <c r="B9110" s="153"/>
      <c r="C9110" s="61"/>
      <c r="D9110" t="e">
        <f t="shared" si="288"/>
        <v>#DIV/0!</v>
      </c>
      <c r="F9110">
        <v>9108</v>
      </c>
      <c r="G9110">
        <f t="shared" ca="1" si="287"/>
        <v>-1.9919553260837723E-2</v>
      </c>
    </row>
    <row r="9111" spans="2:7" x14ac:dyDescent="0.2">
      <c r="B9111" s="153"/>
      <c r="C9111" s="61"/>
      <c r="D9111" t="e">
        <f t="shared" si="288"/>
        <v>#DIV/0!</v>
      </c>
      <c r="F9111">
        <v>9109</v>
      </c>
      <c r="G9111">
        <f t="shared" ca="1" si="287"/>
        <v>-3.7644222799649546E-2</v>
      </c>
    </row>
    <row r="9112" spans="2:7" x14ac:dyDescent="0.2">
      <c r="B9112" s="153"/>
      <c r="C9112" s="61"/>
      <c r="D9112" t="e">
        <f t="shared" si="288"/>
        <v>#DIV/0!</v>
      </c>
      <c r="F9112">
        <v>9110</v>
      </c>
      <c r="G9112">
        <f t="shared" ca="1" si="287"/>
        <v>-3.6294670855596005E-2</v>
      </c>
    </row>
    <row r="9113" spans="2:7" x14ac:dyDescent="0.2">
      <c r="B9113" s="153"/>
      <c r="C9113" s="61"/>
      <c r="D9113" t="e">
        <f t="shared" si="288"/>
        <v>#DIV/0!</v>
      </c>
      <c r="F9113">
        <v>9111</v>
      </c>
      <c r="G9113">
        <f t="shared" ca="1" si="287"/>
        <v>2.7237526003571686E-2</v>
      </c>
    </row>
    <row r="9114" spans="2:7" x14ac:dyDescent="0.2">
      <c r="B9114" s="153"/>
      <c r="C9114" s="61"/>
      <c r="D9114" t="e">
        <f t="shared" si="288"/>
        <v>#DIV/0!</v>
      </c>
      <c r="F9114">
        <v>9112</v>
      </c>
      <c r="G9114">
        <f t="shared" ca="1" si="287"/>
        <v>-3.9667663763071181E-2</v>
      </c>
    </row>
    <row r="9115" spans="2:7" x14ac:dyDescent="0.2">
      <c r="B9115" s="153"/>
      <c r="C9115" s="61"/>
      <c r="D9115" t="e">
        <f t="shared" si="288"/>
        <v>#DIV/0!</v>
      </c>
      <c r="F9115">
        <v>9113</v>
      </c>
      <c r="G9115">
        <f t="shared" ca="1" si="287"/>
        <v>2.5406406690980675E-2</v>
      </c>
    </row>
    <row r="9116" spans="2:7" x14ac:dyDescent="0.2">
      <c r="B9116" s="153"/>
      <c r="C9116" s="61"/>
      <c r="D9116" t="e">
        <f t="shared" si="288"/>
        <v>#DIV/0!</v>
      </c>
      <c r="F9116">
        <v>9114</v>
      </c>
      <c r="G9116">
        <f t="shared" ca="1" si="287"/>
        <v>-8.0844272434990011E-2</v>
      </c>
    </row>
    <row r="9117" spans="2:7" x14ac:dyDescent="0.2">
      <c r="B9117" s="153"/>
      <c r="C9117" s="61"/>
      <c r="D9117" t="e">
        <f t="shared" si="288"/>
        <v>#DIV/0!</v>
      </c>
      <c r="F9117">
        <v>9115</v>
      </c>
      <c r="G9117">
        <f t="shared" ca="1" si="287"/>
        <v>6.0825738120102613E-2</v>
      </c>
    </row>
    <row r="9118" spans="2:7" x14ac:dyDescent="0.2">
      <c r="B9118" s="153"/>
      <c r="C9118" s="61"/>
      <c r="D9118" t="e">
        <f t="shared" si="288"/>
        <v>#DIV/0!</v>
      </c>
      <c r="F9118">
        <v>9116</v>
      </c>
      <c r="G9118">
        <f t="shared" ca="1" si="287"/>
        <v>5.9654572396660548E-3</v>
      </c>
    </row>
    <row r="9119" spans="2:7" x14ac:dyDescent="0.2">
      <c r="B9119" s="153"/>
      <c r="C9119" s="61"/>
      <c r="D9119" t="e">
        <f t="shared" si="288"/>
        <v>#DIV/0!</v>
      </c>
      <c r="F9119">
        <v>9117</v>
      </c>
      <c r="G9119">
        <f t="shared" ca="1" si="287"/>
        <v>2.4709680198731723E-2</v>
      </c>
    </row>
    <row r="9120" spans="2:7" x14ac:dyDescent="0.2">
      <c r="B9120" s="153"/>
      <c r="C9120" s="61"/>
      <c r="D9120" t="e">
        <f t="shared" si="288"/>
        <v>#DIV/0!</v>
      </c>
      <c r="F9120">
        <v>9118</v>
      </c>
      <c r="G9120">
        <f t="shared" ca="1" si="287"/>
        <v>6.0300755403642145E-3</v>
      </c>
    </row>
    <row r="9121" spans="2:7" x14ac:dyDescent="0.2">
      <c r="B9121" s="153"/>
      <c r="C9121" s="61"/>
      <c r="D9121" t="e">
        <f t="shared" si="288"/>
        <v>#DIV/0!</v>
      </c>
      <c r="F9121">
        <v>9119</v>
      </c>
      <c r="G9121">
        <f t="shared" ca="1" si="287"/>
        <v>8.1503672504300642E-2</v>
      </c>
    </row>
    <row r="9122" spans="2:7" x14ac:dyDescent="0.2">
      <c r="B9122" s="153"/>
      <c r="C9122" s="61"/>
      <c r="D9122" t="e">
        <f t="shared" si="288"/>
        <v>#DIV/0!</v>
      </c>
      <c r="F9122">
        <v>9120</v>
      </c>
      <c r="G9122">
        <f t="shared" ca="1" si="287"/>
        <v>-7.5945859305418986E-2</v>
      </c>
    </row>
    <row r="9123" spans="2:7" x14ac:dyDescent="0.2">
      <c r="B9123" s="153"/>
      <c r="C9123" s="61"/>
      <c r="D9123" t="e">
        <f t="shared" si="288"/>
        <v>#DIV/0!</v>
      </c>
      <c r="F9123">
        <v>9121</v>
      </c>
      <c r="G9123">
        <f t="shared" ca="1" si="287"/>
        <v>5.1427147365121918E-2</v>
      </c>
    </row>
    <row r="9124" spans="2:7" x14ac:dyDescent="0.2">
      <c r="B9124" s="153"/>
      <c r="C9124" s="61"/>
      <c r="D9124" t="e">
        <f t="shared" si="288"/>
        <v>#DIV/0!</v>
      </c>
      <c r="F9124">
        <v>9122</v>
      </c>
      <c r="G9124">
        <f t="shared" ca="1" si="287"/>
        <v>5.4019535566429952E-2</v>
      </c>
    </row>
    <row r="9125" spans="2:7" x14ac:dyDescent="0.2">
      <c r="B9125" s="153"/>
      <c r="C9125" s="61"/>
      <c r="D9125" t="e">
        <f t="shared" si="288"/>
        <v>#DIV/0!</v>
      </c>
      <c r="F9125">
        <v>9123</v>
      </c>
      <c r="G9125">
        <f t="shared" ca="1" si="287"/>
        <v>4.4781851053488836E-2</v>
      </c>
    </row>
    <row r="9126" spans="2:7" x14ac:dyDescent="0.2">
      <c r="B9126" s="153"/>
      <c r="C9126" s="61"/>
      <c r="D9126" t="e">
        <f t="shared" si="288"/>
        <v>#DIV/0!</v>
      </c>
      <c r="F9126">
        <v>9124</v>
      </c>
      <c r="G9126">
        <f t="shared" ca="1" si="287"/>
        <v>-7.3877720996113533E-2</v>
      </c>
    </row>
    <row r="9127" spans="2:7" x14ac:dyDescent="0.2">
      <c r="B9127" s="153"/>
      <c r="C9127" s="61"/>
      <c r="D9127" t="e">
        <f t="shared" si="288"/>
        <v>#DIV/0!</v>
      </c>
      <c r="F9127">
        <v>9125</v>
      </c>
      <c r="G9127">
        <f t="shared" ca="1" si="287"/>
        <v>5.297733057050248E-3</v>
      </c>
    </row>
    <row r="9128" spans="2:7" x14ac:dyDescent="0.2">
      <c r="B9128" s="153"/>
      <c r="C9128" s="61"/>
      <c r="D9128" t="e">
        <f t="shared" si="288"/>
        <v>#DIV/0!</v>
      </c>
      <c r="F9128">
        <v>9126</v>
      </c>
      <c r="G9128">
        <f t="shared" ca="1" si="287"/>
        <v>9.3987360599291029E-3</v>
      </c>
    </row>
    <row r="9129" spans="2:7" x14ac:dyDescent="0.2">
      <c r="B9129" s="153"/>
      <c r="C9129" s="61"/>
      <c r="D9129" t="e">
        <f t="shared" si="288"/>
        <v>#DIV/0!</v>
      </c>
      <c r="F9129">
        <v>9127</v>
      </c>
      <c r="G9129">
        <f t="shared" ca="1" si="287"/>
        <v>1.246083308506611E-2</v>
      </c>
    </row>
    <row r="9130" spans="2:7" x14ac:dyDescent="0.2">
      <c r="B9130" s="153"/>
      <c r="C9130" s="61"/>
      <c r="D9130" t="e">
        <f t="shared" si="288"/>
        <v>#DIV/0!</v>
      </c>
      <c r="F9130">
        <v>9128</v>
      </c>
      <c r="G9130">
        <f t="shared" ca="1" si="287"/>
        <v>3.1793477878753621E-3</v>
      </c>
    </row>
    <row r="9131" spans="2:7" x14ac:dyDescent="0.2">
      <c r="B9131" s="153"/>
      <c r="C9131" s="61"/>
      <c r="D9131" t="e">
        <f t="shared" si="288"/>
        <v>#DIV/0!</v>
      </c>
      <c r="F9131">
        <v>9129</v>
      </c>
      <c r="G9131">
        <f t="shared" ca="1" si="287"/>
        <v>4.9374050006485398E-2</v>
      </c>
    </row>
    <row r="9132" spans="2:7" x14ac:dyDescent="0.2">
      <c r="B9132" s="153"/>
      <c r="C9132" s="61"/>
      <c r="D9132" t="e">
        <f t="shared" si="288"/>
        <v>#DIV/0!</v>
      </c>
      <c r="F9132">
        <v>9130</v>
      </c>
      <c r="G9132">
        <f t="shared" ca="1" si="287"/>
        <v>-1.8095895060365644E-2</v>
      </c>
    </row>
    <row r="9133" spans="2:7" x14ac:dyDescent="0.2">
      <c r="B9133" s="153"/>
      <c r="C9133" s="61"/>
      <c r="D9133" t="e">
        <f t="shared" si="288"/>
        <v>#DIV/0!</v>
      </c>
      <c r="F9133">
        <v>9131</v>
      </c>
      <c r="G9133">
        <f t="shared" ca="1" si="287"/>
        <v>0.12940044914932414</v>
      </c>
    </row>
    <row r="9134" spans="2:7" x14ac:dyDescent="0.2">
      <c r="B9134" s="153"/>
      <c r="C9134" s="61"/>
      <c r="D9134" t="e">
        <f t="shared" si="288"/>
        <v>#DIV/0!</v>
      </c>
      <c r="F9134">
        <v>9132</v>
      </c>
      <c r="G9134">
        <f t="shared" ca="1" si="287"/>
        <v>-2.5276442213370092E-2</v>
      </c>
    </row>
    <row r="9135" spans="2:7" x14ac:dyDescent="0.2">
      <c r="B9135" s="153"/>
      <c r="C9135" s="61"/>
      <c r="D9135" t="e">
        <f t="shared" si="288"/>
        <v>#DIV/0!</v>
      </c>
      <c r="F9135">
        <v>9133</v>
      </c>
      <c r="G9135">
        <f t="shared" ca="1" si="287"/>
        <v>2.7269990411093081E-3</v>
      </c>
    </row>
    <row r="9136" spans="2:7" x14ac:dyDescent="0.2">
      <c r="B9136" s="153"/>
      <c r="C9136" s="61"/>
      <c r="D9136" t="e">
        <f t="shared" si="288"/>
        <v>#DIV/0!</v>
      </c>
      <c r="F9136">
        <v>9134</v>
      </c>
      <c r="G9136">
        <f t="shared" ca="1" si="287"/>
        <v>-4.0844717209177088E-2</v>
      </c>
    </row>
    <row r="9137" spans="2:7" x14ac:dyDescent="0.2">
      <c r="B9137" s="153"/>
      <c r="C9137" s="61"/>
      <c r="D9137" t="e">
        <f t="shared" si="288"/>
        <v>#DIV/0!</v>
      </c>
      <c r="F9137">
        <v>9135</v>
      </c>
      <c r="G9137">
        <f t="shared" ca="1" si="287"/>
        <v>1.9301737691223533E-2</v>
      </c>
    </row>
    <row r="9138" spans="2:7" x14ac:dyDescent="0.2">
      <c r="B9138" s="153"/>
      <c r="C9138" s="61"/>
      <c r="D9138" t="e">
        <f t="shared" si="288"/>
        <v>#DIV/0!</v>
      </c>
      <c r="F9138">
        <v>9136</v>
      </c>
      <c r="G9138">
        <f t="shared" ca="1" si="287"/>
        <v>-4.4219120949246592E-2</v>
      </c>
    </row>
    <row r="9139" spans="2:7" x14ac:dyDescent="0.2">
      <c r="B9139" s="153"/>
      <c r="C9139" s="61"/>
      <c r="D9139" t="e">
        <f t="shared" si="288"/>
        <v>#DIV/0!</v>
      </c>
      <c r="F9139">
        <v>9137</v>
      </c>
      <c r="G9139">
        <f t="shared" ca="1" si="287"/>
        <v>-4.8797323151035195E-2</v>
      </c>
    </row>
    <row r="9140" spans="2:7" x14ac:dyDescent="0.2">
      <c r="B9140" s="153"/>
      <c r="C9140" s="61"/>
      <c r="D9140" t="e">
        <f t="shared" si="288"/>
        <v>#DIV/0!</v>
      </c>
      <c r="F9140">
        <v>9138</v>
      </c>
      <c r="G9140">
        <f t="shared" ca="1" si="287"/>
        <v>-4.2470823153658833E-2</v>
      </c>
    </row>
    <row r="9141" spans="2:7" x14ac:dyDescent="0.2">
      <c r="B9141" s="153"/>
      <c r="C9141" s="61"/>
      <c r="D9141" t="e">
        <f t="shared" si="288"/>
        <v>#DIV/0!</v>
      </c>
      <c r="F9141">
        <v>9139</v>
      </c>
      <c r="G9141">
        <f t="shared" ca="1" si="287"/>
        <v>3.4150530662206129E-2</v>
      </c>
    </row>
    <row r="9142" spans="2:7" x14ac:dyDescent="0.2">
      <c r="B9142" s="153"/>
      <c r="C9142" s="61"/>
      <c r="D9142" t="e">
        <f t="shared" si="288"/>
        <v>#DIV/0!</v>
      </c>
      <c r="F9142">
        <v>9140</v>
      </c>
      <c r="G9142">
        <f t="shared" ca="1" si="287"/>
        <v>-1.9762457302666629E-2</v>
      </c>
    </row>
    <row r="9143" spans="2:7" x14ac:dyDescent="0.2">
      <c r="B9143" s="153"/>
      <c r="C9143" s="61"/>
      <c r="D9143" t="e">
        <f t="shared" si="288"/>
        <v>#DIV/0!</v>
      </c>
      <c r="F9143">
        <v>9141</v>
      </c>
      <c r="G9143">
        <f t="shared" ca="1" si="287"/>
        <v>1.1713264631055747E-2</v>
      </c>
    </row>
    <row r="9144" spans="2:7" x14ac:dyDescent="0.2">
      <c r="B9144" s="153"/>
      <c r="C9144" s="61"/>
      <c r="D9144" t="e">
        <f t="shared" si="288"/>
        <v>#DIV/0!</v>
      </c>
      <c r="F9144">
        <v>9142</v>
      </c>
      <c r="G9144">
        <f t="shared" ca="1" si="287"/>
        <v>-0.14848380856807225</v>
      </c>
    </row>
    <row r="9145" spans="2:7" x14ac:dyDescent="0.2">
      <c r="B9145" s="153"/>
      <c r="C9145" s="61"/>
      <c r="D9145" t="e">
        <f t="shared" si="288"/>
        <v>#DIV/0!</v>
      </c>
      <c r="F9145">
        <v>9143</v>
      </c>
      <c r="G9145">
        <f t="shared" ca="1" si="287"/>
        <v>5.3301801359456356E-2</v>
      </c>
    </row>
    <row r="9146" spans="2:7" x14ac:dyDescent="0.2">
      <c r="B9146" s="153"/>
      <c r="C9146" s="61"/>
      <c r="D9146" t="e">
        <f t="shared" si="288"/>
        <v>#DIV/0!</v>
      </c>
      <c r="F9146">
        <v>9144</v>
      </c>
      <c r="G9146">
        <f t="shared" ca="1" si="287"/>
        <v>-3.9506013499808278E-2</v>
      </c>
    </row>
    <row r="9147" spans="2:7" x14ac:dyDescent="0.2">
      <c r="B9147" s="153"/>
      <c r="C9147" s="61"/>
      <c r="D9147" t="e">
        <f t="shared" si="288"/>
        <v>#DIV/0!</v>
      </c>
      <c r="F9147">
        <v>9145</v>
      </c>
      <c r="G9147">
        <f t="shared" ca="1" si="287"/>
        <v>4.9988968132951797E-2</v>
      </c>
    </row>
    <row r="9148" spans="2:7" x14ac:dyDescent="0.2">
      <c r="B9148" s="153"/>
      <c r="C9148" s="61"/>
      <c r="D9148" t="e">
        <f t="shared" si="288"/>
        <v>#DIV/0!</v>
      </c>
      <c r="F9148">
        <v>9146</v>
      </c>
      <c r="G9148">
        <f t="shared" ca="1" si="287"/>
        <v>1.7535734374826206E-2</v>
      </c>
    </row>
    <row r="9149" spans="2:7" x14ac:dyDescent="0.2">
      <c r="B9149" s="153"/>
      <c r="C9149" s="61"/>
      <c r="D9149" t="e">
        <f t="shared" si="288"/>
        <v>#DIV/0!</v>
      </c>
      <c r="F9149">
        <v>9147</v>
      </c>
      <c r="G9149">
        <f t="shared" ca="1" si="287"/>
        <v>-7.1597642060233557E-2</v>
      </c>
    </row>
    <row r="9150" spans="2:7" x14ac:dyDescent="0.2">
      <c r="B9150" s="153"/>
      <c r="C9150" s="61"/>
      <c r="D9150" t="e">
        <f t="shared" si="288"/>
        <v>#DIV/0!</v>
      </c>
      <c r="F9150">
        <v>9148</v>
      </c>
      <c r="G9150">
        <f t="shared" ca="1" si="287"/>
        <v>-0.10078317347581581</v>
      </c>
    </row>
    <row r="9151" spans="2:7" x14ac:dyDescent="0.2">
      <c r="B9151" s="153"/>
      <c r="C9151" s="61"/>
      <c r="D9151" t="e">
        <f t="shared" si="288"/>
        <v>#DIV/0!</v>
      </c>
      <c r="F9151">
        <v>9149</v>
      </c>
      <c r="G9151">
        <f t="shared" ca="1" si="287"/>
        <v>1.6697299537940965E-2</v>
      </c>
    </row>
    <row r="9152" spans="2:7" x14ac:dyDescent="0.2">
      <c r="B9152" s="153"/>
      <c r="C9152" s="61"/>
      <c r="D9152" t="e">
        <f t="shared" si="288"/>
        <v>#DIV/0!</v>
      </c>
      <c r="F9152">
        <v>9150</v>
      </c>
      <c r="G9152">
        <f t="shared" ca="1" si="287"/>
        <v>4.8300943496254481E-2</v>
      </c>
    </row>
    <row r="9153" spans="2:7" x14ac:dyDescent="0.2">
      <c r="B9153" s="153"/>
      <c r="C9153" s="61"/>
      <c r="D9153" t="e">
        <f t="shared" si="288"/>
        <v>#DIV/0!</v>
      </c>
      <c r="F9153">
        <v>9151</v>
      </c>
      <c r="G9153">
        <f t="shared" ca="1" si="287"/>
        <v>-8.2927943815936267E-2</v>
      </c>
    </row>
    <row r="9154" spans="2:7" x14ac:dyDescent="0.2">
      <c r="B9154" s="153"/>
      <c r="C9154" s="61"/>
      <c r="D9154" t="e">
        <f t="shared" si="288"/>
        <v>#DIV/0!</v>
      </c>
      <c r="F9154">
        <v>9152</v>
      </c>
      <c r="G9154">
        <f t="shared" ca="1" si="287"/>
        <v>3.3924730619926978E-2</v>
      </c>
    </row>
    <row r="9155" spans="2:7" x14ac:dyDescent="0.2">
      <c r="B9155" s="153"/>
      <c r="C9155" s="61"/>
      <c r="D9155" t="e">
        <f t="shared" si="288"/>
        <v>#DIV/0!</v>
      </c>
      <c r="F9155">
        <v>9153</v>
      </c>
      <c r="G9155">
        <f t="shared" ref="G9155:G9218" ca="1" si="289">_xlfn.NORM.INV(RAND(),$N$5,$N$6)</f>
        <v>-4.4003099652061527E-2</v>
      </c>
    </row>
    <row r="9156" spans="2:7" x14ac:dyDescent="0.2">
      <c r="B9156" s="153"/>
      <c r="C9156" s="61"/>
      <c r="D9156" t="e">
        <f t="shared" si="288"/>
        <v>#DIV/0!</v>
      </c>
      <c r="F9156">
        <v>9154</v>
      </c>
      <c r="G9156">
        <f t="shared" ca="1" si="289"/>
        <v>-1.063955715689743E-2</v>
      </c>
    </row>
    <row r="9157" spans="2:7" x14ac:dyDescent="0.2">
      <c r="B9157" s="153"/>
      <c r="C9157" s="61"/>
      <c r="D9157" t="e">
        <f t="shared" si="288"/>
        <v>#DIV/0!</v>
      </c>
      <c r="F9157">
        <v>9155</v>
      </c>
      <c r="G9157">
        <f t="shared" ca="1" si="289"/>
        <v>-8.1066968449932372E-2</v>
      </c>
    </row>
    <row r="9158" spans="2:7" x14ac:dyDescent="0.2">
      <c r="B9158" s="153"/>
      <c r="C9158" s="61"/>
      <c r="D9158" t="e">
        <f t="shared" si="288"/>
        <v>#DIV/0!</v>
      </c>
      <c r="F9158">
        <v>9156</v>
      </c>
      <c r="G9158">
        <f t="shared" ca="1" si="289"/>
        <v>-0.10303817528715509</v>
      </c>
    </row>
    <row r="9159" spans="2:7" x14ac:dyDescent="0.2">
      <c r="B9159" s="153"/>
      <c r="C9159" s="61"/>
      <c r="D9159" t="e">
        <f t="shared" si="288"/>
        <v>#DIV/0!</v>
      </c>
      <c r="F9159">
        <v>9157</v>
      </c>
      <c r="G9159">
        <f t="shared" ca="1" si="289"/>
        <v>0.10039675822868827</v>
      </c>
    </row>
    <row r="9160" spans="2:7" x14ac:dyDescent="0.2">
      <c r="B9160" s="153"/>
      <c r="C9160" s="61"/>
      <c r="D9160" t="e">
        <f t="shared" si="288"/>
        <v>#DIV/0!</v>
      </c>
      <c r="F9160">
        <v>9158</v>
      </c>
      <c r="G9160">
        <f t="shared" ca="1" si="289"/>
        <v>-2.2952851052879888E-2</v>
      </c>
    </row>
    <row r="9161" spans="2:7" x14ac:dyDescent="0.2">
      <c r="B9161" s="153"/>
      <c r="C9161" s="61"/>
      <c r="D9161" t="e">
        <f t="shared" si="288"/>
        <v>#DIV/0!</v>
      </c>
      <c r="F9161">
        <v>9159</v>
      </c>
      <c r="G9161">
        <f t="shared" ca="1" si="289"/>
        <v>-6.9745541216606657E-2</v>
      </c>
    </row>
    <row r="9162" spans="2:7" x14ac:dyDescent="0.2">
      <c r="B9162" s="153"/>
      <c r="C9162" s="61"/>
      <c r="D9162" t="e">
        <f t="shared" si="288"/>
        <v>#DIV/0!</v>
      </c>
      <c r="F9162">
        <v>9160</v>
      </c>
      <c r="G9162">
        <f t="shared" ca="1" si="289"/>
        <v>5.5412824893164817E-4</v>
      </c>
    </row>
    <row r="9163" spans="2:7" x14ac:dyDescent="0.2">
      <c r="B9163" s="153"/>
      <c r="C9163" s="61"/>
      <c r="D9163" t="e">
        <f t="shared" si="288"/>
        <v>#DIV/0!</v>
      </c>
      <c r="F9163">
        <v>9161</v>
      </c>
      <c r="G9163">
        <f t="shared" ca="1" si="289"/>
        <v>2.4927033848236753E-2</v>
      </c>
    </row>
    <row r="9164" spans="2:7" x14ac:dyDescent="0.2">
      <c r="B9164" s="153"/>
      <c r="C9164" s="61"/>
      <c r="D9164" t="e">
        <f t="shared" si="288"/>
        <v>#DIV/0!</v>
      </c>
      <c r="F9164">
        <v>9162</v>
      </c>
      <c r="G9164">
        <f t="shared" ca="1" si="289"/>
        <v>6.6578335175968978E-2</v>
      </c>
    </row>
    <row r="9165" spans="2:7" x14ac:dyDescent="0.2">
      <c r="B9165" s="153"/>
      <c r="C9165" s="61"/>
      <c r="D9165" t="e">
        <f t="shared" si="288"/>
        <v>#DIV/0!</v>
      </c>
      <c r="F9165">
        <v>9163</v>
      </c>
      <c r="G9165">
        <f t="shared" ca="1" si="289"/>
        <v>-6.4219179381371838E-2</v>
      </c>
    </row>
    <row r="9166" spans="2:7" x14ac:dyDescent="0.2">
      <c r="B9166" s="153"/>
      <c r="C9166" s="61"/>
      <c r="D9166" t="e">
        <f t="shared" si="288"/>
        <v>#DIV/0!</v>
      </c>
      <c r="F9166">
        <v>9164</v>
      </c>
      <c r="G9166">
        <f t="shared" ca="1" si="289"/>
        <v>1.8607990035084455E-3</v>
      </c>
    </row>
    <row r="9167" spans="2:7" x14ac:dyDescent="0.2">
      <c r="B9167" s="153"/>
      <c r="C9167" s="61"/>
      <c r="D9167" t="e">
        <f t="shared" si="288"/>
        <v>#DIV/0!</v>
      </c>
      <c r="F9167">
        <v>9165</v>
      </c>
      <c r="G9167">
        <f t="shared" ca="1" si="289"/>
        <v>-5.0167496849566617E-2</v>
      </c>
    </row>
    <row r="9168" spans="2:7" x14ac:dyDescent="0.2">
      <c r="B9168" s="153"/>
      <c r="C9168" s="61"/>
      <c r="D9168" t="e">
        <f t="shared" si="288"/>
        <v>#DIV/0!</v>
      </c>
      <c r="F9168">
        <v>9166</v>
      </c>
      <c r="G9168">
        <f t="shared" ca="1" si="289"/>
        <v>-0.11306627729015163</v>
      </c>
    </row>
    <row r="9169" spans="2:7" x14ac:dyDescent="0.2">
      <c r="B9169" s="153"/>
      <c r="C9169" s="61"/>
      <c r="D9169" t="e">
        <f t="shared" si="288"/>
        <v>#DIV/0!</v>
      </c>
      <c r="F9169">
        <v>9167</v>
      </c>
      <c r="G9169">
        <f t="shared" ca="1" si="289"/>
        <v>-6.6375506085562655E-2</v>
      </c>
    </row>
    <row r="9170" spans="2:7" x14ac:dyDescent="0.2">
      <c r="B9170" s="153"/>
      <c r="C9170" s="61"/>
      <c r="D9170" t="e">
        <f t="shared" ref="D9170:D9233" si="290">(C9170-C9171)/C9171</f>
        <v>#DIV/0!</v>
      </c>
      <c r="F9170">
        <v>9168</v>
      </c>
      <c r="G9170">
        <f t="shared" ca="1" si="289"/>
        <v>3.4659696452355442E-2</v>
      </c>
    </row>
    <row r="9171" spans="2:7" x14ac:dyDescent="0.2">
      <c r="B9171" s="153"/>
      <c r="C9171" s="61"/>
      <c r="D9171" t="e">
        <f t="shared" si="290"/>
        <v>#DIV/0!</v>
      </c>
      <c r="F9171">
        <v>9169</v>
      </c>
      <c r="G9171">
        <f t="shared" ca="1" si="289"/>
        <v>-1.9083183458985322E-2</v>
      </c>
    </row>
    <row r="9172" spans="2:7" x14ac:dyDescent="0.2">
      <c r="B9172" s="153"/>
      <c r="C9172" s="61"/>
      <c r="D9172" t="e">
        <f t="shared" si="290"/>
        <v>#DIV/0!</v>
      </c>
      <c r="F9172">
        <v>9170</v>
      </c>
      <c r="G9172">
        <f t="shared" ca="1" si="289"/>
        <v>-5.7063152993554279E-2</v>
      </c>
    </row>
    <row r="9173" spans="2:7" x14ac:dyDescent="0.2">
      <c r="B9173" s="153"/>
      <c r="C9173" s="61"/>
      <c r="D9173" t="e">
        <f t="shared" si="290"/>
        <v>#DIV/0!</v>
      </c>
      <c r="F9173">
        <v>9171</v>
      </c>
      <c r="G9173">
        <f t="shared" ca="1" si="289"/>
        <v>-9.1081593241227984E-2</v>
      </c>
    </row>
    <row r="9174" spans="2:7" x14ac:dyDescent="0.2">
      <c r="B9174" s="153"/>
      <c r="C9174" s="61"/>
      <c r="D9174" t="e">
        <f t="shared" si="290"/>
        <v>#DIV/0!</v>
      </c>
      <c r="F9174">
        <v>9172</v>
      </c>
      <c r="G9174">
        <f t="shared" ca="1" si="289"/>
        <v>2.8602944165615492E-2</v>
      </c>
    </row>
    <row r="9175" spans="2:7" x14ac:dyDescent="0.2">
      <c r="B9175" s="153"/>
      <c r="C9175" s="61"/>
      <c r="D9175" t="e">
        <f t="shared" si="290"/>
        <v>#DIV/0!</v>
      </c>
      <c r="F9175">
        <v>9173</v>
      </c>
      <c r="G9175">
        <f t="shared" ca="1" si="289"/>
        <v>-0.13223715810813755</v>
      </c>
    </row>
    <row r="9176" spans="2:7" x14ac:dyDescent="0.2">
      <c r="B9176" s="153"/>
      <c r="C9176" s="61"/>
      <c r="D9176" t="e">
        <f t="shared" si="290"/>
        <v>#DIV/0!</v>
      </c>
      <c r="F9176">
        <v>9174</v>
      </c>
      <c r="G9176">
        <f t="shared" ca="1" si="289"/>
        <v>-3.0521674526922758E-3</v>
      </c>
    </row>
    <row r="9177" spans="2:7" x14ac:dyDescent="0.2">
      <c r="B9177" s="153"/>
      <c r="C9177" s="61"/>
      <c r="D9177" t="e">
        <f t="shared" si="290"/>
        <v>#DIV/0!</v>
      </c>
      <c r="F9177">
        <v>9175</v>
      </c>
      <c r="G9177">
        <f t="shared" ca="1" si="289"/>
        <v>2.3865484853019401E-2</v>
      </c>
    </row>
    <row r="9178" spans="2:7" x14ac:dyDescent="0.2">
      <c r="B9178" s="153"/>
      <c r="C9178" s="61"/>
      <c r="D9178" t="e">
        <f t="shared" si="290"/>
        <v>#DIV/0!</v>
      </c>
      <c r="F9178">
        <v>9176</v>
      </c>
      <c r="G9178">
        <f t="shared" ca="1" si="289"/>
        <v>-4.2674685399007886E-2</v>
      </c>
    </row>
    <row r="9179" spans="2:7" x14ac:dyDescent="0.2">
      <c r="B9179" s="153"/>
      <c r="C9179" s="61"/>
      <c r="D9179" t="e">
        <f t="shared" si="290"/>
        <v>#DIV/0!</v>
      </c>
      <c r="F9179">
        <v>9177</v>
      </c>
      <c r="G9179">
        <f t="shared" ca="1" si="289"/>
        <v>-1.2400072818518902E-2</v>
      </c>
    </row>
    <row r="9180" spans="2:7" x14ac:dyDescent="0.2">
      <c r="B9180" s="153"/>
      <c r="C9180" s="61"/>
      <c r="D9180" t="e">
        <f t="shared" si="290"/>
        <v>#DIV/0!</v>
      </c>
      <c r="F9180">
        <v>9178</v>
      </c>
      <c r="G9180">
        <f t="shared" ca="1" si="289"/>
        <v>2.8514122195351373E-2</v>
      </c>
    </row>
    <row r="9181" spans="2:7" x14ac:dyDescent="0.2">
      <c r="B9181" s="153"/>
      <c r="C9181" s="61"/>
      <c r="D9181" t="e">
        <f t="shared" si="290"/>
        <v>#DIV/0!</v>
      </c>
      <c r="F9181">
        <v>9179</v>
      </c>
      <c r="G9181">
        <f t="shared" ca="1" si="289"/>
        <v>5.5203188538255499E-3</v>
      </c>
    </row>
    <row r="9182" spans="2:7" x14ac:dyDescent="0.2">
      <c r="B9182" s="153"/>
      <c r="C9182" s="61"/>
      <c r="D9182" t="e">
        <f t="shared" si="290"/>
        <v>#DIV/0!</v>
      </c>
      <c r="F9182">
        <v>9180</v>
      </c>
      <c r="G9182">
        <f t="shared" ca="1" si="289"/>
        <v>-2.6806002795452477E-2</v>
      </c>
    </row>
    <row r="9183" spans="2:7" x14ac:dyDescent="0.2">
      <c r="B9183" s="153"/>
      <c r="C9183" s="61"/>
      <c r="D9183" t="e">
        <f t="shared" si="290"/>
        <v>#DIV/0!</v>
      </c>
      <c r="F9183">
        <v>9181</v>
      </c>
      <c r="G9183">
        <f t="shared" ca="1" si="289"/>
        <v>4.6288778075804636E-2</v>
      </c>
    </row>
    <row r="9184" spans="2:7" x14ac:dyDescent="0.2">
      <c r="B9184" s="153"/>
      <c r="C9184" s="61"/>
      <c r="D9184" t="e">
        <f t="shared" si="290"/>
        <v>#DIV/0!</v>
      </c>
      <c r="F9184">
        <v>9182</v>
      </c>
      <c r="G9184">
        <f t="shared" ca="1" si="289"/>
        <v>6.2450852814270971E-2</v>
      </c>
    </row>
    <row r="9185" spans="2:7" x14ac:dyDescent="0.2">
      <c r="B9185" s="153"/>
      <c r="C9185" s="61"/>
      <c r="D9185" t="e">
        <f t="shared" si="290"/>
        <v>#DIV/0!</v>
      </c>
      <c r="F9185">
        <v>9183</v>
      </c>
      <c r="G9185">
        <f t="shared" ca="1" si="289"/>
        <v>-1.0050791448777583E-2</v>
      </c>
    </row>
    <row r="9186" spans="2:7" x14ac:dyDescent="0.2">
      <c r="B9186" s="153"/>
      <c r="C9186" s="61"/>
      <c r="D9186" t="e">
        <f t="shared" si="290"/>
        <v>#DIV/0!</v>
      </c>
      <c r="F9186">
        <v>9184</v>
      </c>
      <c r="G9186">
        <f t="shared" ca="1" si="289"/>
        <v>-5.8633123891069658E-2</v>
      </c>
    </row>
    <row r="9187" spans="2:7" x14ac:dyDescent="0.2">
      <c r="B9187" s="153"/>
      <c r="C9187" s="61"/>
      <c r="D9187" t="e">
        <f t="shared" si="290"/>
        <v>#DIV/0!</v>
      </c>
      <c r="F9187">
        <v>9185</v>
      </c>
      <c r="G9187">
        <f t="shared" ca="1" si="289"/>
        <v>4.7481129086563031E-2</v>
      </c>
    </row>
    <row r="9188" spans="2:7" x14ac:dyDescent="0.2">
      <c r="B9188" s="153"/>
      <c r="C9188" s="61"/>
      <c r="D9188" t="e">
        <f t="shared" si="290"/>
        <v>#DIV/0!</v>
      </c>
      <c r="F9188">
        <v>9186</v>
      </c>
      <c r="G9188">
        <f t="shared" ca="1" si="289"/>
        <v>-2.6449229553459817E-2</v>
      </c>
    </row>
    <row r="9189" spans="2:7" x14ac:dyDescent="0.2">
      <c r="B9189" s="153"/>
      <c r="C9189" s="61"/>
      <c r="D9189" t="e">
        <f t="shared" si="290"/>
        <v>#DIV/0!</v>
      </c>
      <c r="F9189">
        <v>9187</v>
      </c>
      <c r="G9189">
        <f t="shared" ca="1" si="289"/>
        <v>3.6754691301377589E-2</v>
      </c>
    </row>
    <row r="9190" spans="2:7" x14ac:dyDescent="0.2">
      <c r="B9190" s="153"/>
      <c r="C9190" s="61"/>
      <c r="D9190" t="e">
        <f t="shared" si="290"/>
        <v>#DIV/0!</v>
      </c>
      <c r="F9190">
        <v>9188</v>
      </c>
      <c r="G9190">
        <f t="shared" ca="1" si="289"/>
        <v>2.9314472064578167E-2</v>
      </c>
    </row>
    <row r="9191" spans="2:7" x14ac:dyDescent="0.2">
      <c r="B9191" s="153"/>
      <c r="C9191" s="61"/>
      <c r="D9191" t="e">
        <f t="shared" si="290"/>
        <v>#DIV/0!</v>
      </c>
      <c r="F9191">
        <v>9189</v>
      </c>
      <c r="G9191">
        <f t="shared" ca="1" si="289"/>
        <v>1.6166539148665362E-2</v>
      </c>
    </row>
    <row r="9192" spans="2:7" x14ac:dyDescent="0.2">
      <c r="B9192" s="153"/>
      <c r="C9192" s="61"/>
      <c r="D9192" t="e">
        <f t="shared" si="290"/>
        <v>#DIV/0!</v>
      </c>
      <c r="F9192">
        <v>9190</v>
      </c>
      <c r="G9192">
        <f t="shared" ca="1" si="289"/>
        <v>-8.4512149474377893E-2</v>
      </c>
    </row>
    <row r="9193" spans="2:7" x14ac:dyDescent="0.2">
      <c r="B9193" s="153"/>
      <c r="C9193" s="61"/>
      <c r="D9193" t="e">
        <f t="shared" si="290"/>
        <v>#DIV/0!</v>
      </c>
      <c r="F9193">
        <v>9191</v>
      </c>
      <c r="G9193">
        <f t="shared" ca="1" si="289"/>
        <v>5.2878176777215846E-2</v>
      </c>
    </row>
    <row r="9194" spans="2:7" x14ac:dyDescent="0.2">
      <c r="B9194" s="153"/>
      <c r="C9194" s="61"/>
      <c r="D9194" t="e">
        <f t="shared" si="290"/>
        <v>#DIV/0!</v>
      </c>
      <c r="F9194">
        <v>9192</v>
      </c>
      <c r="G9194">
        <f t="shared" ca="1" si="289"/>
        <v>0.11146762425781961</v>
      </c>
    </row>
    <row r="9195" spans="2:7" x14ac:dyDescent="0.2">
      <c r="B9195" s="153"/>
      <c r="C9195" s="61"/>
      <c r="D9195" t="e">
        <f t="shared" si="290"/>
        <v>#DIV/0!</v>
      </c>
      <c r="F9195">
        <v>9193</v>
      </c>
      <c r="G9195">
        <f t="shared" ca="1" si="289"/>
        <v>6.9361367580720715E-2</v>
      </c>
    </row>
    <row r="9196" spans="2:7" x14ac:dyDescent="0.2">
      <c r="B9196" s="153"/>
      <c r="C9196" s="61"/>
      <c r="D9196" t="e">
        <f t="shared" si="290"/>
        <v>#DIV/0!</v>
      </c>
      <c r="F9196">
        <v>9194</v>
      </c>
      <c r="G9196">
        <f t="shared" ca="1" si="289"/>
        <v>-1.5386660193763895E-2</v>
      </c>
    </row>
    <row r="9197" spans="2:7" x14ac:dyDescent="0.2">
      <c r="B9197" s="153"/>
      <c r="C9197" s="61"/>
      <c r="D9197" t="e">
        <f t="shared" si="290"/>
        <v>#DIV/0!</v>
      </c>
      <c r="F9197">
        <v>9195</v>
      </c>
      <c r="G9197">
        <f t="shared" ca="1" si="289"/>
        <v>8.2937568802720768E-3</v>
      </c>
    </row>
    <row r="9198" spans="2:7" x14ac:dyDescent="0.2">
      <c r="B9198" s="153"/>
      <c r="C9198" s="61"/>
      <c r="D9198" t="e">
        <f t="shared" si="290"/>
        <v>#DIV/0!</v>
      </c>
      <c r="F9198">
        <v>9196</v>
      </c>
      <c r="G9198">
        <f t="shared" ca="1" si="289"/>
        <v>2.9024670121036232E-2</v>
      </c>
    </row>
    <row r="9199" spans="2:7" x14ac:dyDescent="0.2">
      <c r="B9199" s="153"/>
      <c r="C9199" s="61"/>
      <c r="D9199" t="e">
        <f t="shared" si="290"/>
        <v>#DIV/0!</v>
      </c>
      <c r="F9199">
        <v>9197</v>
      </c>
      <c r="G9199">
        <f t="shared" ca="1" si="289"/>
        <v>-2.3194744291440479E-2</v>
      </c>
    </row>
    <row r="9200" spans="2:7" x14ac:dyDescent="0.2">
      <c r="B9200" s="153"/>
      <c r="C9200" s="61"/>
      <c r="D9200" t="e">
        <f t="shared" si="290"/>
        <v>#DIV/0!</v>
      </c>
      <c r="F9200">
        <v>9198</v>
      </c>
      <c r="G9200">
        <f t="shared" ca="1" si="289"/>
        <v>-8.9737686494460629E-3</v>
      </c>
    </row>
    <row r="9201" spans="2:7" x14ac:dyDescent="0.2">
      <c r="B9201" s="153"/>
      <c r="C9201" s="61"/>
      <c r="D9201" t="e">
        <f t="shared" si="290"/>
        <v>#DIV/0!</v>
      </c>
      <c r="F9201">
        <v>9199</v>
      </c>
      <c r="G9201">
        <f t="shared" ca="1" si="289"/>
        <v>-6.3477813683777667E-2</v>
      </c>
    </row>
    <row r="9202" spans="2:7" x14ac:dyDescent="0.2">
      <c r="B9202" s="153"/>
      <c r="C9202" s="61"/>
      <c r="D9202" t="e">
        <f t="shared" si="290"/>
        <v>#DIV/0!</v>
      </c>
      <c r="F9202">
        <v>9200</v>
      </c>
      <c r="G9202">
        <f t="shared" ca="1" si="289"/>
        <v>-3.5487850423924258E-2</v>
      </c>
    </row>
    <row r="9203" spans="2:7" x14ac:dyDescent="0.2">
      <c r="B9203" s="153"/>
      <c r="C9203" s="61"/>
      <c r="D9203" t="e">
        <f t="shared" si="290"/>
        <v>#DIV/0!</v>
      </c>
      <c r="F9203">
        <v>9201</v>
      </c>
      <c r="G9203">
        <f t="shared" ca="1" si="289"/>
        <v>4.5950129617287068E-2</v>
      </c>
    </row>
    <row r="9204" spans="2:7" x14ac:dyDescent="0.2">
      <c r="B9204" s="153"/>
      <c r="C9204" s="61"/>
      <c r="D9204" t="e">
        <f t="shared" si="290"/>
        <v>#DIV/0!</v>
      </c>
      <c r="F9204">
        <v>9202</v>
      </c>
      <c r="G9204">
        <f t="shared" ca="1" si="289"/>
        <v>-3.3511355443293306E-3</v>
      </c>
    </row>
    <row r="9205" spans="2:7" x14ac:dyDescent="0.2">
      <c r="B9205" s="153"/>
      <c r="C9205" s="61"/>
      <c r="D9205" t="e">
        <f t="shared" si="290"/>
        <v>#DIV/0!</v>
      </c>
      <c r="F9205">
        <v>9203</v>
      </c>
      <c r="G9205">
        <f t="shared" ca="1" si="289"/>
        <v>1.5159302650833E-2</v>
      </c>
    </row>
    <row r="9206" spans="2:7" x14ac:dyDescent="0.2">
      <c r="B9206" s="153"/>
      <c r="C9206" s="61"/>
      <c r="D9206" t="e">
        <f t="shared" si="290"/>
        <v>#DIV/0!</v>
      </c>
      <c r="F9206">
        <v>9204</v>
      </c>
      <c r="G9206">
        <f t="shared" ca="1" si="289"/>
        <v>4.0501637608377598E-2</v>
      </c>
    </row>
    <row r="9207" spans="2:7" x14ac:dyDescent="0.2">
      <c r="B9207" s="153"/>
      <c r="C9207" s="61"/>
      <c r="D9207" t="e">
        <f t="shared" si="290"/>
        <v>#DIV/0!</v>
      </c>
      <c r="F9207">
        <v>9205</v>
      </c>
      <c r="G9207">
        <f t="shared" ca="1" si="289"/>
        <v>-1.517087418132263E-2</v>
      </c>
    </row>
    <row r="9208" spans="2:7" x14ac:dyDescent="0.2">
      <c r="B9208" s="153"/>
      <c r="C9208" s="61"/>
      <c r="D9208" t="e">
        <f t="shared" si="290"/>
        <v>#DIV/0!</v>
      </c>
      <c r="F9208">
        <v>9206</v>
      </c>
      <c r="G9208">
        <f t="shared" ca="1" si="289"/>
        <v>-1.7267168075541371E-2</v>
      </c>
    </row>
    <row r="9209" spans="2:7" x14ac:dyDescent="0.2">
      <c r="B9209" s="153"/>
      <c r="C9209" s="61"/>
      <c r="D9209" t="e">
        <f t="shared" si="290"/>
        <v>#DIV/0!</v>
      </c>
      <c r="F9209">
        <v>9207</v>
      </c>
      <c r="G9209">
        <f t="shared" ca="1" si="289"/>
        <v>-8.6269368300440352E-2</v>
      </c>
    </row>
    <row r="9210" spans="2:7" x14ac:dyDescent="0.2">
      <c r="B9210" s="153"/>
      <c r="C9210" s="61"/>
      <c r="D9210" t="e">
        <f t="shared" si="290"/>
        <v>#DIV/0!</v>
      </c>
      <c r="F9210">
        <v>9208</v>
      </c>
      <c r="G9210">
        <f t="shared" ca="1" si="289"/>
        <v>-7.8077720018521393E-3</v>
      </c>
    </row>
    <row r="9211" spans="2:7" x14ac:dyDescent="0.2">
      <c r="B9211" s="153"/>
      <c r="C9211" s="61"/>
      <c r="D9211" t="e">
        <f t="shared" si="290"/>
        <v>#DIV/0!</v>
      </c>
      <c r="F9211">
        <v>9209</v>
      </c>
      <c r="G9211">
        <f t="shared" ca="1" si="289"/>
        <v>7.460382766798089E-2</v>
      </c>
    </row>
    <row r="9212" spans="2:7" x14ac:dyDescent="0.2">
      <c r="B9212" s="153"/>
      <c r="C9212" s="61"/>
      <c r="D9212" t="e">
        <f t="shared" si="290"/>
        <v>#DIV/0!</v>
      </c>
      <c r="F9212">
        <v>9210</v>
      </c>
      <c r="G9212">
        <f t="shared" ca="1" si="289"/>
        <v>-1.5549217777368467E-2</v>
      </c>
    </row>
    <row r="9213" spans="2:7" x14ac:dyDescent="0.2">
      <c r="B9213" s="153"/>
      <c r="C9213" s="61"/>
      <c r="D9213" t="e">
        <f t="shared" si="290"/>
        <v>#DIV/0!</v>
      </c>
      <c r="F9213">
        <v>9211</v>
      </c>
      <c r="G9213">
        <f t="shared" ca="1" si="289"/>
        <v>9.4831124447804348E-3</v>
      </c>
    </row>
    <row r="9214" spans="2:7" x14ac:dyDescent="0.2">
      <c r="B9214" s="153"/>
      <c r="C9214" s="61"/>
      <c r="D9214" t="e">
        <f t="shared" si="290"/>
        <v>#DIV/0!</v>
      </c>
      <c r="F9214">
        <v>9212</v>
      </c>
      <c r="G9214">
        <f t="shared" ca="1" si="289"/>
        <v>1.7314619324610397E-2</v>
      </c>
    </row>
    <row r="9215" spans="2:7" x14ac:dyDescent="0.2">
      <c r="B9215" s="153"/>
      <c r="C9215" s="61"/>
      <c r="D9215" t="e">
        <f t="shared" si="290"/>
        <v>#DIV/0!</v>
      </c>
      <c r="F9215">
        <v>9213</v>
      </c>
      <c r="G9215">
        <f t="shared" ca="1" si="289"/>
        <v>-2.4512303904379907E-2</v>
      </c>
    </row>
    <row r="9216" spans="2:7" x14ac:dyDescent="0.2">
      <c r="B9216" s="153"/>
      <c r="C9216" s="61"/>
      <c r="D9216" t="e">
        <f t="shared" si="290"/>
        <v>#DIV/0!</v>
      </c>
      <c r="F9216">
        <v>9214</v>
      </c>
      <c r="G9216">
        <f t="shared" ca="1" si="289"/>
        <v>4.732281156267687E-2</v>
      </c>
    </row>
    <row r="9217" spans="2:7" x14ac:dyDescent="0.2">
      <c r="B9217" s="153"/>
      <c r="C9217" s="61"/>
      <c r="D9217" t="e">
        <f t="shared" si="290"/>
        <v>#DIV/0!</v>
      </c>
      <c r="F9217">
        <v>9215</v>
      </c>
      <c r="G9217">
        <f t="shared" ca="1" si="289"/>
        <v>-9.3044531982574771E-3</v>
      </c>
    </row>
    <row r="9218" spans="2:7" x14ac:dyDescent="0.2">
      <c r="B9218" s="153"/>
      <c r="C9218" s="61"/>
      <c r="D9218" t="e">
        <f t="shared" si="290"/>
        <v>#DIV/0!</v>
      </c>
      <c r="F9218">
        <v>9216</v>
      </c>
      <c r="G9218">
        <f t="shared" ca="1" si="289"/>
        <v>-3.2960402072642156E-2</v>
      </c>
    </row>
    <row r="9219" spans="2:7" x14ac:dyDescent="0.2">
      <c r="B9219" s="153"/>
      <c r="C9219" s="61"/>
      <c r="D9219" t="e">
        <f t="shared" si="290"/>
        <v>#DIV/0!</v>
      </c>
      <c r="F9219">
        <v>9217</v>
      </c>
      <c r="G9219">
        <f t="shared" ref="G9219:G9282" ca="1" si="291">_xlfn.NORM.INV(RAND(),$N$5,$N$6)</f>
        <v>-8.2983900127288221E-2</v>
      </c>
    </row>
    <row r="9220" spans="2:7" x14ac:dyDescent="0.2">
      <c r="B9220" s="153"/>
      <c r="C9220" s="61"/>
      <c r="D9220" t="e">
        <f t="shared" si="290"/>
        <v>#DIV/0!</v>
      </c>
      <c r="F9220">
        <v>9218</v>
      </c>
      <c r="G9220">
        <f t="shared" ca="1" si="291"/>
        <v>-3.9736406670924495E-3</v>
      </c>
    </row>
    <row r="9221" spans="2:7" x14ac:dyDescent="0.2">
      <c r="B9221" s="153"/>
      <c r="C9221" s="61"/>
      <c r="D9221" t="e">
        <f t="shared" si="290"/>
        <v>#DIV/0!</v>
      </c>
      <c r="F9221">
        <v>9219</v>
      </c>
      <c r="G9221">
        <f t="shared" ca="1" si="291"/>
        <v>1.6976310347388217E-2</v>
      </c>
    </row>
    <row r="9222" spans="2:7" x14ac:dyDescent="0.2">
      <c r="B9222" s="153"/>
      <c r="C9222" s="61"/>
      <c r="D9222" t="e">
        <f t="shared" si="290"/>
        <v>#DIV/0!</v>
      </c>
      <c r="F9222">
        <v>9220</v>
      </c>
      <c r="G9222">
        <f t="shared" ca="1" si="291"/>
        <v>-6.5744050716661617E-2</v>
      </c>
    </row>
    <row r="9223" spans="2:7" x14ac:dyDescent="0.2">
      <c r="B9223" s="153"/>
      <c r="C9223" s="61"/>
      <c r="D9223" t="e">
        <f t="shared" si="290"/>
        <v>#DIV/0!</v>
      </c>
      <c r="F9223">
        <v>9221</v>
      </c>
      <c r="G9223">
        <f t="shared" ca="1" si="291"/>
        <v>3.0527025936799507E-3</v>
      </c>
    </row>
    <row r="9224" spans="2:7" x14ac:dyDescent="0.2">
      <c r="B9224" s="153"/>
      <c r="C9224" s="61"/>
      <c r="D9224" t="e">
        <f t="shared" si="290"/>
        <v>#DIV/0!</v>
      </c>
      <c r="F9224">
        <v>9222</v>
      </c>
      <c r="G9224">
        <f t="shared" ca="1" si="291"/>
        <v>1.4487971133895757E-3</v>
      </c>
    </row>
    <row r="9225" spans="2:7" x14ac:dyDescent="0.2">
      <c r="B9225" s="153"/>
      <c r="C9225" s="61"/>
      <c r="D9225" t="e">
        <f t="shared" si="290"/>
        <v>#DIV/0!</v>
      </c>
      <c r="F9225">
        <v>9223</v>
      </c>
      <c r="G9225">
        <f t="shared" ca="1" si="291"/>
        <v>-4.3287876017743178E-2</v>
      </c>
    </row>
    <row r="9226" spans="2:7" x14ac:dyDescent="0.2">
      <c r="B9226" s="153"/>
      <c r="C9226" s="61"/>
      <c r="D9226" t="e">
        <f t="shared" si="290"/>
        <v>#DIV/0!</v>
      </c>
      <c r="F9226">
        <v>9224</v>
      </c>
      <c r="G9226">
        <f t="shared" ca="1" si="291"/>
        <v>-2.9175439033514829E-4</v>
      </c>
    </row>
    <row r="9227" spans="2:7" x14ac:dyDescent="0.2">
      <c r="B9227" s="153"/>
      <c r="C9227" s="61"/>
      <c r="D9227" t="e">
        <f t="shared" si="290"/>
        <v>#DIV/0!</v>
      </c>
      <c r="F9227">
        <v>9225</v>
      </c>
      <c r="G9227">
        <f t="shared" ca="1" si="291"/>
        <v>6.0449596198935369E-2</v>
      </c>
    </row>
    <row r="9228" spans="2:7" x14ac:dyDescent="0.2">
      <c r="B9228" s="153"/>
      <c r="C9228" s="61"/>
      <c r="D9228" t="e">
        <f t="shared" si="290"/>
        <v>#DIV/0!</v>
      </c>
      <c r="F9228">
        <v>9226</v>
      </c>
      <c r="G9228">
        <f t="shared" ca="1" si="291"/>
        <v>3.0038345131813134E-2</v>
      </c>
    </row>
    <row r="9229" spans="2:7" x14ac:dyDescent="0.2">
      <c r="B9229" s="153"/>
      <c r="C9229" s="61"/>
      <c r="D9229" t="e">
        <f t="shared" si="290"/>
        <v>#DIV/0!</v>
      </c>
      <c r="F9229">
        <v>9227</v>
      </c>
      <c r="G9229">
        <f t="shared" ca="1" si="291"/>
        <v>4.4107383305544305E-2</v>
      </c>
    </row>
    <row r="9230" spans="2:7" x14ac:dyDescent="0.2">
      <c r="B9230" s="153"/>
      <c r="C9230" s="61"/>
      <c r="D9230" t="e">
        <f t="shared" si="290"/>
        <v>#DIV/0!</v>
      </c>
      <c r="F9230">
        <v>9228</v>
      </c>
      <c r="G9230">
        <f t="shared" ca="1" si="291"/>
        <v>3.4163387963237264E-2</v>
      </c>
    </row>
    <row r="9231" spans="2:7" x14ac:dyDescent="0.2">
      <c r="B9231" s="153"/>
      <c r="C9231" s="61"/>
      <c r="D9231" t="e">
        <f t="shared" si="290"/>
        <v>#DIV/0!</v>
      </c>
      <c r="F9231">
        <v>9229</v>
      </c>
      <c r="G9231">
        <f t="shared" ca="1" si="291"/>
        <v>7.9988009249015238E-2</v>
      </c>
    </row>
    <row r="9232" spans="2:7" x14ac:dyDescent="0.2">
      <c r="B9232" s="153"/>
      <c r="C9232" s="61"/>
      <c r="D9232" t="e">
        <f t="shared" si="290"/>
        <v>#DIV/0!</v>
      </c>
      <c r="F9232">
        <v>9230</v>
      </c>
      <c r="G9232">
        <f t="shared" ca="1" si="291"/>
        <v>6.8021579574261096E-2</v>
      </c>
    </row>
    <row r="9233" spans="2:7" x14ac:dyDescent="0.2">
      <c r="B9233" s="153"/>
      <c r="C9233" s="61"/>
      <c r="D9233" t="e">
        <f t="shared" si="290"/>
        <v>#DIV/0!</v>
      </c>
      <c r="F9233">
        <v>9231</v>
      </c>
      <c r="G9233">
        <f t="shared" ca="1" si="291"/>
        <v>-4.8960652937018838E-2</v>
      </c>
    </row>
    <row r="9234" spans="2:7" x14ac:dyDescent="0.2">
      <c r="B9234" s="153"/>
      <c r="C9234" s="61"/>
      <c r="D9234" t="e">
        <f t="shared" ref="D9234:D9297" si="292">(C9234-C9235)/C9235</f>
        <v>#DIV/0!</v>
      </c>
      <c r="F9234">
        <v>9232</v>
      </c>
      <c r="G9234">
        <f t="shared" ca="1" si="291"/>
        <v>5.600233678987817E-2</v>
      </c>
    </row>
    <row r="9235" spans="2:7" x14ac:dyDescent="0.2">
      <c r="B9235" s="153"/>
      <c r="C9235" s="61"/>
      <c r="D9235" t="e">
        <f t="shared" si="292"/>
        <v>#DIV/0!</v>
      </c>
      <c r="F9235">
        <v>9233</v>
      </c>
      <c r="G9235">
        <f t="shared" ca="1" si="291"/>
        <v>-1.4368884086002133E-2</v>
      </c>
    </row>
    <row r="9236" spans="2:7" x14ac:dyDescent="0.2">
      <c r="B9236" s="153"/>
      <c r="C9236" s="61"/>
      <c r="D9236" t="e">
        <f t="shared" si="292"/>
        <v>#DIV/0!</v>
      </c>
      <c r="F9236">
        <v>9234</v>
      </c>
      <c r="G9236">
        <f t="shared" ca="1" si="291"/>
        <v>-5.8328395577564564E-2</v>
      </c>
    </row>
    <row r="9237" spans="2:7" x14ac:dyDescent="0.2">
      <c r="B9237" s="153"/>
      <c r="C9237" s="61"/>
      <c r="D9237" t="e">
        <f t="shared" si="292"/>
        <v>#DIV/0!</v>
      </c>
      <c r="F9237">
        <v>9235</v>
      </c>
      <c r="G9237">
        <f t="shared" ca="1" si="291"/>
        <v>-4.4873697536948226E-2</v>
      </c>
    </row>
    <row r="9238" spans="2:7" x14ac:dyDescent="0.2">
      <c r="B9238" s="153"/>
      <c r="C9238" s="61"/>
      <c r="D9238" t="e">
        <f t="shared" si="292"/>
        <v>#DIV/0!</v>
      </c>
      <c r="F9238">
        <v>9236</v>
      </c>
      <c r="G9238">
        <f t="shared" ca="1" si="291"/>
        <v>-1.6623098887507761E-2</v>
      </c>
    </row>
    <row r="9239" spans="2:7" x14ac:dyDescent="0.2">
      <c r="B9239" s="153"/>
      <c r="C9239" s="61"/>
      <c r="D9239" t="e">
        <f t="shared" si="292"/>
        <v>#DIV/0!</v>
      </c>
      <c r="F9239">
        <v>9237</v>
      </c>
      <c r="G9239">
        <f t="shared" ca="1" si="291"/>
        <v>1.276842945915963E-2</v>
      </c>
    </row>
    <row r="9240" spans="2:7" x14ac:dyDescent="0.2">
      <c r="B9240" s="153"/>
      <c r="C9240" s="61"/>
      <c r="D9240" t="e">
        <f t="shared" si="292"/>
        <v>#DIV/0!</v>
      </c>
      <c r="F9240">
        <v>9238</v>
      </c>
      <c r="G9240">
        <f t="shared" ca="1" si="291"/>
        <v>2.6553735610835415E-2</v>
      </c>
    </row>
    <row r="9241" spans="2:7" x14ac:dyDescent="0.2">
      <c r="B9241" s="153"/>
      <c r="C9241" s="61"/>
      <c r="D9241" t="e">
        <f t="shared" si="292"/>
        <v>#DIV/0!</v>
      </c>
      <c r="F9241">
        <v>9239</v>
      </c>
      <c r="G9241">
        <f t="shared" ca="1" si="291"/>
        <v>-3.0967243693785809E-2</v>
      </c>
    </row>
    <row r="9242" spans="2:7" x14ac:dyDescent="0.2">
      <c r="B9242" s="153"/>
      <c r="C9242" s="61"/>
      <c r="D9242" t="e">
        <f t="shared" si="292"/>
        <v>#DIV/0!</v>
      </c>
      <c r="F9242">
        <v>9240</v>
      </c>
      <c r="G9242">
        <f t="shared" ca="1" si="291"/>
        <v>4.5601000581629129E-3</v>
      </c>
    </row>
    <row r="9243" spans="2:7" x14ac:dyDescent="0.2">
      <c r="B9243" s="153"/>
      <c r="C9243" s="61"/>
      <c r="D9243" t="e">
        <f t="shared" si="292"/>
        <v>#DIV/0!</v>
      </c>
      <c r="F9243">
        <v>9241</v>
      </c>
      <c r="G9243">
        <f t="shared" ca="1" si="291"/>
        <v>-7.887437929860229E-2</v>
      </c>
    </row>
    <row r="9244" spans="2:7" x14ac:dyDescent="0.2">
      <c r="B9244" s="153"/>
      <c r="C9244" s="61"/>
      <c r="D9244" t="e">
        <f t="shared" si="292"/>
        <v>#DIV/0!</v>
      </c>
      <c r="F9244">
        <v>9242</v>
      </c>
      <c r="G9244">
        <f t="shared" ca="1" si="291"/>
        <v>1.0893494747684697E-2</v>
      </c>
    </row>
    <row r="9245" spans="2:7" x14ac:dyDescent="0.2">
      <c r="B9245" s="153"/>
      <c r="C9245" s="61"/>
      <c r="D9245" t="e">
        <f t="shared" si="292"/>
        <v>#DIV/0!</v>
      </c>
      <c r="F9245">
        <v>9243</v>
      </c>
      <c r="G9245">
        <f t="shared" ca="1" si="291"/>
        <v>2.8465869878899718E-2</v>
      </c>
    </row>
    <row r="9246" spans="2:7" x14ac:dyDescent="0.2">
      <c r="B9246" s="153"/>
      <c r="C9246" s="61"/>
      <c r="D9246" t="e">
        <f t="shared" si="292"/>
        <v>#DIV/0!</v>
      </c>
      <c r="F9246">
        <v>9244</v>
      </c>
      <c r="G9246">
        <f t="shared" ca="1" si="291"/>
        <v>-5.1425049228178588E-2</v>
      </c>
    </row>
    <row r="9247" spans="2:7" x14ac:dyDescent="0.2">
      <c r="B9247" s="153"/>
      <c r="C9247" s="61"/>
      <c r="D9247" t="e">
        <f t="shared" si="292"/>
        <v>#DIV/0!</v>
      </c>
      <c r="F9247">
        <v>9245</v>
      </c>
      <c r="G9247">
        <f t="shared" ca="1" si="291"/>
        <v>-4.4391646745565085E-3</v>
      </c>
    </row>
    <row r="9248" spans="2:7" x14ac:dyDescent="0.2">
      <c r="B9248" s="153"/>
      <c r="C9248" s="61"/>
      <c r="D9248" t="e">
        <f t="shared" si="292"/>
        <v>#DIV/0!</v>
      </c>
      <c r="F9248">
        <v>9246</v>
      </c>
      <c r="G9248">
        <f t="shared" ca="1" si="291"/>
        <v>3.0701311496552568E-2</v>
      </c>
    </row>
    <row r="9249" spans="2:7" x14ac:dyDescent="0.2">
      <c r="B9249" s="153"/>
      <c r="C9249" s="61"/>
      <c r="D9249" t="e">
        <f t="shared" si="292"/>
        <v>#DIV/0!</v>
      </c>
      <c r="F9249">
        <v>9247</v>
      </c>
      <c r="G9249">
        <f t="shared" ca="1" si="291"/>
        <v>-4.5776738714504085E-2</v>
      </c>
    </row>
    <row r="9250" spans="2:7" x14ac:dyDescent="0.2">
      <c r="B9250" s="153"/>
      <c r="C9250" s="61"/>
      <c r="D9250" t="e">
        <f t="shared" si="292"/>
        <v>#DIV/0!</v>
      </c>
      <c r="F9250">
        <v>9248</v>
      </c>
      <c r="G9250">
        <f t="shared" ca="1" si="291"/>
        <v>-0.1061602299361072</v>
      </c>
    </row>
    <row r="9251" spans="2:7" x14ac:dyDescent="0.2">
      <c r="B9251" s="153"/>
      <c r="C9251" s="61"/>
      <c r="D9251" t="e">
        <f t="shared" si="292"/>
        <v>#DIV/0!</v>
      </c>
      <c r="F9251">
        <v>9249</v>
      </c>
      <c r="G9251">
        <f t="shared" ca="1" si="291"/>
        <v>3.6453628740320916E-3</v>
      </c>
    </row>
    <row r="9252" spans="2:7" x14ac:dyDescent="0.2">
      <c r="B9252" s="153"/>
      <c r="C9252" s="61"/>
      <c r="D9252" t="e">
        <f t="shared" si="292"/>
        <v>#DIV/0!</v>
      </c>
      <c r="F9252">
        <v>9250</v>
      </c>
      <c r="G9252">
        <f t="shared" ca="1" si="291"/>
        <v>4.8531899015987243E-2</v>
      </c>
    </row>
    <row r="9253" spans="2:7" x14ac:dyDescent="0.2">
      <c r="B9253" s="153"/>
      <c r="C9253" s="61"/>
      <c r="D9253" t="e">
        <f t="shared" si="292"/>
        <v>#DIV/0!</v>
      </c>
      <c r="F9253">
        <v>9251</v>
      </c>
      <c r="G9253">
        <f t="shared" ca="1" si="291"/>
        <v>-2.6477397178626136E-3</v>
      </c>
    </row>
    <row r="9254" spans="2:7" x14ac:dyDescent="0.2">
      <c r="B9254" s="153"/>
      <c r="C9254" s="61"/>
      <c r="D9254" t="e">
        <f t="shared" si="292"/>
        <v>#DIV/0!</v>
      </c>
      <c r="F9254">
        <v>9252</v>
      </c>
      <c r="G9254">
        <f t="shared" ca="1" si="291"/>
        <v>-9.5007842598926456E-3</v>
      </c>
    </row>
    <row r="9255" spans="2:7" x14ac:dyDescent="0.2">
      <c r="B9255" s="153"/>
      <c r="C9255" s="61"/>
      <c r="D9255" t="e">
        <f t="shared" si="292"/>
        <v>#DIV/0!</v>
      </c>
      <c r="F9255">
        <v>9253</v>
      </c>
      <c r="G9255">
        <f t="shared" ca="1" si="291"/>
        <v>-5.9031336654872528E-2</v>
      </c>
    </row>
    <row r="9256" spans="2:7" x14ac:dyDescent="0.2">
      <c r="B9256" s="153"/>
      <c r="C9256" s="61"/>
      <c r="D9256" t="e">
        <f t="shared" si="292"/>
        <v>#DIV/0!</v>
      </c>
      <c r="F9256">
        <v>9254</v>
      </c>
      <c r="G9256">
        <f t="shared" ca="1" si="291"/>
        <v>-7.0457805697455259E-2</v>
      </c>
    </row>
    <row r="9257" spans="2:7" x14ac:dyDescent="0.2">
      <c r="B9257" s="153"/>
      <c r="C9257" s="61"/>
      <c r="D9257" t="e">
        <f t="shared" si="292"/>
        <v>#DIV/0!</v>
      </c>
      <c r="F9257">
        <v>9255</v>
      </c>
      <c r="G9257">
        <f t="shared" ca="1" si="291"/>
        <v>-8.042383650347143E-2</v>
      </c>
    </row>
    <row r="9258" spans="2:7" x14ac:dyDescent="0.2">
      <c r="B9258" s="153"/>
      <c r="C9258" s="61"/>
      <c r="D9258" t="e">
        <f t="shared" si="292"/>
        <v>#DIV/0!</v>
      </c>
      <c r="F9258">
        <v>9256</v>
      </c>
      <c r="G9258">
        <f t="shared" ca="1" si="291"/>
        <v>-5.3418814178435537E-3</v>
      </c>
    </row>
    <row r="9259" spans="2:7" x14ac:dyDescent="0.2">
      <c r="B9259" s="153"/>
      <c r="C9259" s="61"/>
      <c r="D9259" t="e">
        <f t="shared" si="292"/>
        <v>#DIV/0!</v>
      </c>
      <c r="F9259">
        <v>9257</v>
      </c>
      <c r="G9259">
        <f t="shared" ca="1" si="291"/>
        <v>9.1371804352525482E-2</v>
      </c>
    </row>
    <row r="9260" spans="2:7" x14ac:dyDescent="0.2">
      <c r="B9260" s="153"/>
      <c r="C9260" s="61"/>
      <c r="D9260" t="e">
        <f t="shared" si="292"/>
        <v>#DIV/0!</v>
      </c>
      <c r="F9260">
        <v>9258</v>
      </c>
      <c r="G9260">
        <f t="shared" ca="1" si="291"/>
        <v>0.10531932827885762</v>
      </c>
    </row>
    <row r="9261" spans="2:7" x14ac:dyDescent="0.2">
      <c r="B9261" s="153"/>
      <c r="C9261" s="61"/>
      <c r="D9261" t="e">
        <f t="shared" si="292"/>
        <v>#DIV/0!</v>
      </c>
      <c r="F9261">
        <v>9259</v>
      </c>
      <c r="G9261">
        <f t="shared" ca="1" si="291"/>
        <v>-3.0958114758294675E-2</v>
      </c>
    </row>
    <row r="9262" spans="2:7" x14ac:dyDescent="0.2">
      <c r="B9262" s="153"/>
      <c r="C9262" s="61"/>
      <c r="D9262" t="e">
        <f t="shared" si="292"/>
        <v>#DIV/0!</v>
      </c>
      <c r="F9262">
        <v>9260</v>
      </c>
      <c r="G9262">
        <f t="shared" ca="1" si="291"/>
        <v>7.5067069700910968E-2</v>
      </c>
    </row>
    <row r="9263" spans="2:7" x14ac:dyDescent="0.2">
      <c r="B9263" s="153"/>
      <c r="C9263" s="61"/>
      <c r="D9263" t="e">
        <f t="shared" si="292"/>
        <v>#DIV/0!</v>
      </c>
      <c r="F9263">
        <v>9261</v>
      </c>
      <c r="G9263">
        <f t="shared" ca="1" si="291"/>
        <v>5.5273363988256864E-2</v>
      </c>
    </row>
    <row r="9264" spans="2:7" x14ac:dyDescent="0.2">
      <c r="B9264" s="153"/>
      <c r="C9264" s="61"/>
      <c r="D9264" t="e">
        <f t="shared" si="292"/>
        <v>#DIV/0!</v>
      </c>
      <c r="F9264">
        <v>9262</v>
      </c>
      <c r="G9264">
        <f t="shared" ca="1" si="291"/>
        <v>5.2202190266292074E-2</v>
      </c>
    </row>
    <row r="9265" spans="2:7" x14ac:dyDescent="0.2">
      <c r="B9265" s="153"/>
      <c r="C9265" s="61"/>
      <c r="D9265" t="e">
        <f t="shared" si="292"/>
        <v>#DIV/0!</v>
      </c>
      <c r="F9265">
        <v>9263</v>
      </c>
      <c r="G9265">
        <f t="shared" ca="1" si="291"/>
        <v>-5.1712863364550284E-2</v>
      </c>
    </row>
    <row r="9266" spans="2:7" x14ac:dyDescent="0.2">
      <c r="B9266" s="153"/>
      <c r="C9266" s="61"/>
      <c r="D9266" t="e">
        <f t="shared" si="292"/>
        <v>#DIV/0!</v>
      </c>
      <c r="F9266">
        <v>9264</v>
      </c>
      <c r="G9266">
        <f t="shared" ca="1" si="291"/>
        <v>8.5781480747169292E-2</v>
      </c>
    </row>
    <row r="9267" spans="2:7" x14ac:dyDescent="0.2">
      <c r="B9267" s="153"/>
      <c r="C9267" s="61"/>
      <c r="D9267" t="e">
        <f t="shared" si="292"/>
        <v>#DIV/0!</v>
      </c>
      <c r="F9267">
        <v>9265</v>
      </c>
      <c r="G9267">
        <f t="shared" ca="1" si="291"/>
        <v>1.3062891097880601E-2</v>
      </c>
    </row>
    <row r="9268" spans="2:7" x14ac:dyDescent="0.2">
      <c r="B9268" s="153"/>
      <c r="C9268" s="61"/>
      <c r="D9268" t="e">
        <f t="shared" si="292"/>
        <v>#DIV/0!</v>
      </c>
      <c r="F9268">
        <v>9266</v>
      </c>
      <c r="G9268">
        <f t="shared" ca="1" si="291"/>
        <v>-6.8218556414560719E-2</v>
      </c>
    </row>
    <row r="9269" spans="2:7" x14ac:dyDescent="0.2">
      <c r="B9269" s="153"/>
      <c r="C9269" s="61"/>
      <c r="D9269" t="e">
        <f t="shared" si="292"/>
        <v>#DIV/0!</v>
      </c>
      <c r="F9269">
        <v>9267</v>
      </c>
      <c r="G9269">
        <f t="shared" ca="1" si="291"/>
        <v>-2.0686006134259392E-2</v>
      </c>
    </row>
    <row r="9270" spans="2:7" x14ac:dyDescent="0.2">
      <c r="B9270" s="153"/>
      <c r="C9270" s="61"/>
      <c r="D9270" t="e">
        <f t="shared" si="292"/>
        <v>#DIV/0!</v>
      </c>
      <c r="F9270">
        <v>9268</v>
      </c>
      <c r="G9270">
        <f t="shared" ca="1" si="291"/>
        <v>-5.1869081002723437E-2</v>
      </c>
    </row>
    <row r="9271" spans="2:7" x14ac:dyDescent="0.2">
      <c r="B9271" s="153"/>
      <c r="C9271" s="61"/>
      <c r="D9271" t="e">
        <f t="shared" si="292"/>
        <v>#DIV/0!</v>
      </c>
      <c r="F9271">
        <v>9269</v>
      </c>
      <c r="G9271">
        <f t="shared" ca="1" si="291"/>
        <v>-3.9831585138075297E-2</v>
      </c>
    </row>
    <row r="9272" spans="2:7" x14ac:dyDescent="0.2">
      <c r="B9272" s="153"/>
      <c r="C9272" s="61"/>
      <c r="D9272" t="e">
        <f t="shared" si="292"/>
        <v>#DIV/0!</v>
      </c>
      <c r="F9272">
        <v>9270</v>
      </c>
      <c r="G9272">
        <f t="shared" ca="1" si="291"/>
        <v>-1.9152395732177269E-2</v>
      </c>
    </row>
    <row r="9273" spans="2:7" x14ac:dyDescent="0.2">
      <c r="B9273" s="153"/>
      <c r="C9273" s="61"/>
      <c r="D9273" t="e">
        <f t="shared" si="292"/>
        <v>#DIV/0!</v>
      </c>
      <c r="F9273">
        <v>9271</v>
      </c>
      <c r="G9273">
        <f t="shared" ca="1" si="291"/>
        <v>1.1470189609646176E-2</v>
      </c>
    </row>
    <row r="9274" spans="2:7" x14ac:dyDescent="0.2">
      <c r="B9274" s="153"/>
      <c r="C9274" s="61"/>
      <c r="D9274" t="e">
        <f t="shared" si="292"/>
        <v>#DIV/0!</v>
      </c>
      <c r="F9274">
        <v>9272</v>
      </c>
      <c r="G9274">
        <f t="shared" ca="1" si="291"/>
        <v>8.2235706455858162E-2</v>
      </c>
    </row>
    <row r="9275" spans="2:7" x14ac:dyDescent="0.2">
      <c r="B9275" s="153"/>
      <c r="C9275" s="61"/>
      <c r="D9275" t="e">
        <f t="shared" si="292"/>
        <v>#DIV/0!</v>
      </c>
      <c r="F9275">
        <v>9273</v>
      </c>
      <c r="G9275">
        <f t="shared" ca="1" si="291"/>
        <v>1.0849299294799041E-2</v>
      </c>
    </row>
    <row r="9276" spans="2:7" x14ac:dyDescent="0.2">
      <c r="B9276" s="153"/>
      <c r="C9276" s="61"/>
      <c r="D9276" t="e">
        <f t="shared" si="292"/>
        <v>#DIV/0!</v>
      </c>
      <c r="F9276">
        <v>9274</v>
      </c>
      <c r="G9276">
        <f t="shared" ca="1" si="291"/>
        <v>-4.0515555525612229E-2</v>
      </c>
    </row>
    <row r="9277" spans="2:7" x14ac:dyDescent="0.2">
      <c r="B9277" s="153"/>
      <c r="C9277" s="61"/>
      <c r="D9277" t="e">
        <f t="shared" si="292"/>
        <v>#DIV/0!</v>
      </c>
      <c r="F9277">
        <v>9275</v>
      </c>
      <c r="G9277">
        <f t="shared" ca="1" si="291"/>
        <v>-4.6845161845536845E-2</v>
      </c>
    </row>
    <row r="9278" spans="2:7" x14ac:dyDescent="0.2">
      <c r="B9278" s="153"/>
      <c r="C9278" s="61"/>
      <c r="D9278" t="e">
        <f t="shared" si="292"/>
        <v>#DIV/0!</v>
      </c>
      <c r="F9278">
        <v>9276</v>
      </c>
      <c r="G9278">
        <f t="shared" ca="1" si="291"/>
        <v>-9.8366246389091944E-2</v>
      </c>
    </row>
    <row r="9279" spans="2:7" x14ac:dyDescent="0.2">
      <c r="B9279" s="153"/>
      <c r="C9279" s="61"/>
      <c r="D9279" t="e">
        <f t="shared" si="292"/>
        <v>#DIV/0!</v>
      </c>
      <c r="F9279">
        <v>9277</v>
      </c>
      <c r="G9279">
        <f t="shared" ca="1" si="291"/>
        <v>6.1899778655447033E-2</v>
      </c>
    </row>
    <row r="9280" spans="2:7" x14ac:dyDescent="0.2">
      <c r="B9280" s="153"/>
      <c r="C9280" s="61"/>
      <c r="D9280" t="e">
        <f t="shared" si="292"/>
        <v>#DIV/0!</v>
      </c>
      <c r="F9280">
        <v>9278</v>
      </c>
      <c r="G9280">
        <f t="shared" ca="1" si="291"/>
        <v>-4.0224021860302162E-2</v>
      </c>
    </row>
    <row r="9281" spans="2:7" x14ac:dyDescent="0.2">
      <c r="B9281" s="153"/>
      <c r="C9281" s="61"/>
      <c r="D9281" t="e">
        <f t="shared" si="292"/>
        <v>#DIV/0!</v>
      </c>
      <c r="F9281">
        <v>9279</v>
      </c>
      <c r="G9281">
        <f t="shared" ca="1" si="291"/>
        <v>0.10828282451592143</v>
      </c>
    </row>
    <row r="9282" spans="2:7" x14ac:dyDescent="0.2">
      <c r="B9282" s="153"/>
      <c r="C9282" s="61"/>
      <c r="D9282" t="e">
        <f t="shared" si="292"/>
        <v>#DIV/0!</v>
      </c>
      <c r="F9282">
        <v>9280</v>
      </c>
      <c r="G9282">
        <f t="shared" ca="1" si="291"/>
        <v>-6.8806564352595523E-2</v>
      </c>
    </row>
    <row r="9283" spans="2:7" x14ac:dyDescent="0.2">
      <c r="B9283" s="153"/>
      <c r="C9283" s="61"/>
      <c r="D9283" t="e">
        <f t="shared" si="292"/>
        <v>#DIV/0!</v>
      </c>
      <c r="F9283">
        <v>9281</v>
      </c>
      <c r="G9283">
        <f t="shared" ref="G9283:G9346" ca="1" si="293">_xlfn.NORM.INV(RAND(),$N$5,$N$6)</f>
        <v>9.4466604152109196E-2</v>
      </c>
    </row>
    <row r="9284" spans="2:7" x14ac:dyDescent="0.2">
      <c r="B9284" s="153"/>
      <c r="C9284" s="61"/>
      <c r="D9284" t="e">
        <f t="shared" si="292"/>
        <v>#DIV/0!</v>
      </c>
      <c r="F9284">
        <v>9282</v>
      </c>
      <c r="G9284">
        <f t="shared" ca="1" si="293"/>
        <v>-8.8356820477778E-2</v>
      </c>
    </row>
    <row r="9285" spans="2:7" x14ac:dyDescent="0.2">
      <c r="B9285" s="153"/>
      <c r="C9285" s="61"/>
      <c r="D9285" t="e">
        <f t="shared" si="292"/>
        <v>#DIV/0!</v>
      </c>
      <c r="F9285">
        <v>9283</v>
      </c>
      <c r="G9285">
        <f t="shared" ca="1" si="293"/>
        <v>6.7724816257595827E-2</v>
      </c>
    </row>
    <row r="9286" spans="2:7" x14ac:dyDescent="0.2">
      <c r="B9286" s="153"/>
      <c r="C9286" s="61"/>
      <c r="D9286" t="e">
        <f t="shared" si="292"/>
        <v>#DIV/0!</v>
      </c>
      <c r="F9286">
        <v>9284</v>
      </c>
      <c r="G9286">
        <f t="shared" ca="1" si="293"/>
        <v>1.9385176769412368E-2</v>
      </c>
    </row>
    <row r="9287" spans="2:7" x14ac:dyDescent="0.2">
      <c r="B9287" s="153"/>
      <c r="C9287" s="61"/>
      <c r="D9287" t="e">
        <f t="shared" si="292"/>
        <v>#DIV/0!</v>
      </c>
      <c r="F9287">
        <v>9285</v>
      </c>
      <c r="G9287">
        <f t="shared" ca="1" si="293"/>
        <v>-9.07282915872938E-2</v>
      </c>
    </row>
    <row r="9288" spans="2:7" x14ac:dyDescent="0.2">
      <c r="B9288" s="153"/>
      <c r="C9288" s="61"/>
      <c r="D9288" t="e">
        <f t="shared" si="292"/>
        <v>#DIV/0!</v>
      </c>
      <c r="F9288">
        <v>9286</v>
      </c>
      <c r="G9288">
        <f t="shared" ca="1" si="293"/>
        <v>2.3491712924950937E-2</v>
      </c>
    </row>
    <row r="9289" spans="2:7" x14ac:dyDescent="0.2">
      <c r="B9289" s="153"/>
      <c r="C9289" s="61"/>
      <c r="D9289" t="e">
        <f t="shared" si="292"/>
        <v>#DIV/0!</v>
      </c>
      <c r="F9289">
        <v>9287</v>
      </c>
      <c r="G9289">
        <f t="shared" ca="1" si="293"/>
        <v>-9.0380984346473944E-2</v>
      </c>
    </row>
    <row r="9290" spans="2:7" x14ac:dyDescent="0.2">
      <c r="B9290" s="153"/>
      <c r="C9290" s="61"/>
      <c r="D9290" t="e">
        <f t="shared" si="292"/>
        <v>#DIV/0!</v>
      </c>
      <c r="F9290">
        <v>9288</v>
      </c>
      <c r="G9290">
        <f t="shared" ca="1" si="293"/>
        <v>-2.8072058270768491E-2</v>
      </c>
    </row>
    <row r="9291" spans="2:7" x14ac:dyDescent="0.2">
      <c r="B9291" s="153"/>
      <c r="C9291" s="61"/>
      <c r="D9291" t="e">
        <f t="shared" si="292"/>
        <v>#DIV/0!</v>
      </c>
      <c r="F9291">
        <v>9289</v>
      </c>
      <c r="G9291">
        <f t="shared" ca="1" si="293"/>
        <v>5.6802744323226684E-2</v>
      </c>
    </row>
    <row r="9292" spans="2:7" x14ac:dyDescent="0.2">
      <c r="B9292" s="153"/>
      <c r="C9292" s="61"/>
      <c r="D9292" t="e">
        <f t="shared" si="292"/>
        <v>#DIV/0!</v>
      </c>
      <c r="F9292">
        <v>9290</v>
      </c>
      <c r="G9292">
        <f t="shared" ca="1" si="293"/>
        <v>-5.1245212292084903E-2</v>
      </c>
    </row>
    <row r="9293" spans="2:7" x14ac:dyDescent="0.2">
      <c r="B9293" s="153"/>
      <c r="C9293" s="61"/>
      <c r="D9293" t="e">
        <f t="shared" si="292"/>
        <v>#DIV/0!</v>
      </c>
      <c r="F9293">
        <v>9291</v>
      </c>
      <c r="G9293">
        <f t="shared" ca="1" si="293"/>
        <v>2.6537356548042623E-2</v>
      </c>
    </row>
    <row r="9294" spans="2:7" x14ac:dyDescent="0.2">
      <c r="B9294" s="153"/>
      <c r="C9294" s="61"/>
      <c r="D9294" t="e">
        <f t="shared" si="292"/>
        <v>#DIV/0!</v>
      </c>
      <c r="F9294">
        <v>9292</v>
      </c>
      <c r="G9294">
        <f t="shared" ca="1" si="293"/>
        <v>-4.4088032192588458E-2</v>
      </c>
    </row>
    <row r="9295" spans="2:7" x14ac:dyDescent="0.2">
      <c r="B9295" s="153"/>
      <c r="C9295" s="61"/>
      <c r="D9295" t="e">
        <f t="shared" si="292"/>
        <v>#DIV/0!</v>
      </c>
      <c r="F9295">
        <v>9293</v>
      </c>
      <c r="G9295">
        <f t="shared" ca="1" si="293"/>
        <v>-5.1314785340276357E-2</v>
      </c>
    </row>
    <row r="9296" spans="2:7" x14ac:dyDescent="0.2">
      <c r="B9296" s="153"/>
      <c r="C9296" s="61"/>
      <c r="D9296" t="e">
        <f t="shared" si="292"/>
        <v>#DIV/0!</v>
      </c>
      <c r="F9296">
        <v>9294</v>
      </c>
      <c r="G9296">
        <f t="shared" ca="1" si="293"/>
        <v>6.8489366856321517E-3</v>
      </c>
    </row>
    <row r="9297" spans="2:7" x14ac:dyDescent="0.2">
      <c r="B9297" s="153"/>
      <c r="C9297" s="61"/>
      <c r="D9297" t="e">
        <f t="shared" si="292"/>
        <v>#DIV/0!</v>
      </c>
      <c r="F9297">
        <v>9295</v>
      </c>
      <c r="G9297">
        <f t="shared" ca="1" si="293"/>
        <v>-0.12230689206416538</v>
      </c>
    </row>
    <row r="9298" spans="2:7" x14ac:dyDescent="0.2">
      <c r="B9298" s="153"/>
      <c r="C9298" s="61"/>
      <c r="D9298" t="e">
        <f t="shared" ref="D9298:D9361" si="294">(C9298-C9299)/C9299</f>
        <v>#DIV/0!</v>
      </c>
      <c r="F9298">
        <v>9296</v>
      </c>
      <c r="G9298">
        <f t="shared" ca="1" si="293"/>
        <v>2.645738566964918E-2</v>
      </c>
    </row>
    <row r="9299" spans="2:7" x14ac:dyDescent="0.2">
      <c r="B9299" s="153"/>
      <c r="C9299" s="61"/>
      <c r="D9299" t="e">
        <f t="shared" si="294"/>
        <v>#DIV/0!</v>
      </c>
      <c r="F9299">
        <v>9297</v>
      </c>
      <c r="G9299">
        <f t="shared" ca="1" si="293"/>
        <v>-2.8426693747761978E-3</v>
      </c>
    </row>
    <row r="9300" spans="2:7" x14ac:dyDescent="0.2">
      <c r="B9300" s="153"/>
      <c r="C9300" s="61"/>
      <c r="D9300" t="e">
        <f t="shared" si="294"/>
        <v>#DIV/0!</v>
      </c>
      <c r="F9300">
        <v>9298</v>
      </c>
      <c r="G9300">
        <f t="shared" ca="1" si="293"/>
        <v>9.1632325101175027E-2</v>
      </c>
    </row>
    <row r="9301" spans="2:7" x14ac:dyDescent="0.2">
      <c r="B9301" s="153"/>
      <c r="C9301" s="61"/>
      <c r="D9301" t="e">
        <f t="shared" si="294"/>
        <v>#DIV/0!</v>
      </c>
      <c r="F9301">
        <v>9299</v>
      </c>
      <c r="G9301">
        <f t="shared" ca="1" si="293"/>
        <v>5.9117184346375772E-2</v>
      </c>
    </row>
    <row r="9302" spans="2:7" x14ac:dyDescent="0.2">
      <c r="B9302" s="153"/>
      <c r="C9302" s="61"/>
      <c r="D9302" t="e">
        <f t="shared" si="294"/>
        <v>#DIV/0!</v>
      </c>
      <c r="F9302">
        <v>9300</v>
      </c>
      <c r="G9302">
        <f t="shared" ca="1" si="293"/>
        <v>-3.8459157778094832E-2</v>
      </c>
    </row>
    <row r="9303" spans="2:7" x14ac:dyDescent="0.2">
      <c r="B9303" s="153"/>
      <c r="C9303" s="61"/>
      <c r="D9303" t="e">
        <f t="shared" si="294"/>
        <v>#DIV/0!</v>
      </c>
      <c r="F9303">
        <v>9301</v>
      </c>
      <c r="G9303">
        <f t="shared" ca="1" si="293"/>
        <v>1.5980148452253568E-2</v>
      </c>
    </row>
    <row r="9304" spans="2:7" x14ac:dyDescent="0.2">
      <c r="B9304" s="153"/>
      <c r="C9304" s="61"/>
      <c r="D9304" t="e">
        <f t="shared" si="294"/>
        <v>#DIV/0!</v>
      </c>
      <c r="F9304">
        <v>9302</v>
      </c>
      <c r="G9304">
        <f t="shared" ca="1" si="293"/>
        <v>3.753227141272647E-2</v>
      </c>
    </row>
    <row r="9305" spans="2:7" x14ac:dyDescent="0.2">
      <c r="B9305" s="153"/>
      <c r="C9305" s="61"/>
      <c r="D9305" t="e">
        <f t="shared" si="294"/>
        <v>#DIV/0!</v>
      </c>
      <c r="F9305">
        <v>9303</v>
      </c>
      <c r="G9305">
        <f t="shared" ca="1" si="293"/>
        <v>-7.9840584061481229E-2</v>
      </c>
    </row>
    <row r="9306" spans="2:7" x14ac:dyDescent="0.2">
      <c r="B9306" s="153"/>
      <c r="C9306" s="61"/>
      <c r="D9306" t="e">
        <f t="shared" si="294"/>
        <v>#DIV/0!</v>
      </c>
      <c r="F9306">
        <v>9304</v>
      </c>
      <c r="G9306">
        <f t="shared" ca="1" si="293"/>
        <v>9.682446794045331E-2</v>
      </c>
    </row>
    <row r="9307" spans="2:7" x14ac:dyDescent="0.2">
      <c r="B9307" s="153"/>
      <c r="C9307" s="61"/>
      <c r="D9307" t="e">
        <f t="shared" si="294"/>
        <v>#DIV/0!</v>
      </c>
      <c r="F9307">
        <v>9305</v>
      </c>
      <c r="G9307">
        <f t="shared" ca="1" si="293"/>
        <v>1.5507794900656209E-2</v>
      </c>
    </row>
    <row r="9308" spans="2:7" x14ac:dyDescent="0.2">
      <c r="B9308" s="153"/>
      <c r="C9308" s="61"/>
      <c r="D9308" t="e">
        <f t="shared" si="294"/>
        <v>#DIV/0!</v>
      </c>
      <c r="F9308">
        <v>9306</v>
      </c>
      <c r="G9308">
        <f t="shared" ca="1" si="293"/>
        <v>5.6411346772311084E-2</v>
      </c>
    </row>
    <row r="9309" spans="2:7" x14ac:dyDescent="0.2">
      <c r="B9309" s="153"/>
      <c r="C9309" s="61"/>
      <c r="D9309" t="e">
        <f t="shared" si="294"/>
        <v>#DIV/0!</v>
      </c>
      <c r="F9309">
        <v>9307</v>
      </c>
      <c r="G9309">
        <f t="shared" ca="1" si="293"/>
        <v>-6.1611371717606209E-2</v>
      </c>
    </row>
    <row r="9310" spans="2:7" x14ac:dyDescent="0.2">
      <c r="B9310" s="153"/>
      <c r="C9310" s="61"/>
      <c r="D9310" t="e">
        <f t="shared" si="294"/>
        <v>#DIV/0!</v>
      </c>
      <c r="F9310">
        <v>9308</v>
      </c>
      <c r="G9310">
        <f t="shared" ca="1" si="293"/>
        <v>6.4492301645844935E-2</v>
      </c>
    </row>
    <row r="9311" spans="2:7" x14ac:dyDescent="0.2">
      <c r="B9311" s="153"/>
      <c r="C9311" s="61"/>
      <c r="D9311" t="e">
        <f t="shared" si="294"/>
        <v>#DIV/0!</v>
      </c>
      <c r="F9311">
        <v>9309</v>
      </c>
      <c r="G9311">
        <f t="shared" ca="1" si="293"/>
        <v>0.11229656476710713</v>
      </c>
    </row>
    <row r="9312" spans="2:7" x14ac:dyDescent="0.2">
      <c r="B9312" s="153"/>
      <c r="C9312" s="61"/>
      <c r="D9312" t="e">
        <f t="shared" si="294"/>
        <v>#DIV/0!</v>
      </c>
      <c r="F9312">
        <v>9310</v>
      </c>
      <c r="G9312">
        <f t="shared" ca="1" si="293"/>
        <v>-3.6459514861184317E-2</v>
      </c>
    </row>
    <row r="9313" spans="2:7" x14ac:dyDescent="0.2">
      <c r="B9313" s="153"/>
      <c r="C9313" s="61"/>
      <c r="D9313" t="e">
        <f t="shared" si="294"/>
        <v>#DIV/0!</v>
      </c>
      <c r="F9313">
        <v>9311</v>
      </c>
      <c r="G9313">
        <f t="shared" ca="1" si="293"/>
        <v>3.0008183979548513E-2</v>
      </c>
    </row>
    <row r="9314" spans="2:7" x14ac:dyDescent="0.2">
      <c r="B9314" s="153"/>
      <c r="C9314" s="61"/>
      <c r="D9314" t="e">
        <f t="shared" si="294"/>
        <v>#DIV/0!</v>
      </c>
      <c r="F9314">
        <v>9312</v>
      </c>
      <c r="G9314">
        <f t="shared" ca="1" si="293"/>
        <v>-3.4656451416939155E-2</v>
      </c>
    </row>
    <row r="9315" spans="2:7" x14ac:dyDescent="0.2">
      <c r="B9315" s="153"/>
      <c r="C9315" s="61"/>
      <c r="D9315" t="e">
        <f t="shared" si="294"/>
        <v>#DIV/0!</v>
      </c>
      <c r="F9315">
        <v>9313</v>
      </c>
      <c r="G9315">
        <f t="shared" ca="1" si="293"/>
        <v>-7.8111521060293173E-3</v>
      </c>
    </row>
    <row r="9316" spans="2:7" x14ac:dyDescent="0.2">
      <c r="B9316" s="153"/>
      <c r="C9316" s="61"/>
      <c r="D9316" t="e">
        <f t="shared" si="294"/>
        <v>#DIV/0!</v>
      </c>
      <c r="F9316">
        <v>9314</v>
      </c>
      <c r="G9316">
        <f t="shared" ca="1" si="293"/>
        <v>5.4536738534037545E-2</v>
      </c>
    </row>
    <row r="9317" spans="2:7" x14ac:dyDescent="0.2">
      <c r="B9317" s="153"/>
      <c r="C9317" s="61"/>
      <c r="D9317" t="e">
        <f t="shared" si="294"/>
        <v>#DIV/0!</v>
      </c>
      <c r="F9317">
        <v>9315</v>
      </c>
      <c r="G9317">
        <f t="shared" ca="1" si="293"/>
        <v>-3.7778419642915173E-2</v>
      </c>
    </row>
    <row r="9318" spans="2:7" x14ac:dyDescent="0.2">
      <c r="B9318" s="153"/>
      <c r="C9318" s="61"/>
      <c r="D9318" t="e">
        <f t="shared" si="294"/>
        <v>#DIV/0!</v>
      </c>
      <c r="F9318">
        <v>9316</v>
      </c>
      <c r="G9318">
        <f t="shared" ca="1" si="293"/>
        <v>-6.7166702261998432E-2</v>
      </c>
    </row>
    <row r="9319" spans="2:7" x14ac:dyDescent="0.2">
      <c r="B9319" s="153"/>
      <c r="C9319" s="61"/>
      <c r="D9319" t="e">
        <f t="shared" si="294"/>
        <v>#DIV/0!</v>
      </c>
      <c r="F9319">
        <v>9317</v>
      </c>
      <c r="G9319">
        <f t="shared" ca="1" si="293"/>
        <v>6.3269227284928661E-2</v>
      </c>
    </row>
    <row r="9320" spans="2:7" x14ac:dyDescent="0.2">
      <c r="B9320" s="153"/>
      <c r="C9320" s="61"/>
      <c r="D9320" t="e">
        <f t="shared" si="294"/>
        <v>#DIV/0!</v>
      </c>
      <c r="F9320">
        <v>9318</v>
      </c>
      <c r="G9320">
        <f t="shared" ca="1" si="293"/>
        <v>7.0760656148061334E-3</v>
      </c>
    </row>
    <row r="9321" spans="2:7" x14ac:dyDescent="0.2">
      <c r="B9321" s="153"/>
      <c r="C9321" s="61"/>
      <c r="D9321" t="e">
        <f t="shared" si="294"/>
        <v>#DIV/0!</v>
      </c>
      <c r="F9321">
        <v>9319</v>
      </c>
      <c r="G9321">
        <f t="shared" ca="1" si="293"/>
        <v>4.311310908688127E-2</v>
      </c>
    </row>
    <row r="9322" spans="2:7" x14ac:dyDescent="0.2">
      <c r="B9322" s="153"/>
      <c r="C9322" s="61"/>
      <c r="D9322" t="e">
        <f t="shared" si="294"/>
        <v>#DIV/0!</v>
      </c>
      <c r="F9322">
        <v>9320</v>
      </c>
      <c r="G9322">
        <f t="shared" ca="1" si="293"/>
        <v>8.4064075846766423E-2</v>
      </c>
    </row>
    <row r="9323" spans="2:7" x14ac:dyDescent="0.2">
      <c r="B9323" s="153"/>
      <c r="C9323" s="61"/>
      <c r="D9323" t="e">
        <f t="shared" si="294"/>
        <v>#DIV/0!</v>
      </c>
      <c r="F9323">
        <v>9321</v>
      </c>
      <c r="G9323">
        <f t="shared" ca="1" si="293"/>
        <v>-5.4593435616899569E-3</v>
      </c>
    </row>
    <row r="9324" spans="2:7" x14ac:dyDescent="0.2">
      <c r="B9324" s="153"/>
      <c r="C9324" s="61"/>
      <c r="D9324" t="e">
        <f t="shared" si="294"/>
        <v>#DIV/0!</v>
      </c>
      <c r="F9324">
        <v>9322</v>
      </c>
      <c r="G9324">
        <f t="shared" ca="1" si="293"/>
        <v>1.9410907091566367E-2</v>
      </c>
    </row>
    <row r="9325" spans="2:7" x14ac:dyDescent="0.2">
      <c r="B9325" s="153"/>
      <c r="C9325" s="61"/>
      <c r="D9325" t="e">
        <f t="shared" si="294"/>
        <v>#DIV/0!</v>
      </c>
      <c r="F9325">
        <v>9323</v>
      </c>
      <c r="G9325">
        <f t="shared" ca="1" si="293"/>
        <v>4.0042874808235797E-2</v>
      </c>
    </row>
    <row r="9326" spans="2:7" x14ac:dyDescent="0.2">
      <c r="B9326" s="153"/>
      <c r="C9326" s="61"/>
      <c r="D9326" t="e">
        <f t="shared" si="294"/>
        <v>#DIV/0!</v>
      </c>
      <c r="F9326">
        <v>9324</v>
      </c>
      <c r="G9326">
        <f t="shared" ca="1" si="293"/>
        <v>-7.1653927439523563E-2</v>
      </c>
    </row>
    <row r="9327" spans="2:7" x14ac:dyDescent="0.2">
      <c r="B9327" s="153"/>
      <c r="C9327" s="61"/>
      <c r="D9327" t="e">
        <f t="shared" si="294"/>
        <v>#DIV/0!</v>
      </c>
      <c r="F9327">
        <v>9325</v>
      </c>
      <c r="G9327">
        <f t="shared" ca="1" si="293"/>
        <v>-2.4033971355749011E-2</v>
      </c>
    </row>
    <row r="9328" spans="2:7" x14ac:dyDescent="0.2">
      <c r="B9328" s="153"/>
      <c r="C9328" s="61"/>
      <c r="D9328" t="e">
        <f t="shared" si="294"/>
        <v>#DIV/0!</v>
      </c>
      <c r="F9328">
        <v>9326</v>
      </c>
      <c r="G9328">
        <f t="shared" ca="1" si="293"/>
        <v>-2.9139209123934438E-2</v>
      </c>
    </row>
    <row r="9329" spans="2:7" x14ac:dyDescent="0.2">
      <c r="B9329" s="153"/>
      <c r="C9329" s="61"/>
      <c r="D9329" t="e">
        <f t="shared" si="294"/>
        <v>#DIV/0!</v>
      </c>
      <c r="F9329">
        <v>9327</v>
      </c>
      <c r="G9329">
        <f t="shared" ca="1" si="293"/>
        <v>-3.5179653407750269E-2</v>
      </c>
    </row>
    <row r="9330" spans="2:7" x14ac:dyDescent="0.2">
      <c r="B9330" s="153"/>
      <c r="C9330" s="61"/>
      <c r="D9330" t="e">
        <f t="shared" si="294"/>
        <v>#DIV/0!</v>
      </c>
      <c r="F9330">
        <v>9328</v>
      </c>
      <c r="G9330">
        <f t="shared" ca="1" si="293"/>
        <v>-8.0056233057473211E-2</v>
      </c>
    </row>
    <row r="9331" spans="2:7" x14ac:dyDescent="0.2">
      <c r="B9331" s="153"/>
      <c r="C9331" s="61"/>
      <c r="D9331" t="e">
        <f t="shared" si="294"/>
        <v>#DIV/0!</v>
      </c>
      <c r="F9331">
        <v>9329</v>
      </c>
      <c r="G9331">
        <f t="shared" ca="1" si="293"/>
        <v>-3.0291267586989541E-2</v>
      </c>
    </row>
    <row r="9332" spans="2:7" x14ac:dyDescent="0.2">
      <c r="B9332" s="153"/>
      <c r="C9332" s="61"/>
      <c r="D9332" t="e">
        <f t="shared" si="294"/>
        <v>#DIV/0!</v>
      </c>
      <c r="F9332">
        <v>9330</v>
      </c>
      <c r="G9332">
        <f t="shared" ca="1" si="293"/>
        <v>6.6717436423926801E-2</v>
      </c>
    </row>
    <row r="9333" spans="2:7" x14ac:dyDescent="0.2">
      <c r="B9333" s="153"/>
      <c r="C9333" s="61"/>
      <c r="D9333" t="e">
        <f t="shared" si="294"/>
        <v>#DIV/0!</v>
      </c>
      <c r="F9333">
        <v>9331</v>
      </c>
      <c r="G9333">
        <f t="shared" ca="1" si="293"/>
        <v>8.2191734974589245E-3</v>
      </c>
    </row>
    <row r="9334" spans="2:7" x14ac:dyDescent="0.2">
      <c r="B9334" s="153"/>
      <c r="C9334" s="61"/>
      <c r="D9334" t="e">
        <f t="shared" si="294"/>
        <v>#DIV/0!</v>
      </c>
      <c r="F9334">
        <v>9332</v>
      </c>
      <c r="G9334">
        <f t="shared" ca="1" si="293"/>
        <v>-0.14350043899153261</v>
      </c>
    </row>
    <row r="9335" spans="2:7" x14ac:dyDescent="0.2">
      <c r="B9335" s="153"/>
      <c r="C9335" s="61"/>
      <c r="D9335" t="e">
        <f t="shared" si="294"/>
        <v>#DIV/0!</v>
      </c>
      <c r="F9335">
        <v>9333</v>
      </c>
      <c r="G9335">
        <f t="shared" ca="1" si="293"/>
        <v>5.3264378007772568E-2</v>
      </c>
    </row>
    <row r="9336" spans="2:7" x14ac:dyDescent="0.2">
      <c r="B9336" s="153"/>
      <c r="C9336" s="61"/>
      <c r="D9336" t="e">
        <f t="shared" si="294"/>
        <v>#DIV/0!</v>
      </c>
      <c r="F9336">
        <v>9334</v>
      </c>
      <c r="G9336">
        <f t="shared" ca="1" si="293"/>
        <v>7.1267035185656621E-2</v>
      </c>
    </row>
    <row r="9337" spans="2:7" x14ac:dyDescent="0.2">
      <c r="B9337" s="153"/>
      <c r="C9337" s="61"/>
      <c r="D9337" t="e">
        <f t="shared" si="294"/>
        <v>#DIV/0!</v>
      </c>
      <c r="F9337">
        <v>9335</v>
      </c>
      <c r="G9337">
        <f t="shared" ca="1" si="293"/>
        <v>8.2448181503123774E-2</v>
      </c>
    </row>
    <row r="9338" spans="2:7" x14ac:dyDescent="0.2">
      <c r="B9338" s="153"/>
      <c r="C9338" s="61"/>
      <c r="D9338" t="e">
        <f t="shared" si="294"/>
        <v>#DIV/0!</v>
      </c>
      <c r="F9338">
        <v>9336</v>
      </c>
      <c r="G9338">
        <f t="shared" ca="1" si="293"/>
        <v>-8.7793431896798821E-2</v>
      </c>
    </row>
    <row r="9339" spans="2:7" x14ac:dyDescent="0.2">
      <c r="B9339" s="153"/>
      <c r="C9339" s="61"/>
      <c r="D9339" t="e">
        <f t="shared" si="294"/>
        <v>#DIV/0!</v>
      </c>
      <c r="F9339">
        <v>9337</v>
      </c>
      <c r="G9339">
        <f t="shared" ca="1" si="293"/>
        <v>3.8213044352276196E-2</v>
      </c>
    </row>
    <row r="9340" spans="2:7" x14ac:dyDescent="0.2">
      <c r="B9340" s="153"/>
      <c r="C9340" s="61"/>
      <c r="D9340" t="e">
        <f t="shared" si="294"/>
        <v>#DIV/0!</v>
      </c>
      <c r="F9340">
        <v>9338</v>
      </c>
      <c r="G9340">
        <f t="shared" ca="1" si="293"/>
        <v>-1.4609071241170694E-2</v>
      </c>
    </row>
    <row r="9341" spans="2:7" x14ac:dyDescent="0.2">
      <c r="B9341" s="153"/>
      <c r="C9341" s="61"/>
      <c r="D9341" t="e">
        <f t="shared" si="294"/>
        <v>#DIV/0!</v>
      </c>
      <c r="F9341">
        <v>9339</v>
      </c>
      <c r="G9341">
        <f t="shared" ca="1" si="293"/>
        <v>-1.2425315380431387E-2</v>
      </c>
    </row>
    <row r="9342" spans="2:7" x14ac:dyDescent="0.2">
      <c r="B9342" s="153"/>
      <c r="C9342" s="61"/>
      <c r="D9342" t="e">
        <f t="shared" si="294"/>
        <v>#DIV/0!</v>
      </c>
      <c r="F9342">
        <v>9340</v>
      </c>
      <c r="G9342">
        <f t="shared" ca="1" si="293"/>
        <v>0.1043136514878851</v>
      </c>
    </row>
    <row r="9343" spans="2:7" x14ac:dyDescent="0.2">
      <c r="B9343" s="153"/>
      <c r="C9343" s="61"/>
      <c r="D9343" t="e">
        <f t="shared" si="294"/>
        <v>#DIV/0!</v>
      </c>
      <c r="F9343">
        <v>9341</v>
      </c>
      <c r="G9343">
        <f t="shared" ca="1" si="293"/>
        <v>7.9217587317119517E-2</v>
      </c>
    </row>
    <row r="9344" spans="2:7" x14ac:dyDescent="0.2">
      <c r="B9344" s="153"/>
      <c r="C9344" s="61"/>
      <c r="D9344" t="e">
        <f t="shared" si="294"/>
        <v>#DIV/0!</v>
      </c>
      <c r="F9344">
        <v>9342</v>
      </c>
      <c r="G9344">
        <f t="shared" ca="1" si="293"/>
        <v>4.6722519301272093E-3</v>
      </c>
    </row>
    <row r="9345" spans="2:7" x14ac:dyDescent="0.2">
      <c r="B9345" s="153"/>
      <c r="C9345" s="61"/>
      <c r="D9345" t="e">
        <f t="shared" si="294"/>
        <v>#DIV/0!</v>
      </c>
      <c r="F9345">
        <v>9343</v>
      </c>
      <c r="G9345">
        <f t="shared" ca="1" si="293"/>
        <v>3.5199060770008887E-2</v>
      </c>
    </row>
    <row r="9346" spans="2:7" x14ac:dyDescent="0.2">
      <c r="B9346" s="153"/>
      <c r="C9346" s="61"/>
      <c r="D9346" t="e">
        <f t="shared" si="294"/>
        <v>#DIV/0!</v>
      </c>
      <c r="F9346">
        <v>9344</v>
      </c>
      <c r="G9346">
        <f t="shared" ca="1" si="293"/>
        <v>8.3592504860274294E-2</v>
      </c>
    </row>
    <row r="9347" spans="2:7" x14ac:dyDescent="0.2">
      <c r="B9347" s="153"/>
      <c r="C9347" s="61"/>
      <c r="D9347" t="e">
        <f t="shared" si="294"/>
        <v>#DIV/0!</v>
      </c>
      <c r="F9347">
        <v>9345</v>
      </c>
      <c r="G9347">
        <f t="shared" ref="G9347:G9410" ca="1" si="295">_xlfn.NORM.INV(RAND(),$N$5,$N$6)</f>
        <v>-4.0094809187839588E-4</v>
      </c>
    </row>
    <row r="9348" spans="2:7" x14ac:dyDescent="0.2">
      <c r="B9348" s="153"/>
      <c r="C9348" s="61"/>
      <c r="D9348" t="e">
        <f t="shared" si="294"/>
        <v>#DIV/0!</v>
      </c>
      <c r="F9348">
        <v>9346</v>
      </c>
      <c r="G9348">
        <f t="shared" ca="1" si="295"/>
        <v>4.0576174077286788E-2</v>
      </c>
    </row>
    <row r="9349" spans="2:7" x14ac:dyDescent="0.2">
      <c r="B9349" s="153"/>
      <c r="C9349" s="61"/>
      <c r="D9349" t="e">
        <f t="shared" si="294"/>
        <v>#DIV/0!</v>
      </c>
      <c r="F9349">
        <v>9347</v>
      </c>
      <c r="G9349">
        <f t="shared" ca="1" si="295"/>
        <v>-3.3833362106036213E-2</v>
      </c>
    </row>
    <row r="9350" spans="2:7" x14ac:dyDescent="0.2">
      <c r="B9350" s="153"/>
      <c r="C9350" s="61"/>
      <c r="D9350" t="e">
        <f t="shared" si="294"/>
        <v>#DIV/0!</v>
      </c>
      <c r="F9350">
        <v>9348</v>
      </c>
      <c r="G9350">
        <f t="shared" ca="1" si="295"/>
        <v>3.046085117388052E-3</v>
      </c>
    </row>
    <row r="9351" spans="2:7" x14ac:dyDescent="0.2">
      <c r="B9351" s="153"/>
      <c r="C9351" s="61"/>
      <c r="D9351" t="e">
        <f t="shared" si="294"/>
        <v>#DIV/0!</v>
      </c>
      <c r="F9351">
        <v>9349</v>
      </c>
      <c r="G9351">
        <f t="shared" ca="1" si="295"/>
        <v>1.1807331775525178E-2</v>
      </c>
    </row>
    <row r="9352" spans="2:7" x14ac:dyDescent="0.2">
      <c r="B9352" s="153"/>
      <c r="C9352" s="61"/>
      <c r="D9352" t="e">
        <f t="shared" si="294"/>
        <v>#DIV/0!</v>
      </c>
      <c r="F9352">
        <v>9350</v>
      </c>
      <c r="G9352">
        <f t="shared" ca="1" si="295"/>
        <v>-2.1046474009204414E-2</v>
      </c>
    </row>
    <row r="9353" spans="2:7" x14ac:dyDescent="0.2">
      <c r="B9353" s="153"/>
      <c r="C9353" s="61"/>
      <c r="D9353" t="e">
        <f t="shared" si="294"/>
        <v>#DIV/0!</v>
      </c>
      <c r="F9353">
        <v>9351</v>
      </c>
      <c r="G9353">
        <f t="shared" ca="1" si="295"/>
        <v>-8.1403027880842392E-4</v>
      </c>
    </row>
    <row r="9354" spans="2:7" x14ac:dyDescent="0.2">
      <c r="B9354" s="153"/>
      <c r="C9354" s="61"/>
      <c r="D9354" t="e">
        <f t="shared" si="294"/>
        <v>#DIV/0!</v>
      </c>
      <c r="F9354">
        <v>9352</v>
      </c>
      <c r="G9354">
        <f t="shared" ca="1" si="295"/>
        <v>-0.10100982014854515</v>
      </c>
    </row>
    <row r="9355" spans="2:7" x14ac:dyDescent="0.2">
      <c r="B9355" s="153"/>
      <c r="C9355" s="61"/>
      <c r="D9355" t="e">
        <f t="shared" si="294"/>
        <v>#DIV/0!</v>
      </c>
      <c r="F9355">
        <v>9353</v>
      </c>
      <c r="G9355">
        <f t="shared" ca="1" si="295"/>
        <v>-8.4834811924520623E-3</v>
      </c>
    </row>
    <row r="9356" spans="2:7" x14ac:dyDescent="0.2">
      <c r="B9356" s="153"/>
      <c r="C9356" s="61"/>
      <c r="D9356" t="e">
        <f t="shared" si="294"/>
        <v>#DIV/0!</v>
      </c>
      <c r="F9356">
        <v>9354</v>
      </c>
      <c r="G9356">
        <f t="shared" ca="1" si="295"/>
        <v>7.8189958173999902E-3</v>
      </c>
    </row>
    <row r="9357" spans="2:7" x14ac:dyDescent="0.2">
      <c r="B9357" s="153"/>
      <c r="C9357" s="61"/>
      <c r="D9357" t="e">
        <f t="shared" si="294"/>
        <v>#DIV/0!</v>
      </c>
      <c r="F9357">
        <v>9355</v>
      </c>
      <c r="G9357">
        <f t="shared" ca="1" si="295"/>
        <v>1.4764284958222289E-2</v>
      </c>
    </row>
    <row r="9358" spans="2:7" x14ac:dyDescent="0.2">
      <c r="B9358" s="153"/>
      <c r="C9358" s="61"/>
      <c r="D9358" t="e">
        <f t="shared" si="294"/>
        <v>#DIV/0!</v>
      </c>
      <c r="F9358">
        <v>9356</v>
      </c>
      <c r="G9358">
        <f t="shared" ca="1" si="295"/>
        <v>4.175267221543353E-2</v>
      </c>
    </row>
    <row r="9359" spans="2:7" x14ac:dyDescent="0.2">
      <c r="B9359" s="153"/>
      <c r="C9359" s="61"/>
      <c r="D9359" t="e">
        <f t="shared" si="294"/>
        <v>#DIV/0!</v>
      </c>
      <c r="F9359">
        <v>9357</v>
      </c>
      <c r="G9359">
        <f t="shared" ca="1" si="295"/>
        <v>0.15764178941067875</v>
      </c>
    </row>
    <row r="9360" spans="2:7" x14ac:dyDescent="0.2">
      <c r="B9360" s="153"/>
      <c r="C9360" s="61"/>
      <c r="D9360" t="e">
        <f t="shared" si="294"/>
        <v>#DIV/0!</v>
      </c>
      <c r="F9360">
        <v>9358</v>
      </c>
      <c r="G9360">
        <f t="shared" ca="1" si="295"/>
        <v>-3.7215930668500583E-2</v>
      </c>
    </row>
    <row r="9361" spans="2:7" x14ac:dyDescent="0.2">
      <c r="B9361" s="153"/>
      <c r="C9361" s="61"/>
      <c r="D9361" t="e">
        <f t="shared" si="294"/>
        <v>#DIV/0!</v>
      </c>
      <c r="F9361">
        <v>9359</v>
      </c>
      <c r="G9361">
        <f t="shared" ca="1" si="295"/>
        <v>-8.1182014711467451E-2</v>
      </c>
    </row>
    <row r="9362" spans="2:7" x14ac:dyDescent="0.2">
      <c r="B9362" s="153"/>
      <c r="C9362" s="61"/>
      <c r="D9362" t="e">
        <f t="shared" ref="D9362:D9425" si="296">(C9362-C9363)/C9363</f>
        <v>#DIV/0!</v>
      </c>
      <c r="F9362">
        <v>9360</v>
      </c>
      <c r="G9362">
        <f t="shared" ca="1" si="295"/>
        <v>-5.767323288985908E-2</v>
      </c>
    </row>
    <row r="9363" spans="2:7" x14ac:dyDescent="0.2">
      <c r="B9363" s="153"/>
      <c r="C9363" s="61"/>
      <c r="D9363" t="e">
        <f t="shared" si="296"/>
        <v>#DIV/0!</v>
      </c>
      <c r="F9363">
        <v>9361</v>
      </c>
      <c r="G9363">
        <f t="shared" ca="1" si="295"/>
        <v>-7.0712547729214051E-2</v>
      </c>
    </row>
    <row r="9364" spans="2:7" x14ac:dyDescent="0.2">
      <c r="B9364" s="153"/>
      <c r="C9364" s="61"/>
      <c r="D9364" t="e">
        <f t="shared" si="296"/>
        <v>#DIV/0!</v>
      </c>
      <c r="F9364">
        <v>9362</v>
      </c>
      <c r="G9364">
        <f t="shared" ca="1" si="295"/>
        <v>4.8367242312318662E-2</v>
      </c>
    </row>
    <row r="9365" spans="2:7" x14ac:dyDescent="0.2">
      <c r="B9365" s="153"/>
      <c r="C9365" s="61"/>
      <c r="D9365" t="e">
        <f t="shared" si="296"/>
        <v>#DIV/0!</v>
      </c>
      <c r="F9365">
        <v>9363</v>
      </c>
      <c r="G9365">
        <f t="shared" ca="1" si="295"/>
        <v>8.9327872395153878E-3</v>
      </c>
    </row>
    <row r="9366" spans="2:7" x14ac:dyDescent="0.2">
      <c r="B9366" s="153"/>
      <c r="C9366" s="61"/>
      <c r="D9366" t="e">
        <f t="shared" si="296"/>
        <v>#DIV/0!</v>
      </c>
      <c r="F9366">
        <v>9364</v>
      </c>
      <c r="G9366">
        <f t="shared" ca="1" si="295"/>
        <v>-0.10372370257954322</v>
      </c>
    </row>
    <row r="9367" spans="2:7" x14ac:dyDescent="0.2">
      <c r="B9367" s="153"/>
      <c r="C9367" s="61"/>
      <c r="D9367" t="e">
        <f t="shared" si="296"/>
        <v>#DIV/0!</v>
      </c>
      <c r="F9367">
        <v>9365</v>
      </c>
      <c r="G9367">
        <f t="shared" ca="1" si="295"/>
        <v>1.378399846355821E-2</v>
      </c>
    </row>
    <row r="9368" spans="2:7" x14ac:dyDescent="0.2">
      <c r="B9368" s="153"/>
      <c r="C9368" s="61"/>
      <c r="D9368" t="e">
        <f t="shared" si="296"/>
        <v>#DIV/0!</v>
      </c>
      <c r="F9368">
        <v>9366</v>
      </c>
      <c r="G9368">
        <f t="shared" ca="1" si="295"/>
        <v>-9.5668884630680184E-2</v>
      </c>
    </row>
    <row r="9369" spans="2:7" x14ac:dyDescent="0.2">
      <c r="B9369" s="153"/>
      <c r="C9369" s="61"/>
      <c r="D9369" t="e">
        <f t="shared" si="296"/>
        <v>#DIV/0!</v>
      </c>
      <c r="F9369">
        <v>9367</v>
      </c>
      <c r="G9369">
        <f t="shared" ca="1" si="295"/>
        <v>-6.2701173273280161E-2</v>
      </c>
    </row>
    <row r="9370" spans="2:7" x14ac:dyDescent="0.2">
      <c r="B9370" s="153"/>
      <c r="C9370" s="61"/>
      <c r="D9370" t="e">
        <f t="shared" si="296"/>
        <v>#DIV/0!</v>
      </c>
      <c r="F9370">
        <v>9368</v>
      </c>
      <c r="G9370">
        <f t="shared" ca="1" si="295"/>
        <v>1.9321624549206579E-2</v>
      </c>
    </row>
    <row r="9371" spans="2:7" x14ac:dyDescent="0.2">
      <c r="B9371" s="153"/>
      <c r="C9371" s="61"/>
      <c r="D9371" t="e">
        <f t="shared" si="296"/>
        <v>#DIV/0!</v>
      </c>
      <c r="F9371">
        <v>9369</v>
      </c>
      <c r="G9371">
        <f t="shared" ca="1" si="295"/>
        <v>4.5323425545268234E-2</v>
      </c>
    </row>
    <row r="9372" spans="2:7" x14ac:dyDescent="0.2">
      <c r="B9372" s="153"/>
      <c r="C9372" s="61"/>
      <c r="D9372" t="e">
        <f t="shared" si="296"/>
        <v>#DIV/0!</v>
      </c>
      <c r="F9372">
        <v>9370</v>
      </c>
      <c r="G9372">
        <f t="shared" ca="1" si="295"/>
        <v>8.3978681004531611E-2</v>
      </c>
    </row>
    <row r="9373" spans="2:7" x14ac:dyDescent="0.2">
      <c r="B9373" s="153"/>
      <c r="C9373" s="61"/>
      <c r="D9373" t="e">
        <f t="shared" si="296"/>
        <v>#DIV/0!</v>
      </c>
      <c r="F9373">
        <v>9371</v>
      </c>
      <c r="G9373">
        <f t="shared" ca="1" si="295"/>
        <v>4.2553609373626809E-2</v>
      </c>
    </row>
    <row r="9374" spans="2:7" x14ac:dyDescent="0.2">
      <c r="B9374" s="153"/>
      <c r="C9374" s="61"/>
      <c r="D9374" t="e">
        <f t="shared" si="296"/>
        <v>#DIV/0!</v>
      </c>
      <c r="F9374">
        <v>9372</v>
      </c>
      <c r="G9374">
        <f t="shared" ca="1" si="295"/>
        <v>2.6974961484861264E-2</v>
      </c>
    </row>
    <row r="9375" spans="2:7" x14ac:dyDescent="0.2">
      <c r="B9375" s="153"/>
      <c r="C9375" s="61"/>
      <c r="D9375" t="e">
        <f t="shared" si="296"/>
        <v>#DIV/0!</v>
      </c>
      <c r="F9375">
        <v>9373</v>
      </c>
      <c r="G9375">
        <f t="shared" ca="1" si="295"/>
        <v>-1.5293387976233178E-2</v>
      </c>
    </row>
    <row r="9376" spans="2:7" x14ac:dyDescent="0.2">
      <c r="B9376" s="153"/>
      <c r="C9376" s="61"/>
      <c r="D9376" t="e">
        <f t="shared" si="296"/>
        <v>#DIV/0!</v>
      </c>
      <c r="F9376">
        <v>9374</v>
      </c>
      <c r="G9376">
        <f t="shared" ca="1" si="295"/>
        <v>-0.17411921974328337</v>
      </c>
    </row>
    <row r="9377" spans="2:7" x14ac:dyDescent="0.2">
      <c r="B9377" s="153"/>
      <c r="C9377" s="61"/>
      <c r="D9377" t="e">
        <f t="shared" si="296"/>
        <v>#DIV/0!</v>
      </c>
      <c r="F9377">
        <v>9375</v>
      </c>
      <c r="G9377">
        <f t="shared" ca="1" si="295"/>
        <v>1.2340853655636851E-2</v>
      </c>
    </row>
    <row r="9378" spans="2:7" x14ac:dyDescent="0.2">
      <c r="B9378" s="153"/>
      <c r="C9378" s="61"/>
      <c r="D9378" t="e">
        <f t="shared" si="296"/>
        <v>#DIV/0!</v>
      </c>
      <c r="F9378">
        <v>9376</v>
      </c>
      <c r="G9378">
        <f t="shared" ca="1" si="295"/>
        <v>-6.5959971569923032E-2</v>
      </c>
    </row>
    <row r="9379" spans="2:7" x14ac:dyDescent="0.2">
      <c r="B9379" s="153"/>
      <c r="C9379" s="61"/>
      <c r="D9379" t="e">
        <f t="shared" si="296"/>
        <v>#DIV/0!</v>
      </c>
      <c r="F9379">
        <v>9377</v>
      </c>
      <c r="G9379">
        <f t="shared" ca="1" si="295"/>
        <v>5.4629608997122457E-2</v>
      </c>
    </row>
    <row r="9380" spans="2:7" x14ac:dyDescent="0.2">
      <c r="B9380" s="153"/>
      <c r="C9380" s="61"/>
      <c r="D9380" t="e">
        <f t="shared" si="296"/>
        <v>#DIV/0!</v>
      </c>
      <c r="F9380">
        <v>9378</v>
      </c>
      <c r="G9380">
        <f t="shared" ca="1" si="295"/>
        <v>-1.7750045225477441E-2</v>
      </c>
    </row>
    <row r="9381" spans="2:7" x14ac:dyDescent="0.2">
      <c r="B9381" s="153"/>
      <c r="C9381" s="61"/>
      <c r="D9381" t="e">
        <f t="shared" si="296"/>
        <v>#DIV/0!</v>
      </c>
      <c r="F9381">
        <v>9379</v>
      </c>
      <c r="G9381">
        <f t="shared" ca="1" si="295"/>
        <v>7.0183908806084855E-2</v>
      </c>
    </row>
    <row r="9382" spans="2:7" x14ac:dyDescent="0.2">
      <c r="B9382" s="153"/>
      <c r="C9382" s="61"/>
      <c r="D9382" t="e">
        <f t="shared" si="296"/>
        <v>#DIV/0!</v>
      </c>
      <c r="F9382">
        <v>9380</v>
      </c>
      <c r="G9382">
        <f t="shared" ca="1" si="295"/>
        <v>-3.2107928256703416E-2</v>
      </c>
    </row>
    <row r="9383" spans="2:7" x14ac:dyDescent="0.2">
      <c r="B9383" s="153"/>
      <c r="C9383" s="61"/>
      <c r="D9383" t="e">
        <f t="shared" si="296"/>
        <v>#DIV/0!</v>
      </c>
      <c r="F9383">
        <v>9381</v>
      </c>
      <c r="G9383">
        <f t="shared" ca="1" si="295"/>
        <v>-6.8809545417044704E-2</v>
      </c>
    </row>
    <row r="9384" spans="2:7" x14ac:dyDescent="0.2">
      <c r="B9384" s="153"/>
      <c r="C9384" s="61"/>
      <c r="D9384" t="e">
        <f t="shared" si="296"/>
        <v>#DIV/0!</v>
      </c>
      <c r="F9384">
        <v>9382</v>
      </c>
      <c r="G9384">
        <f t="shared" ca="1" si="295"/>
        <v>-1.1917533485981928E-2</v>
      </c>
    </row>
    <row r="9385" spans="2:7" x14ac:dyDescent="0.2">
      <c r="B9385" s="153"/>
      <c r="C9385" s="61"/>
      <c r="D9385" t="e">
        <f t="shared" si="296"/>
        <v>#DIV/0!</v>
      </c>
      <c r="F9385">
        <v>9383</v>
      </c>
      <c r="G9385">
        <f t="shared" ca="1" si="295"/>
        <v>5.7645928140149814E-2</v>
      </c>
    </row>
    <row r="9386" spans="2:7" x14ac:dyDescent="0.2">
      <c r="B9386" s="153"/>
      <c r="C9386" s="61"/>
      <c r="D9386" t="e">
        <f t="shared" si="296"/>
        <v>#DIV/0!</v>
      </c>
      <c r="F9386">
        <v>9384</v>
      </c>
      <c r="G9386">
        <f t="shared" ca="1" si="295"/>
        <v>6.4536348892453868E-2</v>
      </c>
    </row>
    <row r="9387" spans="2:7" x14ac:dyDescent="0.2">
      <c r="B9387" s="153"/>
      <c r="C9387" s="61"/>
      <c r="D9387" t="e">
        <f t="shared" si="296"/>
        <v>#DIV/0!</v>
      </c>
      <c r="F9387">
        <v>9385</v>
      </c>
      <c r="G9387">
        <f t="shared" ca="1" si="295"/>
        <v>1.4775291436679735E-2</v>
      </c>
    </row>
    <row r="9388" spans="2:7" x14ac:dyDescent="0.2">
      <c r="B9388" s="153"/>
      <c r="C9388" s="61"/>
      <c r="D9388" t="e">
        <f t="shared" si="296"/>
        <v>#DIV/0!</v>
      </c>
      <c r="F9388">
        <v>9386</v>
      </c>
      <c r="G9388">
        <f t="shared" ca="1" si="295"/>
        <v>6.027476597427503E-2</v>
      </c>
    </row>
    <row r="9389" spans="2:7" x14ac:dyDescent="0.2">
      <c r="B9389" s="153"/>
      <c r="C9389" s="61"/>
      <c r="D9389" t="e">
        <f t="shared" si="296"/>
        <v>#DIV/0!</v>
      </c>
      <c r="F9389">
        <v>9387</v>
      </c>
      <c r="G9389">
        <f t="shared" ca="1" si="295"/>
        <v>-6.9683643734082423E-2</v>
      </c>
    </row>
    <row r="9390" spans="2:7" x14ac:dyDescent="0.2">
      <c r="B9390" s="153"/>
      <c r="C9390" s="61"/>
      <c r="D9390" t="e">
        <f t="shared" si="296"/>
        <v>#DIV/0!</v>
      </c>
      <c r="F9390">
        <v>9388</v>
      </c>
      <c r="G9390">
        <f t="shared" ca="1" si="295"/>
        <v>-2.1406687872782916E-2</v>
      </c>
    </row>
    <row r="9391" spans="2:7" x14ac:dyDescent="0.2">
      <c r="B9391" s="153"/>
      <c r="C9391" s="61"/>
      <c r="D9391" t="e">
        <f t="shared" si="296"/>
        <v>#DIV/0!</v>
      </c>
      <c r="F9391">
        <v>9389</v>
      </c>
      <c r="G9391">
        <f t="shared" ca="1" si="295"/>
        <v>7.0868805184245154E-2</v>
      </c>
    </row>
    <row r="9392" spans="2:7" x14ac:dyDescent="0.2">
      <c r="B9392" s="153"/>
      <c r="C9392" s="61"/>
      <c r="D9392" t="e">
        <f t="shared" si="296"/>
        <v>#DIV/0!</v>
      </c>
      <c r="F9392">
        <v>9390</v>
      </c>
      <c r="G9392">
        <f t="shared" ca="1" si="295"/>
        <v>8.6909642481898294E-2</v>
      </c>
    </row>
    <row r="9393" spans="2:7" x14ac:dyDescent="0.2">
      <c r="B9393" s="153"/>
      <c r="C9393" s="61"/>
      <c r="D9393" t="e">
        <f t="shared" si="296"/>
        <v>#DIV/0!</v>
      </c>
      <c r="F9393">
        <v>9391</v>
      </c>
      <c r="G9393">
        <f t="shared" ca="1" si="295"/>
        <v>-1.5437241852454089E-2</v>
      </c>
    </row>
    <row r="9394" spans="2:7" x14ac:dyDescent="0.2">
      <c r="B9394" s="153"/>
      <c r="C9394" s="61"/>
      <c r="D9394" t="e">
        <f t="shared" si="296"/>
        <v>#DIV/0!</v>
      </c>
      <c r="F9394">
        <v>9392</v>
      </c>
      <c r="G9394">
        <f t="shared" ca="1" si="295"/>
        <v>5.0667924460451222E-2</v>
      </c>
    </row>
    <row r="9395" spans="2:7" x14ac:dyDescent="0.2">
      <c r="B9395" s="153"/>
      <c r="C9395" s="61"/>
      <c r="D9395" t="e">
        <f t="shared" si="296"/>
        <v>#DIV/0!</v>
      </c>
      <c r="F9395">
        <v>9393</v>
      </c>
      <c r="G9395">
        <f t="shared" ca="1" si="295"/>
        <v>4.1691060465326932E-2</v>
      </c>
    </row>
    <row r="9396" spans="2:7" x14ac:dyDescent="0.2">
      <c r="B9396" s="153"/>
      <c r="C9396" s="61"/>
      <c r="D9396" t="e">
        <f t="shared" si="296"/>
        <v>#DIV/0!</v>
      </c>
      <c r="F9396">
        <v>9394</v>
      </c>
      <c r="G9396">
        <f t="shared" ca="1" si="295"/>
        <v>2.6094959102584761E-3</v>
      </c>
    </row>
    <row r="9397" spans="2:7" x14ac:dyDescent="0.2">
      <c r="B9397" s="153"/>
      <c r="C9397" s="61"/>
      <c r="D9397" t="e">
        <f t="shared" si="296"/>
        <v>#DIV/0!</v>
      </c>
      <c r="F9397">
        <v>9395</v>
      </c>
      <c r="G9397">
        <f t="shared" ca="1" si="295"/>
        <v>-1.9887170743911664E-2</v>
      </c>
    </row>
    <row r="9398" spans="2:7" x14ac:dyDescent="0.2">
      <c r="B9398" s="153"/>
      <c r="C9398" s="61"/>
      <c r="D9398" t="e">
        <f t="shared" si="296"/>
        <v>#DIV/0!</v>
      </c>
      <c r="F9398">
        <v>9396</v>
      </c>
      <c r="G9398">
        <f t="shared" ca="1" si="295"/>
        <v>4.1317869525804303E-2</v>
      </c>
    </row>
    <row r="9399" spans="2:7" x14ac:dyDescent="0.2">
      <c r="B9399" s="153"/>
      <c r="C9399" s="61"/>
      <c r="D9399" t="e">
        <f t="shared" si="296"/>
        <v>#DIV/0!</v>
      </c>
      <c r="F9399">
        <v>9397</v>
      </c>
      <c r="G9399">
        <f t="shared" ca="1" si="295"/>
        <v>4.3654090869750355E-2</v>
      </c>
    </row>
    <row r="9400" spans="2:7" x14ac:dyDescent="0.2">
      <c r="B9400" s="153"/>
      <c r="C9400" s="61"/>
      <c r="D9400" t="e">
        <f t="shared" si="296"/>
        <v>#DIV/0!</v>
      </c>
      <c r="F9400">
        <v>9398</v>
      </c>
      <c r="G9400">
        <f t="shared" ca="1" si="295"/>
        <v>2.3550125188749341E-2</v>
      </c>
    </row>
    <row r="9401" spans="2:7" x14ac:dyDescent="0.2">
      <c r="B9401" s="153"/>
      <c r="C9401" s="61"/>
      <c r="D9401" t="e">
        <f t="shared" si="296"/>
        <v>#DIV/0!</v>
      </c>
      <c r="F9401">
        <v>9399</v>
      </c>
      <c r="G9401">
        <f t="shared" ca="1" si="295"/>
        <v>1.3556333052272261E-2</v>
      </c>
    </row>
    <row r="9402" spans="2:7" x14ac:dyDescent="0.2">
      <c r="B9402" s="153"/>
      <c r="C9402" s="61"/>
      <c r="D9402" t="e">
        <f t="shared" si="296"/>
        <v>#DIV/0!</v>
      </c>
      <c r="F9402">
        <v>9400</v>
      </c>
      <c r="G9402">
        <f t="shared" ca="1" si="295"/>
        <v>1.1792622370348727E-2</v>
      </c>
    </row>
    <row r="9403" spans="2:7" x14ac:dyDescent="0.2">
      <c r="B9403" s="153"/>
      <c r="C9403" s="61"/>
      <c r="D9403" t="e">
        <f t="shared" si="296"/>
        <v>#DIV/0!</v>
      </c>
      <c r="F9403">
        <v>9401</v>
      </c>
      <c r="G9403">
        <f t="shared" ca="1" si="295"/>
        <v>8.4778404541664635E-3</v>
      </c>
    </row>
    <row r="9404" spans="2:7" x14ac:dyDescent="0.2">
      <c r="B9404" s="153"/>
      <c r="C9404" s="61"/>
      <c r="D9404" t="e">
        <f t="shared" si="296"/>
        <v>#DIV/0!</v>
      </c>
      <c r="F9404">
        <v>9402</v>
      </c>
      <c r="G9404">
        <f t="shared" ca="1" si="295"/>
        <v>4.966036567512451E-2</v>
      </c>
    </row>
    <row r="9405" spans="2:7" x14ac:dyDescent="0.2">
      <c r="B9405" s="153"/>
      <c r="C9405" s="61"/>
      <c r="D9405" t="e">
        <f t="shared" si="296"/>
        <v>#DIV/0!</v>
      </c>
      <c r="F9405">
        <v>9403</v>
      </c>
      <c r="G9405">
        <f t="shared" ca="1" si="295"/>
        <v>1.8623098238378318E-2</v>
      </c>
    </row>
    <row r="9406" spans="2:7" x14ac:dyDescent="0.2">
      <c r="B9406" s="153"/>
      <c r="C9406" s="61"/>
      <c r="D9406" t="e">
        <f t="shared" si="296"/>
        <v>#DIV/0!</v>
      </c>
      <c r="F9406">
        <v>9404</v>
      </c>
      <c r="G9406">
        <f t="shared" ca="1" si="295"/>
        <v>1.4770817662839931E-2</v>
      </c>
    </row>
    <row r="9407" spans="2:7" x14ac:dyDescent="0.2">
      <c r="B9407" s="153"/>
      <c r="C9407" s="61"/>
      <c r="D9407" t="e">
        <f t="shared" si="296"/>
        <v>#DIV/0!</v>
      </c>
      <c r="F9407">
        <v>9405</v>
      </c>
      <c r="G9407">
        <f t="shared" ca="1" si="295"/>
        <v>3.995153462948522E-3</v>
      </c>
    </row>
    <row r="9408" spans="2:7" x14ac:dyDescent="0.2">
      <c r="B9408" s="153"/>
      <c r="C9408" s="61"/>
      <c r="D9408" t="e">
        <f t="shared" si="296"/>
        <v>#DIV/0!</v>
      </c>
      <c r="F9408">
        <v>9406</v>
      </c>
      <c r="G9408">
        <f t="shared" ca="1" si="295"/>
        <v>-3.4829311363201061E-2</v>
      </c>
    </row>
    <row r="9409" spans="2:7" x14ac:dyDescent="0.2">
      <c r="B9409" s="153"/>
      <c r="C9409" s="61"/>
      <c r="D9409" t="e">
        <f t="shared" si="296"/>
        <v>#DIV/0!</v>
      </c>
      <c r="F9409">
        <v>9407</v>
      </c>
      <c r="G9409">
        <f t="shared" ca="1" si="295"/>
        <v>-8.1840623318088543E-2</v>
      </c>
    </row>
    <row r="9410" spans="2:7" x14ac:dyDescent="0.2">
      <c r="B9410" s="153"/>
      <c r="C9410" s="61"/>
      <c r="D9410" t="e">
        <f t="shared" si="296"/>
        <v>#DIV/0!</v>
      </c>
      <c r="F9410">
        <v>9408</v>
      </c>
      <c r="G9410">
        <f t="shared" ca="1" si="295"/>
        <v>-7.9210303004632929E-2</v>
      </c>
    </row>
    <row r="9411" spans="2:7" x14ac:dyDescent="0.2">
      <c r="B9411" s="153"/>
      <c r="C9411" s="61"/>
      <c r="D9411" t="e">
        <f t="shared" si="296"/>
        <v>#DIV/0!</v>
      </c>
      <c r="F9411">
        <v>9409</v>
      </c>
      <c r="G9411">
        <f t="shared" ref="G9411:G9474" ca="1" si="297">_xlfn.NORM.INV(RAND(),$N$5,$N$6)</f>
        <v>-2.9822957729938506E-2</v>
      </c>
    </row>
    <row r="9412" spans="2:7" x14ac:dyDescent="0.2">
      <c r="B9412" s="153"/>
      <c r="C9412" s="61"/>
      <c r="D9412" t="e">
        <f t="shared" si="296"/>
        <v>#DIV/0!</v>
      </c>
      <c r="F9412">
        <v>9410</v>
      </c>
      <c r="G9412">
        <f t="shared" ca="1" si="297"/>
        <v>2.096849525258352E-2</v>
      </c>
    </row>
    <row r="9413" spans="2:7" x14ac:dyDescent="0.2">
      <c r="B9413" s="153"/>
      <c r="C9413" s="61"/>
      <c r="D9413" t="e">
        <f t="shared" si="296"/>
        <v>#DIV/0!</v>
      </c>
      <c r="F9413">
        <v>9411</v>
      </c>
      <c r="G9413">
        <f t="shared" ca="1" si="297"/>
        <v>6.9313770556991339E-2</v>
      </c>
    </row>
    <row r="9414" spans="2:7" x14ac:dyDescent="0.2">
      <c r="B9414" s="153"/>
      <c r="C9414" s="61"/>
      <c r="D9414" t="e">
        <f t="shared" si="296"/>
        <v>#DIV/0!</v>
      </c>
      <c r="F9414">
        <v>9412</v>
      </c>
      <c r="G9414">
        <f t="shared" ca="1" si="297"/>
        <v>4.3448131555317362E-3</v>
      </c>
    </row>
    <row r="9415" spans="2:7" x14ac:dyDescent="0.2">
      <c r="B9415" s="153"/>
      <c r="C9415" s="61"/>
      <c r="D9415" t="e">
        <f t="shared" si="296"/>
        <v>#DIV/0!</v>
      </c>
      <c r="F9415">
        <v>9413</v>
      </c>
      <c r="G9415">
        <f t="shared" ca="1" si="297"/>
        <v>-1.6211736480000946E-2</v>
      </c>
    </row>
    <row r="9416" spans="2:7" x14ac:dyDescent="0.2">
      <c r="B9416" s="153"/>
      <c r="C9416" s="61"/>
      <c r="D9416" t="e">
        <f t="shared" si="296"/>
        <v>#DIV/0!</v>
      </c>
      <c r="F9416">
        <v>9414</v>
      </c>
      <c r="G9416">
        <f t="shared" ca="1" si="297"/>
        <v>-4.3827276143254346E-3</v>
      </c>
    </row>
    <row r="9417" spans="2:7" x14ac:dyDescent="0.2">
      <c r="B9417" s="153"/>
      <c r="C9417" s="61"/>
      <c r="D9417" t="e">
        <f t="shared" si="296"/>
        <v>#DIV/0!</v>
      </c>
      <c r="F9417">
        <v>9415</v>
      </c>
      <c r="G9417">
        <f t="shared" ca="1" si="297"/>
        <v>-0.13331516637371787</v>
      </c>
    </row>
    <row r="9418" spans="2:7" x14ac:dyDescent="0.2">
      <c r="B9418" s="153"/>
      <c r="C9418" s="61"/>
      <c r="D9418" t="e">
        <f t="shared" si="296"/>
        <v>#DIV/0!</v>
      </c>
      <c r="F9418">
        <v>9416</v>
      </c>
      <c r="G9418">
        <f t="shared" ca="1" si="297"/>
        <v>2.549882038084101E-2</v>
      </c>
    </row>
    <row r="9419" spans="2:7" x14ac:dyDescent="0.2">
      <c r="B9419" s="153"/>
      <c r="C9419" s="61"/>
      <c r="D9419" t="e">
        <f t="shared" si="296"/>
        <v>#DIV/0!</v>
      </c>
      <c r="F9419">
        <v>9417</v>
      </c>
      <c r="G9419">
        <f t="shared" ca="1" si="297"/>
        <v>-4.3790654471406773E-2</v>
      </c>
    </row>
    <row r="9420" spans="2:7" x14ac:dyDescent="0.2">
      <c r="B9420" s="153"/>
      <c r="C9420" s="61"/>
      <c r="D9420" t="e">
        <f t="shared" si="296"/>
        <v>#DIV/0!</v>
      </c>
      <c r="F9420">
        <v>9418</v>
      </c>
      <c r="G9420">
        <f t="shared" ca="1" si="297"/>
        <v>7.544108606078688E-2</v>
      </c>
    </row>
    <row r="9421" spans="2:7" x14ac:dyDescent="0.2">
      <c r="B9421" s="153"/>
      <c r="C9421" s="61"/>
      <c r="D9421" t="e">
        <f t="shared" si="296"/>
        <v>#DIV/0!</v>
      </c>
      <c r="F9421">
        <v>9419</v>
      </c>
      <c r="G9421">
        <f t="shared" ca="1" si="297"/>
        <v>-1.1941383075311344E-2</v>
      </c>
    </row>
    <row r="9422" spans="2:7" x14ac:dyDescent="0.2">
      <c r="B9422" s="153"/>
      <c r="C9422" s="61"/>
      <c r="D9422" t="e">
        <f t="shared" si="296"/>
        <v>#DIV/0!</v>
      </c>
      <c r="F9422">
        <v>9420</v>
      </c>
      <c r="G9422">
        <f t="shared" ca="1" si="297"/>
        <v>-2.0263337072156853E-2</v>
      </c>
    </row>
    <row r="9423" spans="2:7" x14ac:dyDescent="0.2">
      <c r="B9423" s="153"/>
      <c r="C9423" s="61"/>
      <c r="D9423" t="e">
        <f t="shared" si="296"/>
        <v>#DIV/0!</v>
      </c>
      <c r="F9423">
        <v>9421</v>
      </c>
      <c r="G9423">
        <f t="shared" ca="1" si="297"/>
        <v>-2.664314464693656E-3</v>
      </c>
    </row>
    <row r="9424" spans="2:7" x14ac:dyDescent="0.2">
      <c r="B9424" s="153"/>
      <c r="C9424" s="61"/>
      <c r="D9424" t="e">
        <f t="shared" si="296"/>
        <v>#DIV/0!</v>
      </c>
      <c r="F9424">
        <v>9422</v>
      </c>
      <c r="G9424">
        <f t="shared" ca="1" si="297"/>
        <v>-7.1210775761998478E-4</v>
      </c>
    </row>
    <row r="9425" spans="2:7" x14ac:dyDescent="0.2">
      <c r="B9425" s="153"/>
      <c r="C9425" s="61"/>
      <c r="D9425" t="e">
        <f t="shared" si="296"/>
        <v>#DIV/0!</v>
      </c>
      <c r="F9425">
        <v>9423</v>
      </c>
      <c r="G9425">
        <f t="shared" ca="1" si="297"/>
        <v>5.5785352978441068E-2</v>
      </c>
    </row>
    <row r="9426" spans="2:7" x14ac:dyDescent="0.2">
      <c r="B9426" s="153"/>
      <c r="C9426" s="61"/>
      <c r="D9426" t="e">
        <f t="shared" ref="D9426:D9489" si="298">(C9426-C9427)/C9427</f>
        <v>#DIV/0!</v>
      </c>
      <c r="F9426">
        <v>9424</v>
      </c>
      <c r="G9426">
        <f t="shared" ca="1" si="297"/>
        <v>-2.2074683207827558E-2</v>
      </c>
    </row>
    <row r="9427" spans="2:7" x14ac:dyDescent="0.2">
      <c r="B9427" s="153"/>
      <c r="C9427" s="61"/>
      <c r="D9427" t="e">
        <f t="shared" si="298"/>
        <v>#DIV/0!</v>
      </c>
      <c r="F9427">
        <v>9425</v>
      </c>
      <c r="G9427">
        <f t="shared" ca="1" si="297"/>
        <v>2.1250220451880169E-2</v>
      </c>
    </row>
    <row r="9428" spans="2:7" x14ac:dyDescent="0.2">
      <c r="B9428" s="153"/>
      <c r="C9428" s="61"/>
      <c r="D9428" t="e">
        <f t="shared" si="298"/>
        <v>#DIV/0!</v>
      </c>
      <c r="F9428">
        <v>9426</v>
      </c>
      <c r="G9428">
        <f t="shared" ca="1" si="297"/>
        <v>-3.7053522191413252E-2</v>
      </c>
    </row>
    <row r="9429" spans="2:7" x14ac:dyDescent="0.2">
      <c r="B9429" s="153"/>
      <c r="C9429" s="61"/>
      <c r="D9429" t="e">
        <f t="shared" si="298"/>
        <v>#DIV/0!</v>
      </c>
      <c r="F9429">
        <v>9427</v>
      </c>
      <c r="G9429">
        <f t="shared" ca="1" si="297"/>
        <v>1.7927939450177965E-2</v>
      </c>
    </row>
    <row r="9430" spans="2:7" x14ac:dyDescent="0.2">
      <c r="B9430" s="153"/>
      <c r="C9430" s="61"/>
      <c r="D9430" t="e">
        <f t="shared" si="298"/>
        <v>#DIV/0!</v>
      </c>
      <c r="F9430">
        <v>9428</v>
      </c>
      <c r="G9430">
        <f t="shared" ca="1" si="297"/>
        <v>7.8298194283611487E-3</v>
      </c>
    </row>
    <row r="9431" spans="2:7" x14ac:dyDescent="0.2">
      <c r="B9431" s="153"/>
      <c r="C9431" s="61"/>
      <c r="D9431" t="e">
        <f t="shared" si="298"/>
        <v>#DIV/0!</v>
      </c>
      <c r="F9431">
        <v>9429</v>
      </c>
      <c r="G9431">
        <f t="shared" ca="1" si="297"/>
        <v>-4.1753738360457426E-2</v>
      </c>
    </row>
    <row r="9432" spans="2:7" x14ac:dyDescent="0.2">
      <c r="B9432" s="153"/>
      <c r="C9432" s="61"/>
      <c r="D9432" t="e">
        <f t="shared" si="298"/>
        <v>#DIV/0!</v>
      </c>
      <c r="F9432">
        <v>9430</v>
      </c>
      <c r="G9432">
        <f t="shared" ca="1" si="297"/>
        <v>2.6394467557657446E-2</v>
      </c>
    </row>
    <row r="9433" spans="2:7" x14ac:dyDescent="0.2">
      <c r="B9433" s="153"/>
      <c r="C9433" s="61"/>
      <c r="D9433" t="e">
        <f t="shared" si="298"/>
        <v>#DIV/0!</v>
      </c>
      <c r="F9433">
        <v>9431</v>
      </c>
      <c r="G9433">
        <f t="shared" ca="1" si="297"/>
        <v>3.0096525787252311E-2</v>
      </c>
    </row>
    <row r="9434" spans="2:7" x14ac:dyDescent="0.2">
      <c r="B9434" s="153"/>
      <c r="C9434" s="61"/>
      <c r="D9434" t="e">
        <f t="shared" si="298"/>
        <v>#DIV/0!</v>
      </c>
      <c r="F9434">
        <v>9432</v>
      </c>
      <c r="G9434">
        <f t="shared" ca="1" si="297"/>
        <v>-8.9572633866074169E-2</v>
      </c>
    </row>
    <row r="9435" spans="2:7" x14ac:dyDescent="0.2">
      <c r="B9435" s="153"/>
      <c r="C9435" s="61"/>
      <c r="D9435" t="e">
        <f t="shared" si="298"/>
        <v>#DIV/0!</v>
      </c>
      <c r="F9435">
        <v>9433</v>
      </c>
      <c r="G9435">
        <f t="shared" ca="1" si="297"/>
        <v>8.2587624240805582E-2</v>
      </c>
    </row>
    <row r="9436" spans="2:7" x14ac:dyDescent="0.2">
      <c r="B9436" s="153"/>
      <c r="C9436" s="61"/>
      <c r="D9436" t="e">
        <f t="shared" si="298"/>
        <v>#DIV/0!</v>
      </c>
      <c r="F9436">
        <v>9434</v>
      </c>
      <c r="G9436">
        <f t="shared" ca="1" si="297"/>
        <v>-1.8075968114390297E-2</v>
      </c>
    </row>
    <row r="9437" spans="2:7" x14ac:dyDescent="0.2">
      <c r="B9437" s="153"/>
      <c r="C9437" s="61"/>
      <c r="D9437" t="e">
        <f t="shared" si="298"/>
        <v>#DIV/0!</v>
      </c>
      <c r="F9437">
        <v>9435</v>
      </c>
      <c r="G9437">
        <f t="shared" ca="1" si="297"/>
        <v>9.9688955031152181E-3</v>
      </c>
    </row>
    <row r="9438" spans="2:7" x14ac:dyDescent="0.2">
      <c r="B9438" s="153"/>
      <c r="C9438" s="61"/>
      <c r="D9438" t="e">
        <f t="shared" si="298"/>
        <v>#DIV/0!</v>
      </c>
      <c r="F9438">
        <v>9436</v>
      </c>
      <c r="G9438">
        <f t="shared" ca="1" si="297"/>
        <v>-1.6653957083707979E-2</v>
      </c>
    </row>
    <row r="9439" spans="2:7" x14ac:dyDescent="0.2">
      <c r="B9439" s="153"/>
      <c r="C9439" s="61"/>
      <c r="D9439" t="e">
        <f t="shared" si="298"/>
        <v>#DIV/0!</v>
      </c>
      <c r="F9439">
        <v>9437</v>
      </c>
      <c r="G9439">
        <f t="shared" ca="1" si="297"/>
        <v>-1.4010028595517249E-2</v>
      </c>
    </row>
    <row r="9440" spans="2:7" x14ac:dyDescent="0.2">
      <c r="B9440" s="153"/>
      <c r="C9440" s="61"/>
      <c r="D9440" t="e">
        <f t="shared" si="298"/>
        <v>#DIV/0!</v>
      </c>
      <c r="F9440">
        <v>9438</v>
      </c>
      <c r="G9440">
        <f t="shared" ca="1" si="297"/>
        <v>-1.5379243254812112E-3</v>
      </c>
    </row>
    <row r="9441" spans="2:7" x14ac:dyDescent="0.2">
      <c r="B9441" s="153"/>
      <c r="C9441" s="61"/>
      <c r="D9441" t="e">
        <f t="shared" si="298"/>
        <v>#DIV/0!</v>
      </c>
      <c r="F9441">
        <v>9439</v>
      </c>
      <c r="G9441">
        <f t="shared" ca="1" si="297"/>
        <v>-0.11331423361694294</v>
      </c>
    </row>
    <row r="9442" spans="2:7" x14ac:dyDescent="0.2">
      <c r="B9442" s="153"/>
      <c r="C9442" s="61"/>
      <c r="D9442" t="e">
        <f t="shared" si="298"/>
        <v>#DIV/0!</v>
      </c>
      <c r="F9442">
        <v>9440</v>
      </c>
      <c r="G9442">
        <f t="shared" ca="1" si="297"/>
        <v>2.9133654986602177E-2</v>
      </c>
    </row>
    <row r="9443" spans="2:7" x14ac:dyDescent="0.2">
      <c r="B9443" s="153"/>
      <c r="C9443" s="61"/>
      <c r="D9443" t="e">
        <f t="shared" si="298"/>
        <v>#DIV/0!</v>
      </c>
      <c r="F9443">
        <v>9441</v>
      </c>
      <c r="G9443">
        <f t="shared" ca="1" si="297"/>
        <v>-2.8698516146537244E-2</v>
      </c>
    </row>
    <row r="9444" spans="2:7" x14ac:dyDescent="0.2">
      <c r="B9444" s="153"/>
      <c r="C9444" s="61"/>
      <c r="D9444" t="e">
        <f t="shared" si="298"/>
        <v>#DIV/0!</v>
      </c>
      <c r="F9444">
        <v>9442</v>
      </c>
      <c r="G9444">
        <f t="shared" ca="1" si="297"/>
        <v>5.0283762368821788E-2</v>
      </c>
    </row>
    <row r="9445" spans="2:7" x14ac:dyDescent="0.2">
      <c r="B9445" s="153"/>
      <c r="C9445" s="61"/>
      <c r="D9445" t="e">
        <f t="shared" si="298"/>
        <v>#DIV/0!</v>
      </c>
      <c r="F9445">
        <v>9443</v>
      </c>
      <c r="G9445">
        <f t="shared" ca="1" si="297"/>
        <v>5.9863709396114725E-2</v>
      </c>
    </row>
    <row r="9446" spans="2:7" x14ac:dyDescent="0.2">
      <c r="B9446" s="153"/>
      <c r="C9446" s="61"/>
      <c r="D9446" t="e">
        <f t="shared" si="298"/>
        <v>#DIV/0!</v>
      </c>
      <c r="F9446">
        <v>9444</v>
      </c>
      <c r="G9446">
        <f t="shared" ca="1" si="297"/>
        <v>5.8419410020946291E-2</v>
      </c>
    </row>
    <row r="9447" spans="2:7" x14ac:dyDescent="0.2">
      <c r="B9447" s="153"/>
      <c r="C9447" s="61"/>
      <c r="D9447" t="e">
        <f t="shared" si="298"/>
        <v>#DIV/0!</v>
      </c>
      <c r="F9447">
        <v>9445</v>
      </c>
      <c r="G9447">
        <f t="shared" ca="1" si="297"/>
        <v>-2.884715637101563E-2</v>
      </c>
    </row>
    <row r="9448" spans="2:7" x14ac:dyDescent="0.2">
      <c r="B9448" s="153"/>
      <c r="C9448" s="61"/>
      <c r="D9448" t="e">
        <f t="shared" si="298"/>
        <v>#DIV/0!</v>
      </c>
      <c r="F9448">
        <v>9446</v>
      </c>
      <c r="G9448">
        <f t="shared" ca="1" si="297"/>
        <v>-4.3927019130461431E-2</v>
      </c>
    </row>
    <row r="9449" spans="2:7" x14ac:dyDescent="0.2">
      <c r="B9449" s="153"/>
      <c r="C9449" s="61"/>
      <c r="D9449" t="e">
        <f t="shared" si="298"/>
        <v>#DIV/0!</v>
      </c>
      <c r="F9449">
        <v>9447</v>
      </c>
      <c r="G9449">
        <f t="shared" ca="1" si="297"/>
        <v>4.2336679599567925E-2</v>
      </c>
    </row>
    <row r="9450" spans="2:7" x14ac:dyDescent="0.2">
      <c r="B9450" s="153"/>
      <c r="C9450" s="61"/>
      <c r="D9450" t="e">
        <f t="shared" si="298"/>
        <v>#DIV/0!</v>
      </c>
      <c r="F9450">
        <v>9448</v>
      </c>
      <c r="G9450">
        <f t="shared" ca="1" si="297"/>
        <v>1.7330832435205307E-2</v>
      </c>
    </row>
    <row r="9451" spans="2:7" x14ac:dyDescent="0.2">
      <c r="B9451" s="153"/>
      <c r="C9451" s="61"/>
      <c r="D9451" t="e">
        <f t="shared" si="298"/>
        <v>#DIV/0!</v>
      </c>
      <c r="F9451">
        <v>9449</v>
      </c>
      <c r="G9451">
        <f t="shared" ca="1" si="297"/>
        <v>7.8905746512404396E-2</v>
      </c>
    </row>
    <row r="9452" spans="2:7" x14ac:dyDescent="0.2">
      <c r="B9452" s="153"/>
      <c r="C9452" s="61"/>
      <c r="D9452" t="e">
        <f t="shared" si="298"/>
        <v>#DIV/0!</v>
      </c>
      <c r="F9452">
        <v>9450</v>
      </c>
      <c r="G9452">
        <f t="shared" ca="1" si="297"/>
        <v>-5.8702203683660845E-2</v>
      </c>
    </row>
    <row r="9453" spans="2:7" x14ac:dyDescent="0.2">
      <c r="B9453" s="153"/>
      <c r="C9453" s="61"/>
      <c r="D9453" t="e">
        <f t="shared" si="298"/>
        <v>#DIV/0!</v>
      </c>
      <c r="F9453">
        <v>9451</v>
      </c>
      <c r="G9453">
        <f t="shared" ca="1" si="297"/>
        <v>-4.6041865223557389E-2</v>
      </c>
    </row>
    <row r="9454" spans="2:7" x14ac:dyDescent="0.2">
      <c r="B9454" s="153"/>
      <c r="C9454" s="61"/>
      <c r="D9454" t="e">
        <f t="shared" si="298"/>
        <v>#DIV/0!</v>
      </c>
      <c r="F9454">
        <v>9452</v>
      </c>
      <c r="G9454">
        <f t="shared" ca="1" si="297"/>
        <v>-2.4259479083310213E-2</v>
      </c>
    </row>
    <row r="9455" spans="2:7" x14ac:dyDescent="0.2">
      <c r="B9455" s="153"/>
      <c r="C9455" s="61"/>
      <c r="D9455" t="e">
        <f t="shared" si="298"/>
        <v>#DIV/0!</v>
      </c>
      <c r="F9455">
        <v>9453</v>
      </c>
      <c r="G9455">
        <f t="shared" ca="1" si="297"/>
        <v>-6.7928414440706422E-2</v>
      </c>
    </row>
    <row r="9456" spans="2:7" x14ac:dyDescent="0.2">
      <c r="B9456" s="153"/>
      <c r="C9456" s="61"/>
      <c r="D9456" t="e">
        <f t="shared" si="298"/>
        <v>#DIV/0!</v>
      </c>
      <c r="F9456">
        <v>9454</v>
      </c>
      <c r="G9456">
        <f t="shared" ca="1" si="297"/>
        <v>-4.5035806721590292E-2</v>
      </c>
    </row>
    <row r="9457" spans="2:7" x14ac:dyDescent="0.2">
      <c r="B9457" s="153"/>
      <c r="C9457" s="61"/>
      <c r="D9457" t="e">
        <f t="shared" si="298"/>
        <v>#DIV/0!</v>
      </c>
      <c r="F9457">
        <v>9455</v>
      </c>
      <c r="G9457">
        <f t="shared" ca="1" si="297"/>
        <v>4.0717742305692245E-3</v>
      </c>
    </row>
    <row r="9458" spans="2:7" x14ac:dyDescent="0.2">
      <c r="B9458" s="153"/>
      <c r="C9458" s="61"/>
      <c r="D9458" t="e">
        <f t="shared" si="298"/>
        <v>#DIV/0!</v>
      </c>
      <c r="F9458">
        <v>9456</v>
      </c>
      <c r="G9458">
        <f t="shared" ca="1" si="297"/>
        <v>-7.1515549310639817E-2</v>
      </c>
    </row>
    <row r="9459" spans="2:7" x14ac:dyDescent="0.2">
      <c r="B9459" s="153"/>
      <c r="C9459" s="61"/>
      <c r="D9459" t="e">
        <f t="shared" si="298"/>
        <v>#DIV/0!</v>
      </c>
      <c r="F9459">
        <v>9457</v>
      </c>
      <c r="G9459">
        <f t="shared" ca="1" si="297"/>
        <v>-3.8288924112165973E-2</v>
      </c>
    </row>
    <row r="9460" spans="2:7" x14ac:dyDescent="0.2">
      <c r="B9460" s="153"/>
      <c r="C9460" s="61"/>
      <c r="D9460" t="e">
        <f t="shared" si="298"/>
        <v>#DIV/0!</v>
      </c>
      <c r="F9460">
        <v>9458</v>
      </c>
      <c r="G9460">
        <f t="shared" ca="1" si="297"/>
        <v>-4.3220704524399765E-2</v>
      </c>
    </row>
    <row r="9461" spans="2:7" x14ac:dyDescent="0.2">
      <c r="B9461" s="153"/>
      <c r="C9461" s="61"/>
      <c r="D9461" t="e">
        <f t="shared" si="298"/>
        <v>#DIV/0!</v>
      </c>
      <c r="F9461">
        <v>9459</v>
      </c>
      <c r="G9461">
        <f t="shared" ca="1" si="297"/>
        <v>-9.6775162701895845E-2</v>
      </c>
    </row>
    <row r="9462" spans="2:7" x14ac:dyDescent="0.2">
      <c r="B9462" s="153"/>
      <c r="C9462" s="61"/>
      <c r="D9462" t="e">
        <f t="shared" si="298"/>
        <v>#DIV/0!</v>
      </c>
      <c r="F9462">
        <v>9460</v>
      </c>
      <c r="G9462">
        <f t="shared" ca="1" si="297"/>
        <v>-4.1960740542758876E-2</v>
      </c>
    </row>
    <row r="9463" spans="2:7" x14ac:dyDescent="0.2">
      <c r="B9463" s="153"/>
      <c r="C9463" s="61"/>
      <c r="D9463" t="e">
        <f t="shared" si="298"/>
        <v>#DIV/0!</v>
      </c>
      <c r="F9463">
        <v>9461</v>
      </c>
      <c r="G9463">
        <f t="shared" ca="1" si="297"/>
        <v>1.3481860886657305E-2</v>
      </c>
    </row>
    <row r="9464" spans="2:7" x14ac:dyDescent="0.2">
      <c r="B9464" s="153"/>
      <c r="C9464" s="61"/>
      <c r="D9464" t="e">
        <f t="shared" si="298"/>
        <v>#DIV/0!</v>
      </c>
      <c r="F9464">
        <v>9462</v>
      </c>
      <c r="G9464">
        <f t="shared" ca="1" si="297"/>
        <v>9.002299109535386E-3</v>
      </c>
    </row>
    <row r="9465" spans="2:7" x14ac:dyDescent="0.2">
      <c r="B9465" s="153"/>
      <c r="C9465" s="61"/>
      <c r="D9465" t="e">
        <f t="shared" si="298"/>
        <v>#DIV/0!</v>
      </c>
      <c r="F9465">
        <v>9463</v>
      </c>
      <c r="G9465">
        <f t="shared" ca="1" si="297"/>
        <v>4.833373073590079E-2</v>
      </c>
    </row>
    <row r="9466" spans="2:7" x14ac:dyDescent="0.2">
      <c r="B9466" s="153"/>
      <c r="C9466" s="61"/>
      <c r="D9466" t="e">
        <f t="shared" si="298"/>
        <v>#DIV/0!</v>
      </c>
      <c r="F9466">
        <v>9464</v>
      </c>
      <c r="G9466">
        <f t="shared" ca="1" si="297"/>
        <v>8.9436341947998266E-2</v>
      </c>
    </row>
    <row r="9467" spans="2:7" x14ac:dyDescent="0.2">
      <c r="B9467" s="153"/>
      <c r="C9467" s="61"/>
      <c r="D9467" t="e">
        <f t="shared" si="298"/>
        <v>#DIV/0!</v>
      </c>
      <c r="F9467">
        <v>9465</v>
      </c>
      <c r="G9467">
        <f t="shared" ca="1" si="297"/>
        <v>-1.4392141921613224E-2</v>
      </c>
    </row>
    <row r="9468" spans="2:7" x14ac:dyDescent="0.2">
      <c r="B9468" s="153"/>
      <c r="C9468" s="61"/>
      <c r="D9468" t="e">
        <f t="shared" si="298"/>
        <v>#DIV/0!</v>
      </c>
      <c r="F9468">
        <v>9466</v>
      </c>
      <c r="G9468">
        <f t="shared" ca="1" si="297"/>
        <v>-1.8875469298587182E-2</v>
      </c>
    </row>
    <row r="9469" spans="2:7" x14ac:dyDescent="0.2">
      <c r="B9469" s="153"/>
      <c r="C9469" s="61"/>
      <c r="D9469" t="e">
        <f t="shared" si="298"/>
        <v>#DIV/0!</v>
      </c>
      <c r="F9469">
        <v>9467</v>
      </c>
      <c r="G9469">
        <f t="shared" ca="1" si="297"/>
        <v>1.5776433931635137E-2</v>
      </c>
    </row>
    <row r="9470" spans="2:7" x14ac:dyDescent="0.2">
      <c r="B9470" s="153"/>
      <c r="C9470" s="61"/>
      <c r="D9470" t="e">
        <f t="shared" si="298"/>
        <v>#DIV/0!</v>
      </c>
      <c r="F9470">
        <v>9468</v>
      </c>
      <c r="G9470">
        <f t="shared" ca="1" si="297"/>
        <v>-5.2890794973743688E-2</v>
      </c>
    </row>
    <row r="9471" spans="2:7" x14ac:dyDescent="0.2">
      <c r="B9471" s="153"/>
      <c r="C9471" s="61"/>
      <c r="D9471" t="e">
        <f t="shared" si="298"/>
        <v>#DIV/0!</v>
      </c>
      <c r="F9471">
        <v>9469</v>
      </c>
      <c r="G9471">
        <f t="shared" ca="1" si="297"/>
        <v>-2.475834795874644E-2</v>
      </c>
    </row>
    <row r="9472" spans="2:7" x14ac:dyDescent="0.2">
      <c r="B9472" s="153"/>
      <c r="C9472" s="61"/>
      <c r="D9472" t="e">
        <f t="shared" si="298"/>
        <v>#DIV/0!</v>
      </c>
      <c r="F9472">
        <v>9470</v>
      </c>
      <c r="G9472">
        <f t="shared" ca="1" si="297"/>
        <v>-6.5287199419712227E-2</v>
      </c>
    </row>
    <row r="9473" spans="2:7" x14ac:dyDescent="0.2">
      <c r="B9473" s="153"/>
      <c r="C9473" s="61"/>
      <c r="D9473" t="e">
        <f t="shared" si="298"/>
        <v>#DIV/0!</v>
      </c>
      <c r="F9473">
        <v>9471</v>
      </c>
      <c r="G9473">
        <f t="shared" ca="1" si="297"/>
        <v>-1.4396332759682654E-3</v>
      </c>
    </row>
    <row r="9474" spans="2:7" x14ac:dyDescent="0.2">
      <c r="B9474" s="153"/>
      <c r="C9474" s="61"/>
      <c r="D9474" t="e">
        <f t="shared" si="298"/>
        <v>#DIV/0!</v>
      </c>
      <c r="F9474">
        <v>9472</v>
      </c>
      <c r="G9474">
        <f t="shared" ca="1" si="297"/>
        <v>9.4742685379434449E-2</v>
      </c>
    </row>
    <row r="9475" spans="2:7" x14ac:dyDescent="0.2">
      <c r="B9475" s="153"/>
      <c r="C9475" s="61"/>
      <c r="D9475" t="e">
        <f t="shared" si="298"/>
        <v>#DIV/0!</v>
      </c>
      <c r="F9475">
        <v>9473</v>
      </c>
      <c r="G9475">
        <f t="shared" ref="G9475:G9538" ca="1" si="299">_xlfn.NORM.INV(RAND(),$N$5,$N$6)</f>
        <v>3.1664405206496042E-2</v>
      </c>
    </row>
    <row r="9476" spans="2:7" x14ac:dyDescent="0.2">
      <c r="B9476" s="153"/>
      <c r="C9476" s="61"/>
      <c r="D9476" t="e">
        <f t="shared" si="298"/>
        <v>#DIV/0!</v>
      </c>
      <c r="F9476">
        <v>9474</v>
      </c>
      <c r="G9476">
        <f t="shared" ca="1" si="299"/>
        <v>5.0558680064620373E-2</v>
      </c>
    </row>
    <row r="9477" spans="2:7" x14ac:dyDescent="0.2">
      <c r="B9477" s="153"/>
      <c r="C9477" s="61"/>
      <c r="D9477" t="e">
        <f t="shared" si="298"/>
        <v>#DIV/0!</v>
      </c>
      <c r="F9477">
        <v>9475</v>
      </c>
      <c r="G9477">
        <f t="shared" ca="1" si="299"/>
        <v>1.8235336810175577E-2</v>
      </c>
    </row>
    <row r="9478" spans="2:7" x14ac:dyDescent="0.2">
      <c r="B9478" s="153"/>
      <c r="C9478" s="61"/>
      <c r="D9478" t="e">
        <f t="shared" si="298"/>
        <v>#DIV/0!</v>
      </c>
      <c r="F9478">
        <v>9476</v>
      </c>
      <c r="G9478">
        <f t="shared" ca="1" si="299"/>
        <v>0.13081055567782574</v>
      </c>
    </row>
    <row r="9479" spans="2:7" x14ac:dyDescent="0.2">
      <c r="B9479" s="153"/>
      <c r="C9479" s="61"/>
      <c r="D9479" t="e">
        <f t="shared" si="298"/>
        <v>#DIV/0!</v>
      </c>
      <c r="F9479">
        <v>9477</v>
      </c>
      <c r="G9479">
        <f t="shared" ca="1" si="299"/>
        <v>0.11911002932439736</v>
      </c>
    </row>
    <row r="9480" spans="2:7" x14ac:dyDescent="0.2">
      <c r="B9480" s="153"/>
      <c r="C9480" s="61"/>
      <c r="D9480" t="e">
        <f t="shared" si="298"/>
        <v>#DIV/0!</v>
      </c>
      <c r="F9480">
        <v>9478</v>
      </c>
      <c r="G9480">
        <f t="shared" ca="1" si="299"/>
        <v>8.6045134159165856E-2</v>
      </c>
    </row>
    <row r="9481" spans="2:7" x14ac:dyDescent="0.2">
      <c r="B9481" s="153"/>
      <c r="C9481" s="61"/>
      <c r="D9481" t="e">
        <f t="shared" si="298"/>
        <v>#DIV/0!</v>
      </c>
      <c r="F9481">
        <v>9479</v>
      </c>
      <c r="G9481">
        <f t="shared" ca="1" si="299"/>
        <v>-6.0671839898785614E-2</v>
      </c>
    </row>
    <row r="9482" spans="2:7" x14ac:dyDescent="0.2">
      <c r="B9482" s="153"/>
      <c r="C9482" s="61"/>
      <c r="D9482" t="e">
        <f t="shared" si="298"/>
        <v>#DIV/0!</v>
      </c>
      <c r="F9482">
        <v>9480</v>
      </c>
      <c r="G9482">
        <f t="shared" ca="1" si="299"/>
        <v>1.8629995948805655E-2</v>
      </c>
    </row>
    <row r="9483" spans="2:7" x14ac:dyDescent="0.2">
      <c r="B9483" s="153"/>
      <c r="C9483" s="61"/>
      <c r="D9483" t="e">
        <f t="shared" si="298"/>
        <v>#DIV/0!</v>
      </c>
      <c r="F9483">
        <v>9481</v>
      </c>
      <c r="G9483">
        <f t="shared" ca="1" si="299"/>
        <v>1.4451630524777378E-3</v>
      </c>
    </row>
    <row r="9484" spans="2:7" x14ac:dyDescent="0.2">
      <c r="B9484" s="153"/>
      <c r="C9484" s="61"/>
      <c r="D9484" t="e">
        <f t="shared" si="298"/>
        <v>#DIV/0!</v>
      </c>
      <c r="F9484">
        <v>9482</v>
      </c>
      <c r="G9484">
        <f t="shared" ca="1" si="299"/>
        <v>-3.3776512706087412E-2</v>
      </c>
    </row>
    <row r="9485" spans="2:7" x14ac:dyDescent="0.2">
      <c r="B9485" s="153"/>
      <c r="C9485" s="61"/>
      <c r="D9485" t="e">
        <f t="shared" si="298"/>
        <v>#DIV/0!</v>
      </c>
      <c r="F9485">
        <v>9483</v>
      </c>
      <c r="G9485">
        <f t="shared" ca="1" si="299"/>
        <v>-4.4260795083667433E-2</v>
      </c>
    </row>
    <row r="9486" spans="2:7" x14ac:dyDescent="0.2">
      <c r="B9486" s="153"/>
      <c r="C9486" s="61"/>
      <c r="D9486" t="e">
        <f t="shared" si="298"/>
        <v>#DIV/0!</v>
      </c>
      <c r="F9486">
        <v>9484</v>
      </c>
      <c r="G9486">
        <f t="shared" ca="1" si="299"/>
        <v>-4.8608083796437114E-2</v>
      </c>
    </row>
    <row r="9487" spans="2:7" x14ac:dyDescent="0.2">
      <c r="B9487" s="153"/>
      <c r="C9487" s="61"/>
      <c r="D9487" t="e">
        <f t="shared" si="298"/>
        <v>#DIV/0!</v>
      </c>
      <c r="F9487">
        <v>9485</v>
      </c>
      <c r="G9487">
        <f t="shared" ca="1" si="299"/>
        <v>5.0546062137342251E-2</v>
      </c>
    </row>
    <row r="9488" spans="2:7" x14ac:dyDescent="0.2">
      <c r="B9488" s="153"/>
      <c r="C9488" s="61"/>
      <c r="D9488" t="e">
        <f t="shared" si="298"/>
        <v>#DIV/0!</v>
      </c>
      <c r="F9488">
        <v>9486</v>
      </c>
      <c r="G9488">
        <f t="shared" ca="1" si="299"/>
        <v>2.5594890403242521E-2</v>
      </c>
    </row>
    <row r="9489" spans="2:7" x14ac:dyDescent="0.2">
      <c r="B9489" s="153"/>
      <c r="C9489" s="61"/>
      <c r="D9489" t="e">
        <f t="shared" si="298"/>
        <v>#DIV/0!</v>
      </c>
      <c r="F9489">
        <v>9487</v>
      </c>
      <c r="G9489">
        <f t="shared" ca="1" si="299"/>
        <v>-9.0159721772149867E-4</v>
      </c>
    </row>
    <row r="9490" spans="2:7" x14ac:dyDescent="0.2">
      <c r="B9490" s="153"/>
      <c r="C9490" s="61"/>
      <c r="D9490" t="e">
        <f t="shared" ref="D9490:D9553" si="300">(C9490-C9491)/C9491</f>
        <v>#DIV/0!</v>
      </c>
      <c r="F9490">
        <v>9488</v>
      </c>
      <c r="G9490">
        <f t="shared" ca="1" si="299"/>
        <v>2.74113617821489E-2</v>
      </c>
    </row>
    <row r="9491" spans="2:7" x14ac:dyDescent="0.2">
      <c r="B9491" s="153"/>
      <c r="C9491" s="61"/>
      <c r="D9491" t="e">
        <f t="shared" si="300"/>
        <v>#DIV/0!</v>
      </c>
      <c r="F9491">
        <v>9489</v>
      </c>
      <c r="G9491">
        <f t="shared" ca="1" si="299"/>
        <v>1.8766807262752993E-2</v>
      </c>
    </row>
    <row r="9492" spans="2:7" x14ac:dyDescent="0.2">
      <c r="B9492" s="153"/>
      <c r="C9492" s="61"/>
      <c r="D9492" t="e">
        <f t="shared" si="300"/>
        <v>#DIV/0!</v>
      </c>
      <c r="F9492">
        <v>9490</v>
      </c>
      <c r="G9492">
        <f t="shared" ca="1" si="299"/>
        <v>-6.4565534632648539E-2</v>
      </c>
    </row>
    <row r="9493" spans="2:7" x14ac:dyDescent="0.2">
      <c r="B9493" s="153"/>
      <c r="C9493" s="61"/>
      <c r="D9493" t="e">
        <f t="shared" si="300"/>
        <v>#DIV/0!</v>
      </c>
      <c r="F9493">
        <v>9491</v>
      </c>
      <c r="G9493">
        <f t="shared" ca="1" si="299"/>
        <v>2.0275920436446018E-2</v>
      </c>
    </row>
    <row r="9494" spans="2:7" x14ac:dyDescent="0.2">
      <c r="B9494" s="153"/>
      <c r="C9494" s="61"/>
      <c r="D9494" t="e">
        <f t="shared" si="300"/>
        <v>#DIV/0!</v>
      </c>
      <c r="F9494">
        <v>9492</v>
      </c>
      <c r="G9494">
        <f t="shared" ca="1" si="299"/>
        <v>9.0846664104857824E-2</v>
      </c>
    </row>
    <row r="9495" spans="2:7" x14ac:dyDescent="0.2">
      <c r="B9495" s="153"/>
      <c r="C9495" s="61"/>
      <c r="D9495" t="e">
        <f t="shared" si="300"/>
        <v>#DIV/0!</v>
      </c>
      <c r="F9495">
        <v>9493</v>
      </c>
      <c r="G9495">
        <f t="shared" ca="1" si="299"/>
        <v>-4.6169298863867433E-2</v>
      </c>
    </row>
    <row r="9496" spans="2:7" x14ac:dyDescent="0.2">
      <c r="B9496" s="153"/>
      <c r="C9496" s="61"/>
      <c r="D9496" t="e">
        <f t="shared" si="300"/>
        <v>#DIV/0!</v>
      </c>
      <c r="F9496">
        <v>9494</v>
      </c>
      <c r="G9496">
        <f t="shared" ca="1" si="299"/>
        <v>-1.4710255658292261E-2</v>
      </c>
    </row>
    <row r="9497" spans="2:7" x14ac:dyDescent="0.2">
      <c r="B9497" s="153"/>
      <c r="C9497" s="61"/>
      <c r="D9497" t="e">
        <f t="shared" si="300"/>
        <v>#DIV/0!</v>
      </c>
      <c r="F9497">
        <v>9495</v>
      </c>
      <c r="G9497">
        <f t="shared" ca="1" si="299"/>
        <v>7.0501525511729168E-2</v>
      </c>
    </row>
    <row r="9498" spans="2:7" x14ac:dyDescent="0.2">
      <c r="B9498" s="153"/>
      <c r="C9498" s="61"/>
      <c r="D9498" t="e">
        <f t="shared" si="300"/>
        <v>#DIV/0!</v>
      </c>
      <c r="F9498">
        <v>9496</v>
      </c>
      <c r="G9498">
        <f t="shared" ca="1" si="299"/>
        <v>-2.1022986650256745E-2</v>
      </c>
    </row>
    <row r="9499" spans="2:7" x14ac:dyDescent="0.2">
      <c r="B9499" s="153"/>
      <c r="C9499" s="61"/>
      <c r="D9499" t="e">
        <f t="shared" si="300"/>
        <v>#DIV/0!</v>
      </c>
      <c r="F9499">
        <v>9497</v>
      </c>
      <c r="G9499">
        <f t="shared" ca="1" si="299"/>
        <v>2.657064736454133E-2</v>
      </c>
    </row>
    <row r="9500" spans="2:7" x14ac:dyDescent="0.2">
      <c r="B9500" s="153"/>
      <c r="C9500" s="61"/>
      <c r="D9500" t="e">
        <f t="shared" si="300"/>
        <v>#DIV/0!</v>
      </c>
      <c r="F9500">
        <v>9498</v>
      </c>
      <c r="G9500">
        <f t="shared" ca="1" si="299"/>
        <v>7.4400018377398063E-3</v>
      </c>
    </row>
    <row r="9501" spans="2:7" x14ac:dyDescent="0.2">
      <c r="B9501" s="153"/>
      <c r="C9501" s="61"/>
      <c r="D9501" t="e">
        <f t="shared" si="300"/>
        <v>#DIV/0!</v>
      </c>
      <c r="F9501">
        <v>9499</v>
      </c>
      <c r="G9501">
        <f t="shared" ca="1" si="299"/>
        <v>-1.3384454190071358E-2</v>
      </c>
    </row>
    <row r="9502" spans="2:7" x14ac:dyDescent="0.2">
      <c r="B9502" s="153"/>
      <c r="C9502" s="61"/>
      <c r="D9502" t="e">
        <f t="shared" si="300"/>
        <v>#DIV/0!</v>
      </c>
      <c r="F9502">
        <v>9500</v>
      </c>
      <c r="G9502">
        <f t="shared" ca="1" si="299"/>
        <v>2.4868727763356208E-2</v>
      </c>
    </row>
    <row r="9503" spans="2:7" x14ac:dyDescent="0.2">
      <c r="B9503" s="153"/>
      <c r="C9503" s="61"/>
      <c r="D9503" t="e">
        <f t="shared" si="300"/>
        <v>#DIV/0!</v>
      </c>
      <c r="F9503">
        <v>9501</v>
      </c>
      <c r="G9503">
        <f t="shared" ca="1" si="299"/>
        <v>2.3093161465774652E-2</v>
      </c>
    </row>
    <row r="9504" spans="2:7" x14ac:dyDescent="0.2">
      <c r="B9504" s="153"/>
      <c r="C9504" s="61"/>
      <c r="D9504" t="e">
        <f t="shared" si="300"/>
        <v>#DIV/0!</v>
      </c>
      <c r="F9504">
        <v>9502</v>
      </c>
      <c r="G9504">
        <f t="shared" ca="1" si="299"/>
        <v>-6.4248793794834877E-2</v>
      </c>
    </row>
    <row r="9505" spans="2:7" x14ac:dyDescent="0.2">
      <c r="B9505" s="153"/>
      <c r="C9505" s="61"/>
      <c r="D9505" t="e">
        <f t="shared" si="300"/>
        <v>#DIV/0!</v>
      </c>
      <c r="F9505">
        <v>9503</v>
      </c>
      <c r="G9505">
        <f t="shared" ca="1" si="299"/>
        <v>3.8044595591524904E-3</v>
      </c>
    </row>
    <row r="9506" spans="2:7" x14ac:dyDescent="0.2">
      <c r="B9506" s="153"/>
      <c r="C9506" s="61"/>
      <c r="D9506" t="e">
        <f t="shared" si="300"/>
        <v>#DIV/0!</v>
      </c>
      <c r="F9506">
        <v>9504</v>
      </c>
      <c r="G9506">
        <f t="shared" ca="1" si="299"/>
        <v>5.649975700060858E-2</v>
      </c>
    </row>
    <row r="9507" spans="2:7" x14ac:dyDescent="0.2">
      <c r="B9507" s="153"/>
      <c r="C9507" s="61"/>
      <c r="D9507" t="e">
        <f t="shared" si="300"/>
        <v>#DIV/0!</v>
      </c>
      <c r="F9507">
        <v>9505</v>
      </c>
      <c r="G9507">
        <f t="shared" ca="1" si="299"/>
        <v>-7.9416621852100466E-2</v>
      </c>
    </row>
    <row r="9508" spans="2:7" x14ac:dyDescent="0.2">
      <c r="B9508" s="153"/>
      <c r="C9508" s="61"/>
      <c r="D9508" t="e">
        <f t="shared" si="300"/>
        <v>#DIV/0!</v>
      </c>
      <c r="F9508">
        <v>9506</v>
      </c>
      <c r="G9508">
        <f t="shared" ca="1" si="299"/>
        <v>-7.9876450284420947E-2</v>
      </c>
    </row>
    <row r="9509" spans="2:7" x14ac:dyDescent="0.2">
      <c r="B9509" s="153"/>
      <c r="C9509" s="61"/>
      <c r="D9509" t="e">
        <f t="shared" si="300"/>
        <v>#DIV/0!</v>
      </c>
      <c r="F9509">
        <v>9507</v>
      </c>
      <c r="G9509">
        <f t="shared" ca="1" si="299"/>
        <v>-4.4322676765853443E-3</v>
      </c>
    </row>
    <row r="9510" spans="2:7" x14ac:dyDescent="0.2">
      <c r="B9510" s="153"/>
      <c r="C9510" s="61"/>
      <c r="D9510" t="e">
        <f t="shared" si="300"/>
        <v>#DIV/0!</v>
      </c>
      <c r="F9510">
        <v>9508</v>
      </c>
      <c r="G9510">
        <f t="shared" ca="1" si="299"/>
        <v>7.4619774209983891E-2</v>
      </c>
    </row>
    <row r="9511" spans="2:7" x14ac:dyDescent="0.2">
      <c r="B9511" s="153"/>
      <c r="C9511" s="61"/>
      <c r="D9511" t="e">
        <f t="shared" si="300"/>
        <v>#DIV/0!</v>
      </c>
      <c r="F9511">
        <v>9509</v>
      </c>
      <c r="G9511">
        <f t="shared" ca="1" si="299"/>
        <v>-6.4158031203977423E-2</v>
      </c>
    </row>
    <row r="9512" spans="2:7" x14ac:dyDescent="0.2">
      <c r="B9512" s="153"/>
      <c r="C9512" s="61"/>
      <c r="D9512" t="e">
        <f t="shared" si="300"/>
        <v>#DIV/0!</v>
      </c>
      <c r="F9512">
        <v>9510</v>
      </c>
      <c r="G9512">
        <f t="shared" ca="1" si="299"/>
        <v>4.9362983540783188E-2</v>
      </c>
    </row>
    <row r="9513" spans="2:7" x14ac:dyDescent="0.2">
      <c r="B9513" s="153"/>
      <c r="C9513" s="61"/>
      <c r="D9513" t="e">
        <f t="shared" si="300"/>
        <v>#DIV/0!</v>
      </c>
      <c r="F9513">
        <v>9511</v>
      </c>
      <c r="G9513">
        <f t="shared" ca="1" si="299"/>
        <v>1.9967922467076411E-3</v>
      </c>
    </row>
    <row r="9514" spans="2:7" x14ac:dyDescent="0.2">
      <c r="B9514" s="153"/>
      <c r="C9514" s="61"/>
      <c r="D9514" t="e">
        <f t="shared" si="300"/>
        <v>#DIV/0!</v>
      </c>
      <c r="F9514">
        <v>9512</v>
      </c>
      <c r="G9514">
        <f t="shared" ca="1" si="299"/>
        <v>-2.2827606238115257E-2</v>
      </c>
    </row>
    <row r="9515" spans="2:7" x14ac:dyDescent="0.2">
      <c r="B9515" s="153"/>
      <c r="C9515" s="61"/>
      <c r="D9515" t="e">
        <f t="shared" si="300"/>
        <v>#DIV/0!</v>
      </c>
      <c r="F9515">
        <v>9513</v>
      </c>
      <c r="G9515">
        <f t="shared" ca="1" si="299"/>
        <v>-9.3504696866327907E-3</v>
      </c>
    </row>
    <row r="9516" spans="2:7" x14ac:dyDescent="0.2">
      <c r="B9516" s="153"/>
      <c r="C9516" s="61"/>
      <c r="D9516" t="e">
        <f t="shared" si="300"/>
        <v>#DIV/0!</v>
      </c>
      <c r="F9516">
        <v>9514</v>
      </c>
      <c r="G9516">
        <f t="shared" ca="1" si="299"/>
        <v>-6.8469940921220648E-2</v>
      </c>
    </row>
    <row r="9517" spans="2:7" x14ac:dyDescent="0.2">
      <c r="B9517" s="153"/>
      <c r="C9517" s="61"/>
      <c r="D9517" t="e">
        <f t="shared" si="300"/>
        <v>#DIV/0!</v>
      </c>
      <c r="F9517">
        <v>9515</v>
      </c>
      <c r="G9517">
        <f t="shared" ca="1" si="299"/>
        <v>1.8270040873925081E-3</v>
      </c>
    </row>
    <row r="9518" spans="2:7" x14ac:dyDescent="0.2">
      <c r="B9518" s="153"/>
      <c r="C9518" s="61"/>
      <c r="D9518" t="e">
        <f t="shared" si="300"/>
        <v>#DIV/0!</v>
      </c>
      <c r="F9518">
        <v>9516</v>
      </c>
      <c r="G9518">
        <f t="shared" ca="1" si="299"/>
        <v>6.4417797588479611E-2</v>
      </c>
    </row>
    <row r="9519" spans="2:7" x14ac:dyDescent="0.2">
      <c r="B9519" s="153"/>
      <c r="C9519" s="61"/>
      <c r="D9519" t="e">
        <f t="shared" si="300"/>
        <v>#DIV/0!</v>
      </c>
      <c r="F9519">
        <v>9517</v>
      </c>
      <c r="G9519">
        <f t="shared" ca="1" si="299"/>
        <v>-5.0718994122298543E-2</v>
      </c>
    </row>
    <row r="9520" spans="2:7" x14ac:dyDescent="0.2">
      <c r="B9520" s="153"/>
      <c r="C9520" s="61"/>
      <c r="D9520" t="e">
        <f t="shared" si="300"/>
        <v>#DIV/0!</v>
      </c>
      <c r="F9520">
        <v>9518</v>
      </c>
      <c r="G9520">
        <f t="shared" ca="1" si="299"/>
        <v>-7.6392431258670526E-2</v>
      </c>
    </row>
    <row r="9521" spans="2:7" x14ac:dyDescent="0.2">
      <c r="B9521" s="153"/>
      <c r="C9521" s="61"/>
      <c r="D9521" t="e">
        <f t="shared" si="300"/>
        <v>#DIV/0!</v>
      </c>
      <c r="F9521">
        <v>9519</v>
      </c>
      <c r="G9521">
        <f t="shared" ca="1" si="299"/>
        <v>-5.8077494525424114E-2</v>
      </c>
    </row>
    <row r="9522" spans="2:7" x14ac:dyDescent="0.2">
      <c r="B9522" s="153"/>
      <c r="C9522" s="61"/>
      <c r="D9522" t="e">
        <f t="shared" si="300"/>
        <v>#DIV/0!</v>
      </c>
      <c r="F9522">
        <v>9520</v>
      </c>
      <c r="G9522">
        <f t="shared" ca="1" si="299"/>
        <v>-2.3281442828594363E-2</v>
      </c>
    </row>
    <row r="9523" spans="2:7" x14ac:dyDescent="0.2">
      <c r="B9523" s="153"/>
      <c r="C9523" s="61"/>
      <c r="D9523" t="e">
        <f t="shared" si="300"/>
        <v>#DIV/0!</v>
      </c>
      <c r="F9523">
        <v>9521</v>
      </c>
      <c r="G9523">
        <f t="shared" ca="1" si="299"/>
        <v>6.062661507150003E-2</v>
      </c>
    </row>
    <row r="9524" spans="2:7" x14ac:dyDescent="0.2">
      <c r="B9524" s="153"/>
      <c r="C9524" s="61"/>
      <c r="D9524" t="e">
        <f t="shared" si="300"/>
        <v>#DIV/0!</v>
      </c>
      <c r="F9524">
        <v>9522</v>
      </c>
      <c r="G9524">
        <f t="shared" ca="1" si="299"/>
        <v>3.3722221800158859E-2</v>
      </c>
    </row>
    <row r="9525" spans="2:7" x14ac:dyDescent="0.2">
      <c r="B9525" s="153"/>
      <c r="C9525" s="61"/>
      <c r="D9525" t="e">
        <f t="shared" si="300"/>
        <v>#DIV/0!</v>
      </c>
      <c r="F9525">
        <v>9523</v>
      </c>
      <c r="G9525">
        <f t="shared" ca="1" si="299"/>
        <v>5.2991731537197759E-2</v>
      </c>
    </row>
    <row r="9526" spans="2:7" x14ac:dyDescent="0.2">
      <c r="B9526" s="153"/>
      <c r="C9526" s="61"/>
      <c r="D9526" t="e">
        <f t="shared" si="300"/>
        <v>#DIV/0!</v>
      </c>
      <c r="F9526">
        <v>9524</v>
      </c>
      <c r="G9526">
        <f t="shared" ca="1" si="299"/>
        <v>-3.5589124700035731E-2</v>
      </c>
    </row>
    <row r="9527" spans="2:7" x14ac:dyDescent="0.2">
      <c r="B9527" s="153"/>
      <c r="C9527" s="61"/>
      <c r="D9527" t="e">
        <f t="shared" si="300"/>
        <v>#DIV/0!</v>
      </c>
      <c r="F9527">
        <v>9525</v>
      </c>
      <c r="G9527">
        <f t="shared" ca="1" si="299"/>
        <v>4.8973838885920759E-2</v>
      </c>
    </row>
    <row r="9528" spans="2:7" x14ac:dyDescent="0.2">
      <c r="B9528" s="153"/>
      <c r="C9528" s="61"/>
      <c r="D9528" t="e">
        <f t="shared" si="300"/>
        <v>#DIV/0!</v>
      </c>
      <c r="F9528">
        <v>9526</v>
      </c>
      <c r="G9528">
        <f t="shared" ca="1" si="299"/>
        <v>-2.9901232439256175E-3</v>
      </c>
    </row>
    <row r="9529" spans="2:7" x14ac:dyDescent="0.2">
      <c r="B9529" s="153"/>
      <c r="C9529" s="61"/>
      <c r="D9529" t="e">
        <f t="shared" si="300"/>
        <v>#DIV/0!</v>
      </c>
      <c r="F9529">
        <v>9527</v>
      </c>
      <c r="G9529">
        <f t="shared" ca="1" si="299"/>
        <v>1.6514536565984055E-2</v>
      </c>
    </row>
    <row r="9530" spans="2:7" x14ac:dyDescent="0.2">
      <c r="B9530" s="153"/>
      <c r="C9530" s="61"/>
      <c r="D9530" t="e">
        <f t="shared" si="300"/>
        <v>#DIV/0!</v>
      </c>
      <c r="F9530">
        <v>9528</v>
      </c>
      <c r="G9530">
        <f t="shared" ca="1" si="299"/>
        <v>-3.1410878472552133E-2</v>
      </c>
    </row>
    <row r="9531" spans="2:7" x14ac:dyDescent="0.2">
      <c r="B9531" s="153"/>
      <c r="C9531" s="61"/>
      <c r="D9531" t="e">
        <f t="shared" si="300"/>
        <v>#DIV/0!</v>
      </c>
      <c r="F9531">
        <v>9529</v>
      </c>
      <c r="G9531">
        <f t="shared" ca="1" si="299"/>
        <v>5.4840870526305574E-3</v>
      </c>
    </row>
    <row r="9532" spans="2:7" x14ac:dyDescent="0.2">
      <c r="B9532" s="153"/>
      <c r="C9532" s="61"/>
      <c r="D9532" t="e">
        <f t="shared" si="300"/>
        <v>#DIV/0!</v>
      </c>
      <c r="F9532">
        <v>9530</v>
      </c>
      <c r="G9532">
        <f t="shared" ca="1" si="299"/>
        <v>7.8773387806892955E-2</v>
      </c>
    </row>
    <row r="9533" spans="2:7" x14ac:dyDescent="0.2">
      <c r="B9533" s="153"/>
      <c r="C9533" s="61"/>
      <c r="D9533" t="e">
        <f t="shared" si="300"/>
        <v>#DIV/0!</v>
      </c>
      <c r="F9533">
        <v>9531</v>
      </c>
      <c r="G9533">
        <f t="shared" ca="1" si="299"/>
        <v>9.4674319592887302E-2</v>
      </c>
    </row>
    <row r="9534" spans="2:7" x14ac:dyDescent="0.2">
      <c r="B9534" s="153"/>
      <c r="C9534" s="61"/>
      <c r="D9534" t="e">
        <f t="shared" si="300"/>
        <v>#DIV/0!</v>
      </c>
      <c r="F9534">
        <v>9532</v>
      </c>
      <c r="G9534">
        <f t="shared" ca="1" si="299"/>
        <v>-6.7969527865042206E-2</v>
      </c>
    </row>
    <row r="9535" spans="2:7" x14ac:dyDescent="0.2">
      <c r="B9535" s="153"/>
      <c r="C9535" s="61"/>
      <c r="D9535" t="e">
        <f t="shared" si="300"/>
        <v>#DIV/0!</v>
      </c>
      <c r="F9535">
        <v>9533</v>
      </c>
      <c r="G9535">
        <f t="shared" ca="1" si="299"/>
        <v>2.4303282255132844E-2</v>
      </c>
    </row>
    <row r="9536" spans="2:7" x14ac:dyDescent="0.2">
      <c r="B9536" s="153"/>
      <c r="C9536" s="61"/>
      <c r="D9536" t="e">
        <f t="shared" si="300"/>
        <v>#DIV/0!</v>
      </c>
      <c r="F9536">
        <v>9534</v>
      </c>
      <c r="G9536">
        <f t="shared" ca="1" si="299"/>
        <v>-4.8217652301798413E-4</v>
      </c>
    </row>
    <row r="9537" spans="2:7" x14ac:dyDescent="0.2">
      <c r="B9537" s="153"/>
      <c r="C9537" s="61"/>
      <c r="D9537" t="e">
        <f t="shared" si="300"/>
        <v>#DIV/0!</v>
      </c>
      <c r="F9537">
        <v>9535</v>
      </c>
      <c r="G9537">
        <f t="shared" ca="1" si="299"/>
        <v>1.0222399181481986E-2</v>
      </c>
    </row>
    <row r="9538" spans="2:7" x14ac:dyDescent="0.2">
      <c r="B9538" s="153"/>
      <c r="C9538" s="61"/>
      <c r="D9538" t="e">
        <f t="shared" si="300"/>
        <v>#DIV/0!</v>
      </c>
      <c r="F9538">
        <v>9536</v>
      </c>
      <c r="G9538">
        <f t="shared" ca="1" si="299"/>
        <v>-2.8116455695505561E-2</v>
      </c>
    </row>
    <row r="9539" spans="2:7" x14ac:dyDescent="0.2">
      <c r="B9539" s="153"/>
      <c r="C9539" s="61"/>
      <c r="D9539" t="e">
        <f t="shared" si="300"/>
        <v>#DIV/0!</v>
      </c>
      <c r="F9539">
        <v>9537</v>
      </c>
      <c r="G9539">
        <f t="shared" ref="G9539:G9602" ca="1" si="301">_xlfn.NORM.INV(RAND(),$N$5,$N$6)</f>
        <v>1.8996329715775463E-2</v>
      </c>
    </row>
    <row r="9540" spans="2:7" x14ac:dyDescent="0.2">
      <c r="B9540" s="153"/>
      <c r="C9540" s="61"/>
      <c r="D9540" t="e">
        <f t="shared" si="300"/>
        <v>#DIV/0!</v>
      </c>
      <c r="F9540">
        <v>9538</v>
      </c>
      <c r="G9540">
        <f t="shared" ca="1" si="301"/>
        <v>-1.2659551596993784E-2</v>
      </c>
    </row>
    <row r="9541" spans="2:7" x14ac:dyDescent="0.2">
      <c r="B9541" s="153"/>
      <c r="C9541" s="61"/>
      <c r="D9541" t="e">
        <f t="shared" si="300"/>
        <v>#DIV/0!</v>
      </c>
      <c r="F9541">
        <v>9539</v>
      </c>
      <c r="G9541">
        <f t="shared" ca="1" si="301"/>
        <v>-3.2475972060832074E-2</v>
      </c>
    </row>
    <row r="9542" spans="2:7" x14ac:dyDescent="0.2">
      <c r="B9542" s="153"/>
      <c r="C9542" s="61"/>
      <c r="D9542" t="e">
        <f t="shared" si="300"/>
        <v>#DIV/0!</v>
      </c>
      <c r="F9542">
        <v>9540</v>
      </c>
      <c r="G9542">
        <f t="shared" ca="1" si="301"/>
        <v>8.1117303093657788E-3</v>
      </c>
    </row>
    <row r="9543" spans="2:7" x14ac:dyDescent="0.2">
      <c r="B9543" s="153"/>
      <c r="C9543" s="61"/>
      <c r="D9543" t="e">
        <f t="shared" si="300"/>
        <v>#DIV/0!</v>
      </c>
      <c r="F9543">
        <v>9541</v>
      </c>
      <c r="G9543">
        <f t="shared" ca="1" si="301"/>
        <v>7.3006668249996692E-3</v>
      </c>
    </row>
    <row r="9544" spans="2:7" x14ac:dyDescent="0.2">
      <c r="B9544" s="153"/>
      <c r="C9544" s="61"/>
      <c r="D9544" t="e">
        <f t="shared" si="300"/>
        <v>#DIV/0!</v>
      </c>
      <c r="F9544">
        <v>9542</v>
      </c>
      <c r="G9544">
        <f t="shared" ca="1" si="301"/>
        <v>-3.74113451900785E-2</v>
      </c>
    </row>
    <row r="9545" spans="2:7" x14ac:dyDescent="0.2">
      <c r="B9545" s="153"/>
      <c r="C9545" s="61"/>
      <c r="D9545" t="e">
        <f t="shared" si="300"/>
        <v>#DIV/0!</v>
      </c>
      <c r="F9545">
        <v>9543</v>
      </c>
      <c r="G9545">
        <f t="shared" ca="1" si="301"/>
        <v>-8.0329827010700936E-3</v>
      </c>
    </row>
    <row r="9546" spans="2:7" x14ac:dyDescent="0.2">
      <c r="B9546" s="153"/>
      <c r="C9546" s="61"/>
      <c r="D9546" t="e">
        <f t="shared" si="300"/>
        <v>#DIV/0!</v>
      </c>
      <c r="F9546">
        <v>9544</v>
      </c>
      <c r="G9546">
        <f t="shared" ca="1" si="301"/>
        <v>-5.1540679556925727E-2</v>
      </c>
    </row>
    <row r="9547" spans="2:7" x14ac:dyDescent="0.2">
      <c r="B9547" s="153"/>
      <c r="C9547" s="61"/>
      <c r="D9547" t="e">
        <f t="shared" si="300"/>
        <v>#DIV/0!</v>
      </c>
      <c r="F9547">
        <v>9545</v>
      </c>
      <c r="G9547">
        <f t="shared" ca="1" si="301"/>
        <v>-4.121487628029178E-2</v>
      </c>
    </row>
    <row r="9548" spans="2:7" x14ac:dyDescent="0.2">
      <c r="B9548" s="153"/>
      <c r="C9548" s="61"/>
      <c r="D9548" t="e">
        <f t="shared" si="300"/>
        <v>#DIV/0!</v>
      </c>
      <c r="F9548">
        <v>9546</v>
      </c>
      <c r="G9548">
        <f t="shared" ca="1" si="301"/>
        <v>-1.5619212664367813E-2</v>
      </c>
    </row>
    <row r="9549" spans="2:7" x14ac:dyDescent="0.2">
      <c r="B9549" s="153"/>
      <c r="C9549" s="61"/>
      <c r="D9549" t="e">
        <f t="shared" si="300"/>
        <v>#DIV/0!</v>
      </c>
      <c r="F9549">
        <v>9547</v>
      </c>
      <c r="G9549">
        <f t="shared" ca="1" si="301"/>
        <v>-6.6392405228526241E-2</v>
      </c>
    </row>
    <row r="9550" spans="2:7" x14ac:dyDescent="0.2">
      <c r="B9550" s="153"/>
      <c r="C9550" s="61"/>
      <c r="D9550" t="e">
        <f t="shared" si="300"/>
        <v>#DIV/0!</v>
      </c>
      <c r="F9550">
        <v>9548</v>
      </c>
      <c r="G9550">
        <f t="shared" ca="1" si="301"/>
        <v>-5.7357622532108334E-2</v>
      </c>
    </row>
    <row r="9551" spans="2:7" x14ac:dyDescent="0.2">
      <c r="B9551" s="153"/>
      <c r="C9551" s="61"/>
      <c r="D9551" t="e">
        <f t="shared" si="300"/>
        <v>#DIV/0!</v>
      </c>
      <c r="F9551">
        <v>9549</v>
      </c>
      <c r="G9551">
        <f t="shared" ca="1" si="301"/>
        <v>-3.1423072660598447E-2</v>
      </c>
    </row>
    <row r="9552" spans="2:7" x14ac:dyDescent="0.2">
      <c r="B9552" s="153"/>
      <c r="C9552" s="61"/>
      <c r="D9552" t="e">
        <f t="shared" si="300"/>
        <v>#DIV/0!</v>
      </c>
      <c r="F9552">
        <v>9550</v>
      </c>
      <c r="G9552">
        <f t="shared" ca="1" si="301"/>
        <v>-8.991039347044729E-3</v>
      </c>
    </row>
    <row r="9553" spans="2:7" x14ac:dyDescent="0.2">
      <c r="B9553" s="153"/>
      <c r="C9553" s="61"/>
      <c r="D9553" t="e">
        <f t="shared" si="300"/>
        <v>#DIV/0!</v>
      </c>
      <c r="F9553">
        <v>9551</v>
      </c>
      <c r="G9553">
        <f t="shared" ca="1" si="301"/>
        <v>2.1275726127643359E-2</v>
      </c>
    </row>
    <row r="9554" spans="2:7" x14ac:dyDescent="0.2">
      <c r="B9554" s="153"/>
      <c r="C9554" s="61"/>
      <c r="D9554" t="e">
        <f t="shared" ref="D9554:D9617" si="302">(C9554-C9555)/C9555</f>
        <v>#DIV/0!</v>
      </c>
      <c r="F9554">
        <v>9552</v>
      </c>
      <c r="G9554">
        <f t="shared" ca="1" si="301"/>
        <v>-1.5181921414511265E-2</v>
      </c>
    </row>
    <row r="9555" spans="2:7" x14ac:dyDescent="0.2">
      <c r="B9555" s="153"/>
      <c r="C9555" s="61"/>
      <c r="D9555" t="e">
        <f t="shared" si="302"/>
        <v>#DIV/0!</v>
      </c>
      <c r="F9555">
        <v>9553</v>
      </c>
      <c r="G9555">
        <f t="shared" ca="1" si="301"/>
        <v>5.0600691300896235E-2</v>
      </c>
    </row>
    <row r="9556" spans="2:7" x14ac:dyDescent="0.2">
      <c r="B9556" s="153"/>
      <c r="C9556" s="61"/>
      <c r="D9556" t="e">
        <f t="shared" si="302"/>
        <v>#DIV/0!</v>
      </c>
      <c r="F9556">
        <v>9554</v>
      </c>
      <c r="G9556">
        <f t="shared" ca="1" si="301"/>
        <v>-3.8840125385189217E-2</v>
      </c>
    </row>
    <row r="9557" spans="2:7" x14ac:dyDescent="0.2">
      <c r="B9557" s="153"/>
      <c r="C9557" s="61"/>
      <c r="D9557" t="e">
        <f t="shared" si="302"/>
        <v>#DIV/0!</v>
      </c>
      <c r="F9557">
        <v>9555</v>
      </c>
      <c r="G9557">
        <f t="shared" ca="1" si="301"/>
        <v>-1.6477704823970551E-2</v>
      </c>
    </row>
    <row r="9558" spans="2:7" x14ac:dyDescent="0.2">
      <c r="B9558" s="153"/>
      <c r="C9558" s="61"/>
      <c r="D9558" t="e">
        <f t="shared" si="302"/>
        <v>#DIV/0!</v>
      </c>
      <c r="F9558">
        <v>9556</v>
      </c>
      <c r="G9558">
        <f t="shared" ca="1" si="301"/>
        <v>-1.9764408826685585E-2</v>
      </c>
    </row>
    <row r="9559" spans="2:7" x14ac:dyDescent="0.2">
      <c r="B9559" s="153"/>
      <c r="C9559" s="61"/>
      <c r="D9559" t="e">
        <f t="shared" si="302"/>
        <v>#DIV/0!</v>
      </c>
      <c r="F9559">
        <v>9557</v>
      </c>
      <c r="G9559">
        <f t="shared" ca="1" si="301"/>
        <v>-3.6283685299238345E-2</v>
      </c>
    </row>
    <row r="9560" spans="2:7" x14ac:dyDescent="0.2">
      <c r="B9560" s="153"/>
      <c r="C9560" s="61"/>
      <c r="D9560" t="e">
        <f t="shared" si="302"/>
        <v>#DIV/0!</v>
      </c>
      <c r="F9560">
        <v>9558</v>
      </c>
      <c r="G9560">
        <f t="shared" ca="1" si="301"/>
        <v>4.8229485624488332E-2</v>
      </c>
    </row>
    <row r="9561" spans="2:7" x14ac:dyDescent="0.2">
      <c r="B9561" s="153"/>
      <c r="C9561" s="61"/>
      <c r="D9561" t="e">
        <f t="shared" si="302"/>
        <v>#DIV/0!</v>
      </c>
      <c r="F9561">
        <v>9559</v>
      </c>
      <c r="G9561">
        <f t="shared" ca="1" si="301"/>
        <v>-6.4642650532837742E-2</v>
      </c>
    </row>
    <row r="9562" spans="2:7" x14ac:dyDescent="0.2">
      <c r="B9562" s="153"/>
      <c r="C9562" s="61"/>
      <c r="D9562" t="e">
        <f t="shared" si="302"/>
        <v>#DIV/0!</v>
      </c>
      <c r="F9562">
        <v>9560</v>
      </c>
      <c r="G9562">
        <f t="shared" ca="1" si="301"/>
        <v>2.7988157405214573E-2</v>
      </c>
    </row>
    <row r="9563" spans="2:7" x14ac:dyDescent="0.2">
      <c r="B9563" s="153"/>
      <c r="C9563" s="61"/>
      <c r="D9563" t="e">
        <f t="shared" si="302"/>
        <v>#DIV/0!</v>
      </c>
      <c r="F9563">
        <v>9561</v>
      </c>
      <c r="G9563">
        <f t="shared" ca="1" si="301"/>
        <v>6.1623847178673537E-2</v>
      </c>
    </row>
    <row r="9564" spans="2:7" x14ac:dyDescent="0.2">
      <c r="B9564" s="153"/>
      <c r="C9564" s="61"/>
      <c r="D9564" t="e">
        <f t="shared" si="302"/>
        <v>#DIV/0!</v>
      </c>
      <c r="F9564">
        <v>9562</v>
      </c>
      <c r="G9564">
        <f t="shared" ca="1" si="301"/>
        <v>-2.4026336750785516E-2</v>
      </c>
    </row>
    <row r="9565" spans="2:7" x14ac:dyDescent="0.2">
      <c r="B9565" s="153"/>
      <c r="C9565" s="61"/>
      <c r="D9565" t="e">
        <f t="shared" si="302"/>
        <v>#DIV/0!</v>
      </c>
      <c r="F9565">
        <v>9563</v>
      </c>
      <c r="G9565">
        <f t="shared" ca="1" si="301"/>
        <v>1.7561304546976158E-3</v>
      </c>
    </row>
    <row r="9566" spans="2:7" x14ac:dyDescent="0.2">
      <c r="B9566" s="153"/>
      <c r="C9566" s="61"/>
      <c r="D9566" t="e">
        <f t="shared" si="302"/>
        <v>#DIV/0!</v>
      </c>
      <c r="F9566">
        <v>9564</v>
      </c>
      <c r="G9566">
        <f t="shared" ca="1" si="301"/>
        <v>-4.0420056166386428E-2</v>
      </c>
    </row>
    <row r="9567" spans="2:7" x14ac:dyDescent="0.2">
      <c r="B9567" s="153"/>
      <c r="C9567" s="61"/>
      <c r="D9567" t="e">
        <f t="shared" si="302"/>
        <v>#DIV/0!</v>
      </c>
      <c r="F9567">
        <v>9565</v>
      </c>
      <c r="G9567">
        <f t="shared" ca="1" si="301"/>
        <v>5.3288405616078151E-2</v>
      </c>
    </row>
    <row r="9568" spans="2:7" x14ac:dyDescent="0.2">
      <c r="B9568" s="153"/>
      <c r="C9568" s="61"/>
      <c r="D9568" t="e">
        <f t="shared" si="302"/>
        <v>#DIV/0!</v>
      </c>
      <c r="F9568">
        <v>9566</v>
      </c>
      <c r="G9568">
        <f t="shared" ca="1" si="301"/>
        <v>2.2046272223263792E-2</v>
      </c>
    </row>
    <row r="9569" spans="2:7" x14ac:dyDescent="0.2">
      <c r="B9569" s="153"/>
      <c r="C9569" s="61"/>
      <c r="D9569" t="e">
        <f t="shared" si="302"/>
        <v>#DIV/0!</v>
      </c>
      <c r="F9569">
        <v>9567</v>
      </c>
      <c r="G9569">
        <f t="shared" ca="1" si="301"/>
        <v>4.6129116664385926E-2</v>
      </c>
    </row>
    <row r="9570" spans="2:7" x14ac:dyDescent="0.2">
      <c r="B9570" s="153"/>
      <c r="C9570" s="61"/>
      <c r="D9570" t="e">
        <f t="shared" si="302"/>
        <v>#DIV/0!</v>
      </c>
      <c r="F9570">
        <v>9568</v>
      </c>
      <c r="G9570">
        <f t="shared" ca="1" si="301"/>
        <v>8.6422566131298062E-2</v>
      </c>
    </row>
    <row r="9571" spans="2:7" x14ac:dyDescent="0.2">
      <c r="B9571" s="153"/>
      <c r="C9571" s="61"/>
      <c r="D9571" t="e">
        <f t="shared" si="302"/>
        <v>#DIV/0!</v>
      </c>
      <c r="F9571">
        <v>9569</v>
      </c>
      <c r="G9571">
        <f t="shared" ca="1" si="301"/>
        <v>6.1584051357852332E-2</v>
      </c>
    </row>
    <row r="9572" spans="2:7" x14ac:dyDescent="0.2">
      <c r="B9572" s="153"/>
      <c r="C9572" s="61"/>
      <c r="D9572" t="e">
        <f t="shared" si="302"/>
        <v>#DIV/0!</v>
      </c>
      <c r="F9572">
        <v>9570</v>
      </c>
      <c r="G9572">
        <f t="shared" ca="1" si="301"/>
        <v>-1.2306551155226234E-2</v>
      </c>
    </row>
    <row r="9573" spans="2:7" x14ac:dyDescent="0.2">
      <c r="B9573" s="153"/>
      <c r="C9573" s="61"/>
      <c r="D9573" t="e">
        <f t="shared" si="302"/>
        <v>#DIV/0!</v>
      </c>
      <c r="F9573">
        <v>9571</v>
      </c>
      <c r="G9573">
        <f t="shared" ca="1" si="301"/>
        <v>-1.6311430626405121E-2</v>
      </c>
    </row>
    <row r="9574" spans="2:7" x14ac:dyDescent="0.2">
      <c r="B9574" s="153"/>
      <c r="C9574" s="61"/>
      <c r="D9574" t="e">
        <f t="shared" si="302"/>
        <v>#DIV/0!</v>
      </c>
      <c r="F9574">
        <v>9572</v>
      </c>
      <c r="G9574">
        <f t="shared" ca="1" si="301"/>
        <v>9.69632053830395E-2</v>
      </c>
    </row>
    <row r="9575" spans="2:7" x14ac:dyDescent="0.2">
      <c r="B9575" s="153"/>
      <c r="C9575" s="61"/>
      <c r="D9575" t="e">
        <f t="shared" si="302"/>
        <v>#DIV/0!</v>
      </c>
      <c r="F9575">
        <v>9573</v>
      </c>
      <c r="G9575">
        <f t="shared" ca="1" si="301"/>
        <v>-2.5672679313907758E-2</v>
      </c>
    </row>
    <row r="9576" spans="2:7" x14ac:dyDescent="0.2">
      <c r="B9576" s="153"/>
      <c r="C9576" s="61"/>
      <c r="D9576" t="e">
        <f t="shared" si="302"/>
        <v>#DIV/0!</v>
      </c>
      <c r="F9576">
        <v>9574</v>
      </c>
      <c r="G9576">
        <f t="shared" ca="1" si="301"/>
        <v>1.6680833294639565E-2</v>
      </c>
    </row>
    <row r="9577" spans="2:7" x14ac:dyDescent="0.2">
      <c r="B9577" s="153"/>
      <c r="C9577" s="61"/>
      <c r="D9577" t="e">
        <f t="shared" si="302"/>
        <v>#DIV/0!</v>
      </c>
      <c r="F9577">
        <v>9575</v>
      </c>
      <c r="G9577">
        <f t="shared" ca="1" si="301"/>
        <v>-8.3255508454056458E-3</v>
      </c>
    </row>
    <row r="9578" spans="2:7" x14ac:dyDescent="0.2">
      <c r="B9578" s="153"/>
      <c r="C9578" s="61"/>
      <c r="D9578" t="e">
        <f t="shared" si="302"/>
        <v>#DIV/0!</v>
      </c>
      <c r="F9578">
        <v>9576</v>
      </c>
      <c r="G9578">
        <f t="shared" ca="1" si="301"/>
        <v>-5.6840087283830068E-2</v>
      </c>
    </row>
    <row r="9579" spans="2:7" x14ac:dyDescent="0.2">
      <c r="B9579" s="153"/>
      <c r="C9579" s="61"/>
      <c r="D9579" t="e">
        <f t="shared" si="302"/>
        <v>#DIV/0!</v>
      </c>
      <c r="F9579">
        <v>9577</v>
      </c>
      <c r="G9579">
        <f t="shared" ca="1" si="301"/>
        <v>-1.6935649364308299E-2</v>
      </c>
    </row>
    <row r="9580" spans="2:7" x14ac:dyDescent="0.2">
      <c r="B9580" s="153"/>
      <c r="C9580" s="61"/>
      <c r="D9580" t="e">
        <f t="shared" si="302"/>
        <v>#DIV/0!</v>
      </c>
      <c r="F9580">
        <v>9578</v>
      </c>
      <c r="G9580">
        <f t="shared" ca="1" si="301"/>
        <v>2.3936724417816795E-2</v>
      </c>
    </row>
    <row r="9581" spans="2:7" x14ac:dyDescent="0.2">
      <c r="B9581" s="153"/>
      <c r="C9581" s="61"/>
      <c r="D9581" t="e">
        <f t="shared" si="302"/>
        <v>#DIV/0!</v>
      </c>
      <c r="F9581">
        <v>9579</v>
      </c>
      <c r="G9581">
        <f t="shared" ca="1" si="301"/>
        <v>-6.7692947919079552E-2</v>
      </c>
    </row>
    <row r="9582" spans="2:7" x14ac:dyDescent="0.2">
      <c r="B9582" s="153"/>
      <c r="C9582" s="61"/>
      <c r="D9582" t="e">
        <f t="shared" si="302"/>
        <v>#DIV/0!</v>
      </c>
      <c r="F9582">
        <v>9580</v>
      </c>
      <c r="G9582">
        <f t="shared" ca="1" si="301"/>
        <v>3.973677839653502E-2</v>
      </c>
    </row>
    <row r="9583" spans="2:7" x14ac:dyDescent="0.2">
      <c r="B9583" s="153"/>
      <c r="C9583" s="61"/>
      <c r="D9583" t="e">
        <f t="shared" si="302"/>
        <v>#DIV/0!</v>
      </c>
      <c r="F9583">
        <v>9581</v>
      </c>
      <c r="G9583">
        <f t="shared" ca="1" si="301"/>
        <v>6.4865251904552878E-3</v>
      </c>
    </row>
    <row r="9584" spans="2:7" x14ac:dyDescent="0.2">
      <c r="B9584" s="153"/>
      <c r="C9584" s="61"/>
      <c r="D9584" t="e">
        <f t="shared" si="302"/>
        <v>#DIV/0!</v>
      </c>
      <c r="F9584">
        <v>9582</v>
      </c>
      <c r="G9584">
        <f t="shared" ca="1" si="301"/>
        <v>-5.132919317816053E-2</v>
      </c>
    </row>
    <row r="9585" spans="2:7" x14ac:dyDescent="0.2">
      <c r="B9585" s="153"/>
      <c r="C9585" s="61"/>
      <c r="D9585" t="e">
        <f t="shared" si="302"/>
        <v>#DIV/0!</v>
      </c>
      <c r="F9585">
        <v>9583</v>
      </c>
      <c r="G9585">
        <f t="shared" ca="1" si="301"/>
        <v>3.6717847412413414E-2</v>
      </c>
    </row>
    <row r="9586" spans="2:7" x14ac:dyDescent="0.2">
      <c r="B9586" s="153"/>
      <c r="C9586" s="61"/>
      <c r="D9586" t="e">
        <f t="shared" si="302"/>
        <v>#DIV/0!</v>
      </c>
      <c r="F9586">
        <v>9584</v>
      </c>
      <c r="G9586">
        <f t="shared" ca="1" si="301"/>
        <v>2.2936948669487735E-2</v>
      </c>
    </row>
    <row r="9587" spans="2:7" x14ac:dyDescent="0.2">
      <c r="B9587" s="153"/>
      <c r="C9587" s="61"/>
      <c r="D9587" t="e">
        <f t="shared" si="302"/>
        <v>#DIV/0!</v>
      </c>
      <c r="F9587">
        <v>9585</v>
      </c>
      <c r="G9587">
        <f t="shared" ca="1" si="301"/>
        <v>6.9083883315767411E-2</v>
      </c>
    </row>
    <row r="9588" spans="2:7" x14ac:dyDescent="0.2">
      <c r="B9588" s="153"/>
      <c r="C9588" s="61"/>
      <c r="D9588" t="e">
        <f t="shared" si="302"/>
        <v>#DIV/0!</v>
      </c>
      <c r="F9588">
        <v>9586</v>
      </c>
      <c r="G9588">
        <f t="shared" ca="1" si="301"/>
        <v>2.1664870417704405E-2</v>
      </c>
    </row>
    <row r="9589" spans="2:7" x14ac:dyDescent="0.2">
      <c r="B9589" s="153"/>
      <c r="C9589" s="61"/>
      <c r="D9589" t="e">
        <f t="shared" si="302"/>
        <v>#DIV/0!</v>
      </c>
      <c r="F9589">
        <v>9587</v>
      </c>
      <c r="G9589">
        <f t="shared" ca="1" si="301"/>
        <v>3.1490851963550115E-3</v>
      </c>
    </row>
    <row r="9590" spans="2:7" x14ac:dyDescent="0.2">
      <c r="B9590" s="153"/>
      <c r="C9590" s="61"/>
      <c r="D9590" t="e">
        <f t="shared" si="302"/>
        <v>#DIV/0!</v>
      </c>
      <c r="F9590">
        <v>9588</v>
      </c>
      <c r="G9590">
        <f t="shared" ca="1" si="301"/>
        <v>1.5857538744552507E-2</v>
      </c>
    </row>
    <row r="9591" spans="2:7" x14ac:dyDescent="0.2">
      <c r="B9591" s="153"/>
      <c r="C9591" s="61"/>
      <c r="D9591" t="e">
        <f t="shared" si="302"/>
        <v>#DIV/0!</v>
      </c>
      <c r="F9591">
        <v>9589</v>
      </c>
      <c r="G9591">
        <f t="shared" ca="1" si="301"/>
        <v>-1.164481584332736E-2</v>
      </c>
    </row>
    <row r="9592" spans="2:7" x14ac:dyDescent="0.2">
      <c r="B9592" s="153"/>
      <c r="C9592" s="61"/>
      <c r="D9592" t="e">
        <f t="shared" si="302"/>
        <v>#DIV/0!</v>
      </c>
      <c r="F9592">
        <v>9590</v>
      </c>
      <c r="G9592">
        <f t="shared" ca="1" si="301"/>
        <v>-5.7031551594044765E-2</v>
      </c>
    </row>
    <row r="9593" spans="2:7" x14ac:dyDescent="0.2">
      <c r="B9593" s="153"/>
      <c r="C9593" s="61"/>
      <c r="D9593" t="e">
        <f t="shared" si="302"/>
        <v>#DIV/0!</v>
      </c>
      <c r="F9593">
        <v>9591</v>
      </c>
      <c r="G9593">
        <f t="shared" ca="1" si="301"/>
        <v>-2.1269935767653059E-2</v>
      </c>
    </row>
    <row r="9594" spans="2:7" x14ac:dyDescent="0.2">
      <c r="B9594" s="153"/>
      <c r="C9594" s="61"/>
      <c r="D9594" t="e">
        <f t="shared" si="302"/>
        <v>#DIV/0!</v>
      </c>
      <c r="F9594">
        <v>9592</v>
      </c>
      <c r="G9594">
        <f t="shared" ca="1" si="301"/>
        <v>8.3099781797536174E-2</v>
      </c>
    </row>
    <row r="9595" spans="2:7" x14ac:dyDescent="0.2">
      <c r="B9595" s="153"/>
      <c r="C9595" s="61"/>
      <c r="D9595" t="e">
        <f t="shared" si="302"/>
        <v>#DIV/0!</v>
      </c>
      <c r="F9595">
        <v>9593</v>
      </c>
      <c r="G9595">
        <f t="shared" ca="1" si="301"/>
        <v>-1.6921347019217634E-2</v>
      </c>
    </row>
    <row r="9596" spans="2:7" x14ac:dyDescent="0.2">
      <c r="B9596" s="153"/>
      <c r="C9596" s="61"/>
      <c r="D9596" t="e">
        <f t="shared" si="302"/>
        <v>#DIV/0!</v>
      </c>
      <c r="F9596">
        <v>9594</v>
      </c>
      <c r="G9596">
        <f t="shared" ca="1" si="301"/>
        <v>1.9291973836581214E-2</v>
      </c>
    </row>
    <row r="9597" spans="2:7" x14ac:dyDescent="0.2">
      <c r="B9597" s="153"/>
      <c r="C9597" s="61"/>
      <c r="D9597" t="e">
        <f t="shared" si="302"/>
        <v>#DIV/0!</v>
      </c>
      <c r="F9597">
        <v>9595</v>
      </c>
      <c r="G9597">
        <f t="shared" ca="1" si="301"/>
        <v>-1.0809621191061316E-2</v>
      </c>
    </row>
    <row r="9598" spans="2:7" x14ac:dyDescent="0.2">
      <c r="B9598" s="153"/>
      <c r="C9598" s="61"/>
      <c r="D9598" t="e">
        <f t="shared" si="302"/>
        <v>#DIV/0!</v>
      </c>
      <c r="F9598">
        <v>9596</v>
      </c>
      <c r="G9598">
        <f t="shared" ca="1" si="301"/>
        <v>1.3183153886446565E-2</v>
      </c>
    </row>
    <row r="9599" spans="2:7" x14ac:dyDescent="0.2">
      <c r="B9599" s="153"/>
      <c r="C9599" s="61"/>
      <c r="D9599" t="e">
        <f t="shared" si="302"/>
        <v>#DIV/0!</v>
      </c>
      <c r="F9599">
        <v>9597</v>
      </c>
      <c r="G9599">
        <f t="shared" ca="1" si="301"/>
        <v>-3.1465792473843613E-3</v>
      </c>
    </row>
    <row r="9600" spans="2:7" x14ac:dyDescent="0.2">
      <c r="B9600" s="153"/>
      <c r="C9600" s="61"/>
      <c r="D9600" t="e">
        <f t="shared" si="302"/>
        <v>#DIV/0!</v>
      </c>
      <c r="F9600">
        <v>9598</v>
      </c>
      <c r="G9600">
        <f t="shared" ca="1" si="301"/>
        <v>-7.6865323762170035E-2</v>
      </c>
    </row>
    <row r="9601" spans="2:7" x14ac:dyDescent="0.2">
      <c r="B9601" s="153"/>
      <c r="C9601" s="61"/>
      <c r="D9601" t="e">
        <f t="shared" si="302"/>
        <v>#DIV/0!</v>
      </c>
      <c r="F9601">
        <v>9599</v>
      </c>
      <c r="G9601">
        <f t="shared" ca="1" si="301"/>
        <v>-1.2344593790565734E-2</v>
      </c>
    </row>
    <row r="9602" spans="2:7" x14ac:dyDescent="0.2">
      <c r="B9602" s="153"/>
      <c r="C9602" s="61"/>
      <c r="D9602" t="e">
        <f t="shared" si="302"/>
        <v>#DIV/0!</v>
      </c>
      <c r="F9602">
        <v>9600</v>
      </c>
      <c r="G9602">
        <f t="shared" ca="1" si="301"/>
        <v>-4.15237262419514E-2</v>
      </c>
    </row>
    <row r="9603" spans="2:7" x14ac:dyDescent="0.2">
      <c r="B9603" s="153"/>
      <c r="C9603" s="61"/>
      <c r="D9603" t="e">
        <f t="shared" si="302"/>
        <v>#DIV/0!</v>
      </c>
      <c r="F9603">
        <v>9601</v>
      </c>
      <c r="G9603">
        <f t="shared" ref="G9603:G9666" ca="1" si="303">_xlfn.NORM.INV(RAND(),$N$5,$N$6)</f>
        <v>2.4767781839190761E-2</v>
      </c>
    </row>
    <row r="9604" spans="2:7" x14ac:dyDescent="0.2">
      <c r="B9604" s="153"/>
      <c r="C9604" s="61"/>
      <c r="D9604" t="e">
        <f t="shared" si="302"/>
        <v>#DIV/0!</v>
      </c>
      <c r="F9604">
        <v>9602</v>
      </c>
      <c r="G9604">
        <f t="shared" ca="1" si="303"/>
        <v>3.410343023298474E-2</v>
      </c>
    </row>
    <row r="9605" spans="2:7" x14ac:dyDescent="0.2">
      <c r="B9605" s="153"/>
      <c r="C9605" s="61"/>
      <c r="D9605" t="e">
        <f t="shared" si="302"/>
        <v>#DIV/0!</v>
      </c>
      <c r="F9605">
        <v>9603</v>
      </c>
      <c r="G9605">
        <f t="shared" ca="1" si="303"/>
        <v>0.10516921017516483</v>
      </c>
    </row>
    <row r="9606" spans="2:7" x14ac:dyDescent="0.2">
      <c r="B9606" s="153"/>
      <c r="C9606" s="61"/>
      <c r="D9606" t="e">
        <f t="shared" si="302"/>
        <v>#DIV/0!</v>
      </c>
      <c r="F9606">
        <v>9604</v>
      </c>
      <c r="G9606">
        <f t="shared" ca="1" si="303"/>
        <v>0.10404948233126754</v>
      </c>
    </row>
    <row r="9607" spans="2:7" x14ac:dyDescent="0.2">
      <c r="B9607" s="153"/>
      <c r="C9607" s="61"/>
      <c r="D9607" t="e">
        <f t="shared" si="302"/>
        <v>#DIV/0!</v>
      </c>
      <c r="F9607">
        <v>9605</v>
      </c>
      <c r="G9607">
        <f t="shared" ca="1" si="303"/>
        <v>-2.9059648193854041E-2</v>
      </c>
    </row>
    <row r="9608" spans="2:7" x14ac:dyDescent="0.2">
      <c r="B9608" s="153"/>
      <c r="C9608" s="61"/>
      <c r="D9608" t="e">
        <f t="shared" si="302"/>
        <v>#DIV/0!</v>
      </c>
      <c r="F9608">
        <v>9606</v>
      </c>
      <c r="G9608">
        <f t="shared" ca="1" si="303"/>
        <v>-1.1396661786220569E-4</v>
      </c>
    </row>
    <row r="9609" spans="2:7" x14ac:dyDescent="0.2">
      <c r="B9609" s="153"/>
      <c r="C9609" s="61"/>
      <c r="D9609" t="e">
        <f t="shared" si="302"/>
        <v>#DIV/0!</v>
      </c>
      <c r="F9609">
        <v>9607</v>
      </c>
      <c r="G9609">
        <f t="shared" ca="1" si="303"/>
        <v>8.3119202182165425E-2</v>
      </c>
    </row>
    <row r="9610" spans="2:7" x14ac:dyDescent="0.2">
      <c r="B9610" s="153"/>
      <c r="C9610" s="61"/>
      <c r="D9610" t="e">
        <f t="shared" si="302"/>
        <v>#DIV/0!</v>
      </c>
      <c r="F9610">
        <v>9608</v>
      </c>
      <c r="G9610">
        <f t="shared" ca="1" si="303"/>
        <v>0.11927329382927816</v>
      </c>
    </row>
    <row r="9611" spans="2:7" x14ac:dyDescent="0.2">
      <c r="B9611" s="153"/>
      <c r="C9611" s="61"/>
      <c r="D9611" t="e">
        <f t="shared" si="302"/>
        <v>#DIV/0!</v>
      </c>
      <c r="F9611">
        <v>9609</v>
      </c>
      <c r="G9611">
        <f t="shared" ca="1" si="303"/>
        <v>5.7195367690099516E-2</v>
      </c>
    </row>
    <row r="9612" spans="2:7" x14ac:dyDescent="0.2">
      <c r="B9612" s="153"/>
      <c r="C9612" s="61"/>
      <c r="D9612" t="e">
        <f t="shared" si="302"/>
        <v>#DIV/0!</v>
      </c>
      <c r="F9612">
        <v>9610</v>
      </c>
      <c r="G9612">
        <f t="shared" ca="1" si="303"/>
        <v>-0.10603464675410693</v>
      </c>
    </row>
    <row r="9613" spans="2:7" x14ac:dyDescent="0.2">
      <c r="B9613" s="153"/>
      <c r="C9613" s="61"/>
      <c r="D9613" t="e">
        <f t="shared" si="302"/>
        <v>#DIV/0!</v>
      </c>
      <c r="F9613">
        <v>9611</v>
      </c>
      <c r="G9613">
        <f t="shared" ca="1" si="303"/>
        <v>-3.4198673655247064E-2</v>
      </c>
    </row>
    <row r="9614" spans="2:7" x14ac:dyDescent="0.2">
      <c r="B9614" s="153"/>
      <c r="C9614" s="61"/>
      <c r="D9614" t="e">
        <f t="shared" si="302"/>
        <v>#DIV/0!</v>
      </c>
      <c r="F9614">
        <v>9612</v>
      </c>
      <c r="G9614">
        <f t="shared" ca="1" si="303"/>
        <v>3.0884665088993707E-2</v>
      </c>
    </row>
    <row r="9615" spans="2:7" x14ac:dyDescent="0.2">
      <c r="B9615" s="153"/>
      <c r="C9615" s="61"/>
      <c r="D9615" t="e">
        <f t="shared" si="302"/>
        <v>#DIV/0!</v>
      </c>
      <c r="F9615">
        <v>9613</v>
      </c>
      <c r="G9615">
        <f t="shared" ca="1" si="303"/>
        <v>-6.4019634368475261E-3</v>
      </c>
    </row>
    <row r="9616" spans="2:7" x14ac:dyDescent="0.2">
      <c r="B9616" s="153"/>
      <c r="C9616" s="61"/>
      <c r="D9616" t="e">
        <f t="shared" si="302"/>
        <v>#DIV/0!</v>
      </c>
      <c r="F9616">
        <v>9614</v>
      </c>
      <c r="G9616">
        <f t="shared" ca="1" si="303"/>
        <v>-1.7092597371535168E-2</v>
      </c>
    </row>
    <row r="9617" spans="2:7" x14ac:dyDescent="0.2">
      <c r="B9617" s="153"/>
      <c r="C9617" s="61"/>
      <c r="D9617" t="e">
        <f t="shared" si="302"/>
        <v>#DIV/0!</v>
      </c>
      <c r="F9617">
        <v>9615</v>
      </c>
      <c r="G9617">
        <f t="shared" ca="1" si="303"/>
        <v>-9.0060430182118845E-2</v>
      </c>
    </row>
    <row r="9618" spans="2:7" x14ac:dyDescent="0.2">
      <c r="B9618" s="153"/>
      <c r="C9618" s="61"/>
      <c r="D9618" t="e">
        <f t="shared" ref="D9618:D9681" si="304">(C9618-C9619)/C9619</f>
        <v>#DIV/0!</v>
      </c>
      <c r="F9618">
        <v>9616</v>
      </c>
      <c r="G9618">
        <f t="shared" ca="1" si="303"/>
        <v>-1.5484174970707533E-2</v>
      </c>
    </row>
    <row r="9619" spans="2:7" x14ac:dyDescent="0.2">
      <c r="B9619" s="153"/>
      <c r="C9619" s="61"/>
      <c r="D9619" t="e">
        <f t="shared" si="304"/>
        <v>#DIV/0!</v>
      </c>
      <c r="F9619">
        <v>9617</v>
      </c>
      <c r="G9619">
        <f t="shared" ca="1" si="303"/>
        <v>1.5939501962821172E-2</v>
      </c>
    </row>
    <row r="9620" spans="2:7" x14ac:dyDescent="0.2">
      <c r="B9620" s="153"/>
      <c r="C9620" s="61"/>
      <c r="D9620" t="e">
        <f t="shared" si="304"/>
        <v>#DIV/0!</v>
      </c>
      <c r="F9620">
        <v>9618</v>
      </c>
      <c r="G9620">
        <f t="shared" ca="1" si="303"/>
        <v>9.1536821576569602E-2</v>
      </c>
    </row>
    <row r="9621" spans="2:7" x14ac:dyDescent="0.2">
      <c r="B9621" s="153"/>
      <c r="C9621" s="61"/>
      <c r="D9621" t="e">
        <f t="shared" si="304"/>
        <v>#DIV/0!</v>
      </c>
      <c r="F9621">
        <v>9619</v>
      </c>
      <c r="G9621">
        <f t="shared" ca="1" si="303"/>
        <v>-2.8901143568409129E-2</v>
      </c>
    </row>
    <row r="9622" spans="2:7" x14ac:dyDescent="0.2">
      <c r="B9622" s="153"/>
      <c r="C9622" s="61"/>
      <c r="D9622" t="e">
        <f t="shared" si="304"/>
        <v>#DIV/0!</v>
      </c>
      <c r="F9622">
        <v>9620</v>
      </c>
      <c r="G9622">
        <f t="shared" ca="1" si="303"/>
        <v>1.8782221365422083E-2</v>
      </c>
    </row>
    <row r="9623" spans="2:7" x14ac:dyDescent="0.2">
      <c r="B9623" s="153"/>
      <c r="C9623" s="61"/>
      <c r="D9623" t="e">
        <f t="shared" si="304"/>
        <v>#DIV/0!</v>
      </c>
      <c r="F9623">
        <v>9621</v>
      </c>
      <c r="G9623">
        <f t="shared" ca="1" si="303"/>
        <v>-5.617853256906085E-2</v>
      </c>
    </row>
    <row r="9624" spans="2:7" x14ac:dyDescent="0.2">
      <c r="B9624" s="153"/>
      <c r="C9624" s="61"/>
      <c r="D9624" t="e">
        <f t="shared" si="304"/>
        <v>#DIV/0!</v>
      </c>
      <c r="F9624">
        <v>9622</v>
      </c>
      <c r="G9624">
        <f t="shared" ca="1" si="303"/>
        <v>-9.4216164291270457E-2</v>
      </c>
    </row>
    <row r="9625" spans="2:7" x14ac:dyDescent="0.2">
      <c r="B9625" s="153"/>
      <c r="C9625" s="61"/>
      <c r="D9625" t="e">
        <f t="shared" si="304"/>
        <v>#DIV/0!</v>
      </c>
      <c r="F9625">
        <v>9623</v>
      </c>
      <c r="G9625">
        <f t="shared" ca="1" si="303"/>
        <v>4.7781422205938048E-2</v>
      </c>
    </row>
    <row r="9626" spans="2:7" x14ac:dyDescent="0.2">
      <c r="B9626" s="153"/>
      <c r="C9626" s="61"/>
      <c r="D9626" t="e">
        <f t="shared" si="304"/>
        <v>#DIV/0!</v>
      </c>
      <c r="F9626">
        <v>9624</v>
      </c>
      <c r="G9626">
        <f t="shared" ca="1" si="303"/>
        <v>-0.10368261836007296</v>
      </c>
    </row>
    <row r="9627" spans="2:7" x14ac:dyDescent="0.2">
      <c r="B9627" s="153"/>
      <c r="C9627" s="61"/>
      <c r="D9627" t="e">
        <f t="shared" si="304"/>
        <v>#DIV/0!</v>
      </c>
      <c r="F9627">
        <v>9625</v>
      </c>
      <c r="G9627">
        <f t="shared" ca="1" si="303"/>
        <v>-2.1183773358687742E-2</v>
      </c>
    </row>
    <row r="9628" spans="2:7" x14ac:dyDescent="0.2">
      <c r="B9628" s="153"/>
      <c r="C9628" s="61"/>
      <c r="D9628" t="e">
        <f t="shared" si="304"/>
        <v>#DIV/0!</v>
      </c>
      <c r="F9628">
        <v>9626</v>
      </c>
      <c r="G9628">
        <f t="shared" ca="1" si="303"/>
        <v>3.390316274483049E-2</v>
      </c>
    </row>
    <row r="9629" spans="2:7" x14ac:dyDescent="0.2">
      <c r="B9629" s="153"/>
      <c r="C9629" s="61"/>
      <c r="D9629" t="e">
        <f t="shared" si="304"/>
        <v>#DIV/0!</v>
      </c>
      <c r="F9629">
        <v>9627</v>
      </c>
      <c r="G9629">
        <f t="shared" ca="1" si="303"/>
        <v>4.1925008736530447E-2</v>
      </c>
    </row>
    <row r="9630" spans="2:7" x14ac:dyDescent="0.2">
      <c r="B9630" s="153"/>
      <c r="C9630" s="61"/>
      <c r="D9630" t="e">
        <f t="shared" si="304"/>
        <v>#DIV/0!</v>
      </c>
      <c r="F9630">
        <v>9628</v>
      </c>
      <c r="G9630">
        <f t="shared" ca="1" si="303"/>
        <v>-8.3756570057911664E-2</v>
      </c>
    </row>
    <row r="9631" spans="2:7" x14ac:dyDescent="0.2">
      <c r="B9631" s="153"/>
      <c r="C9631" s="61"/>
      <c r="D9631" t="e">
        <f t="shared" si="304"/>
        <v>#DIV/0!</v>
      </c>
      <c r="F9631">
        <v>9629</v>
      </c>
      <c r="G9631">
        <f t="shared" ca="1" si="303"/>
        <v>-0.12155983376564963</v>
      </c>
    </row>
    <row r="9632" spans="2:7" x14ac:dyDescent="0.2">
      <c r="B9632" s="153"/>
      <c r="C9632" s="61"/>
      <c r="D9632" t="e">
        <f t="shared" si="304"/>
        <v>#DIV/0!</v>
      </c>
      <c r="F9632">
        <v>9630</v>
      </c>
      <c r="G9632">
        <f t="shared" ca="1" si="303"/>
        <v>1.9256426703183067E-2</v>
      </c>
    </row>
    <row r="9633" spans="2:7" x14ac:dyDescent="0.2">
      <c r="B9633" s="153"/>
      <c r="C9633" s="61"/>
      <c r="D9633" t="e">
        <f t="shared" si="304"/>
        <v>#DIV/0!</v>
      </c>
      <c r="F9633">
        <v>9631</v>
      </c>
      <c r="G9633">
        <f t="shared" ca="1" si="303"/>
        <v>5.0930593546243137E-2</v>
      </c>
    </row>
    <row r="9634" spans="2:7" x14ac:dyDescent="0.2">
      <c r="B9634" s="153"/>
      <c r="C9634" s="61"/>
      <c r="D9634" t="e">
        <f t="shared" si="304"/>
        <v>#DIV/0!</v>
      </c>
      <c r="F9634">
        <v>9632</v>
      </c>
      <c r="G9634">
        <f t="shared" ca="1" si="303"/>
        <v>9.6899287214728694E-2</v>
      </c>
    </row>
    <row r="9635" spans="2:7" x14ac:dyDescent="0.2">
      <c r="B9635" s="153"/>
      <c r="C9635" s="61"/>
      <c r="D9635" t="e">
        <f t="shared" si="304"/>
        <v>#DIV/0!</v>
      </c>
      <c r="F9635">
        <v>9633</v>
      </c>
      <c r="G9635">
        <f t="shared" ca="1" si="303"/>
        <v>8.2554113247618868E-2</v>
      </c>
    </row>
    <row r="9636" spans="2:7" x14ac:dyDescent="0.2">
      <c r="B9636" s="153"/>
      <c r="C9636" s="61"/>
      <c r="D9636" t="e">
        <f t="shared" si="304"/>
        <v>#DIV/0!</v>
      </c>
      <c r="F9636">
        <v>9634</v>
      </c>
      <c r="G9636">
        <f t="shared" ca="1" si="303"/>
        <v>0.14970952251240022</v>
      </c>
    </row>
    <row r="9637" spans="2:7" x14ac:dyDescent="0.2">
      <c r="B9637" s="153"/>
      <c r="C9637" s="61"/>
      <c r="D9637" t="e">
        <f t="shared" si="304"/>
        <v>#DIV/0!</v>
      </c>
      <c r="F9637">
        <v>9635</v>
      </c>
      <c r="G9637">
        <f t="shared" ca="1" si="303"/>
        <v>-6.0585340850509962E-2</v>
      </c>
    </row>
    <row r="9638" spans="2:7" x14ac:dyDescent="0.2">
      <c r="B9638" s="153"/>
      <c r="C9638" s="61"/>
      <c r="D9638" t="e">
        <f t="shared" si="304"/>
        <v>#DIV/0!</v>
      </c>
      <c r="F9638">
        <v>9636</v>
      </c>
      <c r="G9638">
        <f t="shared" ca="1" si="303"/>
        <v>1.4036320614217682E-3</v>
      </c>
    </row>
    <row r="9639" spans="2:7" x14ac:dyDescent="0.2">
      <c r="B9639" s="153"/>
      <c r="C9639" s="61"/>
      <c r="D9639" t="e">
        <f t="shared" si="304"/>
        <v>#DIV/0!</v>
      </c>
      <c r="F9639">
        <v>9637</v>
      </c>
      <c r="G9639">
        <f t="shared" ca="1" si="303"/>
        <v>9.9400859087682997E-3</v>
      </c>
    </row>
    <row r="9640" spans="2:7" x14ac:dyDescent="0.2">
      <c r="B9640" s="153"/>
      <c r="C9640" s="61"/>
      <c r="D9640" t="e">
        <f t="shared" si="304"/>
        <v>#DIV/0!</v>
      </c>
      <c r="F9640">
        <v>9638</v>
      </c>
      <c r="G9640">
        <f t="shared" ca="1" si="303"/>
        <v>2.0730029760227791E-2</v>
      </c>
    </row>
    <row r="9641" spans="2:7" x14ac:dyDescent="0.2">
      <c r="B9641" s="153"/>
      <c r="C9641" s="61"/>
      <c r="D9641" t="e">
        <f t="shared" si="304"/>
        <v>#DIV/0!</v>
      </c>
      <c r="F9641">
        <v>9639</v>
      </c>
      <c r="G9641">
        <f t="shared" ca="1" si="303"/>
        <v>-7.0673868812196339E-2</v>
      </c>
    </row>
    <row r="9642" spans="2:7" x14ac:dyDescent="0.2">
      <c r="B9642" s="153"/>
      <c r="C9642" s="61"/>
      <c r="D9642" t="e">
        <f t="shared" si="304"/>
        <v>#DIV/0!</v>
      </c>
      <c r="F9642">
        <v>9640</v>
      </c>
      <c r="G9642">
        <f t="shared" ca="1" si="303"/>
        <v>-4.7145456309231858E-2</v>
      </c>
    </row>
    <row r="9643" spans="2:7" x14ac:dyDescent="0.2">
      <c r="B9643" s="153"/>
      <c r="C9643" s="61"/>
      <c r="D9643" t="e">
        <f t="shared" si="304"/>
        <v>#DIV/0!</v>
      </c>
      <c r="F9643">
        <v>9641</v>
      </c>
      <c r="G9643">
        <f t="shared" ca="1" si="303"/>
        <v>-5.4149840458632859E-2</v>
      </c>
    </row>
    <row r="9644" spans="2:7" x14ac:dyDescent="0.2">
      <c r="B9644" s="153"/>
      <c r="C9644" s="61"/>
      <c r="D9644" t="e">
        <f t="shared" si="304"/>
        <v>#DIV/0!</v>
      </c>
      <c r="F9644">
        <v>9642</v>
      </c>
      <c r="G9644">
        <f t="shared" ca="1" si="303"/>
        <v>-2.314829038080661E-2</v>
      </c>
    </row>
    <row r="9645" spans="2:7" x14ac:dyDescent="0.2">
      <c r="B9645" s="153"/>
      <c r="C9645" s="61"/>
      <c r="D9645" t="e">
        <f t="shared" si="304"/>
        <v>#DIV/0!</v>
      </c>
      <c r="F9645">
        <v>9643</v>
      </c>
      <c r="G9645">
        <f t="shared" ca="1" si="303"/>
        <v>7.1544403307297541E-2</v>
      </c>
    </row>
    <row r="9646" spans="2:7" x14ac:dyDescent="0.2">
      <c r="B9646" s="153"/>
      <c r="C9646" s="61"/>
      <c r="D9646" t="e">
        <f t="shared" si="304"/>
        <v>#DIV/0!</v>
      </c>
      <c r="F9646">
        <v>9644</v>
      </c>
      <c r="G9646">
        <f t="shared" ca="1" si="303"/>
        <v>9.0675889492943307E-2</v>
      </c>
    </row>
    <row r="9647" spans="2:7" x14ac:dyDescent="0.2">
      <c r="B9647" s="153"/>
      <c r="C9647" s="61"/>
      <c r="D9647" t="e">
        <f t="shared" si="304"/>
        <v>#DIV/0!</v>
      </c>
      <c r="F9647">
        <v>9645</v>
      </c>
      <c r="G9647">
        <f t="shared" ca="1" si="303"/>
        <v>8.4605211977978156E-2</v>
      </c>
    </row>
    <row r="9648" spans="2:7" x14ac:dyDescent="0.2">
      <c r="B9648" s="153"/>
      <c r="C9648" s="61"/>
      <c r="D9648" t="e">
        <f t="shared" si="304"/>
        <v>#DIV/0!</v>
      </c>
      <c r="F9648">
        <v>9646</v>
      </c>
      <c r="G9648">
        <f t="shared" ca="1" si="303"/>
        <v>5.3160751498501878E-2</v>
      </c>
    </row>
    <row r="9649" spans="2:7" x14ac:dyDescent="0.2">
      <c r="B9649" s="153"/>
      <c r="C9649" s="61"/>
      <c r="D9649" t="e">
        <f t="shared" si="304"/>
        <v>#DIV/0!</v>
      </c>
      <c r="F9649">
        <v>9647</v>
      </c>
      <c r="G9649">
        <f t="shared" ca="1" si="303"/>
        <v>6.3908813027378192E-2</v>
      </c>
    </row>
    <row r="9650" spans="2:7" x14ac:dyDescent="0.2">
      <c r="B9650" s="153"/>
      <c r="C9650" s="61"/>
      <c r="D9650" t="e">
        <f t="shared" si="304"/>
        <v>#DIV/0!</v>
      </c>
      <c r="F9650">
        <v>9648</v>
      </c>
      <c r="G9650">
        <f t="shared" ca="1" si="303"/>
        <v>-4.6939720048466201E-2</v>
      </c>
    </row>
    <row r="9651" spans="2:7" x14ac:dyDescent="0.2">
      <c r="B9651" s="153"/>
      <c r="C9651" s="61"/>
      <c r="D9651" t="e">
        <f t="shared" si="304"/>
        <v>#DIV/0!</v>
      </c>
      <c r="F9651">
        <v>9649</v>
      </c>
      <c r="G9651">
        <f t="shared" ca="1" si="303"/>
        <v>2.9177349711237487E-2</v>
      </c>
    </row>
    <row r="9652" spans="2:7" x14ac:dyDescent="0.2">
      <c r="B9652" s="153"/>
      <c r="C9652" s="61"/>
      <c r="D9652" t="e">
        <f t="shared" si="304"/>
        <v>#DIV/0!</v>
      </c>
      <c r="F9652">
        <v>9650</v>
      </c>
      <c r="G9652">
        <f t="shared" ca="1" si="303"/>
        <v>-2.8831319799810327E-2</v>
      </c>
    </row>
    <row r="9653" spans="2:7" x14ac:dyDescent="0.2">
      <c r="B9653" s="153"/>
      <c r="C9653" s="61"/>
      <c r="D9653" t="e">
        <f t="shared" si="304"/>
        <v>#DIV/0!</v>
      </c>
      <c r="F9653">
        <v>9651</v>
      </c>
      <c r="G9653">
        <f t="shared" ca="1" si="303"/>
        <v>-2.2800145724284099E-2</v>
      </c>
    </row>
    <row r="9654" spans="2:7" x14ac:dyDescent="0.2">
      <c r="B9654" s="153"/>
      <c r="C9654" s="61"/>
      <c r="D9654" t="e">
        <f t="shared" si="304"/>
        <v>#DIV/0!</v>
      </c>
      <c r="F9654">
        <v>9652</v>
      </c>
      <c r="G9654">
        <f t="shared" ca="1" si="303"/>
        <v>3.1303067889679174E-2</v>
      </c>
    </row>
    <row r="9655" spans="2:7" x14ac:dyDescent="0.2">
      <c r="B9655" s="153"/>
      <c r="C9655" s="61"/>
      <c r="D9655" t="e">
        <f t="shared" si="304"/>
        <v>#DIV/0!</v>
      </c>
      <c r="F9655">
        <v>9653</v>
      </c>
      <c r="G9655">
        <f t="shared" ca="1" si="303"/>
        <v>4.4582917496872654E-2</v>
      </c>
    </row>
    <row r="9656" spans="2:7" x14ac:dyDescent="0.2">
      <c r="B9656" s="153"/>
      <c r="C9656" s="61"/>
      <c r="D9656" t="e">
        <f t="shared" si="304"/>
        <v>#DIV/0!</v>
      </c>
      <c r="F9656">
        <v>9654</v>
      </c>
      <c r="G9656">
        <f t="shared" ca="1" si="303"/>
        <v>1.4612642558787694E-2</v>
      </c>
    </row>
    <row r="9657" spans="2:7" x14ac:dyDescent="0.2">
      <c r="B9657" s="153"/>
      <c r="C9657" s="61"/>
      <c r="D9657" t="e">
        <f t="shared" si="304"/>
        <v>#DIV/0!</v>
      </c>
      <c r="F9657">
        <v>9655</v>
      </c>
      <c r="G9657">
        <f t="shared" ca="1" si="303"/>
        <v>1.0456956943669975E-2</v>
      </c>
    </row>
    <row r="9658" spans="2:7" x14ac:dyDescent="0.2">
      <c r="B9658" s="153"/>
      <c r="C9658" s="61"/>
      <c r="D9658" t="e">
        <f t="shared" si="304"/>
        <v>#DIV/0!</v>
      </c>
      <c r="F9658">
        <v>9656</v>
      </c>
      <c r="G9658">
        <f t="shared" ca="1" si="303"/>
        <v>5.4562401735674402E-3</v>
      </c>
    </row>
    <row r="9659" spans="2:7" x14ac:dyDescent="0.2">
      <c r="B9659" s="153"/>
      <c r="C9659" s="61"/>
      <c r="D9659" t="e">
        <f t="shared" si="304"/>
        <v>#DIV/0!</v>
      </c>
      <c r="F9659">
        <v>9657</v>
      </c>
      <c r="G9659">
        <f t="shared" ca="1" si="303"/>
        <v>1.1500376093420972E-2</v>
      </c>
    </row>
    <row r="9660" spans="2:7" x14ac:dyDescent="0.2">
      <c r="B9660" s="153"/>
      <c r="C9660" s="61"/>
      <c r="D9660" t="e">
        <f t="shared" si="304"/>
        <v>#DIV/0!</v>
      </c>
      <c r="F9660">
        <v>9658</v>
      </c>
      <c r="G9660">
        <f t="shared" ca="1" si="303"/>
        <v>7.5204275393718836E-2</v>
      </c>
    </row>
    <row r="9661" spans="2:7" x14ac:dyDescent="0.2">
      <c r="B9661" s="153"/>
      <c r="C9661" s="61"/>
      <c r="D9661" t="e">
        <f t="shared" si="304"/>
        <v>#DIV/0!</v>
      </c>
      <c r="F9661">
        <v>9659</v>
      </c>
      <c r="G9661">
        <f t="shared" ca="1" si="303"/>
        <v>3.355549618100577E-2</v>
      </c>
    </row>
    <row r="9662" spans="2:7" x14ac:dyDescent="0.2">
      <c r="B9662" s="153"/>
      <c r="C9662" s="61"/>
      <c r="D9662" t="e">
        <f t="shared" si="304"/>
        <v>#DIV/0!</v>
      </c>
      <c r="F9662">
        <v>9660</v>
      </c>
      <c r="G9662">
        <f t="shared" ca="1" si="303"/>
        <v>-8.7563159761853901E-2</v>
      </c>
    </row>
    <row r="9663" spans="2:7" x14ac:dyDescent="0.2">
      <c r="B9663" s="153"/>
      <c r="C9663" s="61"/>
      <c r="D9663" t="e">
        <f t="shared" si="304"/>
        <v>#DIV/0!</v>
      </c>
      <c r="F9663">
        <v>9661</v>
      </c>
      <c r="G9663">
        <f t="shared" ca="1" si="303"/>
        <v>4.7120823471454722E-2</v>
      </c>
    </row>
    <row r="9664" spans="2:7" x14ac:dyDescent="0.2">
      <c r="B9664" s="153"/>
      <c r="C9664" s="61"/>
      <c r="D9664" t="e">
        <f t="shared" si="304"/>
        <v>#DIV/0!</v>
      </c>
      <c r="F9664">
        <v>9662</v>
      </c>
      <c r="G9664">
        <f t="shared" ca="1" si="303"/>
        <v>2.3666744313454568E-2</v>
      </c>
    </row>
    <row r="9665" spans="2:7" x14ac:dyDescent="0.2">
      <c r="B9665" s="153"/>
      <c r="C9665" s="61"/>
      <c r="D9665" t="e">
        <f t="shared" si="304"/>
        <v>#DIV/0!</v>
      </c>
      <c r="F9665">
        <v>9663</v>
      </c>
      <c r="G9665">
        <f t="shared" ca="1" si="303"/>
        <v>1.9117415497384129E-2</v>
      </c>
    </row>
    <row r="9666" spans="2:7" x14ac:dyDescent="0.2">
      <c r="B9666" s="153"/>
      <c r="C9666" s="61"/>
      <c r="D9666" t="e">
        <f t="shared" si="304"/>
        <v>#DIV/0!</v>
      </c>
      <c r="F9666">
        <v>9664</v>
      </c>
      <c r="G9666">
        <f t="shared" ca="1" si="303"/>
        <v>-3.6775537626093688E-2</v>
      </c>
    </row>
    <row r="9667" spans="2:7" x14ac:dyDescent="0.2">
      <c r="B9667" s="153"/>
      <c r="C9667" s="61"/>
      <c r="D9667" t="e">
        <f t="shared" si="304"/>
        <v>#DIV/0!</v>
      </c>
      <c r="F9667">
        <v>9665</v>
      </c>
      <c r="G9667">
        <f t="shared" ref="G9667:G9730" ca="1" si="305">_xlfn.NORM.INV(RAND(),$N$5,$N$6)</f>
        <v>6.4535048488426464E-2</v>
      </c>
    </row>
    <row r="9668" spans="2:7" x14ac:dyDescent="0.2">
      <c r="B9668" s="153"/>
      <c r="C9668" s="61"/>
      <c r="D9668" t="e">
        <f t="shared" si="304"/>
        <v>#DIV/0!</v>
      </c>
      <c r="F9668">
        <v>9666</v>
      </c>
      <c r="G9668">
        <f t="shared" ca="1" si="305"/>
        <v>-2.7707206035620373E-2</v>
      </c>
    </row>
    <row r="9669" spans="2:7" x14ac:dyDescent="0.2">
      <c r="B9669" s="153"/>
      <c r="C9669" s="61"/>
      <c r="D9669" t="e">
        <f t="shared" si="304"/>
        <v>#DIV/0!</v>
      </c>
      <c r="F9669">
        <v>9667</v>
      </c>
      <c r="G9669">
        <f t="shared" ca="1" si="305"/>
        <v>3.5158326178430552E-2</v>
      </c>
    </row>
    <row r="9670" spans="2:7" x14ac:dyDescent="0.2">
      <c r="B9670" s="153"/>
      <c r="C9670" s="61"/>
      <c r="D9670" t="e">
        <f t="shared" si="304"/>
        <v>#DIV/0!</v>
      </c>
      <c r="F9670">
        <v>9668</v>
      </c>
      <c r="G9670">
        <f t="shared" ca="1" si="305"/>
        <v>2.6861325468273047E-3</v>
      </c>
    </row>
    <row r="9671" spans="2:7" x14ac:dyDescent="0.2">
      <c r="B9671" s="153"/>
      <c r="C9671" s="61"/>
      <c r="D9671" t="e">
        <f t="shared" si="304"/>
        <v>#DIV/0!</v>
      </c>
      <c r="F9671">
        <v>9669</v>
      </c>
      <c r="G9671">
        <f t="shared" ca="1" si="305"/>
        <v>3.0568977567821291E-2</v>
      </c>
    </row>
    <row r="9672" spans="2:7" x14ac:dyDescent="0.2">
      <c r="B9672" s="153"/>
      <c r="C9672" s="61"/>
      <c r="D9672" t="e">
        <f t="shared" si="304"/>
        <v>#DIV/0!</v>
      </c>
      <c r="F9672">
        <v>9670</v>
      </c>
      <c r="G9672">
        <f t="shared" ca="1" si="305"/>
        <v>-3.1195299882783339E-2</v>
      </c>
    </row>
    <row r="9673" spans="2:7" x14ac:dyDescent="0.2">
      <c r="B9673" s="153"/>
      <c r="C9673" s="61"/>
      <c r="D9673" t="e">
        <f t="shared" si="304"/>
        <v>#DIV/0!</v>
      </c>
      <c r="F9673">
        <v>9671</v>
      </c>
      <c r="G9673">
        <f t="shared" ca="1" si="305"/>
        <v>2.206904777811252E-2</v>
      </c>
    </row>
    <row r="9674" spans="2:7" x14ac:dyDescent="0.2">
      <c r="B9674" s="153"/>
      <c r="C9674" s="61"/>
      <c r="D9674" t="e">
        <f t="shared" si="304"/>
        <v>#DIV/0!</v>
      </c>
      <c r="F9674">
        <v>9672</v>
      </c>
      <c r="G9674">
        <f t="shared" ca="1" si="305"/>
        <v>-5.1580149188883054E-2</v>
      </c>
    </row>
    <row r="9675" spans="2:7" x14ac:dyDescent="0.2">
      <c r="B9675" s="153"/>
      <c r="C9675" s="61"/>
      <c r="D9675" t="e">
        <f t="shared" si="304"/>
        <v>#DIV/0!</v>
      </c>
      <c r="F9675">
        <v>9673</v>
      </c>
      <c r="G9675">
        <f t="shared" ca="1" si="305"/>
        <v>-2.2290536185307092E-2</v>
      </c>
    </row>
    <row r="9676" spans="2:7" x14ac:dyDescent="0.2">
      <c r="B9676" s="153"/>
      <c r="C9676" s="61"/>
      <c r="D9676" t="e">
        <f t="shared" si="304"/>
        <v>#DIV/0!</v>
      </c>
      <c r="F9676">
        <v>9674</v>
      </c>
      <c r="G9676">
        <f t="shared" ca="1" si="305"/>
        <v>7.5170444470498948E-2</v>
      </c>
    </row>
    <row r="9677" spans="2:7" x14ac:dyDescent="0.2">
      <c r="B9677" s="153"/>
      <c r="C9677" s="61"/>
      <c r="D9677" t="e">
        <f t="shared" si="304"/>
        <v>#DIV/0!</v>
      </c>
      <c r="F9677">
        <v>9675</v>
      </c>
      <c r="G9677">
        <f t="shared" ca="1" si="305"/>
        <v>7.8016650299717757E-2</v>
      </c>
    </row>
    <row r="9678" spans="2:7" x14ac:dyDescent="0.2">
      <c r="B9678" s="153"/>
      <c r="C9678" s="61"/>
      <c r="D9678" t="e">
        <f t="shared" si="304"/>
        <v>#DIV/0!</v>
      </c>
      <c r="F9678">
        <v>9676</v>
      </c>
      <c r="G9678">
        <f t="shared" ca="1" si="305"/>
        <v>1.925719280107625E-2</v>
      </c>
    </row>
    <row r="9679" spans="2:7" x14ac:dyDescent="0.2">
      <c r="B9679" s="153"/>
      <c r="C9679" s="61"/>
      <c r="D9679" t="e">
        <f t="shared" si="304"/>
        <v>#DIV/0!</v>
      </c>
      <c r="F9679">
        <v>9677</v>
      </c>
      <c r="G9679">
        <f t="shared" ca="1" si="305"/>
        <v>-1.2327446526393311E-2</v>
      </c>
    </row>
    <row r="9680" spans="2:7" x14ac:dyDescent="0.2">
      <c r="B9680" s="153"/>
      <c r="C9680" s="61"/>
      <c r="D9680" t="e">
        <f t="shared" si="304"/>
        <v>#DIV/0!</v>
      </c>
      <c r="F9680">
        <v>9678</v>
      </c>
      <c r="G9680">
        <f t="shared" ca="1" si="305"/>
        <v>-1.9471510384383151E-2</v>
      </c>
    </row>
    <row r="9681" spans="2:7" x14ac:dyDescent="0.2">
      <c r="B9681" s="153"/>
      <c r="C9681" s="61"/>
      <c r="D9681" t="e">
        <f t="shared" si="304"/>
        <v>#DIV/0!</v>
      </c>
      <c r="F9681">
        <v>9679</v>
      </c>
      <c r="G9681">
        <f t="shared" ca="1" si="305"/>
        <v>-1.7395269826067223E-2</v>
      </c>
    </row>
    <row r="9682" spans="2:7" x14ac:dyDescent="0.2">
      <c r="B9682" s="153"/>
      <c r="C9682" s="61"/>
      <c r="D9682" t="e">
        <f t="shared" ref="D9682:D9745" si="306">(C9682-C9683)/C9683</f>
        <v>#DIV/0!</v>
      </c>
      <c r="F9682">
        <v>9680</v>
      </c>
      <c r="G9682">
        <f t="shared" ca="1" si="305"/>
        <v>-1.0489336830129346E-2</v>
      </c>
    </row>
    <row r="9683" spans="2:7" x14ac:dyDescent="0.2">
      <c r="B9683" s="153"/>
      <c r="C9683" s="61"/>
      <c r="D9683" t="e">
        <f t="shared" si="306"/>
        <v>#DIV/0!</v>
      </c>
      <c r="F9683">
        <v>9681</v>
      </c>
      <c r="G9683">
        <f t="shared" ca="1" si="305"/>
        <v>-3.0345420579455173E-2</v>
      </c>
    </row>
    <row r="9684" spans="2:7" x14ac:dyDescent="0.2">
      <c r="B9684" s="153"/>
      <c r="C9684" s="61"/>
      <c r="D9684" t="e">
        <f t="shared" si="306"/>
        <v>#DIV/0!</v>
      </c>
      <c r="F9684">
        <v>9682</v>
      </c>
      <c r="G9684">
        <f t="shared" ca="1" si="305"/>
        <v>1.0661247742574353E-2</v>
      </c>
    </row>
    <row r="9685" spans="2:7" x14ac:dyDescent="0.2">
      <c r="B9685" s="153"/>
      <c r="C9685" s="61"/>
      <c r="D9685" t="e">
        <f t="shared" si="306"/>
        <v>#DIV/0!</v>
      </c>
      <c r="F9685">
        <v>9683</v>
      </c>
      <c r="G9685">
        <f t="shared" ca="1" si="305"/>
        <v>4.5663614299538635E-2</v>
      </c>
    </row>
    <row r="9686" spans="2:7" x14ac:dyDescent="0.2">
      <c r="B9686" s="153"/>
      <c r="C9686" s="61"/>
      <c r="D9686" t="e">
        <f t="shared" si="306"/>
        <v>#DIV/0!</v>
      </c>
      <c r="F9686">
        <v>9684</v>
      </c>
      <c r="G9686">
        <f t="shared" ca="1" si="305"/>
        <v>-7.2280351490721664E-2</v>
      </c>
    </row>
    <row r="9687" spans="2:7" x14ac:dyDescent="0.2">
      <c r="B9687" s="153"/>
      <c r="C9687" s="61"/>
      <c r="D9687" t="e">
        <f t="shared" si="306"/>
        <v>#DIV/0!</v>
      </c>
      <c r="F9687">
        <v>9685</v>
      </c>
      <c r="G9687">
        <f t="shared" ca="1" si="305"/>
        <v>-9.9743334652814111E-2</v>
      </c>
    </row>
    <row r="9688" spans="2:7" x14ac:dyDescent="0.2">
      <c r="B9688" s="153"/>
      <c r="C9688" s="61"/>
      <c r="D9688" t="e">
        <f t="shared" si="306"/>
        <v>#DIV/0!</v>
      </c>
      <c r="F9688">
        <v>9686</v>
      </c>
      <c r="G9688">
        <f t="shared" ca="1" si="305"/>
        <v>-1.8808904099240919E-2</v>
      </c>
    </row>
    <row r="9689" spans="2:7" x14ac:dyDescent="0.2">
      <c r="B9689" s="153"/>
      <c r="C9689" s="61"/>
      <c r="D9689" t="e">
        <f t="shared" si="306"/>
        <v>#DIV/0!</v>
      </c>
      <c r="F9689">
        <v>9687</v>
      </c>
      <c r="G9689">
        <f t="shared" ca="1" si="305"/>
        <v>-6.8642908583217851E-4</v>
      </c>
    </row>
    <row r="9690" spans="2:7" x14ac:dyDescent="0.2">
      <c r="B9690" s="153"/>
      <c r="C9690" s="61"/>
      <c r="D9690" t="e">
        <f t="shared" si="306"/>
        <v>#DIV/0!</v>
      </c>
      <c r="F9690">
        <v>9688</v>
      </c>
      <c r="G9690">
        <f t="shared" ca="1" si="305"/>
        <v>5.9405152736684938E-2</v>
      </c>
    </row>
    <row r="9691" spans="2:7" x14ac:dyDescent="0.2">
      <c r="B9691" s="153"/>
      <c r="C9691" s="61"/>
      <c r="D9691" t="e">
        <f t="shared" si="306"/>
        <v>#DIV/0!</v>
      </c>
      <c r="F9691">
        <v>9689</v>
      </c>
      <c r="G9691">
        <f t="shared" ca="1" si="305"/>
        <v>7.2151084737159865E-2</v>
      </c>
    </row>
    <row r="9692" spans="2:7" x14ac:dyDescent="0.2">
      <c r="B9692" s="153"/>
      <c r="C9692" s="61"/>
      <c r="D9692" t="e">
        <f t="shared" si="306"/>
        <v>#DIV/0!</v>
      </c>
      <c r="F9692">
        <v>9690</v>
      </c>
      <c r="G9692">
        <f t="shared" ca="1" si="305"/>
        <v>1.5652096539723815E-2</v>
      </c>
    </row>
    <row r="9693" spans="2:7" x14ac:dyDescent="0.2">
      <c r="B9693" s="153"/>
      <c r="C9693" s="61"/>
      <c r="D9693" t="e">
        <f t="shared" si="306"/>
        <v>#DIV/0!</v>
      </c>
      <c r="F9693">
        <v>9691</v>
      </c>
      <c r="G9693">
        <f t="shared" ca="1" si="305"/>
        <v>3.5174414001604155E-2</v>
      </c>
    </row>
    <row r="9694" spans="2:7" x14ac:dyDescent="0.2">
      <c r="B9694" s="153"/>
      <c r="C9694" s="61"/>
      <c r="D9694" t="e">
        <f t="shared" si="306"/>
        <v>#DIV/0!</v>
      </c>
      <c r="F9694">
        <v>9692</v>
      </c>
      <c r="G9694">
        <f t="shared" ca="1" si="305"/>
        <v>4.9755304608047606E-2</v>
      </c>
    </row>
    <row r="9695" spans="2:7" x14ac:dyDescent="0.2">
      <c r="B9695" s="153"/>
      <c r="C9695" s="61"/>
      <c r="D9695" t="e">
        <f t="shared" si="306"/>
        <v>#DIV/0!</v>
      </c>
      <c r="F9695">
        <v>9693</v>
      </c>
      <c r="G9695">
        <f t="shared" ca="1" si="305"/>
        <v>1.0530793518686934E-2</v>
      </c>
    </row>
    <row r="9696" spans="2:7" x14ac:dyDescent="0.2">
      <c r="B9696" s="153"/>
      <c r="C9696" s="61"/>
      <c r="D9696" t="e">
        <f t="shared" si="306"/>
        <v>#DIV/0!</v>
      </c>
      <c r="F9696">
        <v>9694</v>
      </c>
      <c r="G9696">
        <f t="shared" ca="1" si="305"/>
        <v>-4.3149466723209587E-2</v>
      </c>
    </row>
    <row r="9697" spans="2:7" x14ac:dyDescent="0.2">
      <c r="B9697" s="153"/>
      <c r="C9697" s="61"/>
      <c r="D9697" t="e">
        <f t="shared" si="306"/>
        <v>#DIV/0!</v>
      </c>
      <c r="F9697">
        <v>9695</v>
      </c>
      <c r="G9697">
        <f t="shared" ca="1" si="305"/>
        <v>6.6317507447007151E-2</v>
      </c>
    </row>
    <row r="9698" spans="2:7" x14ac:dyDescent="0.2">
      <c r="B9698" s="153"/>
      <c r="C9698" s="61"/>
      <c r="D9698" t="e">
        <f t="shared" si="306"/>
        <v>#DIV/0!</v>
      </c>
      <c r="F9698">
        <v>9696</v>
      </c>
      <c r="G9698">
        <f t="shared" ca="1" si="305"/>
        <v>4.5627922053629354E-3</v>
      </c>
    </row>
    <row r="9699" spans="2:7" x14ac:dyDescent="0.2">
      <c r="B9699" s="153"/>
      <c r="C9699" s="61"/>
      <c r="D9699" t="e">
        <f t="shared" si="306"/>
        <v>#DIV/0!</v>
      </c>
      <c r="F9699">
        <v>9697</v>
      </c>
      <c r="G9699">
        <f t="shared" ca="1" si="305"/>
        <v>-0.10974344847328495</v>
      </c>
    </row>
    <row r="9700" spans="2:7" x14ac:dyDescent="0.2">
      <c r="B9700" s="153"/>
      <c r="C9700" s="61"/>
      <c r="D9700" t="e">
        <f t="shared" si="306"/>
        <v>#DIV/0!</v>
      </c>
      <c r="F9700">
        <v>9698</v>
      </c>
      <c r="G9700">
        <f t="shared" ca="1" si="305"/>
        <v>-1.8393103840830833E-2</v>
      </c>
    </row>
    <row r="9701" spans="2:7" x14ac:dyDescent="0.2">
      <c r="B9701" s="153"/>
      <c r="C9701" s="61"/>
      <c r="D9701" t="e">
        <f t="shared" si="306"/>
        <v>#DIV/0!</v>
      </c>
      <c r="F9701">
        <v>9699</v>
      </c>
      <c r="G9701">
        <f t="shared" ca="1" si="305"/>
        <v>8.8858097884204519E-3</v>
      </c>
    </row>
    <row r="9702" spans="2:7" x14ac:dyDescent="0.2">
      <c r="B9702" s="153"/>
      <c r="C9702" s="61"/>
      <c r="D9702" t="e">
        <f t="shared" si="306"/>
        <v>#DIV/0!</v>
      </c>
      <c r="F9702">
        <v>9700</v>
      </c>
      <c r="G9702">
        <f t="shared" ca="1" si="305"/>
        <v>4.5290975037784169E-2</v>
      </c>
    </row>
    <row r="9703" spans="2:7" x14ac:dyDescent="0.2">
      <c r="B9703" s="153"/>
      <c r="C9703" s="61"/>
      <c r="D9703" t="e">
        <f t="shared" si="306"/>
        <v>#DIV/0!</v>
      </c>
      <c r="F9703">
        <v>9701</v>
      </c>
      <c r="G9703">
        <f t="shared" ca="1" si="305"/>
        <v>4.3753867853508786E-2</v>
      </c>
    </row>
    <row r="9704" spans="2:7" x14ac:dyDescent="0.2">
      <c r="B9704" s="153"/>
      <c r="C9704" s="61"/>
      <c r="D9704" t="e">
        <f t="shared" si="306"/>
        <v>#DIV/0!</v>
      </c>
      <c r="F9704">
        <v>9702</v>
      </c>
      <c r="G9704">
        <f t="shared" ca="1" si="305"/>
        <v>3.3667671699630614E-2</v>
      </c>
    </row>
    <row r="9705" spans="2:7" x14ac:dyDescent="0.2">
      <c r="B9705" s="153"/>
      <c r="C9705" s="61"/>
      <c r="D9705" t="e">
        <f t="shared" si="306"/>
        <v>#DIV/0!</v>
      </c>
      <c r="F9705">
        <v>9703</v>
      </c>
      <c r="G9705">
        <f t="shared" ca="1" si="305"/>
        <v>2.1114007651557187E-2</v>
      </c>
    </row>
    <row r="9706" spans="2:7" x14ac:dyDescent="0.2">
      <c r="B9706" s="153"/>
      <c r="C9706" s="61"/>
      <c r="D9706" t="e">
        <f t="shared" si="306"/>
        <v>#DIV/0!</v>
      </c>
      <c r="F9706">
        <v>9704</v>
      </c>
      <c r="G9706">
        <f t="shared" ca="1" si="305"/>
        <v>1.3378249077542414E-2</v>
      </c>
    </row>
    <row r="9707" spans="2:7" x14ac:dyDescent="0.2">
      <c r="B9707" s="153"/>
      <c r="C9707" s="61"/>
      <c r="D9707" t="e">
        <f t="shared" si="306"/>
        <v>#DIV/0!</v>
      </c>
      <c r="F9707">
        <v>9705</v>
      </c>
      <c r="G9707">
        <f t="shared" ca="1" si="305"/>
        <v>2.7830349265070029E-2</v>
      </c>
    </row>
    <row r="9708" spans="2:7" x14ac:dyDescent="0.2">
      <c r="B9708" s="153"/>
      <c r="C9708" s="61"/>
      <c r="D9708" t="e">
        <f t="shared" si="306"/>
        <v>#DIV/0!</v>
      </c>
      <c r="F9708">
        <v>9706</v>
      </c>
      <c r="G9708">
        <f t="shared" ca="1" si="305"/>
        <v>7.5506089310240498E-2</v>
      </c>
    </row>
    <row r="9709" spans="2:7" x14ac:dyDescent="0.2">
      <c r="B9709" s="153"/>
      <c r="C9709" s="61"/>
      <c r="D9709" t="e">
        <f t="shared" si="306"/>
        <v>#DIV/0!</v>
      </c>
      <c r="F9709">
        <v>9707</v>
      </c>
      <c r="G9709">
        <f t="shared" ca="1" si="305"/>
        <v>2.7868327509298643E-2</v>
      </c>
    </row>
    <row r="9710" spans="2:7" x14ac:dyDescent="0.2">
      <c r="B9710" s="153"/>
      <c r="C9710" s="61"/>
      <c r="D9710" t="e">
        <f t="shared" si="306"/>
        <v>#DIV/0!</v>
      </c>
      <c r="F9710">
        <v>9708</v>
      </c>
      <c r="G9710">
        <f t="shared" ca="1" si="305"/>
        <v>4.0162370180615602E-2</v>
      </c>
    </row>
    <row r="9711" spans="2:7" x14ac:dyDescent="0.2">
      <c r="B9711" s="153"/>
      <c r="C9711" s="61"/>
      <c r="D9711" t="e">
        <f t="shared" si="306"/>
        <v>#DIV/0!</v>
      </c>
      <c r="F9711">
        <v>9709</v>
      </c>
      <c r="G9711">
        <f t="shared" ca="1" si="305"/>
        <v>4.4880926542056254E-3</v>
      </c>
    </row>
    <row r="9712" spans="2:7" x14ac:dyDescent="0.2">
      <c r="B9712" s="153"/>
      <c r="C9712" s="61"/>
      <c r="D9712" t="e">
        <f t="shared" si="306"/>
        <v>#DIV/0!</v>
      </c>
      <c r="F9712">
        <v>9710</v>
      </c>
      <c r="G9712">
        <f t="shared" ca="1" si="305"/>
        <v>6.3124479765725286E-2</v>
      </c>
    </row>
    <row r="9713" spans="2:7" x14ac:dyDescent="0.2">
      <c r="B9713" s="153"/>
      <c r="C9713" s="61"/>
      <c r="D9713" t="e">
        <f t="shared" si="306"/>
        <v>#DIV/0!</v>
      </c>
      <c r="F9713">
        <v>9711</v>
      </c>
      <c r="G9713">
        <f t="shared" ca="1" si="305"/>
        <v>8.1283657966423561E-2</v>
      </c>
    </row>
    <row r="9714" spans="2:7" x14ac:dyDescent="0.2">
      <c r="B9714" s="153"/>
      <c r="C9714" s="61"/>
      <c r="D9714" t="e">
        <f t="shared" si="306"/>
        <v>#DIV/0!</v>
      </c>
      <c r="F9714">
        <v>9712</v>
      </c>
      <c r="G9714">
        <f t="shared" ca="1" si="305"/>
        <v>7.1765435697412949E-2</v>
      </c>
    </row>
    <row r="9715" spans="2:7" x14ac:dyDescent="0.2">
      <c r="B9715" s="153"/>
      <c r="C9715" s="61"/>
      <c r="D9715" t="e">
        <f t="shared" si="306"/>
        <v>#DIV/0!</v>
      </c>
      <c r="F9715">
        <v>9713</v>
      </c>
      <c r="G9715">
        <f t="shared" ca="1" si="305"/>
        <v>3.2691030570811665E-2</v>
      </c>
    </row>
    <row r="9716" spans="2:7" x14ac:dyDescent="0.2">
      <c r="B9716" s="153"/>
      <c r="C9716" s="61"/>
      <c r="D9716" t="e">
        <f t="shared" si="306"/>
        <v>#DIV/0!</v>
      </c>
      <c r="F9716">
        <v>9714</v>
      </c>
      <c r="G9716">
        <f t="shared" ca="1" si="305"/>
        <v>-9.3540444492772906E-2</v>
      </c>
    </row>
    <row r="9717" spans="2:7" x14ac:dyDescent="0.2">
      <c r="B9717" s="153"/>
      <c r="C9717" s="61"/>
      <c r="D9717" t="e">
        <f t="shared" si="306"/>
        <v>#DIV/0!</v>
      </c>
      <c r="F9717">
        <v>9715</v>
      </c>
      <c r="G9717">
        <f t="shared" ca="1" si="305"/>
        <v>2.5114460527204872E-2</v>
      </c>
    </row>
    <row r="9718" spans="2:7" x14ac:dyDescent="0.2">
      <c r="B9718" s="153"/>
      <c r="C9718" s="61"/>
      <c r="D9718" t="e">
        <f t="shared" si="306"/>
        <v>#DIV/0!</v>
      </c>
      <c r="F9718">
        <v>9716</v>
      </c>
      <c r="G9718">
        <f t="shared" ca="1" si="305"/>
        <v>-2.5395216866593139E-3</v>
      </c>
    </row>
    <row r="9719" spans="2:7" x14ac:dyDescent="0.2">
      <c r="B9719" s="153"/>
      <c r="C9719" s="61"/>
      <c r="D9719" t="e">
        <f t="shared" si="306"/>
        <v>#DIV/0!</v>
      </c>
      <c r="F9719">
        <v>9717</v>
      </c>
      <c r="G9719">
        <f t="shared" ca="1" si="305"/>
        <v>7.1221693340664444E-2</v>
      </c>
    </row>
    <row r="9720" spans="2:7" x14ac:dyDescent="0.2">
      <c r="B9720" s="153"/>
      <c r="C9720" s="61"/>
      <c r="D9720" t="e">
        <f t="shared" si="306"/>
        <v>#DIV/0!</v>
      </c>
      <c r="F9720">
        <v>9718</v>
      </c>
      <c r="G9720">
        <f t="shared" ca="1" si="305"/>
        <v>1.9830940785922024E-2</v>
      </c>
    </row>
    <row r="9721" spans="2:7" x14ac:dyDescent="0.2">
      <c r="B9721" s="153"/>
      <c r="C9721" s="61"/>
      <c r="D9721" t="e">
        <f t="shared" si="306"/>
        <v>#DIV/0!</v>
      </c>
      <c r="F9721">
        <v>9719</v>
      </c>
      <c r="G9721">
        <f t="shared" ca="1" si="305"/>
        <v>2.6453960522295018E-2</v>
      </c>
    </row>
    <row r="9722" spans="2:7" x14ac:dyDescent="0.2">
      <c r="B9722" s="153"/>
      <c r="C9722" s="61"/>
      <c r="D9722" t="e">
        <f t="shared" si="306"/>
        <v>#DIV/0!</v>
      </c>
      <c r="F9722">
        <v>9720</v>
      </c>
      <c r="G9722">
        <f t="shared" ca="1" si="305"/>
        <v>9.634153909198874E-2</v>
      </c>
    </row>
    <row r="9723" spans="2:7" x14ac:dyDescent="0.2">
      <c r="B9723" s="153"/>
      <c r="C9723" s="61"/>
      <c r="D9723" t="e">
        <f t="shared" si="306"/>
        <v>#DIV/0!</v>
      </c>
      <c r="F9723">
        <v>9721</v>
      </c>
      <c r="G9723">
        <f t="shared" ca="1" si="305"/>
        <v>-2.7435125129647783E-2</v>
      </c>
    </row>
    <row r="9724" spans="2:7" x14ac:dyDescent="0.2">
      <c r="B9724" s="153"/>
      <c r="C9724" s="61"/>
      <c r="D9724" t="e">
        <f t="shared" si="306"/>
        <v>#DIV/0!</v>
      </c>
      <c r="F9724">
        <v>9722</v>
      </c>
      <c r="G9724">
        <f t="shared" ca="1" si="305"/>
        <v>3.3679058886435416E-3</v>
      </c>
    </row>
    <row r="9725" spans="2:7" x14ac:dyDescent="0.2">
      <c r="B9725" s="153"/>
      <c r="C9725" s="61"/>
      <c r="D9725" t="e">
        <f t="shared" si="306"/>
        <v>#DIV/0!</v>
      </c>
      <c r="F9725">
        <v>9723</v>
      </c>
      <c r="G9725">
        <f t="shared" ca="1" si="305"/>
        <v>-1.1369853685300274E-2</v>
      </c>
    </row>
    <row r="9726" spans="2:7" x14ac:dyDescent="0.2">
      <c r="B9726" s="153"/>
      <c r="C9726" s="61"/>
      <c r="D9726" t="e">
        <f t="shared" si="306"/>
        <v>#DIV/0!</v>
      </c>
      <c r="F9726">
        <v>9724</v>
      </c>
      <c r="G9726">
        <f t="shared" ca="1" si="305"/>
        <v>-1.8635700680427528E-2</v>
      </c>
    </row>
    <row r="9727" spans="2:7" x14ac:dyDescent="0.2">
      <c r="B9727" s="153"/>
      <c r="C9727" s="61"/>
      <c r="D9727" t="e">
        <f t="shared" si="306"/>
        <v>#DIV/0!</v>
      </c>
      <c r="F9727">
        <v>9725</v>
      </c>
      <c r="G9727">
        <f t="shared" ca="1" si="305"/>
        <v>3.0346813020220048E-2</v>
      </c>
    </row>
    <row r="9728" spans="2:7" x14ac:dyDescent="0.2">
      <c r="B9728" s="153"/>
      <c r="C9728" s="61"/>
      <c r="D9728" t="e">
        <f t="shared" si="306"/>
        <v>#DIV/0!</v>
      </c>
      <c r="F9728">
        <v>9726</v>
      </c>
      <c r="G9728">
        <f t="shared" ca="1" si="305"/>
        <v>-2.4208879305266879E-3</v>
      </c>
    </row>
    <row r="9729" spans="2:7" x14ac:dyDescent="0.2">
      <c r="B9729" s="153"/>
      <c r="C9729" s="61"/>
      <c r="D9729" t="e">
        <f t="shared" si="306"/>
        <v>#DIV/0!</v>
      </c>
      <c r="F9729">
        <v>9727</v>
      </c>
      <c r="G9729">
        <f t="shared" ca="1" si="305"/>
        <v>-1.4119265608764153E-2</v>
      </c>
    </row>
    <row r="9730" spans="2:7" x14ac:dyDescent="0.2">
      <c r="B9730" s="153"/>
      <c r="C9730" s="61"/>
      <c r="D9730" t="e">
        <f t="shared" si="306"/>
        <v>#DIV/0!</v>
      </c>
      <c r="F9730">
        <v>9728</v>
      </c>
      <c r="G9730">
        <f t="shared" ca="1" si="305"/>
        <v>2.991575988155493E-2</v>
      </c>
    </row>
    <row r="9731" spans="2:7" x14ac:dyDescent="0.2">
      <c r="B9731" s="153"/>
      <c r="C9731" s="61"/>
      <c r="D9731" t="e">
        <f t="shared" si="306"/>
        <v>#DIV/0!</v>
      </c>
      <c r="F9731">
        <v>9729</v>
      </c>
      <c r="G9731">
        <f t="shared" ref="G9731:G9794" ca="1" si="307">_xlfn.NORM.INV(RAND(),$N$5,$N$6)</f>
        <v>0.11730426928667616</v>
      </c>
    </row>
    <row r="9732" spans="2:7" x14ac:dyDescent="0.2">
      <c r="B9732" s="153"/>
      <c r="C9732" s="61"/>
      <c r="D9732" t="e">
        <f t="shared" si="306"/>
        <v>#DIV/0!</v>
      </c>
      <c r="F9732">
        <v>9730</v>
      </c>
      <c r="G9732">
        <f t="shared" ca="1" si="307"/>
        <v>6.0531970997675856E-2</v>
      </c>
    </row>
    <row r="9733" spans="2:7" x14ac:dyDescent="0.2">
      <c r="B9733" s="153"/>
      <c r="C9733" s="61"/>
      <c r="D9733" t="e">
        <f t="shared" si="306"/>
        <v>#DIV/0!</v>
      </c>
      <c r="F9733">
        <v>9731</v>
      </c>
      <c r="G9733">
        <f t="shared" ca="1" si="307"/>
        <v>-1.0171671866941009E-2</v>
      </c>
    </row>
    <row r="9734" spans="2:7" x14ac:dyDescent="0.2">
      <c r="B9734" s="153"/>
      <c r="C9734" s="61"/>
      <c r="D9734" t="e">
        <f t="shared" si="306"/>
        <v>#DIV/0!</v>
      </c>
      <c r="F9734">
        <v>9732</v>
      </c>
      <c r="G9734">
        <f t="shared" ca="1" si="307"/>
        <v>-1.2897866449507947E-2</v>
      </c>
    </row>
    <row r="9735" spans="2:7" x14ac:dyDescent="0.2">
      <c r="B9735" s="153"/>
      <c r="C9735" s="61"/>
      <c r="D9735" t="e">
        <f t="shared" si="306"/>
        <v>#DIV/0!</v>
      </c>
      <c r="F9735">
        <v>9733</v>
      </c>
      <c r="G9735">
        <f t="shared" ca="1" si="307"/>
        <v>-1.6156007373102198E-2</v>
      </c>
    </row>
    <row r="9736" spans="2:7" x14ac:dyDescent="0.2">
      <c r="B9736" s="153"/>
      <c r="C9736" s="61"/>
      <c r="D9736" t="e">
        <f t="shared" si="306"/>
        <v>#DIV/0!</v>
      </c>
      <c r="F9736">
        <v>9734</v>
      </c>
      <c r="G9736">
        <f t="shared" ca="1" si="307"/>
        <v>-2.372799694165071E-2</v>
      </c>
    </row>
    <row r="9737" spans="2:7" x14ac:dyDescent="0.2">
      <c r="B9737" s="153"/>
      <c r="C9737" s="61"/>
      <c r="D9737" t="e">
        <f t="shared" si="306"/>
        <v>#DIV/0!</v>
      </c>
      <c r="F9737">
        <v>9735</v>
      </c>
      <c r="G9737">
        <f t="shared" ca="1" si="307"/>
        <v>-8.672549533065347E-3</v>
      </c>
    </row>
    <row r="9738" spans="2:7" x14ac:dyDescent="0.2">
      <c r="B9738" s="153"/>
      <c r="C9738" s="61"/>
      <c r="D9738" t="e">
        <f t="shared" si="306"/>
        <v>#DIV/0!</v>
      </c>
      <c r="F9738">
        <v>9736</v>
      </c>
      <c r="G9738">
        <f t="shared" ca="1" si="307"/>
        <v>-2.4791452261492278E-2</v>
      </c>
    </row>
    <row r="9739" spans="2:7" x14ac:dyDescent="0.2">
      <c r="B9739" s="153"/>
      <c r="C9739" s="61"/>
      <c r="D9739" t="e">
        <f t="shared" si="306"/>
        <v>#DIV/0!</v>
      </c>
      <c r="F9739">
        <v>9737</v>
      </c>
      <c r="G9739">
        <f t="shared" ca="1" si="307"/>
        <v>-5.7559469370282203E-2</v>
      </c>
    </row>
    <row r="9740" spans="2:7" x14ac:dyDescent="0.2">
      <c r="B9740" s="153"/>
      <c r="C9740" s="61"/>
      <c r="D9740" t="e">
        <f t="shared" si="306"/>
        <v>#DIV/0!</v>
      </c>
      <c r="F9740">
        <v>9738</v>
      </c>
      <c r="G9740">
        <f t="shared" ca="1" si="307"/>
        <v>2.2855846104678286E-2</v>
      </c>
    </row>
    <row r="9741" spans="2:7" x14ac:dyDescent="0.2">
      <c r="B9741" s="153"/>
      <c r="C9741" s="61"/>
      <c r="D9741" t="e">
        <f t="shared" si="306"/>
        <v>#DIV/0!</v>
      </c>
      <c r="F9741">
        <v>9739</v>
      </c>
      <c r="G9741">
        <f t="shared" ca="1" si="307"/>
        <v>9.0834567499524316E-2</v>
      </c>
    </row>
    <row r="9742" spans="2:7" x14ac:dyDescent="0.2">
      <c r="B9742" s="153"/>
      <c r="C9742" s="61"/>
      <c r="D9742" t="e">
        <f t="shared" si="306"/>
        <v>#DIV/0!</v>
      </c>
      <c r="F9742">
        <v>9740</v>
      </c>
      <c r="G9742">
        <f t="shared" ca="1" si="307"/>
        <v>-3.1022325183570097E-2</v>
      </c>
    </row>
    <row r="9743" spans="2:7" x14ac:dyDescent="0.2">
      <c r="B9743" s="153"/>
      <c r="C9743" s="61"/>
      <c r="D9743" t="e">
        <f t="shared" si="306"/>
        <v>#DIV/0!</v>
      </c>
      <c r="F9743">
        <v>9741</v>
      </c>
      <c r="G9743">
        <f t="shared" ca="1" si="307"/>
        <v>0.14185638131997161</v>
      </c>
    </row>
    <row r="9744" spans="2:7" x14ac:dyDescent="0.2">
      <c r="B9744" s="153"/>
      <c r="C9744" s="61"/>
      <c r="D9744" t="e">
        <f t="shared" si="306"/>
        <v>#DIV/0!</v>
      </c>
      <c r="F9744">
        <v>9742</v>
      </c>
      <c r="G9744">
        <f t="shared" ca="1" si="307"/>
        <v>3.8368515110676536E-2</v>
      </c>
    </row>
    <row r="9745" spans="2:7" x14ac:dyDescent="0.2">
      <c r="B9745" s="153"/>
      <c r="C9745" s="61"/>
      <c r="D9745" t="e">
        <f t="shared" si="306"/>
        <v>#DIV/0!</v>
      </c>
      <c r="F9745">
        <v>9743</v>
      </c>
      <c r="G9745">
        <f t="shared" ca="1" si="307"/>
        <v>-5.1404753192838271E-2</v>
      </c>
    </row>
    <row r="9746" spans="2:7" x14ac:dyDescent="0.2">
      <c r="B9746" s="153"/>
      <c r="C9746" s="61"/>
      <c r="D9746" t="e">
        <f t="shared" ref="D9746:D9809" si="308">(C9746-C9747)/C9747</f>
        <v>#DIV/0!</v>
      </c>
      <c r="F9746">
        <v>9744</v>
      </c>
      <c r="G9746">
        <f t="shared" ca="1" si="307"/>
        <v>-1.4170058255078452E-2</v>
      </c>
    </row>
    <row r="9747" spans="2:7" x14ac:dyDescent="0.2">
      <c r="B9747" s="153"/>
      <c r="C9747" s="61"/>
      <c r="D9747" t="e">
        <f t="shared" si="308"/>
        <v>#DIV/0!</v>
      </c>
      <c r="F9747">
        <v>9745</v>
      </c>
      <c r="G9747">
        <f t="shared" ca="1" si="307"/>
        <v>4.2703073435160249E-2</v>
      </c>
    </row>
    <row r="9748" spans="2:7" x14ac:dyDescent="0.2">
      <c r="B9748" s="153"/>
      <c r="C9748" s="61"/>
      <c r="D9748" t="e">
        <f t="shared" si="308"/>
        <v>#DIV/0!</v>
      </c>
      <c r="F9748">
        <v>9746</v>
      </c>
      <c r="G9748">
        <f t="shared" ca="1" si="307"/>
        <v>-2.9471878193452723E-2</v>
      </c>
    </row>
    <row r="9749" spans="2:7" x14ac:dyDescent="0.2">
      <c r="B9749" s="153"/>
      <c r="C9749" s="61"/>
      <c r="D9749" t="e">
        <f t="shared" si="308"/>
        <v>#DIV/0!</v>
      </c>
      <c r="F9749">
        <v>9747</v>
      </c>
      <c r="G9749">
        <f t="shared" ca="1" si="307"/>
        <v>-3.0475959787767083E-3</v>
      </c>
    </row>
    <row r="9750" spans="2:7" x14ac:dyDescent="0.2">
      <c r="B9750" s="153"/>
      <c r="C9750" s="61"/>
      <c r="D9750" t="e">
        <f t="shared" si="308"/>
        <v>#DIV/0!</v>
      </c>
      <c r="F9750">
        <v>9748</v>
      </c>
      <c r="G9750">
        <f t="shared" ca="1" si="307"/>
        <v>1.0144571501970236E-2</v>
      </c>
    </row>
    <row r="9751" spans="2:7" x14ac:dyDescent="0.2">
      <c r="B9751" s="153"/>
      <c r="C9751" s="61"/>
      <c r="D9751" t="e">
        <f t="shared" si="308"/>
        <v>#DIV/0!</v>
      </c>
      <c r="F9751">
        <v>9749</v>
      </c>
      <c r="G9751">
        <f t="shared" ca="1" si="307"/>
        <v>0.10727759533670049</v>
      </c>
    </row>
    <row r="9752" spans="2:7" x14ac:dyDescent="0.2">
      <c r="B9752" s="153"/>
      <c r="C9752" s="61"/>
      <c r="D9752" t="e">
        <f t="shared" si="308"/>
        <v>#DIV/0!</v>
      </c>
      <c r="F9752">
        <v>9750</v>
      </c>
      <c r="G9752">
        <f t="shared" ca="1" si="307"/>
        <v>-5.729947380382705E-2</v>
      </c>
    </row>
    <row r="9753" spans="2:7" x14ac:dyDescent="0.2">
      <c r="B9753" s="153"/>
      <c r="C9753" s="61"/>
      <c r="D9753" t="e">
        <f t="shared" si="308"/>
        <v>#DIV/0!</v>
      </c>
      <c r="F9753">
        <v>9751</v>
      </c>
      <c r="G9753">
        <f t="shared" ca="1" si="307"/>
        <v>8.591706889242598E-2</v>
      </c>
    </row>
    <row r="9754" spans="2:7" x14ac:dyDescent="0.2">
      <c r="B9754" s="153"/>
      <c r="C9754" s="61"/>
      <c r="D9754" t="e">
        <f t="shared" si="308"/>
        <v>#DIV/0!</v>
      </c>
      <c r="F9754">
        <v>9752</v>
      </c>
      <c r="G9754">
        <f t="shared" ca="1" si="307"/>
        <v>-3.8229952052913373E-2</v>
      </c>
    </row>
    <row r="9755" spans="2:7" x14ac:dyDescent="0.2">
      <c r="B9755" s="153"/>
      <c r="C9755" s="61"/>
      <c r="D9755" t="e">
        <f t="shared" si="308"/>
        <v>#DIV/0!</v>
      </c>
      <c r="F9755">
        <v>9753</v>
      </c>
      <c r="G9755">
        <f t="shared" ca="1" si="307"/>
        <v>4.1621186767575487E-3</v>
      </c>
    </row>
    <row r="9756" spans="2:7" x14ac:dyDescent="0.2">
      <c r="B9756" s="153"/>
      <c r="C9756" s="61"/>
      <c r="D9756" t="e">
        <f t="shared" si="308"/>
        <v>#DIV/0!</v>
      </c>
      <c r="F9756">
        <v>9754</v>
      </c>
      <c r="G9756">
        <f t="shared" ca="1" si="307"/>
        <v>6.8862052888223266E-2</v>
      </c>
    </row>
    <row r="9757" spans="2:7" x14ac:dyDescent="0.2">
      <c r="B9757" s="153"/>
      <c r="C9757" s="61"/>
      <c r="D9757" t="e">
        <f t="shared" si="308"/>
        <v>#DIV/0!</v>
      </c>
      <c r="F9757">
        <v>9755</v>
      </c>
      <c r="G9757">
        <f t="shared" ca="1" si="307"/>
        <v>-1.5594465322466245E-2</v>
      </c>
    </row>
    <row r="9758" spans="2:7" x14ac:dyDescent="0.2">
      <c r="B9758" s="153"/>
      <c r="C9758" s="61"/>
      <c r="D9758" t="e">
        <f t="shared" si="308"/>
        <v>#DIV/0!</v>
      </c>
      <c r="F9758">
        <v>9756</v>
      </c>
      <c r="G9758">
        <f t="shared" ca="1" si="307"/>
        <v>9.2488144889769558E-2</v>
      </c>
    </row>
    <row r="9759" spans="2:7" x14ac:dyDescent="0.2">
      <c r="B9759" s="153"/>
      <c r="C9759" s="61"/>
      <c r="D9759" t="e">
        <f t="shared" si="308"/>
        <v>#DIV/0!</v>
      </c>
      <c r="F9759">
        <v>9757</v>
      </c>
      <c r="G9759">
        <f t="shared" ca="1" si="307"/>
        <v>-1.0260691004349568E-2</v>
      </c>
    </row>
    <row r="9760" spans="2:7" x14ac:dyDescent="0.2">
      <c r="B9760" s="153"/>
      <c r="C9760" s="61"/>
      <c r="D9760" t="e">
        <f t="shared" si="308"/>
        <v>#DIV/0!</v>
      </c>
      <c r="F9760">
        <v>9758</v>
      </c>
      <c r="G9760">
        <f t="shared" ca="1" si="307"/>
        <v>-9.9532914970268589E-4</v>
      </c>
    </row>
    <row r="9761" spans="2:7" x14ac:dyDescent="0.2">
      <c r="B9761" s="153"/>
      <c r="C9761" s="61"/>
      <c r="D9761" t="e">
        <f t="shared" si="308"/>
        <v>#DIV/0!</v>
      </c>
      <c r="F9761">
        <v>9759</v>
      </c>
      <c r="G9761">
        <f t="shared" ca="1" si="307"/>
        <v>8.7344947044802862E-2</v>
      </c>
    </row>
    <row r="9762" spans="2:7" x14ac:dyDescent="0.2">
      <c r="B9762" s="153"/>
      <c r="C9762" s="61"/>
      <c r="D9762" t="e">
        <f t="shared" si="308"/>
        <v>#DIV/0!</v>
      </c>
      <c r="F9762">
        <v>9760</v>
      </c>
      <c r="G9762">
        <f t="shared" ca="1" si="307"/>
        <v>4.7395448709755858E-2</v>
      </c>
    </row>
    <row r="9763" spans="2:7" x14ac:dyDescent="0.2">
      <c r="B9763" s="153"/>
      <c r="C9763" s="61"/>
      <c r="D9763" t="e">
        <f t="shared" si="308"/>
        <v>#DIV/0!</v>
      </c>
      <c r="F9763">
        <v>9761</v>
      </c>
      <c r="G9763">
        <f t="shared" ca="1" si="307"/>
        <v>1.5003743163291118E-2</v>
      </c>
    </row>
    <row r="9764" spans="2:7" x14ac:dyDescent="0.2">
      <c r="B9764" s="153"/>
      <c r="C9764" s="61"/>
      <c r="D9764" t="e">
        <f t="shared" si="308"/>
        <v>#DIV/0!</v>
      </c>
      <c r="F9764">
        <v>9762</v>
      </c>
      <c r="G9764">
        <f t="shared" ca="1" si="307"/>
        <v>5.8316271211282897E-2</v>
      </c>
    </row>
    <row r="9765" spans="2:7" x14ac:dyDescent="0.2">
      <c r="B9765" s="153"/>
      <c r="C9765" s="61"/>
      <c r="D9765" t="e">
        <f t="shared" si="308"/>
        <v>#DIV/0!</v>
      </c>
      <c r="F9765">
        <v>9763</v>
      </c>
      <c r="G9765">
        <f t="shared" ca="1" si="307"/>
        <v>-3.0256914180057926E-2</v>
      </c>
    </row>
    <row r="9766" spans="2:7" x14ac:dyDescent="0.2">
      <c r="B9766" s="153"/>
      <c r="C9766" s="61"/>
      <c r="D9766" t="e">
        <f t="shared" si="308"/>
        <v>#DIV/0!</v>
      </c>
      <c r="F9766">
        <v>9764</v>
      </c>
      <c r="G9766">
        <f t="shared" ca="1" si="307"/>
        <v>5.3337064040123457E-2</v>
      </c>
    </row>
    <row r="9767" spans="2:7" x14ac:dyDescent="0.2">
      <c r="B9767" s="153"/>
      <c r="C9767" s="61"/>
      <c r="D9767" t="e">
        <f t="shared" si="308"/>
        <v>#DIV/0!</v>
      </c>
      <c r="F9767">
        <v>9765</v>
      </c>
      <c r="G9767">
        <f t="shared" ca="1" si="307"/>
        <v>3.838714680627809E-2</v>
      </c>
    </row>
    <row r="9768" spans="2:7" x14ac:dyDescent="0.2">
      <c r="B9768" s="153"/>
      <c r="C9768" s="61"/>
      <c r="D9768" t="e">
        <f t="shared" si="308"/>
        <v>#DIV/0!</v>
      </c>
      <c r="F9768">
        <v>9766</v>
      </c>
      <c r="G9768">
        <f t="shared" ca="1" si="307"/>
        <v>-2.9917220026319351E-2</v>
      </c>
    </row>
    <row r="9769" spans="2:7" x14ac:dyDescent="0.2">
      <c r="B9769" s="153"/>
      <c r="C9769" s="61"/>
      <c r="D9769" t="e">
        <f t="shared" si="308"/>
        <v>#DIV/0!</v>
      </c>
      <c r="F9769">
        <v>9767</v>
      </c>
      <c r="G9769">
        <f t="shared" ca="1" si="307"/>
        <v>-4.679106100066921E-2</v>
      </c>
    </row>
    <row r="9770" spans="2:7" x14ac:dyDescent="0.2">
      <c r="B9770" s="153"/>
      <c r="C9770" s="61"/>
      <c r="D9770" t="e">
        <f t="shared" si="308"/>
        <v>#DIV/0!</v>
      </c>
      <c r="F9770">
        <v>9768</v>
      </c>
      <c r="G9770">
        <f t="shared" ca="1" si="307"/>
        <v>-3.9403685016308324E-2</v>
      </c>
    </row>
    <row r="9771" spans="2:7" x14ac:dyDescent="0.2">
      <c r="B9771" s="153"/>
      <c r="C9771" s="61"/>
      <c r="D9771" t="e">
        <f t="shared" si="308"/>
        <v>#DIV/0!</v>
      </c>
      <c r="F9771">
        <v>9769</v>
      </c>
      <c r="G9771">
        <f t="shared" ca="1" si="307"/>
        <v>0.11172650711336599</v>
      </c>
    </row>
    <row r="9772" spans="2:7" x14ac:dyDescent="0.2">
      <c r="B9772" s="153"/>
      <c r="C9772" s="61"/>
      <c r="D9772" t="e">
        <f t="shared" si="308"/>
        <v>#DIV/0!</v>
      </c>
      <c r="F9772">
        <v>9770</v>
      </c>
      <c r="G9772">
        <f t="shared" ca="1" si="307"/>
        <v>-2.4477436122362476E-2</v>
      </c>
    </row>
    <row r="9773" spans="2:7" x14ac:dyDescent="0.2">
      <c r="B9773" s="153"/>
      <c r="C9773" s="61"/>
      <c r="D9773" t="e">
        <f t="shared" si="308"/>
        <v>#DIV/0!</v>
      </c>
      <c r="F9773">
        <v>9771</v>
      </c>
      <c r="G9773">
        <f t="shared" ca="1" si="307"/>
        <v>4.913236978168682E-3</v>
      </c>
    </row>
    <row r="9774" spans="2:7" x14ac:dyDescent="0.2">
      <c r="B9774" s="153"/>
      <c r="C9774" s="61"/>
      <c r="D9774" t="e">
        <f t="shared" si="308"/>
        <v>#DIV/0!</v>
      </c>
      <c r="F9774">
        <v>9772</v>
      </c>
      <c r="G9774">
        <f t="shared" ca="1" si="307"/>
        <v>0.10768450205547674</v>
      </c>
    </row>
    <row r="9775" spans="2:7" x14ac:dyDescent="0.2">
      <c r="B9775" s="153"/>
      <c r="C9775" s="61"/>
      <c r="D9775" t="e">
        <f t="shared" si="308"/>
        <v>#DIV/0!</v>
      </c>
      <c r="F9775">
        <v>9773</v>
      </c>
      <c r="G9775">
        <f t="shared" ca="1" si="307"/>
        <v>3.6453183959983121E-2</v>
      </c>
    </row>
    <row r="9776" spans="2:7" x14ac:dyDescent="0.2">
      <c r="B9776" s="153"/>
      <c r="C9776" s="61"/>
      <c r="D9776" t="e">
        <f t="shared" si="308"/>
        <v>#DIV/0!</v>
      </c>
      <c r="F9776">
        <v>9774</v>
      </c>
      <c r="G9776">
        <f t="shared" ca="1" si="307"/>
        <v>-0.10034341837937984</v>
      </c>
    </row>
    <row r="9777" spans="2:7" x14ac:dyDescent="0.2">
      <c r="B9777" s="153"/>
      <c r="C9777" s="61"/>
      <c r="D9777" t="e">
        <f t="shared" si="308"/>
        <v>#DIV/0!</v>
      </c>
      <c r="F9777">
        <v>9775</v>
      </c>
      <c r="G9777">
        <f t="shared" ca="1" si="307"/>
        <v>-2.4736311812851207E-2</v>
      </c>
    </row>
    <row r="9778" spans="2:7" x14ac:dyDescent="0.2">
      <c r="B9778" s="153"/>
      <c r="C9778" s="61"/>
      <c r="D9778" t="e">
        <f t="shared" si="308"/>
        <v>#DIV/0!</v>
      </c>
      <c r="F9778">
        <v>9776</v>
      </c>
      <c r="G9778">
        <f t="shared" ca="1" si="307"/>
        <v>-3.3945755088418883E-3</v>
      </c>
    </row>
    <row r="9779" spans="2:7" x14ac:dyDescent="0.2">
      <c r="B9779" s="153"/>
      <c r="C9779" s="61"/>
      <c r="D9779" t="e">
        <f t="shared" si="308"/>
        <v>#DIV/0!</v>
      </c>
      <c r="F9779">
        <v>9777</v>
      </c>
      <c r="G9779">
        <f t="shared" ca="1" si="307"/>
        <v>-3.611500956241475E-2</v>
      </c>
    </row>
    <row r="9780" spans="2:7" x14ac:dyDescent="0.2">
      <c r="B9780" s="153"/>
      <c r="C9780" s="61"/>
      <c r="D9780" t="e">
        <f t="shared" si="308"/>
        <v>#DIV/0!</v>
      </c>
      <c r="F9780">
        <v>9778</v>
      </c>
      <c r="G9780">
        <f t="shared" ca="1" si="307"/>
        <v>9.5123247827023111E-2</v>
      </c>
    </row>
    <row r="9781" spans="2:7" x14ac:dyDescent="0.2">
      <c r="B9781" s="153"/>
      <c r="C9781" s="61"/>
      <c r="D9781" t="e">
        <f t="shared" si="308"/>
        <v>#DIV/0!</v>
      </c>
      <c r="F9781">
        <v>9779</v>
      </c>
      <c r="G9781">
        <f t="shared" ca="1" si="307"/>
        <v>9.10630067930253E-2</v>
      </c>
    </row>
    <row r="9782" spans="2:7" x14ac:dyDescent="0.2">
      <c r="B9782" s="153"/>
      <c r="C9782" s="61"/>
      <c r="D9782" t="e">
        <f t="shared" si="308"/>
        <v>#DIV/0!</v>
      </c>
      <c r="F9782">
        <v>9780</v>
      </c>
      <c r="G9782">
        <f t="shared" ca="1" si="307"/>
        <v>-1.3623044812071468E-2</v>
      </c>
    </row>
    <row r="9783" spans="2:7" x14ac:dyDescent="0.2">
      <c r="B9783" s="153"/>
      <c r="C9783" s="61"/>
      <c r="D9783" t="e">
        <f t="shared" si="308"/>
        <v>#DIV/0!</v>
      </c>
      <c r="F9783">
        <v>9781</v>
      </c>
      <c r="G9783">
        <f t="shared" ca="1" si="307"/>
        <v>5.6096740453236954E-2</v>
      </c>
    </row>
    <row r="9784" spans="2:7" x14ac:dyDescent="0.2">
      <c r="B9784" s="153"/>
      <c r="C9784" s="61"/>
      <c r="D9784" t="e">
        <f t="shared" si="308"/>
        <v>#DIV/0!</v>
      </c>
      <c r="F9784">
        <v>9782</v>
      </c>
      <c r="G9784">
        <f t="shared" ca="1" si="307"/>
        <v>-2.5774104538074313E-3</v>
      </c>
    </row>
    <row r="9785" spans="2:7" x14ac:dyDescent="0.2">
      <c r="B9785" s="153"/>
      <c r="C9785" s="61"/>
      <c r="D9785" t="e">
        <f t="shared" si="308"/>
        <v>#DIV/0!</v>
      </c>
      <c r="F9785">
        <v>9783</v>
      </c>
      <c r="G9785">
        <f t="shared" ca="1" si="307"/>
        <v>-6.6083248229573829E-2</v>
      </c>
    </row>
    <row r="9786" spans="2:7" x14ac:dyDescent="0.2">
      <c r="B9786" s="153"/>
      <c r="C9786" s="61"/>
      <c r="D9786" t="e">
        <f t="shared" si="308"/>
        <v>#DIV/0!</v>
      </c>
      <c r="F9786">
        <v>9784</v>
      </c>
      <c r="G9786">
        <f t="shared" ca="1" si="307"/>
        <v>6.2675311969144956E-2</v>
      </c>
    </row>
    <row r="9787" spans="2:7" x14ac:dyDescent="0.2">
      <c r="B9787" s="153"/>
      <c r="C9787" s="61"/>
      <c r="D9787" t="e">
        <f t="shared" si="308"/>
        <v>#DIV/0!</v>
      </c>
      <c r="F9787">
        <v>9785</v>
      </c>
      <c r="G9787">
        <f t="shared" ca="1" si="307"/>
        <v>1.3979743869998163E-2</v>
      </c>
    </row>
    <row r="9788" spans="2:7" x14ac:dyDescent="0.2">
      <c r="B9788" s="153"/>
      <c r="C9788" s="61"/>
      <c r="D9788" t="e">
        <f t="shared" si="308"/>
        <v>#DIV/0!</v>
      </c>
      <c r="F9788">
        <v>9786</v>
      </c>
      <c r="G9788">
        <f t="shared" ca="1" si="307"/>
        <v>-3.3874719671622033E-2</v>
      </c>
    </row>
    <row r="9789" spans="2:7" x14ac:dyDescent="0.2">
      <c r="B9789" s="153"/>
      <c r="C9789" s="61"/>
      <c r="D9789" t="e">
        <f t="shared" si="308"/>
        <v>#DIV/0!</v>
      </c>
      <c r="F9789">
        <v>9787</v>
      </c>
      <c r="G9789">
        <f t="shared" ca="1" si="307"/>
        <v>3.2186689059164927E-2</v>
      </c>
    </row>
    <row r="9790" spans="2:7" x14ac:dyDescent="0.2">
      <c r="B9790" s="153"/>
      <c r="C9790" s="61"/>
      <c r="D9790" t="e">
        <f t="shared" si="308"/>
        <v>#DIV/0!</v>
      </c>
      <c r="F9790">
        <v>9788</v>
      </c>
      <c r="G9790">
        <f t="shared" ca="1" si="307"/>
        <v>1.2092931548002827E-2</v>
      </c>
    </row>
    <row r="9791" spans="2:7" x14ac:dyDescent="0.2">
      <c r="B9791" s="153"/>
      <c r="C9791" s="61"/>
      <c r="D9791" t="e">
        <f t="shared" si="308"/>
        <v>#DIV/0!</v>
      </c>
      <c r="F9791">
        <v>9789</v>
      </c>
      <c r="G9791">
        <f t="shared" ca="1" si="307"/>
        <v>-3.8432083327669848E-2</v>
      </c>
    </row>
    <row r="9792" spans="2:7" x14ac:dyDescent="0.2">
      <c r="B9792" s="153"/>
      <c r="C9792" s="61"/>
      <c r="D9792" t="e">
        <f t="shared" si="308"/>
        <v>#DIV/0!</v>
      </c>
      <c r="F9792">
        <v>9790</v>
      </c>
      <c r="G9792">
        <f t="shared" ca="1" si="307"/>
        <v>8.1301884794516346E-3</v>
      </c>
    </row>
    <row r="9793" spans="2:7" x14ac:dyDescent="0.2">
      <c r="B9793" s="153"/>
      <c r="C9793" s="61"/>
      <c r="D9793" t="e">
        <f t="shared" si="308"/>
        <v>#DIV/0!</v>
      </c>
      <c r="F9793">
        <v>9791</v>
      </c>
      <c r="G9793">
        <f t="shared" ca="1" si="307"/>
        <v>3.1677191449152459E-3</v>
      </c>
    </row>
    <row r="9794" spans="2:7" x14ac:dyDescent="0.2">
      <c r="B9794" s="153"/>
      <c r="C9794" s="61"/>
      <c r="D9794" t="e">
        <f t="shared" si="308"/>
        <v>#DIV/0!</v>
      </c>
      <c r="F9794">
        <v>9792</v>
      </c>
      <c r="G9794">
        <f t="shared" ca="1" si="307"/>
        <v>7.0869803060359796E-2</v>
      </c>
    </row>
    <row r="9795" spans="2:7" x14ac:dyDescent="0.2">
      <c r="B9795" s="153"/>
      <c r="C9795" s="61"/>
      <c r="D9795" t="e">
        <f t="shared" si="308"/>
        <v>#DIV/0!</v>
      </c>
      <c r="F9795">
        <v>9793</v>
      </c>
      <c r="G9795">
        <f t="shared" ref="G9795:G9858" ca="1" si="309">_xlfn.NORM.INV(RAND(),$N$5,$N$6)</f>
        <v>7.364971117922183E-4</v>
      </c>
    </row>
    <row r="9796" spans="2:7" x14ac:dyDescent="0.2">
      <c r="B9796" s="153"/>
      <c r="C9796" s="61"/>
      <c r="D9796" t="e">
        <f t="shared" si="308"/>
        <v>#DIV/0!</v>
      </c>
      <c r="F9796">
        <v>9794</v>
      </c>
      <c r="G9796">
        <f t="shared" ca="1" si="309"/>
        <v>-2.9280812298962362E-2</v>
      </c>
    </row>
    <row r="9797" spans="2:7" x14ac:dyDescent="0.2">
      <c r="B9797" s="153"/>
      <c r="C9797" s="61"/>
      <c r="D9797" t="e">
        <f t="shared" si="308"/>
        <v>#DIV/0!</v>
      </c>
      <c r="F9797">
        <v>9795</v>
      </c>
      <c r="G9797">
        <f t="shared" ca="1" si="309"/>
        <v>8.6048106348062828E-2</v>
      </c>
    </row>
    <row r="9798" spans="2:7" x14ac:dyDescent="0.2">
      <c r="B9798" s="153"/>
      <c r="C9798" s="61"/>
      <c r="D9798" t="e">
        <f t="shared" si="308"/>
        <v>#DIV/0!</v>
      </c>
      <c r="F9798">
        <v>9796</v>
      </c>
      <c r="G9798">
        <f t="shared" ca="1" si="309"/>
        <v>-7.2506682823801585E-2</v>
      </c>
    </row>
    <row r="9799" spans="2:7" x14ac:dyDescent="0.2">
      <c r="B9799" s="153"/>
      <c r="C9799" s="61"/>
      <c r="D9799" t="e">
        <f t="shared" si="308"/>
        <v>#DIV/0!</v>
      </c>
      <c r="F9799">
        <v>9797</v>
      </c>
      <c r="G9799">
        <f t="shared" ca="1" si="309"/>
        <v>-1.1413149377197595E-2</v>
      </c>
    </row>
    <row r="9800" spans="2:7" x14ac:dyDescent="0.2">
      <c r="B9800" s="153"/>
      <c r="C9800" s="61"/>
      <c r="D9800" t="e">
        <f t="shared" si="308"/>
        <v>#DIV/0!</v>
      </c>
      <c r="F9800">
        <v>9798</v>
      </c>
      <c r="G9800">
        <f t="shared" ca="1" si="309"/>
        <v>6.1666806254558268E-2</v>
      </c>
    </row>
    <row r="9801" spans="2:7" x14ac:dyDescent="0.2">
      <c r="B9801" s="153"/>
      <c r="C9801" s="61"/>
      <c r="D9801" t="e">
        <f t="shared" si="308"/>
        <v>#DIV/0!</v>
      </c>
      <c r="F9801">
        <v>9799</v>
      </c>
      <c r="G9801">
        <f t="shared" ca="1" si="309"/>
        <v>5.5537744215157378E-2</v>
      </c>
    </row>
    <row r="9802" spans="2:7" x14ac:dyDescent="0.2">
      <c r="B9802" s="153"/>
      <c r="C9802" s="61"/>
      <c r="D9802" t="e">
        <f t="shared" si="308"/>
        <v>#DIV/0!</v>
      </c>
      <c r="F9802">
        <v>9800</v>
      </c>
      <c r="G9802">
        <f t="shared" ca="1" si="309"/>
        <v>3.0030026347252818E-2</v>
      </c>
    </row>
    <row r="9803" spans="2:7" x14ac:dyDescent="0.2">
      <c r="B9803" s="153"/>
      <c r="C9803" s="61"/>
      <c r="D9803" t="e">
        <f t="shared" si="308"/>
        <v>#DIV/0!</v>
      </c>
      <c r="F9803">
        <v>9801</v>
      </c>
      <c r="G9803">
        <f t="shared" ca="1" si="309"/>
        <v>1.7290660693448485E-2</v>
      </c>
    </row>
    <row r="9804" spans="2:7" x14ac:dyDescent="0.2">
      <c r="B9804" s="153"/>
      <c r="C9804" s="61"/>
      <c r="D9804" t="e">
        <f t="shared" si="308"/>
        <v>#DIV/0!</v>
      </c>
      <c r="F9804">
        <v>9802</v>
      </c>
      <c r="G9804">
        <f t="shared" ca="1" si="309"/>
        <v>1.7443839806844271E-2</v>
      </c>
    </row>
    <row r="9805" spans="2:7" x14ac:dyDescent="0.2">
      <c r="B9805" s="153"/>
      <c r="C9805" s="61"/>
      <c r="D9805" t="e">
        <f t="shared" si="308"/>
        <v>#DIV/0!</v>
      </c>
      <c r="F9805">
        <v>9803</v>
      </c>
      <c r="G9805">
        <f t="shared" ca="1" si="309"/>
        <v>-3.3526711385667866E-2</v>
      </c>
    </row>
    <row r="9806" spans="2:7" x14ac:dyDescent="0.2">
      <c r="B9806" s="153"/>
      <c r="C9806" s="61"/>
      <c r="D9806" t="e">
        <f t="shared" si="308"/>
        <v>#DIV/0!</v>
      </c>
      <c r="F9806">
        <v>9804</v>
      </c>
      <c r="G9806">
        <f t="shared" ca="1" si="309"/>
        <v>5.4542086082943475E-2</v>
      </c>
    </row>
    <row r="9807" spans="2:7" x14ac:dyDescent="0.2">
      <c r="B9807" s="153"/>
      <c r="C9807" s="61"/>
      <c r="D9807" t="e">
        <f t="shared" si="308"/>
        <v>#DIV/0!</v>
      </c>
      <c r="F9807">
        <v>9805</v>
      </c>
      <c r="G9807">
        <f t="shared" ca="1" si="309"/>
        <v>7.0317306685046266E-2</v>
      </c>
    </row>
    <row r="9808" spans="2:7" x14ac:dyDescent="0.2">
      <c r="B9808" s="153"/>
      <c r="C9808" s="61"/>
      <c r="D9808" t="e">
        <f t="shared" si="308"/>
        <v>#DIV/0!</v>
      </c>
      <c r="F9808">
        <v>9806</v>
      </c>
      <c r="G9808">
        <f t="shared" ca="1" si="309"/>
        <v>-1.7298409832150502E-2</v>
      </c>
    </row>
    <row r="9809" spans="2:7" x14ac:dyDescent="0.2">
      <c r="B9809" s="153"/>
      <c r="C9809" s="61"/>
      <c r="D9809" t="e">
        <f t="shared" si="308"/>
        <v>#DIV/0!</v>
      </c>
      <c r="F9809">
        <v>9807</v>
      </c>
      <c r="G9809">
        <f t="shared" ca="1" si="309"/>
        <v>6.6211924351672561E-3</v>
      </c>
    </row>
    <row r="9810" spans="2:7" x14ac:dyDescent="0.2">
      <c r="B9810" s="153"/>
      <c r="C9810" s="61"/>
      <c r="D9810" t="e">
        <f t="shared" ref="D9810:D9873" si="310">(C9810-C9811)/C9811</f>
        <v>#DIV/0!</v>
      </c>
      <c r="F9810">
        <v>9808</v>
      </c>
      <c r="G9810">
        <f t="shared" ca="1" si="309"/>
        <v>-5.5036229507614262E-2</v>
      </c>
    </row>
    <row r="9811" spans="2:7" x14ac:dyDescent="0.2">
      <c r="B9811" s="153"/>
      <c r="C9811" s="61"/>
      <c r="D9811" t="e">
        <f t="shared" si="310"/>
        <v>#DIV/0!</v>
      </c>
      <c r="F9811">
        <v>9809</v>
      </c>
      <c r="G9811">
        <f t="shared" ca="1" si="309"/>
        <v>-8.4908804787750952E-3</v>
      </c>
    </row>
    <row r="9812" spans="2:7" x14ac:dyDescent="0.2">
      <c r="B9812" s="153"/>
      <c r="C9812" s="61"/>
      <c r="D9812" t="e">
        <f t="shared" si="310"/>
        <v>#DIV/0!</v>
      </c>
      <c r="F9812">
        <v>9810</v>
      </c>
      <c r="G9812">
        <f t="shared" ca="1" si="309"/>
        <v>-4.2186119969799728E-2</v>
      </c>
    </row>
    <row r="9813" spans="2:7" x14ac:dyDescent="0.2">
      <c r="B9813" s="153"/>
      <c r="C9813" s="61"/>
      <c r="D9813" t="e">
        <f t="shared" si="310"/>
        <v>#DIV/0!</v>
      </c>
      <c r="F9813">
        <v>9811</v>
      </c>
      <c r="G9813">
        <f t="shared" ca="1" si="309"/>
        <v>-8.7763731234897682E-2</v>
      </c>
    </row>
    <row r="9814" spans="2:7" x14ac:dyDescent="0.2">
      <c r="B9814" s="153"/>
      <c r="C9814" s="61"/>
      <c r="D9814" t="e">
        <f t="shared" si="310"/>
        <v>#DIV/0!</v>
      </c>
      <c r="F9814">
        <v>9812</v>
      </c>
      <c r="G9814">
        <f t="shared" ca="1" si="309"/>
        <v>-1.2428802582811151E-2</v>
      </c>
    </row>
    <row r="9815" spans="2:7" x14ac:dyDescent="0.2">
      <c r="B9815" s="153"/>
      <c r="C9815" s="61"/>
      <c r="D9815" t="e">
        <f t="shared" si="310"/>
        <v>#DIV/0!</v>
      </c>
      <c r="F9815">
        <v>9813</v>
      </c>
      <c r="G9815">
        <f t="shared" ca="1" si="309"/>
        <v>-1.8098692693722093E-2</v>
      </c>
    </row>
    <row r="9816" spans="2:7" x14ac:dyDescent="0.2">
      <c r="B9816" s="153"/>
      <c r="C9816" s="61"/>
      <c r="D9816" t="e">
        <f t="shared" si="310"/>
        <v>#DIV/0!</v>
      </c>
      <c r="F9816">
        <v>9814</v>
      </c>
      <c r="G9816">
        <f t="shared" ca="1" si="309"/>
        <v>-1.8401582273085155E-2</v>
      </c>
    </row>
    <row r="9817" spans="2:7" x14ac:dyDescent="0.2">
      <c r="B9817" s="153"/>
      <c r="C9817" s="61"/>
      <c r="D9817" t="e">
        <f t="shared" si="310"/>
        <v>#DIV/0!</v>
      </c>
      <c r="F9817">
        <v>9815</v>
      </c>
      <c r="G9817">
        <f t="shared" ca="1" si="309"/>
        <v>8.7046228405099887E-2</v>
      </c>
    </row>
    <row r="9818" spans="2:7" x14ac:dyDescent="0.2">
      <c r="B9818" s="153"/>
      <c r="C9818" s="61"/>
      <c r="D9818" t="e">
        <f t="shared" si="310"/>
        <v>#DIV/0!</v>
      </c>
      <c r="F9818">
        <v>9816</v>
      </c>
      <c r="G9818">
        <f t="shared" ca="1" si="309"/>
        <v>-2.747702928650511E-3</v>
      </c>
    </row>
    <row r="9819" spans="2:7" x14ac:dyDescent="0.2">
      <c r="B9819" s="153"/>
      <c r="C9819" s="61"/>
      <c r="D9819" t="e">
        <f t="shared" si="310"/>
        <v>#DIV/0!</v>
      </c>
      <c r="F9819">
        <v>9817</v>
      </c>
      <c r="G9819">
        <f t="shared" ca="1" si="309"/>
        <v>-5.9960577691182973E-2</v>
      </c>
    </row>
    <row r="9820" spans="2:7" x14ac:dyDescent="0.2">
      <c r="B9820" s="153"/>
      <c r="C9820" s="61"/>
      <c r="D9820" t="e">
        <f t="shared" si="310"/>
        <v>#DIV/0!</v>
      </c>
      <c r="F9820">
        <v>9818</v>
      </c>
      <c r="G9820">
        <f t="shared" ca="1" si="309"/>
        <v>4.7656622594734639E-2</v>
      </c>
    </row>
    <row r="9821" spans="2:7" x14ac:dyDescent="0.2">
      <c r="B9821" s="153"/>
      <c r="C9821" s="61"/>
      <c r="D9821" t="e">
        <f t="shared" si="310"/>
        <v>#DIV/0!</v>
      </c>
      <c r="F9821">
        <v>9819</v>
      </c>
      <c r="G9821">
        <f t="shared" ca="1" si="309"/>
        <v>1.3640547959484512E-2</v>
      </c>
    </row>
    <row r="9822" spans="2:7" x14ac:dyDescent="0.2">
      <c r="B9822" s="153"/>
      <c r="C9822" s="61"/>
      <c r="D9822" t="e">
        <f t="shared" si="310"/>
        <v>#DIV/0!</v>
      </c>
      <c r="F9822">
        <v>9820</v>
      </c>
      <c r="G9822">
        <f t="shared" ca="1" si="309"/>
        <v>-1.4566927730514946E-2</v>
      </c>
    </row>
    <row r="9823" spans="2:7" x14ac:dyDescent="0.2">
      <c r="B9823" s="153"/>
      <c r="C9823" s="61"/>
      <c r="D9823" t="e">
        <f t="shared" si="310"/>
        <v>#DIV/0!</v>
      </c>
      <c r="F9823">
        <v>9821</v>
      </c>
      <c r="G9823">
        <f t="shared" ca="1" si="309"/>
        <v>-4.2171555042679748E-3</v>
      </c>
    </row>
    <row r="9824" spans="2:7" x14ac:dyDescent="0.2">
      <c r="B9824" s="153"/>
      <c r="C9824" s="61"/>
      <c r="D9824" t="e">
        <f t="shared" si="310"/>
        <v>#DIV/0!</v>
      </c>
      <c r="F9824">
        <v>9822</v>
      </c>
      <c r="G9824">
        <f t="shared" ca="1" si="309"/>
        <v>-1.4865514066016111E-2</v>
      </c>
    </row>
    <row r="9825" spans="2:7" x14ac:dyDescent="0.2">
      <c r="B9825" s="153"/>
      <c r="C9825" s="61"/>
      <c r="D9825" t="e">
        <f t="shared" si="310"/>
        <v>#DIV/0!</v>
      </c>
      <c r="F9825">
        <v>9823</v>
      </c>
      <c r="G9825">
        <f t="shared" ca="1" si="309"/>
        <v>-6.4879530567339E-2</v>
      </c>
    </row>
    <row r="9826" spans="2:7" x14ac:dyDescent="0.2">
      <c r="B9826" s="153"/>
      <c r="C9826" s="61"/>
      <c r="D9826" t="e">
        <f t="shared" si="310"/>
        <v>#DIV/0!</v>
      </c>
      <c r="F9826">
        <v>9824</v>
      </c>
      <c r="G9826">
        <f t="shared" ca="1" si="309"/>
        <v>-8.6182436955650546E-2</v>
      </c>
    </row>
    <row r="9827" spans="2:7" x14ac:dyDescent="0.2">
      <c r="B9827" s="153"/>
      <c r="C9827" s="61"/>
      <c r="D9827" t="e">
        <f t="shared" si="310"/>
        <v>#DIV/0!</v>
      </c>
      <c r="F9827">
        <v>9825</v>
      </c>
      <c r="G9827">
        <f t="shared" ca="1" si="309"/>
        <v>-4.286365527070863E-2</v>
      </c>
    </row>
    <row r="9828" spans="2:7" x14ac:dyDescent="0.2">
      <c r="B9828" s="153"/>
      <c r="C9828" s="61"/>
      <c r="D9828" t="e">
        <f t="shared" si="310"/>
        <v>#DIV/0!</v>
      </c>
      <c r="F9828">
        <v>9826</v>
      </c>
      <c r="G9828">
        <f t="shared" ca="1" si="309"/>
        <v>4.3792880425414051E-2</v>
      </c>
    </row>
    <row r="9829" spans="2:7" x14ac:dyDescent="0.2">
      <c r="B9829" s="153"/>
      <c r="C9829" s="61"/>
      <c r="D9829" t="e">
        <f t="shared" si="310"/>
        <v>#DIV/0!</v>
      </c>
      <c r="F9829">
        <v>9827</v>
      </c>
      <c r="G9829">
        <f t="shared" ca="1" si="309"/>
        <v>3.6215260707658861E-2</v>
      </c>
    </row>
    <row r="9830" spans="2:7" x14ac:dyDescent="0.2">
      <c r="B9830" s="153"/>
      <c r="C9830" s="61"/>
      <c r="D9830" t="e">
        <f t="shared" si="310"/>
        <v>#DIV/0!</v>
      </c>
      <c r="F9830">
        <v>9828</v>
      </c>
      <c r="G9830">
        <f t="shared" ca="1" si="309"/>
        <v>4.4379931217653747E-2</v>
      </c>
    </row>
    <row r="9831" spans="2:7" x14ac:dyDescent="0.2">
      <c r="B9831" s="153"/>
      <c r="C9831" s="61"/>
      <c r="D9831" t="e">
        <f t="shared" si="310"/>
        <v>#DIV/0!</v>
      </c>
      <c r="F9831">
        <v>9829</v>
      </c>
      <c r="G9831">
        <f t="shared" ca="1" si="309"/>
        <v>-8.4639841526323714E-2</v>
      </c>
    </row>
    <row r="9832" spans="2:7" x14ac:dyDescent="0.2">
      <c r="B9832" s="153"/>
      <c r="C9832" s="61"/>
      <c r="D9832" t="e">
        <f t="shared" si="310"/>
        <v>#DIV/0!</v>
      </c>
      <c r="F9832">
        <v>9830</v>
      </c>
      <c r="G9832">
        <f t="shared" ca="1" si="309"/>
        <v>-7.1215870289399408E-2</v>
      </c>
    </row>
    <row r="9833" spans="2:7" x14ac:dyDescent="0.2">
      <c r="B9833" s="153"/>
      <c r="C9833" s="61"/>
      <c r="D9833" t="e">
        <f t="shared" si="310"/>
        <v>#DIV/0!</v>
      </c>
      <c r="F9833">
        <v>9831</v>
      </c>
      <c r="G9833">
        <f t="shared" ca="1" si="309"/>
        <v>8.6303081375932122E-2</v>
      </c>
    </row>
    <row r="9834" spans="2:7" x14ac:dyDescent="0.2">
      <c r="B9834" s="153"/>
      <c r="C9834" s="61"/>
      <c r="D9834" t="e">
        <f t="shared" si="310"/>
        <v>#DIV/0!</v>
      </c>
      <c r="F9834">
        <v>9832</v>
      </c>
      <c r="G9834">
        <f t="shared" ca="1" si="309"/>
        <v>-4.6758605785679627E-2</v>
      </c>
    </row>
    <row r="9835" spans="2:7" x14ac:dyDescent="0.2">
      <c r="B9835" s="153"/>
      <c r="C9835" s="61"/>
      <c r="D9835" t="e">
        <f t="shared" si="310"/>
        <v>#DIV/0!</v>
      </c>
      <c r="F9835">
        <v>9833</v>
      </c>
      <c r="G9835">
        <f t="shared" ca="1" si="309"/>
        <v>4.0682666883513879E-2</v>
      </c>
    </row>
    <row r="9836" spans="2:7" x14ac:dyDescent="0.2">
      <c r="B9836" s="153"/>
      <c r="C9836" s="61"/>
      <c r="D9836" t="e">
        <f t="shared" si="310"/>
        <v>#DIV/0!</v>
      </c>
      <c r="F9836">
        <v>9834</v>
      </c>
      <c r="G9836">
        <f t="shared" ca="1" si="309"/>
        <v>1.8905118869795672E-2</v>
      </c>
    </row>
    <row r="9837" spans="2:7" x14ac:dyDescent="0.2">
      <c r="B9837" s="153"/>
      <c r="C9837" s="61"/>
      <c r="D9837" t="e">
        <f t="shared" si="310"/>
        <v>#DIV/0!</v>
      </c>
      <c r="F9837">
        <v>9835</v>
      </c>
      <c r="G9837">
        <f t="shared" ca="1" si="309"/>
        <v>1.019948116071084E-2</v>
      </c>
    </row>
    <row r="9838" spans="2:7" x14ac:dyDescent="0.2">
      <c r="B9838" s="153"/>
      <c r="C9838" s="61"/>
      <c r="D9838" t="e">
        <f t="shared" si="310"/>
        <v>#DIV/0!</v>
      </c>
      <c r="F9838">
        <v>9836</v>
      </c>
      <c r="G9838">
        <f t="shared" ca="1" si="309"/>
        <v>-6.0885420847772619E-2</v>
      </c>
    </row>
    <row r="9839" spans="2:7" x14ac:dyDescent="0.2">
      <c r="B9839" s="153"/>
      <c r="C9839" s="61"/>
      <c r="D9839" t="e">
        <f t="shared" si="310"/>
        <v>#DIV/0!</v>
      </c>
      <c r="F9839">
        <v>9837</v>
      </c>
      <c r="G9839">
        <f t="shared" ca="1" si="309"/>
        <v>-2.3021460946390921E-2</v>
      </c>
    </row>
    <row r="9840" spans="2:7" x14ac:dyDescent="0.2">
      <c r="B9840" s="153"/>
      <c r="C9840" s="61"/>
      <c r="D9840" t="e">
        <f t="shared" si="310"/>
        <v>#DIV/0!</v>
      </c>
      <c r="F9840">
        <v>9838</v>
      </c>
      <c r="G9840">
        <f t="shared" ca="1" si="309"/>
        <v>0.12526583884889964</v>
      </c>
    </row>
    <row r="9841" spans="2:7" x14ac:dyDescent="0.2">
      <c r="B9841" s="153"/>
      <c r="C9841" s="61"/>
      <c r="D9841" t="e">
        <f t="shared" si="310"/>
        <v>#DIV/0!</v>
      </c>
      <c r="F9841">
        <v>9839</v>
      </c>
      <c r="G9841">
        <f t="shared" ca="1" si="309"/>
        <v>-0.10570124425397204</v>
      </c>
    </row>
    <row r="9842" spans="2:7" x14ac:dyDescent="0.2">
      <c r="B9842" s="153"/>
      <c r="C9842" s="61"/>
      <c r="D9842" t="e">
        <f t="shared" si="310"/>
        <v>#DIV/0!</v>
      </c>
      <c r="F9842">
        <v>9840</v>
      </c>
      <c r="G9842">
        <f t="shared" ca="1" si="309"/>
        <v>4.9883814145045932E-2</v>
      </c>
    </row>
    <row r="9843" spans="2:7" x14ac:dyDescent="0.2">
      <c r="B9843" s="153"/>
      <c r="C9843" s="61"/>
      <c r="D9843" t="e">
        <f t="shared" si="310"/>
        <v>#DIV/0!</v>
      </c>
      <c r="F9843">
        <v>9841</v>
      </c>
      <c r="G9843">
        <f t="shared" ca="1" si="309"/>
        <v>6.2620856619250778E-2</v>
      </c>
    </row>
    <row r="9844" spans="2:7" x14ac:dyDescent="0.2">
      <c r="B9844" s="153"/>
      <c r="C9844" s="61"/>
      <c r="D9844" t="e">
        <f t="shared" si="310"/>
        <v>#DIV/0!</v>
      </c>
      <c r="F9844">
        <v>9842</v>
      </c>
      <c r="G9844">
        <f t="shared" ca="1" si="309"/>
        <v>2.8232622103873211E-2</v>
      </c>
    </row>
    <row r="9845" spans="2:7" x14ac:dyDescent="0.2">
      <c r="B9845" s="153"/>
      <c r="C9845" s="61"/>
      <c r="D9845" t="e">
        <f t="shared" si="310"/>
        <v>#DIV/0!</v>
      </c>
      <c r="F9845">
        <v>9843</v>
      </c>
      <c r="G9845">
        <f t="shared" ca="1" si="309"/>
        <v>-1.7106870868877983E-2</v>
      </c>
    </row>
    <row r="9846" spans="2:7" x14ac:dyDescent="0.2">
      <c r="B9846" s="153"/>
      <c r="C9846" s="61"/>
      <c r="D9846" t="e">
        <f t="shared" si="310"/>
        <v>#DIV/0!</v>
      </c>
      <c r="F9846">
        <v>9844</v>
      </c>
      <c r="G9846">
        <f t="shared" ca="1" si="309"/>
        <v>0.119030747758564</v>
      </c>
    </row>
    <row r="9847" spans="2:7" x14ac:dyDescent="0.2">
      <c r="B9847" s="153"/>
      <c r="C9847" s="61"/>
      <c r="D9847" t="e">
        <f t="shared" si="310"/>
        <v>#DIV/0!</v>
      </c>
      <c r="F9847">
        <v>9845</v>
      </c>
      <c r="G9847">
        <f t="shared" ca="1" si="309"/>
        <v>-4.3455656662354243E-2</v>
      </c>
    </row>
    <row r="9848" spans="2:7" x14ac:dyDescent="0.2">
      <c r="B9848" s="153"/>
      <c r="C9848" s="61"/>
      <c r="D9848" t="e">
        <f t="shared" si="310"/>
        <v>#DIV/0!</v>
      </c>
      <c r="F9848">
        <v>9846</v>
      </c>
      <c r="G9848">
        <f t="shared" ca="1" si="309"/>
        <v>-2.9591888808559279E-2</v>
      </c>
    </row>
    <row r="9849" spans="2:7" x14ac:dyDescent="0.2">
      <c r="B9849" s="153"/>
      <c r="C9849" s="61"/>
      <c r="D9849" t="e">
        <f t="shared" si="310"/>
        <v>#DIV/0!</v>
      </c>
      <c r="F9849">
        <v>9847</v>
      </c>
      <c r="G9849">
        <f t="shared" ca="1" si="309"/>
        <v>1.4197924264606664E-2</v>
      </c>
    </row>
    <row r="9850" spans="2:7" x14ac:dyDescent="0.2">
      <c r="B9850" s="153"/>
      <c r="C9850" s="61"/>
      <c r="D9850" t="e">
        <f t="shared" si="310"/>
        <v>#DIV/0!</v>
      </c>
      <c r="F9850">
        <v>9848</v>
      </c>
      <c r="G9850">
        <f t="shared" ca="1" si="309"/>
        <v>-3.2145683907096011E-2</v>
      </c>
    </row>
    <row r="9851" spans="2:7" x14ac:dyDescent="0.2">
      <c r="B9851" s="153"/>
      <c r="C9851" s="61"/>
      <c r="D9851" t="e">
        <f t="shared" si="310"/>
        <v>#DIV/0!</v>
      </c>
      <c r="F9851">
        <v>9849</v>
      </c>
      <c r="G9851">
        <f t="shared" ca="1" si="309"/>
        <v>2.7074652737185418E-2</v>
      </c>
    </row>
    <row r="9852" spans="2:7" x14ac:dyDescent="0.2">
      <c r="B9852" s="153"/>
      <c r="C9852" s="61"/>
      <c r="D9852" t="e">
        <f t="shared" si="310"/>
        <v>#DIV/0!</v>
      </c>
      <c r="F9852">
        <v>9850</v>
      </c>
      <c r="G9852">
        <f t="shared" ca="1" si="309"/>
        <v>0.16784279515965883</v>
      </c>
    </row>
    <row r="9853" spans="2:7" x14ac:dyDescent="0.2">
      <c r="B9853" s="153"/>
      <c r="C9853" s="61"/>
      <c r="D9853" t="e">
        <f t="shared" si="310"/>
        <v>#DIV/0!</v>
      </c>
      <c r="F9853">
        <v>9851</v>
      </c>
      <c r="G9853">
        <f t="shared" ca="1" si="309"/>
        <v>-1.3027106923153625E-2</v>
      </c>
    </row>
    <row r="9854" spans="2:7" x14ac:dyDescent="0.2">
      <c r="B9854" s="153"/>
      <c r="C9854" s="61"/>
      <c r="D9854" t="e">
        <f t="shared" si="310"/>
        <v>#DIV/0!</v>
      </c>
      <c r="F9854">
        <v>9852</v>
      </c>
      <c r="G9854">
        <f t="shared" ca="1" si="309"/>
        <v>1.3351523456809436E-2</v>
      </c>
    </row>
    <row r="9855" spans="2:7" x14ac:dyDescent="0.2">
      <c r="B9855" s="153"/>
      <c r="C9855" s="61"/>
      <c r="D9855" t="e">
        <f t="shared" si="310"/>
        <v>#DIV/0!</v>
      </c>
      <c r="F9855">
        <v>9853</v>
      </c>
      <c r="G9855">
        <f t="shared" ca="1" si="309"/>
        <v>1.9916701988602865E-2</v>
      </c>
    </row>
    <row r="9856" spans="2:7" x14ac:dyDescent="0.2">
      <c r="B9856" s="153"/>
      <c r="C9856" s="61"/>
      <c r="D9856" t="e">
        <f t="shared" si="310"/>
        <v>#DIV/0!</v>
      </c>
      <c r="F9856">
        <v>9854</v>
      </c>
      <c r="G9856">
        <f t="shared" ca="1" si="309"/>
        <v>0.11785985079359257</v>
      </c>
    </row>
    <row r="9857" spans="2:7" x14ac:dyDescent="0.2">
      <c r="B9857" s="153"/>
      <c r="C9857" s="61"/>
      <c r="D9857" t="e">
        <f t="shared" si="310"/>
        <v>#DIV/0!</v>
      </c>
      <c r="F9857">
        <v>9855</v>
      </c>
      <c r="G9857">
        <f t="shared" ca="1" si="309"/>
        <v>-3.0170895351686076E-2</v>
      </c>
    </row>
    <row r="9858" spans="2:7" x14ac:dyDescent="0.2">
      <c r="B9858" s="153"/>
      <c r="C9858" s="61"/>
      <c r="D9858" t="e">
        <f t="shared" si="310"/>
        <v>#DIV/0!</v>
      </c>
      <c r="F9858">
        <v>9856</v>
      </c>
      <c r="G9858">
        <f t="shared" ca="1" si="309"/>
        <v>-7.9503578622092189E-2</v>
      </c>
    </row>
    <row r="9859" spans="2:7" x14ac:dyDescent="0.2">
      <c r="B9859" s="153"/>
      <c r="C9859" s="61"/>
      <c r="D9859" t="e">
        <f t="shared" si="310"/>
        <v>#DIV/0!</v>
      </c>
      <c r="F9859">
        <v>9857</v>
      </c>
      <c r="G9859">
        <f t="shared" ref="G9859:G9922" ca="1" si="311">_xlfn.NORM.INV(RAND(),$N$5,$N$6)</f>
        <v>3.2562138020536195E-2</v>
      </c>
    </row>
    <row r="9860" spans="2:7" x14ac:dyDescent="0.2">
      <c r="B9860" s="153"/>
      <c r="C9860" s="61"/>
      <c r="D9860" t="e">
        <f t="shared" si="310"/>
        <v>#DIV/0!</v>
      </c>
      <c r="F9860">
        <v>9858</v>
      </c>
      <c r="G9860">
        <f t="shared" ca="1" si="311"/>
        <v>1.2686173006509635E-2</v>
      </c>
    </row>
    <row r="9861" spans="2:7" x14ac:dyDescent="0.2">
      <c r="B9861" s="153"/>
      <c r="C9861" s="61"/>
      <c r="D9861" t="e">
        <f t="shared" si="310"/>
        <v>#DIV/0!</v>
      </c>
      <c r="F9861">
        <v>9859</v>
      </c>
      <c r="G9861">
        <f t="shared" ca="1" si="311"/>
        <v>1.2606036970349923E-2</v>
      </c>
    </row>
    <row r="9862" spans="2:7" x14ac:dyDescent="0.2">
      <c r="B9862" s="153"/>
      <c r="C9862" s="61"/>
      <c r="D9862" t="e">
        <f t="shared" si="310"/>
        <v>#DIV/0!</v>
      </c>
      <c r="F9862">
        <v>9860</v>
      </c>
      <c r="G9862">
        <f t="shared" ca="1" si="311"/>
        <v>-5.5997047793219457E-2</v>
      </c>
    </row>
    <row r="9863" spans="2:7" x14ac:dyDescent="0.2">
      <c r="B9863" s="153"/>
      <c r="C9863" s="61"/>
      <c r="D9863" t="e">
        <f t="shared" si="310"/>
        <v>#DIV/0!</v>
      </c>
      <c r="F9863">
        <v>9861</v>
      </c>
      <c r="G9863">
        <f t="shared" ca="1" si="311"/>
        <v>-1.7919822338242717E-2</v>
      </c>
    </row>
    <row r="9864" spans="2:7" x14ac:dyDescent="0.2">
      <c r="B9864" s="153"/>
      <c r="C9864" s="61"/>
      <c r="D9864" t="e">
        <f t="shared" si="310"/>
        <v>#DIV/0!</v>
      </c>
      <c r="F9864">
        <v>9862</v>
      </c>
      <c r="G9864">
        <f t="shared" ca="1" si="311"/>
        <v>-8.15973106442512E-2</v>
      </c>
    </row>
    <row r="9865" spans="2:7" x14ac:dyDescent="0.2">
      <c r="B9865" s="153"/>
      <c r="C9865" s="61"/>
      <c r="D9865" t="e">
        <f t="shared" si="310"/>
        <v>#DIV/0!</v>
      </c>
      <c r="F9865">
        <v>9863</v>
      </c>
      <c r="G9865">
        <f t="shared" ca="1" si="311"/>
        <v>5.240338893063069E-4</v>
      </c>
    </row>
    <row r="9866" spans="2:7" x14ac:dyDescent="0.2">
      <c r="B9866" s="153"/>
      <c r="C9866" s="61"/>
      <c r="D9866" t="e">
        <f t="shared" si="310"/>
        <v>#DIV/0!</v>
      </c>
      <c r="F9866">
        <v>9864</v>
      </c>
      <c r="G9866">
        <f t="shared" ca="1" si="311"/>
        <v>5.2594142332001801E-3</v>
      </c>
    </row>
    <row r="9867" spans="2:7" x14ac:dyDescent="0.2">
      <c r="B9867" s="153"/>
      <c r="C9867" s="61"/>
      <c r="D9867" t="e">
        <f t="shared" si="310"/>
        <v>#DIV/0!</v>
      </c>
      <c r="F9867">
        <v>9865</v>
      </c>
      <c r="G9867">
        <f t="shared" ca="1" si="311"/>
        <v>5.9105112736009324E-2</v>
      </c>
    </row>
    <row r="9868" spans="2:7" x14ac:dyDescent="0.2">
      <c r="B9868" s="153"/>
      <c r="C9868" s="61"/>
      <c r="D9868" t="e">
        <f t="shared" si="310"/>
        <v>#DIV/0!</v>
      </c>
      <c r="F9868">
        <v>9866</v>
      </c>
      <c r="G9868">
        <f t="shared" ca="1" si="311"/>
        <v>-0.11153269428547084</v>
      </c>
    </row>
    <row r="9869" spans="2:7" x14ac:dyDescent="0.2">
      <c r="B9869" s="153"/>
      <c r="C9869" s="61"/>
      <c r="D9869" t="e">
        <f t="shared" si="310"/>
        <v>#DIV/0!</v>
      </c>
      <c r="F9869">
        <v>9867</v>
      </c>
      <c r="G9869">
        <f t="shared" ca="1" si="311"/>
        <v>-0.11477858886029278</v>
      </c>
    </row>
    <row r="9870" spans="2:7" x14ac:dyDescent="0.2">
      <c r="B9870" s="153"/>
      <c r="C9870" s="61"/>
      <c r="D9870" t="e">
        <f t="shared" si="310"/>
        <v>#DIV/0!</v>
      </c>
      <c r="F9870">
        <v>9868</v>
      </c>
      <c r="G9870">
        <f t="shared" ca="1" si="311"/>
        <v>-4.5900507905754756E-2</v>
      </c>
    </row>
    <row r="9871" spans="2:7" x14ac:dyDescent="0.2">
      <c r="B9871" s="153"/>
      <c r="C9871" s="61"/>
      <c r="D9871" t="e">
        <f t="shared" si="310"/>
        <v>#DIV/0!</v>
      </c>
      <c r="F9871">
        <v>9869</v>
      </c>
      <c r="G9871">
        <f t="shared" ca="1" si="311"/>
        <v>1.0609633806802968E-2</v>
      </c>
    </row>
    <row r="9872" spans="2:7" x14ac:dyDescent="0.2">
      <c r="B9872" s="153"/>
      <c r="C9872" s="61"/>
      <c r="D9872" t="e">
        <f t="shared" si="310"/>
        <v>#DIV/0!</v>
      </c>
      <c r="F9872">
        <v>9870</v>
      </c>
      <c r="G9872">
        <f t="shared" ca="1" si="311"/>
        <v>-4.6998852410627949E-2</v>
      </c>
    </row>
    <row r="9873" spans="2:7" x14ac:dyDescent="0.2">
      <c r="B9873" s="153"/>
      <c r="C9873" s="61"/>
      <c r="D9873" t="e">
        <f t="shared" si="310"/>
        <v>#DIV/0!</v>
      </c>
      <c r="F9873">
        <v>9871</v>
      </c>
      <c r="G9873">
        <f t="shared" ca="1" si="311"/>
        <v>-4.1722461586260591E-2</v>
      </c>
    </row>
    <row r="9874" spans="2:7" x14ac:dyDescent="0.2">
      <c r="B9874" s="153"/>
      <c r="C9874" s="61"/>
      <c r="D9874" t="e">
        <f t="shared" ref="D9874:D9937" si="312">(C9874-C9875)/C9875</f>
        <v>#DIV/0!</v>
      </c>
      <c r="F9874">
        <v>9872</v>
      </c>
      <c r="G9874">
        <f t="shared" ca="1" si="311"/>
        <v>-8.1493462122736407E-2</v>
      </c>
    </row>
    <row r="9875" spans="2:7" x14ac:dyDescent="0.2">
      <c r="B9875" s="153"/>
      <c r="C9875" s="61"/>
      <c r="D9875" t="e">
        <f t="shared" si="312"/>
        <v>#DIV/0!</v>
      </c>
      <c r="F9875">
        <v>9873</v>
      </c>
      <c r="G9875">
        <f t="shared" ca="1" si="311"/>
        <v>2.2821949383820886E-2</v>
      </c>
    </row>
    <row r="9876" spans="2:7" x14ac:dyDescent="0.2">
      <c r="B9876" s="153"/>
      <c r="C9876" s="61"/>
      <c r="D9876" t="e">
        <f t="shared" si="312"/>
        <v>#DIV/0!</v>
      </c>
      <c r="F9876">
        <v>9874</v>
      </c>
      <c r="G9876">
        <f t="shared" ca="1" si="311"/>
        <v>2.8301269543976958E-2</v>
      </c>
    </row>
    <row r="9877" spans="2:7" x14ac:dyDescent="0.2">
      <c r="B9877" s="153"/>
      <c r="C9877" s="61"/>
      <c r="D9877" t="e">
        <f t="shared" si="312"/>
        <v>#DIV/0!</v>
      </c>
      <c r="F9877">
        <v>9875</v>
      </c>
      <c r="G9877">
        <f t="shared" ca="1" si="311"/>
        <v>-4.9954338531518282E-2</v>
      </c>
    </row>
    <row r="9878" spans="2:7" x14ac:dyDescent="0.2">
      <c r="B9878" s="153"/>
      <c r="C9878" s="61"/>
      <c r="D9878" t="e">
        <f t="shared" si="312"/>
        <v>#DIV/0!</v>
      </c>
      <c r="F9878">
        <v>9876</v>
      </c>
      <c r="G9878">
        <f t="shared" ca="1" si="311"/>
        <v>-0.10283635929010927</v>
      </c>
    </row>
    <row r="9879" spans="2:7" x14ac:dyDescent="0.2">
      <c r="B9879" s="153"/>
      <c r="C9879" s="61"/>
      <c r="D9879" t="e">
        <f t="shared" si="312"/>
        <v>#DIV/0!</v>
      </c>
      <c r="F9879">
        <v>9877</v>
      </c>
      <c r="G9879">
        <f t="shared" ca="1" si="311"/>
        <v>-4.4399564960445163E-2</v>
      </c>
    </row>
    <row r="9880" spans="2:7" x14ac:dyDescent="0.2">
      <c r="B9880" s="153"/>
      <c r="C9880" s="61"/>
      <c r="D9880" t="e">
        <f t="shared" si="312"/>
        <v>#DIV/0!</v>
      </c>
      <c r="F9880">
        <v>9878</v>
      </c>
      <c r="G9880">
        <f t="shared" ca="1" si="311"/>
        <v>-5.4074263017900005E-2</v>
      </c>
    </row>
    <row r="9881" spans="2:7" x14ac:dyDescent="0.2">
      <c r="B9881" s="153"/>
      <c r="C9881" s="61"/>
      <c r="D9881" t="e">
        <f t="shared" si="312"/>
        <v>#DIV/0!</v>
      </c>
      <c r="F9881">
        <v>9879</v>
      </c>
      <c r="G9881">
        <f t="shared" ca="1" si="311"/>
        <v>9.2831197648973018E-2</v>
      </c>
    </row>
    <row r="9882" spans="2:7" x14ac:dyDescent="0.2">
      <c r="B9882" s="153"/>
      <c r="C9882" s="61"/>
      <c r="D9882" t="e">
        <f t="shared" si="312"/>
        <v>#DIV/0!</v>
      </c>
      <c r="F9882">
        <v>9880</v>
      </c>
      <c r="G9882">
        <f t="shared" ca="1" si="311"/>
        <v>5.9362883349840405E-2</v>
      </c>
    </row>
    <row r="9883" spans="2:7" x14ac:dyDescent="0.2">
      <c r="B9883" s="153"/>
      <c r="C9883" s="61"/>
      <c r="D9883" t="e">
        <f t="shared" si="312"/>
        <v>#DIV/0!</v>
      </c>
      <c r="F9883">
        <v>9881</v>
      </c>
      <c r="G9883">
        <f t="shared" ca="1" si="311"/>
        <v>3.3858700906252662E-2</v>
      </c>
    </row>
    <row r="9884" spans="2:7" x14ac:dyDescent="0.2">
      <c r="B9884" s="153"/>
      <c r="C9884" s="61"/>
      <c r="D9884" t="e">
        <f t="shared" si="312"/>
        <v>#DIV/0!</v>
      </c>
      <c r="F9884">
        <v>9882</v>
      </c>
      <c r="G9884">
        <f t="shared" ca="1" si="311"/>
        <v>-8.7787132576983576E-2</v>
      </c>
    </row>
    <row r="9885" spans="2:7" x14ac:dyDescent="0.2">
      <c r="B9885" s="153"/>
      <c r="C9885" s="61"/>
      <c r="D9885" t="e">
        <f t="shared" si="312"/>
        <v>#DIV/0!</v>
      </c>
      <c r="F9885">
        <v>9883</v>
      </c>
      <c r="G9885">
        <f t="shared" ca="1" si="311"/>
        <v>-3.1188665232004521E-2</v>
      </c>
    </row>
    <row r="9886" spans="2:7" x14ac:dyDescent="0.2">
      <c r="B9886" s="153"/>
      <c r="C9886" s="61"/>
      <c r="D9886" t="e">
        <f t="shared" si="312"/>
        <v>#DIV/0!</v>
      </c>
      <c r="F9886">
        <v>9884</v>
      </c>
      <c r="G9886">
        <f t="shared" ca="1" si="311"/>
        <v>-6.8141003223443367E-2</v>
      </c>
    </row>
    <row r="9887" spans="2:7" x14ac:dyDescent="0.2">
      <c r="B9887" s="153"/>
      <c r="C9887" s="61"/>
      <c r="D9887" t="e">
        <f t="shared" si="312"/>
        <v>#DIV/0!</v>
      </c>
      <c r="F9887">
        <v>9885</v>
      </c>
      <c r="G9887">
        <f t="shared" ca="1" si="311"/>
        <v>-9.0119671307032252E-3</v>
      </c>
    </row>
    <row r="9888" spans="2:7" x14ac:dyDescent="0.2">
      <c r="B9888" s="153"/>
      <c r="C9888" s="61"/>
      <c r="D9888" t="e">
        <f t="shared" si="312"/>
        <v>#DIV/0!</v>
      </c>
      <c r="F9888">
        <v>9886</v>
      </c>
      <c r="G9888">
        <f t="shared" ca="1" si="311"/>
        <v>-4.17824316577977E-2</v>
      </c>
    </row>
    <row r="9889" spans="2:7" x14ac:dyDescent="0.2">
      <c r="B9889" s="153"/>
      <c r="C9889" s="61"/>
      <c r="D9889" t="e">
        <f t="shared" si="312"/>
        <v>#DIV/0!</v>
      </c>
      <c r="F9889">
        <v>9887</v>
      </c>
      <c r="G9889">
        <f t="shared" ca="1" si="311"/>
        <v>-3.9995348045205797E-2</v>
      </c>
    </row>
    <row r="9890" spans="2:7" x14ac:dyDescent="0.2">
      <c r="B9890" s="153"/>
      <c r="C9890" s="61"/>
      <c r="D9890" t="e">
        <f t="shared" si="312"/>
        <v>#DIV/0!</v>
      </c>
      <c r="F9890">
        <v>9888</v>
      </c>
      <c r="G9890">
        <f t="shared" ca="1" si="311"/>
        <v>-5.522787512903516E-3</v>
      </c>
    </row>
    <row r="9891" spans="2:7" x14ac:dyDescent="0.2">
      <c r="B9891" s="153"/>
      <c r="C9891" s="61"/>
      <c r="D9891" t="e">
        <f t="shared" si="312"/>
        <v>#DIV/0!</v>
      </c>
      <c r="F9891">
        <v>9889</v>
      </c>
      <c r="G9891">
        <f t="shared" ca="1" si="311"/>
        <v>-2.5396698924416865E-2</v>
      </c>
    </row>
    <row r="9892" spans="2:7" x14ac:dyDescent="0.2">
      <c r="B9892" s="153"/>
      <c r="C9892" s="61"/>
      <c r="D9892" t="e">
        <f t="shared" si="312"/>
        <v>#DIV/0!</v>
      </c>
      <c r="F9892">
        <v>9890</v>
      </c>
      <c r="G9892">
        <f t="shared" ca="1" si="311"/>
        <v>3.3858314040482632E-2</v>
      </c>
    </row>
    <row r="9893" spans="2:7" x14ac:dyDescent="0.2">
      <c r="B9893" s="153"/>
      <c r="C9893" s="61"/>
      <c r="D9893" t="e">
        <f t="shared" si="312"/>
        <v>#DIV/0!</v>
      </c>
      <c r="F9893">
        <v>9891</v>
      </c>
      <c r="G9893">
        <f t="shared" ca="1" si="311"/>
        <v>-9.3859204915430483E-2</v>
      </c>
    </row>
    <row r="9894" spans="2:7" x14ac:dyDescent="0.2">
      <c r="B9894" s="153"/>
      <c r="C9894" s="61"/>
      <c r="D9894" t="e">
        <f t="shared" si="312"/>
        <v>#DIV/0!</v>
      </c>
      <c r="F9894">
        <v>9892</v>
      </c>
      <c r="G9894">
        <f t="shared" ca="1" si="311"/>
        <v>-2.4241758400933141E-3</v>
      </c>
    </row>
    <row r="9895" spans="2:7" x14ac:dyDescent="0.2">
      <c r="B9895" s="153"/>
      <c r="C9895" s="61"/>
      <c r="D9895" t="e">
        <f t="shared" si="312"/>
        <v>#DIV/0!</v>
      </c>
      <c r="F9895">
        <v>9893</v>
      </c>
      <c r="G9895">
        <f t="shared" ca="1" si="311"/>
        <v>-2.3297771870317296E-2</v>
      </c>
    </row>
    <row r="9896" spans="2:7" x14ac:dyDescent="0.2">
      <c r="B9896" s="153"/>
      <c r="C9896" s="61"/>
      <c r="D9896" t="e">
        <f t="shared" si="312"/>
        <v>#DIV/0!</v>
      </c>
      <c r="F9896">
        <v>9894</v>
      </c>
      <c r="G9896">
        <f t="shared" ca="1" si="311"/>
        <v>-8.1104204011466976E-3</v>
      </c>
    </row>
    <row r="9897" spans="2:7" x14ac:dyDescent="0.2">
      <c r="B9897" s="153"/>
      <c r="C9897" s="61"/>
      <c r="D9897" t="e">
        <f t="shared" si="312"/>
        <v>#DIV/0!</v>
      </c>
      <c r="F9897">
        <v>9895</v>
      </c>
      <c r="G9897">
        <f t="shared" ca="1" si="311"/>
        <v>-7.1995470022132801E-2</v>
      </c>
    </row>
    <row r="9898" spans="2:7" x14ac:dyDescent="0.2">
      <c r="B9898" s="153"/>
      <c r="C9898" s="61"/>
      <c r="D9898" t="e">
        <f t="shared" si="312"/>
        <v>#DIV/0!</v>
      </c>
      <c r="F9898">
        <v>9896</v>
      </c>
      <c r="G9898">
        <f t="shared" ca="1" si="311"/>
        <v>-8.1016727622630055E-2</v>
      </c>
    </row>
    <row r="9899" spans="2:7" x14ac:dyDescent="0.2">
      <c r="B9899" s="153"/>
      <c r="C9899" s="61"/>
      <c r="D9899" t="e">
        <f t="shared" si="312"/>
        <v>#DIV/0!</v>
      </c>
      <c r="F9899">
        <v>9897</v>
      </c>
      <c r="G9899">
        <f t="shared" ca="1" si="311"/>
        <v>4.5507746790059311E-2</v>
      </c>
    </row>
    <row r="9900" spans="2:7" x14ac:dyDescent="0.2">
      <c r="B9900" s="153"/>
      <c r="C9900" s="61"/>
      <c r="D9900" t="e">
        <f t="shared" si="312"/>
        <v>#DIV/0!</v>
      </c>
      <c r="F9900">
        <v>9898</v>
      </c>
      <c r="G9900">
        <f t="shared" ca="1" si="311"/>
        <v>3.0491783560090715E-2</v>
      </c>
    </row>
    <row r="9901" spans="2:7" x14ac:dyDescent="0.2">
      <c r="B9901" s="153"/>
      <c r="C9901" s="61"/>
      <c r="D9901" t="e">
        <f t="shared" si="312"/>
        <v>#DIV/0!</v>
      </c>
      <c r="F9901">
        <v>9899</v>
      </c>
      <c r="G9901">
        <f t="shared" ca="1" si="311"/>
        <v>4.7749016911825285E-3</v>
      </c>
    </row>
    <row r="9902" spans="2:7" x14ac:dyDescent="0.2">
      <c r="B9902" s="153"/>
      <c r="C9902" s="61"/>
      <c r="D9902" t="e">
        <f t="shared" si="312"/>
        <v>#DIV/0!</v>
      </c>
      <c r="F9902">
        <v>9900</v>
      </c>
      <c r="G9902">
        <f t="shared" ca="1" si="311"/>
        <v>4.3887799783261232E-2</v>
      </c>
    </row>
    <row r="9903" spans="2:7" x14ac:dyDescent="0.2">
      <c r="B9903" s="153"/>
      <c r="C9903" s="61"/>
      <c r="D9903" t="e">
        <f t="shared" si="312"/>
        <v>#DIV/0!</v>
      </c>
      <c r="F9903">
        <v>9901</v>
      </c>
      <c r="G9903">
        <f t="shared" ca="1" si="311"/>
        <v>-1.3092088508661427E-2</v>
      </c>
    </row>
    <row r="9904" spans="2:7" x14ac:dyDescent="0.2">
      <c r="B9904" s="153"/>
      <c r="C9904" s="61"/>
      <c r="D9904" t="e">
        <f t="shared" si="312"/>
        <v>#DIV/0!</v>
      </c>
      <c r="F9904">
        <v>9902</v>
      </c>
      <c r="G9904">
        <f t="shared" ca="1" si="311"/>
        <v>4.6924060450477853E-2</v>
      </c>
    </row>
    <row r="9905" spans="2:7" x14ac:dyDescent="0.2">
      <c r="B9905" s="153"/>
      <c r="C9905" s="61"/>
      <c r="D9905" t="e">
        <f t="shared" si="312"/>
        <v>#DIV/0!</v>
      </c>
      <c r="F9905">
        <v>9903</v>
      </c>
      <c r="G9905">
        <f t="shared" ca="1" si="311"/>
        <v>3.2735531511902699E-2</v>
      </c>
    </row>
    <row r="9906" spans="2:7" x14ac:dyDescent="0.2">
      <c r="B9906" s="153"/>
      <c r="C9906" s="61"/>
      <c r="D9906" t="e">
        <f t="shared" si="312"/>
        <v>#DIV/0!</v>
      </c>
      <c r="F9906">
        <v>9904</v>
      </c>
      <c r="G9906">
        <f t="shared" ca="1" si="311"/>
        <v>2.8861994991506813E-2</v>
      </c>
    </row>
    <row r="9907" spans="2:7" x14ac:dyDescent="0.2">
      <c r="B9907" s="153"/>
      <c r="C9907" s="61"/>
      <c r="D9907" t="e">
        <f t="shared" si="312"/>
        <v>#DIV/0!</v>
      </c>
      <c r="F9907">
        <v>9905</v>
      </c>
      <c r="G9907">
        <f t="shared" ca="1" si="311"/>
        <v>-1.4682138208222893E-2</v>
      </c>
    </row>
    <row r="9908" spans="2:7" x14ac:dyDescent="0.2">
      <c r="B9908" s="153"/>
      <c r="C9908" s="61"/>
      <c r="D9908" t="e">
        <f t="shared" si="312"/>
        <v>#DIV/0!</v>
      </c>
      <c r="F9908">
        <v>9906</v>
      </c>
      <c r="G9908">
        <f t="shared" ca="1" si="311"/>
        <v>6.2079601434364834E-2</v>
      </c>
    </row>
    <row r="9909" spans="2:7" x14ac:dyDescent="0.2">
      <c r="B9909" s="153"/>
      <c r="C9909" s="61"/>
      <c r="D9909" t="e">
        <f t="shared" si="312"/>
        <v>#DIV/0!</v>
      </c>
      <c r="F9909">
        <v>9907</v>
      </c>
      <c r="G9909">
        <f t="shared" ca="1" si="311"/>
        <v>-0.12407448795724176</v>
      </c>
    </row>
    <row r="9910" spans="2:7" x14ac:dyDescent="0.2">
      <c r="B9910" s="153"/>
      <c r="C9910" s="61"/>
      <c r="D9910" t="e">
        <f t="shared" si="312"/>
        <v>#DIV/0!</v>
      </c>
      <c r="F9910">
        <v>9908</v>
      </c>
      <c r="G9910">
        <f t="shared" ca="1" si="311"/>
        <v>6.4559850437791305E-2</v>
      </c>
    </row>
    <row r="9911" spans="2:7" x14ac:dyDescent="0.2">
      <c r="B9911" s="153"/>
      <c r="C9911" s="61"/>
      <c r="D9911" t="e">
        <f t="shared" si="312"/>
        <v>#DIV/0!</v>
      </c>
      <c r="F9911">
        <v>9909</v>
      </c>
      <c r="G9911">
        <f t="shared" ca="1" si="311"/>
        <v>1.7832319069054248E-2</v>
      </c>
    </row>
    <row r="9912" spans="2:7" x14ac:dyDescent="0.2">
      <c r="B9912" s="153"/>
      <c r="C9912" s="61"/>
      <c r="D9912" t="e">
        <f t="shared" si="312"/>
        <v>#DIV/0!</v>
      </c>
      <c r="F9912">
        <v>9910</v>
      </c>
      <c r="G9912">
        <f t="shared" ca="1" si="311"/>
        <v>-2.9439660291057178E-2</v>
      </c>
    </row>
    <row r="9913" spans="2:7" x14ac:dyDescent="0.2">
      <c r="B9913" s="153"/>
      <c r="C9913" s="61"/>
      <c r="D9913" t="e">
        <f t="shared" si="312"/>
        <v>#DIV/0!</v>
      </c>
      <c r="F9913">
        <v>9911</v>
      </c>
      <c r="G9913">
        <f t="shared" ca="1" si="311"/>
        <v>2.9623927384746004E-2</v>
      </c>
    </row>
    <row r="9914" spans="2:7" x14ac:dyDescent="0.2">
      <c r="B9914" s="153"/>
      <c r="C9914" s="61"/>
      <c r="D9914" t="e">
        <f t="shared" si="312"/>
        <v>#DIV/0!</v>
      </c>
      <c r="F9914">
        <v>9912</v>
      </c>
      <c r="G9914">
        <f t="shared" ca="1" si="311"/>
        <v>-2.5004608455611681E-2</v>
      </c>
    </row>
    <row r="9915" spans="2:7" x14ac:dyDescent="0.2">
      <c r="B9915" s="153"/>
      <c r="C9915" s="61"/>
      <c r="D9915" t="e">
        <f t="shared" si="312"/>
        <v>#DIV/0!</v>
      </c>
      <c r="F9915">
        <v>9913</v>
      </c>
      <c r="G9915">
        <f t="shared" ca="1" si="311"/>
        <v>-3.990165984147815E-2</v>
      </c>
    </row>
    <row r="9916" spans="2:7" x14ac:dyDescent="0.2">
      <c r="B9916" s="153"/>
      <c r="C9916" s="61"/>
      <c r="D9916" t="e">
        <f t="shared" si="312"/>
        <v>#DIV/0!</v>
      </c>
      <c r="F9916">
        <v>9914</v>
      </c>
      <c r="G9916">
        <f t="shared" ca="1" si="311"/>
        <v>1.4589031244764197E-2</v>
      </c>
    </row>
    <row r="9917" spans="2:7" x14ac:dyDescent="0.2">
      <c r="B9917" s="153"/>
      <c r="C9917" s="61"/>
      <c r="D9917" t="e">
        <f t="shared" si="312"/>
        <v>#DIV/0!</v>
      </c>
      <c r="F9917">
        <v>9915</v>
      </c>
      <c r="G9917">
        <f t="shared" ca="1" si="311"/>
        <v>-4.2973260040517526E-2</v>
      </c>
    </row>
    <row r="9918" spans="2:7" x14ac:dyDescent="0.2">
      <c r="B9918" s="153"/>
      <c r="C9918" s="61"/>
      <c r="D9918" t="e">
        <f t="shared" si="312"/>
        <v>#DIV/0!</v>
      </c>
      <c r="F9918">
        <v>9916</v>
      </c>
      <c r="G9918">
        <f t="shared" ca="1" si="311"/>
        <v>-5.696815974916794E-2</v>
      </c>
    </row>
    <row r="9919" spans="2:7" x14ac:dyDescent="0.2">
      <c r="B9919" s="153"/>
      <c r="C9919" s="61"/>
      <c r="D9919" t="e">
        <f t="shared" si="312"/>
        <v>#DIV/0!</v>
      </c>
      <c r="F9919">
        <v>9917</v>
      </c>
      <c r="G9919">
        <f t="shared" ca="1" si="311"/>
        <v>8.6721462768559396E-2</v>
      </c>
    </row>
    <row r="9920" spans="2:7" x14ac:dyDescent="0.2">
      <c r="B9920" s="153"/>
      <c r="C9920" s="61"/>
      <c r="D9920" t="e">
        <f t="shared" si="312"/>
        <v>#DIV/0!</v>
      </c>
      <c r="F9920">
        <v>9918</v>
      </c>
      <c r="G9920">
        <f t="shared" ca="1" si="311"/>
        <v>-0.10624995016902181</v>
      </c>
    </row>
    <row r="9921" spans="2:7" x14ac:dyDescent="0.2">
      <c r="B9921" s="153"/>
      <c r="C9921" s="61"/>
      <c r="D9921" t="e">
        <f t="shared" si="312"/>
        <v>#DIV/0!</v>
      </c>
      <c r="F9921">
        <v>9919</v>
      </c>
      <c r="G9921">
        <f t="shared" ca="1" si="311"/>
        <v>-1.8117680571242144E-2</v>
      </c>
    </row>
    <row r="9922" spans="2:7" x14ac:dyDescent="0.2">
      <c r="B9922" s="153"/>
      <c r="C9922" s="61"/>
      <c r="D9922" t="e">
        <f t="shared" si="312"/>
        <v>#DIV/0!</v>
      </c>
      <c r="F9922">
        <v>9920</v>
      </c>
      <c r="G9922">
        <f t="shared" ca="1" si="311"/>
        <v>1.2505741753141994E-2</v>
      </c>
    </row>
    <row r="9923" spans="2:7" x14ac:dyDescent="0.2">
      <c r="B9923" s="153"/>
      <c r="C9923" s="61"/>
      <c r="D9923" t="e">
        <f t="shared" si="312"/>
        <v>#DIV/0!</v>
      </c>
      <c r="F9923">
        <v>9921</v>
      </c>
      <c r="G9923">
        <f t="shared" ref="G9923:G9986" ca="1" si="313">_xlfn.NORM.INV(RAND(),$N$5,$N$6)</f>
        <v>5.6691032465856848E-2</v>
      </c>
    </row>
    <row r="9924" spans="2:7" x14ac:dyDescent="0.2">
      <c r="B9924" s="153"/>
      <c r="C9924" s="61"/>
      <c r="D9924" t="e">
        <f t="shared" si="312"/>
        <v>#DIV/0!</v>
      </c>
      <c r="F9924">
        <v>9922</v>
      </c>
      <c r="G9924">
        <f t="shared" ca="1" si="313"/>
        <v>-9.4569502287066523E-2</v>
      </c>
    </row>
    <row r="9925" spans="2:7" x14ac:dyDescent="0.2">
      <c r="B9925" s="153"/>
      <c r="C9925" s="61"/>
      <c r="D9925" t="e">
        <f t="shared" si="312"/>
        <v>#DIV/0!</v>
      </c>
      <c r="F9925">
        <v>9923</v>
      </c>
      <c r="G9925">
        <f t="shared" ca="1" si="313"/>
        <v>9.8169825890025902E-2</v>
      </c>
    </row>
    <row r="9926" spans="2:7" x14ac:dyDescent="0.2">
      <c r="B9926" s="153"/>
      <c r="C9926" s="61"/>
      <c r="D9926" t="e">
        <f t="shared" si="312"/>
        <v>#DIV/0!</v>
      </c>
      <c r="F9926">
        <v>9924</v>
      </c>
      <c r="G9926">
        <f t="shared" ca="1" si="313"/>
        <v>5.0169910019903681E-2</v>
      </c>
    </row>
    <row r="9927" spans="2:7" x14ac:dyDescent="0.2">
      <c r="B9927" s="153"/>
      <c r="C9927" s="61"/>
      <c r="D9927" t="e">
        <f t="shared" si="312"/>
        <v>#DIV/0!</v>
      </c>
      <c r="F9927">
        <v>9925</v>
      </c>
      <c r="G9927">
        <f t="shared" ca="1" si="313"/>
        <v>-2.4351616650788162E-2</v>
      </c>
    </row>
    <row r="9928" spans="2:7" x14ac:dyDescent="0.2">
      <c r="B9928" s="153"/>
      <c r="C9928" s="61"/>
      <c r="D9928" t="e">
        <f t="shared" si="312"/>
        <v>#DIV/0!</v>
      </c>
      <c r="F9928">
        <v>9926</v>
      </c>
      <c r="G9928">
        <f t="shared" ca="1" si="313"/>
        <v>5.6311753130934276E-2</v>
      </c>
    </row>
    <row r="9929" spans="2:7" x14ac:dyDescent="0.2">
      <c r="B9929" s="153"/>
      <c r="C9929" s="61"/>
      <c r="D9929" t="e">
        <f t="shared" si="312"/>
        <v>#DIV/0!</v>
      </c>
      <c r="F9929">
        <v>9927</v>
      </c>
      <c r="G9929">
        <f t="shared" ca="1" si="313"/>
        <v>4.6693075623528341E-2</v>
      </c>
    </row>
    <row r="9930" spans="2:7" x14ac:dyDescent="0.2">
      <c r="B9930" s="153"/>
      <c r="C9930" s="61"/>
      <c r="D9930" t="e">
        <f t="shared" si="312"/>
        <v>#DIV/0!</v>
      </c>
      <c r="F9930">
        <v>9928</v>
      </c>
      <c r="G9930">
        <f t="shared" ca="1" si="313"/>
        <v>6.1814240610186318E-2</v>
      </c>
    </row>
    <row r="9931" spans="2:7" x14ac:dyDescent="0.2">
      <c r="B9931" s="153"/>
      <c r="C9931" s="61"/>
      <c r="D9931" t="e">
        <f t="shared" si="312"/>
        <v>#DIV/0!</v>
      </c>
      <c r="F9931">
        <v>9929</v>
      </c>
      <c r="G9931">
        <f t="shared" ca="1" si="313"/>
        <v>0.11281264125170844</v>
      </c>
    </row>
    <row r="9932" spans="2:7" x14ac:dyDescent="0.2">
      <c r="B9932" s="153"/>
      <c r="C9932" s="61"/>
      <c r="D9932" t="e">
        <f t="shared" si="312"/>
        <v>#DIV/0!</v>
      </c>
      <c r="F9932">
        <v>9930</v>
      </c>
      <c r="G9932">
        <f t="shared" ca="1" si="313"/>
        <v>5.5261505361010432E-2</v>
      </c>
    </row>
    <row r="9933" spans="2:7" x14ac:dyDescent="0.2">
      <c r="B9933" s="153"/>
      <c r="C9933" s="61"/>
      <c r="D9933" t="e">
        <f t="shared" si="312"/>
        <v>#DIV/0!</v>
      </c>
      <c r="F9933">
        <v>9931</v>
      </c>
      <c r="G9933">
        <f t="shared" ca="1" si="313"/>
        <v>4.9658007491237216E-3</v>
      </c>
    </row>
    <row r="9934" spans="2:7" x14ac:dyDescent="0.2">
      <c r="B9934" s="153"/>
      <c r="C9934" s="61"/>
      <c r="D9934" t="e">
        <f t="shared" si="312"/>
        <v>#DIV/0!</v>
      </c>
      <c r="F9934">
        <v>9932</v>
      </c>
      <c r="G9934">
        <f t="shared" ca="1" si="313"/>
        <v>-3.870922406397443E-2</v>
      </c>
    </row>
    <row r="9935" spans="2:7" x14ac:dyDescent="0.2">
      <c r="B9935" s="153"/>
      <c r="C9935" s="61"/>
      <c r="D9935" t="e">
        <f t="shared" si="312"/>
        <v>#DIV/0!</v>
      </c>
      <c r="F9935">
        <v>9933</v>
      </c>
      <c r="G9935">
        <f t="shared" ca="1" si="313"/>
        <v>-1.645657218373384E-2</v>
      </c>
    </row>
    <row r="9936" spans="2:7" x14ac:dyDescent="0.2">
      <c r="B9936" s="153"/>
      <c r="C9936" s="61"/>
      <c r="D9936" t="e">
        <f t="shared" si="312"/>
        <v>#DIV/0!</v>
      </c>
      <c r="F9936">
        <v>9934</v>
      </c>
      <c r="G9936">
        <f t="shared" ca="1" si="313"/>
        <v>-4.5408964234414262E-2</v>
      </c>
    </row>
    <row r="9937" spans="2:7" x14ac:dyDescent="0.2">
      <c r="B9937" s="153"/>
      <c r="C9937" s="61"/>
      <c r="D9937" t="e">
        <f t="shared" si="312"/>
        <v>#DIV/0!</v>
      </c>
      <c r="F9937">
        <v>9935</v>
      </c>
      <c r="G9937">
        <f t="shared" ca="1" si="313"/>
        <v>-0.11384328422263526</v>
      </c>
    </row>
    <row r="9938" spans="2:7" x14ac:dyDescent="0.2">
      <c r="B9938" s="153"/>
      <c r="C9938" s="61"/>
      <c r="D9938" t="e">
        <f t="shared" ref="D9938:D10001" si="314">(C9938-C9939)/C9939</f>
        <v>#DIV/0!</v>
      </c>
      <c r="F9938">
        <v>9936</v>
      </c>
      <c r="G9938">
        <f t="shared" ca="1" si="313"/>
        <v>-2.2440243938554552E-2</v>
      </c>
    </row>
    <row r="9939" spans="2:7" x14ac:dyDescent="0.2">
      <c r="B9939" s="153"/>
      <c r="C9939" s="61"/>
      <c r="D9939" t="e">
        <f t="shared" si="314"/>
        <v>#DIV/0!</v>
      </c>
      <c r="F9939">
        <v>9937</v>
      </c>
      <c r="G9939">
        <f t="shared" ca="1" si="313"/>
        <v>-7.1498347387599528E-4</v>
      </c>
    </row>
    <row r="9940" spans="2:7" x14ac:dyDescent="0.2">
      <c r="B9940" s="153"/>
      <c r="C9940" s="61"/>
      <c r="D9940" t="e">
        <f t="shared" si="314"/>
        <v>#DIV/0!</v>
      </c>
      <c r="F9940">
        <v>9938</v>
      </c>
      <c r="G9940">
        <f t="shared" ca="1" si="313"/>
        <v>2.5648558545075306E-2</v>
      </c>
    </row>
    <row r="9941" spans="2:7" x14ac:dyDescent="0.2">
      <c r="B9941" s="153"/>
      <c r="C9941" s="61"/>
      <c r="D9941" t="e">
        <f t="shared" si="314"/>
        <v>#DIV/0!</v>
      </c>
      <c r="F9941">
        <v>9939</v>
      </c>
      <c r="G9941">
        <f t="shared" ca="1" si="313"/>
        <v>8.3858261270547477E-2</v>
      </c>
    </row>
    <row r="9942" spans="2:7" x14ac:dyDescent="0.2">
      <c r="B9942" s="153"/>
      <c r="C9942" s="61"/>
      <c r="D9942" t="e">
        <f t="shared" si="314"/>
        <v>#DIV/0!</v>
      </c>
      <c r="F9942">
        <v>9940</v>
      </c>
      <c r="G9942">
        <f t="shared" ca="1" si="313"/>
        <v>-9.6088408751163271E-3</v>
      </c>
    </row>
    <row r="9943" spans="2:7" x14ac:dyDescent="0.2">
      <c r="B9943" s="153"/>
      <c r="C9943" s="61"/>
      <c r="D9943" t="e">
        <f t="shared" si="314"/>
        <v>#DIV/0!</v>
      </c>
      <c r="F9943">
        <v>9941</v>
      </c>
      <c r="G9943">
        <f t="shared" ca="1" si="313"/>
        <v>8.945118463631814E-2</v>
      </c>
    </row>
    <row r="9944" spans="2:7" x14ac:dyDescent="0.2">
      <c r="B9944" s="153"/>
      <c r="C9944" s="61"/>
      <c r="D9944" t="e">
        <f t="shared" si="314"/>
        <v>#DIV/0!</v>
      </c>
      <c r="F9944">
        <v>9942</v>
      </c>
      <c r="G9944">
        <f t="shared" ca="1" si="313"/>
        <v>-1.1253195179218944E-2</v>
      </c>
    </row>
    <row r="9945" spans="2:7" x14ac:dyDescent="0.2">
      <c r="B9945" s="153"/>
      <c r="C9945" s="61"/>
      <c r="D9945" t="e">
        <f t="shared" si="314"/>
        <v>#DIV/0!</v>
      </c>
      <c r="F9945">
        <v>9943</v>
      </c>
      <c r="G9945">
        <f t="shared" ca="1" si="313"/>
        <v>9.4938665456166346E-2</v>
      </c>
    </row>
    <row r="9946" spans="2:7" x14ac:dyDescent="0.2">
      <c r="B9946" s="153"/>
      <c r="C9946" s="61"/>
      <c r="D9946" t="e">
        <f t="shared" si="314"/>
        <v>#DIV/0!</v>
      </c>
      <c r="F9946">
        <v>9944</v>
      </c>
      <c r="G9946">
        <f t="shared" ca="1" si="313"/>
        <v>-7.0541833643472732E-2</v>
      </c>
    </row>
    <row r="9947" spans="2:7" x14ac:dyDescent="0.2">
      <c r="B9947" s="153"/>
      <c r="C9947" s="61"/>
      <c r="D9947" t="e">
        <f t="shared" si="314"/>
        <v>#DIV/0!</v>
      </c>
      <c r="F9947">
        <v>9945</v>
      </c>
      <c r="G9947">
        <f t="shared" ca="1" si="313"/>
        <v>0.14192758987923643</v>
      </c>
    </row>
    <row r="9948" spans="2:7" x14ac:dyDescent="0.2">
      <c r="B9948" s="153"/>
      <c r="C9948" s="61"/>
      <c r="D9948" t="e">
        <f t="shared" si="314"/>
        <v>#DIV/0!</v>
      </c>
      <c r="F9948">
        <v>9946</v>
      </c>
      <c r="G9948">
        <f t="shared" ca="1" si="313"/>
        <v>3.0611761113714928E-2</v>
      </c>
    </row>
    <row r="9949" spans="2:7" x14ac:dyDescent="0.2">
      <c r="B9949" s="153"/>
      <c r="C9949" s="61"/>
      <c r="D9949" t="e">
        <f t="shared" si="314"/>
        <v>#DIV/0!</v>
      </c>
      <c r="F9949">
        <v>9947</v>
      </c>
      <c r="G9949">
        <f t="shared" ca="1" si="313"/>
        <v>-7.8369547554452787E-2</v>
      </c>
    </row>
    <row r="9950" spans="2:7" x14ac:dyDescent="0.2">
      <c r="B9950" s="153"/>
      <c r="C9950" s="61"/>
      <c r="D9950" t="e">
        <f t="shared" si="314"/>
        <v>#DIV/0!</v>
      </c>
      <c r="F9950">
        <v>9948</v>
      </c>
      <c r="G9950">
        <f t="shared" ca="1" si="313"/>
        <v>-5.8763529216570645E-2</v>
      </c>
    </row>
    <row r="9951" spans="2:7" x14ac:dyDescent="0.2">
      <c r="B9951" s="153"/>
      <c r="C9951" s="61"/>
      <c r="D9951" t="e">
        <f t="shared" si="314"/>
        <v>#DIV/0!</v>
      </c>
      <c r="F9951">
        <v>9949</v>
      </c>
      <c r="G9951">
        <f t="shared" ca="1" si="313"/>
        <v>-4.5307681047037848E-2</v>
      </c>
    </row>
    <row r="9952" spans="2:7" x14ac:dyDescent="0.2">
      <c r="B9952" s="153"/>
      <c r="C9952" s="61"/>
      <c r="D9952" t="e">
        <f t="shared" si="314"/>
        <v>#DIV/0!</v>
      </c>
      <c r="F9952">
        <v>9950</v>
      </c>
      <c r="G9952">
        <f t="shared" ca="1" si="313"/>
        <v>-6.5931350629095289E-2</v>
      </c>
    </row>
    <row r="9953" spans="2:7" x14ac:dyDescent="0.2">
      <c r="B9953" s="153"/>
      <c r="C9953" s="61"/>
      <c r="D9953" t="e">
        <f t="shared" si="314"/>
        <v>#DIV/0!</v>
      </c>
      <c r="F9953">
        <v>9951</v>
      </c>
      <c r="G9953">
        <f t="shared" ca="1" si="313"/>
        <v>-2.1358493650094727E-3</v>
      </c>
    </row>
    <row r="9954" spans="2:7" x14ac:dyDescent="0.2">
      <c r="B9954" s="153"/>
      <c r="C9954" s="61"/>
      <c r="D9954" t="e">
        <f t="shared" si="314"/>
        <v>#DIV/0!</v>
      </c>
      <c r="F9954">
        <v>9952</v>
      </c>
      <c r="G9954">
        <f t="shared" ca="1" si="313"/>
        <v>5.2673720949636153E-3</v>
      </c>
    </row>
    <row r="9955" spans="2:7" x14ac:dyDescent="0.2">
      <c r="B9955" s="153"/>
      <c r="C9955" s="61"/>
      <c r="D9955" t="e">
        <f t="shared" si="314"/>
        <v>#DIV/0!</v>
      </c>
      <c r="F9955">
        <v>9953</v>
      </c>
      <c r="G9955">
        <f t="shared" ca="1" si="313"/>
        <v>-9.1511390951231203E-3</v>
      </c>
    </row>
    <row r="9956" spans="2:7" x14ac:dyDescent="0.2">
      <c r="B9956" s="153"/>
      <c r="C9956" s="61"/>
      <c r="D9956" t="e">
        <f t="shared" si="314"/>
        <v>#DIV/0!</v>
      </c>
      <c r="F9956">
        <v>9954</v>
      </c>
      <c r="G9956">
        <f t="shared" ca="1" si="313"/>
        <v>1.9266355614012648E-3</v>
      </c>
    </row>
    <row r="9957" spans="2:7" x14ac:dyDescent="0.2">
      <c r="B9957" s="153"/>
      <c r="C9957" s="61"/>
      <c r="D9957" t="e">
        <f t="shared" si="314"/>
        <v>#DIV/0!</v>
      </c>
      <c r="F9957">
        <v>9955</v>
      </c>
      <c r="G9957">
        <f t="shared" ca="1" si="313"/>
        <v>-7.936886929825164E-2</v>
      </c>
    </row>
    <row r="9958" spans="2:7" x14ac:dyDescent="0.2">
      <c r="B9958" s="153"/>
      <c r="C9958" s="61"/>
      <c r="D9958" t="e">
        <f t="shared" si="314"/>
        <v>#DIV/0!</v>
      </c>
      <c r="F9958">
        <v>9956</v>
      </c>
      <c r="G9958">
        <f t="shared" ca="1" si="313"/>
        <v>-8.6030108233907554E-2</v>
      </c>
    </row>
    <row r="9959" spans="2:7" x14ac:dyDescent="0.2">
      <c r="B9959" s="153"/>
      <c r="C9959" s="61"/>
      <c r="D9959" t="e">
        <f t="shared" si="314"/>
        <v>#DIV/0!</v>
      </c>
      <c r="F9959">
        <v>9957</v>
      </c>
      <c r="G9959">
        <f t="shared" ca="1" si="313"/>
        <v>3.8503861140287983E-2</v>
      </c>
    </row>
    <row r="9960" spans="2:7" x14ac:dyDescent="0.2">
      <c r="B9960" s="153"/>
      <c r="C9960" s="61"/>
      <c r="D9960" t="e">
        <f t="shared" si="314"/>
        <v>#DIV/0!</v>
      </c>
      <c r="F9960">
        <v>9958</v>
      </c>
      <c r="G9960">
        <f t="shared" ca="1" si="313"/>
        <v>-2.7023348413360754E-2</v>
      </c>
    </row>
    <row r="9961" spans="2:7" x14ac:dyDescent="0.2">
      <c r="B9961" s="153"/>
      <c r="C9961" s="61"/>
      <c r="D9961" t="e">
        <f t="shared" si="314"/>
        <v>#DIV/0!</v>
      </c>
      <c r="F9961">
        <v>9959</v>
      </c>
      <c r="G9961">
        <f t="shared" ca="1" si="313"/>
        <v>7.7524989028366409E-2</v>
      </c>
    </row>
    <row r="9962" spans="2:7" x14ac:dyDescent="0.2">
      <c r="B9962" s="153"/>
      <c r="C9962" s="61"/>
      <c r="D9962" t="e">
        <f t="shared" si="314"/>
        <v>#DIV/0!</v>
      </c>
      <c r="F9962">
        <v>9960</v>
      </c>
      <c r="G9962">
        <f t="shared" ca="1" si="313"/>
        <v>0.11168211547115081</v>
      </c>
    </row>
    <row r="9963" spans="2:7" x14ac:dyDescent="0.2">
      <c r="B9963" s="153"/>
      <c r="C9963" s="61"/>
      <c r="D9963" t="e">
        <f t="shared" si="314"/>
        <v>#DIV/0!</v>
      </c>
      <c r="F9963">
        <v>9961</v>
      </c>
      <c r="G9963">
        <f t="shared" ca="1" si="313"/>
        <v>-2.2049248785317572E-2</v>
      </c>
    </row>
    <row r="9964" spans="2:7" x14ac:dyDescent="0.2">
      <c r="B9964" s="153"/>
      <c r="C9964" s="61"/>
      <c r="D9964" t="e">
        <f t="shared" si="314"/>
        <v>#DIV/0!</v>
      </c>
      <c r="F9964">
        <v>9962</v>
      </c>
      <c r="G9964">
        <f t="shared" ca="1" si="313"/>
        <v>1.0530101122988763E-2</v>
      </c>
    </row>
    <row r="9965" spans="2:7" x14ac:dyDescent="0.2">
      <c r="B9965" s="153"/>
      <c r="C9965" s="61"/>
      <c r="D9965" t="e">
        <f t="shared" si="314"/>
        <v>#DIV/0!</v>
      </c>
      <c r="F9965">
        <v>9963</v>
      </c>
      <c r="G9965">
        <f t="shared" ca="1" si="313"/>
        <v>5.9950737910066117E-2</v>
      </c>
    </row>
    <row r="9966" spans="2:7" x14ac:dyDescent="0.2">
      <c r="B9966" s="153"/>
      <c r="C9966" s="61"/>
      <c r="D9966" t="e">
        <f t="shared" si="314"/>
        <v>#DIV/0!</v>
      </c>
      <c r="F9966">
        <v>9964</v>
      </c>
      <c r="G9966">
        <f t="shared" ca="1" si="313"/>
        <v>-3.0378026458438876E-2</v>
      </c>
    </row>
    <row r="9967" spans="2:7" x14ac:dyDescent="0.2">
      <c r="B9967" s="153"/>
      <c r="C9967" s="61"/>
      <c r="D9967" t="e">
        <f t="shared" si="314"/>
        <v>#DIV/0!</v>
      </c>
      <c r="F9967">
        <v>9965</v>
      </c>
      <c r="G9967">
        <f t="shared" ca="1" si="313"/>
        <v>-9.4969506002305165E-2</v>
      </c>
    </row>
    <row r="9968" spans="2:7" x14ac:dyDescent="0.2">
      <c r="B9968" s="153"/>
      <c r="C9968" s="61"/>
      <c r="D9968" t="e">
        <f t="shared" si="314"/>
        <v>#DIV/0!</v>
      </c>
      <c r="F9968">
        <v>9966</v>
      </c>
      <c r="G9968">
        <f t="shared" ca="1" si="313"/>
        <v>5.9772559645901113E-2</v>
      </c>
    </row>
    <row r="9969" spans="2:7" x14ac:dyDescent="0.2">
      <c r="B9969" s="153"/>
      <c r="C9969" s="61"/>
      <c r="D9969" t="e">
        <f t="shared" si="314"/>
        <v>#DIV/0!</v>
      </c>
      <c r="F9969">
        <v>9967</v>
      </c>
      <c r="G9969">
        <f t="shared" ca="1" si="313"/>
        <v>-1.2743103241063513E-2</v>
      </c>
    </row>
    <row r="9970" spans="2:7" x14ac:dyDescent="0.2">
      <c r="B9970" s="153"/>
      <c r="C9970" s="61"/>
      <c r="D9970" t="e">
        <f t="shared" si="314"/>
        <v>#DIV/0!</v>
      </c>
      <c r="F9970">
        <v>9968</v>
      </c>
      <c r="G9970">
        <f t="shared" ca="1" si="313"/>
        <v>2.2913466290745591E-2</v>
      </c>
    </row>
    <row r="9971" spans="2:7" x14ac:dyDescent="0.2">
      <c r="B9971" s="153"/>
      <c r="C9971" s="61"/>
      <c r="D9971" t="e">
        <f t="shared" si="314"/>
        <v>#DIV/0!</v>
      </c>
      <c r="F9971">
        <v>9969</v>
      </c>
      <c r="G9971">
        <f t="shared" ca="1" si="313"/>
        <v>0.11561335083928251</v>
      </c>
    </row>
    <row r="9972" spans="2:7" x14ac:dyDescent="0.2">
      <c r="B9972" s="153"/>
      <c r="C9972" s="61"/>
      <c r="D9972" t="e">
        <f t="shared" si="314"/>
        <v>#DIV/0!</v>
      </c>
      <c r="F9972">
        <v>9970</v>
      </c>
      <c r="G9972">
        <f t="shared" ca="1" si="313"/>
        <v>-8.1583543424921523E-3</v>
      </c>
    </row>
    <row r="9973" spans="2:7" x14ac:dyDescent="0.2">
      <c r="B9973" s="153"/>
      <c r="C9973" s="61"/>
      <c r="D9973" t="e">
        <f t="shared" si="314"/>
        <v>#DIV/0!</v>
      </c>
      <c r="F9973">
        <v>9971</v>
      </c>
      <c r="G9973">
        <f t="shared" ca="1" si="313"/>
        <v>0.1431420687530453</v>
      </c>
    </row>
    <row r="9974" spans="2:7" x14ac:dyDescent="0.2">
      <c r="B9974" s="153"/>
      <c r="C9974" s="61"/>
      <c r="D9974" t="e">
        <f t="shared" si="314"/>
        <v>#DIV/0!</v>
      </c>
      <c r="F9974">
        <v>9972</v>
      </c>
      <c r="G9974">
        <f t="shared" ca="1" si="313"/>
        <v>-1.5123286688669512E-2</v>
      </c>
    </row>
    <row r="9975" spans="2:7" x14ac:dyDescent="0.2">
      <c r="B9975" s="153"/>
      <c r="C9975" s="61"/>
      <c r="D9975" t="e">
        <f t="shared" si="314"/>
        <v>#DIV/0!</v>
      </c>
      <c r="F9975">
        <v>9973</v>
      </c>
      <c r="G9975">
        <f t="shared" ca="1" si="313"/>
        <v>-0.21041246849913056</v>
      </c>
    </row>
    <row r="9976" spans="2:7" x14ac:dyDescent="0.2">
      <c r="B9976" s="153"/>
      <c r="C9976" s="61"/>
      <c r="D9976" t="e">
        <f t="shared" si="314"/>
        <v>#DIV/0!</v>
      </c>
      <c r="F9976">
        <v>9974</v>
      </c>
      <c r="G9976">
        <f t="shared" ca="1" si="313"/>
        <v>4.0312265550494213E-2</v>
      </c>
    </row>
    <row r="9977" spans="2:7" x14ac:dyDescent="0.2">
      <c r="B9977" s="153"/>
      <c r="C9977" s="61"/>
      <c r="D9977" t="e">
        <f t="shared" si="314"/>
        <v>#DIV/0!</v>
      </c>
      <c r="F9977">
        <v>9975</v>
      </c>
      <c r="G9977">
        <f t="shared" ca="1" si="313"/>
        <v>-1.5601054103427522E-3</v>
      </c>
    </row>
    <row r="9978" spans="2:7" x14ac:dyDescent="0.2">
      <c r="B9978" s="153"/>
      <c r="C9978" s="61"/>
      <c r="D9978" t="e">
        <f t="shared" si="314"/>
        <v>#DIV/0!</v>
      </c>
      <c r="F9978">
        <v>9976</v>
      </c>
      <c r="G9978">
        <f t="shared" ca="1" si="313"/>
        <v>-1.6955690371609686E-3</v>
      </c>
    </row>
    <row r="9979" spans="2:7" x14ac:dyDescent="0.2">
      <c r="B9979" s="153"/>
      <c r="C9979" s="61"/>
      <c r="D9979" t="e">
        <f t="shared" si="314"/>
        <v>#DIV/0!</v>
      </c>
      <c r="F9979">
        <v>9977</v>
      </c>
      <c r="G9979">
        <f t="shared" ca="1" si="313"/>
        <v>-1.6763851658338962E-3</v>
      </c>
    </row>
    <row r="9980" spans="2:7" x14ac:dyDescent="0.2">
      <c r="B9980" s="153"/>
      <c r="C9980" s="61"/>
      <c r="D9980" t="e">
        <f t="shared" si="314"/>
        <v>#DIV/0!</v>
      </c>
      <c r="F9980">
        <v>9978</v>
      </c>
      <c r="G9980">
        <f t="shared" ca="1" si="313"/>
        <v>-1.1006607235519088E-2</v>
      </c>
    </row>
    <row r="9981" spans="2:7" x14ac:dyDescent="0.2">
      <c r="B9981" s="153"/>
      <c r="C9981" s="61"/>
      <c r="D9981" t="e">
        <f t="shared" si="314"/>
        <v>#DIV/0!</v>
      </c>
      <c r="F9981">
        <v>9979</v>
      </c>
      <c r="G9981">
        <f t="shared" ca="1" si="313"/>
        <v>-4.2783374740003807E-2</v>
      </c>
    </row>
    <row r="9982" spans="2:7" x14ac:dyDescent="0.2">
      <c r="B9982" s="153"/>
      <c r="C9982" s="61"/>
      <c r="D9982" t="e">
        <f t="shared" si="314"/>
        <v>#DIV/0!</v>
      </c>
      <c r="F9982">
        <v>9980</v>
      </c>
      <c r="G9982">
        <f t="shared" ca="1" si="313"/>
        <v>-4.2265388068307631E-2</v>
      </c>
    </row>
    <row r="9983" spans="2:7" x14ac:dyDescent="0.2">
      <c r="B9983" s="153"/>
      <c r="C9983" s="61"/>
      <c r="D9983" t="e">
        <f t="shared" si="314"/>
        <v>#DIV/0!</v>
      </c>
      <c r="F9983">
        <v>9981</v>
      </c>
      <c r="G9983">
        <f t="shared" ca="1" si="313"/>
        <v>1.6975826249064314E-2</v>
      </c>
    </row>
    <row r="9984" spans="2:7" x14ac:dyDescent="0.2">
      <c r="B9984" s="153"/>
      <c r="C9984" s="61"/>
      <c r="D9984" t="e">
        <f t="shared" si="314"/>
        <v>#DIV/0!</v>
      </c>
      <c r="F9984">
        <v>9982</v>
      </c>
      <c r="G9984">
        <f t="shared" ca="1" si="313"/>
        <v>-1.2536238034210313E-2</v>
      </c>
    </row>
    <row r="9985" spans="2:7" x14ac:dyDescent="0.2">
      <c r="B9985" s="153"/>
      <c r="C9985" s="61"/>
      <c r="D9985" t="e">
        <f t="shared" si="314"/>
        <v>#DIV/0!</v>
      </c>
      <c r="F9985">
        <v>9983</v>
      </c>
      <c r="G9985">
        <f t="shared" ca="1" si="313"/>
        <v>-4.9098844491771709E-2</v>
      </c>
    </row>
    <row r="9986" spans="2:7" x14ac:dyDescent="0.2">
      <c r="B9986" s="153"/>
      <c r="C9986" s="61"/>
      <c r="D9986" t="e">
        <f t="shared" si="314"/>
        <v>#DIV/0!</v>
      </c>
      <c r="F9986">
        <v>9984</v>
      </c>
      <c r="G9986">
        <f t="shared" ca="1" si="313"/>
        <v>-5.3964107781497045E-2</v>
      </c>
    </row>
    <row r="9987" spans="2:7" x14ac:dyDescent="0.2">
      <c r="B9987" s="153"/>
      <c r="C9987" s="61"/>
      <c r="D9987" t="e">
        <f t="shared" si="314"/>
        <v>#DIV/0!</v>
      </c>
      <c r="F9987">
        <v>9985</v>
      </c>
      <c r="G9987">
        <f t="shared" ref="G9987:G10002" ca="1" si="315">_xlfn.NORM.INV(RAND(),$N$5,$N$6)</f>
        <v>1.1836707551566038E-2</v>
      </c>
    </row>
    <row r="9988" spans="2:7" x14ac:dyDescent="0.2">
      <c r="B9988" s="153"/>
      <c r="C9988" s="61"/>
      <c r="D9988" t="e">
        <f t="shared" si="314"/>
        <v>#DIV/0!</v>
      </c>
      <c r="F9988">
        <v>9986</v>
      </c>
      <c r="G9988">
        <f t="shared" ca="1" si="315"/>
        <v>-1.2845265102121202E-2</v>
      </c>
    </row>
    <row r="9989" spans="2:7" x14ac:dyDescent="0.2">
      <c r="B9989" s="153"/>
      <c r="C9989" s="61"/>
      <c r="D9989" t="e">
        <f t="shared" si="314"/>
        <v>#DIV/0!</v>
      </c>
      <c r="F9989">
        <v>9987</v>
      </c>
      <c r="G9989">
        <f t="shared" ca="1" si="315"/>
        <v>-2.6144815973922524E-2</v>
      </c>
    </row>
    <row r="9990" spans="2:7" x14ac:dyDescent="0.2">
      <c r="B9990" s="153"/>
      <c r="C9990" s="61"/>
      <c r="D9990" t="e">
        <f t="shared" si="314"/>
        <v>#DIV/0!</v>
      </c>
      <c r="F9990">
        <v>9988</v>
      </c>
      <c r="G9990">
        <f t="shared" ca="1" si="315"/>
        <v>-1.1496812961550666E-2</v>
      </c>
    </row>
    <row r="9991" spans="2:7" x14ac:dyDescent="0.2">
      <c r="B9991" s="153"/>
      <c r="C9991" s="61"/>
      <c r="D9991" t="e">
        <f t="shared" si="314"/>
        <v>#DIV/0!</v>
      </c>
      <c r="F9991">
        <v>9989</v>
      </c>
      <c r="G9991">
        <f t="shared" ca="1" si="315"/>
        <v>-6.1353650039061763E-2</v>
      </c>
    </row>
    <row r="9992" spans="2:7" x14ac:dyDescent="0.2">
      <c r="B9992" s="153"/>
      <c r="C9992" s="61"/>
      <c r="D9992" t="e">
        <f t="shared" si="314"/>
        <v>#DIV/0!</v>
      </c>
      <c r="F9992">
        <v>9990</v>
      </c>
      <c r="G9992">
        <f t="shared" ca="1" si="315"/>
        <v>9.4647997797913677E-2</v>
      </c>
    </row>
    <row r="9993" spans="2:7" x14ac:dyDescent="0.2">
      <c r="B9993" s="153"/>
      <c r="C9993" s="61"/>
      <c r="D9993" t="e">
        <f t="shared" si="314"/>
        <v>#DIV/0!</v>
      </c>
      <c r="F9993">
        <v>9991</v>
      </c>
      <c r="G9993">
        <f t="shared" ca="1" si="315"/>
        <v>0.10424704007887485</v>
      </c>
    </row>
    <row r="9994" spans="2:7" x14ac:dyDescent="0.2">
      <c r="B9994" s="153"/>
      <c r="C9994" s="61"/>
      <c r="D9994" t="e">
        <f t="shared" si="314"/>
        <v>#DIV/0!</v>
      </c>
      <c r="F9994">
        <v>9992</v>
      </c>
      <c r="G9994">
        <f t="shared" ca="1" si="315"/>
        <v>-4.5442270099531619E-2</v>
      </c>
    </row>
    <row r="9995" spans="2:7" x14ac:dyDescent="0.2">
      <c r="B9995" s="153"/>
      <c r="C9995" s="61"/>
      <c r="D9995" t="e">
        <f t="shared" si="314"/>
        <v>#DIV/0!</v>
      </c>
      <c r="F9995">
        <v>9993</v>
      </c>
      <c r="G9995">
        <f t="shared" ca="1" si="315"/>
        <v>7.433930625334198E-2</v>
      </c>
    </row>
    <row r="9996" spans="2:7" x14ac:dyDescent="0.2">
      <c r="B9996" s="153"/>
      <c r="C9996" s="61"/>
      <c r="D9996" t="e">
        <f t="shared" si="314"/>
        <v>#DIV/0!</v>
      </c>
      <c r="F9996">
        <v>9994</v>
      </c>
      <c r="G9996">
        <f t="shared" ca="1" si="315"/>
        <v>-7.9483779435126495E-2</v>
      </c>
    </row>
    <row r="9997" spans="2:7" x14ac:dyDescent="0.2">
      <c r="B9997" s="153"/>
      <c r="C9997" s="61"/>
      <c r="D9997" t="e">
        <f t="shared" si="314"/>
        <v>#DIV/0!</v>
      </c>
      <c r="F9997">
        <v>9995</v>
      </c>
      <c r="G9997">
        <f t="shared" ca="1" si="315"/>
        <v>1.7448090542957359E-2</v>
      </c>
    </row>
    <row r="9998" spans="2:7" x14ac:dyDescent="0.2">
      <c r="B9998" s="153"/>
      <c r="C9998" s="61"/>
      <c r="D9998" t="e">
        <f t="shared" si="314"/>
        <v>#DIV/0!</v>
      </c>
      <c r="F9998">
        <v>9996</v>
      </c>
      <c r="G9998">
        <f t="shared" ca="1" si="315"/>
        <v>-8.5339281029620878E-2</v>
      </c>
    </row>
    <row r="9999" spans="2:7" x14ac:dyDescent="0.2">
      <c r="B9999" s="153"/>
      <c r="C9999" s="61"/>
      <c r="D9999" t="e">
        <f t="shared" si="314"/>
        <v>#DIV/0!</v>
      </c>
      <c r="F9999">
        <v>9997</v>
      </c>
      <c r="G9999">
        <f t="shared" ca="1" si="315"/>
        <v>5.478054384199614E-2</v>
      </c>
    </row>
    <row r="10000" spans="2:7" x14ac:dyDescent="0.2">
      <c r="B10000" s="153"/>
      <c r="C10000" s="61"/>
      <c r="D10000" t="e">
        <f t="shared" si="314"/>
        <v>#DIV/0!</v>
      </c>
      <c r="F10000">
        <v>9998</v>
      </c>
      <c r="G10000">
        <f t="shared" ca="1" si="315"/>
        <v>-4.8748756083236554E-2</v>
      </c>
    </row>
    <row r="10001" spans="2:7" x14ac:dyDescent="0.2">
      <c r="B10001" s="153"/>
      <c r="C10001" s="61"/>
      <c r="D10001" t="e">
        <f t="shared" si="314"/>
        <v>#DIV/0!</v>
      </c>
      <c r="F10001">
        <v>9999</v>
      </c>
      <c r="G10001">
        <f t="shared" ca="1" si="315"/>
        <v>6.0504702381707675E-3</v>
      </c>
    </row>
    <row r="10002" spans="2:7" x14ac:dyDescent="0.2">
      <c r="B10002" s="153"/>
      <c r="C10002" s="61"/>
      <c r="D10002" t="e">
        <f t="shared" ref="D10002" si="316">(C10002-C10003)/C10003</f>
        <v>#DIV/0!</v>
      </c>
      <c r="F10002">
        <v>10000</v>
      </c>
      <c r="G10002">
        <f t="shared" ca="1" si="315"/>
        <v>-1.4163630525662722E-2</v>
      </c>
    </row>
  </sheetData>
  <pageMargins left="0.7" right="0.7" top="0.75" bottom="0.75" header="0.3" footer="0.3"/>
  <pageSetup paperSize="9" orientation="portrait" horizontalDpi="0" verticalDpi="0"/>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4BF59-22BA-E04C-8099-3562A4EE361D}">
  <sheetPr codeName="Sheet6">
    <tabColor rgb="FF0070C0"/>
  </sheetPr>
  <dimension ref="A1"/>
  <sheetViews>
    <sheetView showGridLines="0" workbookViewId="0">
      <selection activeCell="F6" sqref="F6"/>
    </sheetView>
  </sheetViews>
  <sheetFormatPr baseColWidth="10" defaultRowHeight="15" x14ac:dyDescent="0.2"/>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11E82-5BE8-DF49-AE27-6509484A0A66}">
  <sheetPr codeName="Sheet8"/>
  <dimension ref="B1:W113"/>
  <sheetViews>
    <sheetView showGridLines="0" zoomScaleNormal="75" workbookViewId="0">
      <selection activeCell="Q12" sqref="Q12"/>
    </sheetView>
  </sheetViews>
  <sheetFormatPr baseColWidth="10" defaultColWidth="8.83203125" defaultRowHeight="15" x14ac:dyDescent="0.2"/>
  <cols>
    <col min="1" max="1" width="1.83203125" customWidth="1"/>
    <col min="2" max="2" width="35.6640625" customWidth="1"/>
    <col min="3" max="3" width="10" bestFit="1" customWidth="1"/>
    <col min="4" max="4" width="9.5" customWidth="1"/>
    <col min="5" max="9" width="9.6640625" bestFit="1" customWidth="1"/>
    <col min="18" max="18" width="12.83203125" bestFit="1" customWidth="1"/>
    <col min="19" max="19" width="20.33203125" bestFit="1" customWidth="1"/>
    <col min="20" max="20" width="10.6640625" bestFit="1" customWidth="1"/>
    <col min="21" max="21" width="13.83203125" bestFit="1" customWidth="1"/>
    <col min="22" max="22" width="9.83203125" bestFit="1" customWidth="1"/>
    <col min="23" max="23" width="7.1640625" bestFit="1" customWidth="1"/>
  </cols>
  <sheetData>
    <row r="1" spans="2:9" ht="10.5" customHeight="1" x14ac:dyDescent="0.2">
      <c r="B1" s="182"/>
      <c r="C1" s="182"/>
      <c r="D1" s="182"/>
      <c r="E1" s="182"/>
      <c r="F1" s="182"/>
      <c r="G1" s="182"/>
      <c r="H1" s="182"/>
      <c r="I1" s="182"/>
    </row>
    <row r="3" spans="2:9" ht="26.25" customHeight="1" x14ac:dyDescent="0.35">
      <c r="B3" s="177" t="str">
        <f>'Data Sheet'!B1</f>
        <v>TATA MOTORS LTD</v>
      </c>
      <c r="E3" s="176"/>
    </row>
    <row r="4" spans="2:9" x14ac:dyDescent="0.2">
      <c r="B4" s="11" t="str">
        <f>CONCATENATE("  ","(",VLOOKUP(B3,'List of stocks'!B2:D5442,3,1)," | ","BSE Code: ",VLOOKUP(B3,'List of stocks'!B2:D5442,2,1),")")</f>
        <v xml:space="preserve">  (TATAMTRDVR | BSE Code: 570001)</v>
      </c>
    </row>
    <row r="5" spans="2:9" ht="21.75" customHeight="1" x14ac:dyDescent="0.25">
      <c r="B5" s="178" t="str">
        <f>CONCATENATE("  ","INR "&amp;'Data Sheet'!B8)</f>
        <v xml:space="preserve">  INR 936.4</v>
      </c>
    </row>
    <row r="6" spans="2:9" x14ac:dyDescent="0.2">
      <c r="B6" s="11"/>
    </row>
    <row r="7" spans="2:9" ht="15" customHeight="1" thickBot="1" x14ac:dyDescent="0.25">
      <c r="B7" s="181"/>
      <c r="C7" s="181"/>
      <c r="D7" s="181"/>
      <c r="E7" s="181"/>
      <c r="F7" s="181"/>
      <c r="G7" s="181"/>
      <c r="H7" s="181"/>
      <c r="I7" s="181"/>
    </row>
    <row r="8" spans="2:9" ht="19" x14ac:dyDescent="0.25">
      <c r="B8" s="179" t="s">
        <v>347</v>
      </c>
    </row>
    <row r="9" spans="2:9" x14ac:dyDescent="0.2">
      <c r="B9" s="266" t="s">
        <v>8589</v>
      </c>
      <c r="C9" s="266"/>
      <c r="D9" s="266"/>
      <c r="E9" s="266"/>
      <c r="F9" s="266"/>
      <c r="G9" s="266"/>
      <c r="H9" s="266"/>
      <c r="I9" s="266"/>
    </row>
    <row r="10" spans="2:9" x14ac:dyDescent="0.2">
      <c r="B10" s="266"/>
      <c r="C10" s="266"/>
      <c r="D10" s="266"/>
      <c r="E10" s="266"/>
      <c r="F10" s="266"/>
      <c r="G10" s="266"/>
      <c r="H10" s="266"/>
      <c r="I10" s="266"/>
    </row>
    <row r="11" spans="2:9" x14ac:dyDescent="0.2">
      <c r="B11" s="266"/>
      <c r="C11" s="266"/>
      <c r="D11" s="266"/>
      <c r="E11" s="266"/>
      <c r="F11" s="266"/>
      <c r="G11" s="266"/>
      <c r="H11" s="266"/>
      <c r="I11" s="266"/>
    </row>
    <row r="12" spans="2:9" ht="44.25" customHeight="1" x14ac:dyDescent="0.2">
      <c r="B12" s="266"/>
      <c r="C12" s="266"/>
      <c r="D12" s="266"/>
      <c r="E12" s="266"/>
      <c r="F12" s="266"/>
      <c r="G12" s="266"/>
      <c r="H12" s="266"/>
      <c r="I12" s="266"/>
    </row>
    <row r="13" spans="2:9" ht="4.5" customHeight="1" x14ac:dyDescent="0.2">
      <c r="B13" s="169"/>
      <c r="C13" s="169"/>
      <c r="D13" s="169"/>
      <c r="E13" s="169"/>
      <c r="F13" s="169"/>
      <c r="G13" s="169"/>
      <c r="H13" s="169"/>
      <c r="I13" s="169"/>
    </row>
    <row r="14" spans="2:9" ht="21.75" customHeight="1" x14ac:dyDescent="0.25">
      <c r="B14" s="179" t="s">
        <v>348</v>
      </c>
      <c r="C14" s="169"/>
      <c r="D14" s="169"/>
      <c r="E14" s="169"/>
      <c r="F14" s="169"/>
      <c r="G14" s="169"/>
      <c r="H14" s="169"/>
      <c r="I14" s="169"/>
    </row>
    <row r="15" spans="2:9" ht="6" customHeight="1" x14ac:dyDescent="0.2">
      <c r="B15" s="169"/>
      <c r="C15" s="169"/>
      <c r="D15" s="169"/>
      <c r="E15" s="169"/>
      <c r="F15" s="169"/>
      <c r="G15" s="169"/>
      <c r="H15" s="169"/>
      <c r="I15" s="169"/>
    </row>
    <row r="16" spans="2:9" x14ac:dyDescent="0.2">
      <c r="B16" s="169"/>
      <c r="C16" s="169"/>
      <c r="D16" s="169"/>
      <c r="E16" s="169"/>
      <c r="F16" s="169"/>
      <c r="G16" s="169"/>
      <c r="H16" s="169"/>
      <c r="I16" s="169"/>
    </row>
    <row r="45" spans="18:23" x14ac:dyDescent="0.2">
      <c r="R45" s="196"/>
      <c r="S45" s="196"/>
      <c r="T45" s="196"/>
      <c r="U45" s="196"/>
      <c r="V45" s="196"/>
      <c r="W45" s="196"/>
    </row>
    <row r="46" spans="18:23" x14ac:dyDescent="0.2">
      <c r="R46" s="196"/>
      <c r="S46" s="196"/>
      <c r="T46" s="196"/>
      <c r="U46" s="196"/>
      <c r="V46" s="196"/>
      <c r="W46" s="196"/>
    </row>
    <row r="47" spans="18:23" x14ac:dyDescent="0.2">
      <c r="R47" s="196"/>
      <c r="S47" s="196"/>
      <c r="T47" s="196"/>
      <c r="U47" s="196"/>
      <c r="V47" s="196"/>
      <c r="W47" s="196"/>
    </row>
    <row r="48" spans="18:23" x14ac:dyDescent="0.2">
      <c r="R48" s="196"/>
      <c r="S48" s="196"/>
      <c r="T48" s="196"/>
      <c r="U48" s="196"/>
      <c r="V48" s="196"/>
      <c r="W48" s="196"/>
    </row>
    <row r="49" spans="2:23" x14ac:dyDescent="0.2">
      <c r="R49" s="196"/>
      <c r="S49" s="196"/>
      <c r="T49" s="196"/>
      <c r="U49" s="196"/>
      <c r="V49" s="196"/>
      <c r="W49" s="196"/>
    </row>
    <row r="53" spans="2:23" ht="28.5" customHeight="1" x14ac:dyDescent="0.2"/>
    <row r="54" spans="2:23" ht="11.25" customHeight="1" x14ac:dyDescent="0.2">
      <c r="B54" s="180"/>
      <c r="C54" s="180"/>
      <c r="D54" s="180"/>
      <c r="E54" s="180"/>
      <c r="F54" s="180"/>
      <c r="G54" s="180"/>
      <c r="H54" s="180"/>
      <c r="I54" s="180"/>
    </row>
    <row r="55" spans="2:23" ht="1.5" customHeight="1" x14ac:dyDescent="0.2">
      <c r="B55" s="180"/>
      <c r="C55" s="180"/>
      <c r="D55" s="180"/>
      <c r="E55" s="180"/>
      <c r="F55" s="180"/>
      <c r="G55" s="180"/>
      <c r="H55" s="180"/>
      <c r="I55" s="180"/>
    </row>
    <row r="56" spans="2:23" ht="11.25" customHeight="1" x14ac:dyDescent="0.2">
      <c r="B56" s="180"/>
      <c r="C56" s="180"/>
      <c r="D56" s="180"/>
      <c r="E56" s="180"/>
      <c r="F56" s="180"/>
      <c r="G56" s="180"/>
      <c r="H56" s="180"/>
      <c r="I56" s="180"/>
    </row>
    <row r="60" spans="2:23" ht="16" x14ac:dyDescent="0.2">
      <c r="B60" s="267" t="s">
        <v>349</v>
      </c>
      <c r="C60" s="267"/>
      <c r="D60" s="267"/>
      <c r="E60" s="267"/>
      <c r="F60" s="267"/>
      <c r="G60" s="267"/>
      <c r="H60" s="267"/>
      <c r="I60" s="267"/>
    </row>
    <row r="61" spans="2:23" x14ac:dyDescent="0.2">
      <c r="C61" s="170">
        <f>Hitoricalfs!F3</f>
        <v>43190</v>
      </c>
      <c r="D61" s="170">
        <f>Hitoricalfs!G3</f>
        <v>43555</v>
      </c>
      <c r="E61" s="170">
        <f>Hitoricalfs!H3</f>
        <v>43921</v>
      </c>
      <c r="F61" s="170">
        <f>Hitoricalfs!I3</f>
        <v>44286</v>
      </c>
      <c r="G61" s="170">
        <f>Hitoricalfs!J3</f>
        <v>44651</v>
      </c>
      <c r="H61" s="170">
        <f>Hitoricalfs!K3</f>
        <v>45016</v>
      </c>
      <c r="I61" s="170">
        <f>Hitoricalfs!L3</f>
        <v>45382</v>
      </c>
    </row>
    <row r="62" spans="2:23" x14ac:dyDescent="0.2">
      <c r="B62" t="s">
        <v>350</v>
      </c>
      <c r="C62" s="171">
        <f>'Data Sheet'!E30</f>
        <v>8988.91</v>
      </c>
      <c r="D62" s="171">
        <f>'Data Sheet'!F30</f>
        <v>-28826.23</v>
      </c>
      <c r="E62" s="171">
        <f>'Data Sheet'!G30</f>
        <v>-12070.85</v>
      </c>
      <c r="F62" s="171">
        <f>'Data Sheet'!H30</f>
        <v>-13451.39</v>
      </c>
      <c r="G62" s="171">
        <f>'Data Sheet'!I30</f>
        <v>-11441.47</v>
      </c>
      <c r="H62" s="171">
        <f>'Data Sheet'!J30</f>
        <v>2414.29</v>
      </c>
      <c r="I62" s="171">
        <f>'Data Sheet'!K30</f>
        <v>31399.09</v>
      </c>
    </row>
    <row r="63" spans="2:23" x14ac:dyDescent="0.2">
      <c r="B63" t="s">
        <v>351</v>
      </c>
      <c r="C63" s="171">
        <f>('Data Sheet'!E59+'Data Sheet'!E60)+('Data Sheet'!F59+'Data Sheet'!F60)/2</f>
        <v>125517.69</v>
      </c>
      <c r="D63" s="171">
        <f xml:space="preserve"> ('Data Sheet'!F59+'Data Sheet'!F60)+('Data Sheet'!G59+'Data Sheet'!G60)/2</f>
        <v>91285.074999999997</v>
      </c>
      <c r="E63" s="171">
        <f>('Data Sheet'!G59+'Data Sheet'!G60)+('Data Sheet'!H59+'Data Sheet'!H60)/2</f>
        <v>89834.39</v>
      </c>
      <c r="F63" s="171">
        <f>('Data Sheet'!H59+'Data Sheet'!H60)+('Data Sheet'!I59+'Data Sheet'!I60)/2</f>
        <v>77527.34</v>
      </c>
      <c r="G63" s="171">
        <f>('Data Sheet'!I59+'Data Sheet'!I60)+('Data Sheet'!J59+'Data Sheet'!J60)/2</f>
        <v>67222.134999999995</v>
      </c>
      <c r="H63" s="171">
        <f>('Data Sheet'!J59+'Data Sheet'!J60)+('Data Sheet'!K59+'Data Sheet'!K60)/2</f>
        <v>87780.799999999988</v>
      </c>
      <c r="I63" s="171">
        <f>('Data Sheet'!K59+'Data Sheet'!K60)+('Data Sheet'!L59+'Data Sheet'!L60)/2</f>
        <v>84918.02</v>
      </c>
    </row>
    <row r="64" spans="2:23" x14ac:dyDescent="0.2">
      <c r="B64" s="172" t="s">
        <v>352</v>
      </c>
      <c r="C64" s="173">
        <f>C62/C63</f>
        <v>7.1614686344211712E-2</v>
      </c>
      <c r="D64" s="173">
        <f t="shared" ref="D64:I64" si="0">D62/D63</f>
        <v>-0.31578250880551939</v>
      </c>
      <c r="E64" s="173">
        <f t="shared" si="0"/>
        <v>-0.13436780725065312</v>
      </c>
      <c r="F64" s="173">
        <f t="shared" si="0"/>
        <v>-0.17350511445381719</v>
      </c>
      <c r="G64" s="173">
        <f t="shared" si="0"/>
        <v>-0.17020390679349889</v>
      </c>
      <c r="H64" s="173">
        <f t="shared" si="0"/>
        <v>2.7503622660080568E-2</v>
      </c>
      <c r="I64" s="173">
        <f t="shared" si="0"/>
        <v>0.36975767922992081</v>
      </c>
    </row>
    <row r="66" spans="2:9" ht="16" x14ac:dyDescent="0.2">
      <c r="B66" s="267" t="s">
        <v>353</v>
      </c>
      <c r="C66" s="267"/>
      <c r="D66" s="267"/>
      <c r="E66" s="267"/>
      <c r="F66" s="267"/>
      <c r="G66" s="267"/>
      <c r="H66" s="267"/>
      <c r="I66" s="267"/>
    </row>
    <row r="67" spans="2:9" x14ac:dyDescent="0.2">
      <c r="C67" s="170">
        <f>C61</f>
        <v>43190</v>
      </c>
      <c r="D67" s="170">
        <f t="shared" ref="D67:I67" si="1">D61</f>
        <v>43555</v>
      </c>
      <c r="E67" s="170">
        <f t="shared" si="1"/>
        <v>43921</v>
      </c>
      <c r="F67" s="170">
        <f t="shared" si="1"/>
        <v>44286</v>
      </c>
      <c r="G67" s="170">
        <f t="shared" si="1"/>
        <v>44651</v>
      </c>
      <c r="H67" s="170">
        <f t="shared" si="1"/>
        <v>45016</v>
      </c>
      <c r="I67" s="170">
        <f t="shared" si="1"/>
        <v>45382</v>
      </c>
    </row>
    <row r="68" spans="2:9" x14ac:dyDescent="0.2">
      <c r="B68" t="str">
        <f>B62</f>
        <v>Net Profit</v>
      </c>
      <c r="C68" s="171">
        <f t="shared" ref="C68:I68" si="2">C62</f>
        <v>8988.91</v>
      </c>
      <c r="D68" s="171">
        <f t="shared" si="2"/>
        <v>-28826.23</v>
      </c>
      <c r="E68" s="171">
        <f t="shared" si="2"/>
        <v>-12070.85</v>
      </c>
      <c r="F68" s="171">
        <f t="shared" si="2"/>
        <v>-13451.39</v>
      </c>
      <c r="G68" s="171">
        <f t="shared" si="2"/>
        <v>-11441.47</v>
      </c>
      <c r="H68" s="171">
        <f t="shared" si="2"/>
        <v>2414.29</v>
      </c>
      <c r="I68" s="171">
        <f t="shared" si="2"/>
        <v>31399.09</v>
      </c>
    </row>
    <row r="69" spans="2:9" x14ac:dyDescent="0.2">
      <c r="B69" t="s">
        <v>306</v>
      </c>
      <c r="C69" s="171">
        <f>'Data Sheet'!E17</f>
        <v>291550.48</v>
      </c>
      <c r="D69" s="171">
        <f>'Data Sheet'!F17</f>
        <v>301938.40000000002</v>
      </c>
      <c r="E69" s="171">
        <f>'Data Sheet'!G17</f>
        <v>261067.97</v>
      </c>
      <c r="F69" s="171">
        <f>'Data Sheet'!H17</f>
        <v>249794.75</v>
      </c>
      <c r="G69" s="171">
        <f>'Data Sheet'!I17</f>
        <v>278453.62</v>
      </c>
      <c r="H69" s="171">
        <f>'Data Sheet'!J17</f>
        <v>345966.97</v>
      </c>
      <c r="I69" s="171">
        <f>'Data Sheet'!K17</f>
        <v>437927.77</v>
      </c>
    </row>
    <row r="70" spans="2:9" x14ac:dyDescent="0.2">
      <c r="B70" s="172" t="s">
        <v>354</v>
      </c>
      <c r="C70" s="173">
        <f t="shared" ref="C70:H70" si="3">C68/C69</f>
        <v>3.0831401821049997E-2</v>
      </c>
      <c r="D70" s="173">
        <f t="shared" si="3"/>
        <v>-9.5470566181711222E-2</v>
      </c>
      <c r="E70" s="173">
        <f t="shared" si="3"/>
        <v>-4.6236426475450051E-2</v>
      </c>
      <c r="F70" s="173">
        <f t="shared" si="3"/>
        <v>-5.3849770661713266E-2</v>
      </c>
      <c r="G70" s="173">
        <f t="shared" si="3"/>
        <v>-4.1089320368684734E-2</v>
      </c>
      <c r="H70" s="173">
        <f t="shared" si="3"/>
        <v>6.9783829363826268E-3</v>
      </c>
      <c r="I70" s="173">
        <f>I68/I69</f>
        <v>7.169924391869463E-2</v>
      </c>
    </row>
    <row r="72" spans="2:9" x14ac:dyDescent="0.2">
      <c r="B72" t="s">
        <v>306</v>
      </c>
      <c r="C72" s="171">
        <f>C69</f>
        <v>291550.48</v>
      </c>
      <c r="D72" s="171">
        <f t="shared" ref="D72:I72" si="4">D69</f>
        <v>301938.40000000002</v>
      </c>
      <c r="E72" s="171">
        <f t="shared" si="4"/>
        <v>261067.97</v>
      </c>
      <c r="F72" s="171">
        <f t="shared" si="4"/>
        <v>249794.75</v>
      </c>
      <c r="G72" s="171">
        <f t="shared" si="4"/>
        <v>278453.62</v>
      </c>
      <c r="H72" s="171">
        <f t="shared" si="4"/>
        <v>345966.97</v>
      </c>
      <c r="I72" s="171">
        <f t="shared" si="4"/>
        <v>437927.77</v>
      </c>
    </row>
    <row r="73" spans="2:9" x14ac:dyDescent="0.2">
      <c r="B73" t="s">
        <v>355</v>
      </c>
      <c r="C73" s="171">
        <f>('Data Sheet'!E68+'Data Sheet'!D68)/2</f>
        <v>299886.08499999996</v>
      </c>
      <c r="D73" s="171">
        <f>('Data Sheet'!F68+'Data Sheet'!E68)/2</f>
        <v>316447.65000000002</v>
      </c>
      <c r="E73" s="171">
        <f>('Data Sheet'!G68+'Data Sheet'!F68)/2</f>
        <v>312941.44</v>
      </c>
      <c r="F73" s="171">
        <f>('Data Sheet'!H68+'Data Sheet'!G68)/2</f>
        <v>330874.65000000002</v>
      </c>
      <c r="G73" s="171">
        <f>('Data Sheet'!I68+'Data Sheet'!H68)/2</f>
        <v>335315.69999999995</v>
      </c>
      <c r="H73" s="171">
        <f>('Data Sheet'!J68+'Data Sheet'!I68)/2</f>
        <v>331867.95999999996</v>
      </c>
      <c r="I73" s="171">
        <f>('Data Sheet'!K68+'Data Sheet'!J68)/2</f>
        <v>352669.19500000001</v>
      </c>
    </row>
    <row r="74" spans="2:9" x14ac:dyDescent="0.2">
      <c r="B74" s="172" t="s">
        <v>356</v>
      </c>
      <c r="C74" s="174">
        <f>C72/C73</f>
        <v>0.97220409543177044</v>
      </c>
      <c r="D74" s="174">
        <f t="shared" ref="D74:H74" si="5">D72/D73</f>
        <v>0.95414960420783657</v>
      </c>
      <c r="E74" s="174">
        <f t="shared" si="5"/>
        <v>0.83423905124230269</v>
      </c>
      <c r="F74" s="174">
        <f t="shared" si="5"/>
        <v>0.75495281974608808</v>
      </c>
      <c r="G74" s="174">
        <f t="shared" si="5"/>
        <v>0.83042225580251694</v>
      </c>
      <c r="H74" s="174">
        <f t="shared" si="5"/>
        <v>1.0424837938558456</v>
      </c>
      <c r="I74" s="174">
        <f>I72/I73</f>
        <v>1.2417522602165465</v>
      </c>
    </row>
    <row r="76" spans="2:9" x14ac:dyDescent="0.2">
      <c r="B76" t="str">
        <f>B73</f>
        <v>Average Total Asset</v>
      </c>
      <c r="C76" s="171">
        <f>C73</f>
        <v>299886.08499999996</v>
      </c>
      <c r="D76" s="171">
        <f t="shared" ref="D76:I76" si="6">D73</f>
        <v>316447.65000000002</v>
      </c>
      <c r="E76" s="171">
        <f t="shared" si="6"/>
        <v>312941.44</v>
      </c>
      <c r="F76" s="171">
        <f t="shared" si="6"/>
        <v>330874.65000000002</v>
      </c>
      <c r="G76" s="171">
        <f t="shared" si="6"/>
        <v>335315.69999999995</v>
      </c>
      <c r="H76" s="171">
        <f t="shared" si="6"/>
        <v>331867.95999999996</v>
      </c>
      <c r="I76" s="171">
        <f t="shared" si="6"/>
        <v>352669.19500000001</v>
      </c>
    </row>
    <row r="77" spans="2:9" x14ac:dyDescent="0.2">
      <c r="B77" t="str">
        <f>B63</f>
        <v>Average Shareholder Equity</v>
      </c>
      <c r="C77" s="171">
        <f>C63</f>
        <v>125517.69</v>
      </c>
      <c r="D77" s="171">
        <f t="shared" ref="D77:I77" si="7">D63</f>
        <v>91285.074999999997</v>
      </c>
      <c r="E77" s="171">
        <f t="shared" si="7"/>
        <v>89834.39</v>
      </c>
      <c r="F77" s="171">
        <f t="shared" si="7"/>
        <v>77527.34</v>
      </c>
      <c r="G77" s="171">
        <f t="shared" si="7"/>
        <v>67222.134999999995</v>
      </c>
      <c r="H77" s="171">
        <f t="shared" si="7"/>
        <v>87780.799999999988</v>
      </c>
      <c r="I77" s="171">
        <f t="shared" si="7"/>
        <v>84918.02</v>
      </c>
    </row>
    <row r="78" spans="2:9" x14ac:dyDescent="0.2">
      <c r="B78" s="172" t="s">
        <v>357</v>
      </c>
      <c r="C78" s="175">
        <f t="shared" ref="C78:H78" si="8">C76/C77</f>
        <v>2.3891937861507806</v>
      </c>
      <c r="D78" s="175">
        <f t="shared" si="8"/>
        <v>3.4665869530150468</v>
      </c>
      <c r="E78" s="175">
        <f t="shared" si="8"/>
        <v>3.4835372066310017</v>
      </c>
      <c r="F78" s="175">
        <f t="shared" si="8"/>
        <v>4.2678447370953272</v>
      </c>
      <c r="G78" s="175">
        <f t="shared" si="8"/>
        <v>4.9881739102752389</v>
      </c>
      <c r="H78" s="175">
        <f t="shared" si="8"/>
        <v>3.7806440588374679</v>
      </c>
      <c r="I78" s="175">
        <f>I76/I77</f>
        <v>4.1530548521974486</v>
      </c>
    </row>
    <row r="80" spans="2:9" x14ac:dyDescent="0.2">
      <c r="B80" s="172" t="s">
        <v>358</v>
      </c>
      <c r="C80" s="173">
        <f t="shared" ref="C80:H80" si="9">C78*C74*C70</f>
        <v>7.1614686344211725E-2</v>
      </c>
      <c r="D80" s="173">
        <f t="shared" si="9"/>
        <v>-0.31578250880551939</v>
      </c>
      <c r="E80" s="173">
        <f t="shared" si="9"/>
        <v>-0.13436780725065312</v>
      </c>
      <c r="F80" s="173">
        <f t="shared" si="9"/>
        <v>-0.17350511445381719</v>
      </c>
      <c r="G80" s="173">
        <f t="shared" si="9"/>
        <v>-0.17020390679349889</v>
      </c>
      <c r="H80" s="173">
        <f t="shared" si="9"/>
        <v>2.7503622660080565E-2</v>
      </c>
      <c r="I80" s="173">
        <f>I78*I74*I70</f>
        <v>0.36975767922992081</v>
      </c>
    </row>
    <row r="82" spans="2:9" ht="16" x14ac:dyDescent="0.2">
      <c r="B82" s="267" t="s">
        <v>359</v>
      </c>
      <c r="C82" s="267"/>
      <c r="D82" s="267"/>
      <c r="E82" s="267"/>
      <c r="F82" s="267"/>
      <c r="G82" s="267"/>
      <c r="H82" s="267"/>
      <c r="I82" s="267"/>
    </row>
    <row r="83" spans="2:9" x14ac:dyDescent="0.2">
      <c r="C83" s="170">
        <f t="shared" ref="C83:H84" si="10">C67</f>
        <v>43190</v>
      </c>
      <c r="D83" s="170">
        <f t="shared" si="10"/>
        <v>43555</v>
      </c>
      <c r="E83" s="170">
        <f t="shared" si="10"/>
        <v>43921</v>
      </c>
      <c r="F83" s="170">
        <f t="shared" si="10"/>
        <v>44286</v>
      </c>
      <c r="G83" s="170">
        <f t="shared" si="10"/>
        <v>44651</v>
      </c>
      <c r="H83" s="170">
        <f t="shared" si="10"/>
        <v>45016</v>
      </c>
      <c r="I83" s="170">
        <f>I67</f>
        <v>45382</v>
      </c>
    </row>
    <row r="84" spans="2:9" x14ac:dyDescent="0.2">
      <c r="B84" t="s">
        <v>350</v>
      </c>
      <c r="C84" s="171">
        <f t="shared" si="10"/>
        <v>8988.91</v>
      </c>
      <c r="D84" s="171">
        <f t="shared" si="10"/>
        <v>-28826.23</v>
      </c>
      <c r="E84" s="171">
        <f t="shared" si="10"/>
        <v>-12070.85</v>
      </c>
      <c r="F84" s="171">
        <f t="shared" si="10"/>
        <v>-13451.39</v>
      </c>
      <c r="G84" s="171">
        <f t="shared" si="10"/>
        <v>-11441.47</v>
      </c>
      <c r="H84" s="171">
        <f t="shared" si="10"/>
        <v>2414.29</v>
      </c>
      <c r="I84" s="171">
        <f>I68</f>
        <v>31399.09</v>
      </c>
    </row>
    <row r="85" spans="2:9" x14ac:dyDescent="0.2">
      <c r="B85" t="str">
        <f>B76</f>
        <v>Average Total Asset</v>
      </c>
      <c r="C85" s="171">
        <f t="shared" ref="C85:H85" si="11">C73</f>
        <v>299886.08499999996</v>
      </c>
      <c r="D85" s="171">
        <f t="shared" si="11"/>
        <v>316447.65000000002</v>
      </c>
      <c r="E85" s="171">
        <f t="shared" si="11"/>
        <v>312941.44</v>
      </c>
      <c r="F85" s="171">
        <f t="shared" si="11"/>
        <v>330874.65000000002</v>
      </c>
      <c r="G85" s="171">
        <f t="shared" si="11"/>
        <v>335315.69999999995</v>
      </c>
      <c r="H85" s="171">
        <f t="shared" si="11"/>
        <v>331867.95999999996</v>
      </c>
      <c r="I85" s="171">
        <f>I73</f>
        <v>352669.19500000001</v>
      </c>
    </row>
    <row r="86" spans="2:9" x14ac:dyDescent="0.2">
      <c r="B86" s="172" t="s">
        <v>359</v>
      </c>
      <c r="C86" s="173">
        <f>C84/C85</f>
        <v>2.9974415118327352E-2</v>
      </c>
      <c r="D86" s="173">
        <f t="shared" ref="D86:I86" si="12">D84/D85</f>
        <v>-9.1093202935777842E-2</v>
      </c>
      <c r="E86" s="173">
        <f t="shared" si="12"/>
        <v>-3.8572232555713938E-2</v>
      </c>
      <c r="F86" s="173">
        <f t="shared" si="12"/>
        <v>-4.0654036203740598E-2</v>
      </c>
      <c r="G86" s="173">
        <f t="shared" si="12"/>
        <v>-3.4121486109955489E-2</v>
      </c>
      <c r="H86" s="173">
        <f t="shared" si="12"/>
        <v>7.2748511184990566E-3</v>
      </c>
      <c r="I86" s="173">
        <f t="shared" si="12"/>
        <v>8.9032698191856538E-2</v>
      </c>
    </row>
    <row r="88" spans="2:9" ht="16" x14ac:dyDescent="0.2">
      <c r="B88" s="267" t="s">
        <v>360</v>
      </c>
      <c r="C88" s="267"/>
      <c r="D88" s="267"/>
      <c r="E88" s="267"/>
      <c r="F88" s="267"/>
      <c r="G88" s="267"/>
      <c r="H88" s="267"/>
      <c r="I88" s="267"/>
    </row>
    <row r="89" spans="2:9" x14ac:dyDescent="0.2">
      <c r="C89" s="170">
        <f>C83</f>
        <v>43190</v>
      </c>
      <c r="D89" s="170">
        <f t="shared" ref="D89:I89" si="13">D83</f>
        <v>43555</v>
      </c>
      <c r="E89" s="170">
        <f t="shared" si="13"/>
        <v>43921</v>
      </c>
      <c r="F89" s="170">
        <f t="shared" si="13"/>
        <v>44286</v>
      </c>
      <c r="G89" s="170">
        <f t="shared" si="13"/>
        <v>44651</v>
      </c>
      <c r="H89" s="170">
        <f t="shared" si="13"/>
        <v>45016</v>
      </c>
      <c r="I89" s="170">
        <f t="shared" si="13"/>
        <v>45382</v>
      </c>
    </row>
    <row r="90" spans="2:9" x14ac:dyDescent="0.2">
      <c r="B90" t="str">
        <f>B84</f>
        <v>Net Profit</v>
      </c>
      <c r="C90" s="171">
        <f t="shared" ref="C90:H90" si="14">C84</f>
        <v>8988.91</v>
      </c>
      <c r="D90" s="171">
        <f t="shared" si="14"/>
        <v>-28826.23</v>
      </c>
      <c r="E90" s="171">
        <f t="shared" si="14"/>
        <v>-12070.85</v>
      </c>
      <c r="F90" s="171">
        <f t="shared" si="14"/>
        <v>-13451.39</v>
      </c>
      <c r="G90" s="171">
        <f t="shared" si="14"/>
        <v>-11441.47</v>
      </c>
      <c r="H90" s="171">
        <f t="shared" si="14"/>
        <v>2414.29</v>
      </c>
      <c r="I90" s="171">
        <f>I84</f>
        <v>31399.09</v>
      </c>
    </row>
    <row r="91" spans="2:9" x14ac:dyDescent="0.2">
      <c r="B91" t="s">
        <v>306</v>
      </c>
      <c r="C91" s="171">
        <f t="shared" ref="C91:H91" si="15">C72</f>
        <v>291550.48</v>
      </c>
      <c r="D91" s="171">
        <f t="shared" si="15"/>
        <v>301938.40000000002</v>
      </c>
      <c r="E91" s="171">
        <f t="shared" si="15"/>
        <v>261067.97</v>
      </c>
      <c r="F91" s="171">
        <f t="shared" si="15"/>
        <v>249794.75</v>
      </c>
      <c r="G91" s="171">
        <f t="shared" si="15"/>
        <v>278453.62</v>
      </c>
      <c r="H91" s="171">
        <f t="shared" si="15"/>
        <v>345966.97</v>
      </c>
      <c r="I91" s="171">
        <f>I72</f>
        <v>437927.77</v>
      </c>
    </row>
    <row r="92" spans="2:9" x14ac:dyDescent="0.2">
      <c r="B92" s="172" t="s">
        <v>354</v>
      </c>
      <c r="C92" s="173">
        <f t="shared" ref="C92:H92" si="16">C90/C91</f>
        <v>3.0831401821049997E-2</v>
      </c>
      <c r="D92" s="173">
        <f t="shared" si="16"/>
        <v>-9.5470566181711222E-2</v>
      </c>
      <c r="E92" s="173">
        <f t="shared" si="16"/>
        <v>-4.6236426475450051E-2</v>
      </c>
      <c r="F92" s="173">
        <f t="shared" si="16"/>
        <v>-5.3849770661713266E-2</v>
      </c>
      <c r="G92" s="173">
        <f t="shared" si="16"/>
        <v>-4.1089320368684734E-2</v>
      </c>
      <c r="H92" s="173">
        <f t="shared" si="16"/>
        <v>6.9783829363826268E-3</v>
      </c>
      <c r="I92" s="173">
        <f>I90/I91</f>
        <v>7.169924391869463E-2</v>
      </c>
    </row>
    <row r="94" spans="2:9" x14ac:dyDescent="0.2">
      <c r="B94" t="s">
        <v>306</v>
      </c>
      <c r="C94" s="171">
        <f t="shared" ref="C94:H94" si="17">C91</f>
        <v>291550.48</v>
      </c>
      <c r="D94" s="171">
        <f t="shared" si="17"/>
        <v>301938.40000000002</v>
      </c>
      <c r="E94" s="171">
        <f t="shared" si="17"/>
        <v>261067.97</v>
      </c>
      <c r="F94" s="171">
        <f t="shared" si="17"/>
        <v>249794.75</v>
      </c>
      <c r="G94" s="171">
        <f t="shared" si="17"/>
        <v>278453.62</v>
      </c>
      <c r="H94" s="171">
        <f t="shared" si="17"/>
        <v>345966.97</v>
      </c>
      <c r="I94" s="171">
        <f>I91</f>
        <v>437927.77</v>
      </c>
    </row>
    <row r="95" spans="2:9" x14ac:dyDescent="0.2">
      <c r="B95" t="s">
        <v>355</v>
      </c>
      <c r="C95" s="171">
        <f t="shared" ref="C95:H95" si="18">C85</f>
        <v>299886.08499999996</v>
      </c>
      <c r="D95" s="171">
        <f t="shared" si="18"/>
        <v>316447.65000000002</v>
      </c>
      <c r="E95" s="171">
        <f t="shared" si="18"/>
        <v>312941.44</v>
      </c>
      <c r="F95" s="171">
        <f t="shared" si="18"/>
        <v>330874.65000000002</v>
      </c>
      <c r="G95" s="171">
        <f t="shared" si="18"/>
        <v>335315.69999999995</v>
      </c>
      <c r="H95" s="171">
        <f t="shared" si="18"/>
        <v>331867.95999999996</v>
      </c>
      <c r="I95" s="171">
        <f>I85</f>
        <v>352669.19500000001</v>
      </c>
    </row>
    <row r="96" spans="2:9" x14ac:dyDescent="0.2">
      <c r="B96" s="172" t="s">
        <v>356</v>
      </c>
      <c r="C96" s="174">
        <f t="shared" ref="C96:H96" si="19">C94/C95</f>
        <v>0.97220409543177044</v>
      </c>
      <c r="D96" s="174">
        <f t="shared" si="19"/>
        <v>0.95414960420783657</v>
      </c>
      <c r="E96" s="174">
        <f t="shared" si="19"/>
        <v>0.83423905124230269</v>
      </c>
      <c r="F96" s="174">
        <f t="shared" si="19"/>
        <v>0.75495281974608808</v>
      </c>
      <c r="G96" s="174">
        <f t="shared" si="19"/>
        <v>0.83042225580251694</v>
      </c>
      <c r="H96" s="174">
        <f t="shared" si="19"/>
        <v>1.0424837938558456</v>
      </c>
      <c r="I96" s="174">
        <f>I94/I95</f>
        <v>1.2417522602165465</v>
      </c>
    </row>
    <row r="98" spans="2:9" x14ac:dyDescent="0.2">
      <c r="B98" s="172" t="s">
        <v>361</v>
      </c>
      <c r="C98" s="173">
        <f>C96*C92</f>
        <v>2.9974415118327352E-2</v>
      </c>
      <c r="D98" s="173">
        <f t="shared" ref="D98:I98" si="20">D96*D92</f>
        <v>-9.1093202935777828E-2</v>
      </c>
      <c r="E98" s="173">
        <f t="shared" si="20"/>
        <v>-3.8572232555713938E-2</v>
      </c>
      <c r="F98" s="173">
        <f t="shared" si="20"/>
        <v>-4.0654036203740598E-2</v>
      </c>
      <c r="G98" s="173">
        <f t="shared" si="20"/>
        <v>-3.4121486109955482E-2</v>
      </c>
      <c r="H98" s="173">
        <f t="shared" si="20"/>
        <v>7.2748511184990566E-3</v>
      </c>
      <c r="I98" s="173">
        <f t="shared" si="20"/>
        <v>8.9032698191856538E-2</v>
      </c>
    </row>
    <row r="113" spans="2:9" ht="11.25" customHeight="1" x14ac:dyDescent="0.2">
      <c r="B113" s="182"/>
      <c r="C113" s="182"/>
      <c r="D113" s="182"/>
      <c r="E113" s="182"/>
      <c r="F113" s="182"/>
      <c r="G113" s="182"/>
      <c r="H113" s="182"/>
      <c r="I113" s="182"/>
    </row>
  </sheetData>
  <mergeCells count="5">
    <mergeCell ref="B9:I12"/>
    <mergeCell ref="B60:I60"/>
    <mergeCell ref="B66:I66"/>
    <mergeCell ref="B82:I82"/>
    <mergeCell ref="B88:I88"/>
  </mergeCells>
  <dataValidations count="7">
    <dataValidation type="list" allowBlank="1" showInputMessage="1" sqref="V46:V49" xr:uid="{D5876292-8BD0-7E45-8843-93BD85EB0AF2}">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R45" xr:uid="{17C5B546-1F48-6146-ADEE-3067D319CDC9}"/>
    <dataValidation allowBlank="1" showInputMessage="1" showErrorMessage="1" promptTitle="Process Step Description" prompt="Enter text for the process step that will appear in the shape." sqref="S45" xr:uid="{8A5CBEFF-B6A6-E646-B822-49DAFB4C0BD0}"/>
    <dataValidation allowBlank="1" showInputMessage="1" showErrorMessage="1" promptTitle="Next Step ID" prompt="Enter the process step ID for the next step. Use commas to separate multiple next steps, such as &quot;P600,P700&quot;." sqref="T45" xr:uid="{AB6602B7-9EA8-4C4A-AC6E-5E5F9A74697C}"/>
    <dataValidation allowBlank="1" showInputMessage="1" showErrorMessage="1" promptTitle="Connector Label" prompt="If desired, label the connector to the next step. Use commas to separate multiple next steps, such as &quot;Yes,No&quot;." sqref="U45" xr:uid="{ABAF8C95-D0F6-114D-9B7F-8CD16C09FCE7}"/>
    <dataValidation allowBlank="1" showInputMessage="1" showErrorMessage="1" promptTitle="Shape Type" prompt="Enter the type of shape you'd like each process step to use." sqref="V45" xr:uid="{0C860B68-8274-6A4C-9C70-23E2C5224AB4}"/>
    <dataValidation allowBlank="1" showInputMessage="1" showErrorMessage="1" promptTitle="Alt Text" prompt="Alt Text helps people with visual impairments understand your diagram. Describe each process step." sqref="W45" xr:uid="{2E05E06D-0EC7-B947-94C0-61C46C2F3AF4}"/>
  </dataValidations>
  <pageMargins left="0.7" right="0.7" top="0.75" bottom="0.75" header="0.3" footer="0.3"/>
  <pageSetup paperSize="9" scale="72" orientation="portrait" horizontalDpi="0" verticalDpi="0"/>
  <rowBreaks count="1" manualBreakCount="1">
    <brk id="51" max="16383" man="1"/>
  </rowBreak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EB913-A2E1-3142-8F34-2C787BAC9975}">
  <sheetPr codeName="Sheet9"/>
  <dimension ref="B1:I95"/>
  <sheetViews>
    <sheetView showGridLines="0" topLeftCell="A7" zoomScale="81" workbookViewId="0">
      <selection activeCell="M44" sqref="M44"/>
    </sheetView>
  </sheetViews>
  <sheetFormatPr baseColWidth="10" defaultColWidth="8.83203125" defaultRowHeight="15" x14ac:dyDescent="0.2"/>
  <cols>
    <col min="1" max="1" width="1.83203125" customWidth="1"/>
    <col min="2" max="2" width="35.6640625" customWidth="1"/>
    <col min="3" max="3" width="9.5" bestFit="1" customWidth="1"/>
    <col min="4" max="9" width="10.5" bestFit="1" customWidth="1"/>
  </cols>
  <sheetData>
    <row r="1" spans="2:9" ht="10.5" customHeight="1" x14ac:dyDescent="0.2">
      <c r="B1" s="182"/>
      <c r="C1" s="182"/>
      <c r="D1" s="182"/>
      <c r="E1" s="182"/>
      <c r="F1" s="182"/>
      <c r="G1" s="182"/>
      <c r="H1" s="182"/>
      <c r="I1" s="182"/>
    </row>
    <row r="3" spans="2:9" ht="26.25" customHeight="1" x14ac:dyDescent="0.35">
      <c r="B3" s="177" t="str">
        <f>'Data Sheet'!B1</f>
        <v>TATA MOTORS LTD</v>
      </c>
    </row>
    <row r="4" spans="2:9" x14ac:dyDescent="0.2">
      <c r="B4" s="11" t="str">
        <f>CONCATENATE("  ","(",VLOOKUP(B3,'List of stocks'!B2:E5442,3,1)," | ","BSE Code: ",VLOOKUP(B3,'List of stocks'!B2:E5442,2,1),")")</f>
        <v xml:space="preserve">  (TATAMTRDVR | BSE Code: 570001)</v>
      </c>
    </row>
    <row r="5" spans="2:9" ht="21.75" customHeight="1" x14ac:dyDescent="0.25">
      <c r="B5" s="178" t="str">
        <f>CONCATENATE("  ","INR "&amp;'Data Sheet'!B8)</f>
        <v xml:space="preserve">  INR 936.4</v>
      </c>
    </row>
    <row r="6" spans="2:9" x14ac:dyDescent="0.2">
      <c r="B6" s="11" t="s">
        <v>362</v>
      </c>
    </row>
    <row r="7" spans="2:9" ht="15" customHeight="1" thickBot="1" x14ac:dyDescent="0.25">
      <c r="B7" s="168"/>
      <c r="C7" s="168"/>
      <c r="D7" s="168"/>
      <c r="E7" s="168"/>
      <c r="F7" s="168"/>
      <c r="G7" s="168"/>
      <c r="H7" s="168"/>
      <c r="I7" s="168"/>
    </row>
    <row r="8" spans="2:9" ht="29.25" customHeight="1" x14ac:dyDescent="0.3">
      <c r="B8" s="268" t="s">
        <v>8590</v>
      </c>
      <c r="C8" s="269"/>
      <c r="D8" s="269"/>
      <c r="E8" s="269"/>
      <c r="F8" s="269"/>
      <c r="G8" s="269"/>
      <c r="H8" s="269"/>
      <c r="I8" s="269"/>
    </row>
    <row r="9" spans="2:9" x14ac:dyDescent="0.2">
      <c r="B9" s="266" t="s">
        <v>8589</v>
      </c>
      <c r="C9" s="266"/>
      <c r="D9" s="266"/>
      <c r="E9" s="266"/>
      <c r="F9" s="266"/>
      <c r="G9" s="266"/>
      <c r="H9" s="266"/>
      <c r="I9" s="266"/>
    </row>
    <row r="10" spans="2:9" x14ac:dyDescent="0.2">
      <c r="B10" s="266"/>
      <c r="C10" s="266"/>
      <c r="D10" s="266"/>
      <c r="E10" s="266"/>
      <c r="F10" s="266"/>
      <c r="G10" s="266"/>
      <c r="H10" s="266"/>
      <c r="I10" s="266"/>
    </row>
    <row r="11" spans="2:9" x14ac:dyDescent="0.2">
      <c r="B11" s="266"/>
      <c r="C11" s="266"/>
      <c r="D11" s="266"/>
      <c r="E11" s="266"/>
      <c r="F11" s="266"/>
      <c r="G11" s="266"/>
      <c r="H11" s="266"/>
      <c r="I11" s="266"/>
    </row>
    <row r="12" spans="2:9" ht="44.25" customHeight="1" x14ac:dyDescent="0.2">
      <c r="B12" s="266"/>
      <c r="C12" s="266"/>
      <c r="D12" s="266"/>
      <c r="E12" s="266"/>
      <c r="F12" s="266"/>
      <c r="G12" s="266"/>
      <c r="H12" s="266"/>
      <c r="I12" s="266"/>
    </row>
    <row r="13" spans="2:9" ht="4.5" customHeight="1" x14ac:dyDescent="0.2">
      <c r="B13" s="169"/>
      <c r="C13" s="169"/>
      <c r="D13" s="169"/>
      <c r="E13" s="169"/>
      <c r="F13" s="169"/>
      <c r="G13" s="169"/>
      <c r="H13" s="169"/>
      <c r="I13" s="169"/>
    </row>
    <row r="14" spans="2:9" ht="21.75" customHeight="1" x14ac:dyDescent="0.25">
      <c r="B14" s="179" t="s">
        <v>348</v>
      </c>
      <c r="C14" s="169"/>
      <c r="D14" s="169"/>
      <c r="E14" s="169"/>
      <c r="F14" s="169"/>
      <c r="G14" s="169"/>
      <c r="H14" s="169"/>
      <c r="I14" s="169"/>
    </row>
    <row r="15" spans="2:9" ht="6" customHeight="1" x14ac:dyDescent="0.2">
      <c r="B15" s="169"/>
      <c r="C15" s="169"/>
      <c r="D15" s="169"/>
      <c r="E15" s="169"/>
      <c r="F15" s="169"/>
      <c r="G15" s="169"/>
      <c r="H15" s="169"/>
      <c r="I15" s="169"/>
    </row>
    <row r="16" spans="2:9" x14ac:dyDescent="0.2">
      <c r="B16" s="169"/>
      <c r="C16" s="169"/>
      <c r="D16" s="169"/>
      <c r="E16" s="169"/>
      <c r="F16" s="169"/>
      <c r="G16" s="169"/>
      <c r="H16" s="169"/>
      <c r="I16" s="169"/>
    </row>
    <row r="53" spans="2:9" ht="28.5" customHeight="1" x14ac:dyDescent="0.2"/>
    <row r="54" spans="2:9" ht="11.25" customHeight="1" x14ac:dyDescent="0.2">
      <c r="B54" s="180"/>
      <c r="C54" s="180"/>
      <c r="D54" s="180"/>
      <c r="E54" s="180"/>
      <c r="F54" s="180"/>
      <c r="G54" s="180"/>
      <c r="H54" s="180"/>
      <c r="I54" s="180"/>
    </row>
    <row r="55" spans="2:9" ht="1.5" customHeight="1" x14ac:dyDescent="0.2">
      <c r="B55" s="180"/>
      <c r="C55" s="180"/>
      <c r="D55" s="180"/>
      <c r="E55" s="180"/>
      <c r="F55" s="180"/>
      <c r="G55" s="180"/>
      <c r="H55" s="180"/>
      <c r="I55" s="180"/>
    </row>
    <row r="56" spans="2:9" ht="11.25" customHeight="1" x14ac:dyDescent="0.2">
      <c r="B56" s="180"/>
      <c r="C56" s="180"/>
      <c r="D56" s="180"/>
      <c r="E56" s="180"/>
      <c r="F56" s="180"/>
      <c r="G56" s="180"/>
      <c r="H56" s="180"/>
      <c r="I56" s="180"/>
    </row>
    <row r="60" spans="2:9" ht="16" x14ac:dyDescent="0.2">
      <c r="B60" s="267" t="s">
        <v>8591</v>
      </c>
      <c r="C60" s="267"/>
      <c r="D60" s="267"/>
      <c r="E60" s="267"/>
      <c r="F60" s="267"/>
      <c r="G60" s="267"/>
      <c r="H60" s="267"/>
      <c r="I60" s="267"/>
    </row>
    <row r="61" spans="2:9" x14ac:dyDescent="0.2">
      <c r="C61" s="170">
        <f>Hitoricalfs!F3</f>
        <v>43190</v>
      </c>
      <c r="D61" s="170">
        <f>Hitoricalfs!G3</f>
        <v>43555</v>
      </c>
      <c r="E61" s="170">
        <f>Hitoricalfs!H3</f>
        <v>43921</v>
      </c>
      <c r="F61" s="170">
        <f>Hitoricalfs!I3</f>
        <v>44286</v>
      </c>
      <c r="G61" s="170">
        <f>Hitoricalfs!J3</f>
        <v>44651</v>
      </c>
      <c r="H61" s="170">
        <f>Hitoricalfs!K3</f>
        <v>45016</v>
      </c>
      <c r="I61" s="170">
        <f>Hitoricalfs!L3</f>
        <v>45382</v>
      </c>
    </row>
    <row r="62" spans="2:9" x14ac:dyDescent="0.2">
      <c r="B62" t="s">
        <v>8592</v>
      </c>
      <c r="C62" s="171">
        <f>'Data Sheet'!E67-'Data Sheet'!E62</f>
        <v>2118.2700000000186</v>
      </c>
      <c r="D62" s="171">
        <f>'Data Sheet'!F67-'Data Sheet'!F62</f>
        <v>7465.8699999999953</v>
      </c>
      <c r="E62" s="171">
        <f>'Data Sheet'!G67-'Data Sheet'!G62</f>
        <v>7960.7600000000093</v>
      </c>
      <c r="F62" s="171">
        <f>'Data Sheet'!H67-'Data Sheet'!H62</f>
        <v>13085.470000000001</v>
      </c>
      <c r="G62" s="171">
        <f>'Data Sheet'!I67-'Data Sheet'!I62</f>
        <v>12524.200000000012</v>
      </c>
      <c r="H62" s="171">
        <f>'Data Sheet'!J67-'Data Sheet'!J62</f>
        <v>6701.8099999999977</v>
      </c>
      <c r="I62" s="171">
        <f>'Data Sheet'!K67-'Data Sheet'!K62</f>
        <v>12225.559999999998</v>
      </c>
    </row>
    <row r="63" spans="2:9" x14ac:dyDescent="0.2">
      <c r="B63" t="s">
        <v>87</v>
      </c>
      <c r="C63" s="171">
        <f>'Data Sheet'!E63</f>
        <v>327191.81</v>
      </c>
      <c r="D63" s="171">
        <f>'Data Sheet'!F63</f>
        <v>305703.49</v>
      </c>
      <c r="E63" s="171">
        <f>'Data Sheet'!G63</f>
        <v>320179.39</v>
      </c>
      <c r="F63" s="171">
        <f>'Data Sheet'!H63</f>
        <v>341569.91</v>
      </c>
      <c r="G63" s="171">
        <f>'Data Sheet'!I63</f>
        <v>329061.49</v>
      </c>
      <c r="H63" s="171">
        <f>'Data Sheet'!J63</f>
        <v>334674.43</v>
      </c>
      <c r="I63" s="171">
        <f>'Data Sheet'!K63</f>
        <v>370663.96</v>
      </c>
    </row>
    <row r="64" spans="2:9" x14ac:dyDescent="0.2">
      <c r="B64" s="172" t="s">
        <v>8593</v>
      </c>
      <c r="C64" s="173">
        <f>C62/C63</f>
        <v>6.4740923680211273E-3</v>
      </c>
      <c r="D64" s="173">
        <f t="shared" ref="D64:I64" si="0">D62/D63</f>
        <v>2.4421932507214739E-2</v>
      </c>
      <c r="E64" s="173">
        <f t="shared" si="0"/>
        <v>2.4863436712775324E-2</v>
      </c>
      <c r="F64" s="173">
        <f t="shared" si="0"/>
        <v>3.8309785542877596E-2</v>
      </c>
      <c r="G64" s="173">
        <f t="shared" si="0"/>
        <v>3.8060363733234209E-2</v>
      </c>
      <c r="H64" s="173">
        <f t="shared" si="0"/>
        <v>2.002486416425658E-2</v>
      </c>
      <c r="I64" s="173">
        <f t="shared" si="0"/>
        <v>3.298286674539385E-2</v>
      </c>
    </row>
    <row r="66" spans="2:9" ht="16" x14ac:dyDescent="0.2">
      <c r="B66" s="267" t="s">
        <v>8594</v>
      </c>
      <c r="C66" s="267"/>
      <c r="D66" s="267"/>
      <c r="E66" s="267"/>
      <c r="F66" s="267"/>
      <c r="G66" s="267"/>
      <c r="H66" s="267"/>
      <c r="I66" s="267"/>
    </row>
    <row r="67" spans="2:9" x14ac:dyDescent="0.2">
      <c r="C67" s="170">
        <f>C61</f>
        <v>43190</v>
      </c>
      <c r="D67" s="170">
        <f t="shared" ref="D67:I67" si="1">D61</f>
        <v>43555</v>
      </c>
      <c r="E67" s="170">
        <f t="shared" si="1"/>
        <v>43921</v>
      </c>
      <c r="F67" s="170">
        <f t="shared" si="1"/>
        <v>44286</v>
      </c>
      <c r="G67" s="170">
        <f t="shared" si="1"/>
        <v>44651</v>
      </c>
      <c r="H67" s="170">
        <f t="shared" si="1"/>
        <v>45016</v>
      </c>
      <c r="I67" s="170">
        <f t="shared" si="1"/>
        <v>45382</v>
      </c>
    </row>
    <row r="68" spans="2:9" x14ac:dyDescent="0.2">
      <c r="B68" t="s">
        <v>8595</v>
      </c>
      <c r="C68" s="171">
        <f>Hitoricalfs!F36*Hitoricalfs!F38*Hitoricalfs!F45</f>
        <v>880.36999999999171</v>
      </c>
      <c r="D68" s="171">
        <f>Hitoricalfs!G36*Hitoricalfs!G38*Hitoricalfs!G45</f>
        <v>-2247.4499999999798</v>
      </c>
      <c r="E68" s="171">
        <f>Hitoricalfs!H36*Hitoricalfs!H38*Hitoricalfs!H45</f>
        <v>-11076.940000000039</v>
      </c>
      <c r="F68" s="171">
        <f>Hitoricalfs!I36*Hitoricalfs!I38*Hitoricalfs!I45</f>
        <v>-1898.3100000000081</v>
      </c>
      <c r="G68" s="171">
        <f>Hitoricalfs!J36*Hitoricalfs!J38*Hitoricalfs!J45</f>
        <v>-13658.749999999991</v>
      </c>
      <c r="H68" s="171">
        <f>Hitoricalfs!K36*Hitoricalfs!K38*Hitoricalfs!K45</f>
        <v>-4740.1200000000381</v>
      </c>
      <c r="I68" s="171">
        <f>Hitoricalfs!L36*Hitoricalfs!L38*Hitoricalfs!L45</f>
        <v>24984.340000000055</v>
      </c>
    </row>
    <row r="69" spans="2:9" x14ac:dyDescent="0.2">
      <c r="B69" t="s">
        <v>87</v>
      </c>
      <c r="C69" s="171">
        <f>C$63</f>
        <v>327191.81</v>
      </c>
      <c r="D69" s="171">
        <f t="shared" ref="D69:I69" si="2">D$63</f>
        <v>305703.49</v>
      </c>
      <c r="E69" s="171">
        <f t="shared" si="2"/>
        <v>320179.39</v>
      </c>
      <c r="F69" s="171">
        <f t="shared" si="2"/>
        <v>341569.91</v>
      </c>
      <c r="G69" s="171">
        <f t="shared" si="2"/>
        <v>329061.49</v>
      </c>
      <c r="H69" s="171">
        <f t="shared" si="2"/>
        <v>334674.43</v>
      </c>
      <c r="I69" s="171">
        <f t="shared" si="2"/>
        <v>370663.96</v>
      </c>
    </row>
    <row r="70" spans="2:9" x14ac:dyDescent="0.2">
      <c r="B70" s="172" t="s">
        <v>8596</v>
      </c>
      <c r="C70" s="173">
        <f t="shared" ref="C70:H70" si="3">C68/C69</f>
        <v>2.6906847087645371E-3</v>
      </c>
      <c r="D70" s="173">
        <f t="shared" si="3"/>
        <v>-7.3517315749322323E-3</v>
      </c>
      <c r="E70" s="173">
        <f t="shared" si="3"/>
        <v>-3.459604317442181E-2</v>
      </c>
      <c r="F70" s="173">
        <f t="shared" si="3"/>
        <v>-5.5576031272778336E-3</v>
      </c>
      <c r="G70" s="173">
        <f t="shared" si="3"/>
        <v>-4.1508199576924032E-2</v>
      </c>
      <c r="H70" s="173">
        <f t="shared" si="3"/>
        <v>-1.4163376628444659E-2</v>
      </c>
      <c r="I70" s="173">
        <f>I68/I69</f>
        <v>6.7404287160802073E-2</v>
      </c>
    </row>
    <row r="72" spans="2:9" ht="16" x14ac:dyDescent="0.2">
      <c r="B72" s="267" t="s">
        <v>8597</v>
      </c>
      <c r="C72" s="267"/>
      <c r="D72" s="267"/>
      <c r="E72" s="267"/>
      <c r="F72" s="267"/>
      <c r="G72" s="267"/>
      <c r="H72" s="267"/>
      <c r="I72" s="267"/>
    </row>
    <row r="73" spans="2:9" x14ac:dyDescent="0.2">
      <c r="B73" t="s">
        <v>241</v>
      </c>
      <c r="C73" s="171">
        <f>Hitoricalfs!F27+Hitoricalfs!F21</f>
        <v>9904.0899999999929</v>
      </c>
      <c r="D73" s="171">
        <f>Hitoricalfs!G27+Hitoricalfs!G21</f>
        <v>1073.7000000000207</v>
      </c>
      <c r="E73" s="171">
        <f>Hitoricalfs!H27+Hitoricalfs!H21</f>
        <v>-3438.3600000000388</v>
      </c>
      <c r="F73" s="171">
        <f>Hitoricalfs!I27+Hitoricalfs!I21</f>
        <v>8740.7199999999921</v>
      </c>
      <c r="G73" s="171">
        <f>Hitoricalfs!J27+Hitoricalfs!J21</f>
        <v>-115.59999999998763</v>
      </c>
      <c r="H73" s="171">
        <f>Hitoricalfs!K27+Hitoricalfs!K21</f>
        <v>6955.4399999999623</v>
      </c>
      <c r="I73" s="171">
        <f>Hitoricalfs!L27+Hitoricalfs!L21</f>
        <v>32268.210000000057</v>
      </c>
    </row>
    <row r="74" spans="2:9" x14ac:dyDescent="0.2">
      <c r="B74" t="s">
        <v>87</v>
      </c>
      <c r="C74" s="171">
        <f>C$63</f>
        <v>327191.81</v>
      </c>
      <c r="D74" s="171">
        <f t="shared" ref="D74:I74" si="4">D$63</f>
        <v>305703.49</v>
      </c>
      <c r="E74" s="171">
        <f t="shared" si="4"/>
        <v>320179.39</v>
      </c>
      <c r="F74" s="171">
        <f t="shared" si="4"/>
        <v>341569.91</v>
      </c>
      <c r="G74" s="171">
        <f t="shared" si="4"/>
        <v>329061.49</v>
      </c>
      <c r="H74" s="171">
        <f t="shared" si="4"/>
        <v>334674.43</v>
      </c>
      <c r="I74" s="171">
        <f t="shared" si="4"/>
        <v>370663.96</v>
      </c>
    </row>
    <row r="75" spans="2:9" x14ac:dyDescent="0.2">
      <c r="B75" s="172" t="s">
        <v>8598</v>
      </c>
      <c r="C75" s="173">
        <f t="shared" ref="C75:H75" si="5">C73/C74</f>
        <v>3.0269981391037853E-2</v>
      </c>
      <c r="D75" s="173">
        <f t="shared" si="5"/>
        <v>3.5122268312999002E-3</v>
      </c>
      <c r="E75" s="173">
        <f t="shared" si="5"/>
        <v>-1.07388548650806E-2</v>
      </c>
      <c r="F75" s="173">
        <f t="shared" si="5"/>
        <v>2.5589841915524679E-2</v>
      </c>
      <c r="G75" s="173">
        <f t="shared" si="5"/>
        <v>-3.5130212289498732E-4</v>
      </c>
      <c r="H75" s="173">
        <f t="shared" si="5"/>
        <v>2.0782705150196156E-2</v>
      </c>
      <c r="I75" s="173">
        <f>I73/I74</f>
        <v>8.7055159071845176E-2</v>
      </c>
    </row>
    <row r="77" spans="2:9" ht="16" x14ac:dyDescent="0.2">
      <c r="B77" s="267" t="s">
        <v>8599</v>
      </c>
      <c r="C77" s="267"/>
      <c r="D77" s="267"/>
      <c r="E77" s="267"/>
      <c r="F77" s="267"/>
      <c r="G77" s="267"/>
      <c r="H77" s="267"/>
      <c r="I77" s="267"/>
    </row>
    <row r="78" spans="2:9" x14ac:dyDescent="0.2">
      <c r="B78" t="s">
        <v>185</v>
      </c>
      <c r="C78" s="171">
        <f>'Data Sheet'!E72*'Data Sheet'!E99/10000000</f>
        <v>111001.55200051502</v>
      </c>
      <c r="D78" s="171">
        <f>'Data Sheet'!F72*'Data Sheet'!F99/10000000</f>
        <v>59177.055028575</v>
      </c>
      <c r="E78" s="171">
        <f>'Data Sheet'!G72*'Data Sheet'!G99/10000000</f>
        <v>25561.844544424999</v>
      </c>
      <c r="F78" s="171">
        <f>'Data Sheet'!H72*'Data Sheet'!H99/10000000</f>
        <v>115561.05074898001</v>
      </c>
      <c r="G78" s="171">
        <f>'Data Sheet'!I72*'Data Sheet'!I99/10000000</f>
        <v>166100.87141762499</v>
      </c>
      <c r="H78" s="171">
        <f>'Data Sheet'!J72*'Data Sheet'!J99/10000000</f>
        <v>161170.49105968</v>
      </c>
      <c r="I78" s="171">
        <f>'Data Sheet'!K72*'Data Sheet'!K99/10000000</f>
        <v>380252.05210087996</v>
      </c>
    </row>
    <row r="79" spans="2:9" x14ac:dyDescent="0.2">
      <c r="B79" t="s">
        <v>8600</v>
      </c>
      <c r="C79" s="171">
        <f>'Data Sheet'!E61</f>
        <v>88950.47</v>
      </c>
      <c r="D79" s="171">
        <f>'Data Sheet'!F61</f>
        <v>106175.34</v>
      </c>
      <c r="E79" s="171">
        <f>'Data Sheet'!G61</f>
        <v>124787.64</v>
      </c>
      <c r="F79" s="171">
        <f>'Data Sheet'!H61</f>
        <v>142130.57</v>
      </c>
      <c r="G79" s="171">
        <f>'Data Sheet'!I61</f>
        <v>146449.03</v>
      </c>
      <c r="H79" s="171">
        <f>'Data Sheet'!J61</f>
        <v>134113.44</v>
      </c>
      <c r="I79" s="171">
        <f>'Data Sheet'!K61</f>
        <v>107262.5</v>
      </c>
    </row>
    <row r="80" spans="2:9" x14ac:dyDescent="0.2">
      <c r="B80" s="172" t="s">
        <v>8601</v>
      </c>
      <c r="C80" s="173">
        <f t="shared" ref="C80:H80" si="6">C78/C79</f>
        <v>1.2479029284557464</v>
      </c>
      <c r="D80" s="173">
        <f t="shared" si="6"/>
        <v>0.55735215944281413</v>
      </c>
      <c r="E80" s="173">
        <f t="shared" si="6"/>
        <v>0.2048427596228681</v>
      </c>
      <c r="F80" s="173">
        <f t="shared" si="6"/>
        <v>0.81306259975584427</v>
      </c>
      <c r="G80" s="173">
        <f t="shared" si="6"/>
        <v>1.1341889489990136</v>
      </c>
      <c r="H80" s="173">
        <f t="shared" si="6"/>
        <v>1.2017474986823096</v>
      </c>
      <c r="I80" s="173">
        <f>I78/I79</f>
        <v>3.5450605020475932</v>
      </c>
    </row>
    <row r="82" spans="2:9" ht="16" x14ac:dyDescent="0.2">
      <c r="B82" s="267" t="s">
        <v>8602</v>
      </c>
      <c r="C82" s="267"/>
      <c r="D82" s="267"/>
      <c r="E82" s="267"/>
      <c r="F82" s="267"/>
      <c r="G82" s="267"/>
      <c r="H82" s="267"/>
      <c r="I82" s="267"/>
    </row>
    <row r="83" spans="2:9" x14ac:dyDescent="0.2">
      <c r="C83" s="170">
        <f t="shared" ref="C83:I83" si="7">C67</f>
        <v>43190</v>
      </c>
      <c r="D83" s="170">
        <f t="shared" si="7"/>
        <v>43555</v>
      </c>
      <c r="E83" s="170">
        <f t="shared" si="7"/>
        <v>43921</v>
      </c>
      <c r="F83" s="170">
        <f t="shared" si="7"/>
        <v>44286</v>
      </c>
      <c r="G83" s="170">
        <f t="shared" si="7"/>
        <v>44651</v>
      </c>
      <c r="H83" s="170">
        <f t="shared" si="7"/>
        <v>45016</v>
      </c>
      <c r="I83" s="170">
        <f t="shared" si="7"/>
        <v>45382</v>
      </c>
    </row>
    <row r="84" spans="2:9" x14ac:dyDescent="0.2">
      <c r="B84" t="s">
        <v>8603</v>
      </c>
      <c r="C84" s="171">
        <f>'Data Sheet'!E17</f>
        <v>291550.48</v>
      </c>
      <c r="D84" s="171">
        <f>'Data Sheet'!F17</f>
        <v>301938.40000000002</v>
      </c>
      <c r="E84" s="171">
        <f>'Data Sheet'!G17</f>
        <v>261067.97</v>
      </c>
      <c r="F84" s="171">
        <f>'Data Sheet'!H17</f>
        <v>249794.75</v>
      </c>
      <c r="G84" s="171">
        <f>'Data Sheet'!I17</f>
        <v>278453.62</v>
      </c>
      <c r="H84" s="171">
        <f>'Data Sheet'!J17</f>
        <v>345966.97</v>
      </c>
      <c r="I84" s="171">
        <f>'Data Sheet'!K17</f>
        <v>437927.77</v>
      </c>
    </row>
    <row r="85" spans="2:9" x14ac:dyDescent="0.2">
      <c r="B85" t="s">
        <v>87</v>
      </c>
      <c r="C85" s="171">
        <f>C74</f>
        <v>327191.81</v>
      </c>
      <c r="D85" s="171">
        <f t="shared" ref="D85:I85" si="8">D74</f>
        <v>305703.49</v>
      </c>
      <c r="E85" s="171">
        <f t="shared" si="8"/>
        <v>320179.39</v>
      </c>
      <c r="F85" s="171">
        <f t="shared" si="8"/>
        <v>341569.91</v>
      </c>
      <c r="G85" s="171">
        <f t="shared" si="8"/>
        <v>329061.49</v>
      </c>
      <c r="H85" s="171">
        <f t="shared" si="8"/>
        <v>334674.43</v>
      </c>
      <c r="I85" s="171">
        <f t="shared" si="8"/>
        <v>370663.96</v>
      </c>
    </row>
    <row r="86" spans="2:9" x14ac:dyDescent="0.2">
      <c r="B86" s="172" t="s">
        <v>8604</v>
      </c>
      <c r="C86" s="173">
        <f>C84/C85</f>
        <v>0.89106900322474447</v>
      </c>
      <c r="D86" s="173">
        <f t="shared" ref="D86:I86" si="9">D84/D85</f>
        <v>0.98768385012549265</v>
      </c>
      <c r="E86" s="173">
        <f t="shared" si="9"/>
        <v>0.81538030914482029</v>
      </c>
      <c r="F86" s="173">
        <f t="shared" si="9"/>
        <v>0.73131368626703686</v>
      </c>
      <c r="G86" s="173">
        <f t="shared" si="9"/>
        <v>0.84620543108827473</v>
      </c>
      <c r="H86" s="173">
        <f t="shared" si="9"/>
        <v>1.0337418666851841</v>
      </c>
      <c r="I86" s="173">
        <f t="shared" si="9"/>
        <v>1.1814684384206116</v>
      </c>
    </row>
    <row r="88" spans="2:9" ht="16" x14ac:dyDescent="0.2">
      <c r="B88" s="267" t="s">
        <v>8605</v>
      </c>
      <c r="C88" s="267"/>
      <c r="D88" s="267"/>
      <c r="E88" s="267"/>
      <c r="F88" s="267"/>
      <c r="G88" s="267"/>
      <c r="H88" s="267"/>
      <c r="I88" s="267"/>
    </row>
    <row r="89" spans="2:9" x14ac:dyDescent="0.2">
      <c r="C89" s="170">
        <f>C83</f>
        <v>43190</v>
      </c>
      <c r="D89" s="170">
        <f t="shared" ref="D89:I89" si="10">D83</f>
        <v>43555</v>
      </c>
      <c r="E89" s="170">
        <f t="shared" si="10"/>
        <v>43921</v>
      </c>
      <c r="F89" s="170">
        <f t="shared" si="10"/>
        <v>44286</v>
      </c>
      <c r="G89" s="170">
        <f t="shared" si="10"/>
        <v>44651</v>
      </c>
      <c r="H89" s="170">
        <f t="shared" si="10"/>
        <v>45016</v>
      </c>
      <c r="I89" s="170">
        <f t="shared" si="10"/>
        <v>45382</v>
      </c>
    </row>
    <row r="90" spans="2:9" x14ac:dyDescent="0.2">
      <c r="B90" s="172" t="s">
        <v>8606</v>
      </c>
      <c r="C90" s="183">
        <f>(C64*1.2)+(C70*1.4)+(C75*3.3)+(C80*0.6)*(C86*1)</f>
        <v>0.77860737917250145</v>
      </c>
      <c r="D90" s="183">
        <f t="shared" ref="D90:I90" si="11">(D64*1.2)+(D70*1.4)+(D75*3.3)+(D80*0.6)*(D86*1)</f>
        <v>0.3608968793755839</v>
      </c>
      <c r="E90" s="183">
        <f t="shared" si="11"/>
        <v>4.617829415679725E-2</v>
      </c>
      <c r="F90" s="183">
        <f t="shared" si="11"/>
        <v>0.47939986079047969</v>
      </c>
      <c r="G90" s="183">
        <f t="shared" si="11"/>
        <v>0.5622557691805945</v>
      </c>
      <c r="H90" s="183">
        <f t="shared" si="11"/>
        <v>0.81816205825619359</v>
      </c>
      <c r="I90" s="183">
        <f t="shared" si="11"/>
        <v>2.9342537243331397</v>
      </c>
    </row>
    <row r="91" spans="2:9" x14ac:dyDescent="0.2">
      <c r="B91" s="184" t="s">
        <v>8607</v>
      </c>
      <c r="C91" s="185" t="str">
        <f>IF(C90&lt;1.81," Distressed",IF(C90&gt;3,"Strong","Grey Zone"))</f>
        <v xml:space="preserve"> Distressed</v>
      </c>
      <c r="D91" s="185" t="str">
        <f t="shared" ref="D91:I91" si="12">IF(D90&lt;1.81," Distressed",IF(D90&gt;3,"Strong","Grey Zone"))</f>
        <v xml:space="preserve"> Distressed</v>
      </c>
      <c r="E91" s="185" t="str">
        <f t="shared" si="12"/>
        <v xml:space="preserve"> Distressed</v>
      </c>
      <c r="F91" s="185" t="str">
        <f t="shared" si="12"/>
        <v xml:space="preserve"> Distressed</v>
      </c>
      <c r="G91" s="185" t="str">
        <f t="shared" si="12"/>
        <v xml:space="preserve"> Distressed</v>
      </c>
      <c r="H91" s="185" t="str">
        <f t="shared" si="12"/>
        <v xml:space="preserve"> Distressed</v>
      </c>
      <c r="I91" s="185" t="str">
        <f t="shared" si="12"/>
        <v>Grey Zone</v>
      </c>
    </row>
    <row r="95" spans="2:9" ht="11.25" customHeight="1" x14ac:dyDescent="0.2">
      <c r="B95" s="267"/>
      <c r="C95" s="267"/>
      <c r="D95" s="267"/>
      <c r="E95" s="267"/>
      <c r="F95" s="267"/>
      <c r="G95" s="267"/>
      <c r="H95" s="267"/>
      <c r="I95" s="267"/>
    </row>
  </sheetData>
  <mergeCells count="9">
    <mergeCell ref="B82:I82"/>
    <mergeCell ref="B88:I88"/>
    <mergeCell ref="B95:I95"/>
    <mergeCell ref="B8:I8"/>
    <mergeCell ref="B9:I12"/>
    <mergeCell ref="B60:I60"/>
    <mergeCell ref="B66:I66"/>
    <mergeCell ref="B72:I72"/>
    <mergeCell ref="B77:I77"/>
  </mergeCells>
  <pageMargins left="0.7" right="0.7" top="0.75" bottom="0.75" header="0.3" footer="0.3"/>
  <pageSetup paperSize="9"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D9E90-CB9A-434C-BE4F-4D50A0FB0782}">
  <sheetPr codeName="Sheet11"/>
  <dimension ref="B2:O18"/>
  <sheetViews>
    <sheetView showGridLines="0" workbookViewId="0">
      <selection activeCell="H23" sqref="H23"/>
    </sheetView>
  </sheetViews>
  <sheetFormatPr baseColWidth="10" defaultRowHeight="15" x14ac:dyDescent="0.2"/>
  <cols>
    <col min="1" max="1" width="2" customWidth="1"/>
    <col min="4" max="4" width="11.33203125" bestFit="1" customWidth="1"/>
  </cols>
  <sheetData>
    <row r="2" spans="2:15" x14ac:dyDescent="0.2">
      <c r="B2" s="270" t="str">
        <f>'Data Sheet'!B1&amp;" - "&amp;'Data Sheet'!A17</f>
        <v>TATA MOTORS LTD - Sales</v>
      </c>
      <c r="C2" s="270"/>
      <c r="D2" s="270"/>
      <c r="E2" s="270"/>
      <c r="G2" s="270" t="str">
        <f>'Data Sheet'!B1&amp;" - "&amp;Hitoricalfs!B18</f>
        <v>TATA MOTORS LTD - EBITDA</v>
      </c>
      <c r="H2" s="270"/>
      <c r="I2" s="270"/>
      <c r="J2" s="270"/>
      <c r="L2" s="270" t="str">
        <f>'Data Sheet'!B1&amp;" - "&amp;Hitoricalfs!B38</f>
        <v>TATA MOTORS LTD - EPS</v>
      </c>
      <c r="M2" s="270"/>
      <c r="N2" s="270"/>
      <c r="O2" s="270"/>
    </row>
    <row r="3" spans="2:15" x14ac:dyDescent="0.2">
      <c r="B3" s="13" t="s">
        <v>151</v>
      </c>
      <c r="C3" s="13" t="s">
        <v>149</v>
      </c>
      <c r="D3" s="13" t="s">
        <v>150</v>
      </c>
      <c r="E3" s="13" t="s">
        <v>10</v>
      </c>
      <c r="G3" s="13" t="s">
        <v>151</v>
      </c>
      <c r="H3" s="13" t="s">
        <v>149</v>
      </c>
      <c r="I3" s="13" t="s">
        <v>69</v>
      </c>
      <c r="J3" s="13" t="s">
        <v>10</v>
      </c>
      <c r="L3" s="13" t="s">
        <v>151</v>
      </c>
      <c r="M3" s="13" t="s">
        <v>149</v>
      </c>
      <c r="N3" s="13" t="s">
        <v>33</v>
      </c>
      <c r="O3" s="13" t="s">
        <v>152</v>
      </c>
    </row>
    <row r="4" spans="2:15" x14ac:dyDescent="0.2">
      <c r="B4" s="25">
        <v>1</v>
      </c>
      <c r="C4" s="47">
        <f>'Data Sheet'!B16</f>
        <v>42094</v>
      </c>
      <c r="D4" s="17" cm="1">
        <f t="array" ref="D4:D13">TRANSPOSE('Data Sheet'!B17:K17
)</f>
        <v>263158.98</v>
      </c>
      <c r="G4" s="25">
        <v>1</v>
      </c>
      <c r="H4" s="47">
        <f>'Data Sheet'!B16</f>
        <v>42094</v>
      </c>
      <c r="I4" s="17" cm="1">
        <f t="array" ref="I4:I13">TRANSPOSE(Hitoricalfs!C18:L18
)</f>
        <v>39238.64999999998</v>
      </c>
      <c r="L4" s="25">
        <v>1</v>
      </c>
      <c r="M4" s="47">
        <f>'Data Sheet'!B16</f>
        <v>42094</v>
      </c>
      <c r="N4" s="17" cm="1">
        <f t="array" ref="N4:N13">TRANSPOSE(Hitoricalfs!C38:L38
)</f>
        <v>46.220198102098706</v>
      </c>
    </row>
    <row r="5" spans="2:15" x14ac:dyDescent="0.2">
      <c r="B5" s="25">
        <v>2</v>
      </c>
      <c r="C5" s="47">
        <f>C4+365</f>
        <v>42459</v>
      </c>
      <c r="D5" s="17">
        <v>273045.59999999998</v>
      </c>
      <c r="E5" s="16">
        <f>D5/D4-1</f>
        <v>3.75690010654397E-2</v>
      </c>
      <c r="G5" s="25">
        <v>2</v>
      </c>
      <c r="H5" s="47">
        <f>H4+365</f>
        <v>42459</v>
      </c>
      <c r="I5" s="17">
        <v>38395.249999999971</v>
      </c>
      <c r="J5" s="16">
        <f>I5/I4-1</f>
        <v>-2.1494113584437979E-2</v>
      </c>
      <c r="L5" s="25">
        <v>2</v>
      </c>
      <c r="M5" s="47">
        <f>M4+365</f>
        <v>42459</v>
      </c>
      <c r="N5" s="17">
        <v>47.694444444444336</v>
      </c>
      <c r="O5" s="16">
        <f>N5/N4-1</f>
        <v>3.189614936502605E-2</v>
      </c>
    </row>
    <row r="6" spans="2:15" x14ac:dyDescent="0.2">
      <c r="B6" s="25">
        <v>3</v>
      </c>
      <c r="C6" s="47">
        <f t="shared" ref="C6:C18" si="0">C5+365</f>
        <v>42824</v>
      </c>
      <c r="D6" s="17">
        <v>269692.51</v>
      </c>
      <c r="E6" s="16">
        <f t="shared" ref="E6:E18" si="1">D6/D5-1</f>
        <v>-1.2280329732469508E-2</v>
      </c>
      <c r="G6" s="25">
        <v>3</v>
      </c>
      <c r="H6" s="47">
        <f t="shared" ref="H6:H18" si="2">H5+365</f>
        <v>42824</v>
      </c>
      <c r="I6" s="17">
        <v>29588.690000000046</v>
      </c>
      <c r="J6" s="16">
        <f t="shared" ref="J6:J18" si="3">I6/I5-1</f>
        <v>-0.22936587208052905</v>
      </c>
      <c r="L6" s="25">
        <v>3</v>
      </c>
      <c r="M6" s="47">
        <f t="shared" ref="M6:M18" si="4">M5+365</f>
        <v>42824</v>
      </c>
      <c r="N6" s="17">
        <v>14.527274616423808</v>
      </c>
      <c r="O6" s="16">
        <f t="shared" ref="O6:O18" si="5">N6/N5-1</f>
        <v>-0.69540950134463697</v>
      </c>
    </row>
    <row r="7" spans="2:15" x14ac:dyDescent="0.2">
      <c r="B7" s="25">
        <v>4</v>
      </c>
      <c r="C7" s="47">
        <f t="shared" si="0"/>
        <v>43189</v>
      </c>
      <c r="D7" s="17">
        <v>291550.48</v>
      </c>
      <c r="E7" s="16">
        <f t="shared" si="1"/>
        <v>8.104774581985974E-2</v>
      </c>
      <c r="G7" s="25">
        <v>4</v>
      </c>
      <c r="H7" s="47">
        <f t="shared" si="2"/>
        <v>43189</v>
      </c>
      <c r="I7" s="17">
        <v>31457.679999999993</v>
      </c>
      <c r="J7" s="16">
        <f t="shared" si="3"/>
        <v>6.3165689322506102E-2</v>
      </c>
      <c r="L7" s="25">
        <v>4</v>
      </c>
      <c r="M7" s="47">
        <f t="shared" si="4"/>
        <v>43189</v>
      </c>
      <c r="N7" s="17">
        <v>3.049111626779315</v>
      </c>
      <c r="O7" s="16">
        <f t="shared" si="5"/>
        <v>-0.79011124197155724</v>
      </c>
    </row>
    <row r="8" spans="2:15" x14ac:dyDescent="0.2">
      <c r="B8" s="25">
        <v>5</v>
      </c>
      <c r="C8" s="47">
        <f t="shared" si="0"/>
        <v>43554</v>
      </c>
      <c r="D8" s="17">
        <v>301938.40000000002</v>
      </c>
      <c r="E8" s="16">
        <f t="shared" si="1"/>
        <v>3.5629919045237157E-2</v>
      </c>
      <c r="G8" s="25">
        <v>5</v>
      </c>
      <c r="H8" s="47">
        <f t="shared" si="2"/>
        <v>43554</v>
      </c>
      <c r="I8" s="17">
        <v>24664.330000000024</v>
      </c>
      <c r="J8" s="16">
        <f t="shared" si="3"/>
        <v>-0.21595203460649259</v>
      </c>
      <c r="L8" s="25">
        <v>5</v>
      </c>
      <c r="M8" s="47">
        <f t="shared" si="4"/>
        <v>43554</v>
      </c>
      <c r="N8" s="17">
        <v>-7.7839157690575265</v>
      </c>
      <c r="O8" s="16">
        <f t="shared" si="5"/>
        <v>-3.5528470983790919</v>
      </c>
    </row>
    <row r="9" spans="2:15" x14ac:dyDescent="0.2">
      <c r="B9" s="25">
        <v>6</v>
      </c>
      <c r="C9" s="47">
        <f t="shared" si="0"/>
        <v>43919</v>
      </c>
      <c r="D9" s="17">
        <v>261067.97</v>
      </c>
      <c r="E9" s="16">
        <f t="shared" si="1"/>
        <v>-0.135360159555724</v>
      </c>
      <c r="G9" s="25">
        <v>6</v>
      </c>
      <c r="H9" s="47">
        <f t="shared" si="2"/>
        <v>43919</v>
      </c>
      <c r="I9" s="17">
        <v>17987.069999999963</v>
      </c>
      <c r="J9" s="16">
        <f t="shared" si="3"/>
        <v>-0.27072537547138131</v>
      </c>
      <c r="L9" s="25">
        <v>6</v>
      </c>
      <c r="M9" s="47">
        <f t="shared" si="4"/>
        <v>43919</v>
      </c>
      <c r="N9" s="17">
        <v>-35.859307219164904</v>
      </c>
      <c r="O9" s="16">
        <f t="shared" si="5"/>
        <v>3.6068467700681115</v>
      </c>
    </row>
    <row r="10" spans="2:15" x14ac:dyDescent="0.2">
      <c r="B10" s="25">
        <v>7</v>
      </c>
      <c r="C10" s="47">
        <f t="shared" si="0"/>
        <v>44284</v>
      </c>
      <c r="D10" s="17">
        <v>249794.75</v>
      </c>
      <c r="E10" s="16">
        <f t="shared" si="1"/>
        <v>-4.3181168490336042E-2</v>
      </c>
      <c r="G10" s="25">
        <v>7</v>
      </c>
      <c r="H10" s="47">
        <f t="shared" si="2"/>
        <v>44284</v>
      </c>
      <c r="I10" s="17">
        <v>32287.429999999989</v>
      </c>
      <c r="J10" s="16">
        <f t="shared" si="3"/>
        <v>0.79503554497758966</v>
      </c>
      <c r="L10" s="25">
        <v>7</v>
      </c>
      <c r="M10" s="47">
        <f t="shared" si="4"/>
        <v>44284</v>
      </c>
      <c r="N10" s="17">
        <v>-5.7172845827184542</v>
      </c>
      <c r="O10" s="16">
        <f t="shared" si="5"/>
        <v>-0.84056344011958861</v>
      </c>
    </row>
    <row r="11" spans="2:15" x14ac:dyDescent="0.2">
      <c r="B11" s="25">
        <v>8</v>
      </c>
      <c r="C11" s="47">
        <f t="shared" si="0"/>
        <v>44649</v>
      </c>
      <c r="D11" s="17">
        <v>278453.62</v>
      </c>
      <c r="E11" s="16">
        <f t="shared" si="1"/>
        <v>0.11472967306158344</v>
      </c>
      <c r="G11" s="25">
        <v>8</v>
      </c>
      <c r="H11" s="47">
        <f t="shared" si="2"/>
        <v>44649</v>
      </c>
      <c r="I11" s="17">
        <v>24720.090000000015</v>
      </c>
      <c r="J11" s="16">
        <f t="shared" si="3"/>
        <v>-0.234374182150762</v>
      </c>
      <c r="L11" s="25">
        <v>8</v>
      </c>
      <c r="M11" s="47">
        <f t="shared" si="4"/>
        <v>44649</v>
      </c>
      <c r="N11" s="17">
        <v>-41.132140813683833</v>
      </c>
      <c r="O11" s="16">
        <f t="shared" si="5"/>
        <v>6.194349033807641</v>
      </c>
    </row>
    <row r="12" spans="2:15" x14ac:dyDescent="0.2">
      <c r="B12" s="25">
        <v>9</v>
      </c>
      <c r="C12" s="47">
        <f t="shared" si="0"/>
        <v>45014</v>
      </c>
      <c r="D12" s="17">
        <v>345966.97</v>
      </c>
      <c r="E12" s="16">
        <f t="shared" si="1"/>
        <v>0.24245815155859707</v>
      </c>
      <c r="G12" s="25">
        <v>9</v>
      </c>
      <c r="H12" s="47">
        <f t="shared" si="2"/>
        <v>45014</v>
      </c>
      <c r="I12" s="17">
        <v>31815.799999999959</v>
      </c>
      <c r="J12" s="16">
        <f t="shared" si="3"/>
        <v>0.28704223973294352</v>
      </c>
      <c r="L12" s="25">
        <v>9</v>
      </c>
      <c r="M12" s="47">
        <f t="shared" si="4"/>
        <v>45014</v>
      </c>
      <c r="N12" s="17">
        <v>-11.965495438533218</v>
      </c>
      <c r="O12" s="16">
        <f t="shared" si="5"/>
        <v>-0.70909621522659627</v>
      </c>
    </row>
    <row r="13" spans="2:15" x14ac:dyDescent="0.2">
      <c r="B13" s="25">
        <v>10</v>
      </c>
      <c r="C13" s="47">
        <f t="shared" si="0"/>
        <v>45379</v>
      </c>
      <c r="D13" s="17">
        <v>437927.77</v>
      </c>
      <c r="E13" s="16">
        <f t="shared" si="1"/>
        <v>0.26580803363974326</v>
      </c>
      <c r="G13" s="25">
        <v>10</v>
      </c>
      <c r="H13" s="47">
        <f t="shared" si="2"/>
        <v>45379</v>
      </c>
      <c r="I13" s="17">
        <v>59538.340000000055</v>
      </c>
      <c r="J13" s="16">
        <f t="shared" si="3"/>
        <v>0.87134505497269066</v>
      </c>
      <c r="L13" s="25">
        <v>10</v>
      </c>
      <c r="M13" s="47">
        <f t="shared" si="4"/>
        <v>45379</v>
      </c>
      <c r="N13" s="17">
        <v>78.629509281824639</v>
      </c>
      <c r="O13" s="16">
        <f t="shared" si="5"/>
        <v>-7.5713542482001381</v>
      </c>
    </row>
    <row r="14" spans="2:15" x14ac:dyDescent="0.2">
      <c r="B14" s="48">
        <v>11</v>
      </c>
      <c r="C14" s="49">
        <f t="shared" si="0"/>
        <v>45744</v>
      </c>
      <c r="D14" s="50">
        <f>FORECAST(B14,$D$4:$D$13,$B$4:$B$13)</f>
        <v>362627.59266666661</v>
      </c>
      <c r="E14" s="51">
        <f t="shared" si="1"/>
        <v>-0.17194656857073354</v>
      </c>
      <c r="G14" s="48">
        <v>11</v>
      </c>
      <c r="H14" s="49">
        <f t="shared" si="2"/>
        <v>45744</v>
      </c>
      <c r="I14" s="50">
        <f>FORECAST(G14,$I$4:$I$13,$G$4:$G$13)</f>
        <v>36573.001333333348</v>
      </c>
      <c r="J14" s="16">
        <f t="shared" si="3"/>
        <v>-0.38572352985767966</v>
      </c>
      <c r="L14" s="48">
        <v>11</v>
      </c>
      <c r="M14" s="49">
        <f t="shared" si="4"/>
        <v>45744</v>
      </c>
      <c r="N14" s="50">
        <f>FORECAST(L14,$N$4:$N$13,$L$4:$L$13)</f>
        <v>-6.5206751015736586</v>
      </c>
      <c r="O14" s="16">
        <f t="shared" si="5"/>
        <v>-1.0829291084369126</v>
      </c>
    </row>
    <row r="15" spans="2:15" x14ac:dyDescent="0.2">
      <c r="B15" s="48">
        <v>12</v>
      </c>
      <c r="C15" s="49">
        <f t="shared" si="0"/>
        <v>46109</v>
      </c>
      <c r="D15" s="50">
        <f t="shared" ref="D15:D18" si="6">FORECAST(B15,$D$4:$D$13,$B$4:$B$13)</f>
        <v>374512.66315151507</v>
      </c>
      <c r="E15" s="51">
        <f t="shared" si="1"/>
        <v>3.2774865247977569E-2</v>
      </c>
      <c r="G15" s="48">
        <v>12</v>
      </c>
      <c r="H15" s="49">
        <f t="shared" si="2"/>
        <v>46109</v>
      </c>
      <c r="I15" s="50">
        <f t="shared" ref="I15:I18" si="7">FORECAST(G15,$I$4:$I$13,$G$4:$G$13)</f>
        <v>37228.213757575781</v>
      </c>
      <c r="J15" s="16">
        <f t="shared" si="3"/>
        <v>1.7915194278716795E-2</v>
      </c>
      <c r="L15" s="48">
        <v>12</v>
      </c>
      <c r="M15" s="49">
        <f t="shared" si="4"/>
        <v>46109</v>
      </c>
      <c r="N15" s="50">
        <f t="shared" ref="N15:N18" si="8">FORECAST(L15,$N$4:$N$13,$L$4:$L$13)</f>
        <v>-9.3001141063763768</v>
      </c>
      <c r="O15" s="16">
        <f t="shared" si="5"/>
        <v>0.42625019058715963</v>
      </c>
    </row>
    <row r="16" spans="2:15" x14ac:dyDescent="0.2">
      <c r="B16" s="48">
        <v>13</v>
      </c>
      <c r="C16" s="49">
        <f t="shared" si="0"/>
        <v>46474</v>
      </c>
      <c r="D16" s="50">
        <f t="shared" si="6"/>
        <v>386397.73363636358</v>
      </c>
      <c r="E16" s="51">
        <f t="shared" si="1"/>
        <v>3.1734762677544603E-2</v>
      </c>
      <c r="G16" s="48">
        <v>13</v>
      </c>
      <c r="H16" s="49">
        <f t="shared" si="2"/>
        <v>46474</v>
      </c>
      <c r="I16" s="50">
        <f t="shared" si="7"/>
        <v>37883.426181818206</v>
      </c>
      <c r="J16" s="16">
        <f t="shared" si="3"/>
        <v>1.7599888850672984E-2</v>
      </c>
      <c r="L16" s="48">
        <v>13</v>
      </c>
      <c r="M16" s="49">
        <f t="shared" si="4"/>
        <v>46474</v>
      </c>
      <c r="N16" s="50">
        <f t="shared" si="8"/>
        <v>-12.079553111179095</v>
      </c>
      <c r="O16" s="16">
        <f t="shared" si="5"/>
        <v>0.29886074224584713</v>
      </c>
    </row>
    <row r="17" spans="2:15" x14ac:dyDescent="0.2">
      <c r="B17" s="48">
        <v>14</v>
      </c>
      <c r="C17" s="49">
        <f t="shared" si="0"/>
        <v>46839</v>
      </c>
      <c r="D17" s="50">
        <f t="shared" si="6"/>
        <v>398282.8041212121</v>
      </c>
      <c r="E17" s="51">
        <f t="shared" si="1"/>
        <v>3.0758644397312906E-2</v>
      </c>
      <c r="G17" s="48">
        <v>14</v>
      </c>
      <c r="H17" s="49">
        <f t="shared" si="2"/>
        <v>46839</v>
      </c>
      <c r="I17" s="50">
        <f t="shared" si="7"/>
        <v>38538.638606060631</v>
      </c>
      <c r="J17" s="16">
        <f t="shared" si="3"/>
        <v>1.7295490146477022E-2</v>
      </c>
      <c r="L17" s="48">
        <v>14</v>
      </c>
      <c r="M17" s="49">
        <f t="shared" si="4"/>
        <v>46839</v>
      </c>
      <c r="N17" s="50">
        <f t="shared" si="8"/>
        <v>-14.858992115981806</v>
      </c>
      <c r="O17" s="16">
        <f t="shared" si="5"/>
        <v>0.23009452247289364</v>
      </c>
    </row>
    <row r="18" spans="2:15" x14ac:dyDescent="0.2">
      <c r="B18" s="48">
        <v>15</v>
      </c>
      <c r="C18" s="49">
        <f t="shared" si="0"/>
        <v>47204</v>
      </c>
      <c r="D18" s="50">
        <f t="shared" si="6"/>
        <v>410167.87460606056</v>
      </c>
      <c r="E18" s="51">
        <f t="shared" si="1"/>
        <v>2.9840782383442788E-2</v>
      </c>
      <c r="G18" s="48">
        <v>15</v>
      </c>
      <c r="H18" s="49">
        <f t="shared" si="2"/>
        <v>47204</v>
      </c>
      <c r="I18" s="50">
        <f t="shared" si="7"/>
        <v>39193.851030303056</v>
      </c>
      <c r="J18" s="16">
        <f t="shared" si="3"/>
        <v>1.7001441876034029E-2</v>
      </c>
      <c r="L18" s="48">
        <v>15</v>
      </c>
      <c r="M18" s="49">
        <f t="shared" si="4"/>
        <v>47204</v>
      </c>
      <c r="N18" s="50">
        <f t="shared" si="8"/>
        <v>-17.638431120784524</v>
      </c>
      <c r="O18" s="16">
        <f t="shared" si="5"/>
        <v>0.18705434279174638</v>
      </c>
    </row>
  </sheetData>
  <mergeCells count="3">
    <mergeCell ref="B2:E2"/>
    <mergeCell ref="G2:J2"/>
    <mergeCell ref="L2:O2"/>
  </mergeCell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2D59-04DA-B24E-ACCE-DC2E411B58B9}">
  <sheetPr codeName="Sheet12"/>
  <dimension ref="B2:K38"/>
  <sheetViews>
    <sheetView showGridLines="0" tabSelected="1" workbookViewId="0">
      <selection activeCell="M10" sqref="M10"/>
    </sheetView>
  </sheetViews>
  <sheetFormatPr baseColWidth="10" defaultRowHeight="15" x14ac:dyDescent="0.2"/>
  <cols>
    <col min="1" max="1" width="2" customWidth="1"/>
    <col min="2" max="2" width="16.83203125" customWidth="1"/>
  </cols>
  <sheetData>
    <row r="2" spans="2:11" x14ac:dyDescent="0.2">
      <c r="B2" s="271" t="str">
        <f>"Common size statement - "&amp;'Data Sheet'!B1</f>
        <v>Common size statement - TATA MOTORS LTD</v>
      </c>
      <c r="C2" s="271"/>
      <c r="D2" s="271"/>
      <c r="E2" s="271"/>
      <c r="F2" s="271"/>
      <c r="G2" s="271"/>
      <c r="H2" s="271"/>
      <c r="I2" s="271"/>
      <c r="J2" s="271"/>
      <c r="K2" s="271"/>
    </row>
    <row r="3" spans="2:11" x14ac:dyDescent="0.2">
      <c r="B3" s="5"/>
    </row>
    <row r="4" spans="2:11" ht="16" thickBot="1" x14ac:dyDescent="0.25">
      <c r="B4" s="94" t="s">
        <v>199</v>
      </c>
      <c r="C4" s="95">
        <f>'Data Sheet'!B16</f>
        <v>42094</v>
      </c>
      <c r="D4" s="95">
        <f>'Data Sheet'!C16</f>
        <v>42460</v>
      </c>
      <c r="E4" s="95">
        <f>'Data Sheet'!D16</f>
        <v>42825</v>
      </c>
      <c r="F4" s="95">
        <f>'Data Sheet'!E16</f>
        <v>43190</v>
      </c>
      <c r="G4" s="95">
        <f>'Data Sheet'!F16</f>
        <v>43555</v>
      </c>
      <c r="H4" s="95">
        <f>'Data Sheet'!G16</f>
        <v>43921</v>
      </c>
      <c r="I4" s="95">
        <f>'Data Sheet'!H16</f>
        <v>44286</v>
      </c>
      <c r="J4" s="95">
        <f>'Data Sheet'!I16</f>
        <v>44651</v>
      </c>
      <c r="K4" s="95">
        <f>'Data Sheet'!J16</f>
        <v>45016</v>
      </c>
    </row>
    <row r="5" spans="2:11" x14ac:dyDescent="0.2">
      <c r="B5" s="3"/>
    </row>
    <row r="6" spans="2:11" x14ac:dyDescent="0.2">
      <c r="B6" s="3" t="str">
        <f>'Data Sheet'!A17</f>
        <v>Sales</v>
      </c>
      <c r="C6" s="16">
        <f>'Data Sheet'!B17/'Data Sheet'!B$17</f>
        <v>1</v>
      </c>
      <c r="D6" s="16">
        <f>'Data Sheet'!C17/'Data Sheet'!C$17</f>
        <v>1</v>
      </c>
      <c r="E6" s="16">
        <f>'Data Sheet'!D17/'Data Sheet'!D$17</f>
        <v>1</v>
      </c>
      <c r="F6" s="16">
        <f>'Data Sheet'!E17/'Data Sheet'!E$17</f>
        <v>1</v>
      </c>
      <c r="G6" s="16">
        <f>'Data Sheet'!F17/'Data Sheet'!F$17</f>
        <v>1</v>
      </c>
      <c r="H6" s="16">
        <f>'Data Sheet'!G17/'Data Sheet'!G$17</f>
        <v>1</v>
      </c>
      <c r="I6" s="16">
        <f>'Data Sheet'!H17/'Data Sheet'!H$17</f>
        <v>1</v>
      </c>
      <c r="J6" s="16">
        <f>'Data Sheet'!I17/'Data Sheet'!I$17</f>
        <v>1</v>
      </c>
      <c r="K6" s="16">
        <f>'Data Sheet'!J17/'Data Sheet'!J$17</f>
        <v>1</v>
      </c>
    </row>
    <row r="7" spans="2:11" x14ac:dyDescent="0.2">
      <c r="B7" s="3" t="str">
        <f>'Data Sheet'!A18</f>
        <v>Raw Material Cost</v>
      </c>
      <c r="C7" s="16">
        <f>'Data Sheet'!B18/'Data Sheet'!B$17</f>
        <v>0.62034880968150885</v>
      </c>
      <c r="D7" s="16">
        <f>'Data Sheet'!C18/'Data Sheet'!C$17</f>
        <v>0.60844785632875986</v>
      </c>
      <c r="E7" s="16">
        <f>'Data Sheet'!D18/'Data Sheet'!D$17</f>
        <v>0.64256170851760019</v>
      </c>
      <c r="F7" s="16">
        <f>'Data Sheet'!E18/'Data Sheet'!E$17</f>
        <v>0.6444735745247272</v>
      </c>
      <c r="G7" s="16">
        <f>'Data Sheet'!F18/'Data Sheet'!F$17</f>
        <v>0.64340246222408271</v>
      </c>
      <c r="H7" s="16">
        <f>'Data Sheet'!G18/'Data Sheet'!G$17</f>
        <v>0.63163558516963991</v>
      </c>
      <c r="I7" s="16">
        <f>'Data Sheet'!H18/'Data Sheet'!H$17</f>
        <v>0.6149343010611712</v>
      </c>
      <c r="J7" s="16">
        <f>'Data Sheet'!I18/'Data Sheet'!I$17</f>
        <v>0.64389656704768283</v>
      </c>
      <c r="K7" s="16">
        <f>'Data Sheet'!J18/'Data Sheet'!J$17</f>
        <v>0.66842005177546293</v>
      </c>
    </row>
    <row r="8" spans="2:11" x14ac:dyDescent="0.2">
      <c r="B8" s="3" t="str">
        <f>'Data Sheet'!A19</f>
        <v>Change in Inventory</v>
      </c>
      <c r="C8" s="16">
        <f>'Data Sheet'!B19/'Data Sheet'!B$17</f>
        <v>1.2655277809634314E-2</v>
      </c>
      <c r="D8" s="16">
        <f>'Data Sheet'!C19/'Data Sheet'!C$17</f>
        <v>1.0075203555743071E-2</v>
      </c>
      <c r="E8" s="16">
        <f>'Data Sheet'!D19/'Data Sheet'!D$17</f>
        <v>2.7438359337454348E-2</v>
      </c>
      <c r="F8" s="16">
        <f>'Data Sheet'!E19/'Data Sheet'!E$17</f>
        <v>7.0196420187680708E-3</v>
      </c>
      <c r="G8" s="16">
        <f>'Data Sheet'!F19/'Data Sheet'!F$17</f>
        <v>-6.8003274840166073E-3</v>
      </c>
      <c r="H8" s="16">
        <f>'Data Sheet'!G19/'Data Sheet'!G$17</f>
        <v>-8.5463950250197294E-3</v>
      </c>
      <c r="I8" s="16">
        <f>'Data Sheet'!H19/'Data Sheet'!H$17</f>
        <v>-1.8752035421080705E-2</v>
      </c>
      <c r="J8" s="16">
        <f>'Data Sheet'!I19/'Data Sheet'!I$17</f>
        <v>-5.7118668451859233E-3</v>
      </c>
      <c r="K8" s="16">
        <f>'Data Sheet'!J19/'Data Sheet'!J$17</f>
        <v>1.3821030371772196E-2</v>
      </c>
    </row>
    <row r="9" spans="2:11" x14ac:dyDescent="0.2">
      <c r="B9" s="3" t="str">
        <f>'Data Sheet'!A20</f>
        <v>Power and Fuel</v>
      </c>
      <c r="C9" s="16">
        <f>'Data Sheet'!B20/'Data Sheet'!B$17</f>
        <v>4.2626324209038965E-3</v>
      </c>
      <c r="D9" s="16">
        <f>'Data Sheet'!C20/'Data Sheet'!C$17</f>
        <v>4.1884212746881849E-3</v>
      </c>
      <c r="E9" s="16">
        <f>'Data Sheet'!D20/'Data Sheet'!D$17</f>
        <v>4.3005272931013168E-3</v>
      </c>
      <c r="F9" s="16">
        <f>'Data Sheet'!E20/'Data Sheet'!E$17</f>
        <v>4.4866329837632236E-3</v>
      </c>
      <c r="G9" s="16">
        <f>'Data Sheet'!F20/'Data Sheet'!F$17</f>
        <v>5.252495210943689E-3</v>
      </c>
      <c r="H9" s="16">
        <f>'Data Sheet'!G20/'Data Sheet'!G$17</f>
        <v>4.8452899066859867E-3</v>
      </c>
      <c r="I9" s="16">
        <f>'Data Sheet'!H20/'Data Sheet'!H$17</f>
        <v>4.4551376680254488E-3</v>
      </c>
      <c r="J9" s="16">
        <f>'Data Sheet'!I20/'Data Sheet'!I$17</f>
        <v>7.8228108508698862E-3</v>
      </c>
      <c r="K9" s="16">
        <f>'Data Sheet'!J20/'Data Sheet'!J$17</f>
        <v>7.2646530389880865E-3</v>
      </c>
    </row>
    <row r="10" spans="2:11" x14ac:dyDescent="0.2">
      <c r="B10" s="3" t="str">
        <f>'Data Sheet'!A21</f>
        <v>Other Mfr. Exp</v>
      </c>
      <c r="C10" s="16">
        <f>'Data Sheet'!B21/'Data Sheet'!B$17</f>
        <v>6.1457792548063536E-2</v>
      </c>
      <c r="D10" s="16">
        <f>'Data Sheet'!C21/'Data Sheet'!C$17</f>
        <v>4.4320545725695638E-2</v>
      </c>
      <c r="E10" s="16">
        <f>'Data Sheet'!D21/'Data Sheet'!D$17</f>
        <v>3.7329067833585743E-2</v>
      </c>
      <c r="F10" s="16">
        <f>'Data Sheet'!E21/'Data Sheet'!E$17</f>
        <v>3.7632110912662539E-2</v>
      </c>
      <c r="G10" s="16">
        <f>'Data Sheet'!F21/'Data Sheet'!F$17</f>
        <v>3.8731542592793759E-2</v>
      </c>
      <c r="H10" s="16">
        <f>'Data Sheet'!G21/'Data Sheet'!G$17</f>
        <v>4.4208831899217663E-2</v>
      </c>
      <c r="I10" s="16">
        <f>'Data Sheet'!H21/'Data Sheet'!H$17</f>
        <v>3.3119871414431248E-2</v>
      </c>
      <c r="J10" s="16">
        <f>'Data Sheet'!I21/'Data Sheet'!I$17</f>
        <v>3.3856194794666339E-2</v>
      </c>
      <c r="K10" s="16">
        <f>'Data Sheet'!J21/'Data Sheet'!J$17</f>
        <v>3.4008940217616732E-2</v>
      </c>
    </row>
    <row r="11" spans="2:11" x14ac:dyDescent="0.2">
      <c r="B11" s="3" t="str">
        <f>'Data Sheet'!A22</f>
        <v>Employee Cost</v>
      </c>
      <c r="C11" s="16">
        <f>'Data Sheet'!B22/'Data Sheet'!B$17</f>
        <v>9.7439008161530352E-2</v>
      </c>
      <c r="D11" s="16">
        <f>'Data Sheet'!C22/'Data Sheet'!C$17</f>
        <v>0.10577313825968997</v>
      </c>
      <c r="E11" s="16">
        <f>'Data Sheet'!D22/'Data Sheet'!D$17</f>
        <v>0.10505627316086753</v>
      </c>
      <c r="F11" s="16">
        <f>'Data Sheet'!E22/'Data Sheet'!E$17</f>
        <v>0.10392742279141506</v>
      </c>
      <c r="G11" s="16">
        <f>'Data Sheet'!F22/'Data Sheet'!F$17</f>
        <v>0.11010149752399827</v>
      </c>
      <c r="H11" s="16">
        <f>'Data Sheet'!G22/'Data Sheet'!G$17</f>
        <v>0.11659262528451882</v>
      </c>
      <c r="I11" s="16">
        <f>'Data Sheet'!H22/'Data Sheet'!H$17</f>
        <v>0.11068479221440802</v>
      </c>
      <c r="J11" s="16">
        <f>'Data Sheet'!I22/'Data Sheet'!I$17</f>
        <v>0.11064147774412127</v>
      </c>
      <c r="K11" s="16">
        <f>'Data Sheet'!J22/'Data Sheet'!J$17</f>
        <v>9.7277205393335675E-2</v>
      </c>
    </row>
    <row r="12" spans="2:11" x14ac:dyDescent="0.2">
      <c r="B12" s="3" t="str">
        <f>'Data Sheet'!A23</f>
        <v>Selling and admin</v>
      </c>
      <c r="C12" s="16">
        <f>'Data Sheet'!B23/'Data Sheet'!B$17</f>
        <v>8.96910681140351E-2</v>
      </c>
      <c r="D12" s="16">
        <f>'Data Sheet'!C23/'Data Sheet'!C$17</f>
        <v>8.0542956927341092E-2</v>
      </c>
      <c r="E12" s="16">
        <f>'Data Sheet'!D23/'Data Sheet'!D$17</f>
        <v>0.1113838126242364</v>
      </c>
      <c r="F12" s="16">
        <f>'Data Sheet'!E23/'Data Sheet'!E$17</f>
        <v>0.10634377964323709</v>
      </c>
      <c r="G12" s="16">
        <f>'Data Sheet'!F23/'Data Sheet'!F$17</f>
        <v>0.1083658123643763</v>
      </c>
      <c r="H12" s="16">
        <f>'Data Sheet'!G23/'Data Sheet'!G$17</f>
        <v>0.11203335284677013</v>
      </c>
      <c r="I12" s="16">
        <f>'Data Sheet'!H23/'Data Sheet'!H$17</f>
        <v>9.2138805959692913E-2</v>
      </c>
      <c r="J12" s="16">
        <f>'Data Sheet'!I23/'Data Sheet'!I$17</f>
        <v>0.10488425325553319</v>
      </c>
      <c r="K12" s="16">
        <f>'Data Sheet'!J23/'Data Sheet'!J$17</f>
        <v>0.10070091373173573</v>
      </c>
    </row>
    <row r="13" spans="2:11" x14ac:dyDescent="0.2">
      <c r="B13" s="3" t="str">
        <f>'Data Sheet'!A24</f>
        <v>Other Expenses</v>
      </c>
      <c r="C13" s="16">
        <f>'Data Sheet'!B24/'Data Sheet'!B$17</f>
        <v>-9.6502882022114541E-3</v>
      </c>
      <c r="D13" s="16">
        <f>'Data Sheet'!C24/'Data Sheet'!C$17</f>
        <v>2.6183831565130516E-2</v>
      </c>
      <c r="E13" s="16">
        <f>'Data Sheet'!D24/'Data Sheet'!D$17</f>
        <v>1.7094282670289951E-2</v>
      </c>
      <c r="F13" s="16">
        <f>'Data Sheet'!E24/'Data Sheet'!E$17</f>
        <v>2.2582367211331639E-3</v>
      </c>
      <c r="G13" s="16">
        <f>'Data Sheet'!F24/'Data Sheet'!F$17</f>
        <v>5.6592338039812094E-3</v>
      </c>
      <c r="H13" s="16">
        <f>'Data Sheet'!G24/'Data Sheet'!G$17</f>
        <v>1.3239885383105405E-2</v>
      </c>
      <c r="I13" s="16">
        <f>'Data Sheet'!H24/'Data Sheet'!H$17</f>
        <v>-3.3407827826645677E-3</v>
      </c>
      <c r="J13" s="16">
        <f>'Data Sheet'!I24/'Data Sheet'!I$17</f>
        <v>4.4105011096641517E-3</v>
      </c>
      <c r="K13" s="16">
        <f>'Data Sheet'!J24/'Data Sheet'!J$17</f>
        <v>1.4187308112100993E-2</v>
      </c>
    </row>
    <row r="14" spans="2:11" x14ac:dyDescent="0.2">
      <c r="B14" s="3" t="str">
        <f>'Data Sheet'!A25</f>
        <v>Other Income</v>
      </c>
      <c r="C14" s="16">
        <f>'Data Sheet'!B25/'Data Sheet'!B$17</f>
        <v>2.7133028103392101E-3</v>
      </c>
      <c r="D14" s="16">
        <f>'Data Sheet'!C25/'Data Sheet'!C$17</f>
        <v>-9.7771947249836663E-3</v>
      </c>
      <c r="E14" s="16">
        <f>'Data Sheet'!D25/'Data Sheet'!D$17</f>
        <v>6.9304853887117582E-3</v>
      </c>
      <c r="F14" s="16">
        <f>'Data Sheet'!E25/'Data Sheet'!E$17</f>
        <v>2.034889464081829E-2</v>
      </c>
      <c r="G14" s="16">
        <f>'Data Sheet'!F25/'Data Sheet'!F$17</f>
        <v>-8.8383094035074702E-2</v>
      </c>
      <c r="H14" s="16">
        <f>'Data Sheet'!G25/'Data Sheet'!G$17</f>
        <v>3.8959202846676288E-4</v>
      </c>
      <c r="I14" s="16">
        <f>'Data Sheet'!H25/'Data Sheet'!H$17</f>
        <v>-4.4507860953843105E-2</v>
      </c>
      <c r="J14" s="16">
        <f>'Data Sheet'!I25/'Data Sheet'!I$17</f>
        <v>8.7053994844814731E-3</v>
      </c>
      <c r="K14" s="16">
        <f>'Data Sheet'!J25/'Data Sheet'!J$17</f>
        <v>1.8289578337492739E-2</v>
      </c>
    </row>
    <row r="15" spans="2:11" x14ac:dyDescent="0.2">
      <c r="B15" s="3" t="str">
        <f>'Data Sheet'!A26</f>
        <v>Depreciation</v>
      </c>
      <c r="C15" s="16">
        <f>'Data Sheet'!B26/'Data Sheet'!B$17</f>
        <v>5.0876584184966822E-2</v>
      </c>
      <c r="D15" s="16">
        <f>'Data Sheet'!C26/'Data Sheet'!C$17</f>
        <v>6.1201425695927715E-2</v>
      </c>
      <c r="E15" s="16">
        <f>'Data Sheet'!D26/'Data Sheet'!D$17</f>
        <v>6.63903865924938E-2</v>
      </c>
      <c r="F15" s="16">
        <f>'Data Sheet'!E26/'Data Sheet'!E$17</f>
        <v>7.3927472182518786E-2</v>
      </c>
      <c r="G15" s="16">
        <f>'Data Sheet'!F26/'Data Sheet'!F$17</f>
        <v>7.8130605447998658E-2</v>
      </c>
      <c r="H15" s="16">
        <f>'Data Sheet'!G26/'Data Sheet'!G$17</f>
        <v>8.206839774331566E-2</v>
      </c>
      <c r="I15" s="16">
        <f>'Data Sheet'!H26/'Data Sheet'!H$17</f>
        <v>9.4264230933596482E-2</v>
      </c>
      <c r="J15" s="16">
        <f>'Data Sheet'!I26/'Data Sheet'!I$17</f>
        <v>8.9191478279219347E-2</v>
      </c>
      <c r="K15" s="16">
        <f>'Data Sheet'!J26/'Data Sheet'!J$17</f>
        <v>7.1857611147098821E-2</v>
      </c>
    </row>
    <row r="16" spans="2:11" x14ac:dyDescent="0.2">
      <c r="B16" s="3" t="str">
        <f>'Data Sheet'!A27</f>
        <v>Interest</v>
      </c>
      <c r="C16" s="16">
        <f>'Data Sheet'!B27/'Data Sheet'!B$17</f>
        <v>1.8473585814932098E-2</v>
      </c>
      <c r="D16" s="16">
        <f>'Data Sheet'!C27/'Data Sheet'!C$17</f>
        <v>1.7905727101993223E-2</v>
      </c>
      <c r="E16" s="16">
        <f>'Data Sheet'!D27/'Data Sheet'!D$17</f>
        <v>1.5714229512714312E-2</v>
      </c>
      <c r="F16" s="16">
        <f>'Data Sheet'!E27/'Data Sheet'!E$17</f>
        <v>1.605824830060304E-2</v>
      </c>
      <c r="G16" s="16">
        <f>'Data Sheet'!F27/'Data Sheet'!F$17</f>
        <v>1.9072102124141878E-2</v>
      </c>
      <c r="H16" s="16">
        <f>'Data Sheet'!G27/'Data Sheet'!G$17</f>
        <v>2.7744996829752802E-2</v>
      </c>
      <c r="I16" s="16">
        <f>'Data Sheet'!H27/'Data Sheet'!H$17</f>
        <v>3.2415292955516477E-2</v>
      </c>
      <c r="J16" s="16">
        <f>'Data Sheet'!I27/'Data Sheet'!I$17</f>
        <v>3.3441332168710897E-2</v>
      </c>
      <c r="K16" s="16">
        <f>'Data Sheet'!J27/'Data Sheet'!J$17</f>
        <v>2.9556231914277829E-2</v>
      </c>
    </row>
    <row r="17" spans="2:11" x14ac:dyDescent="0.2">
      <c r="B17" s="3" t="str">
        <f>'Data Sheet'!A28</f>
        <v>Profit before tax</v>
      </c>
      <c r="C17" s="16">
        <f>'Data Sheet'!B28/'Data Sheet'!B$17</f>
        <v>8.246938789624432E-2</v>
      </c>
      <c r="D17" s="16">
        <f>'Data Sheet'!C28/'Data Sheet'!C$17</f>
        <v>5.1734105951533375E-2</v>
      </c>
      <c r="E17" s="16">
        <f>'Data Sheet'!D28/'Data Sheet'!D$17</f>
        <v>3.453855652127677E-2</v>
      </c>
      <c r="F17" s="16">
        <f>'Data Sheet'!E28/'Data Sheet'!E$17</f>
        <v>3.8261058599526235E-2</v>
      </c>
      <c r="G17" s="16">
        <f>'Data Sheet'!F28/'Data Sheet'!F$17</f>
        <v>-0.10389917281140788</v>
      </c>
      <c r="H17" s="16">
        <f>'Data Sheet'!G28/'Data Sheet'!G$17</f>
        <v>-4.0525768059559354E-2</v>
      </c>
      <c r="I17" s="16">
        <f>'Data Sheet'!H28/'Data Sheet'!H$17</f>
        <v>-4.1931545799101064E-2</v>
      </c>
      <c r="J17" s="16">
        <f>'Data Sheet'!I28/'Data Sheet'!I$17</f>
        <v>-2.5151082611172375E-2</v>
      </c>
      <c r="K17" s="16">
        <f>'Data Sheet'!J28/'Data Sheet'!J$17</f>
        <v>8.8376933786482575E-3</v>
      </c>
    </row>
    <row r="18" spans="2:11" x14ac:dyDescent="0.2">
      <c r="B18" s="3" t="str">
        <f>'Data Sheet'!A29</f>
        <v>Tax</v>
      </c>
      <c r="C18" s="16">
        <f>'Data Sheet'!B29/'Data Sheet'!B$17</f>
        <v>2.9042938226922752E-2</v>
      </c>
      <c r="D18" s="16">
        <f>'Data Sheet'!C29/'Data Sheet'!C$17</f>
        <v>1.1078918686109574E-2</v>
      </c>
      <c r="E18" s="16">
        <f>'Data Sheet'!D29/'Data Sheet'!D$17</f>
        <v>1.2055321818169885E-2</v>
      </c>
      <c r="F18" s="16">
        <f>'Data Sheet'!E29/'Data Sheet'!E$17</f>
        <v>1.4892549653836963E-2</v>
      </c>
      <c r="G18" s="16">
        <f>'Data Sheet'!F29/'Data Sheet'!F$17</f>
        <v>-8.0726731015332912E-3</v>
      </c>
      <c r="H18" s="16">
        <f>'Data Sheet'!G29/'Data Sheet'!G$17</f>
        <v>1.5139735448971392E-3</v>
      </c>
      <c r="I18" s="16">
        <f>'Data Sheet'!H29/'Data Sheet'!H$17</f>
        <v>1.0175794327142584E-2</v>
      </c>
      <c r="J18" s="16">
        <f>'Data Sheet'!I29/'Data Sheet'!I$17</f>
        <v>1.5195672442685429E-2</v>
      </c>
      <c r="K18" s="16">
        <f>'Data Sheet'!J29/'Data Sheet'!J$17</f>
        <v>2.0350497621203548E-3</v>
      </c>
    </row>
    <row r="19" spans="2:11" x14ac:dyDescent="0.2">
      <c r="B19" s="3" t="str">
        <f>'Data Sheet'!A30</f>
        <v>Net profit</v>
      </c>
      <c r="C19" s="16">
        <f>'Data Sheet'!B30/'Data Sheet'!B$17</f>
        <v>5.3147682818956064E-2</v>
      </c>
      <c r="D19" s="16">
        <f>'Data Sheet'!C30/'Data Sheet'!C$17</f>
        <v>4.2407971415763523E-2</v>
      </c>
      <c r="E19" s="16">
        <f>'Data Sheet'!D30/'Data Sheet'!D$17</f>
        <v>2.764021885516954E-2</v>
      </c>
      <c r="F19" s="16">
        <f>'Data Sheet'!E30/'Data Sheet'!E$17</f>
        <v>3.0831401821049997E-2</v>
      </c>
      <c r="G19" s="16">
        <f>'Data Sheet'!F30/'Data Sheet'!F$17</f>
        <v>-9.5470566181711222E-2</v>
      </c>
      <c r="H19" s="16">
        <f>'Data Sheet'!G30/'Data Sheet'!G$17</f>
        <v>-4.6236426475450051E-2</v>
      </c>
      <c r="I19" s="16">
        <f>'Data Sheet'!H30/'Data Sheet'!H$17</f>
        <v>-5.3849770661713266E-2</v>
      </c>
      <c r="J19" s="16">
        <f>'Data Sheet'!I30/'Data Sheet'!I$17</f>
        <v>-4.1089320368684734E-2</v>
      </c>
      <c r="K19" s="16">
        <f>'Data Sheet'!J30/'Data Sheet'!J$17</f>
        <v>6.9783829363826268E-3</v>
      </c>
    </row>
    <row r="20" spans="2:11" x14ac:dyDescent="0.2">
      <c r="B20" s="3" t="str">
        <f>'Data Sheet'!A33</f>
        <v>Dividend Amount</v>
      </c>
      <c r="C20" s="16">
        <f>'Data Sheet'!B33/'Data Sheet'!B$17</f>
        <v>0</v>
      </c>
      <c r="D20" s="16">
        <f>'Data Sheet'!C33/'Data Sheet'!C$17</f>
        <v>2.487496593975512E-4</v>
      </c>
      <c r="E20" s="16">
        <f>'Data Sheet'!D33/'Data Sheet'!D$17</f>
        <v>0</v>
      </c>
      <c r="F20" s="16">
        <f>'Data Sheet'!E33/'Data Sheet'!E$17</f>
        <v>0</v>
      </c>
      <c r="G20" s="16">
        <f>'Data Sheet'!F33/'Data Sheet'!F$17</f>
        <v>0</v>
      </c>
      <c r="H20" s="16">
        <f>'Data Sheet'!G33/'Data Sheet'!G$17</f>
        <v>0</v>
      </c>
      <c r="I20" s="16">
        <f>'Data Sheet'!H33/'Data Sheet'!H$17</f>
        <v>0</v>
      </c>
      <c r="J20" s="16">
        <f>'Data Sheet'!I33/'Data Sheet'!I$17</f>
        <v>0</v>
      </c>
      <c r="K20" s="16">
        <f>'Data Sheet'!J33/'Data Sheet'!J$17</f>
        <v>2.2141420032091505E-3</v>
      </c>
    </row>
    <row r="22" spans="2:11" x14ac:dyDescent="0.2">
      <c r="B22" s="271" t="str">
        <f>"Balance sheet - "&amp;'Data Sheet'!B1</f>
        <v>Balance sheet - TATA MOTORS LTD</v>
      </c>
      <c r="C22" s="271"/>
      <c r="D22" s="271"/>
      <c r="E22" s="271"/>
      <c r="F22" s="271"/>
      <c r="G22" s="271"/>
      <c r="H22" s="271"/>
      <c r="I22" s="271"/>
      <c r="J22" s="271"/>
      <c r="K22" s="271"/>
    </row>
    <row r="24" spans="2:11" ht="16" thickBot="1" x14ac:dyDescent="0.25">
      <c r="B24" s="94" t="s">
        <v>199</v>
      </c>
      <c r="C24" s="95">
        <f>'Data Sheet'!B58</f>
        <v>42094</v>
      </c>
      <c r="D24" s="95">
        <f>'Data Sheet'!C58</f>
        <v>42460</v>
      </c>
      <c r="E24" s="95">
        <f>'Data Sheet'!D58</f>
        <v>42825</v>
      </c>
      <c r="F24" s="95">
        <f>'Data Sheet'!E58</f>
        <v>43190</v>
      </c>
      <c r="G24" s="95">
        <f>'Data Sheet'!F58</f>
        <v>43555</v>
      </c>
      <c r="H24" s="95">
        <f>'Data Sheet'!G58</f>
        <v>43921</v>
      </c>
      <c r="I24" s="95">
        <f>'Data Sheet'!H58</f>
        <v>44286</v>
      </c>
      <c r="J24" s="95">
        <f>'Data Sheet'!I58</f>
        <v>44651</v>
      </c>
      <c r="K24" s="95">
        <f>'Data Sheet'!J58</f>
        <v>45016</v>
      </c>
    </row>
    <row r="25" spans="2:11" x14ac:dyDescent="0.2">
      <c r="B25" s="2" t="s">
        <v>200</v>
      </c>
      <c r="C25" s="96">
        <f>'Data Sheet'!B63/'Data Sheet'!B$63</f>
        <v>1</v>
      </c>
      <c r="D25" s="96">
        <f>'Data Sheet'!C63/'Data Sheet'!C$63</f>
        <v>1</v>
      </c>
      <c r="E25" s="96">
        <f>'Data Sheet'!D63/'Data Sheet'!D$63</f>
        <v>1</v>
      </c>
      <c r="F25" s="96">
        <f>'Data Sheet'!E63/'Data Sheet'!E$63</f>
        <v>1</v>
      </c>
      <c r="G25" s="96">
        <f>'Data Sheet'!F63/'Data Sheet'!F$63</f>
        <v>1</v>
      </c>
      <c r="H25" s="96">
        <f>'Data Sheet'!G63/'Data Sheet'!G$63</f>
        <v>1</v>
      </c>
      <c r="I25" s="96">
        <f>'Data Sheet'!H63/'Data Sheet'!H$63</f>
        <v>1</v>
      </c>
      <c r="J25" s="96">
        <f>'Data Sheet'!I63/'Data Sheet'!I$63</f>
        <v>1</v>
      </c>
      <c r="K25" s="96">
        <f>'Data Sheet'!J63/'Data Sheet'!J$63</f>
        <v>1</v>
      </c>
    </row>
    <row r="26" spans="2:11" x14ac:dyDescent="0.2">
      <c r="B26" t="str">
        <f>'Data Sheet'!A59</f>
        <v>Equity Share Capital</v>
      </c>
      <c r="C26" s="16">
        <f>'Data Sheet'!B59/'Data Sheet'!B$63</f>
        <v>2.7127681338360746E-3</v>
      </c>
      <c r="D26" s="16">
        <f>'Data Sheet'!C59/'Data Sheet'!C$63</f>
        <v>2.5806268250531225E-3</v>
      </c>
      <c r="E26" s="16">
        <f>'Data Sheet'!D59/'Data Sheet'!D$63</f>
        <v>2.491815624573979E-3</v>
      </c>
      <c r="F26" s="16">
        <f>'Data Sheet'!E59/'Data Sheet'!E$63</f>
        <v>2.0759077068585549E-3</v>
      </c>
      <c r="G26" s="16">
        <f>'Data Sheet'!F59/'Data Sheet'!F$63</f>
        <v>2.2218261230841693E-3</v>
      </c>
      <c r="H26" s="16">
        <f>'Data Sheet'!G59/'Data Sheet'!G$63</f>
        <v>2.2473026761653833E-3</v>
      </c>
      <c r="I26" s="16">
        <f>'Data Sheet'!H59/'Data Sheet'!H$63</f>
        <v>2.2420300429859294E-3</v>
      </c>
      <c r="J26" s="16">
        <f>'Data Sheet'!I59/'Data Sheet'!I$63</f>
        <v>2.3274677325505334E-3</v>
      </c>
      <c r="K26" s="16">
        <f>'Data Sheet'!J59/'Data Sheet'!J$63</f>
        <v>2.2888512875034999E-3</v>
      </c>
    </row>
    <row r="27" spans="2:11" x14ac:dyDescent="0.2">
      <c r="B27" t="str">
        <f>'Data Sheet'!A60</f>
        <v>Reserves</v>
      </c>
      <c r="C27" s="16">
        <f>'Data Sheet'!B60/'Data Sheet'!B$63</f>
        <v>0.23436440687072221</v>
      </c>
      <c r="D27" s="16">
        <f>'Data Sheet'!C60/'Data Sheet'!C$63</f>
        <v>0.2974086354450261</v>
      </c>
      <c r="E27" s="16">
        <f>'Data Sheet'!D60/'Data Sheet'!D$63</f>
        <v>0.21051652437468349</v>
      </c>
      <c r="F27" s="16">
        <f>'Data Sheet'!E60/'Data Sheet'!E$63</f>
        <v>0.28958148432871839</v>
      </c>
      <c r="G27" s="16">
        <f>'Data Sheet'!F60/'Data Sheet'!F$63</f>
        <v>0.19463415350606564</v>
      </c>
      <c r="H27" s="16">
        <f>'Data Sheet'!G60/'Data Sheet'!G$63</f>
        <v>0.19205324240264182</v>
      </c>
      <c r="I27" s="16">
        <f>'Data Sheet'!H60/'Data Sheet'!H$63</f>
        <v>0.15950149121742019</v>
      </c>
      <c r="J27" s="16">
        <f>'Data Sheet'!I60/'Data Sheet'!I$63</f>
        <v>0.13309172094249011</v>
      </c>
      <c r="K27" s="16">
        <f>'Data Sheet'!J60/'Data Sheet'!J$63</f>
        <v>0.13313168263258116</v>
      </c>
    </row>
    <row r="28" spans="2:11" x14ac:dyDescent="0.2">
      <c r="B28" t="str">
        <f>'Data Sheet'!A61</f>
        <v>Borrowings</v>
      </c>
      <c r="C28" s="16">
        <f>'Data Sheet'!B61/'Data Sheet'!B$63</f>
        <v>0.31018037266029647</v>
      </c>
      <c r="D28" s="16">
        <f>'Data Sheet'!C61/'Data Sheet'!C$63</f>
        <v>0.2635415844998551</v>
      </c>
      <c r="E28" s="16">
        <f>'Data Sheet'!D61/'Data Sheet'!D$63</f>
        <v>0.2883699324485447</v>
      </c>
      <c r="F28" s="16">
        <f>'Data Sheet'!E61/'Data Sheet'!E$63</f>
        <v>0.27186031948660327</v>
      </c>
      <c r="G28" s="16">
        <f>'Data Sheet'!F61/'Data Sheet'!F$63</f>
        <v>0.34731477877468786</v>
      </c>
      <c r="H28" s="16">
        <f>'Data Sheet'!G61/'Data Sheet'!G$63</f>
        <v>0.38974288757311953</v>
      </c>
      <c r="I28" s="16">
        <f>'Data Sheet'!H61/'Data Sheet'!H$63</f>
        <v>0.41610975041683274</v>
      </c>
      <c r="J28" s="16">
        <f>'Data Sheet'!I61/'Data Sheet'!I$63</f>
        <v>0.445050649956031</v>
      </c>
      <c r="K28" s="16">
        <f>'Data Sheet'!J61/'Data Sheet'!J$63</f>
        <v>0.40072807474416255</v>
      </c>
    </row>
    <row r="29" spans="2:11" x14ac:dyDescent="0.2">
      <c r="B29" t="str">
        <f>'Data Sheet'!A62</f>
        <v>Other Liabilities</v>
      </c>
      <c r="C29" s="16">
        <f>'Data Sheet'!B62/'Data Sheet'!B$63</f>
        <v>0.45274245233514521</v>
      </c>
      <c r="D29" s="16">
        <f>'Data Sheet'!C62/'Data Sheet'!C$63</f>
        <v>0.43646915323006569</v>
      </c>
      <c r="E29" s="16">
        <f>'Data Sheet'!D62/'Data Sheet'!D$63</f>
        <v>0.4986217275521978</v>
      </c>
      <c r="F29" s="16">
        <f>'Data Sheet'!E62/'Data Sheet'!E$63</f>
        <v>0.43648228847781978</v>
      </c>
      <c r="G29" s="16">
        <f>'Data Sheet'!F62/'Data Sheet'!F$63</f>
        <v>0.45582924159616234</v>
      </c>
      <c r="H29" s="16">
        <f>'Data Sheet'!G62/'Data Sheet'!G$63</f>
        <v>0.41595656734807318</v>
      </c>
      <c r="I29" s="16">
        <f>'Data Sheet'!H62/'Data Sheet'!H$63</f>
        <v>0.42214672832276123</v>
      </c>
      <c r="J29" s="16">
        <f>'Data Sheet'!I62/'Data Sheet'!I$63</f>
        <v>0.41953016136892834</v>
      </c>
      <c r="K29" s="16">
        <f>'Data Sheet'!J62/'Data Sheet'!J$63</f>
        <v>0.46385139133575282</v>
      </c>
    </row>
    <row r="31" spans="2:11" x14ac:dyDescent="0.2">
      <c r="B31" s="2" t="s">
        <v>87</v>
      </c>
      <c r="C31" s="97">
        <f>'Data Sheet'!B76/'Data Sheet'!B$76</f>
        <v>1</v>
      </c>
      <c r="D31" s="97">
        <f>'Data Sheet'!C76/'Data Sheet'!C$76</f>
        <v>1</v>
      </c>
      <c r="E31" s="97">
        <f>'Data Sheet'!D76/'Data Sheet'!D$76</f>
        <v>1</v>
      </c>
      <c r="F31" s="97">
        <f>'Data Sheet'!E76/'Data Sheet'!E$76</f>
        <v>1</v>
      </c>
      <c r="G31" s="97">
        <f>'Data Sheet'!F76/'Data Sheet'!F$76</f>
        <v>1</v>
      </c>
      <c r="H31" s="97">
        <f>'Data Sheet'!G76/'Data Sheet'!G$76</f>
        <v>1</v>
      </c>
      <c r="I31" s="97">
        <f>'Data Sheet'!H76/'Data Sheet'!H$76</f>
        <v>1</v>
      </c>
      <c r="J31" s="97">
        <f>'Data Sheet'!I76/'Data Sheet'!I$76</f>
        <v>1</v>
      </c>
      <c r="K31" s="97">
        <f>'Data Sheet'!J76/'Data Sheet'!J$76</f>
        <v>1</v>
      </c>
    </row>
    <row r="32" spans="2:11" x14ac:dyDescent="0.2">
      <c r="B32" t="str">
        <f>'Data Sheet'!A64</f>
        <v>Net Block</v>
      </c>
      <c r="C32" s="16">
        <f>'Data Sheet'!B64/'Data Sheet'!B$76</f>
        <v>0.37283597031605153</v>
      </c>
      <c r="D32" s="16">
        <f>'Data Sheet'!C64/'Data Sheet'!C$76</f>
        <v>0.40744008415097382</v>
      </c>
      <c r="E32" s="16">
        <f>'Data Sheet'!D64/'Data Sheet'!D$76</f>
        <v>0.35198456704657666</v>
      </c>
      <c r="F32" s="16">
        <f>'Data Sheet'!E64/'Data Sheet'!E$76</f>
        <v>0.37107854258332446</v>
      </c>
      <c r="G32" s="16">
        <f>'Data Sheet'!F64/'Data Sheet'!F$76</f>
        <v>0.36386391925064382</v>
      </c>
      <c r="H32" s="16">
        <f>'Data Sheet'!G64/'Data Sheet'!G$76</f>
        <v>0.39698726392101624</v>
      </c>
      <c r="I32" s="16">
        <f>'Data Sheet'!H64/'Data Sheet'!H$76</f>
        <v>0.40608849298230043</v>
      </c>
      <c r="J32" s="16">
        <f>'Data Sheet'!I64/'Data Sheet'!I$76</f>
        <v>0.42197417266906562</v>
      </c>
      <c r="K32" s="16">
        <f>'Data Sheet'!J64/'Data Sheet'!J$76</f>
        <v>0.39465148263642374</v>
      </c>
    </row>
    <row r="33" spans="2:11" x14ac:dyDescent="0.2">
      <c r="B33" t="str">
        <f>'Data Sheet'!A65</f>
        <v>Capital Work in Progress</v>
      </c>
      <c r="C33" s="16">
        <f>'Data Sheet'!B65/'Data Sheet'!B$76</f>
        <v>0.12068396579918175</v>
      </c>
      <c r="D33" s="16">
        <f>'Data Sheet'!C65/'Data Sheet'!C$76</f>
        <v>9.8482157662096018E-2</v>
      </c>
      <c r="E33" s="16">
        <f>'Data Sheet'!D65/'Data Sheet'!D$76</f>
        <v>0.12362900980833688</v>
      </c>
      <c r="F33" s="16">
        <f>'Data Sheet'!E65/'Data Sheet'!E$76</f>
        <v>0.12235483522646853</v>
      </c>
      <c r="G33" s="16">
        <f>'Data Sheet'!F65/'Data Sheet'!F$76</f>
        <v>0.1042966176146697</v>
      </c>
      <c r="H33" s="16">
        <f>'Data Sheet'!G65/'Data Sheet'!G$76</f>
        <v>0.11125728611076434</v>
      </c>
      <c r="I33" s="16">
        <f>'Data Sheet'!H65/'Data Sheet'!H$76</f>
        <v>6.137522476731045E-2</v>
      </c>
      <c r="J33" s="16">
        <f>'Data Sheet'!I65/'Data Sheet'!I$76</f>
        <v>3.1152505873598278E-2</v>
      </c>
      <c r="K33" s="16">
        <f>'Data Sheet'!J65/'Data Sheet'!J$76</f>
        <v>4.2651899041106903E-2</v>
      </c>
    </row>
    <row r="34" spans="2:11" x14ac:dyDescent="0.2">
      <c r="B34" t="str">
        <f>'Data Sheet'!A66</f>
        <v>Investments</v>
      </c>
      <c r="C34" s="16">
        <f>'Data Sheet'!B66/'Data Sheet'!B$76</f>
        <v>6.4626144877021785E-2</v>
      </c>
      <c r="D34" s="16">
        <f>'Data Sheet'!C66/'Data Sheet'!C$76</f>
        <v>9.0305676497502971E-2</v>
      </c>
      <c r="E34" s="16">
        <f>'Data Sheet'!D66/'Data Sheet'!D$76</f>
        <v>7.4612565630187005E-2</v>
      </c>
      <c r="F34" s="16">
        <f>'Data Sheet'!E66/'Data Sheet'!E$76</f>
        <v>6.3610241344366172E-2</v>
      </c>
      <c r="G34" s="16">
        <f>'Data Sheet'!F66/'Data Sheet'!F$76</f>
        <v>5.1588289031309388E-2</v>
      </c>
      <c r="H34" s="16">
        <f>'Data Sheet'!G66/'Data Sheet'!G$76</f>
        <v>5.0935445907370862E-2</v>
      </c>
      <c r="I34" s="16">
        <f>'Data Sheet'!H66/'Data Sheet'!H$76</f>
        <v>7.207976838475029E-2</v>
      </c>
      <c r="J34" s="16">
        <f>'Data Sheet'!I66/'Data Sheet'!I$76</f>
        <v>8.928279635517361E-2</v>
      </c>
      <c r="K34" s="16">
        <f>'Data Sheet'!J66/'Data Sheet'!J$76</f>
        <v>7.8820362822460022E-2</v>
      </c>
    </row>
    <row r="35" spans="2:11" x14ac:dyDescent="0.2">
      <c r="B35" t="str">
        <f>'Data Sheet'!A67</f>
        <v>Other Assets</v>
      </c>
      <c r="C35" s="16">
        <f>'Data Sheet'!B75/'Data Sheet'!B$76</f>
        <v>0.13016959457099153</v>
      </c>
      <c r="D35" s="16">
        <f>'Data Sheet'!C75/'Data Sheet'!C$76</f>
        <v>0.11239036762552386</v>
      </c>
      <c r="E35" s="16">
        <f>'Data Sheet'!D75/'Data Sheet'!D$76</f>
        <v>0.13706335995740859</v>
      </c>
      <c r="F35" s="16">
        <f>'Data Sheet'!E75/'Data Sheet'!E$76</f>
        <v>0.14757967199729119</v>
      </c>
      <c r="G35" s="16">
        <f>'Data Sheet'!F75/'Data Sheet'!F$76</f>
        <v>0.1836934867835496</v>
      </c>
      <c r="H35" s="16">
        <f>'Data Sheet'!G75/'Data Sheet'!G$76</f>
        <v>0.1836000124805035</v>
      </c>
      <c r="I35" s="16">
        <f>'Data Sheet'!H75/'Data Sheet'!H$76</f>
        <v>0.18068910109792749</v>
      </c>
      <c r="J35" s="16">
        <f>'Data Sheet'!I75/'Data Sheet'!I$76</f>
        <v>0.18909465826584576</v>
      </c>
      <c r="K35" s="16">
        <f>'Data Sheet'!J75/'Data Sheet'!J$76</f>
        <v>0.20447361335612049</v>
      </c>
    </row>
    <row r="36" spans="2:11" x14ac:dyDescent="0.2">
      <c r="B36" t="str">
        <f>'Data Sheet'!A69</f>
        <v>Receivables</v>
      </c>
      <c r="C36" s="16">
        <f>'Data Sheet'!B69/'Data Sheet'!B$76</f>
        <v>5.3006388687363314E-2</v>
      </c>
      <c r="D36" s="16">
        <f>'Data Sheet'!C69/'Data Sheet'!C$76</f>
        <v>5.1564319306195219E-2</v>
      </c>
      <c r="E36" s="16">
        <f>'Data Sheet'!D69/'Data Sheet'!D$76</f>
        <v>5.1638166447501938E-2</v>
      </c>
      <c r="F36" s="16">
        <f>'Data Sheet'!E69/'Data Sheet'!E$76</f>
        <v>6.0800115993123419E-2</v>
      </c>
      <c r="G36" s="16">
        <f>'Data Sheet'!F69/'Data Sheet'!F$76</f>
        <v>6.2139198999658127E-2</v>
      </c>
      <c r="H36" s="16">
        <f>'Data Sheet'!G69/'Data Sheet'!G$76</f>
        <v>3.4895094278241959E-2</v>
      </c>
      <c r="I36" s="16">
        <f>'Data Sheet'!H69/'Data Sheet'!H$76</f>
        <v>3.7120014464974392E-2</v>
      </c>
      <c r="J36" s="16">
        <f>'Data Sheet'!I69/'Data Sheet'!I$76</f>
        <v>3.7810927070195913E-2</v>
      </c>
      <c r="K36" s="16">
        <f>'Data Sheet'!J69/'Data Sheet'!J$76</f>
        <v>4.7024715930643397E-2</v>
      </c>
    </row>
    <row r="37" spans="2:11" x14ac:dyDescent="0.2">
      <c r="B37" t="str">
        <f>'Data Sheet'!A70</f>
        <v>Inventory</v>
      </c>
      <c r="C37" s="16">
        <f>'Data Sheet'!B70/'Data Sheet'!B$76</f>
        <v>0.1233481486762793</v>
      </c>
      <c r="D37" s="16">
        <f>'Data Sheet'!C70/'Data Sheet'!C$76</f>
        <v>0.12407940874244236</v>
      </c>
      <c r="E37" s="16">
        <f>'Data Sheet'!D70/'Data Sheet'!D$76</f>
        <v>0.12871547311772571</v>
      </c>
      <c r="F37" s="16">
        <f>'Data Sheet'!E70/'Data Sheet'!E$76</f>
        <v>0.12878571135383859</v>
      </c>
      <c r="G37" s="16">
        <f>'Data Sheet'!F70/'Data Sheet'!F$76</f>
        <v>0.12761951131143451</v>
      </c>
      <c r="H37" s="16">
        <f>'Data Sheet'!G70/'Data Sheet'!G$76</f>
        <v>0.11698716772494318</v>
      </c>
      <c r="I37" s="16">
        <f>'Data Sheet'!H70/'Data Sheet'!H$76</f>
        <v>0.1056550619461767</v>
      </c>
      <c r="J37" s="16">
        <f>'Data Sheet'!I70/'Data Sheet'!I$76</f>
        <v>0.1070934797019244</v>
      </c>
      <c r="K37" s="16">
        <f>'Data Sheet'!J70/'Data Sheet'!J$76</f>
        <v>0.12177622891596469</v>
      </c>
    </row>
    <row r="38" spans="2:11" x14ac:dyDescent="0.2">
      <c r="B38" t="str">
        <f>'Data Sheet'!A71</f>
        <v>Cash &amp; Bank</v>
      </c>
      <c r="C38" s="16">
        <f>'Data Sheet'!B71/'Data Sheet'!B$76</f>
        <v>0.13532978707311077</v>
      </c>
      <c r="D38" s="16">
        <f>'Data Sheet'!C71/'Data Sheet'!C$76</f>
        <v>0.11573798601526566</v>
      </c>
      <c r="E38" s="16">
        <f>'Data Sheet'!D71/'Data Sheet'!D$76</f>
        <v>0.13235685799226327</v>
      </c>
      <c r="F38" s="16">
        <f>'Data Sheet'!E71/'Data Sheet'!E$76</f>
        <v>0.10579088150158772</v>
      </c>
      <c r="G38" s="16">
        <f>'Data Sheet'!F71/'Data Sheet'!F$76</f>
        <v>0.10679897700873484</v>
      </c>
      <c r="H38" s="16">
        <f>'Data Sheet'!G71/'Data Sheet'!G$76</f>
        <v>0.10533772957715985</v>
      </c>
      <c r="I38" s="16">
        <f>'Data Sheet'!H71/'Data Sheet'!H$76</f>
        <v>0.13699233635656022</v>
      </c>
      <c r="J38" s="16">
        <f>'Data Sheet'!I71/'Data Sheet'!I$76</f>
        <v>0.12359146006419652</v>
      </c>
      <c r="K38" s="16">
        <f>'Data Sheet'!J71/'Data Sheet'!J$76</f>
        <v>0.11060169729728082</v>
      </c>
    </row>
  </sheetData>
  <mergeCells count="2">
    <mergeCell ref="B2:K2"/>
    <mergeCell ref="B22:K22"/>
  </mergeCells>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148DC-BDB2-B045-A043-C420E0ED2884}">
  <sheetPr codeName="Sheet13"/>
  <dimension ref="A2:K65"/>
  <sheetViews>
    <sheetView showGridLines="0" zoomScale="125" workbookViewId="0">
      <selection activeCell="H22" sqref="H22"/>
    </sheetView>
  </sheetViews>
  <sheetFormatPr baseColWidth="10" defaultRowHeight="15" x14ac:dyDescent="0.2"/>
  <cols>
    <col min="1" max="1" width="2" customWidth="1"/>
    <col min="2" max="2" width="21.83203125" customWidth="1"/>
    <col min="7" max="7" width="12.33203125" bestFit="1" customWidth="1"/>
    <col min="8" max="8" width="12.83203125" customWidth="1"/>
    <col min="9" max="9" width="13" customWidth="1"/>
    <col min="10" max="10" width="14.33203125" customWidth="1"/>
    <col min="11" max="11" width="14" customWidth="1"/>
  </cols>
  <sheetData>
    <row r="2" spans="2:11" x14ac:dyDescent="0.2">
      <c r="B2" s="103" t="s">
        <v>233</v>
      </c>
      <c r="C2" s="102"/>
      <c r="D2" s="102"/>
      <c r="E2" s="102"/>
      <c r="F2" s="102"/>
      <c r="G2" s="104">
        <v>43891</v>
      </c>
      <c r="H2" s="104">
        <v>44256</v>
      </c>
      <c r="I2" s="104">
        <v>44621</v>
      </c>
      <c r="J2" s="104">
        <v>44986</v>
      </c>
      <c r="K2" s="104">
        <v>45352</v>
      </c>
    </row>
    <row r="4" spans="2:11" x14ac:dyDescent="0.2">
      <c r="B4" t="s">
        <v>234</v>
      </c>
      <c r="G4" s="117"/>
      <c r="H4" s="117"/>
      <c r="I4" s="117"/>
      <c r="J4" s="117"/>
      <c r="K4" s="117"/>
    </row>
    <row r="5" spans="2:11" x14ac:dyDescent="0.2">
      <c r="B5" s="113" t="str">
        <f>'raw FS'!B35</f>
        <v>Inventories</v>
      </c>
      <c r="C5" s="113"/>
      <c r="D5" s="113"/>
      <c r="E5" s="113"/>
      <c r="F5" s="113"/>
      <c r="G5" s="118">
        <f>IFERROR('raw FS'!J35,0)</f>
        <v>37457</v>
      </c>
      <c r="H5" s="118">
        <f>IFERROR('raw FS'!K35,0)</f>
        <v>36089</v>
      </c>
      <c r="I5" s="118">
        <f>IFERROR('raw FS'!L35,0)</f>
        <v>35240</v>
      </c>
      <c r="J5" s="118">
        <f>IFERROR('raw FS'!M35,0)</f>
        <v>40755</v>
      </c>
      <c r="K5" s="118">
        <f>IFERROR('raw FS'!N35,0)</f>
        <v>47788</v>
      </c>
    </row>
    <row r="6" spans="2:11" x14ac:dyDescent="0.2">
      <c r="B6" s="113" t="str">
        <f>'raw FS'!B36</f>
        <v>Trade receivables</v>
      </c>
      <c r="C6" s="113"/>
      <c r="D6" s="113"/>
      <c r="E6" s="113"/>
      <c r="F6" s="113"/>
      <c r="G6" s="118">
        <f>IFERROR('raw FS'!J36,0)</f>
        <v>11173</v>
      </c>
      <c r="H6" s="118">
        <f>IFERROR('raw FS'!K36,0)</f>
        <v>12679</v>
      </c>
      <c r="I6" s="118">
        <f>IFERROR('raw FS'!L36,0)</f>
        <v>12442</v>
      </c>
      <c r="J6" s="118">
        <f>IFERROR('raw FS'!M36,0)</f>
        <v>15738</v>
      </c>
      <c r="K6" s="118">
        <f>IFERROR('raw FS'!N36,0)</f>
        <v>16952</v>
      </c>
    </row>
    <row r="7" spans="2:11" x14ac:dyDescent="0.2">
      <c r="B7" s="113" t="str">
        <f>'raw FS'!B38</f>
        <v>Short term loans</v>
      </c>
      <c r="C7" s="113"/>
      <c r="D7" s="113"/>
      <c r="E7" s="113"/>
      <c r="F7" s="113"/>
      <c r="G7" s="118">
        <f>IFERROR('raw FS'!J38,0)</f>
        <v>39</v>
      </c>
      <c r="H7" s="118">
        <f>IFERROR('raw FS'!K38,0)</f>
        <v>142</v>
      </c>
      <c r="I7" s="118">
        <f>IFERROR('raw FS'!L38,0)</f>
        <v>47</v>
      </c>
      <c r="J7" s="118">
        <f>IFERROR('raw FS'!M38,0)</f>
        <v>50</v>
      </c>
      <c r="K7" s="118">
        <f>IFERROR('raw FS'!N38,0)</f>
        <v>197</v>
      </c>
    </row>
    <row r="8" spans="2:11" x14ac:dyDescent="0.2">
      <c r="B8" t="str">
        <f>'raw FS'!B39</f>
        <v>Other asset items</v>
      </c>
      <c r="G8" s="118">
        <f>IFERROR('raw FS'!J39,0)</f>
        <v>58746</v>
      </c>
      <c r="H8" s="118">
        <f>IFERROR('raw FS'!K39,0)</f>
        <v>61576</v>
      </c>
      <c r="I8" s="118">
        <f>IFERROR('raw FS'!L39,0)</f>
        <v>62177</v>
      </c>
      <c r="J8" s="118">
        <f>IFERROR('raw FS'!M39,0)</f>
        <v>68382</v>
      </c>
      <c r="K8" s="118">
        <f>IFERROR('raw FS'!N39,0)</f>
        <v>79966</v>
      </c>
    </row>
    <row r="9" spans="2:11" x14ac:dyDescent="0.2">
      <c r="B9" s="112" t="s">
        <v>86</v>
      </c>
      <c r="C9" s="111"/>
      <c r="D9" s="111"/>
      <c r="E9" s="111"/>
      <c r="F9" s="111"/>
      <c r="G9" s="119">
        <f>SUM(G5:G8)</f>
        <v>107415</v>
      </c>
      <c r="H9" s="119">
        <f t="shared" ref="H9:K9" si="0">SUM(H5:H8)</f>
        <v>110486</v>
      </c>
      <c r="I9" s="119">
        <f t="shared" si="0"/>
        <v>109906</v>
      </c>
      <c r="J9" s="119">
        <f t="shared" si="0"/>
        <v>124925</v>
      </c>
      <c r="K9" s="119">
        <f t="shared" si="0"/>
        <v>144903</v>
      </c>
    </row>
    <row r="10" spans="2:11" x14ac:dyDescent="0.2">
      <c r="G10" s="117"/>
      <c r="H10" s="117"/>
      <c r="I10" s="117"/>
      <c r="J10" s="117"/>
      <c r="K10" s="117"/>
    </row>
    <row r="11" spans="2:11" x14ac:dyDescent="0.2">
      <c r="B11" t="s">
        <v>235</v>
      </c>
      <c r="G11" s="117"/>
      <c r="H11" s="117"/>
      <c r="I11" s="117"/>
      <c r="J11" s="117"/>
      <c r="K11" s="117"/>
    </row>
    <row r="12" spans="2:11" x14ac:dyDescent="0.2">
      <c r="B12" s="113" t="str">
        <f>'raw FS'!B12</f>
        <v>Trade Payables</v>
      </c>
      <c r="C12" s="113"/>
      <c r="D12" s="113"/>
      <c r="E12" s="113"/>
      <c r="F12" s="113"/>
      <c r="G12" s="118">
        <f>IFERROR('raw FS'!J12,0)</f>
        <v>66398</v>
      </c>
      <c r="H12" s="118">
        <f>IFERROR('raw FS'!K12,0)</f>
        <v>76040</v>
      </c>
      <c r="I12" s="118">
        <f>IFERROR('raw FS'!L12,0)</f>
        <v>69750</v>
      </c>
      <c r="J12" s="118">
        <f>IFERROR('raw FS'!M12,0)</f>
        <v>79252</v>
      </c>
      <c r="K12" s="118">
        <f>IFERROR('raw FS'!N12,0)</f>
        <v>88043</v>
      </c>
    </row>
    <row r="13" spans="2:11" x14ac:dyDescent="0.2">
      <c r="B13" s="113" t="str">
        <f>'raw FS'!B13</f>
        <v>Advance from Customers</v>
      </c>
      <c r="C13" s="113"/>
      <c r="D13" s="113"/>
      <c r="E13" s="113"/>
      <c r="F13" s="113"/>
      <c r="G13" s="118">
        <f>IFERROR('raw FS'!J13,0)</f>
        <v>0</v>
      </c>
      <c r="H13" s="118">
        <f>IFERROR('raw FS'!K13,0)</f>
        <v>0</v>
      </c>
      <c r="I13" s="118">
        <f>IFERROR('raw FS'!L13,0)</f>
        <v>0</v>
      </c>
      <c r="J13" s="118">
        <f>IFERROR('raw FS'!M13,0)</f>
        <v>0</v>
      </c>
      <c r="K13" s="118">
        <f>IFERROR('raw FS'!N13,0)</f>
        <v>0</v>
      </c>
    </row>
    <row r="14" spans="2:11" x14ac:dyDescent="0.2">
      <c r="B14" s="113" t="str">
        <f>'raw FS'!B14</f>
        <v>Other liability items</v>
      </c>
      <c r="G14" s="118">
        <f>IFERROR('raw FS'!J14,0)</f>
        <v>65969</v>
      </c>
      <c r="H14" s="118">
        <f>IFERROR('raw FS'!K14,0)</f>
        <v>66579</v>
      </c>
      <c r="I14" s="118">
        <f>IFERROR('raw FS'!L14,0)</f>
        <v>64030</v>
      </c>
      <c r="J14" s="118">
        <f>IFERROR('raw FS'!M14,0)</f>
        <v>68710</v>
      </c>
      <c r="K14" s="118">
        <f>IFERROR('raw FS'!N14,0)</f>
        <v>82265</v>
      </c>
    </row>
    <row r="15" spans="2:11" x14ac:dyDescent="0.2">
      <c r="B15" s="112" t="s">
        <v>236</v>
      </c>
      <c r="C15" s="111"/>
      <c r="D15" s="111"/>
      <c r="E15" s="111"/>
      <c r="F15" s="111"/>
      <c r="G15" s="119">
        <f>SUM(G12:G14)</f>
        <v>132367</v>
      </c>
      <c r="H15" s="119">
        <f>SUM(H12:H14)</f>
        <v>142619</v>
      </c>
      <c r="I15" s="119">
        <f>SUM(I12:I14)</f>
        <v>133780</v>
      </c>
      <c r="J15" s="119">
        <f>SUM(J12:J14)</f>
        <v>147962</v>
      </c>
      <c r="K15" s="119">
        <f>SUM(K12:K14)</f>
        <v>170308</v>
      </c>
    </row>
    <row r="16" spans="2:11" x14ac:dyDescent="0.2">
      <c r="G16" s="117"/>
      <c r="H16" s="117"/>
      <c r="I16" s="117"/>
      <c r="J16" s="117"/>
      <c r="K16" s="117"/>
    </row>
    <row r="17" spans="1:11" ht="16" thickBot="1" x14ac:dyDescent="0.25">
      <c r="A17" t="s">
        <v>61</v>
      </c>
      <c r="B17" s="114" t="s">
        <v>237</v>
      </c>
      <c r="C17" s="114"/>
      <c r="D17" s="114"/>
      <c r="E17" s="114"/>
      <c r="F17" s="114"/>
      <c r="G17" s="120">
        <f>G9-G15</f>
        <v>-24952</v>
      </c>
      <c r="H17" s="120">
        <f t="shared" ref="H17:K17" si="1">H9-H15</f>
        <v>-32133</v>
      </c>
      <c r="I17" s="120">
        <f t="shared" si="1"/>
        <v>-23874</v>
      </c>
      <c r="J17" s="120">
        <f t="shared" si="1"/>
        <v>-23037</v>
      </c>
      <c r="K17" s="120">
        <f t="shared" si="1"/>
        <v>-25405</v>
      </c>
    </row>
    <row r="18" spans="1:11" ht="16" thickTop="1" x14ac:dyDescent="0.2">
      <c r="G18" s="117"/>
      <c r="H18" s="117"/>
      <c r="I18" s="117"/>
      <c r="J18" s="117"/>
      <c r="K18" s="117"/>
    </row>
    <row r="19" spans="1:11" x14ac:dyDescent="0.2">
      <c r="B19" t="s">
        <v>238</v>
      </c>
      <c r="G19" s="117"/>
      <c r="H19" s="117"/>
      <c r="I19" s="117"/>
      <c r="J19" s="117"/>
      <c r="K19" s="117"/>
    </row>
    <row r="20" spans="1:11" x14ac:dyDescent="0.2">
      <c r="B20" s="113" t="str">
        <f>'raw FS'!B18</f>
        <v>Land</v>
      </c>
      <c r="C20" s="113"/>
      <c r="D20" s="113"/>
      <c r="E20" s="113"/>
      <c r="F20" s="113"/>
      <c r="G20" s="118">
        <f>IFERROR('raw FS'!J18,0)</f>
        <v>7675</v>
      </c>
      <c r="H20" s="118">
        <f>IFERROR('raw FS'!K18,0)</f>
        <v>7819</v>
      </c>
      <c r="I20" s="118">
        <f>IFERROR('raw FS'!L18,0)</f>
        <v>7760</v>
      </c>
      <c r="J20" s="118">
        <f>IFERROR('raw FS'!M18,0)</f>
        <v>8045</v>
      </c>
      <c r="K20" s="118">
        <f>IFERROR('raw FS'!N18,0)</f>
        <v>0</v>
      </c>
    </row>
    <row r="21" spans="1:11" x14ac:dyDescent="0.2">
      <c r="B21" s="113" t="str">
        <f>'raw FS'!B19</f>
        <v>Building</v>
      </c>
      <c r="C21" s="113"/>
      <c r="D21" s="113"/>
      <c r="E21" s="113"/>
      <c r="F21" s="113"/>
      <c r="G21" s="118">
        <f>IFERROR('raw FS'!J19,0)</f>
        <v>32665</v>
      </c>
      <c r="H21" s="118">
        <f>IFERROR('raw FS'!K19,0)</f>
        <v>35537</v>
      </c>
      <c r="I21" s="118">
        <f>IFERROR('raw FS'!L19,0)</f>
        <v>36466</v>
      </c>
      <c r="J21" s="118">
        <f>IFERROR('raw FS'!M19,0)</f>
        <v>38781</v>
      </c>
      <c r="K21" s="118">
        <f>IFERROR('raw FS'!N19,0)</f>
        <v>0</v>
      </c>
    </row>
    <row r="22" spans="1:11" x14ac:dyDescent="0.2">
      <c r="B22" s="113" t="str">
        <f>'raw FS'!B20</f>
        <v>Plant Machinery</v>
      </c>
      <c r="C22" s="113"/>
      <c r="D22" s="113"/>
      <c r="E22" s="113"/>
      <c r="F22" s="113"/>
      <c r="G22" s="118">
        <f>IFERROR('raw FS'!J20,0)</f>
        <v>124158</v>
      </c>
      <c r="H22" s="118">
        <f>IFERROR('raw FS'!K20,0)</f>
        <v>138868</v>
      </c>
      <c r="I22" s="118">
        <f>IFERROR('raw FS'!L20,0)</f>
        <v>148585</v>
      </c>
      <c r="J22" s="118">
        <f>IFERROR('raw FS'!M20,0)</f>
        <v>153672</v>
      </c>
      <c r="K22" s="118">
        <f>IFERROR('raw FS'!N20,0)</f>
        <v>0</v>
      </c>
    </row>
    <row r="23" spans="1:11" x14ac:dyDescent="0.2">
      <c r="B23" s="113" t="str">
        <f>'raw FS'!B21</f>
        <v>Equipments</v>
      </c>
      <c r="C23" s="113"/>
      <c r="D23" s="113"/>
      <c r="E23" s="113"/>
      <c r="F23" s="113"/>
      <c r="G23" s="118">
        <f>IFERROR('raw FS'!J21,0)</f>
        <v>0</v>
      </c>
      <c r="H23" s="118">
        <f>IFERROR('raw FS'!K21,0)</f>
        <v>0</v>
      </c>
      <c r="I23" s="118">
        <f>IFERROR('raw FS'!L21,0)</f>
        <v>0</v>
      </c>
      <c r="J23" s="118">
        <f>IFERROR('raw FS'!M21,0)</f>
        <v>0</v>
      </c>
      <c r="K23" s="118">
        <f>IFERROR('raw FS'!N21,0)</f>
        <v>0</v>
      </c>
    </row>
    <row r="24" spans="1:11" x14ac:dyDescent="0.2">
      <c r="B24" s="113" t="str">
        <f>'raw FS'!B22</f>
        <v>Computers</v>
      </c>
      <c r="C24" s="113"/>
      <c r="D24" s="113"/>
      <c r="E24" s="113"/>
      <c r="F24" s="113"/>
      <c r="G24" s="118">
        <f>IFERROR('raw FS'!J22,0)</f>
        <v>3054</v>
      </c>
      <c r="H24" s="118">
        <f>IFERROR('raw FS'!K22,0)</f>
        <v>3172</v>
      </c>
      <c r="I24" s="118">
        <f>IFERROR('raw FS'!L22,0)</f>
        <v>3383</v>
      </c>
      <c r="J24" s="118">
        <f>IFERROR('raw FS'!M22,0)</f>
        <v>3499</v>
      </c>
      <c r="K24" s="118">
        <f>IFERROR('raw FS'!N22,0)</f>
        <v>0</v>
      </c>
    </row>
    <row r="25" spans="1:11" x14ac:dyDescent="0.2">
      <c r="B25" s="113" t="str">
        <f>'raw FS'!B23</f>
        <v>Furniture n fittings</v>
      </c>
      <c r="C25" s="113"/>
      <c r="D25" s="113"/>
      <c r="E25" s="113"/>
      <c r="F25" s="113"/>
      <c r="G25" s="118">
        <f>IFERROR('raw FS'!J23,0)</f>
        <v>1890</v>
      </c>
      <c r="H25" s="118">
        <f>IFERROR('raw FS'!K23,0)</f>
        <v>1956</v>
      </c>
      <c r="I25" s="118">
        <f>IFERROR('raw FS'!L23,0)</f>
        <v>1984</v>
      </c>
      <c r="J25" s="118">
        <f>IFERROR('raw FS'!M23,0)</f>
        <v>2084</v>
      </c>
      <c r="K25" s="118">
        <f>IFERROR('raw FS'!N23,0)</f>
        <v>0</v>
      </c>
    </row>
    <row r="26" spans="1:11" x14ac:dyDescent="0.2">
      <c r="B26" s="113" t="str">
        <f>'raw FS'!B24</f>
        <v>Vehicles</v>
      </c>
      <c r="C26" s="113"/>
      <c r="D26" s="113"/>
      <c r="E26" s="113"/>
      <c r="F26" s="113"/>
      <c r="G26" s="118">
        <f>IFERROR('raw FS'!J24,0)</f>
        <v>601</v>
      </c>
      <c r="H26" s="118">
        <f>IFERROR('raw FS'!K24,0)</f>
        <v>845</v>
      </c>
      <c r="I26" s="118">
        <f>IFERROR('raw FS'!L24,0)</f>
        <v>725</v>
      </c>
      <c r="J26" s="118">
        <f>IFERROR('raw FS'!M24,0)</f>
        <v>788</v>
      </c>
      <c r="K26" s="118">
        <f>IFERROR('raw FS'!N24,0)</f>
        <v>0</v>
      </c>
    </row>
    <row r="27" spans="1:11" x14ac:dyDescent="0.2">
      <c r="B27" s="113" t="str">
        <f>'raw FS'!B25</f>
        <v>Intangible Assets</v>
      </c>
      <c r="C27" s="113"/>
      <c r="D27" s="113"/>
      <c r="E27" s="113"/>
      <c r="F27" s="113"/>
      <c r="G27" s="118">
        <f>IFERROR('raw FS'!J25,0)</f>
        <v>91157</v>
      </c>
      <c r="H27" s="118">
        <f>IFERROR('raw FS'!K25,0)</f>
        <v>114809</v>
      </c>
      <c r="I27" s="118">
        <f>IFERROR('raw FS'!L25,0)</f>
        <v>114323</v>
      </c>
      <c r="J27" s="118">
        <f>IFERROR('raw FS'!M25,0)</f>
        <v>112538</v>
      </c>
      <c r="K27" s="118">
        <f>IFERROR('raw FS'!N25,0)</f>
        <v>64862</v>
      </c>
    </row>
    <row r="28" spans="1:11" x14ac:dyDescent="0.2">
      <c r="B28" s="113" t="str">
        <f>'raw FS'!B26</f>
        <v>Other fixed assets</v>
      </c>
      <c r="C28" s="113"/>
      <c r="D28" s="113"/>
      <c r="E28" s="113"/>
      <c r="F28" s="113"/>
      <c r="G28" s="118">
        <f>IFERROR('raw FS'!J26,0)</f>
        <v>9380</v>
      </c>
      <c r="H28" s="118">
        <f>IFERROR('raw FS'!K26,0)</f>
        <v>10686</v>
      </c>
      <c r="I28" s="118">
        <f>IFERROR('raw FS'!L26,0)</f>
        <v>10870</v>
      </c>
      <c r="J28" s="118">
        <f>IFERROR('raw FS'!M26,0)</f>
        <v>11735</v>
      </c>
      <c r="K28" s="118">
        <f>IFERROR('raw FS'!N26,0)</f>
        <v>0</v>
      </c>
    </row>
    <row r="29" spans="1:11" ht="8" customHeight="1" x14ac:dyDescent="0.2">
      <c r="G29" s="117"/>
      <c r="H29" s="117"/>
      <c r="I29" s="117"/>
      <c r="J29" s="117"/>
      <c r="K29" s="117"/>
    </row>
    <row r="30" spans="1:11" x14ac:dyDescent="0.2">
      <c r="B30" s="112" t="s">
        <v>223</v>
      </c>
      <c r="C30" s="111"/>
      <c r="D30" s="111"/>
      <c r="E30" s="111"/>
      <c r="F30" s="111"/>
      <c r="G30" s="119">
        <f>SUM(G20:G29)</f>
        <v>270580</v>
      </c>
      <c r="H30" s="119">
        <f>SUM(H20:H29)</f>
        <v>313692</v>
      </c>
      <c r="I30" s="119">
        <f>SUM(I20:I29)</f>
        <v>324096</v>
      </c>
      <c r="J30" s="119">
        <f>SUM(J20:J29)</f>
        <v>331142</v>
      </c>
      <c r="K30" s="119">
        <f>SUM(K20:K29)</f>
        <v>64862</v>
      </c>
    </row>
    <row r="31" spans="1:11" x14ac:dyDescent="0.2">
      <c r="B31" t="s">
        <v>224</v>
      </c>
      <c r="G31" s="117">
        <f>-IFERROR('raw FS'!J28,0)</f>
        <v>-143471</v>
      </c>
      <c r="H31" s="117">
        <f>-IFERROR('raw FS'!K28,0)</f>
        <v>-174985</v>
      </c>
      <c r="I31" s="117">
        <f>-IFERROR('raw FS'!L28,0)</f>
        <v>-185241</v>
      </c>
      <c r="J31" s="117">
        <f>-IFERROR('raw FS'!M28,0)</f>
        <v>-199062</v>
      </c>
      <c r="K31" s="117">
        <f>-IFERROR('raw FS'!N28,0)</f>
        <v>0</v>
      </c>
    </row>
    <row r="32" spans="1:11" ht="16" thickBot="1" x14ac:dyDescent="0.25">
      <c r="A32" t="s">
        <v>61</v>
      </c>
      <c r="B32" s="114" t="s">
        <v>239</v>
      </c>
      <c r="C32" s="114"/>
      <c r="D32" s="114"/>
      <c r="E32" s="114"/>
      <c r="F32" s="114"/>
      <c r="G32" s="120">
        <f>G30+G31</f>
        <v>127109</v>
      </c>
      <c r="H32" s="120">
        <f t="shared" ref="H32:K32" si="2">H30+H31</f>
        <v>138707</v>
      </c>
      <c r="I32" s="120">
        <f t="shared" si="2"/>
        <v>138855</v>
      </c>
      <c r="J32" s="120">
        <f t="shared" si="2"/>
        <v>132080</v>
      </c>
      <c r="K32" s="120">
        <f t="shared" si="2"/>
        <v>64862</v>
      </c>
    </row>
    <row r="33" spans="1:11" ht="16" thickTop="1" x14ac:dyDescent="0.2">
      <c r="G33" s="117"/>
      <c r="H33" s="117"/>
      <c r="I33" s="117"/>
      <c r="J33" s="117"/>
      <c r="K33" s="117"/>
    </row>
    <row r="34" spans="1:11" x14ac:dyDescent="0.2">
      <c r="A34" t="s">
        <v>61</v>
      </c>
      <c r="B34" s="2" t="s">
        <v>240</v>
      </c>
      <c r="C34" s="2"/>
      <c r="D34" s="2"/>
      <c r="E34" s="2"/>
      <c r="F34" s="2"/>
      <c r="G34" s="121">
        <f>G32+G17</f>
        <v>102157</v>
      </c>
      <c r="H34" s="121">
        <f t="shared" ref="H34:K34" si="3">H32+H17</f>
        <v>106574</v>
      </c>
      <c r="I34" s="121">
        <f t="shared" si="3"/>
        <v>114981</v>
      </c>
      <c r="J34" s="121">
        <f t="shared" si="3"/>
        <v>109043</v>
      </c>
      <c r="K34" s="121">
        <f t="shared" si="3"/>
        <v>39457</v>
      </c>
    </row>
    <row r="35" spans="1:11" x14ac:dyDescent="0.2">
      <c r="B35" t="s">
        <v>241</v>
      </c>
      <c r="G35" s="117">
        <f>IFERROR(Hitoricalfs!H27+Hitoricalfs!H21,0)</f>
        <v>-3438.3600000000388</v>
      </c>
      <c r="H35" s="117">
        <f>IFERROR(Hitoricalfs!I27+Hitoricalfs!I21,0)</f>
        <v>8740.7199999999921</v>
      </c>
      <c r="I35" s="117">
        <f>IFERROR(Hitoricalfs!J27+Hitoricalfs!J21,0)</f>
        <v>-115.59999999998763</v>
      </c>
      <c r="J35" s="117">
        <f>IFERROR(Hitoricalfs!K27+Hitoricalfs!K21,0)</f>
        <v>6955.4399999999623</v>
      </c>
      <c r="K35" s="117">
        <f>IFERROR(Hitoricalfs!L27+Hitoricalfs!L21,0)</f>
        <v>32268.210000000057</v>
      </c>
    </row>
    <row r="37" spans="1:11" x14ac:dyDescent="0.2">
      <c r="A37" t="s">
        <v>61</v>
      </c>
      <c r="B37" s="115" t="s">
        <v>242</v>
      </c>
      <c r="C37" s="115"/>
      <c r="D37" s="115"/>
      <c r="E37" s="115"/>
      <c r="F37" s="115"/>
      <c r="G37" s="116">
        <f>G35/G34</f>
        <v>-3.3657605450434516E-2</v>
      </c>
      <c r="H37" s="116">
        <f t="shared" ref="H37:K37" si="4">H35/H34</f>
        <v>8.2015500966464538E-2</v>
      </c>
      <c r="I37" s="116">
        <f t="shared" si="4"/>
        <v>-1.005383498143064E-3</v>
      </c>
      <c r="J37" s="116">
        <f t="shared" si="4"/>
        <v>6.3786212778444859E-2</v>
      </c>
      <c r="K37" s="116">
        <f t="shared" si="4"/>
        <v>0.81780697975010919</v>
      </c>
    </row>
    <row r="39" spans="1:11" x14ac:dyDescent="0.2">
      <c r="B39" s="103" t="s">
        <v>243</v>
      </c>
      <c r="C39" s="102"/>
      <c r="D39" s="102"/>
      <c r="E39" s="102"/>
      <c r="F39" s="102"/>
      <c r="G39" s="104">
        <v>43891</v>
      </c>
      <c r="H39" s="104">
        <v>44256</v>
      </c>
      <c r="I39" s="104">
        <v>44621</v>
      </c>
      <c r="J39" s="104">
        <v>44986</v>
      </c>
      <c r="K39" s="104">
        <v>45352</v>
      </c>
    </row>
    <row r="40" spans="1:11" x14ac:dyDescent="0.2">
      <c r="G40" s="122"/>
      <c r="H40" s="122"/>
      <c r="I40" s="122"/>
      <c r="J40" s="122"/>
      <c r="K40" s="122"/>
    </row>
    <row r="41" spans="1:11" x14ac:dyDescent="0.2">
      <c r="B41" s="124" t="s">
        <v>244</v>
      </c>
      <c r="C41" s="124"/>
      <c r="D41" s="124"/>
      <c r="E41" s="124"/>
      <c r="F41" s="124"/>
      <c r="G41" s="125">
        <f>-IFERROR(SUM('CASH FLOW DATA'!H13:H14),0)</f>
        <v>29531</v>
      </c>
      <c r="H41" s="125">
        <f>-IFERROR(SUM('CASH FLOW DATA'!I13:I14),0)</f>
        <v>19854</v>
      </c>
      <c r="I41" s="125">
        <f>-IFERROR(SUM('CASH FLOW DATA'!J13:J14),0)</f>
        <v>14938</v>
      </c>
      <c r="J41" s="125">
        <f>-IFERROR(SUM('CASH FLOW DATA'!K13:K14),0)</f>
        <v>18945</v>
      </c>
      <c r="K41" s="125">
        <f>-IFERROR(SUM('CASH FLOW DATA'!L13:L14),0)</f>
        <v>31183</v>
      </c>
    </row>
    <row r="42" spans="1:11" x14ac:dyDescent="0.2">
      <c r="B42" s="124" t="s">
        <v>245</v>
      </c>
      <c r="C42" s="124"/>
      <c r="D42" s="124"/>
      <c r="E42" s="124"/>
      <c r="F42" s="124"/>
      <c r="G42" s="125"/>
      <c r="H42" s="125">
        <f>H17-G17</f>
        <v>-7181</v>
      </c>
      <c r="I42" s="125">
        <f t="shared" ref="I42:K42" si="5">I17-H17</f>
        <v>8259</v>
      </c>
      <c r="J42" s="125">
        <f t="shared" si="5"/>
        <v>837</v>
      </c>
      <c r="K42" s="125">
        <f t="shared" si="5"/>
        <v>-2368</v>
      </c>
    </row>
    <row r="43" spans="1:11" x14ac:dyDescent="0.2">
      <c r="B43" s="124"/>
      <c r="C43" s="124"/>
      <c r="D43" s="124"/>
      <c r="E43" s="124"/>
      <c r="F43" s="124"/>
      <c r="G43" s="125"/>
      <c r="H43" s="125"/>
      <c r="I43" s="125"/>
      <c r="J43" s="125"/>
      <c r="K43" s="125"/>
    </row>
    <row r="44" spans="1:11" x14ac:dyDescent="0.2">
      <c r="B44" s="124" t="s">
        <v>241</v>
      </c>
      <c r="C44" s="124"/>
      <c r="D44" s="124"/>
      <c r="E44" s="124"/>
      <c r="F44" s="124"/>
      <c r="G44" s="125">
        <f>G35</f>
        <v>-3438.3600000000388</v>
      </c>
      <c r="H44" s="125">
        <f t="shared" ref="H44:K44" si="6">H35</f>
        <v>8740.7199999999921</v>
      </c>
      <c r="I44" s="125">
        <f t="shared" si="6"/>
        <v>-115.59999999998763</v>
      </c>
      <c r="J44" s="125">
        <f t="shared" si="6"/>
        <v>6955.4399999999623</v>
      </c>
      <c r="K44" s="125">
        <f t="shared" si="6"/>
        <v>32268.210000000057</v>
      </c>
    </row>
    <row r="45" spans="1:11" x14ac:dyDescent="0.2">
      <c r="B45" s="124" t="s">
        <v>246</v>
      </c>
      <c r="C45" s="124"/>
      <c r="D45" s="124"/>
      <c r="E45" s="124"/>
      <c r="F45" s="124"/>
      <c r="G45" s="126">
        <v>0.3</v>
      </c>
      <c r="H45" s="126">
        <v>0.3</v>
      </c>
      <c r="I45" s="126">
        <v>0.3</v>
      </c>
      <c r="J45" s="126">
        <v>0.3</v>
      </c>
      <c r="K45" s="126">
        <v>0.3</v>
      </c>
    </row>
    <row r="46" spans="1:11" x14ac:dyDescent="0.2">
      <c r="B46" s="124" t="s">
        <v>248</v>
      </c>
      <c r="C46" s="124"/>
      <c r="D46" s="124"/>
      <c r="E46" s="124"/>
      <c r="F46" s="124"/>
      <c r="G46" s="127">
        <f>G44*(1-G45)</f>
        <v>-2406.8520000000271</v>
      </c>
      <c r="H46" s="127">
        <f t="shared" ref="H46:K46" si="7">H44*(1-H45)</f>
        <v>6118.5039999999944</v>
      </c>
      <c r="I46" s="127">
        <f t="shared" si="7"/>
        <v>-80.919999999991333</v>
      </c>
      <c r="J46" s="127">
        <f t="shared" si="7"/>
        <v>4868.8079999999736</v>
      </c>
      <c r="K46" s="127">
        <f t="shared" si="7"/>
        <v>22587.747000000039</v>
      </c>
    </row>
    <row r="47" spans="1:11" x14ac:dyDescent="0.2">
      <c r="B47" s="124"/>
      <c r="C47" s="124"/>
      <c r="D47" s="124"/>
      <c r="E47" s="124"/>
      <c r="F47" s="124"/>
      <c r="G47" s="124"/>
      <c r="H47" s="124"/>
      <c r="I47" s="124"/>
      <c r="J47" s="124"/>
      <c r="K47" s="124"/>
    </row>
    <row r="48" spans="1:11" x14ac:dyDescent="0.2">
      <c r="B48" s="124" t="s">
        <v>247</v>
      </c>
      <c r="C48" s="124"/>
      <c r="D48" s="124"/>
      <c r="E48" s="124"/>
      <c r="F48" s="124"/>
      <c r="G48" s="124"/>
      <c r="H48" s="128">
        <f>SUM(H41:H42)</f>
        <v>12673</v>
      </c>
      <c r="I48" s="128">
        <f t="shared" ref="I48:K48" si="8">SUM(I41:I42)</f>
        <v>23197</v>
      </c>
      <c r="J48" s="128">
        <f t="shared" si="8"/>
        <v>19782</v>
      </c>
      <c r="K48" s="128">
        <f t="shared" si="8"/>
        <v>28815</v>
      </c>
    </row>
    <row r="49" spans="2:11" x14ac:dyDescent="0.2">
      <c r="H49" s="28"/>
      <c r="I49" s="28"/>
      <c r="J49" s="28"/>
      <c r="K49" s="28"/>
    </row>
    <row r="50" spans="2:11" ht="16" thickBot="1" x14ac:dyDescent="0.25">
      <c r="B50" s="114" t="s">
        <v>249</v>
      </c>
      <c r="C50" s="114"/>
      <c r="D50" s="114"/>
      <c r="E50" s="114"/>
      <c r="F50" s="114"/>
      <c r="G50" s="114"/>
      <c r="H50" s="123">
        <f>H48/H46</f>
        <v>2.0712579414837373</v>
      </c>
      <c r="I50" s="123">
        <f t="shared" ref="I50:K50" si="9">I48/I46</f>
        <v>-286.66584280774202</v>
      </c>
      <c r="J50" s="123">
        <f t="shared" si="9"/>
        <v>4.0630067975570423</v>
      </c>
      <c r="K50" s="123">
        <f t="shared" si="9"/>
        <v>1.2756916393653581</v>
      </c>
    </row>
    <row r="51" spans="2:11" ht="16" thickTop="1" x14ac:dyDescent="0.2">
      <c r="J51" s="2"/>
      <c r="K51" s="2"/>
    </row>
    <row r="52" spans="2:11" x14ac:dyDescent="0.2">
      <c r="J52" s="2" t="s">
        <v>250</v>
      </c>
      <c r="K52" s="7">
        <f>AVERAGE(H50:K50)</f>
        <v>-69.813971607333983</v>
      </c>
    </row>
    <row r="53" spans="2:11" x14ac:dyDescent="0.2">
      <c r="J53" s="2" t="s">
        <v>251</v>
      </c>
      <c r="K53" s="7">
        <f>MEDIAN(H50:K50)</f>
        <v>1.6734747904245477</v>
      </c>
    </row>
    <row r="57" spans="2:11" x14ac:dyDescent="0.2">
      <c r="B57" s="103" t="s">
        <v>252</v>
      </c>
      <c r="C57" s="102"/>
      <c r="D57" s="102"/>
      <c r="E57" s="102"/>
      <c r="F57" s="102"/>
      <c r="G57" s="104">
        <v>43891</v>
      </c>
      <c r="H57" s="104">
        <v>44256</v>
      </c>
      <c r="I57" s="104">
        <v>44621</v>
      </c>
      <c r="J57" s="104">
        <v>44986</v>
      </c>
      <c r="K57" s="104">
        <v>45352</v>
      </c>
    </row>
    <row r="59" spans="2:11" x14ac:dyDescent="0.2">
      <c r="B59" s="124" t="s">
        <v>249</v>
      </c>
      <c r="C59" s="124"/>
      <c r="D59" s="124"/>
      <c r="E59" s="124"/>
      <c r="F59" s="124"/>
      <c r="G59" s="129">
        <f>G50</f>
        <v>0</v>
      </c>
      <c r="H59" s="129">
        <f t="shared" ref="H59:K59" si="10">H50</f>
        <v>2.0712579414837373</v>
      </c>
      <c r="I59" s="129">
        <f t="shared" si="10"/>
        <v>-286.66584280774202</v>
      </c>
      <c r="J59" s="129">
        <f t="shared" si="10"/>
        <v>4.0630067975570423</v>
      </c>
      <c r="K59" s="129">
        <f t="shared" si="10"/>
        <v>1.2756916393653581</v>
      </c>
    </row>
    <row r="60" spans="2:11" x14ac:dyDescent="0.2">
      <c r="B60" s="124" t="s">
        <v>253</v>
      </c>
      <c r="C60" s="124"/>
      <c r="D60" s="124"/>
      <c r="E60" s="124"/>
      <c r="F60" s="124"/>
      <c r="G60" s="130">
        <f>G37</f>
        <v>-3.3657605450434516E-2</v>
      </c>
      <c r="H60" s="130">
        <f t="shared" ref="H60:K60" si="11">H37</f>
        <v>8.2015500966464538E-2</v>
      </c>
      <c r="I60" s="130">
        <f t="shared" si="11"/>
        <v>-1.005383498143064E-3</v>
      </c>
      <c r="J60" s="130">
        <f t="shared" si="11"/>
        <v>6.3786212778444859E-2</v>
      </c>
      <c r="K60" s="130">
        <f t="shared" si="11"/>
        <v>0.81780697975010919</v>
      </c>
    </row>
    <row r="62" spans="2:11" ht="16" thickBot="1" x14ac:dyDescent="0.25">
      <c r="B62" s="131" t="s">
        <v>254</v>
      </c>
      <c r="C62" s="131"/>
      <c r="D62" s="131"/>
      <c r="E62" s="131"/>
      <c r="F62" s="131"/>
      <c r="G62" s="131"/>
      <c r="H62" s="132">
        <f>H59*H60</f>
        <v>0.16987525770155681</v>
      </c>
      <c r="I62" s="132">
        <f t="shared" ref="I62:K62" si="12">I59*I60</f>
        <v>0.28820910784017739</v>
      </c>
      <c r="J62" s="132">
        <f t="shared" si="12"/>
        <v>0.25916381610924133</v>
      </c>
      <c r="K62" s="132">
        <f t="shared" si="12"/>
        <v>1.043269526681849</v>
      </c>
    </row>
    <row r="64" spans="2:11" x14ac:dyDescent="0.2">
      <c r="J64" s="2" t="s">
        <v>250</v>
      </c>
      <c r="K64" s="7">
        <f>AVERAGE(H62:K62)</f>
        <v>0.44012942708320613</v>
      </c>
    </row>
    <row r="65" spans="10:11" x14ac:dyDescent="0.2">
      <c r="J65" s="2" t="s">
        <v>251</v>
      </c>
      <c r="K65" s="7">
        <f>MEDIAN(H62:K62)</f>
        <v>0.27368646197470936</v>
      </c>
    </row>
  </sheetData>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3C5D-16E0-514C-9517-B415311E818F}">
  <sheetPr codeName="Sheet14"/>
  <dimension ref="B3:K49"/>
  <sheetViews>
    <sheetView showGridLines="0" topLeftCell="A2" workbookViewId="0">
      <selection activeCell="E21" sqref="E21"/>
    </sheetView>
  </sheetViews>
  <sheetFormatPr baseColWidth="10" defaultRowHeight="15" x14ac:dyDescent="0.2"/>
  <cols>
    <col min="1" max="1" width="2" customWidth="1"/>
    <col min="4" max="4" width="11.6640625" customWidth="1"/>
    <col min="7" max="7" width="15.5" customWidth="1"/>
    <col min="8" max="8" width="12.5" customWidth="1"/>
    <col min="9" max="9" width="13.83203125" customWidth="1"/>
    <col min="10" max="10" width="12.6640625" customWidth="1"/>
    <col min="11" max="11" width="11.6640625" customWidth="1"/>
  </cols>
  <sheetData>
    <row r="3" spans="2:11" x14ac:dyDescent="0.2">
      <c r="B3" s="103" t="s">
        <v>255</v>
      </c>
      <c r="C3" s="103"/>
      <c r="D3" s="103"/>
      <c r="E3" s="103"/>
      <c r="F3" s="133">
        <f>'Intrinsic Growth'!K2</f>
        <v>45352</v>
      </c>
      <c r="G3" s="134">
        <f>F3+365</f>
        <v>45717</v>
      </c>
      <c r="H3" s="134">
        <f>G3+366</f>
        <v>46083</v>
      </c>
      <c r="I3" s="134">
        <f t="shared" ref="I3:K3" si="0">H3+365</f>
        <v>46448</v>
      </c>
      <c r="J3" s="134">
        <f t="shared" si="0"/>
        <v>46813</v>
      </c>
      <c r="K3" s="134">
        <f t="shared" si="0"/>
        <v>47178</v>
      </c>
    </row>
    <row r="5" spans="2:11" x14ac:dyDescent="0.2">
      <c r="B5" t="s">
        <v>241</v>
      </c>
      <c r="F5" s="117">
        <f>Hitoricalfs!L27+Hitoricalfs!L20</f>
        <v>22282.450000000055</v>
      </c>
      <c r="G5" s="117">
        <f>F5*(1+$E$21)</f>
        <v>26906.058375000066</v>
      </c>
      <c r="H5" s="117">
        <f t="shared" ref="H5:K5" si="1">G5*(1+$E$21)</f>
        <v>32489.065487812579</v>
      </c>
      <c r="I5" s="117">
        <f t="shared" si="1"/>
        <v>39230.546576533692</v>
      </c>
      <c r="J5" s="117">
        <f t="shared" si="1"/>
        <v>47370.884991164436</v>
      </c>
      <c r="K5" s="117">
        <f t="shared" si="1"/>
        <v>57200.343626831054</v>
      </c>
    </row>
    <row r="7" spans="2:11" x14ac:dyDescent="0.2">
      <c r="B7" t="s">
        <v>159</v>
      </c>
      <c r="F7" s="57">
        <v>0.3</v>
      </c>
      <c r="G7" s="57">
        <v>0.3</v>
      </c>
      <c r="H7" s="57">
        <v>0.3</v>
      </c>
      <c r="I7" s="57">
        <v>0.3</v>
      </c>
      <c r="J7" s="57">
        <v>0.3</v>
      </c>
      <c r="K7" s="57">
        <v>0.3</v>
      </c>
    </row>
    <row r="9" spans="2:11" x14ac:dyDescent="0.2">
      <c r="B9" t="s">
        <v>256</v>
      </c>
      <c r="F9" s="117">
        <f>F5*(1-F7)</f>
        <v>15597.715000000038</v>
      </c>
      <c r="G9" s="117">
        <f t="shared" ref="G9:K9" si="2">G5*(1-G7)</f>
        <v>18834.240862500046</v>
      </c>
      <c r="H9" s="117">
        <f t="shared" si="2"/>
        <v>22742.345841468803</v>
      </c>
      <c r="I9" s="117">
        <f t="shared" si="2"/>
        <v>27461.382603573584</v>
      </c>
      <c r="J9" s="117">
        <f t="shared" si="2"/>
        <v>33159.619493815102</v>
      </c>
      <c r="K9" s="117">
        <f t="shared" si="2"/>
        <v>40040.240538781734</v>
      </c>
    </row>
    <row r="11" spans="2:11" x14ac:dyDescent="0.2">
      <c r="B11" t="s">
        <v>257</v>
      </c>
      <c r="F11" s="57">
        <f>'Intrinsic Growth'!K53</f>
        <v>1.6734747904245477</v>
      </c>
      <c r="G11" s="57">
        <f>F11+((K11-F11)/4)</f>
        <v>1.4688560928184109</v>
      </c>
      <c r="H11" s="57">
        <f t="shared" ref="H11:J11" si="3">G11</f>
        <v>1.4688560928184109</v>
      </c>
      <c r="I11" s="57">
        <f t="shared" si="3"/>
        <v>1.4688560928184109</v>
      </c>
      <c r="J11" s="57">
        <f t="shared" si="3"/>
        <v>1.4688560928184109</v>
      </c>
      <c r="K11" s="57">
        <v>0.85499999999999998</v>
      </c>
    </row>
    <row r="13" spans="2:11" ht="16" thickBot="1" x14ac:dyDescent="0.25">
      <c r="B13" s="135" t="s">
        <v>258</v>
      </c>
      <c r="C13" s="135"/>
      <c r="D13" s="135"/>
      <c r="E13" s="135"/>
      <c r="F13" s="136">
        <f>F9*(1-F11)</f>
        <v>-10504.66784072685</v>
      </c>
      <c r="G13" s="136">
        <f t="shared" ref="G13:K13" si="4">G9*(1-G11)</f>
        <v>-8830.5485819926289</v>
      </c>
      <c r="H13" s="136">
        <f t="shared" si="4"/>
        <v>-10662.887412756098</v>
      </c>
      <c r="I13" s="136">
        <f t="shared" si="4"/>
        <v>-12875.43655090299</v>
      </c>
      <c r="J13" s="136">
        <f t="shared" si="4"/>
        <v>-15547.089635215361</v>
      </c>
      <c r="K13" s="136">
        <f t="shared" si="4"/>
        <v>5805.8348781233526</v>
      </c>
    </row>
    <row r="14" spans="2:11" ht="16" thickTop="1" x14ac:dyDescent="0.2"/>
    <row r="15" spans="2:11" x14ac:dyDescent="0.2">
      <c r="B15" t="s">
        <v>264</v>
      </c>
      <c r="G15" s="55">
        <v>0.5</v>
      </c>
      <c r="H15">
        <f>G15+1</f>
        <v>1.5</v>
      </c>
      <c r="I15">
        <f t="shared" ref="I15:K15" si="5">H15+1</f>
        <v>2.5</v>
      </c>
      <c r="J15">
        <f t="shared" si="5"/>
        <v>3.5</v>
      </c>
      <c r="K15">
        <f t="shared" si="5"/>
        <v>4.5</v>
      </c>
    </row>
    <row r="16" spans="2:11" x14ac:dyDescent="0.2">
      <c r="B16" t="s">
        <v>259</v>
      </c>
      <c r="G16" s="60">
        <f>1/(1+$E$23)^G15</f>
        <v>0.95287292335930696</v>
      </c>
      <c r="H16" s="60">
        <f t="shared" ref="H16:K16" si="6">1/(1+$E$23)^H15</f>
        <v>0.86517698672012933</v>
      </c>
      <c r="I16" s="60">
        <f t="shared" si="6"/>
        <v>0.78555198704903129</v>
      </c>
      <c r="J16" s="60">
        <f t="shared" si="6"/>
        <v>0.71325513025498533</v>
      </c>
      <c r="K16" s="60">
        <f t="shared" si="6"/>
        <v>0.64761198395810649</v>
      </c>
    </row>
    <row r="18" spans="2:11" ht="16" thickBot="1" x14ac:dyDescent="0.25">
      <c r="B18" s="135" t="s">
        <v>260</v>
      </c>
      <c r="C18" s="135"/>
      <c r="D18" s="135"/>
      <c r="E18" s="135"/>
      <c r="F18" s="135"/>
      <c r="G18" s="136">
        <f>G13*G16</f>
        <v>-8414.3906421896991</v>
      </c>
      <c r="H18" s="136">
        <f t="shared" ref="H18:K18" si="7">H13*H16</f>
        <v>-9225.2848015043164</v>
      </c>
      <c r="I18" s="136">
        <f t="shared" si="7"/>
        <v>-10114.32476668557</v>
      </c>
      <c r="J18" s="136">
        <f t="shared" si="7"/>
        <v>-11089.041442851465</v>
      </c>
      <c r="K18" s="136">
        <f t="shared" si="7"/>
        <v>3759.9282439546359</v>
      </c>
    </row>
    <row r="19" spans="2:11" ht="16" thickTop="1" x14ac:dyDescent="0.2"/>
    <row r="21" spans="2:11" x14ac:dyDescent="0.2">
      <c r="B21" t="s">
        <v>261</v>
      </c>
      <c r="E21" s="4">
        <v>0.20749999999999999</v>
      </c>
    </row>
    <row r="22" spans="2:11" x14ac:dyDescent="0.2">
      <c r="B22" t="s">
        <v>262</v>
      </c>
      <c r="E22" s="4">
        <v>5.3800000000000001E-2</v>
      </c>
    </row>
    <row r="23" spans="2:11" x14ac:dyDescent="0.2">
      <c r="B23" t="s">
        <v>263</v>
      </c>
      <c r="E23" s="16">
        <f>WACC!K40</f>
        <v>0.10136184617165012</v>
      </c>
    </row>
    <row r="26" spans="2:11" x14ac:dyDescent="0.2">
      <c r="B26" s="103" t="s">
        <v>265</v>
      </c>
      <c r="C26" s="103"/>
      <c r="D26" s="103"/>
      <c r="E26" s="103"/>
      <c r="G26" s="103" t="s">
        <v>327</v>
      </c>
      <c r="H26" s="103"/>
      <c r="I26" s="103"/>
      <c r="J26" s="103"/>
      <c r="K26" s="103"/>
    </row>
    <row r="27" spans="2:11" x14ac:dyDescent="0.2">
      <c r="G27" s="150">
        <f>D46</f>
        <v>44.359081998183051</v>
      </c>
      <c r="H27" s="151">
        <v>0.08</v>
      </c>
      <c r="I27" s="151">
        <v>0.1014</v>
      </c>
      <c r="J27" s="151">
        <v>0.12</v>
      </c>
      <c r="K27" s="151">
        <v>0.14000000000000001</v>
      </c>
    </row>
    <row r="28" spans="2:11" x14ac:dyDescent="0.2">
      <c r="B28" t="s">
        <v>266</v>
      </c>
      <c r="D28" s="117">
        <f>K13*(1+E21)</f>
        <v>7010.5456153339483</v>
      </c>
      <c r="G28" s="86">
        <v>0.04</v>
      </c>
      <c r="H28" s="117">
        <f t="dataTable" ref="H28:K32" dt2D="1" dtr="1" r1="D29" r2="D30"/>
        <v>67.902183776099903</v>
      </c>
      <c r="I28" s="117">
        <v>16.291460200777735</v>
      </c>
      <c r="J28" s="117">
        <v>-6.1374991099930787</v>
      </c>
      <c r="K28" s="117">
        <v>-20.94543568721171</v>
      </c>
    </row>
    <row r="29" spans="2:11" x14ac:dyDescent="0.2">
      <c r="B29" t="s">
        <v>267</v>
      </c>
      <c r="D29" s="4">
        <f>E23</f>
        <v>0.10136184617165012</v>
      </c>
      <c r="G29" s="86">
        <v>5.3800000000000001E-2</v>
      </c>
      <c r="H29" s="117">
        <v>145.89818559503752</v>
      </c>
      <c r="I29" s="152">
        <v>44.259259829280275</v>
      </c>
      <c r="J29" s="117">
        <v>9.2967550263827867</v>
      </c>
      <c r="K29" s="117">
        <v>-11.462859131962686</v>
      </c>
    </row>
    <row r="30" spans="2:11" x14ac:dyDescent="0.2">
      <c r="B30" t="s">
        <v>268</v>
      </c>
      <c r="D30" s="4">
        <f>E22</f>
        <v>5.3800000000000001E-2</v>
      </c>
      <c r="G30" s="86">
        <v>0.06</v>
      </c>
      <c r="H30" s="117">
        <v>215.98154954828584</v>
      </c>
      <c r="I30" s="117">
        <v>62.89466899153318</v>
      </c>
      <c r="J30" s="117">
        <v>18.542395185371245</v>
      </c>
      <c r="K30" s="117">
        <v>-6.1374991099931169</v>
      </c>
    </row>
    <row r="31" spans="2:11" x14ac:dyDescent="0.2">
      <c r="G31" s="86">
        <v>7.0000000000000007E-2</v>
      </c>
      <c r="H31" s="117">
        <v>512.14028109265814</v>
      </c>
      <c r="I31" s="117">
        <v>108.45895274555212</v>
      </c>
      <c r="J31" s="117">
        <v>38.286310621662722</v>
      </c>
      <c r="K31" s="117">
        <v>4.4395984451630346</v>
      </c>
    </row>
    <row r="32" spans="2:11" ht="16" thickBot="1" x14ac:dyDescent="0.25">
      <c r="B32" s="137" t="s">
        <v>269</v>
      </c>
      <c r="C32" s="137"/>
      <c r="D32" s="138">
        <f>D28/(D29-D30)</f>
        <v>147398.51750146484</v>
      </c>
      <c r="G32" s="86">
        <v>0.08</v>
      </c>
      <c r="H32" s="117" t="e">
        <v>#DIV/0!</v>
      </c>
      <c r="I32" s="117">
        <v>196.60667926033628</v>
      </c>
      <c r="J32" s="117">
        <v>67.902183776099946</v>
      </c>
      <c r="K32" s="117">
        <v>18.542395185371205</v>
      </c>
    </row>
    <row r="33" spans="2:5" ht="16" thickTop="1" x14ac:dyDescent="0.2"/>
    <row r="35" spans="2:5" x14ac:dyDescent="0.2">
      <c r="B35" s="103" t="s">
        <v>270</v>
      </c>
      <c r="C35" s="103"/>
      <c r="D35" s="103"/>
      <c r="E35" s="103"/>
    </row>
    <row r="37" spans="2:5" x14ac:dyDescent="0.2">
      <c r="B37" t="s">
        <v>271</v>
      </c>
      <c r="D37" s="117">
        <f>SUM(F13:K13)</f>
        <v>-52614.795143470576</v>
      </c>
    </row>
    <row r="38" spans="2:5" x14ac:dyDescent="0.2">
      <c r="B38" t="s">
        <v>272</v>
      </c>
      <c r="D38" s="117">
        <f>D32*K16</f>
        <v>95457.046351607321</v>
      </c>
    </row>
    <row r="39" spans="2:5" x14ac:dyDescent="0.2">
      <c r="B39" t="s">
        <v>273</v>
      </c>
      <c r="D39" s="117">
        <f>SUM(D38)</f>
        <v>95457.046351607321</v>
      </c>
    </row>
    <row r="41" spans="2:5" x14ac:dyDescent="0.2">
      <c r="B41" t="s">
        <v>274</v>
      </c>
      <c r="D41">
        <f>'Data Sheet'!K71</f>
        <v>45806.69</v>
      </c>
    </row>
    <row r="42" spans="2:5" x14ac:dyDescent="0.2">
      <c r="B42" t="s">
        <v>275</v>
      </c>
      <c r="D42">
        <f>'Data Sheet'!K61</f>
        <v>107262.5</v>
      </c>
    </row>
    <row r="43" spans="2:5" x14ac:dyDescent="0.2">
      <c r="B43" s="2" t="s">
        <v>276</v>
      </c>
      <c r="C43" s="2"/>
      <c r="D43" s="121">
        <f>D39+D41-D42</f>
        <v>34001.236351607309</v>
      </c>
    </row>
    <row r="44" spans="2:5" x14ac:dyDescent="0.2">
      <c r="B44" t="s">
        <v>277</v>
      </c>
      <c r="D44">
        <f>'Data Sheet'!K59</f>
        <v>766.5</v>
      </c>
    </row>
    <row r="46" spans="2:5" x14ac:dyDescent="0.2">
      <c r="B46" t="s">
        <v>278</v>
      </c>
      <c r="D46" s="139">
        <f>D43/D44</f>
        <v>44.359081998183051</v>
      </c>
    </row>
    <row r="47" spans="2:5" x14ac:dyDescent="0.2">
      <c r="B47" t="s">
        <v>284</v>
      </c>
      <c r="D47">
        <f>'Data Sheet'!B8</f>
        <v>936.4</v>
      </c>
    </row>
    <row r="49" spans="2:4" ht="16" thickBot="1" x14ac:dyDescent="0.25">
      <c r="B49" s="140" t="s">
        <v>285</v>
      </c>
      <c r="C49" s="140"/>
      <c r="D49" s="141">
        <f>D47/D46</f>
        <v>21.109544152386988</v>
      </c>
    </row>
  </sheetData>
  <pageMargins left="0.7" right="0.7" top="0.75" bottom="0.75" header="0.3" footer="0.3"/>
  <pageSetup paperSize="9" orientation="portrait" horizontalDpi="0" verticalDpi="0"/>
  <ignoredErrors>
    <ignoredError sqref="H32"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9CAA5-3EB0-B14D-B57F-009F78BDD0D0}">
  <sheetPr codeName="Sheet15"/>
  <dimension ref="B3:Q37"/>
  <sheetViews>
    <sheetView showGridLines="0" workbookViewId="0">
      <selection activeCell="T16" sqref="T16"/>
    </sheetView>
  </sheetViews>
  <sheetFormatPr baseColWidth="10" defaultRowHeight="15" x14ac:dyDescent="0.2"/>
  <cols>
    <col min="9" max="9" width="4.83203125" customWidth="1"/>
    <col min="10" max="10" width="2.83203125" customWidth="1"/>
    <col min="17" max="17" width="9.33203125" customWidth="1"/>
  </cols>
  <sheetData>
    <row r="3" spans="2:17" x14ac:dyDescent="0.2">
      <c r="B3" s="92" t="s">
        <v>296</v>
      </c>
    </row>
    <row r="4" spans="2:17" ht="16" x14ac:dyDescent="0.2">
      <c r="B4" s="142" t="s">
        <v>297</v>
      </c>
    </row>
    <row r="6" spans="2:17" ht="16" thickBot="1" x14ac:dyDescent="0.25">
      <c r="B6" s="102"/>
      <c r="C6" s="102"/>
      <c r="D6" s="272" t="s">
        <v>298</v>
      </c>
      <c r="E6" s="272"/>
      <c r="F6" s="272"/>
      <c r="G6" s="272"/>
      <c r="H6" s="272"/>
      <c r="I6" s="102"/>
      <c r="J6" s="102"/>
      <c r="K6" s="272" t="s">
        <v>299</v>
      </c>
      <c r="L6" s="272"/>
      <c r="M6" s="272"/>
      <c r="N6" s="102"/>
      <c r="O6" s="272" t="s">
        <v>300</v>
      </c>
      <c r="P6" s="272"/>
      <c r="Q6" s="272"/>
    </row>
    <row r="7" spans="2:17" ht="16" thickTop="1" x14ac:dyDescent="0.2">
      <c r="B7" s="143" t="s">
        <v>301</v>
      </c>
      <c r="C7" s="143" t="s">
        <v>302</v>
      </c>
      <c r="D7" s="143" t="s">
        <v>284</v>
      </c>
      <c r="E7" s="143" t="s">
        <v>303</v>
      </c>
      <c r="F7" s="143" t="s">
        <v>304</v>
      </c>
      <c r="G7" s="143" t="s">
        <v>305</v>
      </c>
      <c r="H7" s="143" t="s">
        <v>273</v>
      </c>
      <c r="I7" s="102"/>
      <c r="J7" s="102"/>
      <c r="K7" s="143" t="s">
        <v>306</v>
      </c>
      <c r="L7" s="143" t="s">
        <v>69</v>
      </c>
      <c r="M7" s="143" t="s">
        <v>307</v>
      </c>
      <c r="N7" s="102"/>
      <c r="O7" s="143" t="s">
        <v>308</v>
      </c>
      <c r="P7" s="143" t="s">
        <v>309</v>
      </c>
      <c r="Q7" s="143" t="s">
        <v>310</v>
      </c>
    </row>
    <row r="8" spans="2:17" x14ac:dyDescent="0.2">
      <c r="B8" s="102"/>
      <c r="C8" s="102"/>
      <c r="D8" s="102"/>
      <c r="E8" s="102"/>
      <c r="F8" s="102"/>
      <c r="G8" s="102"/>
      <c r="H8" s="102"/>
      <c r="I8" s="102"/>
      <c r="J8" s="102"/>
      <c r="K8" s="102"/>
      <c r="L8" s="102"/>
      <c r="M8" s="102"/>
      <c r="N8" s="102"/>
      <c r="O8" s="102"/>
      <c r="P8" s="102"/>
      <c r="Q8" s="102"/>
    </row>
    <row r="9" spans="2:17" x14ac:dyDescent="0.2">
      <c r="B9" s="144" t="str">
        <f>'Relative Value'!C3</f>
        <v>Tata Motors</v>
      </c>
      <c r="C9" s="144"/>
      <c r="D9" s="144">
        <f>'Relative Value'!D3</f>
        <v>936.4</v>
      </c>
      <c r="E9" s="144">
        <f>'Relative Value'!E3</f>
        <v>332.37</v>
      </c>
      <c r="F9" s="144">
        <f>'Relative Value'!F3</f>
        <v>311231.26799999998</v>
      </c>
      <c r="G9" s="144">
        <f>'Relative Value'!I3</f>
        <v>61455.81</v>
      </c>
      <c r="H9" s="187">
        <f>'Relative Value'!J3</f>
        <v>372687.07799999998</v>
      </c>
      <c r="I9" s="144"/>
      <c r="J9" s="144"/>
      <c r="K9" s="145">
        <f>'Relative Value'!K3</f>
        <v>437927.77</v>
      </c>
      <c r="L9" s="145">
        <f>'Relative Value'!L3</f>
        <v>66189.455000000002</v>
      </c>
      <c r="M9" s="145">
        <f>'Relative Value'!M3</f>
        <v>31806.75</v>
      </c>
      <c r="N9" s="144"/>
      <c r="O9" s="188">
        <f>H9/K9</f>
        <v>0.85102408098029492</v>
      </c>
      <c r="P9" s="188">
        <f>H9/L9</f>
        <v>5.6306110693916418</v>
      </c>
      <c r="Q9" s="188">
        <f>F9/M9</f>
        <v>9.7850697729255582</v>
      </c>
    </row>
    <row r="10" spans="2:17" x14ac:dyDescent="0.2">
      <c r="B10" s="144" t="s">
        <v>8608</v>
      </c>
      <c r="C10" s="144"/>
      <c r="D10" s="145">
        <v>1012</v>
      </c>
      <c r="E10" s="144">
        <v>239.93</v>
      </c>
      <c r="F10" s="145">
        <v>242833</v>
      </c>
      <c r="G10" s="144">
        <v>-668</v>
      </c>
      <c r="H10" s="145">
        <v>242165</v>
      </c>
      <c r="I10" s="144"/>
      <c r="J10" s="144"/>
      <c r="K10" s="145">
        <v>42402</v>
      </c>
      <c r="L10" s="145">
        <v>9328</v>
      </c>
      <c r="M10" s="145">
        <v>4303</v>
      </c>
      <c r="N10" s="144"/>
      <c r="O10" s="188">
        <f t="shared" ref="O10:O13" si="0">H10/K10</f>
        <v>5.7111692844677142</v>
      </c>
      <c r="P10" s="188">
        <f t="shared" ref="P10:P13" si="1">H10/L10</f>
        <v>25.961084905660378</v>
      </c>
      <c r="Q10" s="188">
        <f t="shared" ref="Q10:Q13" si="2">F10/M10</f>
        <v>56.433418545201022</v>
      </c>
    </row>
    <row r="11" spans="2:17" x14ac:dyDescent="0.2">
      <c r="B11" s="144" t="s">
        <v>8609</v>
      </c>
      <c r="C11" s="144"/>
      <c r="D11" s="145">
        <v>4699</v>
      </c>
      <c r="E11" s="144">
        <v>16.649999999999999</v>
      </c>
      <c r="F11" s="145">
        <v>78245</v>
      </c>
      <c r="G11" s="144">
        <v>-690</v>
      </c>
      <c r="H11" s="145">
        <v>77555</v>
      </c>
      <c r="I11" s="144"/>
      <c r="J11" s="144"/>
      <c r="K11" s="145">
        <v>23830</v>
      </c>
      <c r="L11" s="145">
        <v>5004</v>
      </c>
      <c r="M11" s="145">
        <v>3644</v>
      </c>
      <c r="N11" s="144"/>
      <c r="O11" s="188">
        <f t="shared" si="0"/>
        <v>3.2545111204364248</v>
      </c>
      <c r="P11" s="188">
        <f t="shared" si="1"/>
        <v>15.498601119104716</v>
      </c>
      <c r="Q11" s="188">
        <f t="shared" si="2"/>
        <v>21.472283205268937</v>
      </c>
    </row>
    <row r="12" spans="2:17" x14ac:dyDescent="0.2">
      <c r="B12" s="144" t="s">
        <v>8610</v>
      </c>
      <c r="C12" s="144"/>
      <c r="D12" s="145">
        <v>1575</v>
      </c>
      <c r="E12" s="144">
        <v>33.840000000000003</v>
      </c>
      <c r="F12" s="145">
        <v>53290</v>
      </c>
      <c r="G12" s="145">
        <v>3680</v>
      </c>
      <c r="H12" s="145">
        <v>56969</v>
      </c>
      <c r="I12" s="144"/>
      <c r="J12" s="144"/>
      <c r="K12" s="145">
        <v>9260</v>
      </c>
      <c r="L12" s="145">
        <v>2130</v>
      </c>
      <c r="M12" s="144">
        <v>831</v>
      </c>
      <c r="N12" s="144"/>
      <c r="O12" s="188">
        <f t="shared" si="0"/>
        <v>6.1521598272138229</v>
      </c>
      <c r="P12" s="188">
        <f t="shared" si="1"/>
        <v>26.746009389671361</v>
      </c>
      <c r="Q12" s="188">
        <f t="shared" si="2"/>
        <v>64.127557160048141</v>
      </c>
    </row>
    <row r="13" spans="2:17" x14ac:dyDescent="0.2">
      <c r="B13" s="144" t="s">
        <v>8611</v>
      </c>
      <c r="C13" s="144"/>
      <c r="D13" s="144">
        <v>494</v>
      </c>
      <c r="E13" s="144">
        <v>101.22</v>
      </c>
      <c r="F13" s="145">
        <v>50018</v>
      </c>
      <c r="G13" s="145">
        <v>1339</v>
      </c>
      <c r="H13" s="145">
        <v>51357</v>
      </c>
      <c r="I13" s="144"/>
      <c r="J13" s="144"/>
      <c r="K13" s="145">
        <v>16434</v>
      </c>
      <c r="L13" s="145">
        <v>2794</v>
      </c>
      <c r="M13" s="145">
        <v>2187</v>
      </c>
      <c r="N13" s="144"/>
      <c r="O13" s="188">
        <f t="shared" si="0"/>
        <v>3.1250456370938298</v>
      </c>
      <c r="P13" s="188">
        <f t="shared" si="1"/>
        <v>18.381173944166068</v>
      </c>
      <c r="Q13" s="188">
        <f t="shared" si="2"/>
        <v>22.870598994055783</v>
      </c>
    </row>
    <row r="14" spans="2:17" x14ac:dyDescent="0.2">
      <c r="B14" s="144"/>
      <c r="C14" s="144"/>
      <c r="D14" s="145"/>
      <c r="E14" s="144"/>
      <c r="F14" s="145"/>
      <c r="G14" s="144"/>
      <c r="H14" s="145"/>
      <c r="I14" s="144"/>
      <c r="J14" s="144"/>
      <c r="K14" s="145"/>
      <c r="L14" s="145"/>
      <c r="M14" s="145"/>
      <c r="N14" s="144"/>
      <c r="O14" s="188"/>
      <c r="P14" s="188"/>
      <c r="Q14" s="188"/>
    </row>
    <row r="15" spans="2:17" x14ac:dyDescent="0.2">
      <c r="B15" s="144"/>
      <c r="C15" s="144"/>
      <c r="D15" s="144"/>
      <c r="E15" s="144"/>
      <c r="F15" s="145"/>
      <c r="G15" s="144"/>
      <c r="H15" s="145"/>
      <c r="I15" s="144"/>
      <c r="J15" s="144"/>
      <c r="K15" s="145"/>
      <c r="L15" s="145"/>
      <c r="M15" s="145"/>
      <c r="N15" s="144"/>
      <c r="O15" s="188"/>
      <c r="P15" s="188"/>
      <c r="Q15" s="188"/>
    </row>
    <row r="16" spans="2:17" x14ac:dyDescent="0.2">
      <c r="B16" s="144"/>
      <c r="C16" s="144"/>
      <c r="D16" s="144"/>
      <c r="E16" s="144"/>
      <c r="F16" s="145"/>
      <c r="G16" s="145"/>
      <c r="H16" s="145"/>
      <c r="I16" s="144"/>
      <c r="J16" s="144"/>
      <c r="K16" s="145"/>
      <c r="L16" s="145"/>
      <c r="M16" s="144"/>
      <c r="N16" s="144"/>
      <c r="O16" s="188"/>
      <c r="P16" s="188"/>
      <c r="Q16" s="188"/>
    </row>
    <row r="17" spans="2:17" x14ac:dyDescent="0.2">
      <c r="B17" s="144"/>
      <c r="C17" s="144"/>
      <c r="D17" s="144"/>
      <c r="E17" s="144"/>
      <c r="F17" s="145"/>
      <c r="G17" s="144"/>
      <c r="H17" s="145"/>
      <c r="I17" s="144"/>
      <c r="J17" s="144"/>
      <c r="K17" s="145"/>
      <c r="L17" s="144"/>
      <c r="M17" s="144"/>
      <c r="N17" s="144"/>
      <c r="O17" s="188"/>
      <c r="P17" s="188"/>
      <c r="Q17" s="188"/>
    </row>
    <row r="18" spans="2:17" x14ac:dyDescent="0.2">
      <c r="B18" s="144"/>
      <c r="C18" s="144"/>
      <c r="D18" s="144"/>
      <c r="E18" s="144"/>
      <c r="F18" s="145"/>
      <c r="G18" s="144"/>
      <c r="H18" s="145"/>
      <c r="I18" s="144"/>
      <c r="J18" s="144"/>
      <c r="K18" s="145"/>
      <c r="L18" s="144"/>
      <c r="M18" s="144"/>
      <c r="N18" s="144"/>
      <c r="O18" s="188"/>
      <c r="P18" s="188"/>
      <c r="Q18" s="188"/>
    </row>
    <row r="19" spans="2:17" ht="12" customHeight="1" x14ac:dyDescent="0.2">
      <c r="B19" s="124"/>
      <c r="C19" s="124"/>
      <c r="D19" s="124"/>
      <c r="E19" s="124"/>
      <c r="F19" s="124"/>
      <c r="G19" s="124"/>
      <c r="H19" s="124"/>
      <c r="I19" s="124"/>
      <c r="J19" s="124"/>
      <c r="K19" s="124"/>
      <c r="L19" s="124"/>
      <c r="M19" s="124"/>
      <c r="N19" s="124"/>
      <c r="O19" s="189"/>
      <c r="P19" s="189"/>
      <c r="Q19" s="189"/>
    </row>
    <row r="20" spans="2:17" x14ac:dyDescent="0.2">
      <c r="B20" s="144" t="s">
        <v>311</v>
      </c>
      <c r="C20" s="144"/>
      <c r="D20" s="144"/>
      <c r="E20" s="144"/>
      <c r="F20" s="144"/>
      <c r="G20" s="144"/>
      <c r="H20" s="144"/>
      <c r="I20" s="144"/>
      <c r="J20" s="144"/>
      <c r="K20" s="144"/>
      <c r="L20" s="144"/>
      <c r="M20" s="144"/>
      <c r="N20" s="144"/>
      <c r="O20" s="188">
        <f>MAX(O9:O18)</f>
        <v>6.1521598272138229</v>
      </c>
      <c r="P20" s="188">
        <f t="shared" ref="P20:Q20" si="3">MAX(P9:P18)</f>
        <v>26.746009389671361</v>
      </c>
      <c r="Q20" s="188">
        <f t="shared" si="3"/>
        <v>64.127557160048141</v>
      </c>
    </row>
    <row r="21" spans="2:17" x14ac:dyDescent="0.2">
      <c r="B21" s="144" t="s">
        <v>312</v>
      </c>
      <c r="C21" s="144"/>
      <c r="D21" s="144"/>
      <c r="E21" s="144"/>
      <c r="F21" s="144"/>
      <c r="G21" s="144"/>
      <c r="H21" s="144"/>
      <c r="I21" s="144"/>
      <c r="J21" s="144"/>
      <c r="K21" s="144"/>
      <c r="L21" s="144"/>
      <c r="M21" s="144"/>
      <c r="N21" s="144"/>
      <c r="O21" s="188">
        <f>QUARTILE(O9:O18,3)</f>
        <v>5.7111692844677142</v>
      </c>
      <c r="P21" s="188">
        <f t="shared" ref="P21:Q21" si="4">QUARTILE(P9:P18,3)</f>
        <v>25.961084905660378</v>
      </c>
      <c r="Q21" s="188">
        <f t="shared" si="4"/>
        <v>56.433418545201022</v>
      </c>
    </row>
    <row r="22" spans="2:17" x14ac:dyDescent="0.2">
      <c r="B22" s="146" t="s">
        <v>171</v>
      </c>
      <c r="C22" s="144"/>
      <c r="D22" s="144"/>
      <c r="E22" s="144"/>
      <c r="F22" s="144"/>
      <c r="G22" s="144"/>
      <c r="H22" s="144"/>
      <c r="I22" s="144"/>
      <c r="J22" s="144"/>
      <c r="K22" s="144"/>
      <c r="L22" s="144"/>
      <c r="M22" s="144"/>
      <c r="N22" s="144"/>
      <c r="O22" s="186">
        <f>AVERAGE(O9:O18)</f>
        <v>3.8187819900384179</v>
      </c>
      <c r="P22" s="186">
        <f t="shared" ref="P22:Q22" si="5">AVERAGE(P9:P18)</f>
        <v>18.443496085598831</v>
      </c>
      <c r="Q22" s="186">
        <f t="shared" si="5"/>
        <v>34.937785535499891</v>
      </c>
    </row>
    <row r="23" spans="2:17" x14ac:dyDescent="0.2">
      <c r="B23" s="146" t="s">
        <v>147</v>
      </c>
      <c r="C23" s="144"/>
      <c r="D23" s="144"/>
      <c r="E23" s="144"/>
      <c r="F23" s="144"/>
      <c r="G23" s="144"/>
      <c r="H23" s="144"/>
      <c r="I23" s="144"/>
      <c r="J23" s="144"/>
      <c r="K23" s="144"/>
      <c r="L23" s="144"/>
      <c r="M23" s="144"/>
      <c r="N23" s="144"/>
      <c r="O23" s="186">
        <f>MEDIAN(O9:O18)</f>
        <v>3.2545111204364248</v>
      </c>
      <c r="P23" s="186">
        <f t="shared" ref="P23" si="6">MEDIAN(P9:P18)</f>
        <v>18.381173944166068</v>
      </c>
      <c r="Q23" s="186">
        <f>MEDIAN(Q9:Q18)</f>
        <v>22.870598994055783</v>
      </c>
    </row>
    <row r="24" spans="2:17" x14ac:dyDescent="0.2">
      <c r="B24" s="144" t="s">
        <v>313</v>
      </c>
      <c r="C24" s="144"/>
      <c r="D24" s="144"/>
      <c r="E24" s="144"/>
      <c r="F24" s="144"/>
      <c r="G24" s="144"/>
      <c r="H24" s="144"/>
      <c r="I24" s="144"/>
      <c r="J24" s="144"/>
      <c r="K24" s="144"/>
      <c r="L24" s="144"/>
      <c r="M24" s="144"/>
      <c r="N24" s="144"/>
      <c r="O24" s="188">
        <f>QUARTILE(O9:O18,1)</f>
        <v>3.1250456370938298</v>
      </c>
      <c r="P24" s="188">
        <f t="shared" ref="P24:Q24" si="7">QUARTILE(P9:P18,1)</f>
        <v>15.498601119104716</v>
      </c>
      <c r="Q24" s="188">
        <f t="shared" si="7"/>
        <v>21.472283205268937</v>
      </c>
    </row>
    <row r="25" spans="2:17" x14ac:dyDescent="0.2">
      <c r="B25" s="144" t="s">
        <v>314</v>
      </c>
      <c r="C25" s="144"/>
      <c r="D25" s="144"/>
      <c r="E25" s="144"/>
      <c r="F25" s="144"/>
      <c r="G25" s="144"/>
      <c r="H25" s="144"/>
      <c r="I25" s="144"/>
      <c r="J25" s="144"/>
      <c r="K25" s="144"/>
      <c r="L25" s="144"/>
      <c r="M25" s="144"/>
      <c r="N25" s="144"/>
      <c r="O25" s="188">
        <f>MIN(O9:O18)</f>
        <v>0.85102408098029492</v>
      </c>
      <c r="P25" s="188">
        <f t="shared" ref="P25:Q25" si="8">MIN(P9:P18)</f>
        <v>5.6306110693916418</v>
      </c>
      <c r="Q25" s="188">
        <f t="shared" si="8"/>
        <v>9.7850697729255582</v>
      </c>
    </row>
    <row r="26" spans="2:17" x14ac:dyDescent="0.2">
      <c r="B26" s="144"/>
      <c r="C26" s="144"/>
      <c r="D26" s="144"/>
      <c r="E26" s="144"/>
      <c r="F26" s="144"/>
      <c r="G26" s="144"/>
      <c r="H26" s="144"/>
      <c r="I26" s="144"/>
      <c r="J26" s="144"/>
      <c r="K26" s="144"/>
      <c r="L26" s="144"/>
      <c r="M26" s="144"/>
      <c r="N26" s="144"/>
      <c r="O26" s="144"/>
      <c r="P26" s="144"/>
      <c r="Q26" s="144"/>
    </row>
    <row r="27" spans="2:17" x14ac:dyDescent="0.2">
      <c r="B27" s="147" t="s">
        <v>315</v>
      </c>
      <c r="C27" s="148"/>
      <c r="D27" s="148"/>
      <c r="E27" s="148"/>
      <c r="F27" s="148"/>
      <c r="G27" s="148"/>
      <c r="H27" s="148"/>
      <c r="I27" s="148"/>
      <c r="J27" s="148"/>
      <c r="K27" s="148"/>
      <c r="L27" s="148"/>
      <c r="M27" s="148"/>
      <c r="N27" s="148"/>
      <c r="O27" s="147" t="s">
        <v>308</v>
      </c>
      <c r="P27" s="147" t="s">
        <v>309</v>
      </c>
      <c r="Q27" s="147" t="s">
        <v>310</v>
      </c>
    </row>
    <row r="28" spans="2:17" x14ac:dyDescent="0.2">
      <c r="B28" s="144"/>
      <c r="C28" s="144"/>
      <c r="D28" s="144"/>
      <c r="E28" s="144"/>
      <c r="F28" s="144"/>
      <c r="G28" s="144"/>
      <c r="H28" s="144"/>
      <c r="I28" s="144"/>
      <c r="J28" s="144"/>
      <c r="K28" s="144"/>
      <c r="L28" s="144"/>
      <c r="M28" s="144"/>
      <c r="N28" s="144"/>
      <c r="O28" s="144"/>
      <c r="P28" s="144"/>
      <c r="Q28" s="144"/>
    </row>
    <row r="29" spans="2:17" x14ac:dyDescent="0.2">
      <c r="B29" s="144" t="s">
        <v>316</v>
      </c>
      <c r="C29" s="144"/>
      <c r="D29" s="144"/>
      <c r="E29" s="144"/>
      <c r="F29" s="144"/>
      <c r="G29" s="144"/>
      <c r="H29" s="144"/>
      <c r="I29" s="144"/>
      <c r="J29" s="144"/>
      <c r="K29" s="144"/>
      <c r="L29" s="144"/>
      <c r="M29" s="144"/>
      <c r="N29" s="144"/>
      <c r="O29" s="144">
        <f>O23*K9</f>
        <v>1425240.7974129249</v>
      </c>
      <c r="P29" s="144">
        <f>P23*L9</f>
        <v>1216639.8856245526</v>
      </c>
      <c r="Q29" s="144">
        <f t="shared" ref="Q29" si="9">Q23*M9</f>
        <v>727439.42455418373</v>
      </c>
    </row>
    <row r="30" spans="2:17" x14ac:dyDescent="0.2">
      <c r="B30" s="144" t="s">
        <v>305</v>
      </c>
      <c r="C30" s="144"/>
      <c r="D30" s="144"/>
      <c r="E30" s="144"/>
      <c r="F30" s="144"/>
      <c r="G30" s="144"/>
      <c r="H30" s="144"/>
      <c r="I30" s="144"/>
      <c r="J30" s="144"/>
      <c r="K30" s="144"/>
      <c r="L30" s="144"/>
      <c r="M30" s="144"/>
      <c r="N30" s="144"/>
      <c r="O30" s="144">
        <f>$G$9</f>
        <v>61455.81</v>
      </c>
      <c r="P30" s="144">
        <f t="shared" ref="P30:Q30" si="10">$G$9</f>
        <v>61455.81</v>
      </c>
      <c r="Q30" s="144">
        <f t="shared" si="10"/>
        <v>61455.81</v>
      </c>
    </row>
    <row r="31" spans="2:17" x14ac:dyDescent="0.2">
      <c r="B31" s="144" t="s">
        <v>317</v>
      </c>
      <c r="C31" s="144"/>
      <c r="D31" s="144"/>
      <c r="E31" s="144"/>
      <c r="F31" s="144"/>
      <c r="G31" s="144"/>
      <c r="H31" s="144"/>
      <c r="I31" s="144"/>
      <c r="J31" s="144"/>
      <c r="K31" s="144"/>
      <c r="L31" s="144"/>
      <c r="M31" s="144"/>
      <c r="N31" s="144"/>
      <c r="O31" s="145">
        <f>O29-O30</f>
        <v>1363784.9874129249</v>
      </c>
      <c r="P31" s="145">
        <f t="shared" ref="P31:Q31" si="11">P29-P30</f>
        <v>1155184.0756245526</v>
      </c>
      <c r="Q31" s="145">
        <f t="shared" si="11"/>
        <v>665983.61455418379</v>
      </c>
    </row>
    <row r="32" spans="2:17" x14ac:dyDescent="0.2">
      <c r="B32" s="144" t="s">
        <v>303</v>
      </c>
      <c r="C32" s="144"/>
      <c r="D32" s="144"/>
      <c r="E32" s="144"/>
      <c r="F32" s="144"/>
      <c r="G32" s="144"/>
      <c r="H32" s="144"/>
      <c r="I32" s="144"/>
      <c r="J32" s="144"/>
      <c r="K32" s="144"/>
      <c r="L32" s="144"/>
      <c r="M32" s="144"/>
      <c r="N32" s="144"/>
      <c r="O32" s="144">
        <f>E9</f>
        <v>332.37</v>
      </c>
      <c r="P32" s="144">
        <f t="shared" ref="P32:Q32" si="12">F9</f>
        <v>311231.26799999998</v>
      </c>
      <c r="Q32" s="144">
        <f t="shared" si="12"/>
        <v>61455.81</v>
      </c>
    </row>
    <row r="34" spans="2:17" ht="16" thickBot="1" x14ac:dyDescent="0.25">
      <c r="B34" s="114" t="s">
        <v>318</v>
      </c>
      <c r="C34" s="135"/>
      <c r="D34" s="135"/>
      <c r="E34" s="135"/>
      <c r="F34" s="135"/>
      <c r="G34" s="135"/>
      <c r="H34" s="135"/>
      <c r="I34" s="135"/>
      <c r="J34" s="135"/>
      <c r="K34" s="135"/>
      <c r="L34" s="135"/>
      <c r="M34" s="135"/>
      <c r="N34" s="135"/>
      <c r="O34" s="190">
        <f>O31/O32</f>
        <v>4103.2132485270176</v>
      </c>
      <c r="P34" s="190">
        <f t="shared" ref="P34:Q34" si="13">P31/P32</f>
        <v>3.7116581603380308</v>
      </c>
      <c r="Q34" s="190">
        <f t="shared" si="13"/>
        <v>10.836788491668791</v>
      </c>
    </row>
    <row r="35" spans="2:17" ht="16" thickTop="1" x14ac:dyDescent="0.2"/>
    <row r="36" spans="2:17" x14ac:dyDescent="0.2">
      <c r="B36" s="92"/>
    </row>
    <row r="37" spans="2:17" x14ac:dyDescent="0.2">
      <c r="O37" t="str">
        <f>IF(O34&lt;$D$9,"Overvalued","Undervalued")</f>
        <v>Undervalued</v>
      </c>
      <c r="P37" t="str">
        <f t="shared" ref="P37:Q37" si="14">IF(P34&lt;$D$9,"Overvalued","Undervalued")</f>
        <v>Overvalued</v>
      </c>
      <c r="Q37" t="str">
        <f t="shared" si="14"/>
        <v>Overvalued</v>
      </c>
    </row>
  </sheetData>
  <mergeCells count="3">
    <mergeCell ref="D6:H6"/>
    <mergeCell ref="K6:M6"/>
    <mergeCell ref="O6:Q6"/>
  </mergeCells>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61689-EC26-5547-92AE-ED6947E76089}">
  <sheetPr codeName="Sheet16"/>
  <dimension ref="B2:M11"/>
  <sheetViews>
    <sheetView zoomScale="84" workbookViewId="0">
      <selection activeCell="C4" sqref="C4:C7"/>
    </sheetView>
  </sheetViews>
  <sheetFormatPr baseColWidth="10" defaultRowHeight="15" x14ac:dyDescent="0.2"/>
  <sheetData>
    <row r="2" spans="2:13" x14ac:dyDescent="0.2">
      <c r="B2" t="s">
        <v>286</v>
      </c>
      <c r="C2" t="s">
        <v>287</v>
      </c>
      <c r="D2" t="s">
        <v>288</v>
      </c>
      <c r="E2" t="s">
        <v>289</v>
      </c>
      <c r="F2" t="s">
        <v>185</v>
      </c>
      <c r="G2" t="s">
        <v>290</v>
      </c>
      <c r="H2" t="s">
        <v>291</v>
      </c>
      <c r="J2" t="s">
        <v>292</v>
      </c>
      <c r="K2" t="s">
        <v>293</v>
      </c>
      <c r="L2" t="s">
        <v>69</v>
      </c>
      <c r="M2" t="s">
        <v>294</v>
      </c>
    </row>
    <row r="3" spans="2:13" x14ac:dyDescent="0.2">
      <c r="B3">
        <v>1</v>
      </c>
      <c r="C3" t="s">
        <v>280</v>
      </c>
      <c r="D3">
        <v>936.4</v>
      </c>
      <c r="E3">
        <v>332.37</v>
      </c>
      <c r="F3">
        <f>D3*E3</f>
        <v>311231.26799999998</v>
      </c>
      <c r="G3">
        <v>107262.5</v>
      </c>
      <c r="H3">
        <v>45806.69</v>
      </c>
      <c r="I3">
        <f>G3-H3</f>
        <v>61455.81</v>
      </c>
      <c r="J3" s="61">
        <f>F3+G3-H3</f>
        <v>372687.07799999998</v>
      </c>
      <c r="K3">
        <v>437927.77</v>
      </c>
      <c r="L3">
        <v>66189.455000000002</v>
      </c>
      <c r="M3">
        <v>31806.75</v>
      </c>
    </row>
    <row r="4" spans="2:13" x14ac:dyDescent="0.2">
      <c r="B4">
        <v>2</v>
      </c>
      <c r="C4" t="s">
        <v>8608</v>
      </c>
      <c r="D4">
        <v>206.65</v>
      </c>
      <c r="E4">
        <v>293.63</v>
      </c>
      <c r="F4">
        <f t="shared" ref="F4:F7" si="0">D4*E4</f>
        <v>60678.639499999997</v>
      </c>
      <c r="G4">
        <v>34391.620000000003</v>
      </c>
      <c r="H4">
        <v>2186.7199999999998</v>
      </c>
      <c r="I4">
        <f t="shared" ref="I4:I7" si="1">G4-H4</f>
        <v>32204.9</v>
      </c>
      <c r="J4" s="61">
        <f t="shared" ref="J4:J7" si="2">F4+G4-H4</f>
        <v>92883.539499999999</v>
      </c>
      <c r="K4">
        <v>45415.61</v>
      </c>
      <c r="L4">
        <v>7398.6092005610099</v>
      </c>
      <c r="M4">
        <v>1361.66</v>
      </c>
    </row>
    <row r="5" spans="2:13" x14ac:dyDescent="0.2">
      <c r="B5">
        <v>3</v>
      </c>
      <c r="C5" t="s">
        <v>8609</v>
      </c>
      <c r="D5">
        <v>1694</v>
      </c>
      <c r="E5">
        <v>8.2100000000000009</v>
      </c>
      <c r="F5">
        <f t="shared" si="0"/>
        <v>13907.740000000002</v>
      </c>
      <c r="G5">
        <v>120.75</v>
      </c>
      <c r="H5">
        <v>174.54</v>
      </c>
      <c r="I5">
        <f t="shared" si="1"/>
        <v>-53.789999999999992</v>
      </c>
      <c r="J5" s="61">
        <f t="shared" si="2"/>
        <v>13853.95</v>
      </c>
      <c r="K5">
        <v>1154.1400000000001</v>
      </c>
      <c r="L5">
        <v>185.49861164839888</v>
      </c>
      <c r="M5">
        <v>78.650000000000006</v>
      </c>
    </row>
    <row r="6" spans="2:13" x14ac:dyDescent="0.2">
      <c r="B6">
        <v>4</v>
      </c>
      <c r="C6" t="s">
        <v>8610</v>
      </c>
      <c r="D6">
        <v>8986.85</v>
      </c>
      <c r="E6">
        <v>1.32</v>
      </c>
      <c r="F6">
        <f t="shared" si="0"/>
        <v>11862.642000000002</v>
      </c>
      <c r="G6">
        <v>524.5</v>
      </c>
      <c r="H6">
        <v>448.76</v>
      </c>
      <c r="I6">
        <f t="shared" si="1"/>
        <v>75.740000000000009</v>
      </c>
      <c r="J6" s="61">
        <f t="shared" si="2"/>
        <v>11938.382000000001</v>
      </c>
      <c r="K6">
        <v>6992.13</v>
      </c>
      <c r="L6">
        <v>934.03387458006728</v>
      </c>
      <c r="M6">
        <v>388.21</v>
      </c>
    </row>
    <row r="7" spans="2:13" x14ac:dyDescent="0.2">
      <c r="B7">
        <v>5</v>
      </c>
      <c r="C7" t="s">
        <v>8611</v>
      </c>
      <c r="D7">
        <v>2042.45</v>
      </c>
      <c r="E7">
        <v>1.45</v>
      </c>
      <c r="F7">
        <f t="shared" si="0"/>
        <v>2961.5524999999998</v>
      </c>
      <c r="G7">
        <v>255.07</v>
      </c>
      <c r="H7">
        <v>5.84</v>
      </c>
      <c r="I7">
        <f t="shared" si="1"/>
        <v>249.23</v>
      </c>
      <c r="J7" s="61">
        <f t="shared" si="2"/>
        <v>3210.7824999999998</v>
      </c>
      <c r="K7">
        <v>2099.5500000000002</v>
      </c>
      <c r="L7">
        <v>152.58126625598905</v>
      </c>
      <c r="M7">
        <v>19.84</v>
      </c>
    </row>
    <row r="8" spans="2:13" x14ac:dyDescent="0.2">
      <c r="B8">
        <v>6</v>
      </c>
      <c r="J8" s="61"/>
    </row>
    <row r="9" spans="2:13" x14ac:dyDescent="0.2">
      <c r="B9">
        <v>7</v>
      </c>
      <c r="J9" s="61"/>
    </row>
    <row r="10" spans="2:13" x14ac:dyDescent="0.2">
      <c r="B10">
        <v>8</v>
      </c>
      <c r="J10" s="61"/>
    </row>
    <row r="11" spans="2:13" x14ac:dyDescent="0.2">
      <c r="B11">
        <v>9</v>
      </c>
      <c r="J11" s="61"/>
    </row>
  </sheetData>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CC0A-3389-9D40-B970-A9E259F9FAC1}">
  <sheetPr codeName="Sheet17"/>
  <dimension ref="J3:N9"/>
  <sheetViews>
    <sheetView workbookViewId="0">
      <selection activeCell="J17" sqref="J17"/>
    </sheetView>
  </sheetViews>
  <sheetFormatPr baseColWidth="10" defaultRowHeight="15" x14ac:dyDescent="0.2"/>
  <sheetData>
    <row r="3" spans="10:14" x14ac:dyDescent="0.2">
      <c r="J3" s="260" t="s">
        <v>326</v>
      </c>
      <c r="K3" s="260"/>
      <c r="L3" s="260"/>
      <c r="M3" s="260"/>
      <c r="N3" s="260"/>
    </row>
    <row r="4" spans="10:14" x14ac:dyDescent="0.2">
      <c r="K4" s="149" t="s">
        <v>319</v>
      </c>
      <c r="L4" s="149" t="s">
        <v>314</v>
      </c>
      <c r="M4" s="149" t="s">
        <v>320</v>
      </c>
      <c r="N4" s="149" t="s">
        <v>311</v>
      </c>
    </row>
    <row r="5" spans="10:14" x14ac:dyDescent="0.2">
      <c r="J5" t="s">
        <v>321</v>
      </c>
      <c r="K5">
        <v>944.5</v>
      </c>
      <c r="L5">
        <v>944.5</v>
      </c>
      <c r="M5">
        <v>1303</v>
      </c>
      <c r="N5">
        <v>1303</v>
      </c>
    </row>
    <row r="6" spans="10:14" x14ac:dyDescent="0.2">
      <c r="J6" t="s">
        <v>322</v>
      </c>
      <c r="K6">
        <v>-16.7</v>
      </c>
      <c r="L6">
        <v>-16.7</v>
      </c>
      <c r="M6">
        <v>25.6</v>
      </c>
      <c r="N6">
        <v>25.6</v>
      </c>
    </row>
    <row r="7" spans="10:14" x14ac:dyDescent="0.2">
      <c r="J7" t="s">
        <v>323</v>
      </c>
      <c r="K7">
        <v>23.2</v>
      </c>
      <c r="L7">
        <v>23.2</v>
      </c>
      <c r="M7">
        <v>216.4</v>
      </c>
      <c r="N7">
        <v>216.4</v>
      </c>
    </row>
    <row r="8" spans="10:14" x14ac:dyDescent="0.2">
      <c r="J8" t="s">
        <v>324</v>
      </c>
      <c r="K8">
        <v>78.5</v>
      </c>
      <c r="L8">
        <v>78.5</v>
      </c>
      <c r="M8">
        <v>554.4</v>
      </c>
      <c r="N8">
        <v>554.4</v>
      </c>
    </row>
    <row r="9" spans="10:14" x14ac:dyDescent="0.2">
      <c r="J9" t="s">
        <v>325</v>
      </c>
      <c r="K9">
        <v>505</v>
      </c>
      <c r="L9">
        <v>505</v>
      </c>
      <c r="M9">
        <v>1066</v>
      </c>
      <c r="N9">
        <v>1066</v>
      </c>
    </row>
  </sheetData>
  <mergeCells count="1">
    <mergeCell ref="J3:N3"/>
  </mergeCells>
  <pageMargins left="0.7" right="0.7" top="0.75" bottom="0.75" header="0.3" footer="0.3"/>
  <pageSetup paperSize="9"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96945-001D-6D42-9DD9-D56BF27D595D}">
  <sheetPr codeName="Sheet7"/>
  <dimension ref="A2:M106"/>
  <sheetViews>
    <sheetView showGridLines="0" workbookViewId="0">
      <pane ySplit="3" topLeftCell="A13" activePane="bottomLeft" state="frozen"/>
      <selection pane="bottomLeft" activeCell="G46" sqref="G46"/>
    </sheetView>
  </sheetViews>
  <sheetFormatPr baseColWidth="10" defaultRowHeight="15" x14ac:dyDescent="0.2"/>
  <cols>
    <col min="1" max="1" width="1.83203125" customWidth="1"/>
    <col min="2" max="2" width="20.6640625" customWidth="1"/>
    <col min="3" max="10" width="13.6640625" bestFit="1" customWidth="1"/>
    <col min="11" max="11" width="14.1640625" bestFit="1" customWidth="1"/>
    <col min="12" max="12" width="12.5" customWidth="1"/>
  </cols>
  <sheetData>
    <row r="2" spans="1:13" x14ac:dyDescent="0.2">
      <c r="B2" s="273" t="str">
        <f>"Historical financial statement - "&amp;'Data Sheet'!B1</f>
        <v>Historical financial statement - TATA MOTORS LTD</v>
      </c>
      <c r="C2" s="273"/>
      <c r="D2" s="273"/>
      <c r="E2" s="273"/>
      <c r="F2" s="273"/>
      <c r="G2" s="273"/>
      <c r="H2" s="273"/>
      <c r="I2" s="273"/>
      <c r="J2" s="273"/>
      <c r="K2" s="273"/>
      <c r="L2" s="273"/>
      <c r="M2" s="273"/>
    </row>
    <row r="3" spans="1:13" x14ac:dyDescent="0.2">
      <c r="B3" s="13" t="s">
        <v>59</v>
      </c>
      <c r="C3" s="14">
        <f>'Data Sheet'!B16</f>
        <v>42094</v>
      </c>
      <c r="D3" s="14">
        <f>'Data Sheet'!C16</f>
        <v>42460</v>
      </c>
      <c r="E3" s="14">
        <f>'Data Sheet'!D16</f>
        <v>42825</v>
      </c>
      <c r="F3" s="14">
        <f>'Data Sheet'!E16</f>
        <v>43190</v>
      </c>
      <c r="G3" s="14">
        <f>'Data Sheet'!F16</f>
        <v>43555</v>
      </c>
      <c r="H3" s="14">
        <f>'Data Sheet'!G16</f>
        <v>43921</v>
      </c>
      <c r="I3" s="14">
        <f>'Data Sheet'!H16</f>
        <v>44286</v>
      </c>
      <c r="J3" s="14">
        <f>'Data Sheet'!I16</f>
        <v>44651</v>
      </c>
      <c r="K3" s="14">
        <f>'Data Sheet'!J16</f>
        <v>45016</v>
      </c>
      <c r="L3" s="14">
        <f>'Data Sheet'!K16</f>
        <v>45382</v>
      </c>
      <c r="M3" s="15" t="s">
        <v>60</v>
      </c>
    </row>
    <row r="4" spans="1:13" s="20" customFormat="1" x14ac:dyDescent="0.2">
      <c r="B4" s="21"/>
      <c r="C4" s="22"/>
      <c r="D4" s="22"/>
      <c r="E4" s="22"/>
      <c r="F4" s="22"/>
      <c r="G4" s="22"/>
      <c r="H4" s="22"/>
      <c r="I4" s="22"/>
      <c r="J4" s="22"/>
      <c r="K4" s="22"/>
      <c r="L4" s="22"/>
      <c r="M4" s="23"/>
    </row>
    <row r="5" spans="1:13" x14ac:dyDescent="0.2">
      <c r="A5" s="24" t="s">
        <v>61</v>
      </c>
      <c r="B5" s="24" t="s">
        <v>62</v>
      </c>
      <c r="C5" s="24"/>
      <c r="D5" s="24"/>
      <c r="E5" s="24"/>
      <c r="F5" s="24"/>
      <c r="G5" s="24"/>
      <c r="H5" s="24"/>
      <c r="I5" s="24"/>
      <c r="J5" s="24"/>
      <c r="K5" s="24"/>
      <c r="L5" s="24"/>
      <c r="M5" s="24"/>
    </row>
    <row r="6" spans="1:13" x14ac:dyDescent="0.2">
      <c r="B6" t="s">
        <v>1</v>
      </c>
      <c r="C6" s="17">
        <f>IFERROR('Data Sheet'!B17,0)</f>
        <v>263158.98</v>
      </c>
      <c r="D6" s="17">
        <f>IFERROR('Data Sheet'!C17,0)</f>
        <v>273045.59999999998</v>
      </c>
      <c r="E6" s="17">
        <f>IFERROR('Data Sheet'!D17,0)</f>
        <v>269692.51</v>
      </c>
      <c r="F6" s="17">
        <f>IFERROR('Data Sheet'!E17,0)</f>
        <v>291550.48</v>
      </c>
      <c r="G6" s="17">
        <f>IFERROR('Data Sheet'!F17,0)</f>
        <v>301938.40000000002</v>
      </c>
      <c r="H6" s="17">
        <f>IFERROR('Data Sheet'!G17,0)</f>
        <v>261067.97</v>
      </c>
      <c r="I6" s="17">
        <f>IFERROR('Data Sheet'!H17,0)</f>
        <v>249794.75</v>
      </c>
      <c r="J6" s="17">
        <f>IFERROR('Data Sheet'!I17,0)</f>
        <v>278453.62</v>
      </c>
      <c r="K6" s="17">
        <f>IFERROR('Data Sheet'!J17,0)</f>
        <v>345966.97</v>
      </c>
      <c r="L6" s="17">
        <f>IFERROR('Data Sheet'!K17,0)</f>
        <v>437927.77</v>
      </c>
      <c r="M6" s="17">
        <f>IFERROR(SUM('Data Sheet'!H44:K44),0)</f>
        <v>437927.77</v>
      </c>
    </row>
    <row r="7" spans="1:13" x14ac:dyDescent="0.2">
      <c r="B7" s="29" t="s">
        <v>63</v>
      </c>
      <c r="C7" s="29"/>
      <c r="D7" s="30">
        <f>D6/C6-1</f>
        <v>3.75690010654397E-2</v>
      </c>
      <c r="E7" s="30">
        <f t="shared" ref="E7:L7" si="0">E6/D6-1</f>
        <v>-1.2280329732469508E-2</v>
      </c>
      <c r="F7" s="30">
        <f t="shared" si="0"/>
        <v>8.104774581985974E-2</v>
      </c>
      <c r="G7" s="30">
        <f t="shared" si="0"/>
        <v>3.5629919045237157E-2</v>
      </c>
      <c r="H7" s="30">
        <f t="shared" si="0"/>
        <v>-0.135360159555724</v>
      </c>
      <c r="I7" s="30">
        <f t="shared" si="0"/>
        <v>-4.3181168490336042E-2</v>
      </c>
      <c r="J7" s="30">
        <f t="shared" si="0"/>
        <v>0.11472967306158344</v>
      </c>
      <c r="K7" s="30">
        <f t="shared" si="0"/>
        <v>0.24245815155859707</v>
      </c>
      <c r="L7" s="30">
        <f t="shared" si="0"/>
        <v>0.26580803363974326</v>
      </c>
      <c r="M7" s="30">
        <f>M6/L6-1</f>
        <v>0</v>
      </c>
    </row>
    <row r="9" spans="1:13" x14ac:dyDescent="0.2">
      <c r="B9" t="s">
        <v>64</v>
      </c>
      <c r="C9" s="17">
        <f>IFERROR(SUM('Data Sheet'!B18,'Data Sheet'!B20:B22)-1*'Data Sheet'!B19,0)</f>
        <v>202856.88</v>
      </c>
      <c r="D9" s="17">
        <f>IFERROR(SUM('Data Sheet'!C18,'Data Sheet'!C20:C22)-1*'Data Sheet'!C19,0)</f>
        <v>205509.07</v>
      </c>
      <c r="E9" s="17">
        <f>IFERROR(SUM('Data Sheet'!D18,'Data Sheet'!D20:D22)-1*'Data Sheet'!D19,0)</f>
        <v>205454.23999999996</v>
      </c>
      <c r="F9" s="17">
        <f>IFERROR(SUM('Data Sheet'!E18,'Data Sheet'!E20:E22)-1*'Data Sheet'!E19,0)</f>
        <v>228429.83</v>
      </c>
      <c r="G9" s="17">
        <f>IFERROR(SUM('Data Sheet'!F18,'Data Sheet'!F20:F22)-1*'Data Sheet'!F19,0)</f>
        <v>242845.53</v>
      </c>
      <c r="H9" s="17">
        <f>IFERROR(SUM('Data Sheet'!G18,'Data Sheet'!G20:G22)-1*'Data Sheet'!G19,0)</f>
        <v>210376.07000000004</v>
      </c>
      <c r="I9" s="17">
        <f>IFERROR(SUM('Data Sheet'!H18,'Data Sheet'!H20:H22)-1*'Data Sheet'!H19,0)</f>
        <v>195326.04</v>
      </c>
      <c r="J9" s="17">
        <f>IFERROR(SUM('Data Sheet'!I18,'Data Sheet'!I20:I22)-1*'Data Sheet'!I19,0)</f>
        <v>223300.00999999998</v>
      </c>
      <c r="K9" s="17">
        <f>IFERROR(SUM('Data Sheet'!J18,'Data Sheet'!J20:J22)-1*'Data Sheet'!J19,0)</f>
        <v>274403.64</v>
      </c>
      <c r="L9" s="17">
        <f>IFERROR(SUM('Data Sheet'!K18,'Data Sheet'!K20:K22)-1*'Data Sheet'!K19,0)</f>
        <v>315242.33999999997</v>
      </c>
      <c r="M9" s="17">
        <f>IFERROR(SUM('Data Sheet'!H45:K45),0)</f>
        <v>378389.43</v>
      </c>
    </row>
    <row r="10" spans="1:13" x14ac:dyDescent="0.2">
      <c r="B10" s="29" t="s">
        <v>65</v>
      </c>
      <c r="C10" s="30">
        <f>C9/C6</f>
        <v>0.77085296500237244</v>
      </c>
      <c r="D10" s="30">
        <f t="shared" ref="D10:M10" si="1">D9/D6</f>
        <v>0.75265475803309057</v>
      </c>
      <c r="E10" s="30">
        <f t="shared" si="1"/>
        <v>0.76180921746770036</v>
      </c>
      <c r="F10" s="30">
        <f t="shared" si="1"/>
        <v>0.78350009919380004</v>
      </c>
      <c r="G10" s="30">
        <f t="shared" si="1"/>
        <v>0.80428832503583503</v>
      </c>
      <c r="H10" s="30">
        <f t="shared" si="1"/>
        <v>0.80582872728508226</v>
      </c>
      <c r="I10" s="30">
        <f t="shared" si="1"/>
        <v>0.7819461377791167</v>
      </c>
      <c r="J10" s="30">
        <f t="shared" si="1"/>
        <v>0.80192891728252624</v>
      </c>
      <c r="K10" s="30">
        <f t="shared" si="1"/>
        <v>0.79314982005363122</v>
      </c>
      <c r="L10" s="30">
        <f t="shared" si="1"/>
        <v>0.71985007938637902</v>
      </c>
      <c r="M10" s="30">
        <f t="shared" si="1"/>
        <v>0.86404529678490127</v>
      </c>
    </row>
    <row r="12" spans="1:13" x14ac:dyDescent="0.2">
      <c r="B12" t="s">
        <v>66</v>
      </c>
      <c r="C12" s="18">
        <f>C6-C9</f>
        <v>60302.099999999977</v>
      </c>
      <c r="D12" s="18">
        <f t="shared" ref="D12:M12" si="2">D6-D9</f>
        <v>67536.52999999997</v>
      </c>
      <c r="E12" s="18">
        <f t="shared" si="2"/>
        <v>64238.270000000048</v>
      </c>
      <c r="F12" s="18">
        <f t="shared" si="2"/>
        <v>63120.649999999994</v>
      </c>
      <c r="G12" s="18">
        <f t="shared" si="2"/>
        <v>59092.870000000024</v>
      </c>
      <c r="H12" s="18">
        <f t="shared" si="2"/>
        <v>50691.899999999965</v>
      </c>
      <c r="I12" s="18">
        <f t="shared" si="2"/>
        <v>54468.709999999992</v>
      </c>
      <c r="J12" s="18">
        <f t="shared" si="2"/>
        <v>55153.610000000015</v>
      </c>
      <c r="K12" s="18">
        <f t="shared" si="2"/>
        <v>71563.329999999958</v>
      </c>
      <c r="L12" s="18">
        <f t="shared" si="2"/>
        <v>122685.43000000005</v>
      </c>
      <c r="M12" s="18">
        <f t="shared" si="2"/>
        <v>59538.340000000026</v>
      </c>
    </row>
    <row r="13" spans="1:13" x14ac:dyDescent="0.2">
      <c r="B13" s="29" t="s">
        <v>74</v>
      </c>
      <c r="C13" s="30">
        <f>C12/C6</f>
        <v>0.22914703499762759</v>
      </c>
      <c r="D13" s="30">
        <f t="shared" ref="D13:M13" si="3">D12/D6</f>
        <v>0.24734524196690946</v>
      </c>
      <c r="E13" s="30">
        <f t="shared" si="3"/>
        <v>0.23819078253229964</v>
      </c>
      <c r="F13" s="30">
        <f t="shared" si="3"/>
        <v>0.21649990080619999</v>
      </c>
      <c r="G13" s="30">
        <f t="shared" si="3"/>
        <v>0.19571167496416494</v>
      </c>
      <c r="H13" s="30">
        <f t="shared" si="3"/>
        <v>0.19417127271491774</v>
      </c>
      <c r="I13" s="30">
        <f t="shared" si="3"/>
        <v>0.2180538622208833</v>
      </c>
      <c r="J13" s="30">
        <f t="shared" si="3"/>
        <v>0.19807108271747378</v>
      </c>
      <c r="K13" s="30">
        <f t="shared" si="3"/>
        <v>0.20685017994636876</v>
      </c>
      <c r="L13" s="30">
        <f t="shared" si="3"/>
        <v>0.28014992061362093</v>
      </c>
      <c r="M13" s="30">
        <f t="shared" si="3"/>
        <v>0.13595470321509875</v>
      </c>
    </row>
    <row r="15" spans="1:13" x14ac:dyDescent="0.2">
      <c r="B15" s="92" t="s">
        <v>67</v>
      </c>
      <c r="C15" s="17">
        <f>IFERROR(SUM('Data Sheet'!B23:B24),0)</f>
        <v>21063.449999999997</v>
      </c>
      <c r="D15" s="17">
        <f>IFERROR(SUM('Data Sheet'!C23:C24),0)</f>
        <v>29141.280000000002</v>
      </c>
      <c r="E15" s="17">
        <f>IFERROR(SUM('Data Sheet'!D23:D24),0)</f>
        <v>34649.58</v>
      </c>
      <c r="F15" s="17">
        <f>IFERROR(SUM('Data Sheet'!E23:E24),0)</f>
        <v>31662.97</v>
      </c>
      <c r="G15" s="17">
        <f>IFERROR(SUM('Data Sheet'!F23:F24),0)</f>
        <v>34428.54</v>
      </c>
      <c r="H15" s="17">
        <f>IFERROR(SUM('Data Sheet'!G23:G24),0)</f>
        <v>32704.83</v>
      </c>
      <c r="I15" s="17">
        <f>IFERROR(SUM('Data Sheet'!H23:H24),0)</f>
        <v>22181.280000000002</v>
      </c>
      <c r="J15" s="17">
        <f>IFERROR(SUM('Data Sheet'!I23:I24),0)</f>
        <v>30433.52</v>
      </c>
      <c r="K15" s="17">
        <f>IFERROR(SUM('Data Sheet'!J23:J24),0)</f>
        <v>39747.53</v>
      </c>
      <c r="L15" s="17">
        <f>IFERROR(SUM('Data Sheet'!K23:K24),0)</f>
        <v>63147.09</v>
      </c>
      <c r="M15" s="17"/>
    </row>
    <row r="16" spans="1:13" x14ac:dyDescent="0.2">
      <c r="B16" s="29" t="s">
        <v>68</v>
      </c>
      <c r="C16" s="30">
        <f>C15/C6</f>
        <v>8.0040779911823637E-2</v>
      </c>
      <c r="D16" s="30">
        <f t="shared" ref="D16:M16" si="4">D15/D6</f>
        <v>0.10672678849247161</v>
      </c>
      <c r="E16" s="30">
        <f t="shared" si="4"/>
        <v>0.12847809529452636</v>
      </c>
      <c r="F16" s="30">
        <f t="shared" si="4"/>
        <v>0.10860201636437025</v>
      </c>
      <c r="G16" s="30">
        <f t="shared" si="4"/>
        <v>0.11402504616835751</v>
      </c>
      <c r="H16" s="30">
        <f t="shared" si="4"/>
        <v>0.12527323822987554</v>
      </c>
      <c r="I16" s="30">
        <f t="shared" si="4"/>
        <v>8.8798023177028354E-2</v>
      </c>
      <c r="J16" s="30">
        <f t="shared" si="4"/>
        <v>0.10929475436519734</v>
      </c>
      <c r="K16" s="30">
        <f t="shared" si="4"/>
        <v>0.11488822184383672</v>
      </c>
      <c r="L16" s="30">
        <f t="shared" si="4"/>
        <v>0.14419521739852212</v>
      </c>
      <c r="M16" s="30">
        <f t="shared" si="4"/>
        <v>0</v>
      </c>
    </row>
    <row r="18" spans="2:13" x14ac:dyDescent="0.2">
      <c r="B18" t="s">
        <v>69</v>
      </c>
      <c r="C18" s="17">
        <f>C12-C15</f>
        <v>39238.64999999998</v>
      </c>
      <c r="D18" s="17">
        <f t="shared" ref="D18:M18" si="5">D12-D15</f>
        <v>38395.249999999971</v>
      </c>
      <c r="E18" s="17">
        <f t="shared" si="5"/>
        <v>29588.690000000046</v>
      </c>
      <c r="F18" s="17">
        <f t="shared" si="5"/>
        <v>31457.679999999993</v>
      </c>
      <c r="G18" s="17">
        <f t="shared" si="5"/>
        <v>24664.330000000024</v>
      </c>
      <c r="H18" s="17">
        <f t="shared" si="5"/>
        <v>17987.069999999963</v>
      </c>
      <c r="I18" s="17">
        <f t="shared" si="5"/>
        <v>32287.429999999989</v>
      </c>
      <c r="J18" s="17">
        <f t="shared" si="5"/>
        <v>24720.090000000015</v>
      </c>
      <c r="K18" s="17">
        <f t="shared" si="5"/>
        <v>31815.799999999959</v>
      </c>
      <c r="L18" s="17">
        <f t="shared" si="5"/>
        <v>59538.340000000055</v>
      </c>
      <c r="M18" s="17">
        <f t="shared" si="5"/>
        <v>59538.340000000026</v>
      </c>
    </row>
    <row r="19" spans="2:13" x14ac:dyDescent="0.2">
      <c r="B19" s="29" t="s">
        <v>70</v>
      </c>
      <c r="C19" s="30">
        <f>C18/C6</f>
        <v>0.14910625508580397</v>
      </c>
      <c r="D19" s="30">
        <f t="shared" ref="D19:M19" si="6">D18/D6</f>
        <v>0.14061845347443788</v>
      </c>
      <c r="E19" s="30">
        <f t="shared" si="6"/>
        <v>0.10971268723777329</v>
      </c>
      <c r="F19" s="30">
        <f t="shared" si="6"/>
        <v>0.10789788444182975</v>
      </c>
      <c r="G19" s="30">
        <f t="shared" si="6"/>
        <v>8.1686628795807431E-2</v>
      </c>
      <c r="H19" s="30">
        <f t="shared" si="6"/>
        <v>6.8898034485042198E-2</v>
      </c>
      <c r="I19" s="30">
        <f t="shared" si="6"/>
        <v>0.12925583904385496</v>
      </c>
      <c r="J19" s="30">
        <f t="shared" si="6"/>
        <v>8.877632835227646E-2</v>
      </c>
      <c r="K19" s="30">
        <f t="shared" si="6"/>
        <v>9.1961958102532049E-2</v>
      </c>
      <c r="L19" s="30">
        <f t="shared" si="6"/>
        <v>0.13595470321509881</v>
      </c>
      <c r="M19" s="30">
        <f t="shared" si="6"/>
        <v>0.13595470321509875</v>
      </c>
    </row>
    <row r="21" spans="2:13" x14ac:dyDescent="0.2">
      <c r="B21" t="s">
        <v>71</v>
      </c>
      <c r="C21" s="17">
        <f>IFERROR('Data Sheet'!B27,0)</f>
        <v>4861.49</v>
      </c>
      <c r="D21" s="17">
        <f>IFERROR('Data Sheet'!C27,0)</f>
        <v>4889.08</v>
      </c>
      <c r="E21" s="17">
        <f>IFERROR('Data Sheet'!D27,0)</f>
        <v>4238.01</v>
      </c>
      <c r="F21" s="17">
        <f>IFERROR('Data Sheet'!E27,0)</f>
        <v>4681.79</v>
      </c>
      <c r="G21" s="17">
        <f>IFERROR('Data Sheet'!F27,0)</f>
        <v>5758.6</v>
      </c>
      <c r="H21" s="17">
        <f>IFERROR('Data Sheet'!G27,0)</f>
        <v>7243.33</v>
      </c>
      <c r="I21" s="17">
        <f>IFERROR('Data Sheet'!H27,0)</f>
        <v>8097.17</v>
      </c>
      <c r="J21" s="17">
        <f>IFERROR('Data Sheet'!I27,0)</f>
        <v>9311.86</v>
      </c>
      <c r="K21" s="17">
        <f>IFERROR('Data Sheet'!J27,0)</f>
        <v>10225.48</v>
      </c>
      <c r="L21" s="17">
        <f>IFERROR('Data Sheet'!K27,0)</f>
        <v>9985.76</v>
      </c>
      <c r="M21" s="17">
        <f>IFERROR(SUM('Data Sheet'!I48:K48),0)</f>
        <v>7370.3700000000008</v>
      </c>
    </row>
    <row r="22" spans="2:13" x14ac:dyDescent="0.2">
      <c r="B22" s="29" t="s">
        <v>72</v>
      </c>
      <c r="C22" s="30">
        <f>C21/C6</f>
        <v>1.8473585814932098E-2</v>
      </c>
      <c r="D22" s="30">
        <f t="shared" ref="D22:M22" si="7">D21/D6</f>
        <v>1.7905727101993223E-2</v>
      </c>
      <c r="E22" s="30">
        <f t="shared" si="7"/>
        <v>1.5714229512714312E-2</v>
      </c>
      <c r="F22" s="30">
        <f t="shared" si="7"/>
        <v>1.605824830060304E-2</v>
      </c>
      <c r="G22" s="30">
        <f t="shared" si="7"/>
        <v>1.9072102124141878E-2</v>
      </c>
      <c r="H22" s="30">
        <f t="shared" si="7"/>
        <v>2.7744996829752802E-2</v>
      </c>
      <c r="I22" s="30">
        <f t="shared" si="7"/>
        <v>3.2415292955516477E-2</v>
      </c>
      <c r="J22" s="30">
        <f t="shared" si="7"/>
        <v>3.3441332168710897E-2</v>
      </c>
      <c r="K22" s="30">
        <f t="shared" si="7"/>
        <v>2.9556231914277829E-2</v>
      </c>
      <c r="L22" s="30">
        <f t="shared" si="7"/>
        <v>2.2802299109736749E-2</v>
      </c>
      <c r="M22" s="30">
        <f t="shared" si="7"/>
        <v>1.683010419732003E-2</v>
      </c>
    </row>
    <row r="24" spans="2:13" x14ac:dyDescent="0.2">
      <c r="B24" t="s">
        <v>5</v>
      </c>
      <c r="C24" s="17">
        <f>IFERROR('Data Sheet'!B26,0)</f>
        <v>13388.63</v>
      </c>
      <c r="D24" s="17">
        <f>IFERROR('Data Sheet'!C26,0)</f>
        <v>16710.78</v>
      </c>
      <c r="E24" s="17">
        <f>IFERROR('Data Sheet'!D26,0)</f>
        <v>17904.990000000002</v>
      </c>
      <c r="F24" s="17">
        <f>IFERROR('Data Sheet'!E26,0)</f>
        <v>21553.59</v>
      </c>
      <c r="G24" s="17">
        <f>IFERROR('Data Sheet'!F26,0)</f>
        <v>23590.63</v>
      </c>
      <c r="H24" s="17">
        <f>IFERROR('Data Sheet'!G26,0)</f>
        <v>21425.43</v>
      </c>
      <c r="I24" s="17">
        <f>IFERROR('Data Sheet'!H26,0)</f>
        <v>23546.71</v>
      </c>
      <c r="J24" s="17">
        <f>IFERROR('Data Sheet'!I26,0)</f>
        <v>24835.69</v>
      </c>
      <c r="K24" s="17">
        <f>IFERROR('Data Sheet'!J26,0)</f>
        <v>24860.36</v>
      </c>
      <c r="L24" s="17">
        <f>IFERROR('Data Sheet'!K26,0)</f>
        <v>27270.13</v>
      </c>
      <c r="M24" s="17">
        <f>IFERROR(SUM('Data Sheet'!H47:K47),0)</f>
        <v>27270.129999999997</v>
      </c>
    </row>
    <row r="25" spans="2:13" x14ac:dyDescent="0.2">
      <c r="B25" s="29" t="s">
        <v>73</v>
      </c>
      <c r="C25" s="30">
        <f>C24/C6</f>
        <v>5.0876584184966822E-2</v>
      </c>
      <c r="D25" s="30">
        <f t="shared" ref="D25:M25" si="8">D24/D6</f>
        <v>6.1201425695927715E-2</v>
      </c>
      <c r="E25" s="30">
        <f t="shared" si="8"/>
        <v>6.63903865924938E-2</v>
      </c>
      <c r="F25" s="30">
        <f t="shared" si="8"/>
        <v>7.3927472182518786E-2</v>
      </c>
      <c r="G25" s="30">
        <f t="shared" si="8"/>
        <v>7.8130605447998658E-2</v>
      </c>
      <c r="H25" s="30">
        <f t="shared" si="8"/>
        <v>8.206839774331566E-2</v>
      </c>
      <c r="I25" s="30">
        <f t="shared" si="8"/>
        <v>9.4264230933596482E-2</v>
      </c>
      <c r="J25" s="30">
        <f t="shared" si="8"/>
        <v>8.9191478279219347E-2</v>
      </c>
      <c r="K25" s="30">
        <f t="shared" si="8"/>
        <v>7.1857611147098821E-2</v>
      </c>
      <c r="L25" s="30">
        <f t="shared" si="8"/>
        <v>6.2270839777984394E-2</v>
      </c>
      <c r="M25" s="30">
        <f t="shared" si="8"/>
        <v>6.2270839777984387E-2</v>
      </c>
    </row>
    <row r="27" spans="2:13" x14ac:dyDescent="0.2">
      <c r="B27" t="s">
        <v>75</v>
      </c>
      <c r="C27" s="17">
        <f>IFERROR(C18-SUM(C21,C24),0)</f>
        <v>20988.529999999981</v>
      </c>
      <c r="D27" s="17">
        <f t="shared" ref="D27:M27" si="9">IFERROR(D18-SUM(D21,D24),0)</f>
        <v>16795.38999999997</v>
      </c>
      <c r="E27" s="17">
        <f t="shared" si="9"/>
        <v>7445.690000000046</v>
      </c>
      <c r="F27" s="17">
        <f t="shared" si="9"/>
        <v>5222.299999999992</v>
      </c>
      <c r="G27" s="17">
        <f t="shared" si="9"/>
        <v>-4684.8999999999796</v>
      </c>
      <c r="H27" s="17">
        <f t="shared" si="9"/>
        <v>-10681.690000000039</v>
      </c>
      <c r="I27" s="17">
        <f t="shared" si="9"/>
        <v>643.549999999992</v>
      </c>
      <c r="J27" s="17">
        <f t="shared" si="9"/>
        <v>-9427.4599999999882</v>
      </c>
      <c r="K27" s="17">
        <f t="shared" si="9"/>
        <v>-3270.0400000000373</v>
      </c>
      <c r="L27" s="17">
        <f t="shared" si="9"/>
        <v>22282.450000000055</v>
      </c>
      <c r="M27" s="17">
        <f t="shared" si="9"/>
        <v>24897.840000000026</v>
      </c>
    </row>
    <row r="28" spans="2:13" x14ac:dyDescent="0.2">
      <c r="B28" s="29" t="s">
        <v>76</v>
      </c>
      <c r="C28" s="30">
        <f>C27/C6</f>
        <v>7.9756085085905037E-2</v>
      </c>
      <c r="D28" s="30">
        <f t="shared" ref="D28:M28" si="10">D27/D6</f>
        <v>6.1511300676516931E-2</v>
      </c>
      <c r="E28" s="30">
        <f t="shared" si="10"/>
        <v>2.7608071132565179E-2</v>
      </c>
      <c r="F28" s="30">
        <f t="shared" si="10"/>
        <v>1.7912163958707913E-2</v>
      </c>
      <c r="G28" s="30">
        <f t="shared" si="10"/>
        <v>-1.5516078776333117E-2</v>
      </c>
      <c r="H28" s="30">
        <f t="shared" si="10"/>
        <v>-4.0915360088026265E-2</v>
      </c>
      <c r="I28" s="30">
        <f t="shared" si="10"/>
        <v>2.5763151547420113E-3</v>
      </c>
      <c r="J28" s="30">
        <f t="shared" si="10"/>
        <v>-3.3856482095653805E-2</v>
      </c>
      <c r="K28" s="30">
        <f t="shared" si="10"/>
        <v>-9.4518849588445895E-3</v>
      </c>
      <c r="L28" s="30">
        <f t="shared" si="10"/>
        <v>5.0881564327377671E-2</v>
      </c>
      <c r="M28" s="30">
        <f t="shared" si="10"/>
        <v>5.6853759239794327E-2</v>
      </c>
    </row>
    <row r="30" spans="2:13" x14ac:dyDescent="0.2">
      <c r="B30" t="s">
        <v>8</v>
      </c>
      <c r="C30" s="17">
        <f>IFERROR('Data Sheet'!B29,0)</f>
        <v>7642.91</v>
      </c>
      <c r="D30" s="17">
        <f>IFERROR('Data Sheet'!C29,0)</f>
        <v>3025.05</v>
      </c>
      <c r="E30" s="17">
        <f>IFERROR('Data Sheet'!D29,0)</f>
        <v>3251.23</v>
      </c>
      <c r="F30" s="17">
        <f>IFERROR('Data Sheet'!E29,0)</f>
        <v>4341.93</v>
      </c>
      <c r="G30" s="17">
        <f>IFERROR('Data Sheet'!F29,0)</f>
        <v>-2437.4499999999998</v>
      </c>
      <c r="H30" s="17">
        <f>IFERROR('Data Sheet'!G29,0)</f>
        <v>395.25</v>
      </c>
      <c r="I30" s="17">
        <f>IFERROR('Data Sheet'!H29,0)</f>
        <v>2541.86</v>
      </c>
      <c r="J30" s="17">
        <f>IFERROR('Data Sheet'!I29,0)</f>
        <v>4231.29</v>
      </c>
      <c r="K30" s="17">
        <f>IFERROR('Data Sheet'!J29,0)</f>
        <v>704.06</v>
      </c>
      <c r="L30" s="17">
        <f>IFERROR('Data Sheet'!K29,0)</f>
        <v>-3851.64</v>
      </c>
      <c r="M30" s="17">
        <f>IFERROR(SUM('Data Sheet'!H50:K50),0)</f>
        <v>-3851.6399999999994</v>
      </c>
    </row>
    <row r="31" spans="2:13" x14ac:dyDescent="0.2">
      <c r="B31" s="29" t="s">
        <v>77</v>
      </c>
      <c r="C31" s="30">
        <f t="shared" ref="C31:M31" si="11">C30/C27</f>
        <v>0.3641469888553418</v>
      </c>
      <c r="D31" s="30">
        <f t="shared" si="11"/>
        <v>0.18011192356950362</v>
      </c>
      <c r="E31" s="30">
        <f t="shared" si="11"/>
        <v>0.43665932908836924</v>
      </c>
      <c r="F31" s="30">
        <f t="shared" si="11"/>
        <v>0.8314210213890445</v>
      </c>
      <c r="G31" s="30">
        <f t="shared" si="11"/>
        <v>0.52027791414971725</v>
      </c>
      <c r="H31" s="30">
        <f t="shared" si="11"/>
        <v>-3.7002571690434617E-2</v>
      </c>
      <c r="I31" s="30">
        <f t="shared" si="11"/>
        <v>3.9497474943672315</v>
      </c>
      <c r="J31" s="30">
        <f t="shared" si="11"/>
        <v>-0.4488260888935095</v>
      </c>
      <c r="K31" s="30">
        <f t="shared" si="11"/>
        <v>-0.21530623478611635</v>
      </c>
      <c r="L31" s="30">
        <f t="shared" si="11"/>
        <v>-0.17285531887202665</v>
      </c>
      <c r="M31" s="30">
        <f t="shared" si="11"/>
        <v>-0.1546977569138526</v>
      </c>
    </row>
    <row r="33" spans="1:13" x14ac:dyDescent="0.2">
      <c r="B33" t="s">
        <v>9</v>
      </c>
      <c r="C33" s="17">
        <f>C27-C30</f>
        <v>13345.619999999981</v>
      </c>
      <c r="D33" s="17">
        <f t="shared" ref="D33:M33" si="12">D27-D30</f>
        <v>13770.339999999971</v>
      </c>
      <c r="E33" s="17">
        <f t="shared" si="12"/>
        <v>4194.4600000000464</v>
      </c>
      <c r="F33" s="17">
        <f t="shared" si="12"/>
        <v>880.36999999999171</v>
      </c>
      <c r="G33" s="17">
        <f t="shared" si="12"/>
        <v>-2247.4499999999798</v>
      </c>
      <c r="H33" s="17">
        <f t="shared" si="12"/>
        <v>-11076.940000000039</v>
      </c>
      <c r="I33" s="17">
        <f t="shared" si="12"/>
        <v>-1898.3100000000081</v>
      </c>
      <c r="J33" s="17">
        <f t="shared" si="12"/>
        <v>-13658.749999999989</v>
      </c>
      <c r="K33" s="17">
        <f t="shared" si="12"/>
        <v>-3974.1000000000372</v>
      </c>
      <c r="L33" s="17">
        <f t="shared" si="12"/>
        <v>26134.090000000055</v>
      </c>
      <c r="M33" s="17">
        <f t="shared" si="12"/>
        <v>28749.480000000025</v>
      </c>
    </row>
    <row r="34" spans="1:13" x14ac:dyDescent="0.2">
      <c r="B34" s="29" t="s">
        <v>78</v>
      </c>
      <c r="C34" s="31">
        <f>C33/C6</f>
        <v>5.0713146858982282E-2</v>
      </c>
      <c r="D34" s="31">
        <f t="shared" ref="D34:M34" si="13">D33/D6</f>
        <v>5.0432381990407359E-2</v>
      </c>
      <c r="E34" s="31">
        <f t="shared" si="13"/>
        <v>1.5552749314395296E-2</v>
      </c>
      <c r="F34" s="31">
        <f t="shared" si="13"/>
        <v>3.01961430487095E-3</v>
      </c>
      <c r="G34" s="31">
        <f t="shared" si="13"/>
        <v>-7.4434056747998256E-3</v>
      </c>
      <c r="H34" s="31">
        <f t="shared" si="13"/>
        <v>-4.2429333632923408E-2</v>
      </c>
      <c r="I34" s="31">
        <f t="shared" si="13"/>
        <v>-7.5994791724005731E-3</v>
      </c>
      <c r="J34" s="31">
        <f t="shared" si="13"/>
        <v>-4.9052154538339235E-2</v>
      </c>
      <c r="K34" s="31">
        <f t="shared" si="13"/>
        <v>-1.1486934720964945E-2</v>
      </c>
      <c r="L34" s="31">
        <f t="shared" si="13"/>
        <v>5.9676713353894073E-2</v>
      </c>
      <c r="M34" s="31">
        <f t="shared" si="13"/>
        <v>6.5648908266310729E-2</v>
      </c>
    </row>
    <row r="36" spans="1:13" x14ac:dyDescent="0.2">
      <c r="B36" t="s">
        <v>79</v>
      </c>
      <c r="C36" s="17">
        <f>IFERROR('Data Sheet'!B102,0)</f>
        <v>288.74</v>
      </c>
      <c r="D36" s="17">
        <f>IFERROR('Data Sheet'!C102,0)</f>
        <v>288.72000000000003</v>
      </c>
      <c r="E36" s="17">
        <f>IFERROR('Data Sheet'!D102,0)</f>
        <v>288.73</v>
      </c>
      <c r="F36" s="17">
        <f>IFERROR('Data Sheet'!E102,0)</f>
        <v>288.73</v>
      </c>
      <c r="G36" s="17">
        <f>IFERROR('Data Sheet'!F102,0)</f>
        <v>288.73</v>
      </c>
      <c r="H36" s="17">
        <f>IFERROR('Data Sheet'!G102,0)</f>
        <v>308.89999999999998</v>
      </c>
      <c r="I36" s="17">
        <f>IFERROR('Data Sheet'!H102,0)</f>
        <v>332.03</v>
      </c>
      <c r="J36" s="17">
        <f>IFERROR('Data Sheet'!I102,0)</f>
        <v>332.07</v>
      </c>
      <c r="K36" s="17">
        <f>IFERROR('Data Sheet'!J102,0)</f>
        <v>332.13</v>
      </c>
      <c r="L36" s="17">
        <f>IFERROR('Data Sheet'!K102,0)</f>
        <v>332.37</v>
      </c>
      <c r="M36" s="17"/>
    </row>
    <row r="37" spans="1:13" x14ac:dyDescent="0.2">
      <c r="C37" s="17"/>
      <c r="D37" s="17"/>
      <c r="E37" s="17"/>
      <c r="F37" s="17"/>
      <c r="G37" s="17"/>
      <c r="H37" s="17"/>
      <c r="I37" s="17"/>
      <c r="J37" s="17"/>
      <c r="K37" s="17"/>
      <c r="L37" s="17"/>
      <c r="M37" s="17"/>
    </row>
    <row r="38" spans="1:13" x14ac:dyDescent="0.2">
      <c r="B38" t="s">
        <v>33</v>
      </c>
      <c r="C38" s="17">
        <f>IFERROR(C33/C36,0)</f>
        <v>46.220198102098706</v>
      </c>
      <c r="D38" s="17">
        <f t="shared" ref="D38:M38" si="14">IFERROR(D33/D36,0)</f>
        <v>47.694444444444336</v>
      </c>
      <c r="E38" s="17">
        <f t="shared" si="14"/>
        <v>14.527274616423808</v>
      </c>
      <c r="F38" s="17">
        <f t="shared" si="14"/>
        <v>3.049111626779315</v>
      </c>
      <c r="G38" s="17">
        <f t="shared" si="14"/>
        <v>-7.7839157690575265</v>
      </c>
      <c r="H38" s="17">
        <f t="shared" si="14"/>
        <v>-35.859307219164904</v>
      </c>
      <c r="I38" s="17">
        <f t="shared" si="14"/>
        <v>-5.7172845827184542</v>
      </c>
      <c r="J38" s="17">
        <f t="shared" si="14"/>
        <v>-41.132140813683833</v>
      </c>
      <c r="K38" s="17">
        <f t="shared" si="14"/>
        <v>-11.965495438533218</v>
      </c>
      <c r="L38" s="17">
        <f t="shared" si="14"/>
        <v>78.629509281824639</v>
      </c>
      <c r="M38" s="17">
        <f t="shared" si="14"/>
        <v>0</v>
      </c>
    </row>
    <row r="39" spans="1:13" x14ac:dyDescent="0.2">
      <c r="B39" s="29" t="s">
        <v>81</v>
      </c>
      <c r="C39" s="32"/>
      <c r="D39" s="30">
        <f>IFERROR(D38/C38-1,0)</f>
        <v>3.189614936502605E-2</v>
      </c>
      <c r="E39" s="30">
        <f t="shared" ref="E39:K39" si="15">IFERROR(E38/D38-1,0)</f>
        <v>-0.69540950134463697</v>
      </c>
      <c r="F39" s="30">
        <f t="shared" si="15"/>
        <v>-0.79011124197155724</v>
      </c>
      <c r="G39" s="30">
        <f t="shared" si="15"/>
        <v>-3.5528470983790919</v>
      </c>
      <c r="H39" s="30">
        <f t="shared" si="15"/>
        <v>3.6068467700681115</v>
      </c>
      <c r="I39" s="30">
        <f t="shared" si="15"/>
        <v>-0.84056344011958861</v>
      </c>
      <c r="J39" s="30">
        <f t="shared" si="15"/>
        <v>6.194349033807641</v>
      </c>
      <c r="K39" s="30">
        <f t="shared" si="15"/>
        <v>-0.70909621522659627</v>
      </c>
      <c r="L39" s="30">
        <f>IFERROR(L38/K38-1,0)</f>
        <v>-7.5713542482001381</v>
      </c>
      <c r="M39" s="19"/>
    </row>
    <row r="40" spans="1:13" x14ac:dyDescent="0.2">
      <c r="B40" s="17">
        <f>IFERROR('Data Sheet'!A40,0)</f>
        <v>0</v>
      </c>
    </row>
    <row r="41" spans="1:13" x14ac:dyDescent="0.2">
      <c r="B41" t="s">
        <v>80</v>
      </c>
      <c r="C41" s="17">
        <f>IFERROR('Data Sheet'!B33/C36,0)</f>
        <v>0</v>
      </c>
      <c r="D41" s="17">
        <f>IFERROR('Data Sheet'!C33/D36,0)</f>
        <v>0.23524522028262676</v>
      </c>
      <c r="E41" s="17">
        <f>IFERROR('Data Sheet'!D33/E36,0)</f>
        <v>0</v>
      </c>
      <c r="F41" s="17">
        <f>IFERROR('Data Sheet'!E33/F36,0)</f>
        <v>0</v>
      </c>
      <c r="G41" s="17">
        <f>IFERROR('Data Sheet'!F33/G36,0)</f>
        <v>0</v>
      </c>
      <c r="H41" s="17">
        <f>IFERROR('Data Sheet'!G33/H36,0)</f>
        <v>0</v>
      </c>
      <c r="I41" s="17">
        <f>IFERROR('Data Sheet'!H33/I36,0)</f>
        <v>0</v>
      </c>
      <c r="J41" s="17">
        <f>IFERROR('Data Sheet'!I33/J36,0)</f>
        <v>0</v>
      </c>
      <c r="K41" s="17">
        <f>IFERROR('Data Sheet'!J33/K36,0)</f>
        <v>2.3063860536536898</v>
      </c>
      <c r="L41" s="17">
        <f>IFERROR('Data Sheet'!K33/L36,0)</f>
        <v>3.4592472244787436</v>
      </c>
      <c r="M41" s="17"/>
    </row>
    <row r="42" spans="1:13" x14ac:dyDescent="0.2">
      <c r="B42" s="33" t="s">
        <v>82</v>
      </c>
      <c r="C42" s="30">
        <f>IFERROR(C41/C38,0)</f>
        <v>0</v>
      </c>
      <c r="D42" s="30">
        <f t="shared" ref="D42:L42" si="16">IFERROR(D41/D38,0)</f>
        <v>4.9323400874633563E-3</v>
      </c>
      <c r="E42" s="30">
        <f t="shared" si="16"/>
        <v>0</v>
      </c>
      <c r="F42" s="30">
        <f t="shared" si="16"/>
        <v>0</v>
      </c>
      <c r="G42" s="30">
        <f t="shared" si="16"/>
        <v>0</v>
      </c>
      <c r="H42" s="30">
        <f t="shared" si="16"/>
        <v>0</v>
      </c>
      <c r="I42" s="30">
        <f t="shared" si="16"/>
        <v>0</v>
      </c>
      <c r="J42" s="30">
        <f t="shared" si="16"/>
        <v>0</v>
      </c>
      <c r="K42" s="30">
        <f t="shared" si="16"/>
        <v>-0.19275307616818721</v>
      </c>
      <c r="L42" s="30">
        <f t="shared" si="16"/>
        <v>4.3994261900835177E-2</v>
      </c>
    </row>
    <row r="43" spans="1:13" x14ac:dyDescent="0.2">
      <c r="B43" s="204" t="s">
        <v>8625</v>
      </c>
      <c r="C43" s="205"/>
      <c r="D43" s="205" t="e">
        <f>D41/C41-1</f>
        <v>#DIV/0!</v>
      </c>
      <c r="E43" s="205">
        <f t="shared" ref="E43:L43" si="17">E41/D41-1</f>
        <v>-1</v>
      </c>
      <c r="F43" s="205" t="e">
        <f t="shared" si="17"/>
        <v>#DIV/0!</v>
      </c>
      <c r="G43" s="205" t="e">
        <f t="shared" si="17"/>
        <v>#DIV/0!</v>
      </c>
      <c r="H43" s="205" t="e">
        <f t="shared" si="17"/>
        <v>#DIV/0!</v>
      </c>
      <c r="I43" s="205" t="e">
        <f t="shared" si="17"/>
        <v>#DIV/0!</v>
      </c>
      <c r="J43" s="205" t="e">
        <f t="shared" si="17"/>
        <v>#DIV/0!</v>
      </c>
      <c r="K43" s="205" t="e">
        <f>K41/J41-1</f>
        <v>#DIV/0!</v>
      </c>
      <c r="L43" s="205">
        <f t="shared" si="17"/>
        <v>0.49985611428699661</v>
      </c>
    </row>
    <row r="45" spans="1:13" x14ac:dyDescent="0.2">
      <c r="B45" s="33" t="s">
        <v>83</v>
      </c>
      <c r="C45" s="30">
        <f>IFERROR(1-C42,0)</f>
        <v>1</v>
      </c>
      <c r="D45" s="30">
        <f t="shared" ref="D45:L45" si="18">IFERROR(1-D42,0)</f>
        <v>0.99506765991253665</v>
      </c>
      <c r="E45" s="30">
        <f t="shared" si="18"/>
        <v>1</v>
      </c>
      <c r="F45" s="30">
        <f t="shared" si="18"/>
        <v>1</v>
      </c>
      <c r="G45" s="30">
        <f t="shared" si="18"/>
        <v>1</v>
      </c>
      <c r="H45" s="30">
        <f t="shared" si="18"/>
        <v>1</v>
      </c>
      <c r="I45" s="30">
        <f t="shared" si="18"/>
        <v>1</v>
      </c>
      <c r="J45" s="30">
        <f t="shared" si="18"/>
        <v>1</v>
      </c>
      <c r="K45" s="30">
        <f t="shared" si="18"/>
        <v>1.1927530761681873</v>
      </c>
      <c r="L45" s="30">
        <f t="shared" si="18"/>
        <v>0.95600573809916478</v>
      </c>
    </row>
    <row r="47" spans="1:13" x14ac:dyDescent="0.2">
      <c r="A47" s="24" t="s">
        <v>61</v>
      </c>
      <c r="B47" s="24" t="s">
        <v>26</v>
      </c>
      <c r="C47" s="24"/>
      <c r="D47" s="24"/>
      <c r="E47" s="24"/>
      <c r="F47" s="24"/>
      <c r="G47" s="24"/>
      <c r="H47" s="24"/>
      <c r="I47" s="24"/>
      <c r="J47" s="24"/>
      <c r="K47" s="24"/>
      <c r="L47" s="24"/>
    </row>
    <row r="48" spans="1:13" x14ac:dyDescent="0.2">
      <c r="B48" s="5" t="s">
        <v>11</v>
      </c>
      <c r="C48" s="17">
        <f>IFERROR('Data Sheet'!B59,0)</f>
        <v>643.78</v>
      </c>
      <c r="D48" s="17">
        <f>IFERROR('Data Sheet'!C59,0)</f>
        <v>679.18</v>
      </c>
      <c r="E48" s="17">
        <f>IFERROR('Data Sheet'!D59,0)</f>
        <v>679.22</v>
      </c>
      <c r="F48" s="17">
        <f>IFERROR('Data Sheet'!E59,0)</f>
        <v>679.22</v>
      </c>
      <c r="G48" s="17">
        <f>IFERROR('Data Sheet'!F59,0)</f>
        <v>679.22</v>
      </c>
      <c r="H48" s="17">
        <f>IFERROR('Data Sheet'!G59,0)</f>
        <v>719.54</v>
      </c>
      <c r="I48" s="17">
        <f>IFERROR('Data Sheet'!H59,0)</f>
        <v>765.81</v>
      </c>
      <c r="J48" s="17">
        <f>IFERROR('Data Sheet'!I59,0)</f>
        <v>765.88</v>
      </c>
      <c r="K48" s="17">
        <f>IFERROR('Data Sheet'!J59,0)</f>
        <v>766.02</v>
      </c>
      <c r="L48" s="17">
        <f>IFERROR('Data Sheet'!K59,0)</f>
        <v>766.5</v>
      </c>
    </row>
    <row r="49" spans="2:12" x14ac:dyDescent="0.2">
      <c r="B49" s="5" t="s">
        <v>12</v>
      </c>
      <c r="C49" s="17">
        <f>IFERROR('Data Sheet'!B60,0)</f>
        <v>55618.14</v>
      </c>
      <c r="D49" s="17">
        <f>IFERROR('Data Sheet'!C60,0)</f>
        <v>78273.23</v>
      </c>
      <c r="E49" s="17">
        <f>IFERROR('Data Sheet'!D60,0)</f>
        <v>57382.67</v>
      </c>
      <c r="F49" s="17">
        <f>IFERROR('Data Sheet'!E60,0)</f>
        <v>94748.69</v>
      </c>
      <c r="G49" s="17">
        <f>IFERROR('Data Sheet'!F60,0)</f>
        <v>59500.34</v>
      </c>
      <c r="H49" s="17">
        <f>IFERROR('Data Sheet'!G60,0)</f>
        <v>61491.49</v>
      </c>
      <c r="I49" s="17">
        <f>IFERROR('Data Sheet'!H60,0)</f>
        <v>54480.91</v>
      </c>
      <c r="J49" s="17">
        <f>IFERROR('Data Sheet'!I60,0)</f>
        <v>43795.360000000001</v>
      </c>
      <c r="K49" s="17">
        <f>IFERROR('Data Sheet'!J60,0)</f>
        <v>44555.77</v>
      </c>
      <c r="L49" s="17">
        <f>IFERROR('Data Sheet'!K60,0)</f>
        <v>84151.52</v>
      </c>
    </row>
    <row r="50" spans="2:12" x14ac:dyDescent="0.2">
      <c r="B50" s="5" t="s">
        <v>39</v>
      </c>
      <c r="C50" s="17">
        <f>IFERROR('Data Sheet'!B61,0)</f>
        <v>73610.39</v>
      </c>
      <c r="D50" s="17">
        <f>IFERROR('Data Sheet'!C61,0)</f>
        <v>69359.960000000006</v>
      </c>
      <c r="E50" s="17">
        <f>IFERROR('Data Sheet'!D61,0)</f>
        <v>78603.98</v>
      </c>
      <c r="F50" s="17">
        <f>IFERROR('Data Sheet'!E61,0)</f>
        <v>88950.47</v>
      </c>
      <c r="G50" s="17">
        <f>IFERROR('Data Sheet'!F61,0)</f>
        <v>106175.34</v>
      </c>
      <c r="H50" s="17">
        <f>IFERROR('Data Sheet'!G61,0)</f>
        <v>124787.64</v>
      </c>
      <c r="I50" s="17">
        <f>IFERROR('Data Sheet'!H61,0)</f>
        <v>142130.57</v>
      </c>
      <c r="J50" s="17">
        <f>IFERROR('Data Sheet'!I61,0)</f>
        <v>146449.03</v>
      </c>
      <c r="K50" s="17">
        <f>IFERROR('Data Sheet'!J61,0)</f>
        <v>134113.44</v>
      </c>
      <c r="L50" s="17">
        <f>IFERROR('Data Sheet'!K61,0)</f>
        <v>107262.5</v>
      </c>
    </row>
    <row r="51" spans="2:12" x14ac:dyDescent="0.2">
      <c r="B51" s="5" t="s">
        <v>40</v>
      </c>
      <c r="C51" s="17">
        <f>IFERROR('Data Sheet'!B62,0)</f>
        <v>107442.48</v>
      </c>
      <c r="D51" s="17">
        <f>IFERROR('Data Sheet'!C62,0)</f>
        <v>114871.75</v>
      </c>
      <c r="E51" s="17">
        <f>IFERROR('Data Sheet'!D62,0)</f>
        <v>135914.49</v>
      </c>
      <c r="F51" s="17">
        <f>IFERROR('Data Sheet'!E62,0)</f>
        <v>142813.43</v>
      </c>
      <c r="G51" s="17">
        <f>IFERROR('Data Sheet'!F62,0)</f>
        <v>139348.59</v>
      </c>
      <c r="H51" s="17">
        <f>IFERROR('Data Sheet'!G62,0)</f>
        <v>133180.72</v>
      </c>
      <c r="I51" s="17">
        <f>IFERROR('Data Sheet'!H62,0)</f>
        <v>144192.62</v>
      </c>
      <c r="J51" s="17">
        <f>IFERROR('Data Sheet'!I62,0)</f>
        <v>138051.22</v>
      </c>
      <c r="K51" s="17">
        <f>IFERROR('Data Sheet'!J62,0)</f>
        <v>155239.20000000001</v>
      </c>
      <c r="L51" s="17">
        <f>IFERROR('Data Sheet'!K62,0)</f>
        <v>178483.44</v>
      </c>
    </row>
    <row r="52" spans="2:12" x14ac:dyDescent="0.2">
      <c r="B52" s="1" t="s">
        <v>13</v>
      </c>
      <c r="C52" s="27">
        <f>IFERROR(SUM(C48:C51),0)</f>
        <v>237314.78999999998</v>
      </c>
      <c r="D52" s="27">
        <f t="shared" ref="D52:L52" si="19">IFERROR(SUM(D48:D51),0)</f>
        <v>263184.12</v>
      </c>
      <c r="E52" s="27">
        <f t="shared" si="19"/>
        <v>272580.36</v>
      </c>
      <c r="F52" s="27">
        <f t="shared" si="19"/>
        <v>327191.81</v>
      </c>
      <c r="G52" s="27">
        <f t="shared" si="19"/>
        <v>305703.49</v>
      </c>
      <c r="H52" s="27">
        <f t="shared" si="19"/>
        <v>320179.39</v>
      </c>
      <c r="I52" s="27">
        <f t="shared" si="19"/>
        <v>341569.91000000003</v>
      </c>
      <c r="J52" s="27">
        <f t="shared" si="19"/>
        <v>329061.49</v>
      </c>
      <c r="K52" s="27">
        <f t="shared" si="19"/>
        <v>334674.43</v>
      </c>
      <c r="L52" s="27">
        <f t="shared" si="19"/>
        <v>370663.96</v>
      </c>
    </row>
    <row r="53" spans="2:12" x14ac:dyDescent="0.2">
      <c r="B53" s="1"/>
      <c r="C53" s="17"/>
      <c r="D53" s="17"/>
      <c r="E53" s="17"/>
      <c r="F53" s="17"/>
      <c r="G53" s="17"/>
      <c r="H53" s="17"/>
      <c r="I53" s="17"/>
      <c r="J53" s="17"/>
      <c r="K53" s="17"/>
      <c r="L53" s="17"/>
    </row>
    <row r="54" spans="2:12" x14ac:dyDescent="0.2">
      <c r="B54" s="5" t="s">
        <v>84</v>
      </c>
      <c r="C54" s="17">
        <f>IFERROR('Data Sheet'!B64,0)</f>
        <v>88479.49</v>
      </c>
      <c r="D54" s="17">
        <f>IFERROR('Data Sheet'!C64,0)</f>
        <v>107231.76</v>
      </c>
      <c r="E54" s="17">
        <f>IFERROR('Data Sheet'!D64,0)</f>
        <v>95944.08</v>
      </c>
      <c r="F54" s="17">
        <f>IFERROR('Data Sheet'!E64,0)</f>
        <v>121413.86</v>
      </c>
      <c r="G54" s="17">
        <f>IFERROR('Data Sheet'!F64,0)</f>
        <v>111234.47</v>
      </c>
      <c r="H54" s="17">
        <f>IFERROR('Data Sheet'!G64,0)</f>
        <v>127107.14</v>
      </c>
      <c r="I54" s="17">
        <f>IFERROR('Data Sheet'!H64,0)</f>
        <v>138707.60999999999</v>
      </c>
      <c r="J54" s="17">
        <f>IFERROR('Data Sheet'!I64,0)</f>
        <v>138855.45000000001</v>
      </c>
      <c r="K54" s="17">
        <f>IFERROR('Data Sheet'!J64,0)</f>
        <v>132079.76</v>
      </c>
      <c r="L54" s="17">
        <f>IFERROR('Data Sheet'!K64,0)</f>
        <v>146046.56</v>
      </c>
    </row>
    <row r="55" spans="2:12" x14ac:dyDescent="0.2">
      <c r="B55" s="5" t="s">
        <v>15</v>
      </c>
      <c r="C55" s="17">
        <f>IFERROR('Data Sheet'!B65,0)</f>
        <v>28640.09</v>
      </c>
      <c r="D55" s="17">
        <f>IFERROR('Data Sheet'!C65,0)</f>
        <v>25918.94</v>
      </c>
      <c r="E55" s="17">
        <f>IFERROR('Data Sheet'!D65,0)</f>
        <v>33698.839999999997</v>
      </c>
      <c r="F55" s="17">
        <f>IFERROR('Data Sheet'!E65,0)</f>
        <v>40033.5</v>
      </c>
      <c r="G55" s="17">
        <f>IFERROR('Data Sheet'!F65,0)</f>
        <v>31883.84</v>
      </c>
      <c r="H55" s="17">
        <f>IFERROR('Data Sheet'!G65,0)</f>
        <v>35622.29</v>
      </c>
      <c r="I55" s="17">
        <f>IFERROR('Data Sheet'!H65,0)</f>
        <v>20963.93</v>
      </c>
      <c r="J55" s="17">
        <f>IFERROR('Data Sheet'!I65,0)</f>
        <v>10251.09</v>
      </c>
      <c r="K55" s="17">
        <f>IFERROR('Data Sheet'!J65,0)</f>
        <v>14274.5</v>
      </c>
      <c r="L55" s="17">
        <f>IFERROR('Data Sheet'!K65,0)</f>
        <v>10937.33</v>
      </c>
    </row>
    <row r="56" spans="2:12" x14ac:dyDescent="0.2">
      <c r="B56" s="5" t="s">
        <v>16</v>
      </c>
      <c r="C56" s="17">
        <f>IFERROR('Data Sheet'!B66,0)</f>
        <v>15336.74</v>
      </c>
      <c r="D56" s="17">
        <f>IFERROR('Data Sheet'!C66,0)</f>
        <v>23767.02</v>
      </c>
      <c r="E56" s="17">
        <f>IFERROR('Data Sheet'!D66,0)</f>
        <v>20337.919999999998</v>
      </c>
      <c r="F56" s="17">
        <f>IFERROR('Data Sheet'!E66,0)</f>
        <v>20812.75</v>
      </c>
      <c r="G56" s="17">
        <f>IFERROR('Data Sheet'!F66,0)</f>
        <v>15770.72</v>
      </c>
      <c r="H56" s="17">
        <f>IFERROR('Data Sheet'!G66,0)</f>
        <v>16308.48</v>
      </c>
      <c r="I56" s="17">
        <f>IFERROR('Data Sheet'!H66,0)</f>
        <v>24620.28</v>
      </c>
      <c r="J56" s="17">
        <f>IFERROR('Data Sheet'!I66,0)</f>
        <v>29379.53</v>
      </c>
      <c r="K56" s="17">
        <f>IFERROR('Data Sheet'!J66,0)</f>
        <v>26379.16</v>
      </c>
      <c r="L56" s="17">
        <f>IFERROR('Data Sheet'!K66,0)</f>
        <v>22971.07</v>
      </c>
    </row>
    <row r="57" spans="2:12" x14ac:dyDescent="0.2">
      <c r="B57" s="5" t="s">
        <v>41</v>
      </c>
      <c r="C57" s="17">
        <f>IFERROR('Data Sheet'!B67-SUM('Data Sheet'!B69:B71),0)</f>
        <v>30891.17</v>
      </c>
      <c r="D57" s="17">
        <f>IFERROR('Data Sheet'!C67-SUM('Data Sheet'!C69:C71),0)</f>
        <v>29579.359999999986</v>
      </c>
      <c r="E57" s="17">
        <f>IFERROR('Data Sheet'!D67-SUM('Data Sheet'!D69:D71),0)</f>
        <v>37360.780000000013</v>
      </c>
      <c r="F57" s="17">
        <f>IFERROR('Data Sheet'!E67-SUM('Data Sheet'!E69:E71),0)</f>
        <v>48286.860000000015</v>
      </c>
      <c r="G57" s="17">
        <f>IFERROR('Data Sheet'!F67-SUM('Data Sheet'!F69:F71),0)</f>
        <v>56155.739999999991</v>
      </c>
      <c r="H57" s="17">
        <f>IFERROR('Data Sheet'!G67-SUM('Data Sheet'!G69:G71),0)</f>
        <v>58784.94</v>
      </c>
      <c r="I57" s="17">
        <f>IFERROR('Data Sheet'!H67-SUM('Data Sheet'!H69:H71),0)</f>
        <v>61717.959999999992</v>
      </c>
      <c r="J57" s="17">
        <f>IFERROR('Data Sheet'!I67-SUM('Data Sheet'!I69:I71),0)</f>
        <v>62223.770000000019</v>
      </c>
      <c r="K57" s="17">
        <f>IFERROR('Data Sheet'!J67-SUM('Data Sheet'!J69:J71),0)</f>
        <v>68432.090000000011</v>
      </c>
      <c r="L57" s="17">
        <f>IFERROR('Data Sheet'!K67-SUM('Data Sheet'!K69:K71),0)</f>
        <v>80162.209999999992</v>
      </c>
    </row>
    <row r="58" spans="2:12" x14ac:dyDescent="0.2">
      <c r="B58" s="1" t="s">
        <v>85</v>
      </c>
      <c r="C58" s="27">
        <f>IFERROR(SUM(C54:C57),0)</f>
        <v>163347.49</v>
      </c>
      <c r="D58" s="27">
        <f t="shared" ref="D58:L58" si="20">IFERROR(SUM(D54:D57),0)</f>
        <v>186497.07999999996</v>
      </c>
      <c r="E58" s="27">
        <f t="shared" si="20"/>
        <v>187341.62</v>
      </c>
      <c r="F58" s="27">
        <f t="shared" si="20"/>
        <v>230546.97</v>
      </c>
      <c r="G58" s="27">
        <f t="shared" si="20"/>
        <v>215044.77</v>
      </c>
      <c r="H58" s="27">
        <f t="shared" si="20"/>
        <v>237822.85</v>
      </c>
      <c r="I58" s="27">
        <f t="shared" si="20"/>
        <v>246009.77999999997</v>
      </c>
      <c r="J58" s="27">
        <f t="shared" si="20"/>
        <v>240709.84000000003</v>
      </c>
      <c r="K58" s="27">
        <f t="shared" si="20"/>
        <v>241165.51</v>
      </c>
      <c r="L58" s="27">
        <f t="shared" si="20"/>
        <v>260117.16999999998</v>
      </c>
    </row>
    <row r="59" spans="2:12" x14ac:dyDescent="0.2">
      <c r="B59" s="1"/>
      <c r="C59" s="27"/>
      <c r="D59" s="27"/>
      <c r="E59" s="27"/>
      <c r="F59" s="27"/>
      <c r="G59" s="27"/>
      <c r="H59" s="27"/>
      <c r="I59" s="27"/>
      <c r="J59" s="27"/>
      <c r="K59" s="27"/>
      <c r="L59" s="27"/>
    </row>
    <row r="60" spans="2:12" x14ac:dyDescent="0.2">
      <c r="B60" s="5" t="s">
        <v>46</v>
      </c>
      <c r="C60" s="17">
        <f>IFERROR('Data Sheet'!B69,0)</f>
        <v>12579.2</v>
      </c>
      <c r="D60" s="17">
        <f>IFERROR('Data Sheet'!C69,0)</f>
        <v>13570.91</v>
      </c>
      <c r="E60" s="17">
        <f>IFERROR('Data Sheet'!D69,0)</f>
        <v>14075.55</v>
      </c>
      <c r="F60" s="17">
        <f>IFERROR('Data Sheet'!E69,0)</f>
        <v>19893.3</v>
      </c>
      <c r="G60" s="17">
        <f>IFERROR('Data Sheet'!F69,0)</f>
        <v>18996.169999999998</v>
      </c>
      <c r="H60" s="17">
        <f>IFERROR('Data Sheet'!G69,0)</f>
        <v>11172.69</v>
      </c>
      <c r="I60" s="17">
        <f>IFERROR('Data Sheet'!H69,0)</f>
        <v>12679.08</v>
      </c>
      <c r="J60" s="17">
        <f>IFERROR('Data Sheet'!I69,0)</f>
        <v>12442.12</v>
      </c>
      <c r="K60" s="17">
        <f>IFERROR('Data Sheet'!J69,0)</f>
        <v>15737.97</v>
      </c>
      <c r="L60" s="17">
        <f>IFERROR('Data Sheet'!K69,0)</f>
        <v>16951.810000000001</v>
      </c>
    </row>
    <row r="61" spans="2:12" x14ac:dyDescent="0.2">
      <c r="B61" s="5" t="s">
        <v>30</v>
      </c>
      <c r="C61" s="17">
        <f>IFERROR('Data Sheet'!B70,0)</f>
        <v>29272.34</v>
      </c>
      <c r="D61" s="17">
        <f>IFERROR('Data Sheet'!C70,0)</f>
        <v>32655.73</v>
      </c>
      <c r="E61" s="17">
        <f>IFERROR('Data Sheet'!D70,0)</f>
        <v>35085.31</v>
      </c>
      <c r="F61" s="17">
        <f>IFERROR('Data Sheet'!E70,0)</f>
        <v>42137.63</v>
      </c>
      <c r="G61" s="17">
        <f>IFERROR('Data Sheet'!F70,0)</f>
        <v>39013.730000000003</v>
      </c>
      <c r="H61" s="17">
        <f>IFERROR('Data Sheet'!G70,0)</f>
        <v>37456.879999999997</v>
      </c>
      <c r="I61" s="17">
        <f>IFERROR('Data Sheet'!H70,0)</f>
        <v>36088.589999999997</v>
      </c>
      <c r="J61" s="17">
        <f>IFERROR('Data Sheet'!I70,0)</f>
        <v>35240.339999999997</v>
      </c>
      <c r="K61" s="17">
        <f>IFERROR('Data Sheet'!J70,0)</f>
        <v>40755.39</v>
      </c>
      <c r="L61" s="17">
        <f>IFERROR('Data Sheet'!K70,0)</f>
        <v>47788.29</v>
      </c>
    </row>
    <row r="62" spans="2:12" x14ac:dyDescent="0.2">
      <c r="B62" s="3" t="s">
        <v>55</v>
      </c>
      <c r="C62" s="17">
        <f>IFERROR('Data Sheet'!B71,0)</f>
        <v>32115.759999999998</v>
      </c>
      <c r="D62" s="17">
        <f>IFERROR('Data Sheet'!C71,0)</f>
        <v>30460.400000000001</v>
      </c>
      <c r="E62" s="17">
        <f>IFERROR('Data Sheet'!D71,0)</f>
        <v>36077.879999999997</v>
      </c>
      <c r="F62" s="17">
        <f>IFERROR('Data Sheet'!E71,0)</f>
        <v>34613.910000000003</v>
      </c>
      <c r="G62" s="17">
        <f>IFERROR('Data Sheet'!F71,0)</f>
        <v>32648.82</v>
      </c>
      <c r="H62" s="17">
        <f>IFERROR('Data Sheet'!G71,0)</f>
        <v>33726.97</v>
      </c>
      <c r="I62" s="17">
        <f>IFERROR('Data Sheet'!H71,0)</f>
        <v>46792.46</v>
      </c>
      <c r="J62" s="17">
        <f>IFERROR('Data Sheet'!I71,0)</f>
        <v>40669.19</v>
      </c>
      <c r="K62" s="17">
        <f>IFERROR('Data Sheet'!J71,0)</f>
        <v>37015.56</v>
      </c>
      <c r="L62" s="17">
        <f>IFERROR('Data Sheet'!K71,0)</f>
        <v>45806.69</v>
      </c>
    </row>
    <row r="63" spans="2:12" x14ac:dyDescent="0.2">
      <c r="B63" s="26" t="s">
        <v>86</v>
      </c>
      <c r="C63" s="27">
        <f>IFERROR(SUM(C60:C62),0)</f>
        <v>73967.3</v>
      </c>
      <c r="D63" s="27">
        <f t="shared" ref="D63:L63" si="21">IFERROR(SUM(D60:D62),0)</f>
        <v>76687.040000000008</v>
      </c>
      <c r="E63" s="27">
        <f t="shared" si="21"/>
        <v>85238.739999999991</v>
      </c>
      <c r="F63" s="27">
        <f t="shared" si="21"/>
        <v>96644.84</v>
      </c>
      <c r="G63" s="27">
        <f t="shared" si="21"/>
        <v>90658.72</v>
      </c>
      <c r="H63" s="27">
        <f t="shared" si="21"/>
        <v>82356.540000000008</v>
      </c>
      <c r="I63" s="27">
        <f t="shared" si="21"/>
        <v>95560.13</v>
      </c>
      <c r="J63" s="27">
        <f t="shared" si="21"/>
        <v>88351.65</v>
      </c>
      <c r="K63" s="27">
        <f t="shared" si="21"/>
        <v>93508.92</v>
      </c>
      <c r="L63" s="27">
        <f t="shared" si="21"/>
        <v>110546.79000000001</v>
      </c>
    </row>
    <row r="64" spans="2:12" x14ac:dyDescent="0.2">
      <c r="B64" s="2"/>
      <c r="C64" s="17"/>
      <c r="D64" s="17"/>
      <c r="E64" s="17"/>
      <c r="F64" s="17"/>
      <c r="G64" s="17"/>
      <c r="H64" s="17"/>
      <c r="I64" s="17"/>
      <c r="J64" s="17"/>
      <c r="K64" s="17"/>
      <c r="L64" s="17"/>
    </row>
    <row r="65" spans="1:13" x14ac:dyDescent="0.2">
      <c r="B65" s="26" t="s">
        <v>87</v>
      </c>
      <c r="C65" s="27">
        <f>IFERROR(SUM(C58,C63),0)</f>
        <v>237314.78999999998</v>
      </c>
      <c r="D65" s="27">
        <f t="shared" ref="D65:L65" si="22">IFERROR(SUM(D58,D63),0)</f>
        <v>263184.12</v>
      </c>
      <c r="E65" s="27">
        <f t="shared" si="22"/>
        <v>272580.36</v>
      </c>
      <c r="F65" s="27">
        <f t="shared" si="22"/>
        <v>327191.81</v>
      </c>
      <c r="G65" s="27">
        <f t="shared" si="22"/>
        <v>305703.49</v>
      </c>
      <c r="H65" s="27">
        <f t="shared" si="22"/>
        <v>320179.39</v>
      </c>
      <c r="I65" s="27">
        <f t="shared" si="22"/>
        <v>341569.91</v>
      </c>
      <c r="J65" s="27">
        <f t="shared" si="22"/>
        <v>329061.49</v>
      </c>
      <c r="K65" s="27">
        <f t="shared" si="22"/>
        <v>334674.43</v>
      </c>
      <c r="L65" s="27">
        <f t="shared" si="22"/>
        <v>370663.95999999996</v>
      </c>
    </row>
    <row r="67" spans="1:13" x14ac:dyDescent="0.2">
      <c r="B67" t="s">
        <v>88</v>
      </c>
      <c r="C67" t="b">
        <f>C65=C52</f>
        <v>1</v>
      </c>
      <c r="D67" t="b">
        <f t="shared" ref="D67:L67" si="23">D65=D52</f>
        <v>1</v>
      </c>
      <c r="E67" t="b">
        <f t="shared" si="23"/>
        <v>1</v>
      </c>
      <c r="F67" t="b">
        <f t="shared" si="23"/>
        <v>1</v>
      </c>
      <c r="G67" t="b">
        <f t="shared" si="23"/>
        <v>1</v>
      </c>
      <c r="H67" t="b">
        <f t="shared" si="23"/>
        <v>1</v>
      </c>
      <c r="I67" t="b">
        <f t="shared" si="23"/>
        <v>1</v>
      </c>
      <c r="J67" t="b">
        <f t="shared" si="23"/>
        <v>1</v>
      </c>
      <c r="K67" t="b">
        <f t="shared" si="23"/>
        <v>1</v>
      </c>
      <c r="L67" t="b">
        <f t="shared" si="23"/>
        <v>1</v>
      </c>
    </row>
    <row r="69" spans="1:13" x14ac:dyDescent="0.2">
      <c r="A69" s="24" t="s">
        <v>61</v>
      </c>
      <c r="B69" s="24" t="s">
        <v>117</v>
      </c>
      <c r="C69" s="24"/>
      <c r="D69" s="24"/>
      <c r="E69" s="24"/>
      <c r="F69" s="24"/>
      <c r="G69" s="24"/>
      <c r="H69" s="24"/>
      <c r="I69" s="24"/>
      <c r="J69" s="24"/>
      <c r="K69" s="24"/>
      <c r="L69" s="24"/>
    </row>
    <row r="70" spans="1:13" x14ac:dyDescent="0.2">
      <c r="B70" s="2" t="s">
        <v>89</v>
      </c>
    </row>
    <row r="71" spans="1:13" x14ac:dyDescent="0.2">
      <c r="B71" t="s">
        <v>90</v>
      </c>
      <c r="C71" s="17">
        <f>IFERROR('CASH FLOW DATA'!C4,0)</f>
        <v>43397</v>
      </c>
      <c r="D71" s="17">
        <f>IFERROR('CASH FLOW DATA'!D4,0)</f>
        <v>38626</v>
      </c>
      <c r="E71" s="17">
        <f>IFERROR('CASH FLOW DATA'!E4,0)</f>
        <v>28840</v>
      </c>
      <c r="F71" s="17">
        <f>IFERROR('CASH FLOW DATA'!F4,0)</f>
        <v>33312</v>
      </c>
      <c r="G71" s="17">
        <f>IFERROR('CASH FLOW DATA'!G4,0)</f>
        <v>28771</v>
      </c>
      <c r="H71" s="17">
        <f>IFERROR('CASH FLOW DATA'!H4,0)</f>
        <v>23352</v>
      </c>
      <c r="I71" s="17">
        <f>IFERROR('CASH FLOW DATA'!I4,0)</f>
        <v>31198</v>
      </c>
      <c r="J71" s="17">
        <f>IFERROR('CASH FLOW DATA'!J4,0)</f>
        <v>26943</v>
      </c>
      <c r="K71" s="17">
        <f>IFERROR('CASH FLOW DATA'!K4,0)</f>
        <v>41694</v>
      </c>
      <c r="L71" s="17">
        <f>IFERROR('CASH FLOW DATA'!L4,0)</f>
        <v>65106</v>
      </c>
      <c r="M71" s="17">
        <f>IFERROR('CASH FLOW DATA'!M4,0)</f>
        <v>0</v>
      </c>
    </row>
    <row r="72" spans="1:13" x14ac:dyDescent="0.2">
      <c r="B72" t="s">
        <v>46</v>
      </c>
      <c r="C72" s="17">
        <f>IFERROR('CASH FLOW DATA'!C5,0)</f>
        <v>-3179</v>
      </c>
      <c r="D72" s="17">
        <f>IFERROR('CASH FLOW DATA'!D5,0)</f>
        <v>-2223</v>
      </c>
      <c r="E72" s="17">
        <f>IFERROR('CASH FLOW DATA'!E5,0)</f>
        <v>-4152</v>
      </c>
      <c r="F72" s="17">
        <f>IFERROR('CASH FLOW DATA'!F5,0)</f>
        <v>-10688</v>
      </c>
      <c r="G72" s="17">
        <f>IFERROR('CASH FLOW DATA'!G5,0)</f>
        <v>-9109</v>
      </c>
      <c r="H72" s="17">
        <f>IFERROR('CASH FLOW DATA'!H5,0)</f>
        <v>9950</v>
      </c>
      <c r="I72" s="17">
        <f>IFERROR('CASH FLOW DATA'!I5,0)</f>
        <v>-5505</v>
      </c>
      <c r="J72" s="17">
        <f>IFERROR('CASH FLOW DATA'!J5,0)</f>
        <v>185</v>
      </c>
      <c r="K72" s="17">
        <f>IFERROR('CASH FLOW DATA'!K5,0)</f>
        <v>-2213</v>
      </c>
      <c r="L72" s="17">
        <f>IFERROR('CASH FLOW DATA'!L5,0)</f>
        <v>-1151</v>
      </c>
    </row>
    <row r="73" spans="1:13" x14ac:dyDescent="0.2">
      <c r="B73" t="s">
        <v>30</v>
      </c>
      <c r="C73" s="17">
        <f>IFERROR('CASH FLOW DATA'!C6,0)</f>
        <v>-3692</v>
      </c>
      <c r="D73" s="17">
        <f>IFERROR('CASH FLOW DATA'!D6,0)</f>
        <v>-5743</v>
      </c>
      <c r="E73" s="17">
        <f>IFERROR('CASH FLOW DATA'!E6,0)</f>
        <v>-6621</v>
      </c>
      <c r="F73" s="17">
        <f>IFERROR('CASH FLOW DATA'!F6,0)</f>
        <v>-3560</v>
      </c>
      <c r="G73" s="17">
        <f>IFERROR('CASH FLOW DATA'!G6,0)</f>
        <v>2069</v>
      </c>
      <c r="H73" s="17">
        <f>IFERROR('CASH FLOW DATA'!H6,0)</f>
        <v>2326</v>
      </c>
      <c r="I73" s="17">
        <f>IFERROR('CASH FLOW DATA'!I6,0)</f>
        <v>3814</v>
      </c>
      <c r="J73" s="17">
        <f>IFERROR('CASH FLOW DATA'!J6,0)</f>
        <v>472</v>
      </c>
      <c r="K73" s="17">
        <f>IFERROR('CASH FLOW DATA'!K6,0)</f>
        <v>-5665</v>
      </c>
      <c r="L73" s="17">
        <f>IFERROR('CASH FLOW DATA'!L6,0)</f>
        <v>-7265</v>
      </c>
    </row>
    <row r="74" spans="1:13" x14ac:dyDescent="0.2">
      <c r="B74" t="s">
        <v>91</v>
      </c>
      <c r="C74" s="17">
        <f>IFERROR('CASH FLOW DATA'!C7,0)</f>
        <v>3598</v>
      </c>
      <c r="D74" s="17">
        <f>IFERROR('CASH FLOW DATA'!D7,0)</f>
        <v>3947</v>
      </c>
      <c r="E74" s="17">
        <f>IFERROR('CASH FLOW DATA'!E7,0)</f>
        <v>9301</v>
      </c>
      <c r="F74" s="17">
        <f>IFERROR('CASH FLOW DATA'!F7,0)</f>
        <v>7320</v>
      </c>
      <c r="G74" s="17">
        <f>IFERROR('CASH FLOW DATA'!G7,0)</f>
        <v>-4692</v>
      </c>
      <c r="H74" s="17">
        <f>IFERROR('CASH FLOW DATA'!H7,0)</f>
        <v>-8085</v>
      </c>
      <c r="I74" s="17">
        <f>IFERROR('CASH FLOW DATA'!I7,0)</f>
        <v>5748</v>
      </c>
      <c r="J74" s="17">
        <f>IFERROR('CASH FLOW DATA'!J7,0)</f>
        <v>-7012</v>
      </c>
      <c r="K74" s="17">
        <f>IFERROR('CASH FLOW DATA'!K7,0)</f>
        <v>6945</v>
      </c>
      <c r="L74" s="17">
        <f>IFERROR('CASH FLOW DATA'!L7,0)</f>
        <v>13706</v>
      </c>
    </row>
    <row r="75" spans="1:13" x14ac:dyDescent="0.2">
      <c r="B75" t="s">
        <v>92</v>
      </c>
      <c r="C75" s="17">
        <f>IFERROR('CASH FLOW DATA'!C8,0)</f>
        <v>0</v>
      </c>
      <c r="D75" s="17">
        <f>IFERROR('CASH FLOW DATA'!D8,0)</f>
        <v>-520</v>
      </c>
      <c r="E75" s="17">
        <f>IFERROR('CASH FLOW DATA'!E8,0)</f>
        <v>0</v>
      </c>
      <c r="F75" s="17">
        <f>IFERROR('CASH FLOW DATA'!F8,0)</f>
        <v>0</v>
      </c>
      <c r="G75" s="17">
        <f>IFERROR('CASH FLOW DATA'!G8,0)</f>
        <v>0</v>
      </c>
      <c r="H75" s="17">
        <f>IFERROR('CASH FLOW DATA'!H8,0)</f>
        <v>0</v>
      </c>
      <c r="I75" s="17">
        <f>IFERROR('CASH FLOW DATA'!I8,0)</f>
        <v>0</v>
      </c>
      <c r="J75" s="17">
        <f>IFERROR('CASH FLOW DATA'!J8,0)</f>
        <v>0</v>
      </c>
      <c r="K75" s="17">
        <f>IFERROR('CASH FLOW DATA'!K8,0)</f>
        <v>0</v>
      </c>
      <c r="L75" s="17">
        <f>IFERROR('CASH FLOW DATA'!L8,0)</f>
        <v>-3083</v>
      </c>
    </row>
    <row r="76" spans="1:13" x14ac:dyDescent="0.2">
      <c r="B76" t="s">
        <v>93</v>
      </c>
      <c r="C76" s="17">
        <f>IFERROR('CASH FLOW DATA'!C9,0)</f>
        <v>-398</v>
      </c>
      <c r="D76" s="17">
        <f>IFERROR('CASH FLOW DATA'!D9,0)</f>
        <v>5852</v>
      </c>
      <c r="E76" s="17">
        <f>IFERROR('CASH FLOW DATA'!E9,0)</f>
        <v>4727</v>
      </c>
      <c r="F76" s="17">
        <f>IFERROR('CASH FLOW DATA'!F9,0)</f>
        <v>494</v>
      </c>
      <c r="G76" s="17">
        <f>IFERROR('CASH FLOW DATA'!G9,0)</f>
        <v>4512</v>
      </c>
      <c r="H76" s="17">
        <f>IFERROR('CASH FLOW DATA'!H9,0)</f>
        <v>875</v>
      </c>
      <c r="I76" s="17">
        <f>IFERROR('CASH FLOW DATA'!I9,0)</f>
        <v>-4150</v>
      </c>
      <c r="J76" s="17">
        <f>IFERROR('CASH FLOW DATA'!J9,0)</f>
        <v>-4396</v>
      </c>
      <c r="K76" s="17">
        <f>IFERROR('CASH FLOW DATA'!K9,0)</f>
        <v>-2194</v>
      </c>
      <c r="L76" s="17">
        <f>IFERROR('CASH FLOW DATA'!L9,0)</f>
        <v>5118</v>
      </c>
    </row>
    <row r="77" spans="1:13" x14ac:dyDescent="0.2">
      <c r="B77" t="s">
        <v>94</v>
      </c>
      <c r="C77" s="17">
        <f>IFERROR('CASH FLOW DATA'!C10,0)</f>
        <v>-3672</v>
      </c>
      <c r="D77" s="17">
        <f>IFERROR('CASH FLOW DATA'!D10,0)</f>
        <v>1313</v>
      </c>
      <c r="E77" s="17">
        <f>IFERROR('CASH FLOW DATA'!E10,0)</f>
        <v>3254</v>
      </c>
      <c r="F77" s="17">
        <f>IFERROR('CASH FLOW DATA'!F10,0)</f>
        <v>-6434</v>
      </c>
      <c r="G77" s="17">
        <f>IFERROR('CASH FLOW DATA'!G10,0)</f>
        <v>-7221</v>
      </c>
      <c r="H77" s="17">
        <f>IFERROR('CASH FLOW DATA'!H10,0)</f>
        <v>5065</v>
      </c>
      <c r="I77" s="17">
        <f>IFERROR('CASH FLOW DATA'!I10,0)</f>
        <v>-93</v>
      </c>
      <c r="J77" s="17">
        <f>IFERROR('CASH FLOW DATA'!J10,0)</f>
        <v>-10750</v>
      </c>
      <c r="K77" s="17">
        <f>IFERROR('CASH FLOW DATA'!K10,0)</f>
        <v>-3127</v>
      </c>
      <c r="L77" s="17">
        <f>IFERROR('CASH FLOW DATA'!L10,0)</f>
        <v>7325</v>
      </c>
    </row>
    <row r="78" spans="1:13" x14ac:dyDescent="0.2">
      <c r="B78" t="s">
        <v>95</v>
      </c>
      <c r="C78" s="17">
        <f>IFERROR('CASH FLOW DATA'!C11,0)</f>
        <v>-4194</v>
      </c>
      <c r="D78" s="17">
        <f>IFERROR('CASH FLOW DATA'!D11,0)</f>
        <v>-2040</v>
      </c>
      <c r="E78" s="17">
        <f>IFERROR('CASH FLOW DATA'!E11,0)</f>
        <v>-1895</v>
      </c>
      <c r="F78" s="17">
        <f>IFERROR('CASH FLOW DATA'!F11,0)</f>
        <v>-3021</v>
      </c>
      <c r="G78" s="17">
        <f>IFERROR('CASH FLOW DATA'!G11,0)</f>
        <v>-2659</v>
      </c>
      <c r="H78" s="17">
        <f>IFERROR('CASH FLOW DATA'!H11,0)</f>
        <v>-1785</v>
      </c>
      <c r="I78" s="17">
        <f>IFERROR('CASH FLOW DATA'!I11,0)</f>
        <v>-2105</v>
      </c>
      <c r="J78" s="17">
        <f>IFERROR('CASH FLOW DATA'!J11,0)</f>
        <v>-1910</v>
      </c>
      <c r="K78" s="17">
        <f>IFERROR('CASH FLOW DATA'!K11,0)</f>
        <v>-3179</v>
      </c>
      <c r="L78" s="17">
        <f>IFERROR('CASH FLOW DATA'!L11,0)</f>
        <v>-4516</v>
      </c>
    </row>
    <row r="79" spans="1:13" s="2" customFormat="1" x14ac:dyDescent="0.2">
      <c r="B79" s="2" t="s">
        <v>118</v>
      </c>
      <c r="C79" s="27">
        <f>IFERROR(SUM(C71:C78),0)</f>
        <v>31860</v>
      </c>
      <c r="D79" s="27">
        <f t="shared" ref="D79:L79" si="24">IFERROR(SUM(D71:D78),0)</f>
        <v>39212</v>
      </c>
      <c r="E79" s="27">
        <f t="shared" si="24"/>
        <v>33454</v>
      </c>
      <c r="F79" s="27">
        <f t="shared" si="24"/>
        <v>17423</v>
      </c>
      <c r="G79" s="27">
        <f t="shared" si="24"/>
        <v>11671</v>
      </c>
      <c r="H79" s="27">
        <f t="shared" si="24"/>
        <v>31698</v>
      </c>
      <c r="I79" s="27">
        <f t="shared" si="24"/>
        <v>28907</v>
      </c>
      <c r="J79" s="27">
        <f t="shared" si="24"/>
        <v>3532</v>
      </c>
      <c r="K79" s="27">
        <f t="shared" si="24"/>
        <v>32261</v>
      </c>
      <c r="L79" s="27">
        <f t="shared" si="24"/>
        <v>75240</v>
      </c>
    </row>
    <row r="81" spans="2:12" x14ac:dyDescent="0.2">
      <c r="B81" s="2" t="s">
        <v>119</v>
      </c>
    </row>
    <row r="82" spans="2:12" x14ac:dyDescent="0.2">
      <c r="B82" t="s">
        <v>97</v>
      </c>
      <c r="C82" s="17">
        <f>IFERROR('CASH FLOW DATA'!C13,0)</f>
        <v>-31962</v>
      </c>
      <c r="D82" s="17">
        <f>IFERROR('CASH FLOW DATA'!D13,0)</f>
        <v>-31503</v>
      </c>
      <c r="E82" s="17">
        <f>IFERROR('CASH FLOW DATA'!E13,0)</f>
        <v>-16072</v>
      </c>
      <c r="F82" s="17">
        <f>IFERROR('CASH FLOW DATA'!F13,0)</f>
        <v>-35079</v>
      </c>
      <c r="G82" s="17">
        <f>IFERROR('CASH FLOW DATA'!G13,0)</f>
        <v>-35304</v>
      </c>
      <c r="H82" s="17">
        <f>IFERROR('CASH FLOW DATA'!H13,0)</f>
        <v>-29702</v>
      </c>
      <c r="I82" s="17">
        <f>IFERROR('CASH FLOW DATA'!I13,0)</f>
        <v>-20205</v>
      </c>
      <c r="J82" s="17">
        <f>IFERROR('CASH FLOW DATA'!J13,0)</f>
        <v>-15168</v>
      </c>
      <c r="K82" s="17">
        <f>IFERROR('CASH FLOW DATA'!K13,0)</f>
        <v>-19230</v>
      </c>
      <c r="L82" s="17">
        <f>IFERROR('CASH FLOW DATA'!L13,0)</f>
        <v>-31414</v>
      </c>
    </row>
    <row r="83" spans="2:12" x14ac:dyDescent="0.2">
      <c r="B83" t="s">
        <v>98</v>
      </c>
      <c r="C83" s="17">
        <f>IFERROR('CASH FLOW DATA'!C14,0)</f>
        <v>74</v>
      </c>
      <c r="D83" s="17">
        <f>IFERROR('CASH FLOW DATA'!D14,0)</f>
        <v>59</v>
      </c>
      <c r="E83" s="17">
        <f>IFERROR('CASH FLOW DATA'!E14,0)</f>
        <v>53</v>
      </c>
      <c r="F83" s="17">
        <f>IFERROR('CASH FLOW DATA'!F14,0)</f>
        <v>30</v>
      </c>
      <c r="G83" s="17">
        <f>IFERROR('CASH FLOW DATA'!G14,0)</f>
        <v>67</v>
      </c>
      <c r="H83" s="17">
        <f>IFERROR('CASH FLOW DATA'!H14,0)</f>
        <v>171</v>
      </c>
      <c r="I83" s="17">
        <f>IFERROR('CASH FLOW DATA'!I14,0)</f>
        <v>351</v>
      </c>
      <c r="J83" s="17">
        <f>IFERROR('CASH FLOW DATA'!J14,0)</f>
        <v>230</v>
      </c>
      <c r="K83" s="17">
        <f>IFERROR('CASH FLOW DATA'!K14,0)</f>
        <v>285</v>
      </c>
      <c r="L83" s="17">
        <f>IFERROR('CASH FLOW DATA'!L14,0)</f>
        <v>231</v>
      </c>
    </row>
    <row r="84" spans="2:12" x14ac:dyDescent="0.2">
      <c r="B84" t="s">
        <v>99</v>
      </c>
      <c r="C84" s="17">
        <f>IFERROR('CASH FLOW DATA'!C15,0)</f>
        <v>-5461</v>
      </c>
      <c r="D84" s="17">
        <f>IFERROR('CASH FLOW DATA'!D15,0)</f>
        <v>-4728</v>
      </c>
      <c r="E84" s="17">
        <f>IFERROR('CASH FLOW DATA'!E15,0)</f>
        <v>-6</v>
      </c>
      <c r="F84" s="17">
        <f>IFERROR('CASH FLOW DATA'!F15,0)</f>
        <v>-329</v>
      </c>
      <c r="G84" s="17">
        <f>IFERROR('CASH FLOW DATA'!G15,0)</f>
        <v>-130</v>
      </c>
      <c r="H84" s="17">
        <f>IFERROR('CASH FLOW DATA'!H15,0)</f>
        <v>-1439</v>
      </c>
      <c r="I84" s="17">
        <f>IFERROR('CASH FLOW DATA'!I15,0)</f>
        <v>-7530</v>
      </c>
      <c r="J84" s="17">
        <f>IFERROR('CASH FLOW DATA'!J15,0)</f>
        <v>-3008</v>
      </c>
      <c r="K84" s="17">
        <f>IFERROR('CASH FLOW DATA'!K15,0)</f>
        <v>-50</v>
      </c>
      <c r="L84" s="17">
        <f>IFERROR('CASH FLOW DATA'!L15,0)</f>
        <v>-5567</v>
      </c>
    </row>
    <row r="85" spans="2:12" x14ac:dyDescent="0.2">
      <c r="B85" t="s">
        <v>100</v>
      </c>
      <c r="C85" s="17">
        <f>IFERROR('CASH FLOW DATA'!C16,0)</f>
        <v>42</v>
      </c>
      <c r="D85" s="17">
        <f>IFERROR('CASH FLOW DATA'!D16,0)</f>
        <v>89</v>
      </c>
      <c r="E85" s="17">
        <f>IFERROR('CASH FLOW DATA'!E16,0)</f>
        <v>1965</v>
      </c>
      <c r="F85" s="17">
        <f>IFERROR('CASH FLOW DATA'!F16,0)</f>
        <v>2381</v>
      </c>
      <c r="G85" s="17">
        <f>IFERROR('CASH FLOW DATA'!G16,0)</f>
        <v>5644</v>
      </c>
      <c r="H85" s="17">
        <f>IFERROR('CASH FLOW DATA'!H16,0)</f>
        <v>21</v>
      </c>
      <c r="I85" s="17">
        <f>IFERROR('CASH FLOW DATA'!I16,0)</f>
        <v>226</v>
      </c>
      <c r="J85" s="17">
        <f>IFERROR('CASH FLOW DATA'!J16,0)</f>
        <v>104</v>
      </c>
      <c r="K85" s="17">
        <f>IFERROR('CASH FLOW DATA'!K16,0)</f>
        <v>6895</v>
      </c>
      <c r="L85" s="17">
        <f>IFERROR('CASH FLOW DATA'!L16,0)</f>
        <v>10820</v>
      </c>
    </row>
    <row r="86" spans="2:12" x14ac:dyDescent="0.2">
      <c r="B86" t="s">
        <v>101</v>
      </c>
      <c r="C86" s="17">
        <f>IFERROR('CASH FLOW DATA'!C17,0)</f>
        <v>698</v>
      </c>
      <c r="D86" s="17">
        <f>IFERROR('CASH FLOW DATA'!D17,0)</f>
        <v>731</v>
      </c>
      <c r="E86" s="17">
        <f>IFERROR('CASH FLOW DATA'!E17,0)</f>
        <v>638</v>
      </c>
      <c r="F86" s="17">
        <f>IFERROR('CASH FLOW DATA'!F17,0)</f>
        <v>690</v>
      </c>
      <c r="G86" s="17">
        <f>IFERROR('CASH FLOW DATA'!G17,0)</f>
        <v>761</v>
      </c>
      <c r="H86" s="17">
        <f>IFERROR('CASH FLOW DATA'!H17,0)</f>
        <v>1104</v>
      </c>
      <c r="I86" s="17">
        <f>IFERROR('CASH FLOW DATA'!I17,0)</f>
        <v>428</v>
      </c>
      <c r="J86" s="17">
        <f>IFERROR('CASH FLOW DATA'!J17,0)</f>
        <v>653</v>
      </c>
      <c r="K86" s="17">
        <f>IFERROR('CASH FLOW DATA'!K17,0)</f>
        <v>973</v>
      </c>
      <c r="L86" s="17">
        <f>IFERROR('CASH FLOW DATA'!L17,0)</f>
        <v>2493</v>
      </c>
    </row>
    <row r="87" spans="2:12" x14ac:dyDescent="0.2">
      <c r="B87" t="s">
        <v>102</v>
      </c>
      <c r="C87" s="17">
        <f>IFERROR('CASH FLOW DATA'!C18,0)</f>
        <v>80</v>
      </c>
      <c r="D87" s="17">
        <f>IFERROR('CASH FLOW DATA'!D18,0)</f>
        <v>58</v>
      </c>
      <c r="E87" s="17">
        <f>IFERROR('CASH FLOW DATA'!E18,0)</f>
        <v>620</v>
      </c>
      <c r="F87" s="17">
        <f>IFERROR('CASH FLOW DATA'!F18,0)</f>
        <v>1797</v>
      </c>
      <c r="G87" s="17">
        <f>IFERROR('CASH FLOW DATA'!G18,0)</f>
        <v>232</v>
      </c>
      <c r="H87" s="17">
        <f>IFERROR('CASH FLOW DATA'!H18,0)</f>
        <v>21</v>
      </c>
      <c r="I87" s="17">
        <f>IFERROR('CASH FLOW DATA'!I18,0)</f>
        <v>18</v>
      </c>
      <c r="J87" s="17">
        <f>IFERROR('CASH FLOW DATA'!J18,0)</f>
        <v>32</v>
      </c>
      <c r="K87" s="17">
        <f>IFERROR('CASH FLOW DATA'!K18,0)</f>
        <v>46</v>
      </c>
      <c r="L87" s="17">
        <f>IFERROR('CASH FLOW DATA'!L18,0)</f>
        <v>96</v>
      </c>
    </row>
    <row r="88" spans="2:12" x14ac:dyDescent="0.2">
      <c r="B88" t="s">
        <v>103</v>
      </c>
      <c r="C88" s="17">
        <f>IFERROR('CASH FLOW DATA'!C19,0)</f>
        <v>-160</v>
      </c>
      <c r="D88" s="17">
        <f>IFERROR('CASH FLOW DATA'!D19,0)</f>
        <v>0</v>
      </c>
      <c r="E88" s="17">
        <f>IFERROR('CASH FLOW DATA'!E19,0)</f>
        <v>-107</v>
      </c>
      <c r="F88" s="17">
        <f>IFERROR('CASH FLOW DATA'!F19,0)</f>
        <v>-4</v>
      </c>
      <c r="G88" s="17">
        <f>IFERROR('CASH FLOW DATA'!G19,0)</f>
        <v>-9</v>
      </c>
      <c r="H88" s="17">
        <f>IFERROR('CASH FLOW DATA'!H19,0)</f>
        <v>-606</v>
      </c>
      <c r="I88" s="17">
        <f>IFERROR('CASH FLOW DATA'!I19,0)</f>
        <v>-10</v>
      </c>
      <c r="J88" s="17">
        <f>IFERROR('CASH FLOW DATA'!J19,0)</f>
        <v>0</v>
      </c>
      <c r="K88" s="17">
        <f>IFERROR('CASH FLOW DATA'!K19,0)</f>
        <v>0</v>
      </c>
      <c r="L88" s="17">
        <f>IFERROR('CASH FLOW DATA'!L19,0)</f>
        <v>0</v>
      </c>
    </row>
    <row r="89" spans="2:12" x14ac:dyDescent="0.2">
      <c r="B89" t="s">
        <v>104</v>
      </c>
      <c r="C89" s="17">
        <f>IFERROR('CASH FLOW DATA'!C20,0)</f>
        <v>0</v>
      </c>
      <c r="D89" s="17">
        <f>IFERROR('CASH FLOW DATA'!D20,0)</f>
        <v>0</v>
      </c>
      <c r="E89" s="17">
        <f>IFERROR('CASH FLOW DATA'!E20,0)</f>
        <v>0</v>
      </c>
      <c r="F89" s="17">
        <f>IFERROR('CASH FLOW DATA'!F20,0)</f>
        <v>14</v>
      </c>
      <c r="G89" s="17">
        <f>IFERROR('CASH FLOW DATA'!G20,0)</f>
        <v>533</v>
      </c>
      <c r="H89" s="17">
        <f>IFERROR('CASH FLOW DATA'!H20,0)</f>
        <v>0</v>
      </c>
      <c r="I89" s="17">
        <f>IFERROR('CASH FLOW DATA'!I20,0)</f>
        <v>0</v>
      </c>
      <c r="J89" s="17">
        <f>IFERROR('CASH FLOW DATA'!J20,0)</f>
        <v>0</v>
      </c>
      <c r="K89" s="17">
        <f>IFERROR('CASH FLOW DATA'!K20,0)</f>
        <v>19</v>
      </c>
      <c r="L89" s="17">
        <f>IFERROR('CASH FLOW DATA'!L20,0)</f>
        <v>108</v>
      </c>
    </row>
    <row r="90" spans="2:12" x14ac:dyDescent="0.2">
      <c r="B90" t="s">
        <v>105</v>
      </c>
      <c r="C90" s="17">
        <f>IFERROR('CASH FLOW DATA'!C21,0)</f>
        <v>0</v>
      </c>
      <c r="D90" s="17">
        <f>IFERROR('CASH FLOW DATA'!D21,0)</f>
        <v>-111</v>
      </c>
      <c r="E90" s="17">
        <f>IFERROR('CASH FLOW DATA'!E21,0)</f>
        <v>0</v>
      </c>
      <c r="F90" s="17">
        <f>IFERROR('CASH FLOW DATA'!F21,0)</f>
        <v>0</v>
      </c>
      <c r="G90" s="17">
        <f>IFERROR('CASH FLOW DATA'!G21,0)</f>
        <v>-8</v>
      </c>
      <c r="H90" s="17">
        <f>IFERROR('CASH FLOW DATA'!H21,0)</f>
        <v>-27</v>
      </c>
      <c r="I90" s="17">
        <f>IFERROR('CASH FLOW DATA'!I21,0)</f>
        <v>0</v>
      </c>
      <c r="J90" s="17">
        <f>IFERROR('CASH FLOW DATA'!J21,0)</f>
        <v>-98</v>
      </c>
      <c r="K90" s="17">
        <f>IFERROR('CASH FLOW DATA'!K21,0)</f>
        <v>0</v>
      </c>
      <c r="L90" s="17">
        <f>IFERROR('CASH FLOW DATA'!L21,0)</f>
        <v>0</v>
      </c>
    </row>
    <row r="91" spans="2:12" x14ac:dyDescent="0.2">
      <c r="B91" t="s">
        <v>106</v>
      </c>
      <c r="C91" s="17">
        <f>IFERROR('CASH FLOW DATA'!C22,0)</f>
        <v>0</v>
      </c>
      <c r="D91" s="17">
        <f>IFERROR('CASH FLOW DATA'!D22,0)</f>
        <v>0</v>
      </c>
      <c r="E91" s="17">
        <f>IFERROR('CASH FLOW DATA'!E22,0)</f>
        <v>0</v>
      </c>
      <c r="F91" s="17">
        <f>IFERROR('CASH FLOW DATA'!F22,0)</f>
        <v>0</v>
      </c>
      <c r="G91" s="17">
        <f>IFERROR('CASH FLOW DATA'!G22,0)</f>
        <v>0</v>
      </c>
      <c r="H91" s="17">
        <f>IFERROR('CASH FLOW DATA'!H22,0)</f>
        <v>0</v>
      </c>
      <c r="I91" s="17">
        <f>IFERROR('CASH FLOW DATA'!I22,0)</f>
        <v>0</v>
      </c>
      <c r="J91" s="17">
        <f>IFERROR('CASH FLOW DATA'!J22,0)</f>
        <v>0</v>
      </c>
      <c r="K91" s="17">
        <f>IFERROR('CASH FLOW DATA'!K22,0)</f>
        <v>0</v>
      </c>
      <c r="L91" s="17">
        <f>IFERROR('CASH FLOW DATA'!L22,0)</f>
        <v>-24</v>
      </c>
    </row>
    <row r="92" spans="2:12" x14ac:dyDescent="0.2">
      <c r="B92" t="s">
        <v>107</v>
      </c>
      <c r="C92" s="17">
        <f>IFERROR('CASH FLOW DATA'!C23,0)</f>
        <v>456</v>
      </c>
      <c r="D92" s="17">
        <f>IFERROR('CASH FLOW DATA'!D23,0)</f>
        <v>-1289</v>
      </c>
      <c r="E92" s="17">
        <f>IFERROR('CASH FLOW DATA'!E23,0)</f>
        <v>-26663</v>
      </c>
      <c r="F92" s="17">
        <f>IFERROR('CASH FLOW DATA'!F23,0)</f>
        <v>5360</v>
      </c>
      <c r="G92" s="17">
        <f>IFERROR('CASH FLOW DATA'!G23,0)</f>
        <v>7335</v>
      </c>
      <c r="H92" s="17">
        <f>IFERROR('CASH FLOW DATA'!H23,0)</f>
        <v>-2659</v>
      </c>
      <c r="I92" s="17">
        <f>IFERROR('CASH FLOW DATA'!I23,0)</f>
        <v>1051</v>
      </c>
      <c r="J92" s="17">
        <f>IFERROR('CASH FLOW DATA'!J23,0)</f>
        <v>12813</v>
      </c>
      <c r="K92" s="17">
        <f>IFERROR('CASH FLOW DATA'!K23,0)</f>
        <v>-4357</v>
      </c>
      <c r="L92" s="17">
        <f>IFERROR('CASH FLOW DATA'!L23,0)</f>
        <v>429</v>
      </c>
    </row>
    <row r="93" spans="2:12" s="2" customFormat="1" x14ac:dyDescent="0.2">
      <c r="B93" s="2" t="s">
        <v>96</v>
      </c>
      <c r="C93" s="27">
        <f>IFERROR(SUM(C82:C92),0)</f>
        <v>-36233</v>
      </c>
      <c r="D93" s="27">
        <f t="shared" ref="D93:L93" si="25">IFERROR(SUM(D82:D92),0)</f>
        <v>-36694</v>
      </c>
      <c r="E93" s="27">
        <f t="shared" si="25"/>
        <v>-39572</v>
      </c>
      <c r="F93" s="27">
        <f t="shared" si="25"/>
        <v>-25140</v>
      </c>
      <c r="G93" s="27">
        <f t="shared" si="25"/>
        <v>-20879</v>
      </c>
      <c r="H93" s="27">
        <f t="shared" si="25"/>
        <v>-33116</v>
      </c>
      <c r="I93" s="27">
        <f t="shared" si="25"/>
        <v>-25671</v>
      </c>
      <c r="J93" s="27">
        <f t="shared" si="25"/>
        <v>-4442</v>
      </c>
      <c r="K93" s="27">
        <f t="shared" si="25"/>
        <v>-15419</v>
      </c>
      <c r="L93" s="27">
        <f t="shared" si="25"/>
        <v>-22828</v>
      </c>
    </row>
    <row r="95" spans="2:12" x14ac:dyDescent="0.2">
      <c r="B95" s="2" t="s">
        <v>120</v>
      </c>
    </row>
    <row r="96" spans="2:12" x14ac:dyDescent="0.2">
      <c r="B96" t="s">
        <v>109</v>
      </c>
      <c r="C96" s="17">
        <f>IFERROR('CASH FLOW DATA'!C25,0)</f>
        <v>0</v>
      </c>
      <c r="D96" s="17">
        <f>IFERROR('CASH FLOW DATA'!D25,0)</f>
        <v>7433</v>
      </c>
      <c r="E96" s="17">
        <f>IFERROR('CASH FLOW DATA'!E25,0)</f>
        <v>5</v>
      </c>
      <c r="F96" s="17">
        <f>IFERROR('CASH FLOW DATA'!F25,0)</f>
        <v>0</v>
      </c>
      <c r="G96" s="17">
        <f>IFERROR('CASH FLOW DATA'!G25,0)</f>
        <v>0</v>
      </c>
      <c r="H96" s="17">
        <f>IFERROR('CASH FLOW DATA'!H25,0)</f>
        <v>3889</v>
      </c>
      <c r="I96" s="17">
        <f>IFERROR('CASH FLOW DATA'!I25,0)</f>
        <v>2603</v>
      </c>
      <c r="J96" s="17">
        <f>IFERROR('CASH FLOW DATA'!J25,0)</f>
        <v>19</v>
      </c>
      <c r="K96" s="17">
        <f>IFERROR('CASH FLOW DATA'!K25,0)</f>
        <v>20</v>
      </c>
      <c r="L96" s="17">
        <f>IFERROR('CASH FLOW DATA'!L25,0)</f>
        <v>82</v>
      </c>
    </row>
    <row r="97" spans="2:12" x14ac:dyDescent="0.2">
      <c r="B97" t="s">
        <v>110</v>
      </c>
      <c r="C97" s="17">
        <f>IFERROR('CASH FLOW DATA'!C26,0)</f>
        <v>-744</v>
      </c>
      <c r="D97" s="17">
        <f>IFERROR('CASH FLOW DATA'!D26,0)</f>
        <v>0</v>
      </c>
      <c r="E97" s="17">
        <f>IFERROR('CASH FLOW DATA'!E26,0)</f>
        <v>0</v>
      </c>
      <c r="F97" s="17">
        <f>IFERROR('CASH FLOW DATA'!F26,0)</f>
        <v>0</v>
      </c>
      <c r="G97" s="17">
        <f>IFERROR('CASH FLOW DATA'!G26,0)</f>
        <v>0</v>
      </c>
      <c r="H97" s="17">
        <f>IFERROR('CASH FLOW DATA'!H26,0)</f>
        <v>0</v>
      </c>
      <c r="I97" s="17">
        <f>IFERROR('CASH FLOW DATA'!I26,0)</f>
        <v>0</v>
      </c>
      <c r="J97" s="17">
        <f>IFERROR('CASH FLOW DATA'!J26,0)</f>
        <v>0</v>
      </c>
      <c r="K97" s="17">
        <f>IFERROR('CASH FLOW DATA'!K26,0)</f>
        <v>0</v>
      </c>
      <c r="L97" s="17">
        <f>IFERROR('CASH FLOW DATA'!L26,0)</f>
        <v>0</v>
      </c>
    </row>
    <row r="98" spans="2:12" x14ac:dyDescent="0.2">
      <c r="B98" t="s">
        <v>111</v>
      </c>
      <c r="C98" s="17">
        <f>IFERROR('CASH FLOW DATA'!C27,0)</f>
        <v>36363</v>
      </c>
      <c r="D98" s="17">
        <f>IFERROR('CASH FLOW DATA'!D27,0)</f>
        <v>19519</v>
      </c>
      <c r="E98" s="17">
        <f>IFERROR('CASH FLOW DATA'!E27,0)</f>
        <v>33390</v>
      </c>
      <c r="F98" s="17">
        <f>IFERROR('CASH FLOW DATA'!F27,0)</f>
        <v>37482</v>
      </c>
      <c r="G98" s="17">
        <f>IFERROR('CASH FLOW DATA'!G27,0)</f>
        <v>51128</v>
      </c>
      <c r="H98" s="17">
        <f>IFERROR('CASH FLOW DATA'!H27,0)</f>
        <v>38297</v>
      </c>
      <c r="I98" s="17">
        <f>IFERROR('CASH FLOW DATA'!I27,0)</f>
        <v>46641</v>
      </c>
      <c r="J98" s="17">
        <f>IFERROR('CASH FLOW DATA'!J27,0)</f>
        <v>46578</v>
      </c>
      <c r="K98" s="17">
        <f>IFERROR('CASH FLOW DATA'!K27,0)</f>
        <v>43934</v>
      </c>
      <c r="L98" s="17">
        <f>IFERROR('CASH FLOW DATA'!L27,0)</f>
        <v>21824</v>
      </c>
    </row>
    <row r="99" spans="2:12" x14ac:dyDescent="0.2">
      <c r="B99" t="s">
        <v>112</v>
      </c>
      <c r="C99" s="17">
        <f>IFERROR('CASH FLOW DATA'!C28,0)</f>
        <v>-23332</v>
      </c>
      <c r="D99" s="17">
        <f>IFERROR('CASH FLOW DATA'!D28,0)</f>
        <v>-24924</v>
      </c>
      <c r="E99" s="17">
        <f>IFERROR('CASH FLOW DATA'!E28,0)</f>
        <v>-21732</v>
      </c>
      <c r="F99" s="17">
        <f>IFERROR('CASH FLOW DATA'!F28,0)</f>
        <v>-29964</v>
      </c>
      <c r="G99" s="17">
        <f>IFERROR('CASH FLOW DATA'!G28,0)</f>
        <v>-35198</v>
      </c>
      <c r="H99" s="17">
        <f>IFERROR('CASH FLOW DATA'!H28,0)</f>
        <v>-29847</v>
      </c>
      <c r="I99" s="17">
        <f>IFERROR('CASH FLOW DATA'!I28,0)</f>
        <v>-29709</v>
      </c>
      <c r="J99" s="17">
        <f>IFERROR('CASH FLOW DATA'!J28,0)</f>
        <v>-42816</v>
      </c>
      <c r="K99" s="17">
        <f>IFERROR('CASH FLOW DATA'!K28,0)</f>
        <v>-62557</v>
      </c>
      <c r="L99" s="17">
        <f>IFERROR('CASH FLOW DATA'!L28,0)</f>
        <v>-50325</v>
      </c>
    </row>
    <row r="100" spans="2:12" x14ac:dyDescent="0.2">
      <c r="B100" t="s">
        <v>113</v>
      </c>
      <c r="C100" s="17">
        <f>IFERROR('CASH FLOW DATA'!C29,0)</f>
        <v>-6307</v>
      </c>
      <c r="D100" s="17">
        <f>IFERROR('CASH FLOW DATA'!D29,0)</f>
        <v>-5716</v>
      </c>
      <c r="E100" s="17">
        <f>IFERROR('CASH FLOW DATA'!E29,0)</f>
        <v>-5336</v>
      </c>
      <c r="F100" s="17">
        <f>IFERROR('CASH FLOW DATA'!F29,0)</f>
        <v>-5411</v>
      </c>
      <c r="G100" s="17">
        <f>IFERROR('CASH FLOW DATA'!G29,0)</f>
        <v>-7005</v>
      </c>
      <c r="H100" s="17">
        <f>IFERROR('CASH FLOW DATA'!H29,0)</f>
        <v>-7518</v>
      </c>
      <c r="I100" s="17">
        <f>IFERROR('CASH FLOW DATA'!I29,0)</f>
        <v>-8123</v>
      </c>
      <c r="J100" s="17">
        <f>IFERROR('CASH FLOW DATA'!J29,0)</f>
        <v>-9251</v>
      </c>
      <c r="K100" s="17">
        <f>IFERROR('CASH FLOW DATA'!K29,0)</f>
        <v>-9336</v>
      </c>
      <c r="L100" s="17">
        <f>IFERROR('CASH FLOW DATA'!L29,0)</f>
        <v>-9332</v>
      </c>
    </row>
    <row r="101" spans="2:12" x14ac:dyDescent="0.2">
      <c r="B101" t="s">
        <v>114</v>
      </c>
      <c r="C101" s="17">
        <f>IFERROR('CASH FLOW DATA'!C30,0)</f>
        <v>-720</v>
      </c>
      <c r="D101" s="17">
        <f>IFERROR('CASH FLOW DATA'!D30,0)</f>
        <v>-108</v>
      </c>
      <c r="E101" s="17">
        <f>IFERROR('CASH FLOW DATA'!E30,0)</f>
        <v>-121</v>
      </c>
      <c r="F101" s="17">
        <f>IFERROR('CASH FLOW DATA'!F30,0)</f>
        <v>-96</v>
      </c>
      <c r="G101" s="17">
        <f>IFERROR('CASH FLOW DATA'!G30,0)</f>
        <v>-95</v>
      </c>
      <c r="H101" s="17">
        <f>IFERROR('CASH FLOW DATA'!H30,0)</f>
        <v>-57</v>
      </c>
      <c r="I101" s="17">
        <f>IFERROR('CASH FLOW DATA'!I30,0)</f>
        <v>-30</v>
      </c>
      <c r="J101" s="17">
        <f>IFERROR('CASH FLOW DATA'!J30,0)</f>
        <v>-100</v>
      </c>
      <c r="K101" s="17">
        <f>IFERROR('CASH FLOW DATA'!K30,0)</f>
        <v>-141</v>
      </c>
      <c r="L101" s="17">
        <f>IFERROR('CASH FLOW DATA'!L30,0)</f>
        <v>-289</v>
      </c>
    </row>
    <row r="102" spans="2:12" x14ac:dyDescent="0.2">
      <c r="B102" t="s">
        <v>115</v>
      </c>
      <c r="C102" s="17">
        <f>IFERROR('CASH FLOW DATA'!C31,0)</f>
        <v>0</v>
      </c>
      <c r="D102" s="17">
        <f>IFERROR('CASH FLOW DATA'!D31,0)</f>
        <v>0</v>
      </c>
      <c r="E102" s="17">
        <f>IFERROR('CASH FLOW DATA'!E31,0)</f>
        <v>0</v>
      </c>
      <c r="F102" s="17">
        <f>IFERROR('CASH FLOW DATA'!F31,0)</f>
        <v>0</v>
      </c>
      <c r="G102" s="17">
        <f>IFERROR('CASH FLOW DATA'!G31,0)</f>
        <v>0</v>
      </c>
      <c r="H102" s="17">
        <f>IFERROR('CASH FLOW DATA'!H31,0)</f>
        <v>-1346</v>
      </c>
      <c r="I102" s="17">
        <f>IFERROR('CASH FLOW DATA'!I31,0)</f>
        <v>-1477</v>
      </c>
      <c r="J102" s="17">
        <f>IFERROR('CASH FLOW DATA'!J31,0)</f>
        <v>-1559</v>
      </c>
      <c r="K102" s="17">
        <f>IFERROR('CASH FLOW DATA'!K31,0)</f>
        <v>-1517</v>
      </c>
      <c r="L102" s="17">
        <f>IFERROR('CASH FLOW DATA'!L31,0)</f>
        <v>-3848</v>
      </c>
    </row>
    <row r="103" spans="2:12" x14ac:dyDescent="0.2">
      <c r="B103" t="s">
        <v>116</v>
      </c>
      <c r="C103" s="17">
        <f>IFERROR('CASH FLOW DATA'!C32,0)</f>
        <v>-57</v>
      </c>
      <c r="D103" s="17">
        <f>IFERROR('CASH FLOW DATA'!D32,0)</f>
        <v>0</v>
      </c>
      <c r="E103" s="17">
        <f>IFERROR('CASH FLOW DATA'!E32,0)</f>
        <v>0</v>
      </c>
      <c r="F103" s="17">
        <f>IFERROR('CASH FLOW DATA'!F32,0)</f>
        <v>0</v>
      </c>
      <c r="G103" s="17">
        <f>IFERROR('CASH FLOW DATA'!G32,0)</f>
        <v>0</v>
      </c>
      <c r="H103" s="17">
        <f>IFERROR('CASH FLOW DATA'!H32,0)</f>
        <v>-29</v>
      </c>
      <c r="I103" s="17">
        <f>IFERROR('CASH FLOW DATA'!I32,0)</f>
        <v>0</v>
      </c>
      <c r="J103" s="17">
        <f>IFERROR('CASH FLOW DATA'!J32,0)</f>
        <v>3750</v>
      </c>
      <c r="K103" s="17">
        <f>IFERROR('CASH FLOW DATA'!K32,0)</f>
        <v>3355</v>
      </c>
      <c r="L103" s="17">
        <f>IFERROR('CASH FLOW DATA'!L32,0)</f>
        <v>4884</v>
      </c>
    </row>
    <row r="104" spans="2:12" x14ac:dyDescent="0.2">
      <c r="B104" t="s">
        <v>108</v>
      </c>
      <c r="C104" s="17"/>
      <c r="D104" s="17"/>
      <c r="E104" s="17"/>
      <c r="F104" s="17"/>
      <c r="G104" s="17"/>
      <c r="H104" s="17"/>
      <c r="I104" s="17"/>
      <c r="J104" s="17"/>
      <c r="K104" s="17"/>
      <c r="L104" s="17"/>
    </row>
    <row r="105" spans="2:12" x14ac:dyDescent="0.2">
      <c r="C105" s="17"/>
      <c r="D105" s="17"/>
      <c r="E105" s="17"/>
      <c r="F105" s="17"/>
      <c r="G105" s="17"/>
      <c r="H105" s="17"/>
      <c r="I105" s="17"/>
      <c r="J105" s="17"/>
      <c r="K105" s="17"/>
      <c r="L105" s="17"/>
    </row>
    <row r="106" spans="2:12" x14ac:dyDescent="0.2">
      <c r="B106" t="s">
        <v>21</v>
      </c>
      <c r="C106" s="17">
        <f>IFERROR('CASH FLOW DATA'!C33,0)</f>
        <v>4500</v>
      </c>
      <c r="D106" s="17">
        <f>IFERROR('CASH FLOW DATA'!D33,0)</f>
        <v>-2589</v>
      </c>
      <c r="E106" s="17">
        <f>IFERROR('CASH FLOW DATA'!E33,0)</f>
        <v>-3167</v>
      </c>
      <c r="F106" s="17">
        <f>IFERROR('CASH FLOW DATA'!F33,0)</f>
        <v>730</v>
      </c>
      <c r="G106" s="17">
        <f>IFERROR('CASH FLOW DATA'!G33,0)</f>
        <v>6843</v>
      </c>
      <c r="H106" s="17">
        <f>IFERROR('CASH FLOW DATA'!H33,0)</f>
        <v>-3092</v>
      </c>
      <c r="I106" s="17">
        <f>IFERROR('CASH FLOW DATA'!I33,0)</f>
        <v>13232</v>
      </c>
      <c r="J106" s="17">
        <f>IFERROR('CASH FLOW DATA'!J33,0)</f>
        <v>6459</v>
      </c>
      <c r="K106" s="17">
        <f>IFERROR('CASH FLOW DATA'!K33,0)</f>
        <v>-6272</v>
      </c>
      <c r="L106" s="17">
        <f>IFERROR('CASH FLOW DATA'!L33,0)</f>
        <v>8081</v>
      </c>
    </row>
  </sheetData>
  <mergeCells count="1">
    <mergeCell ref="B2:M2"/>
  </mergeCells>
  <pageMargins left="0.7" right="0.7" top="0.75" bottom="0.75" header="0.3" footer="0.3"/>
  <pageSetup paperSize="9" orientation="portrait" horizontalDpi="0" verticalDpi="0"/>
  <ignoredErrors>
    <ignoredError sqref="M21 M9 M6 M24" formulaRange="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7C20-1CAD-624F-A3EF-EFAEE6D290C2}">
  <sheetPr codeName="Sheet10"/>
  <dimension ref="A2:O41"/>
  <sheetViews>
    <sheetView showGridLines="0" workbookViewId="0">
      <selection activeCell="C30" sqref="C30"/>
    </sheetView>
  </sheetViews>
  <sheetFormatPr baseColWidth="10" defaultRowHeight="15" x14ac:dyDescent="0.2"/>
  <cols>
    <col min="1" max="1" width="1.83203125" customWidth="1"/>
    <col min="2" max="2" width="22" customWidth="1"/>
    <col min="13" max="13" width="15.33203125" customWidth="1"/>
  </cols>
  <sheetData>
    <row r="2" spans="1:15" x14ac:dyDescent="0.2">
      <c r="B2" s="273" t="str">
        <f>"RATIO ANALYSIS - "&amp;'Data Sheet'!B1</f>
        <v>RATIO ANALYSIS - TATA MOTORS LTD</v>
      </c>
      <c r="C2" s="273"/>
      <c r="D2" s="273"/>
      <c r="E2" s="273"/>
      <c r="F2" s="273"/>
      <c r="G2" s="273"/>
      <c r="H2" s="273"/>
      <c r="I2" s="273"/>
      <c r="J2" s="273"/>
      <c r="K2" s="273"/>
      <c r="L2" s="273"/>
      <c r="M2" s="273"/>
      <c r="N2" s="273"/>
      <c r="O2" s="273"/>
    </row>
    <row r="3" spans="1:15" x14ac:dyDescent="0.2">
      <c r="B3" s="13" t="s">
        <v>59</v>
      </c>
      <c r="C3" s="45">
        <f>'Data Sheet'!B16</f>
        <v>42094</v>
      </c>
      <c r="D3" s="45">
        <f>'Data Sheet'!C16</f>
        <v>42460</v>
      </c>
      <c r="E3" s="45">
        <f>'Data Sheet'!D16</f>
        <v>42825</v>
      </c>
      <c r="F3" s="45">
        <f>'Data Sheet'!E16</f>
        <v>43190</v>
      </c>
      <c r="G3" s="45">
        <f>'Data Sheet'!F16</f>
        <v>43555</v>
      </c>
      <c r="H3" s="45">
        <f>'Data Sheet'!G16</f>
        <v>43921</v>
      </c>
      <c r="I3" s="45">
        <f>'Data Sheet'!H16</f>
        <v>44286</v>
      </c>
      <c r="J3" s="45">
        <f>'Data Sheet'!I16</f>
        <v>44651</v>
      </c>
      <c r="K3" s="45">
        <f>'Data Sheet'!J16</f>
        <v>45016</v>
      </c>
      <c r="L3" s="45">
        <f>'Data Sheet'!K16</f>
        <v>45382</v>
      </c>
      <c r="M3" s="45" t="s">
        <v>148</v>
      </c>
      <c r="N3" s="45" t="s">
        <v>146</v>
      </c>
      <c r="O3" s="45" t="s">
        <v>147</v>
      </c>
    </row>
    <row r="5" spans="1:15" x14ac:dyDescent="0.2">
      <c r="B5" s="34" t="s">
        <v>10</v>
      </c>
      <c r="C5" s="35">
        <f>IFERROR(Hitoricalfs!C7,0)</f>
        <v>0</v>
      </c>
      <c r="D5" s="35">
        <f>IFERROR(Hitoricalfs!D7,0)</f>
        <v>3.75690010654397E-2</v>
      </c>
      <c r="E5" s="35">
        <f>IFERROR(Hitoricalfs!E7,0)</f>
        <v>-1.2280329732469508E-2</v>
      </c>
      <c r="F5" s="35">
        <f>IFERROR(Hitoricalfs!F7,0)</f>
        <v>8.104774581985974E-2</v>
      </c>
      <c r="G5" s="35">
        <f>IFERROR(Hitoricalfs!G7,0)</f>
        <v>3.5629919045237157E-2</v>
      </c>
      <c r="H5" s="35">
        <f>IFERROR(Hitoricalfs!H7,0)</f>
        <v>-0.135360159555724</v>
      </c>
      <c r="I5" s="35">
        <f>IFERROR(Hitoricalfs!I7,0)</f>
        <v>-4.3181168490336042E-2</v>
      </c>
      <c r="J5" s="35">
        <f>IFERROR(Hitoricalfs!J7,0)</f>
        <v>0.11472967306158344</v>
      </c>
      <c r="K5" s="35">
        <f>IFERROR(Hitoricalfs!K7,0)</f>
        <v>0.24245815155859707</v>
      </c>
      <c r="L5" s="35">
        <f>IFERROR(Hitoricalfs!L7,0)</f>
        <v>0.26580803363974326</v>
      </c>
      <c r="N5" s="36">
        <f>IFERROR(AVERAGE(D5:L5),0)</f>
        <v>6.5157874045770087E-2</v>
      </c>
      <c r="O5" s="36">
        <f>IFERROR(MEDIAN(D5:L5),0)</f>
        <v>3.75690010654397E-2</v>
      </c>
    </row>
    <row r="6" spans="1:15" x14ac:dyDescent="0.2">
      <c r="B6" t="s">
        <v>121</v>
      </c>
      <c r="C6" s="36"/>
      <c r="D6" s="36">
        <f>IFERROR(Hitoricalfs!D18/Hitoricalfs!C18-1,0)</f>
        <v>-2.1494113584437979E-2</v>
      </c>
      <c r="E6" s="36">
        <f>IFERROR(Hitoricalfs!E18/Hitoricalfs!D18-1,0)</f>
        <v>-0.22936587208052905</v>
      </c>
      <c r="F6" s="36">
        <f>IFERROR(Hitoricalfs!F18/Hitoricalfs!E18-1,0)</f>
        <v>6.3165689322506102E-2</v>
      </c>
      <c r="G6" s="36">
        <f>IFERROR(Hitoricalfs!G18/Hitoricalfs!F18-1,0)</f>
        <v>-0.21595203460649259</v>
      </c>
      <c r="H6" s="36">
        <f>IFERROR(Hitoricalfs!H18/Hitoricalfs!G18-1,0)</f>
        <v>-0.27072537547138131</v>
      </c>
      <c r="I6" s="36">
        <f>IFERROR(Hitoricalfs!I18/Hitoricalfs!H18-1,0)</f>
        <v>0.79503554497758966</v>
      </c>
      <c r="J6" s="36">
        <f>IFERROR(Hitoricalfs!J18/Hitoricalfs!I18-1,0)</f>
        <v>-0.234374182150762</v>
      </c>
      <c r="K6" s="36">
        <f>IFERROR(Hitoricalfs!K18/Hitoricalfs!J18-1,0)</f>
        <v>0.28704223973294352</v>
      </c>
      <c r="L6" s="36">
        <f>IFERROR(Hitoricalfs!L18/Hitoricalfs!K18-1,0)</f>
        <v>0.87134505497269066</v>
      </c>
      <c r="N6" s="36">
        <f t="shared" ref="N6:N9" si="0">IFERROR(AVERAGE(D6:L6),0)</f>
        <v>0.11607521679023633</v>
      </c>
      <c r="O6" s="36">
        <f t="shared" ref="O6:O9" si="1">IFERROR(MEDIAN(D6:L6),0)</f>
        <v>-2.1494113584437979E-2</v>
      </c>
    </row>
    <row r="7" spans="1:15" x14ac:dyDescent="0.2">
      <c r="B7" t="s">
        <v>122</v>
      </c>
      <c r="C7" s="36"/>
      <c r="D7" s="36">
        <f>IFERROR(Hitoricalfs!D27/Hitoricalfs!C27-1,0)</f>
        <v>-0.19978245260625749</v>
      </c>
      <c r="E7" s="36">
        <f>IFERROR(Hitoricalfs!E27/Hitoricalfs!D27-1,0)</f>
        <v>-0.55668251823863213</v>
      </c>
      <c r="F7" s="36">
        <f>IFERROR(Hitoricalfs!F27/Hitoricalfs!E27-1,0)</f>
        <v>-0.29861436616351744</v>
      </c>
      <c r="G7" s="36">
        <f>IFERROR(Hitoricalfs!G27/Hitoricalfs!F27-1,0)</f>
        <v>-1.897095149646705</v>
      </c>
      <c r="H7" s="36">
        <f>IFERROR(Hitoricalfs!H27/Hitoricalfs!G27-1,0)</f>
        <v>1.2800251873039095</v>
      </c>
      <c r="I7" s="36">
        <f>IFERROR(Hitoricalfs!I27/Hitoricalfs!H27-1,0)</f>
        <v>-1.0602479570180365</v>
      </c>
      <c r="J7" s="36">
        <f>IFERROR(Hitoricalfs!J27/Hitoricalfs!I27-1,0)</f>
        <v>-15.64914925025267</v>
      </c>
      <c r="K7" s="36">
        <f>IFERROR(Hitoricalfs!K27/Hitoricalfs!J27-1,0)</f>
        <v>-0.65313668793078505</v>
      </c>
      <c r="L7" s="36">
        <f>IFERROR(Hitoricalfs!L27/Hitoricalfs!K27-1,0)</f>
        <v>-7.8141215397976174</v>
      </c>
      <c r="N7" s="36">
        <f t="shared" si="0"/>
        <v>-2.9832005260389236</v>
      </c>
      <c r="O7" s="36">
        <f t="shared" si="1"/>
        <v>-0.65313668793078505</v>
      </c>
    </row>
    <row r="8" spans="1:15" x14ac:dyDescent="0.2">
      <c r="B8" t="s">
        <v>123</v>
      </c>
      <c r="C8" s="36"/>
      <c r="D8" s="36">
        <f>IFERROR(Hitoricalfs!D33/Hitoricalfs!C33-1,0)</f>
        <v>3.1824673563310757E-2</v>
      </c>
      <c r="E8" s="36">
        <f>IFERROR(Hitoricalfs!E33/Hitoricalfs!D33-1,0)</f>
        <v>-0.69539895165986787</v>
      </c>
      <c r="F8" s="36">
        <f>IFERROR(Hitoricalfs!F33/Hitoricalfs!E33-1,0)</f>
        <v>-0.79011124197155724</v>
      </c>
      <c r="G8" s="36">
        <f>IFERROR(Hitoricalfs!G33/Hitoricalfs!F33-1,0)</f>
        <v>-3.5528470983790919</v>
      </c>
      <c r="H8" s="36">
        <f>IFERROR(Hitoricalfs!H33/Hitoricalfs!G33-1,0)</f>
        <v>3.9286702707513577</v>
      </c>
      <c r="I8" s="36">
        <f>IFERROR(Hitoricalfs!I33/Hitoricalfs!H33-1,0)</f>
        <v>-0.82862505348950144</v>
      </c>
      <c r="J8" s="36">
        <f>IFERROR(Hitoricalfs!J33/Hitoricalfs!I33-1,0)</f>
        <v>6.1952157445306248</v>
      </c>
      <c r="K8" s="36">
        <f>IFERROR(Hitoricalfs!K33/Hitoricalfs!J33-1,0)</f>
        <v>-0.7090436533357708</v>
      </c>
      <c r="L8" s="36">
        <f>IFERROR(Hitoricalfs!L33/Hitoricalfs!K33-1,0)</f>
        <v>-7.5761027654059561</v>
      </c>
      <c r="N8" s="36">
        <f t="shared" si="0"/>
        <v>-0.44404645282182797</v>
      </c>
      <c r="O8" s="36">
        <f t="shared" si="1"/>
        <v>-0.7090436533357708</v>
      </c>
    </row>
    <row r="9" spans="1:15" x14ac:dyDescent="0.2">
      <c r="B9" s="37" t="s">
        <v>124</v>
      </c>
      <c r="C9" s="38"/>
      <c r="D9" s="38">
        <f>IFERROR(Hitoricalfs!D41/Hitoricalfs!C41-1,0)</f>
        <v>0</v>
      </c>
      <c r="E9" s="38">
        <f>IFERROR(Hitoricalfs!E41/Hitoricalfs!D41-1,0)</f>
        <v>-1</v>
      </c>
      <c r="F9" s="38">
        <f>IFERROR(Hitoricalfs!F41/Hitoricalfs!E41-1,0)</f>
        <v>0</v>
      </c>
      <c r="G9" s="38">
        <f>IFERROR(Hitoricalfs!G41/Hitoricalfs!F41-1,0)</f>
        <v>0</v>
      </c>
      <c r="H9" s="38">
        <f>IFERROR(Hitoricalfs!H41/Hitoricalfs!G41-1,0)</f>
        <v>0</v>
      </c>
      <c r="I9" s="38">
        <f>IFERROR(Hitoricalfs!I41/Hitoricalfs!H41-1,0)</f>
        <v>0</v>
      </c>
      <c r="J9" s="38">
        <f>IFERROR(Hitoricalfs!J41/Hitoricalfs!I41-1,0)</f>
        <v>0</v>
      </c>
      <c r="K9" s="38">
        <f>IFERROR(Hitoricalfs!K41/Hitoricalfs!J41-1,0)</f>
        <v>0</v>
      </c>
      <c r="L9" s="38">
        <f>IFERROR(Hitoricalfs!L41/Hitoricalfs!K41-1,0)</f>
        <v>0.49985611428699661</v>
      </c>
      <c r="N9" s="36">
        <f t="shared" si="0"/>
        <v>-5.5571542857000375E-2</v>
      </c>
      <c r="O9" s="36">
        <f t="shared" si="1"/>
        <v>0</v>
      </c>
    </row>
    <row r="10" spans="1:15" x14ac:dyDescent="0.2">
      <c r="N10" s="36"/>
      <c r="O10" s="36"/>
    </row>
    <row r="11" spans="1:15" x14ac:dyDescent="0.2">
      <c r="B11" s="34" t="s">
        <v>74</v>
      </c>
      <c r="C11" s="35">
        <f>IFERROR(Hitoricalfs!C13,0)</f>
        <v>0.22914703499762759</v>
      </c>
      <c r="D11" s="35">
        <f>IFERROR(Hitoricalfs!D13,0)</f>
        <v>0.24734524196690946</v>
      </c>
      <c r="E11" s="35">
        <f>IFERROR(Hitoricalfs!E13,0)</f>
        <v>0.23819078253229964</v>
      </c>
      <c r="F11" s="35">
        <f>IFERROR(Hitoricalfs!F13,0)</f>
        <v>0.21649990080619999</v>
      </c>
      <c r="G11" s="35">
        <f>IFERROR(Hitoricalfs!G13,0)</f>
        <v>0.19571167496416494</v>
      </c>
      <c r="H11" s="35">
        <f>IFERROR(Hitoricalfs!H13,0)</f>
        <v>0.19417127271491774</v>
      </c>
      <c r="I11" s="35">
        <f>IFERROR(Hitoricalfs!I13,0)</f>
        <v>0.2180538622208833</v>
      </c>
      <c r="J11" s="35">
        <f>IFERROR(Hitoricalfs!J13,0)</f>
        <v>0.19807108271747378</v>
      </c>
      <c r="K11" s="35">
        <f>IFERROR(Hitoricalfs!K13,0)</f>
        <v>0.20685017994636876</v>
      </c>
      <c r="L11" s="35">
        <f>IFERROR(Hitoricalfs!L13,0)</f>
        <v>0.28014992061362093</v>
      </c>
      <c r="N11" s="36">
        <f>IFERROR(AVERAGE(C11:L11),0)</f>
        <v>0.22241909534804663</v>
      </c>
      <c r="O11" s="36">
        <f>IFERROR(MEDIAN(C11:L11),0)</f>
        <v>0.21727688151354163</v>
      </c>
    </row>
    <row r="12" spans="1:15" x14ac:dyDescent="0.2">
      <c r="B12" t="s">
        <v>70</v>
      </c>
      <c r="C12" s="36">
        <f>IFERROR(Hitoricalfs!C19,0)</f>
        <v>0.14910625508580397</v>
      </c>
      <c r="D12" s="36">
        <f>IFERROR(Hitoricalfs!D19,0)</f>
        <v>0.14061845347443788</v>
      </c>
      <c r="E12" s="36">
        <f>IFERROR(Hitoricalfs!E19,0)</f>
        <v>0.10971268723777329</v>
      </c>
      <c r="F12" s="36">
        <f>IFERROR(Hitoricalfs!F19,0)</f>
        <v>0.10789788444182975</v>
      </c>
      <c r="G12" s="36">
        <f>IFERROR(Hitoricalfs!G19,0)</f>
        <v>8.1686628795807431E-2</v>
      </c>
      <c r="H12" s="36">
        <f>IFERROR(Hitoricalfs!H19,0)</f>
        <v>6.8898034485042198E-2</v>
      </c>
      <c r="I12" s="36">
        <f>IFERROR(Hitoricalfs!I19,0)</f>
        <v>0.12925583904385496</v>
      </c>
      <c r="J12" s="36">
        <f>IFERROR(Hitoricalfs!J19,0)</f>
        <v>8.877632835227646E-2</v>
      </c>
      <c r="K12" s="36">
        <f>IFERROR(Hitoricalfs!K19,0)</f>
        <v>9.1961958102532049E-2</v>
      </c>
      <c r="L12" s="36">
        <f>IFERROR(Hitoricalfs!L19,0)</f>
        <v>0.13595470321509881</v>
      </c>
      <c r="N12" s="36">
        <f t="shared" ref="N12:N15" si="2">IFERROR(AVERAGE(C12:L12),0)</f>
        <v>0.11038687722344567</v>
      </c>
      <c r="O12" s="36">
        <f t="shared" ref="O12:O15" si="3">IFERROR(MEDIAN(C12:L12),0)</f>
        <v>0.10880528583980152</v>
      </c>
    </row>
    <row r="13" spans="1:15" x14ac:dyDescent="0.2">
      <c r="B13" t="s">
        <v>144</v>
      </c>
      <c r="C13" s="36">
        <f>IFERROR((Hitoricalfs!C18-Hitoricalfs!C24)/Hitoricalfs!C6,0)</f>
        <v>9.8229670900837146E-2</v>
      </c>
      <c r="D13" s="36">
        <f>IFERROR((Hitoricalfs!D18-Hitoricalfs!D24)/Hitoricalfs!D6,0)</f>
        <v>7.941702777851016E-2</v>
      </c>
      <c r="E13" s="36">
        <f>IFERROR((Hitoricalfs!E18-Hitoricalfs!E24)/Hitoricalfs!E6,0)</f>
        <v>4.3322300645279484E-2</v>
      </c>
      <c r="F13" s="36">
        <f>IFERROR((Hitoricalfs!F18-Hitoricalfs!F24)/Hitoricalfs!F6,0)</f>
        <v>3.3970412259310953E-2</v>
      </c>
      <c r="G13" s="36">
        <f>IFERROR((Hitoricalfs!G18-Hitoricalfs!G24)/Hitoricalfs!G6,0)</f>
        <v>3.5560233478087663E-3</v>
      </c>
      <c r="H13" s="36">
        <f>IFERROR((Hitoricalfs!H18-Hitoricalfs!H24)/Hitoricalfs!H6,0)</f>
        <v>-1.3170363258273456E-2</v>
      </c>
      <c r="I13" s="36">
        <f>IFERROR((Hitoricalfs!I18-Hitoricalfs!I24)/Hitoricalfs!I6,0)</f>
        <v>3.4991608110258483E-2</v>
      </c>
      <c r="J13" s="36">
        <f>IFERROR((Hitoricalfs!J18-Hitoricalfs!J24)/Hitoricalfs!J6,0)</f>
        <v>-4.1514992694289269E-4</v>
      </c>
      <c r="K13" s="36">
        <f>IFERROR((Hitoricalfs!K18-Hitoricalfs!K24)/Hitoricalfs!K6,0)</f>
        <v>2.0104346955433228E-2</v>
      </c>
      <c r="L13" s="36">
        <f>IFERROR((Hitoricalfs!L18-Hitoricalfs!L24)/Hitoricalfs!L6,0)</f>
        <v>7.3683863437114416E-2</v>
      </c>
      <c r="N13" s="36">
        <f t="shared" si="2"/>
        <v>3.7368974024933624E-2</v>
      </c>
      <c r="O13" s="36">
        <f t="shared" si="3"/>
        <v>3.4481010184784722E-2</v>
      </c>
    </row>
    <row r="14" spans="1:15" x14ac:dyDescent="0.2">
      <c r="B14" t="s">
        <v>125</v>
      </c>
      <c r="C14" s="36">
        <f>IFERROR(Hitoricalfs!C28,0)</f>
        <v>7.9756085085905037E-2</v>
      </c>
      <c r="D14" s="36">
        <f>IFERROR(Hitoricalfs!D28,0)</f>
        <v>6.1511300676516931E-2</v>
      </c>
      <c r="E14" s="36">
        <f>IFERROR(Hitoricalfs!E28,0)</f>
        <v>2.7608071132565179E-2</v>
      </c>
      <c r="F14" s="36">
        <f>IFERROR(Hitoricalfs!F28,0)</f>
        <v>1.7912163958707913E-2</v>
      </c>
      <c r="G14" s="36">
        <f>IFERROR(Hitoricalfs!G28,0)</f>
        <v>-1.5516078776333117E-2</v>
      </c>
      <c r="H14" s="36">
        <f>IFERROR(Hitoricalfs!H28,0)</f>
        <v>-4.0915360088026265E-2</v>
      </c>
      <c r="I14" s="36">
        <f>IFERROR(Hitoricalfs!I28,0)</f>
        <v>2.5763151547420113E-3</v>
      </c>
      <c r="J14" s="36">
        <f>IFERROR(Hitoricalfs!J28,0)</f>
        <v>-3.3856482095653805E-2</v>
      </c>
      <c r="K14" s="36">
        <f>IFERROR(Hitoricalfs!K28,0)</f>
        <v>-9.4518849588445895E-3</v>
      </c>
      <c r="L14" s="36">
        <f>IFERROR(Hitoricalfs!L28,0)</f>
        <v>5.0881564327377671E-2</v>
      </c>
      <c r="N14" s="36">
        <f t="shared" si="2"/>
        <v>1.4050569441695698E-2</v>
      </c>
      <c r="O14" s="36">
        <f t="shared" si="3"/>
        <v>1.0244239556724962E-2</v>
      </c>
    </row>
    <row r="15" spans="1:15" x14ac:dyDescent="0.2">
      <c r="A15" t="s">
        <v>145</v>
      </c>
      <c r="B15" s="37" t="s">
        <v>126</v>
      </c>
      <c r="C15" s="38">
        <f>IFERROR(Hitoricalfs!C34,0)</f>
        <v>5.0713146858982282E-2</v>
      </c>
      <c r="D15" s="38">
        <f>IFERROR(Hitoricalfs!D34,0)</f>
        <v>5.0432381990407359E-2</v>
      </c>
      <c r="E15" s="38">
        <f>IFERROR(Hitoricalfs!E34,0)</f>
        <v>1.5552749314395296E-2</v>
      </c>
      <c r="F15" s="38">
        <f>IFERROR(Hitoricalfs!F34,0)</f>
        <v>3.01961430487095E-3</v>
      </c>
      <c r="G15" s="38">
        <f>IFERROR(Hitoricalfs!G34,0)</f>
        <v>-7.4434056747998256E-3</v>
      </c>
      <c r="H15" s="38">
        <f>IFERROR(Hitoricalfs!H34,0)</f>
        <v>-4.2429333632923408E-2</v>
      </c>
      <c r="I15" s="38">
        <f>IFERROR(Hitoricalfs!I34,0)</f>
        <v>-7.5994791724005731E-3</v>
      </c>
      <c r="J15" s="38">
        <f>IFERROR(Hitoricalfs!J34,0)</f>
        <v>-4.9052154538339235E-2</v>
      </c>
      <c r="K15" s="38">
        <f>IFERROR(Hitoricalfs!K34,0)</f>
        <v>-1.1486934720964945E-2</v>
      </c>
      <c r="L15" s="38">
        <f>IFERROR(Hitoricalfs!L34,0)</f>
        <v>5.9676713353894073E-2</v>
      </c>
      <c r="N15" s="36">
        <f t="shared" si="2"/>
        <v>6.1383298083121972E-3</v>
      </c>
      <c r="O15" s="36">
        <f t="shared" si="3"/>
        <v>-2.2118956849644378E-3</v>
      </c>
    </row>
    <row r="16" spans="1:15" x14ac:dyDescent="0.2">
      <c r="N16" s="36"/>
    </row>
    <row r="17" spans="2:15" x14ac:dyDescent="0.2">
      <c r="B17" s="34" t="s">
        <v>127</v>
      </c>
      <c r="C17" s="35">
        <f>IFERROR(Hitoricalfs!C16,0)</f>
        <v>8.0040779911823637E-2</v>
      </c>
      <c r="D17" s="35">
        <f>IFERROR(Hitoricalfs!D16,0)</f>
        <v>0.10672678849247161</v>
      </c>
      <c r="E17" s="35">
        <f>IFERROR(Hitoricalfs!E16,0)</f>
        <v>0.12847809529452636</v>
      </c>
      <c r="F17" s="35">
        <f>IFERROR(Hitoricalfs!F16,0)</f>
        <v>0.10860201636437025</v>
      </c>
      <c r="G17" s="35">
        <f>IFERROR(Hitoricalfs!G16,0)</f>
        <v>0.11402504616835751</v>
      </c>
      <c r="H17" s="35">
        <f>IFERROR(Hitoricalfs!H16,0)</f>
        <v>0.12527323822987554</v>
      </c>
      <c r="I17" s="35">
        <f>IFERROR(Hitoricalfs!I16,0)</f>
        <v>8.8798023177028354E-2</v>
      </c>
      <c r="J17" s="35">
        <f>IFERROR(Hitoricalfs!J16,0)</f>
        <v>0.10929475436519734</v>
      </c>
      <c r="K17" s="35">
        <f>IFERROR(Hitoricalfs!K16,0)</f>
        <v>0.11488822184383672</v>
      </c>
      <c r="L17" s="35">
        <f>IFERROR(Hitoricalfs!L16,0)</f>
        <v>0.14419521739852212</v>
      </c>
      <c r="N17" s="36">
        <f t="shared" ref="N17:N19" si="4">IFERROR(AVERAGE(C17:L17),0)</f>
        <v>0.11203221812460093</v>
      </c>
      <c r="O17" s="36">
        <f t="shared" ref="O17:O41" si="5">IFERROR(MEDIAN(C17:L17),0)</f>
        <v>0.11165990026677743</v>
      </c>
    </row>
    <row r="18" spans="2:15" x14ac:dyDescent="0.2">
      <c r="B18" t="s">
        <v>73</v>
      </c>
      <c r="C18" s="36">
        <f>IFERROR(Hitoricalfs!C25,0)</f>
        <v>5.0876584184966822E-2</v>
      </c>
      <c r="D18" s="36">
        <f>IFERROR(Hitoricalfs!D25,0)</f>
        <v>6.1201425695927715E-2</v>
      </c>
      <c r="E18" s="36">
        <f>IFERROR(Hitoricalfs!E25,0)</f>
        <v>6.63903865924938E-2</v>
      </c>
      <c r="F18" s="36">
        <f>IFERROR(Hitoricalfs!F25,0)</f>
        <v>7.3927472182518786E-2</v>
      </c>
      <c r="G18" s="36">
        <f>IFERROR(Hitoricalfs!G25,0)</f>
        <v>7.8130605447998658E-2</v>
      </c>
      <c r="H18" s="36">
        <f>IFERROR(Hitoricalfs!H25,0)</f>
        <v>8.206839774331566E-2</v>
      </c>
      <c r="I18" s="36">
        <f>IFERROR(Hitoricalfs!I25,0)</f>
        <v>9.4264230933596482E-2</v>
      </c>
      <c r="J18" s="36">
        <f>IFERROR(Hitoricalfs!J25,0)</f>
        <v>8.9191478279219347E-2</v>
      </c>
      <c r="K18" s="36">
        <f>IFERROR(Hitoricalfs!K25,0)</f>
        <v>7.1857611147098821E-2</v>
      </c>
      <c r="L18" s="36">
        <f>IFERROR(Hitoricalfs!L25,0)</f>
        <v>6.2270839777984394E-2</v>
      </c>
      <c r="N18" s="36">
        <f t="shared" si="4"/>
        <v>7.3017903198512063E-2</v>
      </c>
      <c r="O18" s="36">
        <f t="shared" si="5"/>
        <v>7.2892541664808796E-2</v>
      </c>
    </row>
    <row r="19" spans="2:15" x14ac:dyDescent="0.2">
      <c r="B19" s="37" t="s">
        <v>128</v>
      </c>
      <c r="C19" s="38">
        <f>C14</f>
        <v>7.9756085085905037E-2</v>
      </c>
      <c r="D19" s="38">
        <f t="shared" ref="D19:L19" si="6">D14</f>
        <v>6.1511300676516931E-2</v>
      </c>
      <c r="E19" s="38">
        <f t="shared" si="6"/>
        <v>2.7608071132565179E-2</v>
      </c>
      <c r="F19" s="38">
        <f t="shared" si="6"/>
        <v>1.7912163958707913E-2</v>
      </c>
      <c r="G19" s="38">
        <f t="shared" si="6"/>
        <v>-1.5516078776333117E-2</v>
      </c>
      <c r="H19" s="38">
        <f t="shared" si="6"/>
        <v>-4.0915360088026265E-2</v>
      </c>
      <c r="I19" s="38">
        <f t="shared" si="6"/>
        <v>2.5763151547420113E-3</v>
      </c>
      <c r="J19" s="38">
        <f t="shared" si="6"/>
        <v>-3.3856482095653805E-2</v>
      </c>
      <c r="K19" s="38">
        <f t="shared" si="6"/>
        <v>-9.4518849588445895E-3</v>
      </c>
      <c r="L19" s="38">
        <f t="shared" si="6"/>
        <v>5.0881564327377671E-2</v>
      </c>
      <c r="N19" s="36">
        <f t="shared" si="4"/>
        <v>1.4050569441695698E-2</v>
      </c>
      <c r="O19" s="36">
        <f t="shared" si="5"/>
        <v>1.0244239556724962E-2</v>
      </c>
    </row>
    <row r="20" spans="2:15" x14ac:dyDescent="0.2">
      <c r="N20" s="36"/>
    </row>
    <row r="21" spans="2:15" x14ac:dyDescent="0.2">
      <c r="B21" s="34" t="s">
        <v>129</v>
      </c>
      <c r="C21" s="35">
        <f>IFERROR((Hitoricalfs!C18-Hitoricalfs!C24)/SUM(Hitoricalfs!C48,Hitoricalfs!C49,Hitoricalfs!C50),0)</f>
        <v>0.19904181268509033</v>
      </c>
      <c r="D21" s="35">
        <f>IFERROR((Hitoricalfs!D18-Hitoricalfs!D24)/SUM(Hitoricalfs!D48,Hitoricalfs!D49,Hitoricalfs!D50),0)</f>
        <v>0.1462081011853561</v>
      </c>
      <c r="E21" s="35">
        <f>IFERROR((Hitoricalfs!E18-Hitoricalfs!E24)/SUM(Hitoricalfs!E48,Hitoricalfs!E49,Hitoricalfs!E50),0)</f>
        <v>8.5490986154773282E-2</v>
      </c>
      <c r="F21" s="35">
        <f>IFERROR((Hitoricalfs!F18-Hitoricalfs!F24)/SUM(Hitoricalfs!F48,Hitoricalfs!F49,Hitoricalfs!F50),0)</f>
        <v>5.3716113570365424E-2</v>
      </c>
      <c r="G21" s="35">
        <f>IFERROR((Hitoricalfs!G18-Hitoricalfs!G24)/SUM(Hitoricalfs!G48,Hitoricalfs!G49,Hitoricalfs!G50),0)</f>
        <v>6.4542733637543747E-3</v>
      </c>
      <c r="H21" s="35">
        <f>IFERROR((Hitoricalfs!H18-Hitoricalfs!H24)/SUM(Hitoricalfs!H48,Hitoricalfs!H49,Hitoricalfs!H50),0)</f>
        <v>-1.8387082646096023E-2</v>
      </c>
      <c r="I21" s="35">
        <f>IFERROR((Hitoricalfs!I18-Hitoricalfs!I24)/SUM(Hitoricalfs!I48,Hitoricalfs!I49,Hitoricalfs!I50),0)</f>
        <v>4.4284324706251613E-2</v>
      </c>
      <c r="J21" s="35">
        <f>IFERROR((Hitoricalfs!J18-Hitoricalfs!J24)/SUM(Hitoricalfs!J48,Hitoricalfs!J49,Hitoricalfs!J50),0)</f>
        <v>-6.0520306054739361E-4</v>
      </c>
      <c r="K21" s="35">
        <f>IFERROR((Hitoricalfs!K18-Hitoricalfs!K24)/SUM(Hitoricalfs!K48,Hitoricalfs!K49,Hitoricalfs!K50),0)</f>
        <v>3.8762956416083731E-2</v>
      </c>
      <c r="L21" s="35">
        <f>IFERROR((Hitoricalfs!L18-Hitoricalfs!L24)/SUM(Hitoricalfs!L48,Hitoricalfs!L49,Hitoricalfs!L50),0)</f>
        <v>0.16790572738589765</v>
      </c>
      <c r="N21" s="36">
        <f t="shared" ref="N21:N25" si="7">IFERROR(AVERAGE(C21:L21),0)</f>
        <v>7.2287200976092911E-2</v>
      </c>
      <c r="O21" s="36">
        <f t="shared" si="5"/>
        <v>4.9000219138308515E-2</v>
      </c>
    </row>
    <row r="22" spans="2:15" x14ac:dyDescent="0.2">
      <c r="B22" t="s">
        <v>130</v>
      </c>
      <c r="C22" s="36">
        <f>IFERROR(Hitoricalfs!C45,0)</f>
        <v>1</v>
      </c>
      <c r="D22" s="36">
        <f>IFERROR(Hitoricalfs!D45,0)</f>
        <v>0.99506765991253665</v>
      </c>
      <c r="E22" s="36">
        <f>IFERROR(Hitoricalfs!E45,0)</f>
        <v>1</v>
      </c>
      <c r="F22" s="36">
        <f>IFERROR(Hitoricalfs!F45,0)</f>
        <v>1</v>
      </c>
      <c r="G22" s="36">
        <f>IFERROR(Hitoricalfs!G45,0)</f>
        <v>1</v>
      </c>
      <c r="H22" s="36">
        <f>IFERROR(Hitoricalfs!H45,0)</f>
        <v>1</v>
      </c>
      <c r="I22" s="36">
        <f>IFERROR(Hitoricalfs!I45,0)</f>
        <v>1</v>
      </c>
      <c r="J22" s="36">
        <f>IFERROR(Hitoricalfs!J45,0)</f>
        <v>1</v>
      </c>
      <c r="K22" s="36">
        <f>IFERROR(Hitoricalfs!K45,0)</f>
        <v>1.1927530761681873</v>
      </c>
      <c r="L22" s="36">
        <f>IFERROR(Hitoricalfs!L45,0)</f>
        <v>0.95600573809916478</v>
      </c>
      <c r="N22" s="36">
        <f t="shared" si="7"/>
        <v>1.0143826474179889</v>
      </c>
      <c r="O22" s="36">
        <f t="shared" si="5"/>
        <v>1</v>
      </c>
    </row>
    <row r="23" spans="2:15" x14ac:dyDescent="0.2">
      <c r="B23" t="s">
        <v>131</v>
      </c>
      <c r="C23" s="36">
        <f>IFERROR(Hitoricalfs!C33/SUM(Hitoricalfs!C48:C49),0)</f>
        <v>0.2372052002491202</v>
      </c>
      <c r="D23" s="36">
        <f>IFERROR(Hitoricalfs!D33/SUM(Hitoricalfs!D48:D49),0)</f>
        <v>0.17441316864171685</v>
      </c>
      <c r="E23" s="36">
        <f>IFERROR(Hitoricalfs!E33/SUM(Hitoricalfs!E48:E49),0)</f>
        <v>7.2241189530689517E-2</v>
      </c>
      <c r="F23" s="36">
        <f>IFERROR(Hitoricalfs!F33/SUM(Hitoricalfs!F48:F49),0)</f>
        <v>9.2254980749341738E-3</v>
      </c>
      <c r="G23" s="36">
        <f>IFERROR(Hitoricalfs!G33/SUM(Hitoricalfs!G48:G49),0)</f>
        <v>-3.7345736658758885E-2</v>
      </c>
      <c r="H23" s="36">
        <f>IFERROR(Hitoricalfs!H33/SUM(Hitoricalfs!H48:H49),0)</f>
        <v>-0.1780542775131683</v>
      </c>
      <c r="I23" s="36">
        <f>IFERROR(Hitoricalfs!I33/SUM(Hitoricalfs!I48:I49),0)</f>
        <v>-3.4360591904822733E-2</v>
      </c>
      <c r="J23" s="36">
        <f>IFERROR(Hitoricalfs!J33/SUM(Hitoricalfs!J48:J49),0)</f>
        <v>-0.30651638060341208</v>
      </c>
      <c r="K23" s="36">
        <f>IFERROR(Hitoricalfs!K33/SUM(Hitoricalfs!K48:K49),0)</f>
        <v>-8.7686298356707396E-2</v>
      </c>
      <c r="L23" s="36">
        <f>IFERROR(Hitoricalfs!L33/SUM(Hitoricalfs!L48:L49),0)</f>
        <v>0.30775670464290211</v>
      </c>
      <c r="N23" s="36">
        <f t="shared" si="7"/>
        <v>1.5687847610249338E-2</v>
      </c>
      <c r="O23" s="36">
        <f t="shared" si="5"/>
        <v>-1.2567546914944279E-2</v>
      </c>
    </row>
    <row r="24" spans="2:15" x14ac:dyDescent="0.2">
      <c r="B24" t="s">
        <v>132</v>
      </c>
      <c r="C24" s="36">
        <f>IFERROR(C22*C23,0)</f>
        <v>0.2372052002491202</v>
      </c>
      <c r="D24" s="36">
        <f t="shared" ref="D24:L24" si="8">IFERROR(D22*D23,0)</f>
        <v>0.17355290357824379</v>
      </c>
      <c r="E24" s="36">
        <f t="shared" si="8"/>
        <v>7.2241189530689517E-2</v>
      </c>
      <c r="F24" s="36">
        <f t="shared" si="8"/>
        <v>9.2254980749341738E-3</v>
      </c>
      <c r="G24" s="36">
        <f t="shared" si="8"/>
        <v>-3.7345736658758885E-2</v>
      </c>
      <c r="H24" s="36">
        <f t="shared" si="8"/>
        <v>-0.1780542775131683</v>
      </c>
      <c r="I24" s="36">
        <f t="shared" si="8"/>
        <v>-3.4360591904822733E-2</v>
      </c>
      <c r="J24" s="36">
        <f t="shared" si="8"/>
        <v>-0.30651638060341208</v>
      </c>
      <c r="K24" s="36">
        <f t="shared" si="8"/>
        <v>-0.10458810210276422</v>
      </c>
      <c r="L24" s="36">
        <f t="shared" si="8"/>
        <v>0.29421717557710431</v>
      </c>
      <c r="N24" s="36">
        <f t="shared" si="7"/>
        <v>1.2557687822716573E-2</v>
      </c>
      <c r="O24" s="36">
        <f t="shared" si="5"/>
        <v>-1.2567546914944279E-2</v>
      </c>
    </row>
    <row r="25" spans="2:15" x14ac:dyDescent="0.2">
      <c r="B25" s="37" t="s">
        <v>133</v>
      </c>
      <c r="C25" s="39">
        <f>IFERROR((Hitoricalfs!C18-Hitoricalfs!C24)/Hitoricalfs!C21,0)</f>
        <v>5.3173039541375138</v>
      </c>
      <c r="D25" s="39">
        <f>IFERROR((Hitoricalfs!D18-Hitoricalfs!D24)/Hitoricalfs!D21,0)</f>
        <v>4.4352863933500721</v>
      </c>
      <c r="E25" s="39">
        <f>IFERROR((Hitoricalfs!E18-Hitoricalfs!E24)/Hitoricalfs!E21,0)</f>
        <v>2.7568835373205922</v>
      </c>
      <c r="F25" s="39">
        <f>IFERROR((Hitoricalfs!F18-Hitoricalfs!F24)/Hitoricalfs!F21,0)</f>
        <v>2.1154494328024094</v>
      </c>
      <c r="G25" s="39">
        <f>IFERROR((Hitoricalfs!G18-Hitoricalfs!G24)/Hitoricalfs!G21,0)</f>
        <v>0.18645156808947008</v>
      </c>
      <c r="H25" s="39">
        <f>IFERROR((Hitoricalfs!H18-Hitoricalfs!H24)/Hitoricalfs!H21,0)</f>
        <v>-0.47469326953211261</v>
      </c>
      <c r="I25" s="39">
        <f>IFERROR((Hitoricalfs!I18-Hitoricalfs!I24)/Hitoricalfs!I21,0)</f>
        <v>1.079478385658198</v>
      </c>
      <c r="J25" s="39">
        <f>IFERROR((Hitoricalfs!J18-Hitoricalfs!J24)/Hitoricalfs!J21,0)</f>
        <v>-1.2414275987824557E-2</v>
      </c>
      <c r="K25" s="39">
        <f>IFERROR((Hitoricalfs!K18-Hitoricalfs!K24)/Hitoricalfs!K21,0)</f>
        <v>0.68020669934320532</v>
      </c>
      <c r="L25" s="39">
        <f>IFERROR((Hitoricalfs!L18-Hitoricalfs!L24)/Hitoricalfs!L21,0)</f>
        <v>3.2314225457050894</v>
      </c>
      <c r="N25" s="36">
        <f t="shared" si="7"/>
        <v>1.9315374970886616</v>
      </c>
      <c r="O25" s="36">
        <f t="shared" si="5"/>
        <v>1.5974639092303038</v>
      </c>
    </row>
    <row r="26" spans="2:15" x14ac:dyDescent="0.2">
      <c r="N26" s="36"/>
    </row>
    <row r="27" spans="2:15" x14ac:dyDescent="0.2">
      <c r="B27" s="34" t="s">
        <v>134</v>
      </c>
      <c r="C27" s="40">
        <f>IFERROR(Hitoricalfs!C6/Hitoricalfs!C60,0)</f>
        <v>20.92016821419486</v>
      </c>
      <c r="D27" s="40">
        <f>IFERROR(Hitoricalfs!D6/Hitoricalfs!D60,0)</f>
        <v>20.119918266350599</v>
      </c>
      <c r="E27" s="40">
        <f>IFERROR(Hitoricalfs!E6/Hitoricalfs!E60,0)</f>
        <v>19.160353236640844</v>
      </c>
      <c r="F27" s="40">
        <f>IFERROR(Hitoricalfs!F6/Hitoricalfs!F60,0)</f>
        <v>14.655712224718874</v>
      </c>
      <c r="G27" s="40">
        <f>IFERROR(Hitoricalfs!G6/Hitoricalfs!G60,0)</f>
        <v>15.894698773489607</v>
      </c>
      <c r="H27" s="40">
        <f>IFERROR(Hitoricalfs!H6/Hitoricalfs!H60,0)</f>
        <v>23.366617170976728</v>
      </c>
      <c r="I27" s="40">
        <f>IFERROR(Hitoricalfs!I6/Hitoricalfs!I60,0)</f>
        <v>19.701330853658153</v>
      </c>
      <c r="J27" s="40">
        <f>IFERROR(Hitoricalfs!J6/Hitoricalfs!J60,0)</f>
        <v>22.379917570317598</v>
      </c>
      <c r="K27" s="40">
        <f>IFERROR(Hitoricalfs!K6/Hitoricalfs!K60,0)</f>
        <v>21.982947610142858</v>
      </c>
      <c r="L27" s="40">
        <f>IFERROR(Hitoricalfs!L6/Hitoricalfs!L60,0)</f>
        <v>25.833687966063799</v>
      </c>
      <c r="N27" s="41">
        <f t="shared" ref="N27:N31" si="9">IFERROR(AVERAGE(C27:L27),0)</f>
        <v>20.401535188655391</v>
      </c>
      <c r="O27" s="41">
        <f t="shared" si="5"/>
        <v>20.520043240272727</v>
      </c>
    </row>
    <row r="28" spans="2:15" x14ac:dyDescent="0.2">
      <c r="B28" t="s">
        <v>135</v>
      </c>
      <c r="C28" s="41">
        <f>IFERROR(Hitoricalfs!C6/Hitoricalfs!C51,0)</f>
        <v>2.4493010585757142</v>
      </c>
      <c r="D28" s="41">
        <f>IFERROR(Hitoricalfs!D6/Hitoricalfs!D51,0)</f>
        <v>2.3769603927858673</v>
      </c>
      <c r="E28" s="41">
        <f>IFERROR(Hitoricalfs!E6/Hitoricalfs!E51,0)</f>
        <v>1.9842807783040648</v>
      </c>
      <c r="F28" s="41">
        <f>IFERROR(Hitoricalfs!F6/Hitoricalfs!F51,0)</f>
        <v>2.0414780318629697</v>
      </c>
      <c r="G28" s="41">
        <f>IFERROR(Hitoricalfs!G6/Hitoricalfs!G51,0)</f>
        <v>2.1667847518227492</v>
      </c>
      <c r="H28" s="41">
        <f>IFERROR(Hitoricalfs!H6/Hitoricalfs!H51,0)</f>
        <v>1.9602534811345065</v>
      </c>
      <c r="I28" s="41">
        <f>IFERROR(Hitoricalfs!I6/Hitoricalfs!I51,0)</f>
        <v>1.7323684804395676</v>
      </c>
      <c r="J28" s="41">
        <f>IFERROR(Hitoricalfs!J6/Hitoricalfs!J51,0)</f>
        <v>2.0170312149360217</v>
      </c>
      <c r="K28" s="41">
        <f>IFERROR(Hitoricalfs!K6/Hitoricalfs!K51,0)</f>
        <v>2.2286057258733614</v>
      </c>
      <c r="L28" s="41">
        <f>IFERROR(Hitoricalfs!L6/Hitoricalfs!L51,0)</f>
        <v>2.4536044912626069</v>
      </c>
      <c r="N28" s="41">
        <f t="shared" si="9"/>
        <v>2.1410668406997426</v>
      </c>
      <c r="O28" s="41">
        <f t="shared" si="5"/>
        <v>2.1041313918428592</v>
      </c>
    </row>
    <row r="29" spans="2:15" x14ac:dyDescent="0.2">
      <c r="B29" t="s">
        <v>32</v>
      </c>
      <c r="C29" s="41">
        <f>IFERROR(Hitoricalfs!C6/Hitoricalfs!C56,0)</f>
        <v>17.158729951736809</v>
      </c>
      <c r="D29" s="41">
        <f>IFERROR(Hitoricalfs!D6/Hitoricalfs!D56,0)</f>
        <v>11.488423874764273</v>
      </c>
      <c r="E29" s="41">
        <f>IFERROR(Hitoricalfs!E6/Hitoricalfs!E56,0)</f>
        <v>13.260574827710997</v>
      </c>
      <c r="F29" s="41">
        <f>IFERROR(Hitoricalfs!F6/Hitoricalfs!F56,0)</f>
        <v>14.008263204045596</v>
      </c>
      <c r="G29" s="41">
        <f>IFERROR(Hitoricalfs!G6/Hitoricalfs!G56,0)</f>
        <v>19.145505087909751</v>
      </c>
      <c r="H29" s="41">
        <f>IFERROR(Hitoricalfs!H6/Hitoricalfs!H56,0)</f>
        <v>16.008111730829604</v>
      </c>
      <c r="I29" s="41">
        <f>IFERROR(Hitoricalfs!I6/Hitoricalfs!I56,0)</f>
        <v>10.14589395408988</v>
      </c>
      <c r="J29" s="41">
        <f>IFERROR(Hitoricalfs!J6/Hitoricalfs!J56,0)</f>
        <v>9.4778105708294174</v>
      </c>
      <c r="K29" s="41">
        <f>IFERROR(Hitoricalfs!K6/Hitoricalfs!K56,0)</f>
        <v>13.115162499488232</v>
      </c>
      <c r="L29" s="41">
        <f>IFERROR(Hitoricalfs!L6/Hitoricalfs!L56,0)</f>
        <v>19.064317421870207</v>
      </c>
      <c r="N29" s="41">
        <f t="shared" si="9"/>
        <v>14.287279312327479</v>
      </c>
      <c r="O29" s="41">
        <f t="shared" si="5"/>
        <v>13.634419015878297</v>
      </c>
    </row>
    <row r="30" spans="2:15" x14ac:dyDescent="0.2">
      <c r="B30" t="s">
        <v>136</v>
      </c>
      <c r="C30" s="41">
        <f>IFERROR(Hitoricalfs!C6/Hitoricalfs!C54,0)</f>
        <v>2.9742370802544178</v>
      </c>
      <c r="D30" s="41">
        <f>IFERROR(Hitoricalfs!D6/Hitoricalfs!D54,0)</f>
        <v>2.546312771514708</v>
      </c>
      <c r="E30" s="41">
        <f>IFERROR(Hitoricalfs!E6/Hitoricalfs!E54,0)</f>
        <v>2.8109343484246239</v>
      </c>
      <c r="F30" s="41">
        <f>IFERROR(Hitoricalfs!F6/Hitoricalfs!F54,0)</f>
        <v>2.4012948768781421</v>
      </c>
      <c r="G30" s="41">
        <f>IFERROR(Hitoricalfs!G6/Hitoricalfs!G54,0)</f>
        <v>2.7144319562092578</v>
      </c>
      <c r="H30" s="41">
        <f>IFERROR(Hitoricalfs!H6/Hitoricalfs!H54,0)</f>
        <v>2.0539205744067566</v>
      </c>
      <c r="I30" s="41">
        <f>IFERROR(Hitoricalfs!I6/Hitoricalfs!I54,0)</f>
        <v>1.8008727134726064</v>
      </c>
      <c r="J30" s="41">
        <f>IFERROR(Hitoricalfs!J6/Hitoricalfs!J54,0)</f>
        <v>2.0053488717943728</v>
      </c>
      <c r="K30" s="41">
        <f>IFERROR(Hitoricalfs!K6/Hitoricalfs!K54,0)</f>
        <v>2.6193791539294131</v>
      </c>
      <c r="L30" s="41">
        <f>IFERROR(Hitoricalfs!L6/Hitoricalfs!L54,0)</f>
        <v>2.9985490243659285</v>
      </c>
      <c r="N30" s="41">
        <f t="shared" si="9"/>
        <v>2.4925281371250225</v>
      </c>
      <c r="O30" s="41">
        <f t="shared" si="5"/>
        <v>2.5828459627220606</v>
      </c>
    </row>
    <row r="31" spans="2:15" x14ac:dyDescent="0.2">
      <c r="B31" s="37" t="s">
        <v>137</v>
      </c>
      <c r="C31" s="39">
        <f>IFERROR(Hitoricalfs!C6/(SUM(Hitoricalfs!C48,Hitoricalfs!C49)),0)</f>
        <v>4.6773906756114965</v>
      </c>
      <c r="D31" s="39">
        <f>IFERROR(Hitoricalfs!D6/(SUM(Hitoricalfs!D48,Hitoricalfs!D49)),0)</f>
        <v>3.4583567493379874</v>
      </c>
      <c r="E31" s="39">
        <f>IFERROR(Hitoricalfs!E6/(SUM(Hitoricalfs!E48,Hitoricalfs!E49)),0)</f>
        <v>4.6449144180459854</v>
      </c>
      <c r="F31" s="39">
        <f>IFERROR(Hitoricalfs!F6/(SUM(Hitoricalfs!F48,Hitoricalfs!F49)),0)</f>
        <v>3.0551908765475422</v>
      </c>
      <c r="G31" s="39">
        <f>IFERROR(Hitoricalfs!G6/(SUM(Hitoricalfs!G48,Hitoricalfs!G49)),0)</f>
        <v>5.0172915853821474</v>
      </c>
      <c r="H31" s="39">
        <f>IFERROR(Hitoricalfs!H6/(SUM(Hitoricalfs!H48,Hitoricalfs!H49)),0)</f>
        <v>4.196490075795241</v>
      </c>
      <c r="I31" s="39">
        <f>IFERROR(Hitoricalfs!I6/(SUM(Hitoricalfs!I48,Hitoricalfs!I49)),0)</f>
        <v>4.5214403678625628</v>
      </c>
      <c r="J31" s="39">
        <f>IFERROR(Hitoricalfs!J6/(SUM(Hitoricalfs!J48,Hitoricalfs!J49)),0)</f>
        <v>6.2487852671963351</v>
      </c>
      <c r="K31" s="39">
        <f>IFERROR(Hitoricalfs!K6/(SUM(Hitoricalfs!K48,Hitoricalfs!K49)),0)</f>
        <v>7.6335680916398054</v>
      </c>
      <c r="L31" s="39">
        <f>IFERROR(Hitoricalfs!L6/(SUM(Hitoricalfs!L48,Hitoricalfs!L49)),0)</f>
        <v>5.1570652495194773</v>
      </c>
      <c r="N31" s="41">
        <f t="shared" si="9"/>
        <v>4.861049335693858</v>
      </c>
      <c r="O31" s="41">
        <f t="shared" si="5"/>
        <v>4.6611525468287409</v>
      </c>
    </row>
    <row r="32" spans="2:15" x14ac:dyDescent="0.2">
      <c r="N32" s="36"/>
    </row>
    <row r="33" spans="2:15" x14ac:dyDescent="0.2">
      <c r="N33" s="36"/>
    </row>
    <row r="34" spans="2:15" x14ac:dyDescent="0.2">
      <c r="B34" s="34" t="s">
        <v>31</v>
      </c>
      <c r="C34" s="42">
        <f>IFERROR(365/C27,0)</f>
        <v>17.447278447423685</v>
      </c>
      <c r="D34" s="42">
        <f t="shared" ref="D34:L34" si="10">IFERROR(365/D27,0)</f>
        <v>18.141226776772818</v>
      </c>
      <c r="E34" s="42">
        <f t="shared" si="10"/>
        <v>19.049753180019717</v>
      </c>
      <c r="F34" s="42">
        <f t="shared" si="10"/>
        <v>24.904964999543136</v>
      </c>
      <c r="G34" s="42">
        <f t="shared" si="10"/>
        <v>22.963631157878556</v>
      </c>
      <c r="H34" s="42">
        <f t="shared" si="10"/>
        <v>15.620575170519771</v>
      </c>
      <c r="I34" s="42">
        <f t="shared" si="10"/>
        <v>18.52666719376608</v>
      </c>
      <c r="J34" s="42">
        <f t="shared" si="10"/>
        <v>16.309264717046954</v>
      </c>
      <c r="K34" s="42">
        <f t="shared" si="10"/>
        <v>16.603778823163378</v>
      </c>
      <c r="L34" s="42">
        <f t="shared" si="10"/>
        <v>14.128838301348189</v>
      </c>
      <c r="N34" s="43">
        <f t="shared" ref="N34:N36" si="11">IFERROR(AVERAGE(C34:L34),0)</f>
        <v>18.369597876748227</v>
      </c>
      <c r="O34" s="43">
        <f t="shared" si="5"/>
        <v>17.794252612098251</v>
      </c>
    </row>
    <row r="35" spans="2:15" x14ac:dyDescent="0.2">
      <c r="B35" t="s">
        <v>138</v>
      </c>
      <c r="C35" s="43">
        <f>IFERROR(365/C28,0)</f>
        <v>149.02210519283818</v>
      </c>
      <c r="D35" s="43">
        <f t="shared" ref="D35:L35" si="12">IFERROR(365/D28,0)</f>
        <v>153.55745981623585</v>
      </c>
      <c r="E35" s="43">
        <f t="shared" si="12"/>
        <v>183.94574194885871</v>
      </c>
      <c r="F35" s="43">
        <f t="shared" si="12"/>
        <v>178.79202925682029</v>
      </c>
      <c r="G35" s="43">
        <f t="shared" si="12"/>
        <v>168.45235766633192</v>
      </c>
      <c r="H35" s="43">
        <f t="shared" si="12"/>
        <v>186.20040903524091</v>
      </c>
      <c r="I35" s="43">
        <f t="shared" si="12"/>
        <v>210.69420514242194</v>
      </c>
      <c r="J35" s="43">
        <f t="shared" si="12"/>
        <v>180.95902398395825</v>
      </c>
      <c r="K35" s="43">
        <f t="shared" si="12"/>
        <v>163.77953074537726</v>
      </c>
      <c r="L35" s="43">
        <f t="shared" si="12"/>
        <v>148.76073193531434</v>
      </c>
      <c r="N35" s="43">
        <f t="shared" si="11"/>
        <v>172.41635947233979</v>
      </c>
      <c r="O35" s="43">
        <f t="shared" si="5"/>
        <v>173.6221934615761</v>
      </c>
    </row>
    <row r="36" spans="2:15" x14ac:dyDescent="0.2">
      <c r="B36" t="s">
        <v>139</v>
      </c>
      <c r="C36" s="43">
        <f>IFERROR(365/C29,0)</f>
        <v>21.271970654393023</v>
      </c>
      <c r="D36" s="43">
        <f t="shared" ref="D36:L36" si="13">IFERROR(365/D29,0)</f>
        <v>31.771111858239067</v>
      </c>
      <c r="E36" s="43">
        <f t="shared" si="13"/>
        <v>27.525201942019077</v>
      </c>
      <c r="F36" s="43">
        <f t="shared" si="13"/>
        <v>26.056049539002647</v>
      </c>
      <c r="G36" s="43">
        <f t="shared" si="13"/>
        <v>19.064527069097533</v>
      </c>
      <c r="H36" s="43">
        <f t="shared" si="13"/>
        <v>22.800940306848062</v>
      </c>
      <c r="I36" s="43">
        <f t="shared" si="13"/>
        <v>35.975144393547104</v>
      </c>
      <c r="J36" s="43">
        <f t="shared" si="13"/>
        <v>38.51100391512238</v>
      </c>
      <c r="K36" s="43">
        <f t="shared" si="13"/>
        <v>27.830383345554637</v>
      </c>
      <c r="L36" s="43">
        <f t="shared" si="13"/>
        <v>19.14571562794476</v>
      </c>
      <c r="N36" s="43">
        <f t="shared" si="11"/>
        <v>26.995204865176827</v>
      </c>
      <c r="O36" s="43">
        <f t="shared" si="5"/>
        <v>26.790625740510862</v>
      </c>
    </row>
    <row r="37" spans="2:15" x14ac:dyDescent="0.2">
      <c r="B37" s="37" t="s">
        <v>140</v>
      </c>
      <c r="C37" s="44">
        <f>SUM(C34,C36)-C35</f>
        <v>-110.30285609102148</v>
      </c>
      <c r="D37" s="44">
        <f t="shared" ref="D37:L37" si="14">SUM(D34,D36)-D35</f>
        <v>-103.64512118122397</v>
      </c>
      <c r="E37" s="44">
        <f t="shared" si="14"/>
        <v>-137.37078682681991</v>
      </c>
      <c r="F37" s="44">
        <f t="shared" si="14"/>
        <v>-127.8310147182745</v>
      </c>
      <c r="G37" s="44">
        <f t="shared" si="14"/>
        <v>-126.42419943935583</v>
      </c>
      <c r="H37" s="44">
        <f t="shared" si="14"/>
        <v>-147.77889355787306</v>
      </c>
      <c r="I37" s="44">
        <f t="shared" si="14"/>
        <v>-156.19239355510877</v>
      </c>
      <c r="J37" s="44">
        <f t="shared" si="14"/>
        <v>-126.13875535178892</v>
      </c>
      <c r="K37" s="44">
        <f t="shared" si="14"/>
        <v>-119.34536857665924</v>
      </c>
      <c r="L37" s="44">
        <f t="shared" si="14"/>
        <v>-115.48617800602139</v>
      </c>
      <c r="N37" s="43">
        <f>IFERROR(AVERAGE(C37:L37),0)</f>
        <v>-127.0515567304147</v>
      </c>
      <c r="O37" s="43">
        <f t="shared" si="5"/>
        <v>-126.28147739557238</v>
      </c>
    </row>
    <row r="38" spans="2:15" x14ac:dyDescent="0.2">
      <c r="N38" s="36"/>
    </row>
    <row r="39" spans="2:15" x14ac:dyDescent="0.2">
      <c r="B39" s="34" t="s">
        <v>141</v>
      </c>
      <c r="C39" s="35">
        <f>IFERROR(Hitoricalfs!C79/Hitoricalfs!C6,0)</f>
        <v>0.12106750071762705</v>
      </c>
      <c r="D39" s="35">
        <f>IFERROR(Hitoricalfs!D79/Hitoricalfs!D6,0)</f>
        <v>0.14360971207739662</v>
      </c>
      <c r="E39" s="35">
        <f>IFERROR(Hitoricalfs!E79/Hitoricalfs!E6,0)</f>
        <v>0.12404497255040564</v>
      </c>
      <c r="F39" s="35">
        <f>IFERROR(Hitoricalfs!F79/Hitoricalfs!F6,0)</f>
        <v>5.9759805574664121E-2</v>
      </c>
      <c r="G39" s="35">
        <f>IFERROR(Hitoricalfs!G79/Hitoricalfs!G6,0)</f>
        <v>3.8653579670555313E-2</v>
      </c>
      <c r="H39" s="35">
        <f>IFERROR(Hitoricalfs!H79/Hitoricalfs!H6,0)</f>
        <v>0.12141665635964458</v>
      </c>
      <c r="I39" s="35">
        <f>IFERROR(Hitoricalfs!I79/Hitoricalfs!I6,0)</f>
        <v>0.11572300859005244</v>
      </c>
      <c r="J39" s="35">
        <f>IFERROR(Hitoricalfs!J79/Hitoricalfs!J6,0)</f>
        <v>1.2684338598291522E-2</v>
      </c>
      <c r="K39" s="35">
        <f>IFERROR(Hitoricalfs!K79/Hitoricalfs!K6,0)</f>
        <v>9.3248786148573667E-2</v>
      </c>
      <c r="L39" s="35">
        <f>IFERROR(Hitoricalfs!L79/Hitoricalfs!L6,0)</f>
        <v>0.1718091547380062</v>
      </c>
      <c r="N39" s="36">
        <f t="shared" ref="N39:N41" si="15">IFERROR(AVERAGE(C39:L39),0)</f>
        <v>0.10020175150252172</v>
      </c>
      <c r="O39" s="36">
        <f t="shared" si="5"/>
        <v>0.11839525465383974</v>
      </c>
    </row>
    <row r="40" spans="2:15" x14ac:dyDescent="0.2">
      <c r="B40" t="s">
        <v>142</v>
      </c>
      <c r="C40" s="36">
        <f>IFERROR(Hitoricalfs!C79/Hitoricalfs!C65,0)</f>
        <v>0.1342520624188657</v>
      </c>
      <c r="D40" s="36">
        <f>IFERROR(Hitoricalfs!D79/Hitoricalfs!D65,0)</f>
        <v>0.14899075217760099</v>
      </c>
      <c r="E40" s="36">
        <f>IFERROR(Hitoricalfs!E79/Hitoricalfs!E65,0)</f>
        <v>0.12273077928285075</v>
      </c>
      <c r="F40" s="36">
        <f>IFERROR(Hitoricalfs!F79/Hitoricalfs!F65,0)</f>
        <v>5.3250110386320486E-2</v>
      </c>
      <c r="G40" s="36">
        <f>IFERROR(Hitoricalfs!G79/Hitoricalfs!G65,0)</f>
        <v>3.8177516390146542E-2</v>
      </c>
      <c r="H40" s="36">
        <f>IFERROR(Hitoricalfs!H79/Hitoricalfs!H65,0)</f>
        <v>9.9000750797857404E-2</v>
      </c>
      <c r="I40" s="36">
        <f>IFERROR(Hitoricalfs!I79/Hitoricalfs!I65,0)</f>
        <v>8.4629819997903213E-2</v>
      </c>
      <c r="J40" s="36">
        <f>IFERROR(Hitoricalfs!J79/Hitoricalfs!J65,0)</f>
        <v>1.073355621163692E-2</v>
      </c>
      <c r="K40" s="36">
        <f>IFERROR(Hitoricalfs!K79/Hitoricalfs!K65,0)</f>
        <v>9.639517425935408E-2</v>
      </c>
      <c r="L40" s="36">
        <f>IFERROR(Hitoricalfs!L79/Hitoricalfs!L65,0)</f>
        <v>0.20298709375467744</v>
      </c>
      <c r="N40" s="36">
        <f t="shared" si="15"/>
        <v>9.9114761567721366E-2</v>
      </c>
      <c r="O40" s="36">
        <f t="shared" si="5"/>
        <v>9.7697962528605742E-2</v>
      </c>
    </row>
    <row r="41" spans="2:15" x14ac:dyDescent="0.2">
      <c r="B41" s="37" t="s">
        <v>143</v>
      </c>
      <c r="C41" s="38">
        <f>IFERROR(Hitoricalfs!C79/Hitoricalfs!C50,0)</f>
        <v>0.43281933433581865</v>
      </c>
      <c r="D41" s="38">
        <f>IFERROR(Hitoricalfs!D79/Hitoricalfs!D50,0)</f>
        <v>0.56534057978118779</v>
      </c>
      <c r="E41" s="38">
        <f>IFERROR(Hitoricalfs!E79/Hitoricalfs!E50,0)</f>
        <v>0.42560185883717339</v>
      </c>
      <c r="F41" s="38">
        <f>IFERROR(Hitoricalfs!F79/Hitoricalfs!F50,0)</f>
        <v>0.19587305159826587</v>
      </c>
      <c r="G41" s="38">
        <f>IFERROR(Hitoricalfs!G79/Hitoricalfs!G50,0)</f>
        <v>0.1099219460940742</v>
      </c>
      <c r="H41" s="38">
        <f>IFERROR(Hitoricalfs!H79/Hitoricalfs!H50,0)</f>
        <v>0.25401554192386361</v>
      </c>
      <c r="I41" s="38">
        <f>IFERROR(Hitoricalfs!I79/Hitoricalfs!I50,0)</f>
        <v>0.20338341005738594</v>
      </c>
      <c r="J41" s="38">
        <f>IFERROR(Hitoricalfs!J79/Hitoricalfs!J50,0)</f>
        <v>2.4117605968438302E-2</v>
      </c>
      <c r="K41" s="38">
        <f>IFERROR(Hitoricalfs!K79/Hitoricalfs!K50,0)</f>
        <v>0.24055008953614193</v>
      </c>
      <c r="L41" s="38">
        <f>IFERROR(Hitoricalfs!L79/Hitoricalfs!L50,0)</f>
        <v>0.70145670667754345</v>
      </c>
      <c r="N41" s="36">
        <f t="shared" si="15"/>
        <v>0.31530801248098933</v>
      </c>
      <c r="O41" s="36">
        <f t="shared" si="5"/>
        <v>0.24728281573000277</v>
      </c>
    </row>
  </sheetData>
  <mergeCells count="1">
    <mergeCell ref="B2:O2"/>
  </mergeCells>
  <pageMargins left="0.7" right="0.7" top="0.75" bottom="0.75" header="0.3" footer="0.3"/>
  <pageSetup paperSize="9" orientation="portrait" horizontalDpi="0" verticalDpi="0"/>
  <extLst>
    <ext xmlns:x14="http://schemas.microsoft.com/office/spreadsheetml/2009/9/main" uri="{05C60535-1F16-4fd2-B633-F4F36F0B64E0}">
      <x14:sparklineGroups xmlns:xm="http://schemas.microsoft.com/office/excel/2006/main">
        <x14:sparklineGroup displayEmptyCellsAs="gap" xr2:uid="{0761CCA4-0659-1649-B332-59D8F6D3C266}">
          <x14:colorSeries rgb="FFC6EFCE"/>
          <x14:colorNegative rgb="FFFFC7CE"/>
          <x14:colorAxis rgb="FF000000"/>
          <x14:colorMarkers rgb="FF8CADD6"/>
          <x14:colorFirst rgb="FFFFDC47"/>
          <x14:colorLast rgb="FFFFEB9C"/>
          <x14:colorHigh rgb="FF60D276"/>
          <x14:colorLow rgb="FFFF5367"/>
          <x14:sparklines>
            <x14:sparkline>
              <xm:f>'Ratio Analysis'!C5:L5</xm:f>
              <xm:sqref>M5</xm:sqref>
            </x14:sparkline>
            <x14:sparkline>
              <xm:f>'Ratio Analysis'!C6:L6</xm:f>
              <xm:sqref>M6</xm:sqref>
            </x14:sparkline>
            <x14:sparkline>
              <xm:f>'Ratio Analysis'!C7:L7</xm:f>
              <xm:sqref>M7</xm:sqref>
            </x14:sparkline>
            <x14:sparkline>
              <xm:f>'Ratio Analysis'!C8:L8</xm:f>
              <xm:sqref>M8</xm:sqref>
            </x14:sparkline>
            <x14:sparkline>
              <xm:f>'Ratio Analysis'!C9:L9</xm:f>
              <xm:sqref>M9</xm:sqref>
            </x14:sparkline>
          </x14:sparklines>
        </x14:sparklineGroup>
        <x14:sparklineGroup displayEmptyCellsAs="gap" xr2:uid="{B7346A8F-65F2-5C4C-851D-780E5F404416}">
          <x14:colorSeries rgb="FF376092"/>
          <x14:colorNegative rgb="FFD00000"/>
          <x14:colorAxis rgb="FF000000"/>
          <x14:colorMarkers rgb="FFD00000"/>
          <x14:colorFirst rgb="FFD00000"/>
          <x14:colorLast rgb="FFD00000"/>
          <x14:colorHigh rgb="FFD00000"/>
          <x14:colorLow rgb="FFD00000"/>
          <x14:sparklines>
            <x14:sparkline>
              <xm:f>'Ratio Analysis'!C11:L11</xm:f>
              <xm:sqref>M11</xm:sqref>
            </x14:sparkline>
            <x14:sparkline>
              <xm:f>'Ratio Analysis'!C12:L12</xm:f>
              <xm:sqref>M12</xm:sqref>
            </x14:sparkline>
            <x14:sparkline>
              <xm:f>'Ratio Analysis'!C13:L13</xm:f>
              <xm:sqref>M13</xm:sqref>
            </x14:sparkline>
            <x14:sparkline>
              <xm:f>'Ratio Analysis'!C14:L14</xm:f>
              <xm:sqref>M14</xm:sqref>
            </x14:sparkline>
            <x14:sparkline>
              <xm:f>'Ratio Analysis'!C15:L15</xm:f>
              <xm:sqref>M15</xm:sqref>
            </x14:sparkline>
          </x14:sparklines>
        </x14:sparklineGroup>
        <x14:sparklineGroup displayEmptyCellsAs="gap" xr2:uid="{6487D1B5-FF4F-8A40-955D-78CF1878DD52}">
          <x14:colorSeries theme="3"/>
          <x14:colorNegative theme="9"/>
          <x14:colorAxis rgb="FF000000"/>
          <x14:colorMarkers theme="8"/>
          <x14:colorFirst theme="4"/>
          <x14:colorLast theme="5"/>
          <x14:colorHigh theme="6"/>
          <x14:colorLow theme="7"/>
          <x14:sparklines>
            <x14:sparkline>
              <xm:f>'Ratio Analysis'!C17:L17</xm:f>
              <xm:sqref>M17</xm:sqref>
            </x14:sparkline>
            <x14:sparkline>
              <xm:f>'Ratio Analysis'!C18:L18</xm:f>
              <xm:sqref>M18</xm:sqref>
            </x14:sparkline>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E238B-94E8-1640-A2F8-6D1F5D3F8284}">
  <sheetPr codeName="Sheet18">
    <tabColor rgb="FF0275D8"/>
  </sheetPr>
  <dimension ref="A1"/>
  <sheetViews>
    <sheetView topLeftCell="D1" workbookViewId="0">
      <selection activeCell="M42" sqref="M42"/>
    </sheetView>
  </sheetViews>
  <sheetFormatPr baseColWidth="10" defaultRowHeight="15" x14ac:dyDescent="0.2"/>
  <sheetData>
    <row r="1" spans="1:1" x14ac:dyDescent="0.2">
      <c r="A1" t="s">
        <v>58</v>
      </c>
    </row>
  </sheetData>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3B9FD-A69C-3043-B36E-A77445A67106}">
  <sheetPr codeName="Sheet19"/>
  <dimension ref="B1:E5442"/>
  <sheetViews>
    <sheetView topLeftCell="A2601" workbookViewId="0">
      <selection activeCell="B1" sqref="B1"/>
    </sheetView>
  </sheetViews>
  <sheetFormatPr baseColWidth="10" defaultRowHeight="15" x14ac:dyDescent="0.2"/>
  <cols>
    <col min="1" max="1" width="2" customWidth="1"/>
    <col min="2" max="2" width="36.1640625" customWidth="1"/>
    <col min="4" max="4" width="15" customWidth="1"/>
    <col min="5" max="5" width="58.6640625" bestFit="1" customWidth="1"/>
  </cols>
  <sheetData>
    <row r="1" spans="2:5" x14ac:dyDescent="0.2">
      <c r="B1" s="25"/>
      <c r="C1" s="25"/>
      <c r="D1" s="25"/>
      <c r="E1" s="25"/>
    </row>
    <row r="2" spans="2:5" x14ac:dyDescent="0.2">
      <c r="B2" s="25" t="s">
        <v>363</v>
      </c>
      <c r="C2" s="25" t="s">
        <v>364</v>
      </c>
      <c r="D2" s="25" t="s">
        <v>365</v>
      </c>
      <c r="E2" s="25" t="s">
        <v>366</v>
      </c>
    </row>
    <row r="3" spans="2:5" x14ac:dyDescent="0.2">
      <c r="B3" s="25" t="s">
        <v>367</v>
      </c>
      <c r="C3" s="25">
        <v>533022</v>
      </c>
      <c r="D3" s="25" t="s">
        <v>368</v>
      </c>
      <c r="E3" s="25" t="s">
        <v>369</v>
      </c>
    </row>
    <row r="4" spans="2:5" x14ac:dyDescent="0.2">
      <c r="B4" s="25" t="s">
        <v>370</v>
      </c>
      <c r="C4" s="25">
        <v>526921</v>
      </c>
      <c r="D4" s="25" t="s">
        <v>371</v>
      </c>
      <c r="E4" s="25" t="s">
        <v>372</v>
      </c>
    </row>
    <row r="5" spans="2:5" x14ac:dyDescent="0.2">
      <c r="B5" s="25" t="s">
        <v>373</v>
      </c>
      <c r="C5" s="25">
        <v>532628</v>
      </c>
      <c r="D5" s="25" t="s">
        <v>374</v>
      </c>
      <c r="E5" s="25" t="s">
        <v>375</v>
      </c>
    </row>
    <row r="6" spans="2:5" x14ac:dyDescent="0.2">
      <c r="B6" s="25" t="s">
        <v>376</v>
      </c>
      <c r="C6" s="25">
        <v>523395</v>
      </c>
      <c r="D6" s="25" t="s">
        <v>377</v>
      </c>
      <c r="E6" s="25" t="s">
        <v>378</v>
      </c>
    </row>
    <row r="7" spans="2:5" x14ac:dyDescent="0.2">
      <c r="B7" s="25" t="s">
        <v>379</v>
      </c>
      <c r="C7" s="25">
        <v>523395</v>
      </c>
      <c r="D7" s="25" t="s">
        <v>380</v>
      </c>
      <c r="E7" s="25" t="s">
        <v>378</v>
      </c>
    </row>
    <row r="8" spans="2:5" x14ac:dyDescent="0.2">
      <c r="B8" s="25" t="s">
        <v>381</v>
      </c>
      <c r="C8" s="25">
        <v>516092</v>
      </c>
      <c r="D8" s="25" t="s">
        <v>382</v>
      </c>
      <c r="E8" s="25" t="s">
        <v>383</v>
      </c>
    </row>
    <row r="9" spans="2:5" x14ac:dyDescent="0.2">
      <c r="B9" s="25" t="s">
        <v>384</v>
      </c>
      <c r="C9" s="25">
        <v>540776</v>
      </c>
      <c r="D9" s="25" t="s">
        <v>385</v>
      </c>
      <c r="E9" s="25" t="s">
        <v>372</v>
      </c>
    </row>
    <row r="10" spans="2:5" x14ac:dyDescent="0.2">
      <c r="B10" s="25" t="s">
        <v>386</v>
      </c>
      <c r="C10" s="25">
        <v>526881</v>
      </c>
      <c r="D10" s="25" t="s">
        <v>387</v>
      </c>
      <c r="E10" s="25" t="s">
        <v>375</v>
      </c>
    </row>
    <row r="11" spans="2:5" x14ac:dyDescent="0.2">
      <c r="B11" s="25" t="s">
        <v>388</v>
      </c>
      <c r="C11" s="25">
        <v>540615</v>
      </c>
      <c r="D11" s="25" t="s">
        <v>389</v>
      </c>
      <c r="E11" s="25" t="s">
        <v>390</v>
      </c>
    </row>
    <row r="12" spans="2:5" x14ac:dyDescent="0.2">
      <c r="B12" s="25" t="s">
        <v>391</v>
      </c>
      <c r="C12" s="25">
        <v>540874</v>
      </c>
      <c r="D12" s="25" t="s">
        <v>389</v>
      </c>
      <c r="E12" s="25" t="s">
        <v>392</v>
      </c>
    </row>
    <row r="13" spans="2:5" x14ac:dyDescent="0.2">
      <c r="B13" s="25" t="s">
        <v>393</v>
      </c>
      <c r="C13" s="25">
        <v>512161</v>
      </c>
      <c r="D13" s="25" t="s">
        <v>394</v>
      </c>
      <c r="E13" s="25" t="s">
        <v>395</v>
      </c>
    </row>
    <row r="14" spans="2:5" x14ac:dyDescent="0.2">
      <c r="B14" s="25" t="s">
        <v>396</v>
      </c>
      <c r="C14" s="25">
        <v>540697</v>
      </c>
      <c r="D14" s="25" t="s">
        <v>389</v>
      </c>
      <c r="E14" s="25" t="s">
        <v>397</v>
      </c>
    </row>
    <row r="15" spans="2:5" x14ac:dyDescent="0.2">
      <c r="B15" s="25" t="s">
        <v>398</v>
      </c>
      <c r="C15" s="25" t="s">
        <v>389</v>
      </c>
      <c r="D15" s="25" t="s">
        <v>399</v>
      </c>
      <c r="E15" s="25" t="s">
        <v>400</v>
      </c>
    </row>
    <row r="16" spans="2:5" x14ac:dyDescent="0.2">
      <c r="B16" s="25" t="s">
        <v>401</v>
      </c>
      <c r="C16" s="25">
        <v>539620</v>
      </c>
      <c r="D16" s="25" t="s">
        <v>389</v>
      </c>
      <c r="E16" s="25" t="s">
        <v>402</v>
      </c>
    </row>
    <row r="17" spans="2:5" x14ac:dyDescent="0.2">
      <c r="B17" s="25" t="s">
        <v>403</v>
      </c>
      <c r="C17" s="25">
        <v>539300</v>
      </c>
      <c r="D17" s="25" t="s">
        <v>389</v>
      </c>
      <c r="E17" s="25" t="s">
        <v>404</v>
      </c>
    </row>
    <row r="18" spans="2:5" x14ac:dyDescent="0.2">
      <c r="B18" s="25" t="s">
        <v>405</v>
      </c>
      <c r="C18" s="25">
        <v>530499</v>
      </c>
      <c r="D18" s="25" t="s">
        <v>389</v>
      </c>
      <c r="E18" s="25" t="s">
        <v>406</v>
      </c>
    </row>
    <row r="19" spans="2:5" x14ac:dyDescent="0.2">
      <c r="B19" s="25" t="s">
        <v>407</v>
      </c>
      <c r="C19" s="25">
        <v>538351</v>
      </c>
      <c r="D19" s="25" t="s">
        <v>408</v>
      </c>
      <c r="E19" s="25" t="s">
        <v>409</v>
      </c>
    </row>
    <row r="20" spans="2:5" x14ac:dyDescent="0.2">
      <c r="B20" s="25" t="s">
        <v>410</v>
      </c>
      <c r="C20" s="25">
        <v>542012</v>
      </c>
      <c r="D20" s="25" t="s">
        <v>389</v>
      </c>
      <c r="E20" s="25" t="s">
        <v>411</v>
      </c>
    </row>
    <row r="21" spans="2:5" x14ac:dyDescent="0.2">
      <c r="B21" s="25" t="s">
        <v>412</v>
      </c>
      <c r="C21" s="25">
        <v>533292</v>
      </c>
      <c r="D21" s="25" t="s">
        <v>413</v>
      </c>
      <c r="E21" s="25" t="s">
        <v>414</v>
      </c>
    </row>
    <row r="22" spans="2:5" x14ac:dyDescent="0.2">
      <c r="B22" s="25" t="s">
        <v>415</v>
      </c>
      <c r="C22" s="25">
        <v>531611</v>
      </c>
      <c r="D22" s="25" t="s">
        <v>389</v>
      </c>
      <c r="E22" s="25" t="s">
        <v>406</v>
      </c>
    </row>
    <row r="23" spans="2:5" x14ac:dyDescent="0.2">
      <c r="B23" s="25" t="s">
        <v>416</v>
      </c>
      <c r="C23" s="25">
        <v>531611</v>
      </c>
      <c r="D23" s="25" t="s">
        <v>389</v>
      </c>
      <c r="E23" s="25" t="s">
        <v>406</v>
      </c>
    </row>
    <row r="24" spans="2:5" x14ac:dyDescent="0.2">
      <c r="B24" s="25" t="s">
        <v>417</v>
      </c>
      <c r="C24" s="25" t="s">
        <v>389</v>
      </c>
      <c r="D24" s="25" t="s">
        <v>418</v>
      </c>
      <c r="E24" s="25" t="s">
        <v>400</v>
      </c>
    </row>
    <row r="25" spans="2:5" x14ac:dyDescent="0.2">
      <c r="B25" s="25" t="s">
        <v>419</v>
      </c>
      <c r="C25" s="25">
        <v>539096</v>
      </c>
      <c r="D25" s="25" t="s">
        <v>389</v>
      </c>
      <c r="E25" s="25" t="s">
        <v>404</v>
      </c>
    </row>
    <row r="26" spans="2:5" x14ac:dyDescent="0.2">
      <c r="B26" s="25" t="s">
        <v>420</v>
      </c>
      <c r="C26" s="25">
        <v>538812</v>
      </c>
      <c r="D26" s="25" t="s">
        <v>389</v>
      </c>
      <c r="E26" s="25" t="s">
        <v>421</v>
      </c>
    </row>
    <row r="27" spans="2:5" x14ac:dyDescent="0.2">
      <c r="B27" s="25" t="s">
        <v>422</v>
      </c>
      <c r="C27" s="25">
        <v>539632</v>
      </c>
      <c r="D27" s="25" t="s">
        <v>389</v>
      </c>
      <c r="E27" s="25" t="s">
        <v>423</v>
      </c>
    </row>
    <row r="28" spans="2:5" x14ac:dyDescent="0.2">
      <c r="B28" s="25" t="s">
        <v>424</v>
      </c>
      <c r="C28" s="25">
        <v>542377</v>
      </c>
      <c r="D28" s="25" t="s">
        <v>425</v>
      </c>
      <c r="E28" s="25" t="s">
        <v>406</v>
      </c>
    </row>
    <row r="29" spans="2:5" x14ac:dyDescent="0.2">
      <c r="B29" s="25" t="s">
        <v>426</v>
      </c>
      <c r="C29" s="25">
        <v>524412</v>
      </c>
      <c r="D29" s="25" t="s">
        <v>389</v>
      </c>
      <c r="E29" s="25" t="s">
        <v>427</v>
      </c>
    </row>
    <row r="30" spans="2:5" x14ac:dyDescent="0.2">
      <c r="B30" s="25" t="s">
        <v>428</v>
      </c>
      <c r="C30" s="25" t="s">
        <v>389</v>
      </c>
      <c r="D30" s="25" t="s">
        <v>429</v>
      </c>
      <c r="E30" s="25" t="s">
        <v>400</v>
      </c>
    </row>
    <row r="31" spans="2:5" x14ac:dyDescent="0.2">
      <c r="B31" s="25" t="s">
        <v>430</v>
      </c>
      <c r="C31" s="25">
        <v>542580</v>
      </c>
      <c r="D31" s="25" t="s">
        <v>431</v>
      </c>
      <c r="E31" s="25" t="s">
        <v>432</v>
      </c>
    </row>
    <row r="32" spans="2:5" x14ac:dyDescent="0.2">
      <c r="B32" s="25" t="s">
        <v>433</v>
      </c>
      <c r="C32" s="25">
        <v>524348</v>
      </c>
      <c r="D32" s="25" t="s">
        <v>434</v>
      </c>
      <c r="E32" s="25" t="s">
        <v>427</v>
      </c>
    </row>
    <row r="33" spans="2:5" x14ac:dyDescent="0.2">
      <c r="B33" s="25" t="s">
        <v>435</v>
      </c>
      <c r="C33" s="25">
        <v>524208</v>
      </c>
      <c r="D33" s="25" t="s">
        <v>436</v>
      </c>
      <c r="E33" s="25" t="s">
        <v>437</v>
      </c>
    </row>
    <row r="34" spans="2:5" x14ac:dyDescent="0.2">
      <c r="B34" s="25" t="s">
        <v>438</v>
      </c>
      <c r="C34" s="25">
        <v>526488</v>
      </c>
      <c r="D34" s="25" t="s">
        <v>389</v>
      </c>
      <c r="E34" s="25" t="s">
        <v>404</v>
      </c>
    </row>
    <row r="35" spans="2:5" x14ac:dyDescent="0.2">
      <c r="B35" s="25" t="s">
        <v>439</v>
      </c>
      <c r="C35" s="25">
        <v>514274</v>
      </c>
      <c r="D35" s="25" t="s">
        <v>440</v>
      </c>
      <c r="E35" s="25" t="s">
        <v>404</v>
      </c>
    </row>
    <row r="36" spans="2:5" x14ac:dyDescent="0.2">
      <c r="B36" s="25" t="s">
        <v>441</v>
      </c>
      <c r="C36" s="25" t="s">
        <v>389</v>
      </c>
      <c r="D36" s="25" t="s">
        <v>442</v>
      </c>
      <c r="E36" s="25" t="s">
        <v>400</v>
      </c>
    </row>
    <row r="37" spans="2:5" x14ac:dyDescent="0.2">
      <c r="B37" s="25" t="s">
        <v>443</v>
      </c>
      <c r="C37" s="25">
        <v>519319</v>
      </c>
      <c r="D37" s="25" t="s">
        <v>389</v>
      </c>
      <c r="E37" s="25" t="s">
        <v>395</v>
      </c>
    </row>
    <row r="38" spans="2:5" x14ac:dyDescent="0.2">
      <c r="B38" s="25" t="s">
        <v>444</v>
      </c>
      <c r="C38" s="25">
        <v>512038</v>
      </c>
      <c r="D38" s="25" t="s">
        <v>389</v>
      </c>
      <c r="E38" s="25" t="s">
        <v>411</v>
      </c>
    </row>
    <row r="39" spans="2:5" x14ac:dyDescent="0.2">
      <c r="B39" s="25" t="s">
        <v>445</v>
      </c>
      <c r="C39" s="25">
        <v>541988</v>
      </c>
      <c r="D39" s="25" t="s">
        <v>446</v>
      </c>
      <c r="E39" s="25" t="s">
        <v>447</v>
      </c>
    </row>
    <row r="40" spans="2:5" x14ac:dyDescent="0.2">
      <c r="B40" s="25" t="s">
        <v>448</v>
      </c>
      <c r="C40" s="25">
        <v>539528</v>
      </c>
      <c r="D40" s="25" t="s">
        <v>389</v>
      </c>
      <c r="E40" s="25" t="s">
        <v>449</v>
      </c>
    </row>
    <row r="41" spans="2:5" x14ac:dyDescent="0.2">
      <c r="B41" s="25" t="s">
        <v>450</v>
      </c>
      <c r="C41" s="25">
        <v>523204</v>
      </c>
      <c r="D41" s="25" t="s">
        <v>451</v>
      </c>
      <c r="E41" s="25" t="s">
        <v>452</v>
      </c>
    </row>
    <row r="42" spans="2:5" x14ac:dyDescent="0.2">
      <c r="B42" s="25" t="s">
        <v>453</v>
      </c>
      <c r="C42" s="25">
        <v>512165</v>
      </c>
      <c r="D42" s="25" t="s">
        <v>389</v>
      </c>
      <c r="E42" s="25" t="s">
        <v>411</v>
      </c>
    </row>
    <row r="43" spans="2:5" x14ac:dyDescent="0.2">
      <c r="B43" s="25" t="s">
        <v>454</v>
      </c>
      <c r="C43" s="25">
        <v>500002</v>
      </c>
      <c r="D43" s="25" t="s">
        <v>455</v>
      </c>
      <c r="E43" s="25" t="s">
        <v>432</v>
      </c>
    </row>
    <row r="44" spans="2:5" x14ac:dyDescent="0.2">
      <c r="B44" s="25" t="s">
        <v>456</v>
      </c>
      <c r="C44" s="25">
        <v>500488</v>
      </c>
      <c r="D44" s="25" t="s">
        <v>457</v>
      </c>
      <c r="E44" s="25" t="s">
        <v>427</v>
      </c>
    </row>
    <row r="45" spans="2:5" x14ac:dyDescent="0.2">
      <c r="B45" s="25" t="s">
        <v>458</v>
      </c>
      <c r="C45" s="25">
        <v>500488</v>
      </c>
      <c r="D45" s="25" t="s">
        <v>459</v>
      </c>
      <c r="E45" s="25" t="s">
        <v>427</v>
      </c>
    </row>
    <row r="46" spans="2:5" x14ac:dyDescent="0.2">
      <c r="B46" s="25" t="s">
        <v>460</v>
      </c>
      <c r="C46" s="25">
        <v>520123</v>
      </c>
      <c r="D46" s="25" t="s">
        <v>389</v>
      </c>
      <c r="E46" s="25" t="s">
        <v>461</v>
      </c>
    </row>
    <row r="47" spans="2:5" x14ac:dyDescent="0.2">
      <c r="B47" s="25" t="s">
        <v>462</v>
      </c>
      <c r="C47" s="25">
        <v>513119</v>
      </c>
      <c r="D47" s="25" t="s">
        <v>389</v>
      </c>
      <c r="E47" s="25" t="s">
        <v>463</v>
      </c>
    </row>
    <row r="48" spans="2:5" x14ac:dyDescent="0.2">
      <c r="B48" s="25" t="s">
        <v>464</v>
      </c>
      <c r="C48" s="25">
        <v>520123</v>
      </c>
      <c r="D48" s="25" t="s">
        <v>389</v>
      </c>
      <c r="E48" s="25" t="s">
        <v>461</v>
      </c>
    </row>
    <row r="49" spans="2:5" x14ac:dyDescent="0.2">
      <c r="B49" s="25" t="s">
        <v>465</v>
      </c>
      <c r="C49" s="25">
        <v>532682</v>
      </c>
      <c r="D49" s="25" t="s">
        <v>466</v>
      </c>
      <c r="E49" s="25" t="s">
        <v>467</v>
      </c>
    </row>
    <row r="50" spans="2:5" x14ac:dyDescent="0.2">
      <c r="B50" s="25" t="s">
        <v>468</v>
      </c>
      <c r="C50" s="25">
        <v>539560</v>
      </c>
      <c r="D50" s="25" t="s">
        <v>389</v>
      </c>
      <c r="E50" s="25" t="s">
        <v>469</v>
      </c>
    </row>
    <row r="51" spans="2:5" x14ac:dyDescent="0.2">
      <c r="B51" s="25" t="s">
        <v>470</v>
      </c>
      <c r="C51" s="25">
        <v>532057</v>
      </c>
      <c r="D51" s="25" t="s">
        <v>389</v>
      </c>
      <c r="E51" s="25" t="s">
        <v>406</v>
      </c>
    </row>
    <row r="52" spans="2:5" x14ac:dyDescent="0.2">
      <c r="B52" s="25" t="s">
        <v>471</v>
      </c>
      <c r="C52" s="25">
        <v>538952</v>
      </c>
      <c r="D52" s="25" t="s">
        <v>389</v>
      </c>
      <c r="E52" s="25" t="s">
        <v>406</v>
      </c>
    </row>
    <row r="53" spans="2:5" x14ac:dyDescent="0.2">
      <c r="B53" s="25" t="s">
        <v>472</v>
      </c>
      <c r="C53" s="25">
        <v>538935</v>
      </c>
      <c r="D53" s="25" t="s">
        <v>389</v>
      </c>
      <c r="E53" s="25" t="s">
        <v>473</v>
      </c>
    </row>
    <row r="54" spans="2:5" x14ac:dyDescent="0.2">
      <c r="B54" s="25" t="s">
        <v>474</v>
      </c>
      <c r="C54" s="25">
        <v>539544</v>
      </c>
      <c r="D54" s="25" t="s">
        <v>389</v>
      </c>
      <c r="E54" s="25" t="s">
        <v>475</v>
      </c>
    </row>
    <row r="55" spans="2:5" x14ac:dyDescent="0.2">
      <c r="B55" s="25" t="s">
        <v>476</v>
      </c>
      <c r="C55" s="25">
        <v>511756</v>
      </c>
      <c r="D55" s="25" t="s">
        <v>389</v>
      </c>
      <c r="E55" s="25" t="s">
        <v>406</v>
      </c>
    </row>
    <row r="56" spans="2:5" x14ac:dyDescent="0.2">
      <c r="B56" s="25" t="s">
        <v>477</v>
      </c>
      <c r="C56" s="25">
        <v>511756</v>
      </c>
      <c r="D56" s="25" t="s">
        <v>389</v>
      </c>
      <c r="E56" s="25" t="s">
        <v>406</v>
      </c>
    </row>
    <row r="57" spans="2:5" x14ac:dyDescent="0.2">
      <c r="B57" s="25" t="s">
        <v>478</v>
      </c>
      <c r="C57" s="25" t="s">
        <v>389</v>
      </c>
      <c r="D57" s="25" t="s">
        <v>479</v>
      </c>
      <c r="E57" s="25" t="s">
        <v>480</v>
      </c>
    </row>
    <row r="58" spans="2:5" x14ac:dyDescent="0.2">
      <c r="B58" s="25" t="s">
        <v>481</v>
      </c>
      <c r="C58" s="25">
        <v>531161</v>
      </c>
      <c r="D58" s="25" t="s">
        <v>389</v>
      </c>
      <c r="E58" s="25" t="s">
        <v>482</v>
      </c>
    </row>
    <row r="59" spans="2:5" x14ac:dyDescent="0.2">
      <c r="B59" s="25" t="s">
        <v>483</v>
      </c>
      <c r="C59" s="25">
        <v>500410</v>
      </c>
      <c r="D59" s="25" t="s">
        <v>484</v>
      </c>
      <c r="E59" s="25" t="s">
        <v>402</v>
      </c>
    </row>
    <row r="60" spans="2:5" x14ac:dyDescent="0.2">
      <c r="B60" s="25" t="s">
        <v>485</v>
      </c>
      <c r="C60" s="25">
        <v>517494</v>
      </c>
      <c r="D60" s="25" t="s">
        <v>389</v>
      </c>
      <c r="E60" s="25" t="s">
        <v>486</v>
      </c>
    </row>
    <row r="61" spans="2:5" x14ac:dyDescent="0.2">
      <c r="B61" s="25" t="s">
        <v>487</v>
      </c>
      <c r="C61" s="25">
        <v>532268</v>
      </c>
      <c r="D61" s="25" t="s">
        <v>488</v>
      </c>
      <c r="E61" s="25" t="s">
        <v>375</v>
      </c>
    </row>
    <row r="62" spans="2:5" x14ac:dyDescent="0.2">
      <c r="B62" s="25" t="s">
        <v>489</v>
      </c>
      <c r="C62" s="25" t="s">
        <v>389</v>
      </c>
      <c r="D62" s="25" t="s">
        <v>490</v>
      </c>
      <c r="E62" s="25" t="s">
        <v>400</v>
      </c>
    </row>
    <row r="63" spans="2:5" x14ac:dyDescent="0.2">
      <c r="B63" s="25" t="s">
        <v>491</v>
      </c>
      <c r="C63" s="25" t="s">
        <v>389</v>
      </c>
      <c r="D63" s="25" t="s">
        <v>492</v>
      </c>
      <c r="E63" s="25" t="s">
        <v>400</v>
      </c>
    </row>
    <row r="64" spans="2:5" x14ac:dyDescent="0.2">
      <c r="B64" s="25" t="s">
        <v>493</v>
      </c>
      <c r="C64" s="25">
        <v>530093</v>
      </c>
      <c r="D64" s="25" t="s">
        <v>389</v>
      </c>
      <c r="E64" s="25" t="s">
        <v>494</v>
      </c>
    </row>
    <row r="65" spans="2:5" x14ac:dyDescent="0.2">
      <c r="B65" s="25" t="s">
        <v>495</v>
      </c>
      <c r="C65" s="25" t="s">
        <v>389</v>
      </c>
      <c r="D65" s="25" t="s">
        <v>496</v>
      </c>
      <c r="E65" s="25" t="s">
        <v>400</v>
      </c>
    </row>
    <row r="66" spans="2:5" x14ac:dyDescent="0.2">
      <c r="B66" s="25" t="s">
        <v>497</v>
      </c>
      <c r="C66" s="25">
        <v>539661</v>
      </c>
      <c r="D66" s="25" t="s">
        <v>389</v>
      </c>
      <c r="E66" s="25" t="s">
        <v>423</v>
      </c>
    </row>
    <row r="67" spans="2:5" x14ac:dyDescent="0.2">
      <c r="B67" s="25" t="s">
        <v>498</v>
      </c>
      <c r="C67" s="25">
        <v>531525</v>
      </c>
      <c r="D67" s="25" t="s">
        <v>389</v>
      </c>
      <c r="E67" s="25" t="s">
        <v>482</v>
      </c>
    </row>
    <row r="68" spans="2:5" x14ac:dyDescent="0.2">
      <c r="B68" s="25" t="s">
        <v>499</v>
      </c>
      <c r="C68" s="25">
        <v>538570</v>
      </c>
      <c r="D68" s="25" t="s">
        <v>500</v>
      </c>
      <c r="E68" s="25" t="s">
        <v>372</v>
      </c>
    </row>
    <row r="69" spans="2:5" x14ac:dyDescent="0.2">
      <c r="B69" s="25" t="s">
        <v>501</v>
      </c>
      <c r="C69" s="25">
        <v>517356</v>
      </c>
      <c r="D69" s="25" t="s">
        <v>389</v>
      </c>
      <c r="E69" s="25" t="s">
        <v>486</v>
      </c>
    </row>
    <row r="70" spans="2:5" x14ac:dyDescent="0.2">
      <c r="B70" s="25" t="s">
        <v>502</v>
      </c>
      <c r="C70" s="25">
        <v>530043</v>
      </c>
      <c r="D70" s="25" t="s">
        <v>389</v>
      </c>
      <c r="E70" s="25" t="s">
        <v>503</v>
      </c>
    </row>
    <row r="71" spans="2:5" x14ac:dyDescent="0.2">
      <c r="B71" s="25" t="s">
        <v>504</v>
      </c>
      <c r="C71" s="25">
        <v>539391</v>
      </c>
      <c r="D71" s="25" t="s">
        <v>389</v>
      </c>
      <c r="E71" s="25" t="s">
        <v>406</v>
      </c>
    </row>
    <row r="72" spans="2:5" x14ac:dyDescent="0.2">
      <c r="B72" s="25" t="s">
        <v>505</v>
      </c>
      <c r="C72" s="25">
        <v>513149</v>
      </c>
      <c r="D72" s="25" t="s">
        <v>506</v>
      </c>
      <c r="E72" s="25" t="s">
        <v>507</v>
      </c>
    </row>
    <row r="73" spans="2:5" x14ac:dyDescent="0.2">
      <c r="B73" s="25" t="s">
        <v>508</v>
      </c>
      <c r="C73" s="25">
        <v>524091</v>
      </c>
      <c r="D73" s="25" t="s">
        <v>389</v>
      </c>
      <c r="E73" s="25" t="s">
        <v>509</v>
      </c>
    </row>
    <row r="74" spans="2:5" x14ac:dyDescent="0.2">
      <c r="B74" s="25" t="s">
        <v>510</v>
      </c>
      <c r="C74" s="25">
        <v>532762</v>
      </c>
      <c r="D74" s="25" t="s">
        <v>511</v>
      </c>
      <c r="E74" s="25" t="s">
        <v>512</v>
      </c>
    </row>
    <row r="75" spans="2:5" x14ac:dyDescent="0.2">
      <c r="B75" s="25" t="s">
        <v>513</v>
      </c>
      <c r="C75" s="25">
        <v>511706</v>
      </c>
      <c r="D75" s="25" t="s">
        <v>389</v>
      </c>
      <c r="E75" s="25" t="s">
        <v>372</v>
      </c>
    </row>
    <row r="76" spans="2:5" x14ac:dyDescent="0.2">
      <c r="B76" s="25" t="s">
        <v>514</v>
      </c>
      <c r="C76" s="25">
        <v>511706</v>
      </c>
      <c r="D76" s="25" t="s">
        <v>389</v>
      </c>
      <c r="E76" s="25" t="s">
        <v>372</v>
      </c>
    </row>
    <row r="77" spans="2:5" x14ac:dyDescent="0.2">
      <c r="B77" s="25" t="s">
        <v>515</v>
      </c>
      <c r="C77" s="25">
        <v>541144</v>
      </c>
      <c r="D77" s="25" t="s">
        <v>389</v>
      </c>
      <c r="E77" s="25" t="s">
        <v>503</v>
      </c>
    </row>
    <row r="78" spans="2:5" x14ac:dyDescent="0.2">
      <c r="B78" s="25" t="s">
        <v>516</v>
      </c>
      <c r="C78" s="25">
        <v>512599</v>
      </c>
      <c r="D78" s="25" t="s">
        <v>517</v>
      </c>
      <c r="E78" s="25" t="s">
        <v>411</v>
      </c>
    </row>
    <row r="79" spans="2:5" x14ac:dyDescent="0.2">
      <c r="B79" s="25" t="s">
        <v>518</v>
      </c>
      <c r="C79" s="25">
        <v>542066</v>
      </c>
      <c r="D79" s="25" t="s">
        <v>519</v>
      </c>
      <c r="E79" s="25" t="s">
        <v>520</v>
      </c>
    </row>
    <row r="80" spans="2:5" x14ac:dyDescent="0.2">
      <c r="B80" s="25" t="s">
        <v>521</v>
      </c>
      <c r="C80" s="25">
        <v>541450</v>
      </c>
      <c r="D80" s="25" t="s">
        <v>522</v>
      </c>
      <c r="E80" s="25" t="s">
        <v>432</v>
      </c>
    </row>
    <row r="81" spans="2:5" x14ac:dyDescent="0.2">
      <c r="B81" s="25" t="s">
        <v>523</v>
      </c>
      <c r="C81" s="25">
        <v>532921</v>
      </c>
      <c r="D81" s="25" t="s">
        <v>524</v>
      </c>
      <c r="E81" s="25" t="s">
        <v>525</v>
      </c>
    </row>
    <row r="82" spans="2:5" x14ac:dyDescent="0.2">
      <c r="B82" s="25" t="s">
        <v>526</v>
      </c>
      <c r="C82" s="25">
        <v>533096</v>
      </c>
      <c r="D82" s="25" t="s">
        <v>527</v>
      </c>
      <c r="E82" s="25" t="s">
        <v>528</v>
      </c>
    </row>
    <row r="83" spans="2:5" x14ac:dyDescent="0.2">
      <c r="B83" s="25" t="s">
        <v>529</v>
      </c>
      <c r="C83" s="25">
        <v>539254</v>
      </c>
      <c r="D83" s="25" t="s">
        <v>530</v>
      </c>
      <c r="E83" s="25" t="s">
        <v>528</v>
      </c>
    </row>
    <row r="84" spans="2:5" x14ac:dyDescent="0.2">
      <c r="B84" s="25" t="s">
        <v>531</v>
      </c>
      <c r="C84" s="25">
        <v>538563</v>
      </c>
      <c r="D84" s="25" t="s">
        <v>389</v>
      </c>
      <c r="E84" s="25" t="s">
        <v>411</v>
      </c>
    </row>
    <row r="85" spans="2:5" x14ac:dyDescent="0.2">
      <c r="B85" s="25" t="s">
        <v>532</v>
      </c>
      <c r="C85" s="25">
        <v>526711</v>
      </c>
      <c r="D85" s="25" t="s">
        <v>389</v>
      </c>
      <c r="E85" s="25" t="s">
        <v>533</v>
      </c>
    </row>
    <row r="86" spans="2:5" x14ac:dyDescent="0.2">
      <c r="B86" s="25" t="s">
        <v>534</v>
      </c>
      <c r="C86" s="25">
        <v>523411</v>
      </c>
      <c r="D86" s="25" t="s">
        <v>389</v>
      </c>
      <c r="E86" s="25" t="s">
        <v>535</v>
      </c>
    </row>
    <row r="87" spans="2:5" x14ac:dyDescent="0.2">
      <c r="B87" s="25" t="s">
        <v>536</v>
      </c>
      <c r="C87" s="25">
        <v>539506</v>
      </c>
      <c r="D87" s="25" t="s">
        <v>389</v>
      </c>
      <c r="E87" s="25" t="s">
        <v>406</v>
      </c>
    </row>
    <row r="88" spans="2:5" x14ac:dyDescent="0.2">
      <c r="B88" s="25" t="s">
        <v>537</v>
      </c>
      <c r="C88" s="25">
        <v>507852</v>
      </c>
      <c r="D88" s="25" t="s">
        <v>389</v>
      </c>
      <c r="E88" s="25" t="s">
        <v>503</v>
      </c>
    </row>
    <row r="89" spans="2:5" x14ac:dyDescent="0.2">
      <c r="B89" s="25" t="s">
        <v>538</v>
      </c>
      <c r="C89" s="25">
        <v>541865</v>
      </c>
      <c r="D89" s="25" t="s">
        <v>389</v>
      </c>
      <c r="E89" s="25" t="s">
        <v>423</v>
      </c>
    </row>
    <row r="90" spans="2:5" x14ac:dyDescent="0.2">
      <c r="B90" s="25" t="s">
        <v>539</v>
      </c>
      <c r="C90" s="25">
        <v>519183</v>
      </c>
      <c r="D90" s="25" t="s">
        <v>540</v>
      </c>
      <c r="E90" s="25" t="s">
        <v>449</v>
      </c>
    </row>
    <row r="91" spans="2:5" x14ac:dyDescent="0.2">
      <c r="B91" s="25" t="s">
        <v>541</v>
      </c>
      <c r="C91" s="25">
        <v>539493</v>
      </c>
      <c r="D91" s="25" t="s">
        <v>389</v>
      </c>
      <c r="E91" s="25" t="s">
        <v>406</v>
      </c>
    </row>
    <row r="92" spans="2:5" x14ac:dyDescent="0.2">
      <c r="B92" s="25" t="s">
        <v>542</v>
      </c>
      <c r="C92" s="25">
        <v>539189</v>
      </c>
      <c r="D92" s="25" t="s">
        <v>389</v>
      </c>
      <c r="E92" s="25" t="s">
        <v>475</v>
      </c>
    </row>
    <row r="93" spans="2:5" x14ac:dyDescent="0.2">
      <c r="B93" s="25" t="s">
        <v>543</v>
      </c>
      <c r="C93" s="25">
        <v>780018</v>
      </c>
      <c r="D93" s="25" t="s">
        <v>389</v>
      </c>
      <c r="E93" s="25" t="s">
        <v>480</v>
      </c>
    </row>
    <row r="94" spans="2:5" x14ac:dyDescent="0.2">
      <c r="B94" s="25" t="s">
        <v>544</v>
      </c>
      <c r="C94" s="25">
        <v>538365</v>
      </c>
      <c r="D94" s="25" t="s">
        <v>545</v>
      </c>
      <c r="E94" s="25" t="s">
        <v>421</v>
      </c>
    </row>
    <row r="95" spans="2:5" x14ac:dyDescent="0.2">
      <c r="B95" s="25" t="s">
        <v>546</v>
      </c>
      <c r="C95" s="25">
        <v>532727</v>
      </c>
      <c r="D95" s="25" t="s">
        <v>547</v>
      </c>
      <c r="E95" s="25" t="s">
        <v>421</v>
      </c>
    </row>
    <row r="96" spans="2:5" x14ac:dyDescent="0.2">
      <c r="B96" s="25" t="s">
        <v>548</v>
      </c>
      <c r="C96" s="25">
        <v>531592</v>
      </c>
      <c r="D96" s="25" t="s">
        <v>389</v>
      </c>
      <c r="E96" s="25" t="s">
        <v>549</v>
      </c>
    </row>
    <row r="97" spans="2:5" x14ac:dyDescent="0.2">
      <c r="B97" s="25" t="s">
        <v>550</v>
      </c>
      <c r="C97" s="25">
        <v>532056</v>
      </c>
      <c r="D97" s="25" t="s">
        <v>389</v>
      </c>
      <c r="E97" s="25" t="s">
        <v>409</v>
      </c>
    </row>
    <row r="98" spans="2:5" x14ac:dyDescent="0.2">
      <c r="B98" s="25" t="s">
        <v>551</v>
      </c>
      <c r="C98" s="25">
        <v>514113</v>
      </c>
      <c r="D98" s="25" t="s">
        <v>389</v>
      </c>
      <c r="E98" s="25" t="s">
        <v>404</v>
      </c>
    </row>
    <row r="99" spans="2:5" x14ac:dyDescent="0.2">
      <c r="B99" s="25" t="s">
        <v>552</v>
      </c>
      <c r="C99" s="25">
        <v>534707</v>
      </c>
      <c r="D99" s="25" t="s">
        <v>389</v>
      </c>
      <c r="E99" s="25" t="s">
        <v>503</v>
      </c>
    </row>
    <row r="100" spans="2:5" x14ac:dyDescent="0.2">
      <c r="B100" s="25" t="s">
        <v>553</v>
      </c>
      <c r="C100" s="25">
        <v>540691</v>
      </c>
      <c r="D100" s="25" t="s">
        <v>554</v>
      </c>
      <c r="E100" s="25" t="s">
        <v>555</v>
      </c>
    </row>
    <row r="101" spans="2:5" x14ac:dyDescent="0.2">
      <c r="B101" s="25" t="s">
        <v>556</v>
      </c>
      <c r="C101" s="25">
        <v>535755</v>
      </c>
      <c r="D101" s="25" t="s">
        <v>557</v>
      </c>
      <c r="E101" s="25" t="s">
        <v>558</v>
      </c>
    </row>
    <row r="102" spans="2:5" x14ac:dyDescent="0.2">
      <c r="B102" s="25" t="s">
        <v>559</v>
      </c>
      <c r="C102" s="25">
        <v>532974</v>
      </c>
      <c r="D102" s="25" t="s">
        <v>560</v>
      </c>
      <c r="E102" s="25" t="s">
        <v>372</v>
      </c>
    </row>
    <row r="103" spans="2:5" x14ac:dyDescent="0.2">
      <c r="B103" s="25" t="s">
        <v>561</v>
      </c>
      <c r="C103" s="25">
        <v>540146</v>
      </c>
      <c r="D103" s="25" t="s">
        <v>389</v>
      </c>
      <c r="E103" s="25" t="s">
        <v>423</v>
      </c>
    </row>
    <row r="104" spans="2:5" x14ac:dyDescent="0.2">
      <c r="B104" s="25" t="s">
        <v>562</v>
      </c>
      <c r="C104" s="25">
        <v>513513</v>
      </c>
      <c r="D104" s="25" t="s">
        <v>389</v>
      </c>
      <c r="E104" s="25" t="s">
        <v>421</v>
      </c>
    </row>
    <row r="105" spans="2:5" x14ac:dyDescent="0.2">
      <c r="B105" s="25" t="s">
        <v>563</v>
      </c>
      <c r="C105" s="25">
        <v>521141</v>
      </c>
      <c r="D105" s="25" t="s">
        <v>389</v>
      </c>
      <c r="E105" s="25" t="s">
        <v>404</v>
      </c>
    </row>
    <row r="106" spans="2:5" x14ac:dyDescent="0.2">
      <c r="B106" s="25" t="s">
        <v>564</v>
      </c>
      <c r="C106" s="25">
        <v>540205</v>
      </c>
      <c r="D106" s="25" t="s">
        <v>389</v>
      </c>
      <c r="E106" s="25" t="s">
        <v>411</v>
      </c>
    </row>
    <row r="107" spans="2:5" x14ac:dyDescent="0.2">
      <c r="B107" s="25" t="s">
        <v>565</v>
      </c>
      <c r="C107" s="25">
        <v>539056</v>
      </c>
      <c r="D107" s="25" t="s">
        <v>566</v>
      </c>
      <c r="E107" s="25" t="s">
        <v>567</v>
      </c>
    </row>
    <row r="108" spans="2:5" x14ac:dyDescent="0.2">
      <c r="B108" s="25" t="s">
        <v>568</v>
      </c>
      <c r="C108" s="25">
        <v>511359</v>
      </c>
      <c r="D108" s="25" t="s">
        <v>389</v>
      </c>
      <c r="E108" s="25" t="s">
        <v>406</v>
      </c>
    </row>
    <row r="109" spans="2:5" x14ac:dyDescent="0.2">
      <c r="B109" s="25" t="s">
        <v>569</v>
      </c>
      <c r="C109" s="25">
        <v>530431</v>
      </c>
      <c r="D109" s="25" t="s">
        <v>389</v>
      </c>
      <c r="E109" s="25" t="s">
        <v>411</v>
      </c>
    </row>
    <row r="110" spans="2:5" x14ac:dyDescent="0.2">
      <c r="B110" s="25" t="s">
        <v>570</v>
      </c>
      <c r="C110" s="25">
        <v>523120</v>
      </c>
      <c r="D110" s="25" t="s">
        <v>389</v>
      </c>
      <c r="E110" s="25" t="s">
        <v>571</v>
      </c>
    </row>
    <row r="111" spans="2:5" x14ac:dyDescent="0.2">
      <c r="B111" s="25" t="s">
        <v>572</v>
      </c>
      <c r="C111" s="25">
        <v>517041</v>
      </c>
      <c r="D111" s="25" t="s">
        <v>573</v>
      </c>
      <c r="E111" s="25" t="s">
        <v>574</v>
      </c>
    </row>
    <row r="112" spans="2:5" x14ac:dyDescent="0.2">
      <c r="B112" s="25" t="s">
        <v>575</v>
      </c>
      <c r="C112" s="25">
        <v>532172</v>
      </c>
      <c r="D112" s="25" t="s">
        <v>576</v>
      </c>
      <c r="E112" s="25" t="s">
        <v>375</v>
      </c>
    </row>
    <row r="113" spans="2:5" x14ac:dyDescent="0.2">
      <c r="B113" s="25" t="s">
        <v>577</v>
      </c>
      <c r="C113" s="25">
        <v>523031</v>
      </c>
      <c r="D113" s="25" t="s">
        <v>389</v>
      </c>
      <c r="E113" s="25" t="s">
        <v>578</v>
      </c>
    </row>
    <row r="114" spans="2:5" x14ac:dyDescent="0.2">
      <c r="B114" s="25" t="s">
        <v>579</v>
      </c>
      <c r="C114" s="25">
        <v>521048</v>
      </c>
      <c r="D114" s="25" t="s">
        <v>389</v>
      </c>
      <c r="E114" s="25" t="s">
        <v>404</v>
      </c>
    </row>
    <row r="115" spans="2:5" x14ac:dyDescent="0.2">
      <c r="B115" s="25" t="s">
        <v>580</v>
      </c>
      <c r="C115" s="25">
        <v>534612</v>
      </c>
      <c r="D115" s="25" t="s">
        <v>389</v>
      </c>
      <c r="E115" s="25" t="s">
        <v>528</v>
      </c>
    </row>
    <row r="116" spans="2:5" x14ac:dyDescent="0.2">
      <c r="B116" s="25" t="s">
        <v>581</v>
      </c>
      <c r="C116" s="25">
        <v>506947</v>
      </c>
      <c r="D116" s="25" t="s">
        <v>389</v>
      </c>
      <c r="E116" s="25" t="s">
        <v>437</v>
      </c>
    </row>
    <row r="117" spans="2:5" x14ac:dyDescent="0.2">
      <c r="B117" s="25" t="s">
        <v>582</v>
      </c>
      <c r="C117" s="25">
        <v>531047</v>
      </c>
      <c r="D117" s="25" t="s">
        <v>389</v>
      </c>
      <c r="E117" s="25" t="s">
        <v>406</v>
      </c>
    </row>
    <row r="118" spans="2:5" x14ac:dyDescent="0.2">
      <c r="B118" s="25" t="s">
        <v>583</v>
      </c>
      <c r="C118" s="25">
        <v>539982</v>
      </c>
      <c r="D118" s="25" t="s">
        <v>389</v>
      </c>
      <c r="E118" s="25" t="s">
        <v>584</v>
      </c>
    </row>
    <row r="119" spans="2:5" x14ac:dyDescent="0.2">
      <c r="B119" s="25" t="s">
        <v>585</v>
      </c>
      <c r="C119" s="25">
        <v>540025</v>
      </c>
      <c r="D119" s="25" t="s">
        <v>586</v>
      </c>
      <c r="E119" s="25" t="s">
        <v>587</v>
      </c>
    </row>
    <row r="120" spans="2:5" x14ac:dyDescent="0.2">
      <c r="B120" s="25" t="s">
        <v>588</v>
      </c>
      <c r="C120" s="25">
        <v>523269</v>
      </c>
      <c r="D120" s="25" t="s">
        <v>589</v>
      </c>
      <c r="E120" s="25" t="s">
        <v>590</v>
      </c>
    </row>
    <row r="121" spans="2:5" x14ac:dyDescent="0.2">
      <c r="B121" s="25" t="s">
        <v>591</v>
      </c>
      <c r="C121" s="25">
        <v>523269</v>
      </c>
      <c r="D121" s="25" t="s">
        <v>589</v>
      </c>
      <c r="E121" s="25" t="s">
        <v>590</v>
      </c>
    </row>
    <row r="122" spans="2:5" x14ac:dyDescent="0.2">
      <c r="B122" s="25" t="s">
        <v>592</v>
      </c>
      <c r="C122" s="25">
        <v>531429</v>
      </c>
      <c r="D122" s="25" t="s">
        <v>389</v>
      </c>
      <c r="E122" s="25" t="s">
        <v>482</v>
      </c>
    </row>
    <row r="123" spans="2:5" x14ac:dyDescent="0.2">
      <c r="B123" s="25" t="s">
        <v>593</v>
      </c>
      <c r="C123" s="25">
        <v>539773</v>
      </c>
      <c r="D123" s="25" t="s">
        <v>389</v>
      </c>
      <c r="E123" s="25" t="s">
        <v>406</v>
      </c>
    </row>
    <row r="124" spans="2:5" x14ac:dyDescent="0.2">
      <c r="B124" s="25" t="s">
        <v>594</v>
      </c>
      <c r="C124" s="25">
        <v>531686</v>
      </c>
      <c r="D124" s="25" t="s">
        <v>389</v>
      </c>
      <c r="E124" s="25" t="s">
        <v>427</v>
      </c>
    </row>
    <row r="125" spans="2:5" x14ac:dyDescent="0.2">
      <c r="B125" s="25" t="s">
        <v>595</v>
      </c>
      <c r="C125" s="25">
        <v>541152</v>
      </c>
      <c r="D125" s="25" t="s">
        <v>389</v>
      </c>
      <c r="E125" s="25" t="s">
        <v>411</v>
      </c>
    </row>
    <row r="126" spans="2:5" x14ac:dyDescent="0.2">
      <c r="B126" s="25" t="s">
        <v>596</v>
      </c>
      <c r="C126" s="25">
        <v>541152</v>
      </c>
      <c r="D126" s="25" t="s">
        <v>389</v>
      </c>
      <c r="E126" s="25" t="s">
        <v>411</v>
      </c>
    </row>
    <row r="127" spans="2:5" x14ac:dyDescent="0.2">
      <c r="B127" s="25" t="s">
        <v>597</v>
      </c>
      <c r="C127" s="25">
        <v>500003</v>
      </c>
      <c r="D127" s="25" t="s">
        <v>598</v>
      </c>
      <c r="E127" s="25" t="s">
        <v>599</v>
      </c>
    </row>
    <row r="128" spans="2:5" x14ac:dyDescent="0.2">
      <c r="B128" s="25" t="s">
        <v>600</v>
      </c>
      <c r="C128" s="25">
        <v>541402</v>
      </c>
      <c r="D128" s="25" t="s">
        <v>389</v>
      </c>
      <c r="E128" s="25" t="s">
        <v>397</v>
      </c>
    </row>
    <row r="129" spans="2:5" x14ac:dyDescent="0.2">
      <c r="B129" s="25" t="s">
        <v>601</v>
      </c>
      <c r="C129" s="25">
        <v>531921</v>
      </c>
      <c r="D129" s="25" t="s">
        <v>602</v>
      </c>
      <c r="E129" s="25" t="s">
        <v>603</v>
      </c>
    </row>
    <row r="130" spans="2:5" x14ac:dyDescent="0.2">
      <c r="B130" s="25" t="s">
        <v>604</v>
      </c>
      <c r="C130" s="25">
        <v>500463</v>
      </c>
      <c r="D130" s="25" t="s">
        <v>605</v>
      </c>
      <c r="E130" s="25" t="s">
        <v>375</v>
      </c>
    </row>
    <row r="131" spans="2:5" x14ac:dyDescent="0.2">
      <c r="B131" s="25" t="s">
        <v>606</v>
      </c>
      <c r="C131" s="25">
        <v>539042</v>
      </c>
      <c r="D131" s="25" t="s">
        <v>389</v>
      </c>
      <c r="E131" s="25" t="s">
        <v>475</v>
      </c>
    </row>
    <row r="132" spans="2:5" x14ac:dyDescent="0.2">
      <c r="B132" s="25" t="s">
        <v>607</v>
      </c>
      <c r="C132" s="25">
        <v>516020</v>
      </c>
      <c r="D132" s="25" t="s">
        <v>389</v>
      </c>
      <c r="E132" s="25" t="s">
        <v>383</v>
      </c>
    </row>
    <row r="133" spans="2:5" x14ac:dyDescent="0.2">
      <c r="B133" s="25" t="s">
        <v>608</v>
      </c>
      <c r="C133" s="25">
        <v>537492</v>
      </c>
      <c r="D133" s="25" t="s">
        <v>389</v>
      </c>
      <c r="E133" s="25" t="s">
        <v>411</v>
      </c>
    </row>
    <row r="134" spans="2:5" x14ac:dyDescent="0.2">
      <c r="B134" s="25" t="s">
        <v>609</v>
      </c>
      <c r="C134" s="25">
        <v>537292</v>
      </c>
      <c r="D134" s="25" t="s">
        <v>610</v>
      </c>
      <c r="E134" s="25" t="s">
        <v>587</v>
      </c>
    </row>
    <row r="135" spans="2:5" x14ac:dyDescent="0.2">
      <c r="B135" s="25" t="s">
        <v>611</v>
      </c>
      <c r="C135" s="25">
        <v>537292</v>
      </c>
      <c r="D135" s="25" t="s">
        <v>610</v>
      </c>
      <c r="E135" s="25" t="s">
        <v>587</v>
      </c>
    </row>
    <row r="136" spans="2:5" x14ac:dyDescent="0.2">
      <c r="B136" s="25" t="s">
        <v>612</v>
      </c>
      <c r="C136" s="25" t="s">
        <v>389</v>
      </c>
      <c r="D136" s="25" t="s">
        <v>613</v>
      </c>
      <c r="E136" s="25" t="s">
        <v>400</v>
      </c>
    </row>
    <row r="137" spans="2:5" x14ac:dyDescent="0.2">
      <c r="B137" s="25" t="s">
        <v>614</v>
      </c>
      <c r="C137" s="25" t="s">
        <v>389</v>
      </c>
      <c r="D137" s="25" t="s">
        <v>613</v>
      </c>
      <c r="E137" s="25" t="s">
        <v>400</v>
      </c>
    </row>
    <row r="138" spans="2:5" x14ac:dyDescent="0.2">
      <c r="B138" s="25" t="s">
        <v>615</v>
      </c>
      <c r="C138" s="25">
        <v>500215</v>
      </c>
      <c r="D138" s="25" t="s">
        <v>616</v>
      </c>
      <c r="E138" s="25" t="s">
        <v>587</v>
      </c>
    </row>
    <row r="139" spans="2:5" x14ac:dyDescent="0.2">
      <c r="B139" s="25" t="s">
        <v>617</v>
      </c>
      <c r="C139" s="25" t="s">
        <v>389</v>
      </c>
      <c r="D139" s="25" t="s">
        <v>618</v>
      </c>
      <c r="E139" s="25" t="s">
        <v>400</v>
      </c>
    </row>
    <row r="140" spans="2:5" x14ac:dyDescent="0.2">
      <c r="B140" s="25" t="s">
        <v>619</v>
      </c>
      <c r="C140" s="25" t="s">
        <v>389</v>
      </c>
      <c r="D140" s="25" t="s">
        <v>620</v>
      </c>
      <c r="E140" s="25" t="s">
        <v>400</v>
      </c>
    </row>
    <row r="141" spans="2:5" x14ac:dyDescent="0.2">
      <c r="B141" s="25" t="s">
        <v>621</v>
      </c>
      <c r="C141" s="25">
        <v>532811</v>
      </c>
      <c r="D141" s="25" t="s">
        <v>622</v>
      </c>
      <c r="E141" s="25" t="s">
        <v>475</v>
      </c>
    </row>
    <row r="142" spans="2:5" x14ac:dyDescent="0.2">
      <c r="B142" s="25" t="s">
        <v>623</v>
      </c>
      <c r="C142" s="25">
        <v>532811</v>
      </c>
      <c r="D142" s="25" t="s">
        <v>622</v>
      </c>
      <c r="E142" s="25" t="s">
        <v>475</v>
      </c>
    </row>
    <row r="143" spans="2:5" x14ac:dyDescent="0.2">
      <c r="B143" s="25" t="s">
        <v>624</v>
      </c>
      <c r="C143" s="25">
        <v>522273</v>
      </c>
      <c r="D143" s="25" t="s">
        <v>389</v>
      </c>
      <c r="E143" s="25" t="s">
        <v>421</v>
      </c>
    </row>
    <row r="144" spans="2:5" x14ac:dyDescent="0.2">
      <c r="B144" s="25" t="s">
        <v>625</v>
      </c>
      <c r="C144" s="25">
        <v>532806</v>
      </c>
      <c r="D144" s="25" t="s">
        <v>389</v>
      </c>
      <c r="E144" s="25" t="s">
        <v>626</v>
      </c>
    </row>
    <row r="145" spans="2:5" x14ac:dyDescent="0.2">
      <c r="B145" s="25" t="s">
        <v>627</v>
      </c>
      <c r="C145" s="25">
        <v>532683</v>
      </c>
      <c r="D145" s="25" t="s">
        <v>628</v>
      </c>
      <c r="E145" s="25" t="s">
        <v>574</v>
      </c>
    </row>
    <row r="146" spans="2:5" x14ac:dyDescent="0.2">
      <c r="B146" s="25" t="s">
        <v>629</v>
      </c>
      <c r="C146" s="25">
        <v>524288</v>
      </c>
      <c r="D146" s="25" t="s">
        <v>389</v>
      </c>
      <c r="E146" s="25" t="s">
        <v>533</v>
      </c>
    </row>
    <row r="147" spans="2:5" x14ac:dyDescent="0.2">
      <c r="B147" s="25" t="s">
        <v>630</v>
      </c>
      <c r="C147" s="25" t="s">
        <v>389</v>
      </c>
      <c r="D147" s="25" t="s">
        <v>631</v>
      </c>
      <c r="E147" s="25" t="s">
        <v>400</v>
      </c>
    </row>
    <row r="148" spans="2:5" x14ac:dyDescent="0.2">
      <c r="B148" s="25" t="s">
        <v>632</v>
      </c>
      <c r="C148" s="25" t="s">
        <v>389</v>
      </c>
      <c r="D148" s="25" t="s">
        <v>633</v>
      </c>
      <c r="E148" s="25" t="s">
        <v>400</v>
      </c>
    </row>
    <row r="149" spans="2:5" x14ac:dyDescent="0.2">
      <c r="B149" s="25" t="s">
        <v>634</v>
      </c>
      <c r="C149" s="25">
        <v>532975</v>
      </c>
      <c r="D149" s="25" t="s">
        <v>389</v>
      </c>
      <c r="E149" s="25" t="s">
        <v>535</v>
      </c>
    </row>
    <row r="150" spans="2:5" x14ac:dyDescent="0.2">
      <c r="B150" s="25" t="s">
        <v>635</v>
      </c>
      <c r="C150" s="25">
        <v>532331</v>
      </c>
      <c r="D150" s="25" t="s">
        <v>636</v>
      </c>
      <c r="E150" s="25" t="s">
        <v>427</v>
      </c>
    </row>
    <row r="151" spans="2:5" x14ac:dyDescent="0.2">
      <c r="B151" s="25" t="s">
        <v>637</v>
      </c>
      <c r="C151" s="25">
        <v>519216</v>
      </c>
      <c r="D151" s="25" t="s">
        <v>389</v>
      </c>
      <c r="E151" s="25" t="s">
        <v>638</v>
      </c>
    </row>
    <row r="152" spans="2:5" x14ac:dyDescent="0.2">
      <c r="B152" s="25" t="s">
        <v>639</v>
      </c>
      <c r="C152" s="25">
        <v>511692</v>
      </c>
      <c r="D152" s="25" t="s">
        <v>389</v>
      </c>
      <c r="E152" s="25" t="s">
        <v>372</v>
      </c>
    </row>
    <row r="153" spans="2:5" x14ac:dyDescent="0.2">
      <c r="B153" s="25" t="s">
        <v>640</v>
      </c>
      <c r="C153" s="25">
        <v>530713</v>
      </c>
      <c r="D153" s="25" t="s">
        <v>389</v>
      </c>
      <c r="E153" s="25" t="s">
        <v>375</v>
      </c>
    </row>
    <row r="154" spans="2:5" x14ac:dyDescent="0.2">
      <c r="B154" s="25" t="s">
        <v>641</v>
      </c>
      <c r="C154" s="25">
        <v>513349</v>
      </c>
      <c r="D154" s="25" t="s">
        <v>642</v>
      </c>
      <c r="E154" s="25" t="s">
        <v>475</v>
      </c>
    </row>
    <row r="155" spans="2:5" x14ac:dyDescent="0.2">
      <c r="B155" s="25" t="s">
        <v>643</v>
      </c>
      <c r="C155" s="25">
        <v>513349</v>
      </c>
      <c r="D155" s="25" t="s">
        <v>642</v>
      </c>
      <c r="E155" s="25" t="s">
        <v>475</v>
      </c>
    </row>
    <row r="156" spans="2:5" x14ac:dyDescent="0.2">
      <c r="B156" s="25" t="s">
        <v>644</v>
      </c>
      <c r="C156" s="25" t="s">
        <v>389</v>
      </c>
      <c r="D156" s="25" t="s">
        <v>645</v>
      </c>
      <c r="E156" s="25" t="s">
        <v>400</v>
      </c>
    </row>
    <row r="157" spans="2:5" x14ac:dyDescent="0.2">
      <c r="B157" s="25" t="s">
        <v>646</v>
      </c>
      <c r="C157" s="25">
        <v>526628</v>
      </c>
      <c r="D157" s="25" t="s">
        <v>389</v>
      </c>
      <c r="E157" s="25" t="s">
        <v>567</v>
      </c>
    </row>
    <row r="158" spans="2:5" x14ac:dyDescent="0.2">
      <c r="B158" s="25" t="s">
        <v>647</v>
      </c>
      <c r="C158" s="25">
        <v>530621</v>
      </c>
      <c r="D158" s="25" t="s">
        <v>389</v>
      </c>
      <c r="E158" s="25" t="s">
        <v>397</v>
      </c>
    </row>
    <row r="159" spans="2:5" x14ac:dyDescent="0.2">
      <c r="B159" s="25" t="s">
        <v>648</v>
      </c>
      <c r="C159" s="25" t="s">
        <v>389</v>
      </c>
      <c r="D159" s="25" t="s">
        <v>649</v>
      </c>
      <c r="E159" s="25" t="s">
        <v>400</v>
      </c>
    </row>
    <row r="160" spans="2:5" x14ac:dyDescent="0.2">
      <c r="B160" s="25" t="s">
        <v>650</v>
      </c>
      <c r="C160" s="25">
        <v>538778</v>
      </c>
      <c r="D160" s="25" t="s">
        <v>389</v>
      </c>
      <c r="E160" s="25" t="s">
        <v>406</v>
      </c>
    </row>
    <row r="161" spans="2:5" x14ac:dyDescent="0.2">
      <c r="B161" s="25" t="s">
        <v>651</v>
      </c>
      <c r="C161" s="25" t="s">
        <v>389</v>
      </c>
      <c r="D161" s="25" t="s">
        <v>652</v>
      </c>
      <c r="E161" s="25" t="s">
        <v>400</v>
      </c>
    </row>
    <row r="162" spans="2:5" x14ac:dyDescent="0.2">
      <c r="B162" s="25" t="s">
        <v>653</v>
      </c>
      <c r="C162" s="25">
        <v>542020</v>
      </c>
      <c r="D162" s="25" t="s">
        <v>389</v>
      </c>
      <c r="E162" s="25" t="s">
        <v>503</v>
      </c>
    </row>
    <row r="163" spans="2:5" x14ac:dyDescent="0.2">
      <c r="B163" s="25" t="s">
        <v>654</v>
      </c>
      <c r="C163" s="25">
        <v>542020</v>
      </c>
      <c r="D163" s="25" t="s">
        <v>389</v>
      </c>
      <c r="E163" s="25" t="s">
        <v>503</v>
      </c>
    </row>
    <row r="164" spans="2:5" x14ac:dyDescent="0.2">
      <c r="B164" s="25" t="s">
        <v>655</v>
      </c>
      <c r="C164" s="25">
        <v>540718</v>
      </c>
      <c r="D164" s="25" t="s">
        <v>389</v>
      </c>
      <c r="E164" s="25" t="s">
        <v>404</v>
      </c>
    </row>
    <row r="165" spans="2:5" x14ac:dyDescent="0.2">
      <c r="B165" s="25" t="s">
        <v>656</v>
      </c>
      <c r="C165" s="25">
        <v>539017</v>
      </c>
      <c r="D165" s="25" t="s">
        <v>389</v>
      </c>
      <c r="E165" s="25" t="s">
        <v>447</v>
      </c>
    </row>
    <row r="166" spans="2:5" x14ac:dyDescent="0.2">
      <c r="B166" s="25" t="s">
        <v>657</v>
      </c>
      <c r="C166" s="25">
        <v>532351</v>
      </c>
      <c r="D166" s="25" t="s">
        <v>658</v>
      </c>
      <c r="E166" s="25" t="s">
        <v>659</v>
      </c>
    </row>
    <row r="167" spans="2:5" x14ac:dyDescent="0.2">
      <c r="B167" s="25" t="s">
        <v>660</v>
      </c>
      <c r="C167" s="25">
        <v>541303</v>
      </c>
      <c r="D167" s="25" t="s">
        <v>389</v>
      </c>
      <c r="E167" s="25" t="s">
        <v>404</v>
      </c>
    </row>
    <row r="168" spans="2:5" x14ac:dyDescent="0.2">
      <c r="B168" s="25" t="s">
        <v>661</v>
      </c>
      <c r="C168" s="25">
        <v>524598</v>
      </c>
      <c r="D168" s="25" t="s">
        <v>662</v>
      </c>
      <c r="E168" s="25" t="s">
        <v>549</v>
      </c>
    </row>
    <row r="169" spans="2:5" x14ac:dyDescent="0.2">
      <c r="B169" s="25" t="s">
        <v>663</v>
      </c>
      <c r="C169" s="25">
        <v>524598</v>
      </c>
      <c r="D169" s="25" t="s">
        <v>662</v>
      </c>
      <c r="E169" s="25" t="s">
        <v>549</v>
      </c>
    </row>
    <row r="170" spans="2:5" x14ac:dyDescent="0.2">
      <c r="B170" s="25" t="s">
        <v>664</v>
      </c>
      <c r="C170" s="25">
        <v>500710</v>
      </c>
      <c r="D170" s="25" t="s">
        <v>665</v>
      </c>
      <c r="E170" s="25" t="s">
        <v>666</v>
      </c>
    </row>
    <row r="171" spans="2:5" x14ac:dyDescent="0.2">
      <c r="B171" s="25" t="s">
        <v>667</v>
      </c>
      <c r="C171" s="25">
        <v>500710</v>
      </c>
      <c r="D171" s="25" t="s">
        <v>668</v>
      </c>
      <c r="E171" s="25" t="s">
        <v>666</v>
      </c>
    </row>
    <row r="172" spans="2:5" x14ac:dyDescent="0.2">
      <c r="B172" s="25" t="s">
        <v>669</v>
      </c>
      <c r="C172" s="25">
        <v>535916</v>
      </c>
      <c r="D172" s="25" t="s">
        <v>389</v>
      </c>
      <c r="E172" s="25" t="s">
        <v>372</v>
      </c>
    </row>
    <row r="173" spans="2:5" x14ac:dyDescent="0.2">
      <c r="B173" s="25" t="s">
        <v>670</v>
      </c>
      <c r="C173" s="25">
        <v>539115</v>
      </c>
      <c r="D173" s="25" t="s">
        <v>389</v>
      </c>
      <c r="E173" s="25" t="s">
        <v>392</v>
      </c>
    </row>
    <row r="174" spans="2:5" x14ac:dyDescent="0.2">
      <c r="B174" s="25" t="s">
        <v>671</v>
      </c>
      <c r="C174" s="25">
        <v>531082</v>
      </c>
      <c r="D174" s="25" t="s">
        <v>672</v>
      </c>
      <c r="E174" s="25" t="s">
        <v>372</v>
      </c>
    </row>
    <row r="175" spans="2:5" x14ac:dyDescent="0.2">
      <c r="B175" s="25" t="s">
        <v>673</v>
      </c>
      <c r="C175" s="25">
        <v>524075</v>
      </c>
      <c r="D175" s="25" t="s">
        <v>674</v>
      </c>
      <c r="E175" s="25" t="s">
        <v>427</v>
      </c>
    </row>
    <row r="176" spans="2:5" x14ac:dyDescent="0.2">
      <c r="B176" s="25" t="s">
        <v>675</v>
      </c>
      <c r="C176" s="25">
        <v>531409</v>
      </c>
      <c r="D176" s="25" t="s">
        <v>389</v>
      </c>
      <c r="E176" s="25" t="s">
        <v>437</v>
      </c>
    </row>
    <row r="177" spans="2:5" x14ac:dyDescent="0.2">
      <c r="B177" s="25" t="s">
        <v>676</v>
      </c>
      <c r="C177" s="25">
        <v>526707</v>
      </c>
      <c r="D177" s="25" t="s">
        <v>677</v>
      </c>
      <c r="E177" s="25" t="s">
        <v>411</v>
      </c>
    </row>
    <row r="178" spans="2:5" x14ac:dyDescent="0.2">
      <c r="B178" s="25" t="s">
        <v>678</v>
      </c>
      <c r="C178" s="25">
        <v>532114</v>
      </c>
      <c r="D178" s="25" t="s">
        <v>389</v>
      </c>
      <c r="E178" s="25" t="s">
        <v>475</v>
      </c>
    </row>
    <row r="179" spans="2:5" x14ac:dyDescent="0.2">
      <c r="B179" s="25" t="s">
        <v>679</v>
      </c>
      <c r="C179" s="25">
        <v>506235</v>
      </c>
      <c r="D179" s="25" t="s">
        <v>680</v>
      </c>
      <c r="E179" s="25" t="s">
        <v>427</v>
      </c>
    </row>
    <row r="180" spans="2:5" x14ac:dyDescent="0.2">
      <c r="B180" s="25" t="s">
        <v>681</v>
      </c>
      <c r="C180" s="25">
        <v>533573</v>
      </c>
      <c r="D180" s="25" t="s">
        <v>682</v>
      </c>
      <c r="E180" s="25" t="s">
        <v>427</v>
      </c>
    </row>
    <row r="181" spans="2:5" x14ac:dyDescent="0.2">
      <c r="B181" s="25" t="s">
        <v>683</v>
      </c>
      <c r="C181" s="25">
        <v>511463</v>
      </c>
      <c r="D181" s="25" t="s">
        <v>389</v>
      </c>
      <c r="E181" s="25" t="s">
        <v>378</v>
      </c>
    </row>
    <row r="182" spans="2:5" x14ac:dyDescent="0.2">
      <c r="B182" s="25" t="s">
        <v>684</v>
      </c>
      <c r="C182" s="25">
        <v>530973</v>
      </c>
      <c r="D182" s="25" t="s">
        <v>389</v>
      </c>
      <c r="E182" s="25" t="s">
        <v>509</v>
      </c>
    </row>
    <row r="183" spans="2:5" x14ac:dyDescent="0.2">
      <c r="B183" s="25" t="s">
        <v>685</v>
      </c>
      <c r="C183" s="25">
        <v>530973</v>
      </c>
      <c r="D183" s="25" t="s">
        <v>389</v>
      </c>
      <c r="E183" s="25" t="s">
        <v>509</v>
      </c>
    </row>
    <row r="184" spans="2:5" x14ac:dyDescent="0.2">
      <c r="B184" s="25" t="s">
        <v>686</v>
      </c>
      <c r="C184" s="25">
        <v>517546</v>
      </c>
      <c r="D184" s="25" t="s">
        <v>389</v>
      </c>
      <c r="E184" s="25" t="s">
        <v>687</v>
      </c>
    </row>
    <row r="185" spans="2:5" x14ac:dyDescent="0.2">
      <c r="B185" s="25" t="s">
        <v>688</v>
      </c>
      <c r="C185" s="25">
        <v>531156</v>
      </c>
      <c r="D185" s="25" t="s">
        <v>389</v>
      </c>
      <c r="E185" s="25" t="s">
        <v>406</v>
      </c>
    </row>
    <row r="186" spans="2:5" x14ac:dyDescent="0.2">
      <c r="B186" s="25" t="s">
        <v>689</v>
      </c>
      <c r="C186" s="25">
        <v>531156</v>
      </c>
      <c r="D186" s="25" t="s">
        <v>389</v>
      </c>
      <c r="E186" s="25" t="s">
        <v>406</v>
      </c>
    </row>
    <row r="187" spans="2:5" x14ac:dyDescent="0.2">
      <c r="B187" s="25" t="s">
        <v>690</v>
      </c>
      <c r="C187" s="25">
        <v>505216</v>
      </c>
      <c r="D187" s="25" t="s">
        <v>389</v>
      </c>
      <c r="E187" s="25" t="s">
        <v>406</v>
      </c>
    </row>
    <row r="188" spans="2:5" x14ac:dyDescent="0.2">
      <c r="B188" s="25" t="s">
        <v>691</v>
      </c>
      <c r="C188" s="25">
        <v>505216</v>
      </c>
      <c r="D188" s="25" t="s">
        <v>389</v>
      </c>
      <c r="E188" s="25" t="s">
        <v>406</v>
      </c>
    </row>
    <row r="189" spans="2:5" x14ac:dyDescent="0.2">
      <c r="B189" s="25" t="s">
        <v>692</v>
      </c>
      <c r="C189" s="25">
        <v>531147</v>
      </c>
      <c r="D189" s="25" t="s">
        <v>693</v>
      </c>
      <c r="E189" s="25" t="s">
        <v>694</v>
      </c>
    </row>
    <row r="190" spans="2:5" x14ac:dyDescent="0.2">
      <c r="B190" s="25" t="s">
        <v>695</v>
      </c>
      <c r="C190" s="25">
        <v>530889</v>
      </c>
      <c r="D190" s="25" t="s">
        <v>389</v>
      </c>
      <c r="E190" s="25" t="s">
        <v>404</v>
      </c>
    </row>
    <row r="191" spans="2:5" x14ac:dyDescent="0.2">
      <c r="B191" s="25" t="s">
        <v>696</v>
      </c>
      <c r="C191" s="25">
        <v>531581</v>
      </c>
      <c r="D191" s="25" t="s">
        <v>389</v>
      </c>
      <c r="E191" s="25" t="s">
        <v>503</v>
      </c>
    </row>
    <row r="192" spans="2:5" x14ac:dyDescent="0.2">
      <c r="B192" s="25" t="s">
        <v>697</v>
      </c>
      <c r="C192" s="25">
        <v>530889</v>
      </c>
      <c r="D192" s="25" t="s">
        <v>389</v>
      </c>
      <c r="E192" s="25" t="s">
        <v>404</v>
      </c>
    </row>
    <row r="193" spans="2:5" x14ac:dyDescent="0.2">
      <c r="B193" s="25" t="s">
        <v>698</v>
      </c>
      <c r="C193" s="25">
        <v>532166</v>
      </c>
      <c r="D193" s="25" t="s">
        <v>389</v>
      </c>
      <c r="E193" s="25" t="s">
        <v>406</v>
      </c>
    </row>
    <row r="194" spans="2:5" x14ac:dyDescent="0.2">
      <c r="B194" s="25" t="s">
        <v>699</v>
      </c>
      <c r="C194" s="25">
        <v>533029</v>
      </c>
      <c r="D194" s="25" t="s">
        <v>700</v>
      </c>
      <c r="E194" s="25" t="s">
        <v>549</v>
      </c>
    </row>
    <row r="195" spans="2:5" x14ac:dyDescent="0.2">
      <c r="B195" s="25" t="s">
        <v>701</v>
      </c>
      <c r="C195" s="25">
        <v>539523</v>
      </c>
      <c r="D195" s="25" t="s">
        <v>702</v>
      </c>
      <c r="E195" s="25" t="s">
        <v>427</v>
      </c>
    </row>
    <row r="196" spans="2:5" x14ac:dyDescent="0.2">
      <c r="B196" s="25" t="s">
        <v>703</v>
      </c>
      <c r="C196" s="25">
        <v>506767</v>
      </c>
      <c r="D196" s="25" t="s">
        <v>704</v>
      </c>
      <c r="E196" s="25" t="s">
        <v>549</v>
      </c>
    </row>
    <row r="197" spans="2:5" x14ac:dyDescent="0.2">
      <c r="B197" s="25" t="s">
        <v>705</v>
      </c>
      <c r="C197" s="25">
        <v>532480</v>
      </c>
      <c r="D197" s="25" t="s">
        <v>706</v>
      </c>
      <c r="E197" s="25" t="s">
        <v>707</v>
      </c>
    </row>
    <row r="198" spans="2:5" x14ac:dyDescent="0.2">
      <c r="B198" s="25" t="s">
        <v>708</v>
      </c>
      <c r="C198" s="25">
        <v>532749</v>
      </c>
      <c r="D198" s="25" t="s">
        <v>709</v>
      </c>
      <c r="E198" s="25" t="s">
        <v>710</v>
      </c>
    </row>
    <row r="199" spans="2:5" x14ac:dyDescent="0.2">
      <c r="B199" s="25" t="s">
        <v>711</v>
      </c>
      <c r="C199" s="25">
        <v>534064</v>
      </c>
      <c r="D199" s="25" t="s">
        <v>389</v>
      </c>
      <c r="E199" s="25" t="s">
        <v>712</v>
      </c>
    </row>
    <row r="200" spans="2:5" x14ac:dyDescent="0.2">
      <c r="B200" s="25" t="s">
        <v>713</v>
      </c>
      <c r="C200" s="25">
        <v>532919</v>
      </c>
      <c r="D200" s="25" t="s">
        <v>389</v>
      </c>
      <c r="E200" s="25" t="s">
        <v>714</v>
      </c>
    </row>
    <row r="201" spans="2:5" x14ac:dyDescent="0.2">
      <c r="B201" s="25" t="s">
        <v>715</v>
      </c>
      <c r="C201" s="25">
        <v>532875</v>
      </c>
      <c r="D201" s="25" t="s">
        <v>716</v>
      </c>
      <c r="E201" s="25" t="s">
        <v>375</v>
      </c>
    </row>
    <row r="202" spans="2:5" x14ac:dyDescent="0.2">
      <c r="B202" s="25" t="s">
        <v>717</v>
      </c>
      <c r="C202" s="25">
        <v>532633</v>
      </c>
      <c r="D202" s="25" t="s">
        <v>718</v>
      </c>
      <c r="E202" s="25" t="s">
        <v>719</v>
      </c>
    </row>
    <row r="203" spans="2:5" x14ac:dyDescent="0.2">
      <c r="B203" s="25" t="s">
        <v>720</v>
      </c>
      <c r="C203" s="25">
        <v>531400</v>
      </c>
      <c r="D203" s="25" t="s">
        <v>721</v>
      </c>
      <c r="E203" s="25" t="s">
        <v>372</v>
      </c>
    </row>
    <row r="204" spans="2:5" x14ac:dyDescent="0.2">
      <c r="B204" s="25" t="s">
        <v>722</v>
      </c>
      <c r="C204" s="25">
        <v>506120</v>
      </c>
      <c r="D204" s="25" t="s">
        <v>389</v>
      </c>
      <c r="E204" s="25" t="s">
        <v>411</v>
      </c>
    </row>
    <row r="205" spans="2:5" x14ac:dyDescent="0.2">
      <c r="B205" s="25" t="s">
        <v>723</v>
      </c>
      <c r="C205" s="25">
        <v>521070</v>
      </c>
      <c r="D205" s="25" t="s">
        <v>724</v>
      </c>
      <c r="E205" s="25" t="s">
        <v>404</v>
      </c>
    </row>
    <row r="206" spans="2:5" x14ac:dyDescent="0.2">
      <c r="B206" s="25" t="s">
        <v>725</v>
      </c>
      <c r="C206" s="25">
        <v>532878</v>
      </c>
      <c r="D206" s="25" t="s">
        <v>726</v>
      </c>
      <c r="E206" s="25" t="s">
        <v>727</v>
      </c>
    </row>
    <row r="207" spans="2:5" x14ac:dyDescent="0.2">
      <c r="B207" s="25" t="s">
        <v>728</v>
      </c>
      <c r="C207" s="25">
        <v>526397</v>
      </c>
      <c r="D207" s="25" t="s">
        <v>729</v>
      </c>
      <c r="E207" s="25" t="s">
        <v>730</v>
      </c>
    </row>
    <row r="208" spans="2:5" x14ac:dyDescent="0.2">
      <c r="B208" s="25" t="s">
        <v>731</v>
      </c>
      <c r="C208" s="25">
        <v>526397</v>
      </c>
      <c r="D208" s="25" t="s">
        <v>729</v>
      </c>
      <c r="E208" s="25" t="s">
        <v>730</v>
      </c>
    </row>
    <row r="209" spans="2:5" x14ac:dyDescent="0.2">
      <c r="B209" s="25" t="s">
        <v>732</v>
      </c>
      <c r="C209" s="25">
        <v>526519</v>
      </c>
      <c r="D209" s="25" t="s">
        <v>389</v>
      </c>
      <c r="E209" s="25" t="s">
        <v>475</v>
      </c>
    </row>
    <row r="210" spans="2:5" x14ac:dyDescent="0.2">
      <c r="B210" s="25" t="s">
        <v>733</v>
      </c>
      <c r="C210" s="25">
        <v>530715</v>
      </c>
      <c r="D210" s="25" t="s">
        <v>734</v>
      </c>
      <c r="E210" s="25" t="s">
        <v>404</v>
      </c>
    </row>
    <row r="211" spans="2:5" x14ac:dyDescent="0.2">
      <c r="B211" s="25" t="s">
        <v>735</v>
      </c>
      <c r="C211" s="25">
        <v>538423</v>
      </c>
      <c r="D211" s="25" t="s">
        <v>736</v>
      </c>
      <c r="E211" s="25" t="s">
        <v>372</v>
      </c>
    </row>
    <row r="212" spans="2:5" x14ac:dyDescent="0.2">
      <c r="B212" s="25" t="s">
        <v>737</v>
      </c>
      <c r="C212" s="25">
        <v>539277</v>
      </c>
      <c r="D212" s="25" t="s">
        <v>389</v>
      </c>
      <c r="E212" s="25" t="s">
        <v>423</v>
      </c>
    </row>
    <row r="213" spans="2:5" x14ac:dyDescent="0.2">
      <c r="B213" s="25" t="s">
        <v>738</v>
      </c>
      <c r="C213" s="25">
        <v>539277</v>
      </c>
      <c r="D213" s="25" t="s">
        <v>389</v>
      </c>
      <c r="E213" s="25" t="s">
        <v>423</v>
      </c>
    </row>
    <row r="214" spans="2:5" x14ac:dyDescent="0.2">
      <c r="B214" s="25" t="s">
        <v>739</v>
      </c>
      <c r="C214" s="25">
        <v>524634</v>
      </c>
      <c r="D214" s="25" t="s">
        <v>389</v>
      </c>
      <c r="E214" s="25" t="s">
        <v>437</v>
      </c>
    </row>
    <row r="215" spans="2:5" x14ac:dyDescent="0.2">
      <c r="B215" s="25" t="s">
        <v>740</v>
      </c>
      <c r="C215" s="25">
        <v>506597</v>
      </c>
      <c r="D215" s="25" t="s">
        <v>389</v>
      </c>
      <c r="E215" s="25" t="s">
        <v>549</v>
      </c>
    </row>
    <row r="216" spans="2:5" x14ac:dyDescent="0.2">
      <c r="B216" s="25" t="s">
        <v>741</v>
      </c>
      <c r="C216" s="25">
        <v>512008</v>
      </c>
      <c r="D216" s="25" t="s">
        <v>389</v>
      </c>
      <c r="E216" s="25" t="s">
        <v>411</v>
      </c>
    </row>
    <row r="217" spans="2:5" x14ac:dyDescent="0.2">
      <c r="B217" s="25" t="s">
        <v>742</v>
      </c>
      <c r="C217" s="25">
        <v>500008</v>
      </c>
      <c r="D217" s="25" t="s">
        <v>743</v>
      </c>
      <c r="E217" s="25" t="s">
        <v>744</v>
      </c>
    </row>
    <row r="218" spans="2:5" x14ac:dyDescent="0.2">
      <c r="B218" s="25" t="s">
        <v>745</v>
      </c>
      <c r="C218" s="25">
        <v>521097</v>
      </c>
      <c r="D218" s="25" t="s">
        <v>389</v>
      </c>
      <c r="E218" s="25" t="s">
        <v>404</v>
      </c>
    </row>
    <row r="219" spans="2:5" x14ac:dyDescent="0.2">
      <c r="B219" s="25" t="s">
        <v>746</v>
      </c>
      <c r="C219" s="25">
        <v>538465</v>
      </c>
      <c r="D219" s="25" t="s">
        <v>389</v>
      </c>
      <c r="E219" s="25" t="s">
        <v>406</v>
      </c>
    </row>
    <row r="220" spans="2:5" x14ac:dyDescent="0.2">
      <c r="B220" s="25" t="s">
        <v>747</v>
      </c>
      <c r="C220" s="25">
        <v>531112</v>
      </c>
      <c r="D220" s="25" t="s">
        <v>389</v>
      </c>
      <c r="E220" s="25" t="s">
        <v>397</v>
      </c>
    </row>
    <row r="221" spans="2:5" x14ac:dyDescent="0.2">
      <c r="B221" s="25" t="s">
        <v>748</v>
      </c>
      <c r="C221" s="25">
        <v>539196</v>
      </c>
      <c r="D221" s="25" t="s">
        <v>389</v>
      </c>
      <c r="E221" s="25" t="s">
        <v>687</v>
      </c>
    </row>
    <row r="222" spans="2:5" x14ac:dyDescent="0.2">
      <c r="B222" s="25" t="s">
        <v>749</v>
      </c>
      <c r="C222" s="25">
        <v>500009</v>
      </c>
      <c r="D222" s="25" t="s">
        <v>389</v>
      </c>
      <c r="E222" s="25" t="s">
        <v>427</v>
      </c>
    </row>
    <row r="223" spans="2:5" x14ac:dyDescent="0.2">
      <c r="B223" s="25" t="s">
        <v>750</v>
      </c>
      <c r="C223" s="25" t="s">
        <v>389</v>
      </c>
      <c r="D223" s="25" t="s">
        <v>751</v>
      </c>
      <c r="E223" s="25" t="s">
        <v>400</v>
      </c>
    </row>
    <row r="224" spans="2:5" x14ac:dyDescent="0.2">
      <c r="B224" s="25" t="s">
        <v>752</v>
      </c>
      <c r="C224" s="25">
        <v>519471</v>
      </c>
      <c r="D224" s="25" t="s">
        <v>389</v>
      </c>
      <c r="E224" s="25" t="s">
        <v>638</v>
      </c>
    </row>
    <row r="225" spans="2:5" x14ac:dyDescent="0.2">
      <c r="B225" s="25" t="s">
        <v>753</v>
      </c>
      <c r="C225" s="25">
        <v>542524</v>
      </c>
      <c r="D225" s="25" t="s">
        <v>754</v>
      </c>
      <c r="E225" s="25" t="s">
        <v>755</v>
      </c>
    </row>
    <row r="226" spans="2:5" x14ac:dyDescent="0.2">
      <c r="B226" s="25" t="s">
        <v>756</v>
      </c>
      <c r="C226" s="25">
        <v>540902</v>
      </c>
      <c r="D226" s="25" t="s">
        <v>757</v>
      </c>
      <c r="E226" s="25" t="s">
        <v>758</v>
      </c>
    </row>
    <row r="227" spans="2:5" x14ac:dyDescent="0.2">
      <c r="B227" s="25" t="s">
        <v>759</v>
      </c>
      <c r="C227" s="25">
        <v>540902</v>
      </c>
      <c r="D227" s="25" t="s">
        <v>757</v>
      </c>
      <c r="E227" s="25" t="s">
        <v>758</v>
      </c>
    </row>
    <row r="228" spans="2:5" x14ac:dyDescent="0.2">
      <c r="B228" s="25" t="s">
        <v>760</v>
      </c>
      <c r="C228" s="25">
        <v>531978</v>
      </c>
      <c r="D228" s="25" t="s">
        <v>761</v>
      </c>
      <c r="E228" s="25" t="s">
        <v>404</v>
      </c>
    </row>
    <row r="229" spans="2:5" x14ac:dyDescent="0.2">
      <c r="B229" s="25" t="s">
        <v>762</v>
      </c>
      <c r="C229" s="25">
        <v>539223</v>
      </c>
      <c r="D229" s="25" t="s">
        <v>389</v>
      </c>
      <c r="E229" s="25" t="s">
        <v>383</v>
      </c>
    </row>
    <row r="230" spans="2:5" x14ac:dyDescent="0.2">
      <c r="B230" s="25" t="s">
        <v>763</v>
      </c>
      <c r="C230" s="25">
        <v>500425</v>
      </c>
      <c r="D230" s="25" t="s">
        <v>764</v>
      </c>
      <c r="E230" s="25" t="s">
        <v>402</v>
      </c>
    </row>
    <row r="231" spans="2:5" x14ac:dyDescent="0.2">
      <c r="B231" s="25" t="s">
        <v>765</v>
      </c>
      <c r="C231" s="25">
        <v>530133</v>
      </c>
      <c r="D231" s="25" t="s">
        <v>389</v>
      </c>
      <c r="E231" s="25" t="s">
        <v>766</v>
      </c>
    </row>
    <row r="232" spans="2:5" x14ac:dyDescent="0.2">
      <c r="B232" s="25" t="s">
        <v>767</v>
      </c>
      <c r="C232" s="25">
        <v>530133</v>
      </c>
      <c r="D232" s="25" t="s">
        <v>389</v>
      </c>
      <c r="E232" s="25" t="s">
        <v>766</v>
      </c>
    </row>
    <row r="233" spans="2:5" x14ac:dyDescent="0.2">
      <c r="B233" s="25" t="s">
        <v>768</v>
      </c>
      <c r="C233" s="25">
        <v>532828</v>
      </c>
      <c r="D233" s="25" t="s">
        <v>769</v>
      </c>
      <c r="E233" s="25" t="s">
        <v>574</v>
      </c>
    </row>
    <row r="234" spans="2:5" x14ac:dyDescent="0.2">
      <c r="B234" s="25" t="s">
        <v>770</v>
      </c>
      <c r="C234" s="25">
        <v>513117</v>
      </c>
      <c r="D234" s="25" t="s">
        <v>389</v>
      </c>
      <c r="E234" s="25" t="s">
        <v>744</v>
      </c>
    </row>
    <row r="235" spans="2:5" x14ac:dyDescent="0.2">
      <c r="B235" s="25" t="s">
        <v>771</v>
      </c>
      <c r="C235" s="25">
        <v>541771</v>
      </c>
      <c r="D235" s="25" t="s">
        <v>389</v>
      </c>
      <c r="E235" s="25" t="s">
        <v>503</v>
      </c>
    </row>
    <row r="236" spans="2:5" x14ac:dyDescent="0.2">
      <c r="B236" s="25" t="s">
        <v>772</v>
      </c>
      <c r="C236" s="25">
        <v>506248</v>
      </c>
      <c r="D236" s="25" t="s">
        <v>389</v>
      </c>
      <c r="E236" s="25" t="s">
        <v>437</v>
      </c>
    </row>
    <row r="237" spans="2:5" x14ac:dyDescent="0.2">
      <c r="B237" s="25" t="s">
        <v>773</v>
      </c>
      <c r="C237" s="25">
        <v>531300</v>
      </c>
      <c r="D237" s="25" t="s">
        <v>389</v>
      </c>
      <c r="E237" s="25" t="s">
        <v>404</v>
      </c>
    </row>
    <row r="238" spans="2:5" x14ac:dyDescent="0.2">
      <c r="B238" s="25" t="s">
        <v>774</v>
      </c>
      <c r="C238" s="25">
        <v>531557</v>
      </c>
      <c r="D238" s="25" t="s">
        <v>389</v>
      </c>
      <c r="E238" s="25" t="s">
        <v>406</v>
      </c>
    </row>
    <row r="239" spans="2:5" x14ac:dyDescent="0.2">
      <c r="B239" s="25" t="s">
        <v>775</v>
      </c>
      <c r="C239" s="25">
        <v>500343</v>
      </c>
      <c r="D239" s="25" t="s">
        <v>776</v>
      </c>
      <c r="E239" s="25" t="s">
        <v>475</v>
      </c>
    </row>
    <row r="240" spans="2:5" x14ac:dyDescent="0.2">
      <c r="B240" s="25" t="s">
        <v>777</v>
      </c>
      <c r="C240" s="25">
        <v>531681</v>
      </c>
      <c r="D240" s="25" t="s">
        <v>389</v>
      </c>
      <c r="E240" s="25" t="s">
        <v>509</v>
      </c>
    </row>
    <row r="241" spans="2:5" x14ac:dyDescent="0.2">
      <c r="B241" s="25" t="s">
        <v>778</v>
      </c>
      <c r="C241" s="25">
        <v>536737</v>
      </c>
      <c r="D241" s="25" t="s">
        <v>389</v>
      </c>
      <c r="E241" s="25" t="s">
        <v>406</v>
      </c>
    </row>
    <row r="242" spans="2:5" x14ac:dyDescent="0.2">
      <c r="B242" s="25" t="s">
        <v>779</v>
      </c>
      <c r="C242" s="25">
        <v>539265</v>
      </c>
      <c r="D242" s="25" t="s">
        <v>389</v>
      </c>
      <c r="E242" s="25" t="s">
        <v>406</v>
      </c>
    </row>
    <row r="243" spans="2:5" x14ac:dyDescent="0.2">
      <c r="B243" s="25" t="s">
        <v>780</v>
      </c>
      <c r="C243" s="25">
        <v>526241</v>
      </c>
      <c r="D243" s="25" t="s">
        <v>389</v>
      </c>
      <c r="E243" s="25" t="s">
        <v>411</v>
      </c>
    </row>
    <row r="244" spans="2:5" x14ac:dyDescent="0.2">
      <c r="B244" s="25" t="s">
        <v>781</v>
      </c>
      <c r="C244" s="25">
        <v>531991</v>
      </c>
      <c r="D244" s="25" t="s">
        <v>389</v>
      </c>
      <c r="E244" s="25" t="s">
        <v>404</v>
      </c>
    </row>
    <row r="245" spans="2:5" x14ac:dyDescent="0.2">
      <c r="B245" s="25" t="s">
        <v>782</v>
      </c>
      <c r="C245" s="25">
        <v>507525</v>
      </c>
      <c r="D245" s="25" t="s">
        <v>389</v>
      </c>
      <c r="E245" s="25" t="s">
        <v>449</v>
      </c>
    </row>
    <row r="246" spans="2:5" x14ac:dyDescent="0.2">
      <c r="B246" s="25" t="s">
        <v>783</v>
      </c>
      <c r="C246" s="25">
        <v>590006</v>
      </c>
      <c r="D246" s="25" t="s">
        <v>784</v>
      </c>
      <c r="E246" s="25" t="s">
        <v>427</v>
      </c>
    </row>
    <row r="247" spans="2:5" x14ac:dyDescent="0.2">
      <c r="B247" s="25" t="s">
        <v>785</v>
      </c>
      <c r="C247" s="25">
        <v>538861</v>
      </c>
      <c r="D247" s="25" t="s">
        <v>389</v>
      </c>
      <c r="E247" s="25" t="s">
        <v>411</v>
      </c>
    </row>
    <row r="248" spans="2:5" x14ac:dyDescent="0.2">
      <c r="B248" s="25" t="s">
        <v>786</v>
      </c>
      <c r="C248" s="25">
        <v>501630</v>
      </c>
      <c r="D248" s="25" t="s">
        <v>389</v>
      </c>
      <c r="E248" s="25" t="s">
        <v>787</v>
      </c>
    </row>
    <row r="249" spans="2:5" x14ac:dyDescent="0.2">
      <c r="B249" s="25" t="s">
        <v>788</v>
      </c>
      <c r="C249" s="25">
        <v>515055</v>
      </c>
      <c r="D249" s="25" t="s">
        <v>789</v>
      </c>
      <c r="E249" s="25" t="s">
        <v>475</v>
      </c>
    </row>
    <row r="250" spans="2:5" x14ac:dyDescent="0.2">
      <c r="B250" s="25" t="s">
        <v>790</v>
      </c>
      <c r="C250" s="25">
        <v>532418</v>
      </c>
      <c r="D250" s="25" t="s">
        <v>791</v>
      </c>
      <c r="E250" s="25" t="s">
        <v>707</v>
      </c>
    </row>
    <row r="251" spans="2:5" x14ac:dyDescent="0.2">
      <c r="B251" s="25" t="s">
        <v>792</v>
      </c>
      <c r="C251" s="25">
        <v>532141</v>
      </c>
      <c r="D251" s="25" t="s">
        <v>793</v>
      </c>
      <c r="E251" s="25" t="s">
        <v>402</v>
      </c>
    </row>
    <row r="252" spans="2:5" x14ac:dyDescent="0.2">
      <c r="B252" s="25" t="s">
        <v>794</v>
      </c>
      <c r="C252" s="25">
        <v>500012</v>
      </c>
      <c r="D252" s="25" t="s">
        <v>389</v>
      </c>
      <c r="E252" s="25" t="s">
        <v>437</v>
      </c>
    </row>
    <row r="253" spans="2:5" x14ac:dyDescent="0.2">
      <c r="B253" s="25" t="s">
        <v>795</v>
      </c>
      <c r="C253" s="25">
        <v>526173</v>
      </c>
      <c r="D253" s="25" t="s">
        <v>389</v>
      </c>
      <c r="E253" s="25" t="s">
        <v>796</v>
      </c>
    </row>
    <row r="254" spans="2:5" x14ac:dyDescent="0.2">
      <c r="B254" s="25" t="s">
        <v>797</v>
      </c>
      <c r="C254" s="25">
        <v>531252</v>
      </c>
      <c r="D254" s="25" t="s">
        <v>389</v>
      </c>
      <c r="E254" s="25" t="s">
        <v>406</v>
      </c>
    </row>
    <row r="255" spans="2:5" x14ac:dyDescent="0.2">
      <c r="B255" s="25" t="s">
        <v>798</v>
      </c>
      <c r="C255" s="25">
        <v>530721</v>
      </c>
      <c r="D255" s="25" t="s">
        <v>799</v>
      </c>
      <c r="E255" s="25" t="s">
        <v>744</v>
      </c>
    </row>
    <row r="256" spans="2:5" x14ac:dyDescent="0.2">
      <c r="B256" s="25" t="s">
        <v>800</v>
      </c>
      <c r="C256" s="25">
        <v>540694</v>
      </c>
      <c r="D256" s="25" t="s">
        <v>389</v>
      </c>
      <c r="E256" s="25" t="s">
        <v>578</v>
      </c>
    </row>
    <row r="257" spans="2:5" x14ac:dyDescent="0.2">
      <c r="B257" s="25" t="s">
        <v>801</v>
      </c>
      <c r="C257" s="25">
        <v>540694</v>
      </c>
      <c r="D257" s="25" t="s">
        <v>389</v>
      </c>
      <c r="E257" s="25" t="s">
        <v>578</v>
      </c>
    </row>
    <row r="258" spans="2:5" x14ac:dyDescent="0.2">
      <c r="B258" s="25" t="s">
        <v>802</v>
      </c>
      <c r="C258" s="25">
        <v>541006</v>
      </c>
      <c r="D258" s="25" t="s">
        <v>389</v>
      </c>
      <c r="E258" s="25" t="s">
        <v>404</v>
      </c>
    </row>
    <row r="259" spans="2:5" x14ac:dyDescent="0.2">
      <c r="B259" s="25" t="s">
        <v>803</v>
      </c>
      <c r="C259" s="25" t="s">
        <v>389</v>
      </c>
      <c r="D259" s="25" t="s">
        <v>804</v>
      </c>
      <c r="E259" s="25" t="s">
        <v>400</v>
      </c>
    </row>
    <row r="260" spans="2:5" x14ac:dyDescent="0.2">
      <c r="B260" s="25" t="s">
        <v>805</v>
      </c>
      <c r="C260" s="25">
        <v>519383</v>
      </c>
      <c r="D260" s="25" t="s">
        <v>806</v>
      </c>
      <c r="E260" s="25" t="s">
        <v>587</v>
      </c>
    </row>
    <row r="261" spans="2:5" x14ac:dyDescent="0.2">
      <c r="B261" s="25" t="s">
        <v>807</v>
      </c>
      <c r="C261" s="25">
        <v>537785</v>
      </c>
      <c r="D261" s="25" t="s">
        <v>389</v>
      </c>
      <c r="E261" s="25" t="s">
        <v>423</v>
      </c>
    </row>
    <row r="262" spans="2:5" x14ac:dyDescent="0.2">
      <c r="B262" s="25" t="s">
        <v>808</v>
      </c>
      <c r="C262" s="25">
        <v>531878</v>
      </c>
      <c r="D262" s="25" t="s">
        <v>389</v>
      </c>
      <c r="E262" s="25" t="s">
        <v>406</v>
      </c>
    </row>
    <row r="263" spans="2:5" x14ac:dyDescent="0.2">
      <c r="B263" s="25" t="s">
        <v>809</v>
      </c>
      <c r="C263" s="25">
        <v>511153</v>
      </c>
      <c r="D263" s="25" t="s">
        <v>389</v>
      </c>
      <c r="E263" s="25" t="s">
        <v>810</v>
      </c>
    </row>
    <row r="264" spans="2:5" x14ac:dyDescent="0.2">
      <c r="B264" s="25" t="s">
        <v>811</v>
      </c>
      <c r="C264" s="25">
        <v>518091</v>
      </c>
      <c r="D264" s="25" t="s">
        <v>812</v>
      </c>
      <c r="E264" s="25" t="s">
        <v>402</v>
      </c>
    </row>
    <row r="265" spans="2:5" x14ac:dyDescent="0.2">
      <c r="B265" s="25" t="s">
        <v>813</v>
      </c>
      <c r="C265" s="25">
        <v>531223</v>
      </c>
      <c r="D265" s="25" t="s">
        <v>389</v>
      </c>
      <c r="E265" s="25" t="s">
        <v>404</v>
      </c>
    </row>
    <row r="266" spans="2:5" x14ac:dyDescent="0.2">
      <c r="B266" s="25" t="s">
        <v>814</v>
      </c>
      <c r="C266" s="25">
        <v>531673</v>
      </c>
      <c r="D266" s="25" t="s">
        <v>389</v>
      </c>
      <c r="E266" s="25" t="s">
        <v>815</v>
      </c>
    </row>
    <row r="267" spans="2:5" x14ac:dyDescent="0.2">
      <c r="B267" s="25" t="s">
        <v>816</v>
      </c>
      <c r="C267" s="25">
        <v>531673</v>
      </c>
      <c r="D267" s="25" t="s">
        <v>389</v>
      </c>
      <c r="E267" s="25" t="s">
        <v>815</v>
      </c>
    </row>
    <row r="268" spans="2:5" x14ac:dyDescent="0.2">
      <c r="B268" s="25" t="s">
        <v>817</v>
      </c>
      <c r="C268" s="25">
        <v>532870</v>
      </c>
      <c r="D268" s="25" t="s">
        <v>818</v>
      </c>
      <c r="E268" s="25" t="s">
        <v>421</v>
      </c>
    </row>
    <row r="269" spans="2:5" x14ac:dyDescent="0.2">
      <c r="B269" s="25" t="s">
        <v>819</v>
      </c>
      <c r="C269" s="25">
        <v>531519</v>
      </c>
      <c r="D269" s="25" t="s">
        <v>389</v>
      </c>
      <c r="E269" s="25" t="s">
        <v>372</v>
      </c>
    </row>
    <row r="270" spans="2:5" x14ac:dyDescent="0.2">
      <c r="B270" s="25" t="s">
        <v>820</v>
      </c>
      <c r="C270" s="25">
        <v>542437</v>
      </c>
      <c r="D270" s="25" t="s">
        <v>821</v>
      </c>
      <c r="E270" s="25" t="s">
        <v>423</v>
      </c>
    </row>
    <row r="271" spans="2:5" x14ac:dyDescent="0.2">
      <c r="B271" s="25" t="s">
        <v>822</v>
      </c>
      <c r="C271" s="25">
        <v>530799</v>
      </c>
      <c r="D271" s="25" t="s">
        <v>389</v>
      </c>
      <c r="E271" s="25" t="s">
        <v>406</v>
      </c>
    </row>
    <row r="272" spans="2:5" x14ac:dyDescent="0.2">
      <c r="B272" s="25" t="s">
        <v>823</v>
      </c>
      <c r="C272" s="25">
        <v>531406</v>
      </c>
      <c r="D272" s="25" t="s">
        <v>389</v>
      </c>
      <c r="E272" s="25" t="s">
        <v>824</v>
      </c>
    </row>
    <row r="273" spans="2:5" x14ac:dyDescent="0.2">
      <c r="B273" s="25" t="s">
        <v>825</v>
      </c>
      <c r="C273" s="25">
        <v>523007</v>
      </c>
      <c r="D273" s="25" t="s">
        <v>389</v>
      </c>
      <c r="E273" s="25" t="s">
        <v>475</v>
      </c>
    </row>
    <row r="274" spans="2:5" x14ac:dyDescent="0.2">
      <c r="B274" s="25" t="s">
        <v>826</v>
      </c>
      <c r="C274" s="25">
        <v>507828</v>
      </c>
      <c r="D274" s="25" t="s">
        <v>827</v>
      </c>
      <c r="E274" s="25" t="s">
        <v>475</v>
      </c>
    </row>
    <row r="275" spans="2:5" x14ac:dyDescent="0.2">
      <c r="B275" s="25" t="s">
        <v>828</v>
      </c>
      <c r="C275" s="25">
        <v>500013</v>
      </c>
      <c r="D275" s="25" t="s">
        <v>829</v>
      </c>
      <c r="E275" s="25" t="s">
        <v>475</v>
      </c>
    </row>
    <row r="276" spans="2:5" x14ac:dyDescent="0.2">
      <c r="B276" s="25" t="s">
        <v>830</v>
      </c>
      <c r="C276" s="25">
        <v>512091</v>
      </c>
      <c r="D276" s="25" t="s">
        <v>389</v>
      </c>
      <c r="E276" s="25" t="s">
        <v>503</v>
      </c>
    </row>
    <row r="277" spans="2:5" x14ac:dyDescent="0.2">
      <c r="B277" s="25" t="s">
        <v>831</v>
      </c>
      <c r="C277" s="25" t="s">
        <v>389</v>
      </c>
      <c r="D277" s="25" t="s">
        <v>832</v>
      </c>
      <c r="E277" s="25" t="s">
        <v>480</v>
      </c>
    </row>
    <row r="278" spans="2:5" x14ac:dyDescent="0.2">
      <c r="B278" s="25" t="s">
        <v>833</v>
      </c>
      <c r="C278" s="25">
        <v>501270</v>
      </c>
      <c r="D278" s="25" t="s">
        <v>389</v>
      </c>
      <c r="E278" s="25" t="s">
        <v>475</v>
      </c>
    </row>
    <row r="279" spans="2:5" x14ac:dyDescent="0.2">
      <c r="B279" s="25" t="s">
        <v>834</v>
      </c>
      <c r="C279" s="25">
        <v>539697</v>
      </c>
      <c r="D279" s="25" t="s">
        <v>389</v>
      </c>
      <c r="E279" s="25" t="s">
        <v>835</v>
      </c>
    </row>
    <row r="280" spans="2:5" x14ac:dyDescent="0.2">
      <c r="B280" s="25" t="s">
        <v>836</v>
      </c>
      <c r="C280" s="25">
        <v>538833</v>
      </c>
      <c r="D280" s="25" t="s">
        <v>389</v>
      </c>
      <c r="E280" s="25" t="s">
        <v>787</v>
      </c>
    </row>
    <row r="281" spans="2:5" x14ac:dyDescent="0.2">
      <c r="B281" s="25" t="s">
        <v>837</v>
      </c>
      <c r="C281" s="25">
        <v>506260</v>
      </c>
      <c r="D281" s="25" t="s">
        <v>389</v>
      </c>
      <c r="E281" s="25" t="s">
        <v>427</v>
      </c>
    </row>
    <row r="282" spans="2:5" x14ac:dyDescent="0.2">
      <c r="B282" s="25" t="s">
        <v>838</v>
      </c>
      <c r="C282" s="25">
        <v>506087</v>
      </c>
      <c r="D282" s="25" t="s">
        <v>389</v>
      </c>
      <c r="E282" s="25" t="s">
        <v>712</v>
      </c>
    </row>
    <row r="283" spans="2:5" x14ac:dyDescent="0.2">
      <c r="B283" s="25" t="s">
        <v>839</v>
      </c>
      <c r="C283" s="25">
        <v>530109</v>
      </c>
      <c r="D283" s="25" t="s">
        <v>389</v>
      </c>
      <c r="E283" s="25" t="s">
        <v>406</v>
      </c>
    </row>
    <row r="284" spans="2:5" x14ac:dyDescent="0.2">
      <c r="B284" s="25" t="s">
        <v>840</v>
      </c>
      <c r="C284" s="25">
        <v>532259</v>
      </c>
      <c r="D284" s="25" t="s">
        <v>841</v>
      </c>
      <c r="E284" s="25" t="s">
        <v>687</v>
      </c>
    </row>
    <row r="285" spans="2:5" x14ac:dyDescent="0.2">
      <c r="B285" s="25" t="s">
        <v>842</v>
      </c>
      <c r="C285" s="25">
        <v>523694</v>
      </c>
      <c r="D285" s="25" t="s">
        <v>843</v>
      </c>
      <c r="E285" s="25" t="s">
        <v>574</v>
      </c>
    </row>
    <row r="286" spans="2:5" x14ac:dyDescent="0.2">
      <c r="B286" s="25" t="s">
        <v>844</v>
      </c>
      <c r="C286" s="25">
        <v>540692</v>
      </c>
      <c r="D286" s="25" t="s">
        <v>845</v>
      </c>
      <c r="E286" s="25" t="s">
        <v>449</v>
      </c>
    </row>
    <row r="287" spans="2:5" x14ac:dyDescent="0.2">
      <c r="B287" s="25" t="s">
        <v>846</v>
      </c>
      <c r="C287" s="25">
        <v>541133</v>
      </c>
      <c r="D287" s="25" t="s">
        <v>389</v>
      </c>
      <c r="E287" s="25" t="s">
        <v>406</v>
      </c>
    </row>
    <row r="288" spans="2:5" x14ac:dyDescent="0.2">
      <c r="B288" s="25" t="s">
        <v>847</v>
      </c>
      <c r="C288" s="25">
        <v>506166</v>
      </c>
      <c r="D288" s="25" t="s">
        <v>389</v>
      </c>
      <c r="E288" s="25" t="s">
        <v>469</v>
      </c>
    </row>
    <row r="289" spans="2:5" x14ac:dyDescent="0.2">
      <c r="B289" s="25" t="s">
        <v>848</v>
      </c>
      <c r="C289" s="25">
        <v>506166</v>
      </c>
      <c r="D289" s="25" t="s">
        <v>389</v>
      </c>
      <c r="E289" s="25" t="s">
        <v>469</v>
      </c>
    </row>
    <row r="290" spans="2:5" x14ac:dyDescent="0.2">
      <c r="B290" s="25" t="s">
        <v>849</v>
      </c>
      <c r="C290" s="25">
        <v>533758</v>
      </c>
      <c r="D290" s="25" t="s">
        <v>850</v>
      </c>
      <c r="E290" s="25" t="s">
        <v>712</v>
      </c>
    </row>
    <row r="291" spans="2:5" x14ac:dyDescent="0.2">
      <c r="B291" s="25" t="s">
        <v>851</v>
      </c>
      <c r="C291" s="25">
        <v>517096</v>
      </c>
      <c r="D291" s="25" t="s">
        <v>389</v>
      </c>
      <c r="E291" s="25" t="s">
        <v>687</v>
      </c>
    </row>
    <row r="292" spans="2:5" x14ac:dyDescent="0.2">
      <c r="B292" s="25" t="s">
        <v>852</v>
      </c>
      <c r="C292" s="25">
        <v>511064</v>
      </c>
      <c r="D292" s="25" t="s">
        <v>853</v>
      </c>
      <c r="E292" s="25" t="s">
        <v>755</v>
      </c>
    </row>
    <row r="293" spans="2:5" x14ac:dyDescent="0.2">
      <c r="B293" s="25" t="s">
        <v>854</v>
      </c>
      <c r="C293" s="25">
        <v>523537</v>
      </c>
      <c r="D293" s="25" t="s">
        <v>389</v>
      </c>
      <c r="E293" s="25" t="s">
        <v>404</v>
      </c>
    </row>
    <row r="294" spans="2:5" x14ac:dyDescent="0.2">
      <c r="B294" s="25" t="s">
        <v>855</v>
      </c>
      <c r="C294" s="25">
        <v>512437</v>
      </c>
      <c r="D294" s="25" t="s">
        <v>389</v>
      </c>
      <c r="E294" s="25" t="s">
        <v>372</v>
      </c>
    </row>
    <row r="295" spans="2:5" x14ac:dyDescent="0.2">
      <c r="B295" s="25" t="s">
        <v>856</v>
      </c>
      <c r="C295" s="25">
        <v>512437</v>
      </c>
      <c r="D295" s="25" t="s">
        <v>389</v>
      </c>
      <c r="E295" s="25" t="s">
        <v>372</v>
      </c>
    </row>
    <row r="296" spans="2:5" x14ac:dyDescent="0.2">
      <c r="B296" s="25" t="s">
        <v>857</v>
      </c>
      <c r="C296" s="25">
        <v>508869</v>
      </c>
      <c r="D296" s="25" t="s">
        <v>858</v>
      </c>
      <c r="E296" s="25" t="s">
        <v>859</v>
      </c>
    </row>
    <row r="297" spans="2:5" x14ac:dyDescent="0.2">
      <c r="B297" s="25" t="s">
        <v>860</v>
      </c>
      <c r="C297" s="25">
        <v>540879</v>
      </c>
      <c r="D297" s="25" t="s">
        <v>861</v>
      </c>
      <c r="E297" s="25" t="s">
        <v>862</v>
      </c>
    </row>
    <row r="298" spans="2:5" x14ac:dyDescent="0.2">
      <c r="B298" s="25" t="s">
        <v>863</v>
      </c>
      <c r="C298" s="25">
        <v>531761</v>
      </c>
      <c r="D298" s="25" t="s">
        <v>389</v>
      </c>
      <c r="E298" s="25" t="s">
        <v>509</v>
      </c>
    </row>
    <row r="299" spans="2:5" x14ac:dyDescent="0.2">
      <c r="B299" s="25" t="s">
        <v>864</v>
      </c>
      <c r="C299" s="25" t="s">
        <v>389</v>
      </c>
      <c r="D299" s="25" t="s">
        <v>865</v>
      </c>
      <c r="E299" s="25" t="s">
        <v>480</v>
      </c>
    </row>
    <row r="300" spans="2:5" x14ac:dyDescent="0.2">
      <c r="B300" s="25" t="s">
        <v>866</v>
      </c>
      <c r="C300" s="25">
        <v>538566</v>
      </c>
      <c r="D300" s="25" t="s">
        <v>389</v>
      </c>
      <c r="E300" s="25" t="s">
        <v>411</v>
      </c>
    </row>
    <row r="301" spans="2:5" x14ac:dyDescent="0.2">
      <c r="B301" s="25" t="s">
        <v>867</v>
      </c>
      <c r="C301" s="25">
        <v>500877</v>
      </c>
      <c r="D301" s="25" t="s">
        <v>868</v>
      </c>
      <c r="E301" s="25" t="s">
        <v>869</v>
      </c>
    </row>
    <row r="302" spans="2:5" x14ac:dyDescent="0.2">
      <c r="B302" s="25" t="s">
        <v>870</v>
      </c>
      <c r="C302" s="25">
        <v>539545</v>
      </c>
      <c r="D302" s="25" t="s">
        <v>389</v>
      </c>
      <c r="E302" s="25" t="s">
        <v>409</v>
      </c>
    </row>
    <row r="303" spans="2:5" x14ac:dyDescent="0.2">
      <c r="B303" s="25" t="s">
        <v>871</v>
      </c>
      <c r="C303" s="25">
        <v>500014</v>
      </c>
      <c r="D303" s="25" t="s">
        <v>389</v>
      </c>
      <c r="E303" s="25" t="s">
        <v>406</v>
      </c>
    </row>
    <row r="304" spans="2:5" x14ac:dyDescent="0.2">
      <c r="B304" s="25" t="s">
        <v>872</v>
      </c>
      <c r="C304" s="25">
        <v>532475</v>
      </c>
      <c r="D304" s="25" t="s">
        <v>873</v>
      </c>
      <c r="E304" s="25" t="s">
        <v>874</v>
      </c>
    </row>
    <row r="305" spans="2:5" x14ac:dyDescent="0.2">
      <c r="B305" s="25" t="s">
        <v>875</v>
      </c>
      <c r="C305" s="25">
        <v>539469</v>
      </c>
      <c r="D305" s="25" t="s">
        <v>389</v>
      </c>
      <c r="E305" s="25" t="s">
        <v>411</v>
      </c>
    </row>
    <row r="306" spans="2:5" x14ac:dyDescent="0.2">
      <c r="B306" s="25" t="s">
        <v>876</v>
      </c>
      <c r="C306" s="25">
        <v>531364</v>
      </c>
      <c r="D306" s="25" t="s">
        <v>389</v>
      </c>
      <c r="E306" s="25" t="s">
        <v>787</v>
      </c>
    </row>
    <row r="307" spans="2:5" x14ac:dyDescent="0.2">
      <c r="B307" s="25" t="s">
        <v>877</v>
      </c>
      <c r="C307" s="25">
        <v>539403</v>
      </c>
      <c r="D307" s="25" t="s">
        <v>389</v>
      </c>
      <c r="E307" s="25" t="s">
        <v>878</v>
      </c>
    </row>
    <row r="308" spans="2:5" x14ac:dyDescent="0.2">
      <c r="B308" s="25" t="s">
        <v>879</v>
      </c>
      <c r="C308" s="25">
        <v>540135</v>
      </c>
      <c r="D308" s="25" t="s">
        <v>389</v>
      </c>
      <c r="E308" s="25" t="s">
        <v>372</v>
      </c>
    </row>
    <row r="309" spans="2:5" x14ac:dyDescent="0.2">
      <c r="B309" s="25" t="s">
        <v>880</v>
      </c>
      <c r="C309" s="25">
        <v>520121</v>
      </c>
      <c r="D309" s="25" t="s">
        <v>389</v>
      </c>
      <c r="E309" s="25" t="s">
        <v>509</v>
      </c>
    </row>
    <row r="310" spans="2:5" x14ac:dyDescent="0.2">
      <c r="B310" s="25" t="s">
        <v>881</v>
      </c>
      <c r="C310" s="25">
        <v>530565</v>
      </c>
      <c r="D310" s="25" t="s">
        <v>389</v>
      </c>
      <c r="E310" s="25" t="s">
        <v>482</v>
      </c>
    </row>
    <row r="311" spans="2:5" x14ac:dyDescent="0.2">
      <c r="B311" s="25" t="s">
        <v>882</v>
      </c>
      <c r="C311" s="25">
        <v>532994</v>
      </c>
      <c r="D311" s="25" t="s">
        <v>883</v>
      </c>
      <c r="E311" s="25" t="s">
        <v>884</v>
      </c>
    </row>
    <row r="312" spans="2:5" x14ac:dyDescent="0.2">
      <c r="B312" s="25" t="s">
        <v>885</v>
      </c>
      <c r="C312" s="25">
        <v>532212</v>
      </c>
      <c r="D312" s="25" t="s">
        <v>886</v>
      </c>
      <c r="E312" s="25" t="s">
        <v>887</v>
      </c>
    </row>
    <row r="313" spans="2:5" x14ac:dyDescent="0.2">
      <c r="B313" s="25" t="s">
        <v>888</v>
      </c>
      <c r="C313" s="25">
        <v>524640</v>
      </c>
      <c r="D313" s="25" t="s">
        <v>389</v>
      </c>
      <c r="E313" s="25" t="s">
        <v>437</v>
      </c>
    </row>
    <row r="314" spans="2:5" x14ac:dyDescent="0.2">
      <c r="B314" s="25" t="s">
        <v>889</v>
      </c>
      <c r="C314" s="25">
        <v>532914</v>
      </c>
      <c r="D314" s="25" t="s">
        <v>890</v>
      </c>
      <c r="E314" s="25" t="s">
        <v>463</v>
      </c>
    </row>
    <row r="315" spans="2:5" x14ac:dyDescent="0.2">
      <c r="B315" s="25" t="s">
        <v>891</v>
      </c>
      <c r="C315" s="25">
        <v>504370</v>
      </c>
      <c r="D315" s="25" t="s">
        <v>389</v>
      </c>
      <c r="E315" s="25" t="s">
        <v>810</v>
      </c>
    </row>
    <row r="316" spans="2:5" x14ac:dyDescent="0.2">
      <c r="B316" s="25" t="s">
        <v>892</v>
      </c>
      <c r="C316" s="25">
        <v>526851</v>
      </c>
      <c r="D316" s="25" t="s">
        <v>389</v>
      </c>
      <c r="E316" s="25" t="s">
        <v>404</v>
      </c>
    </row>
    <row r="317" spans="2:5" x14ac:dyDescent="0.2">
      <c r="B317" s="25" t="s">
        <v>893</v>
      </c>
      <c r="C317" s="25">
        <v>539151</v>
      </c>
      <c r="D317" s="25" t="s">
        <v>389</v>
      </c>
      <c r="E317" s="25" t="s">
        <v>694</v>
      </c>
    </row>
    <row r="318" spans="2:5" x14ac:dyDescent="0.2">
      <c r="B318" s="25" t="s">
        <v>894</v>
      </c>
      <c r="C318" s="25">
        <v>539151</v>
      </c>
      <c r="D318" s="25" t="s">
        <v>389</v>
      </c>
      <c r="E318" s="25" t="s">
        <v>694</v>
      </c>
    </row>
    <row r="319" spans="2:5" x14ac:dyDescent="0.2">
      <c r="B319" s="25" t="s">
        <v>895</v>
      </c>
      <c r="C319" s="25">
        <v>532935</v>
      </c>
      <c r="D319" s="25" t="s">
        <v>896</v>
      </c>
      <c r="E319" s="25" t="s">
        <v>897</v>
      </c>
    </row>
    <row r="320" spans="2:5" x14ac:dyDescent="0.2">
      <c r="B320" s="25" t="s">
        <v>898</v>
      </c>
      <c r="C320" s="25">
        <v>511605</v>
      </c>
      <c r="D320" s="25" t="s">
        <v>389</v>
      </c>
      <c r="E320" s="25" t="s">
        <v>372</v>
      </c>
    </row>
    <row r="321" spans="2:5" x14ac:dyDescent="0.2">
      <c r="B321" s="25" t="s">
        <v>899</v>
      </c>
      <c r="C321" s="25">
        <v>531381</v>
      </c>
      <c r="D321" s="25" t="s">
        <v>900</v>
      </c>
      <c r="E321" s="25" t="s">
        <v>475</v>
      </c>
    </row>
    <row r="322" spans="2:5" x14ac:dyDescent="0.2">
      <c r="B322" s="25" t="s">
        <v>901</v>
      </c>
      <c r="C322" s="25">
        <v>541401</v>
      </c>
      <c r="D322" s="25" t="s">
        <v>389</v>
      </c>
      <c r="E322" s="25" t="s">
        <v>494</v>
      </c>
    </row>
    <row r="323" spans="2:5" x14ac:dyDescent="0.2">
      <c r="B323" s="25" t="s">
        <v>902</v>
      </c>
      <c r="C323" s="25">
        <v>506194</v>
      </c>
      <c r="D323" s="25" t="s">
        <v>903</v>
      </c>
      <c r="E323" s="25" t="s">
        <v>475</v>
      </c>
    </row>
    <row r="324" spans="2:5" x14ac:dyDescent="0.2">
      <c r="B324" s="25" t="s">
        <v>904</v>
      </c>
      <c r="C324" s="25">
        <v>526125</v>
      </c>
      <c r="D324" s="25" t="s">
        <v>389</v>
      </c>
      <c r="E324" s="25" t="s">
        <v>411</v>
      </c>
    </row>
    <row r="325" spans="2:5" x14ac:dyDescent="0.2">
      <c r="B325" s="25" t="s">
        <v>905</v>
      </c>
      <c r="C325" s="25">
        <v>531017</v>
      </c>
      <c r="D325" s="25" t="s">
        <v>389</v>
      </c>
      <c r="E325" s="25" t="s">
        <v>810</v>
      </c>
    </row>
    <row r="326" spans="2:5" x14ac:dyDescent="0.2">
      <c r="B326" s="25" t="s">
        <v>906</v>
      </c>
      <c r="C326" s="25">
        <v>531677</v>
      </c>
      <c r="D326" s="25" t="s">
        <v>389</v>
      </c>
      <c r="E326" s="25" t="s">
        <v>375</v>
      </c>
    </row>
    <row r="327" spans="2:5" x14ac:dyDescent="0.2">
      <c r="B327" s="25" t="s">
        <v>907</v>
      </c>
      <c r="C327" s="25">
        <v>531179</v>
      </c>
      <c r="D327" s="25" t="s">
        <v>908</v>
      </c>
      <c r="E327" s="25" t="s">
        <v>406</v>
      </c>
    </row>
    <row r="328" spans="2:5" x14ac:dyDescent="0.2">
      <c r="B328" s="25" t="s">
        <v>909</v>
      </c>
      <c r="C328" s="25">
        <v>538556</v>
      </c>
      <c r="D328" s="25" t="s">
        <v>910</v>
      </c>
      <c r="E328" s="25" t="s">
        <v>409</v>
      </c>
    </row>
    <row r="329" spans="2:5" x14ac:dyDescent="0.2">
      <c r="B329" s="25" t="s">
        <v>911</v>
      </c>
      <c r="C329" s="25">
        <v>532397</v>
      </c>
      <c r="D329" s="25" t="s">
        <v>389</v>
      </c>
      <c r="E329" s="25" t="s">
        <v>383</v>
      </c>
    </row>
    <row r="330" spans="2:5" x14ac:dyDescent="0.2">
      <c r="B330" s="25" t="s">
        <v>912</v>
      </c>
      <c r="C330" s="25">
        <v>531467</v>
      </c>
      <c r="D330" s="25" t="s">
        <v>389</v>
      </c>
      <c r="E330" s="25" t="s">
        <v>913</v>
      </c>
    </row>
    <row r="331" spans="2:5" x14ac:dyDescent="0.2">
      <c r="B331" s="25" t="s">
        <v>914</v>
      </c>
      <c r="C331" s="25">
        <v>537069</v>
      </c>
      <c r="D331" s="25" t="s">
        <v>389</v>
      </c>
      <c r="E331" s="25" t="s">
        <v>406</v>
      </c>
    </row>
    <row r="332" spans="2:5" x14ac:dyDescent="0.2">
      <c r="B332" s="25" t="s">
        <v>915</v>
      </c>
      <c r="C332" s="25">
        <v>513729</v>
      </c>
      <c r="D332" s="25" t="s">
        <v>916</v>
      </c>
      <c r="E332" s="25" t="s">
        <v>917</v>
      </c>
    </row>
    <row r="333" spans="2:5" x14ac:dyDescent="0.2">
      <c r="B333" s="25" t="s">
        <v>918</v>
      </c>
      <c r="C333" s="25">
        <v>531560</v>
      </c>
      <c r="D333" s="25" t="s">
        <v>389</v>
      </c>
      <c r="E333" s="25" t="s">
        <v>810</v>
      </c>
    </row>
    <row r="334" spans="2:5" x14ac:dyDescent="0.2">
      <c r="B334" s="25" t="s">
        <v>919</v>
      </c>
      <c r="C334" s="25">
        <v>531560</v>
      </c>
      <c r="D334" s="25" t="s">
        <v>389</v>
      </c>
      <c r="E334" s="25" t="s">
        <v>810</v>
      </c>
    </row>
    <row r="335" spans="2:5" x14ac:dyDescent="0.2">
      <c r="B335" s="25" t="s">
        <v>920</v>
      </c>
      <c r="C335" s="25">
        <v>516064</v>
      </c>
      <c r="D335" s="25" t="s">
        <v>921</v>
      </c>
      <c r="E335" s="25" t="s">
        <v>509</v>
      </c>
    </row>
    <row r="336" spans="2:5" x14ac:dyDescent="0.2">
      <c r="B336" s="25" t="s">
        <v>922</v>
      </c>
      <c r="C336" s="25">
        <v>533068</v>
      </c>
      <c r="D336" s="25" t="s">
        <v>923</v>
      </c>
      <c r="E336" s="25" t="s">
        <v>503</v>
      </c>
    </row>
    <row r="337" spans="2:5" x14ac:dyDescent="0.2">
      <c r="B337" s="25" t="s">
        <v>924</v>
      </c>
      <c r="C337" s="25">
        <v>506074</v>
      </c>
      <c r="D337" s="25" t="s">
        <v>925</v>
      </c>
      <c r="E337" s="25" t="s">
        <v>710</v>
      </c>
    </row>
    <row r="338" spans="2:5" x14ac:dyDescent="0.2">
      <c r="B338" s="25" t="s">
        <v>926</v>
      </c>
      <c r="C338" s="25">
        <v>533163</v>
      </c>
      <c r="D338" s="25" t="s">
        <v>927</v>
      </c>
      <c r="E338" s="25" t="s">
        <v>787</v>
      </c>
    </row>
    <row r="339" spans="2:5" x14ac:dyDescent="0.2">
      <c r="B339" s="25" t="s">
        <v>928</v>
      </c>
      <c r="C339" s="25" t="s">
        <v>389</v>
      </c>
      <c r="D339" s="25" t="s">
        <v>929</v>
      </c>
      <c r="E339" s="25" t="s">
        <v>400</v>
      </c>
    </row>
    <row r="340" spans="2:5" x14ac:dyDescent="0.2">
      <c r="B340" s="25" t="s">
        <v>930</v>
      </c>
      <c r="C340" s="25">
        <v>517481</v>
      </c>
      <c r="D340" s="25" t="s">
        <v>389</v>
      </c>
      <c r="E340" s="25" t="s">
        <v>931</v>
      </c>
    </row>
    <row r="341" spans="2:5" x14ac:dyDescent="0.2">
      <c r="B341" s="25" t="s">
        <v>932</v>
      </c>
      <c r="C341" s="25">
        <v>531297</v>
      </c>
      <c r="D341" s="25" t="s">
        <v>389</v>
      </c>
      <c r="E341" s="25" t="s">
        <v>473</v>
      </c>
    </row>
    <row r="342" spans="2:5" x14ac:dyDescent="0.2">
      <c r="B342" s="25" t="s">
        <v>933</v>
      </c>
      <c r="C342" s="25">
        <v>542670</v>
      </c>
      <c r="D342" s="25" t="s">
        <v>934</v>
      </c>
      <c r="E342" s="25" t="s">
        <v>935</v>
      </c>
    </row>
    <row r="343" spans="2:5" x14ac:dyDescent="0.2">
      <c r="B343" s="25" t="s">
        <v>936</v>
      </c>
      <c r="C343" s="25">
        <v>540616</v>
      </c>
      <c r="D343" s="25" t="s">
        <v>937</v>
      </c>
      <c r="E343" s="25" t="s">
        <v>859</v>
      </c>
    </row>
    <row r="344" spans="2:5" x14ac:dyDescent="0.2">
      <c r="B344" s="25" t="s">
        <v>938</v>
      </c>
      <c r="C344" s="25">
        <v>522134</v>
      </c>
      <c r="D344" s="25" t="s">
        <v>389</v>
      </c>
      <c r="E344" s="25" t="s">
        <v>397</v>
      </c>
    </row>
    <row r="345" spans="2:5" x14ac:dyDescent="0.2">
      <c r="B345" s="25" t="s">
        <v>939</v>
      </c>
      <c r="C345" s="25">
        <v>500016</v>
      </c>
      <c r="D345" s="25" t="s">
        <v>389</v>
      </c>
      <c r="E345" s="25" t="s">
        <v>590</v>
      </c>
    </row>
    <row r="346" spans="2:5" x14ac:dyDescent="0.2">
      <c r="B346" s="25" t="s">
        <v>940</v>
      </c>
      <c r="C346" s="25" t="s">
        <v>389</v>
      </c>
      <c r="D346" s="25" t="s">
        <v>941</v>
      </c>
      <c r="E346" s="25" t="s">
        <v>400</v>
      </c>
    </row>
    <row r="347" spans="2:5" x14ac:dyDescent="0.2">
      <c r="B347" s="25" t="s">
        <v>942</v>
      </c>
      <c r="C347" s="25" t="s">
        <v>389</v>
      </c>
      <c r="D347" s="25" t="s">
        <v>941</v>
      </c>
      <c r="E347" s="25" t="s">
        <v>400</v>
      </c>
    </row>
    <row r="348" spans="2:5" x14ac:dyDescent="0.2">
      <c r="B348" s="25" t="s">
        <v>943</v>
      </c>
      <c r="C348" s="25">
        <v>542484</v>
      </c>
      <c r="D348" s="25" t="s">
        <v>944</v>
      </c>
      <c r="E348" s="25" t="s">
        <v>945</v>
      </c>
    </row>
    <row r="349" spans="2:5" x14ac:dyDescent="0.2">
      <c r="B349" s="25" t="s">
        <v>946</v>
      </c>
      <c r="C349" s="25">
        <v>500101</v>
      </c>
      <c r="D349" s="25" t="s">
        <v>947</v>
      </c>
      <c r="E349" s="25" t="s">
        <v>404</v>
      </c>
    </row>
    <row r="350" spans="2:5" x14ac:dyDescent="0.2">
      <c r="B350" s="25" t="s">
        <v>948</v>
      </c>
      <c r="C350" s="25">
        <v>539301</v>
      </c>
      <c r="D350" s="25" t="s">
        <v>949</v>
      </c>
      <c r="E350" s="25" t="s">
        <v>475</v>
      </c>
    </row>
    <row r="351" spans="2:5" x14ac:dyDescent="0.2">
      <c r="B351" s="25" t="s">
        <v>950</v>
      </c>
      <c r="C351" s="25">
        <v>538716</v>
      </c>
      <c r="D351" s="25" t="s">
        <v>389</v>
      </c>
      <c r="E351" s="25" t="s">
        <v>372</v>
      </c>
    </row>
    <row r="352" spans="2:5" x14ac:dyDescent="0.2">
      <c r="B352" s="25" t="s">
        <v>951</v>
      </c>
      <c r="C352" s="25">
        <v>530245</v>
      </c>
      <c r="D352" s="25" t="s">
        <v>389</v>
      </c>
      <c r="E352" s="25" t="s">
        <v>406</v>
      </c>
    </row>
    <row r="353" spans="2:5" x14ac:dyDescent="0.2">
      <c r="B353" s="25" t="s">
        <v>952</v>
      </c>
      <c r="C353" s="25">
        <v>542176</v>
      </c>
      <c r="D353" s="25" t="s">
        <v>953</v>
      </c>
      <c r="E353" s="25" t="s">
        <v>372</v>
      </c>
    </row>
    <row r="354" spans="2:5" x14ac:dyDescent="0.2">
      <c r="B354" s="25" t="s">
        <v>954</v>
      </c>
      <c r="C354" s="25">
        <v>515030</v>
      </c>
      <c r="D354" s="25" t="s">
        <v>955</v>
      </c>
      <c r="E354" s="25" t="s">
        <v>744</v>
      </c>
    </row>
    <row r="355" spans="2:5" x14ac:dyDescent="0.2">
      <c r="B355" s="25" t="s">
        <v>956</v>
      </c>
      <c r="C355" s="25">
        <v>514482</v>
      </c>
      <c r="D355" s="25" t="s">
        <v>389</v>
      </c>
      <c r="E355" s="25" t="s">
        <v>404</v>
      </c>
    </row>
    <row r="356" spans="2:5" x14ac:dyDescent="0.2">
      <c r="B356" s="25" t="s">
        <v>957</v>
      </c>
      <c r="C356" s="25">
        <v>532853</v>
      </c>
      <c r="D356" s="25" t="s">
        <v>958</v>
      </c>
      <c r="E356" s="25" t="s">
        <v>549</v>
      </c>
    </row>
    <row r="357" spans="2:5" x14ac:dyDescent="0.2">
      <c r="B357" s="25" t="s">
        <v>959</v>
      </c>
      <c r="C357" s="25">
        <v>535467</v>
      </c>
      <c r="D357" s="25" t="s">
        <v>960</v>
      </c>
      <c r="E357" s="25" t="s">
        <v>503</v>
      </c>
    </row>
    <row r="358" spans="2:5" x14ac:dyDescent="0.2">
      <c r="B358" s="25" t="s">
        <v>961</v>
      </c>
      <c r="C358" s="25">
        <v>527001</v>
      </c>
      <c r="D358" s="25" t="s">
        <v>962</v>
      </c>
      <c r="E358" s="25" t="s">
        <v>369</v>
      </c>
    </row>
    <row r="359" spans="2:5" x14ac:dyDescent="0.2">
      <c r="B359" s="25" t="s">
        <v>963</v>
      </c>
      <c r="C359" s="25">
        <v>542579</v>
      </c>
      <c r="D359" s="25" t="s">
        <v>964</v>
      </c>
      <c r="E359" s="25" t="s">
        <v>945</v>
      </c>
    </row>
    <row r="360" spans="2:5" x14ac:dyDescent="0.2">
      <c r="B360" s="25" t="s">
        <v>965</v>
      </c>
      <c r="C360" s="25">
        <v>540024</v>
      </c>
      <c r="D360" s="25" t="s">
        <v>389</v>
      </c>
      <c r="E360" s="25" t="s">
        <v>372</v>
      </c>
    </row>
    <row r="361" spans="2:5" x14ac:dyDescent="0.2">
      <c r="B361" s="25" t="s">
        <v>966</v>
      </c>
      <c r="C361" s="25">
        <v>519174</v>
      </c>
      <c r="D361" s="25" t="s">
        <v>389</v>
      </c>
      <c r="E361" s="25" t="s">
        <v>638</v>
      </c>
    </row>
    <row r="362" spans="2:5" x14ac:dyDescent="0.2">
      <c r="B362" s="25" t="s">
        <v>967</v>
      </c>
      <c r="C362" s="25">
        <v>523716</v>
      </c>
      <c r="D362" s="25" t="s">
        <v>968</v>
      </c>
      <c r="E362" s="25" t="s">
        <v>475</v>
      </c>
    </row>
    <row r="363" spans="2:5" x14ac:dyDescent="0.2">
      <c r="B363" s="25" t="s">
        <v>969</v>
      </c>
      <c r="C363" s="25">
        <v>513401</v>
      </c>
      <c r="D363" s="25" t="s">
        <v>389</v>
      </c>
      <c r="E363" s="25" t="s">
        <v>421</v>
      </c>
    </row>
    <row r="364" spans="2:5" x14ac:dyDescent="0.2">
      <c r="B364" s="25" t="s">
        <v>970</v>
      </c>
      <c r="C364" s="25">
        <v>590122</v>
      </c>
      <c r="D364" s="25" t="s">
        <v>971</v>
      </c>
      <c r="E364" s="25" t="s">
        <v>406</v>
      </c>
    </row>
    <row r="365" spans="2:5" x14ac:dyDescent="0.2">
      <c r="B365" s="25" t="s">
        <v>972</v>
      </c>
      <c r="C365" s="25">
        <v>514286</v>
      </c>
      <c r="D365" s="25" t="s">
        <v>973</v>
      </c>
      <c r="E365" s="25" t="s">
        <v>404</v>
      </c>
    </row>
    <row r="366" spans="2:5" x14ac:dyDescent="0.2">
      <c r="B366" s="25" t="s">
        <v>974</v>
      </c>
      <c r="C366" s="25">
        <v>512247</v>
      </c>
      <c r="D366" s="25" t="s">
        <v>389</v>
      </c>
      <c r="E366" s="25" t="s">
        <v>372</v>
      </c>
    </row>
    <row r="367" spans="2:5" x14ac:dyDescent="0.2">
      <c r="B367" s="25" t="s">
        <v>975</v>
      </c>
      <c r="C367" s="25">
        <v>526847</v>
      </c>
      <c r="D367" s="25" t="s">
        <v>389</v>
      </c>
      <c r="E367" s="25" t="s">
        <v>421</v>
      </c>
    </row>
    <row r="368" spans="2:5" x14ac:dyDescent="0.2">
      <c r="B368" s="25" t="s">
        <v>976</v>
      </c>
      <c r="C368" s="25">
        <v>530429</v>
      </c>
      <c r="D368" s="25" t="s">
        <v>389</v>
      </c>
      <c r="E368" s="25" t="s">
        <v>509</v>
      </c>
    </row>
    <row r="369" spans="2:5" x14ac:dyDescent="0.2">
      <c r="B369" s="25" t="s">
        <v>977</v>
      </c>
      <c r="C369" s="25">
        <v>541702</v>
      </c>
      <c r="D369" s="25" t="s">
        <v>389</v>
      </c>
      <c r="E369" s="25" t="s">
        <v>411</v>
      </c>
    </row>
    <row r="370" spans="2:5" x14ac:dyDescent="0.2">
      <c r="B370" s="25" t="s">
        <v>978</v>
      </c>
      <c r="C370" s="25">
        <v>507872</v>
      </c>
      <c r="D370" s="25" t="s">
        <v>389</v>
      </c>
      <c r="E370" s="25" t="s">
        <v>404</v>
      </c>
    </row>
    <row r="371" spans="2:5" x14ac:dyDescent="0.2">
      <c r="B371" s="25" t="s">
        <v>979</v>
      </c>
      <c r="C371" s="25">
        <v>524594</v>
      </c>
      <c r="D371" s="25" t="s">
        <v>389</v>
      </c>
      <c r="E371" s="25" t="s">
        <v>437</v>
      </c>
    </row>
    <row r="372" spans="2:5" x14ac:dyDescent="0.2">
      <c r="B372" s="25" t="s">
        <v>980</v>
      </c>
      <c r="C372" s="25">
        <v>500477</v>
      </c>
      <c r="D372" s="25" t="s">
        <v>981</v>
      </c>
      <c r="E372" s="25" t="s">
        <v>467</v>
      </c>
    </row>
    <row r="373" spans="2:5" x14ac:dyDescent="0.2">
      <c r="B373" s="25" t="s">
        <v>982</v>
      </c>
      <c r="C373" s="25">
        <v>533271</v>
      </c>
      <c r="D373" s="25" t="s">
        <v>983</v>
      </c>
      <c r="E373" s="25" t="s">
        <v>984</v>
      </c>
    </row>
    <row r="374" spans="2:5" x14ac:dyDescent="0.2">
      <c r="B374" s="25" t="s">
        <v>985</v>
      </c>
      <c r="C374" s="25">
        <v>540923</v>
      </c>
      <c r="D374" s="25" t="s">
        <v>389</v>
      </c>
      <c r="E374" s="25" t="s">
        <v>787</v>
      </c>
    </row>
    <row r="375" spans="2:5" x14ac:dyDescent="0.2">
      <c r="B375" s="25" t="s">
        <v>986</v>
      </c>
      <c r="C375" s="25">
        <v>526983</v>
      </c>
      <c r="D375" s="25" t="s">
        <v>389</v>
      </c>
      <c r="E375" s="25" t="s">
        <v>587</v>
      </c>
    </row>
    <row r="376" spans="2:5" x14ac:dyDescent="0.2">
      <c r="B376" s="25" t="s">
        <v>987</v>
      </c>
      <c r="C376" s="25">
        <v>526187</v>
      </c>
      <c r="D376" s="25" t="s">
        <v>389</v>
      </c>
      <c r="E376" s="25" t="s">
        <v>578</v>
      </c>
    </row>
    <row r="377" spans="2:5" x14ac:dyDescent="0.2">
      <c r="B377" s="25" t="s">
        <v>988</v>
      </c>
      <c r="C377" s="25">
        <v>531568</v>
      </c>
      <c r="D377" s="25" t="s">
        <v>389</v>
      </c>
      <c r="E377" s="25" t="s">
        <v>383</v>
      </c>
    </row>
    <row r="378" spans="2:5" x14ac:dyDescent="0.2">
      <c r="B378" s="25" t="s">
        <v>989</v>
      </c>
      <c r="C378" s="25">
        <v>502015</v>
      </c>
      <c r="D378" s="25" t="s">
        <v>389</v>
      </c>
      <c r="E378" s="25" t="s">
        <v>369</v>
      </c>
    </row>
    <row r="379" spans="2:5" x14ac:dyDescent="0.2">
      <c r="B379" s="25" t="s">
        <v>990</v>
      </c>
      <c r="C379" s="25">
        <v>538777</v>
      </c>
      <c r="D379" s="25" t="s">
        <v>389</v>
      </c>
      <c r="E379" s="25" t="s">
        <v>406</v>
      </c>
    </row>
    <row r="380" spans="2:5" x14ac:dyDescent="0.2">
      <c r="B380" s="25" t="s">
        <v>991</v>
      </c>
      <c r="C380" s="25">
        <v>530899</v>
      </c>
      <c r="D380" s="25" t="s">
        <v>389</v>
      </c>
      <c r="E380" s="25" t="s">
        <v>404</v>
      </c>
    </row>
    <row r="381" spans="2:5" x14ac:dyDescent="0.2">
      <c r="B381" s="25" t="s">
        <v>992</v>
      </c>
      <c r="C381" s="25">
        <v>531392</v>
      </c>
      <c r="D381" s="25" t="s">
        <v>389</v>
      </c>
      <c r="E381" s="25" t="s">
        <v>587</v>
      </c>
    </row>
    <row r="382" spans="2:5" x14ac:dyDescent="0.2">
      <c r="B382" s="25" t="s">
        <v>993</v>
      </c>
      <c r="C382" s="25">
        <v>532888</v>
      </c>
      <c r="D382" s="25" t="s">
        <v>994</v>
      </c>
      <c r="E382" s="25" t="s">
        <v>666</v>
      </c>
    </row>
    <row r="383" spans="2:5" x14ac:dyDescent="0.2">
      <c r="B383" s="25" t="s">
        <v>995</v>
      </c>
      <c r="C383" s="25">
        <v>532888</v>
      </c>
      <c r="D383" s="25" t="s">
        <v>994</v>
      </c>
      <c r="E383" s="25" t="s">
        <v>666</v>
      </c>
    </row>
    <row r="384" spans="2:5" x14ac:dyDescent="0.2">
      <c r="B384" s="25" t="s">
        <v>996</v>
      </c>
      <c r="C384" s="25">
        <v>533227</v>
      </c>
      <c r="D384" s="25" t="s">
        <v>997</v>
      </c>
      <c r="E384" s="25" t="s">
        <v>590</v>
      </c>
    </row>
    <row r="385" spans="2:5" x14ac:dyDescent="0.2">
      <c r="B385" s="25" t="s">
        <v>998</v>
      </c>
      <c r="C385" s="25">
        <v>500023</v>
      </c>
      <c r="D385" s="25" t="s">
        <v>999</v>
      </c>
      <c r="E385" s="25" t="s">
        <v>590</v>
      </c>
    </row>
    <row r="386" spans="2:5" x14ac:dyDescent="0.2">
      <c r="B386" s="25" t="s">
        <v>1000</v>
      </c>
      <c r="C386" s="25">
        <v>533221</v>
      </c>
      <c r="D386" s="25" t="s">
        <v>1001</v>
      </c>
      <c r="E386" s="25" t="s">
        <v>590</v>
      </c>
    </row>
    <row r="387" spans="2:5" x14ac:dyDescent="0.2">
      <c r="B387" s="25" t="s">
        <v>1002</v>
      </c>
      <c r="C387" s="25">
        <v>530355</v>
      </c>
      <c r="D387" s="25" t="s">
        <v>389</v>
      </c>
      <c r="E387" s="25" t="s">
        <v>730</v>
      </c>
    </row>
    <row r="388" spans="2:5" x14ac:dyDescent="0.2">
      <c r="B388" s="25" t="s">
        <v>1003</v>
      </c>
      <c r="C388" s="25">
        <v>500820</v>
      </c>
      <c r="D388" s="25" t="s">
        <v>1004</v>
      </c>
      <c r="E388" s="25" t="s">
        <v>666</v>
      </c>
    </row>
    <row r="389" spans="2:5" x14ac:dyDescent="0.2">
      <c r="B389" s="25" t="s">
        <v>1005</v>
      </c>
      <c r="C389" s="25">
        <v>524434</v>
      </c>
      <c r="D389" s="25" t="s">
        <v>389</v>
      </c>
      <c r="E389" s="25" t="s">
        <v>437</v>
      </c>
    </row>
    <row r="390" spans="2:5" x14ac:dyDescent="0.2">
      <c r="B390" s="25" t="s">
        <v>1006</v>
      </c>
      <c r="C390" s="25">
        <v>531847</v>
      </c>
      <c r="D390" s="25" t="s">
        <v>389</v>
      </c>
      <c r="E390" s="25" t="s">
        <v>503</v>
      </c>
    </row>
    <row r="391" spans="2:5" x14ac:dyDescent="0.2">
      <c r="B391" s="25" t="s">
        <v>1007</v>
      </c>
      <c r="C391" s="25">
        <v>519532</v>
      </c>
      <c r="D391" s="25" t="s">
        <v>389</v>
      </c>
      <c r="E391" s="25" t="s">
        <v>411</v>
      </c>
    </row>
    <row r="392" spans="2:5" x14ac:dyDescent="0.2">
      <c r="B392" s="25" t="s">
        <v>1008</v>
      </c>
      <c r="C392" s="25">
        <v>506159</v>
      </c>
      <c r="D392" s="25" t="s">
        <v>1009</v>
      </c>
      <c r="E392" s="25" t="s">
        <v>710</v>
      </c>
    </row>
    <row r="393" spans="2:5" x14ac:dyDescent="0.2">
      <c r="B393" s="25" t="s">
        <v>1010</v>
      </c>
      <c r="C393" s="25">
        <v>530723</v>
      </c>
      <c r="D393" s="25" t="s">
        <v>389</v>
      </c>
      <c r="E393" s="25" t="s">
        <v>372</v>
      </c>
    </row>
    <row r="394" spans="2:5" x14ac:dyDescent="0.2">
      <c r="B394" s="25" t="s">
        <v>1011</v>
      </c>
      <c r="C394" s="25" t="s">
        <v>389</v>
      </c>
      <c r="D394" s="25" t="s">
        <v>1012</v>
      </c>
      <c r="E394" s="25" t="s">
        <v>400</v>
      </c>
    </row>
    <row r="395" spans="2:5" x14ac:dyDescent="0.2">
      <c r="B395" s="25" t="s">
        <v>1013</v>
      </c>
      <c r="C395" s="25">
        <v>526433</v>
      </c>
      <c r="D395" s="25" t="s">
        <v>389</v>
      </c>
      <c r="E395" s="25" t="s">
        <v>375</v>
      </c>
    </row>
    <row r="396" spans="2:5" x14ac:dyDescent="0.2">
      <c r="B396" s="25" t="s">
        <v>1014</v>
      </c>
      <c r="C396" s="25" t="s">
        <v>389</v>
      </c>
      <c r="D396" s="25" t="s">
        <v>1015</v>
      </c>
      <c r="E396" s="25" t="s">
        <v>480</v>
      </c>
    </row>
    <row r="397" spans="2:5" x14ac:dyDescent="0.2">
      <c r="B397" s="25" t="s">
        <v>1016</v>
      </c>
      <c r="C397" s="25">
        <v>540788</v>
      </c>
      <c r="D397" s="25" t="s">
        <v>389</v>
      </c>
      <c r="E397" s="25" t="s">
        <v>578</v>
      </c>
    </row>
    <row r="398" spans="2:5" x14ac:dyDescent="0.2">
      <c r="B398" s="25" t="s">
        <v>1017</v>
      </c>
      <c r="C398" s="25">
        <v>500024</v>
      </c>
      <c r="D398" s="25" t="s">
        <v>1018</v>
      </c>
      <c r="E398" s="25" t="s">
        <v>796</v>
      </c>
    </row>
    <row r="399" spans="2:5" x14ac:dyDescent="0.2">
      <c r="B399" s="25" t="s">
        <v>1019</v>
      </c>
      <c r="C399" s="25">
        <v>500024</v>
      </c>
      <c r="D399" s="25" t="s">
        <v>1018</v>
      </c>
      <c r="E399" s="25" t="s">
        <v>796</v>
      </c>
    </row>
    <row r="400" spans="2:5" x14ac:dyDescent="0.2">
      <c r="B400" s="25" t="s">
        <v>1020</v>
      </c>
      <c r="C400" s="25">
        <v>507526</v>
      </c>
      <c r="D400" s="25" t="s">
        <v>389</v>
      </c>
      <c r="E400" s="25" t="s">
        <v>1021</v>
      </c>
    </row>
    <row r="401" spans="2:5" x14ac:dyDescent="0.2">
      <c r="B401" s="25" t="s">
        <v>1022</v>
      </c>
      <c r="C401" s="25">
        <v>533138</v>
      </c>
      <c r="D401" s="25" t="s">
        <v>1023</v>
      </c>
      <c r="E401" s="25" t="s">
        <v>533</v>
      </c>
    </row>
    <row r="402" spans="2:5" x14ac:dyDescent="0.2">
      <c r="B402" s="25" t="s">
        <v>1024</v>
      </c>
      <c r="C402" s="25">
        <v>540975</v>
      </c>
      <c r="D402" s="25" t="s">
        <v>1025</v>
      </c>
      <c r="E402" s="25" t="s">
        <v>578</v>
      </c>
    </row>
    <row r="403" spans="2:5" x14ac:dyDescent="0.2">
      <c r="B403" s="25" t="s">
        <v>1026</v>
      </c>
      <c r="C403" s="25">
        <v>532493</v>
      </c>
      <c r="D403" s="25" t="s">
        <v>1027</v>
      </c>
      <c r="E403" s="25" t="s">
        <v>862</v>
      </c>
    </row>
    <row r="404" spans="2:5" x14ac:dyDescent="0.2">
      <c r="B404" s="25" t="s">
        <v>1028</v>
      </c>
      <c r="C404" s="25">
        <v>532830</v>
      </c>
      <c r="D404" s="25" t="s">
        <v>1029</v>
      </c>
      <c r="E404" s="25" t="s">
        <v>509</v>
      </c>
    </row>
    <row r="405" spans="2:5" x14ac:dyDescent="0.2">
      <c r="B405" s="25" t="s">
        <v>1030</v>
      </c>
      <c r="C405" s="25">
        <v>506820</v>
      </c>
      <c r="D405" s="25" t="s">
        <v>1031</v>
      </c>
      <c r="E405" s="25" t="s">
        <v>427</v>
      </c>
    </row>
    <row r="406" spans="2:5" x14ac:dyDescent="0.2">
      <c r="B406" s="25" t="s">
        <v>1032</v>
      </c>
      <c r="C406" s="25">
        <v>506820</v>
      </c>
      <c r="D406" s="25" t="s">
        <v>1031</v>
      </c>
      <c r="E406" s="25" t="s">
        <v>427</v>
      </c>
    </row>
    <row r="407" spans="2:5" x14ac:dyDescent="0.2">
      <c r="B407" s="25" t="s">
        <v>1033</v>
      </c>
      <c r="C407" s="25">
        <v>540824</v>
      </c>
      <c r="D407" s="25" t="s">
        <v>1034</v>
      </c>
      <c r="E407" s="25" t="s">
        <v>383</v>
      </c>
    </row>
    <row r="408" spans="2:5" x14ac:dyDescent="0.2">
      <c r="B408" s="25" t="s">
        <v>1035</v>
      </c>
      <c r="C408" s="25">
        <v>512433</v>
      </c>
      <c r="D408" s="25" t="s">
        <v>389</v>
      </c>
      <c r="E408" s="25" t="s">
        <v>411</v>
      </c>
    </row>
    <row r="409" spans="2:5" x14ac:dyDescent="0.2">
      <c r="B409" s="25" t="s">
        <v>1036</v>
      </c>
      <c r="C409" s="25">
        <v>511144</v>
      </c>
      <c r="D409" s="25" t="s">
        <v>389</v>
      </c>
      <c r="E409" s="25" t="s">
        <v>375</v>
      </c>
    </row>
    <row r="410" spans="2:5" x14ac:dyDescent="0.2">
      <c r="B410" s="25" t="s">
        <v>1037</v>
      </c>
      <c r="C410" s="25">
        <v>530187</v>
      </c>
      <c r="D410" s="25" t="s">
        <v>389</v>
      </c>
      <c r="E410" s="25" t="s">
        <v>406</v>
      </c>
    </row>
    <row r="411" spans="2:5" x14ac:dyDescent="0.2">
      <c r="B411" s="25" t="s">
        <v>1038</v>
      </c>
      <c r="C411" s="25">
        <v>539099</v>
      </c>
      <c r="D411" s="25" t="s">
        <v>389</v>
      </c>
      <c r="E411" s="25" t="s">
        <v>475</v>
      </c>
    </row>
    <row r="412" spans="2:5" x14ac:dyDescent="0.2">
      <c r="B412" s="25" t="s">
        <v>1039</v>
      </c>
      <c r="C412" s="25">
        <v>517429</v>
      </c>
      <c r="D412" s="25" t="s">
        <v>1040</v>
      </c>
      <c r="E412" s="25" t="s">
        <v>482</v>
      </c>
    </row>
    <row r="413" spans="2:5" x14ac:dyDescent="0.2">
      <c r="B413" s="25" t="s">
        <v>1041</v>
      </c>
      <c r="C413" s="25">
        <v>538713</v>
      </c>
      <c r="D413" s="25" t="s">
        <v>389</v>
      </c>
      <c r="E413" s="25" t="s">
        <v>482</v>
      </c>
    </row>
    <row r="414" spans="2:5" x14ac:dyDescent="0.2">
      <c r="B414" s="25" t="s">
        <v>1042</v>
      </c>
      <c r="C414" s="25">
        <v>526843</v>
      </c>
      <c r="D414" s="25" t="s">
        <v>389</v>
      </c>
      <c r="E414" s="25" t="s">
        <v>411</v>
      </c>
    </row>
    <row r="415" spans="2:5" x14ac:dyDescent="0.2">
      <c r="B415" s="25" t="s">
        <v>1043</v>
      </c>
      <c r="C415" s="25">
        <v>532759</v>
      </c>
      <c r="D415" s="25" t="s">
        <v>1044</v>
      </c>
      <c r="E415" s="25" t="s">
        <v>787</v>
      </c>
    </row>
    <row r="416" spans="2:5" x14ac:dyDescent="0.2">
      <c r="B416" s="25" t="s">
        <v>1045</v>
      </c>
      <c r="C416" s="25">
        <v>505029</v>
      </c>
      <c r="D416" s="25" t="s">
        <v>1046</v>
      </c>
      <c r="E416" s="25" t="s">
        <v>1047</v>
      </c>
    </row>
    <row r="417" spans="2:5" x14ac:dyDescent="0.2">
      <c r="B417" s="25" t="s">
        <v>1048</v>
      </c>
      <c r="C417" s="25">
        <v>514394</v>
      </c>
      <c r="D417" s="25" t="s">
        <v>389</v>
      </c>
      <c r="E417" s="25" t="s">
        <v>503</v>
      </c>
    </row>
    <row r="418" spans="2:5" x14ac:dyDescent="0.2">
      <c r="B418" s="25" t="s">
        <v>1049</v>
      </c>
      <c r="C418" s="25">
        <v>514394</v>
      </c>
      <c r="D418" s="25" t="s">
        <v>389</v>
      </c>
      <c r="E418" s="25" t="s">
        <v>503</v>
      </c>
    </row>
    <row r="419" spans="2:5" x14ac:dyDescent="0.2">
      <c r="B419" s="25" t="s">
        <v>1050</v>
      </c>
      <c r="C419" s="25">
        <v>531795</v>
      </c>
      <c r="D419" s="25" t="s">
        <v>1051</v>
      </c>
      <c r="E419" s="25" t="s">
        <v>1047</v>
      </c>
    </row>
    <row r="420" spans="2:5" x14ac:dyDescent="0.2">
      <c r="B420" s="25" t="s">
        <v>1052</v>
      </c>
      <c r="C420" s="25">
        <v>500027</v>
      </c>
      <c r="D420" s="25" t="s">
        <v>1053</v>
      </c>
      <c r="E420" s="25" t="s">
        <v>533</v>
      </c>
    </row>
    <row r="421" spans="2:5" x14ac:dyDescent="0.2">
      <c r="B421" s="25" t="s">
        <v>1054</v>
      </c>
      <c r="C421" s="25">
        <v>500028</v>
      </c>
      <c r="D421" s="25" t="s">
        <v>389</v>
      </c>
      <c r="E421" s="25" t="s">
        <v>787</v>
      </c>
    </row>
    <row r="422" spans="2:5" x14ac:dyDescent="0.2">
      <c r="B422" s="25" t="s">
        <v>1055</v>
      </c>
      <c r="C422" s="25">
        <v>500028</v>
      </c>
      <c r="D422" s="25" t="s">
        <v>389</v>
      </c>
      <c r="E422" s="25" t="s">
        <v>787</v>
      </c>
    </row>
    <row r="423" spans="2:5" x14ac:dyDescent="0.2">
      <c r="B423" s="25" t="s">
        <v>1056</v>
      </c>
      <c r="C423" s="25">
        <v>540611</v>
      </c>
      <c r="D423" s="25" t="s">
        <v>1057</v>
      </c>
      <c r="E423" s="25" t="s">
        <v>707</v>
      </c>
    </row>
    <row r="424" spans="2:5" x14ac:dyDescent="0.2">
      <c r="B424" s="25" t="s">
        <v>1058</v>
      </c>
      <c r="C424" s="25">
        <v>532459</v>
      </c>
      <c r="D424" s="25" t="s">
        <v>389</v>
      </c>
      <c r="E424" s="25" t="s">
        <v>404</v>
      </c>
    </row>
    <row r="425" spans="2:5" x14ac:dyDescent="0.2">
      <c r="B425" s="25" t="s">
        <v>1059</v>
      </c>
      <c r="C425" s="25" t="s">
        <v>389</v>
      </c>
      <c r="D425" s="25" t="s">
        <v>1060</v>
      </c>
      <c r="E425" s="25" t="s">
        <v>400</v>
      </c>
    </row>
    <row r="426" spans="2:5" x14ac:dyDescent="0.2">
      <c r="B426" s="25" t="s">
        <v>1061</v>
      </c>
      <c r="C426" s="25">
        <v>532668</v>
      </c>
      <c r="D426" s="25" t="s">
        <v>1062</v>
      </c>
      <c r="E426" s="25" t="s">
        <v>482</v>
      </c>
    </row>
    <row r="427" spans="2:5" x14ac:dyDescent="0.2">
      <c r="B427" s="25" t="s">
        <v>1063</v>
      </c>
      <c r="C427" s="25">
        <v>530233</v>
      </c>
      <c r="D427" s="25" t="s">
        <v>389</v>
      </c>
      <c r="E427" s="25" t="s">
        <v>427</v>
      </c>
    </row>
    <row r="428" spans="2:5" x14ac:dyDescent="0.2">
      <c r="B428" s="25" t="s">
        <v>1064</v>
      </c>
      <c r="C428" s="25">
        <v>524804</v>
      </c>
      <c r="D428" s="25" t="s">
        <v>1065</v>
      </c>
      <c r="E428" s="25" t="s">
        <v>427</v>
      </c>
    </row>
    <row r="429" spans="2:5" x14ac:dyDescent="0.2">
      <c r="B429" s="25" t="s">
        <v>1066</v>
      </c>
      <c r="C429" s="25">
        <v>531336</v>
      </c>
      <c r="D429" s="25" t="s">
        <v>389</v>
      </c>
      <c r="E429" s="25" t="s">
        <v>1067</v>
      </c>
    </row>
    <row r="430" spans="2:5" x14ac:dyDescent="0.2">
      <c r="B430" s="25" t="s">
        <v>1068</v>
      </c>
      <c r="C430" s="25">
        <v>509009</v>
      </c>
      <c r="D430" s="25" t="s">
        <v>1069</v>
      </c>
      <c r="E430" s="25" t="s">
        <v>411</v>
      </c>
    </row>
    <row r="431" spans="2:5" x14ac:dyDescent="0.2">
      <c r="B431" s="25" t="s">
        <v>1070</v>
      </c>
      <c r="C431" s="25">
        <v>522005</v>
      </c>
      <c r="D431" s="25" t="s">
        <v>389</v>
      </c>
      <c r="E431" s="25" t="s">
        <v>397</v>
      </c>
    </row>
    <row r="432" spans="2:5" x14ac:dyDescent="0.2">
      <c r="B432" s="25" t="s">
        <v>1071</v>
      </c>
      <c r="C432" s="25">
        <v>539177</v>
      </c>
      <c r="D432" s="25" t="s">
        <v>389</v>
      </c>
      <c r="E432" s="25" t="s">
        <v>406</v>
      </c>
    </row>
    <row r="433" spans="2:5" x14ac:dyDescent="0.2">
      <c r="B433" s="25" t="s">
        <v>1072</v>
      </c>
      <c r="C433" s="25">
        <v>531994</v>
      </c>
      <c r="D433" s="25" t="s">
        <v>389</v>
      </c>
      <c r="E433" s="25" t="s">
        <v>744</v>
      </c>
    </row>
    <row r="434" spans="2:5" x14ac:dyDescent="0.2">
      <c r="B434" s="25" t="s">
        <v>1073</v>
      </c>
      <c r="C434" s="25">
        <v>531994</v>
      </c>
      <c r="D434" s="25" t="s">
        <v>389</v>
      </c>
      <c r="E434" s="25" t="s">
        <v>744</v>
      </c>
    </row>
    <row r="435" spans="2:5" x14ac:dyDescent="0.2">
      <c r="B435" s="25" t="s">
        <v>1074</v>
      </c>
      <c r="C435" s="25">
        <v>532797</v>
      </c>
      <c r="D435" s="25" t="s">
        <v>1075</v>
      </c>
      <c r="E435" s="25" t="s">
        <v>744</v>
      </c>
    </row>
    <row r="436" spans="2:5" x14ac:dyDescent="0.2">
      <c r="B436" s="25" t="s">
        <v>1076</v>
      </c>
      <c r="C436" s="25">
        <v>500029</v>
      </c>
      <c r="D436" s="25" t="s">
        <v>1077</v>
      </c>
      <c r="E436" s="25" t="s">
        <v>744</v>
      </c>
    </row>
    <row r="437" spans="2:5" x14ac:dyDescent="0.2">
      <c r="B437" s="25" t="s">
        <v>1078</v>
      </c>
      <c r="C437" s="25">
        <v>500029</v>
      </c>
      <c r="D437" s="25" t="s">
        <v>1077</v>
      </c>
      <c r="E437" s="25" t="s">
        <v>744</v>
      </c>
    </row>
    <row r="438" spans="2:5" x14ac:dyDescent="0.2">
      <c r="B438" s="25" t="s">
        <v>1079</v>
      </c>
      <c r="C438" s="25">
        <v>505036</v>
      </c>
      <c r="D438" s="25" t="s">
        <v>389</v>
      </c>
      <c r="E438" s="25" t="s">
        <v>744</v>
      </c>
    </row>
    <row r="439" spans="2:5" x14ac:dyDescent="0.2">
      <c r="B439" s="25" t="s">
        <v>1080</v>
      </c>
      <c r="C439" s="25">
        <v>505010</v>
      </c>
      <c r="D439" s="25" t="s">
        <v>1081</v>
      </c>
      <c r="E439" s="25" t="s">
        <v>744</v>
      </c>
    </row>
    <row r="440" spans="2:5" x14ac:dyDescent="0.2">
      <c r="B440" s="25" t="s">
        <v>1082</v>
      </c>
      <c r="C440" s="25">
        <v>520119</v>
      </c>
      <c r="D440" s="25" t="s">
        <v>1083</v>
      </c>
      <c r="E440" s="25" t="s">
        <v>744</v>
      </c>
    </row>
    <row r="441" spans="2:5" x14ac:dyDescent="0.2">
      <c r="B441" s="25" t="s">
        <v>1084</v>
      </c>
      <c r="C441" s="25">
        <v>512277</v>
      </c>
      <c r="D441" s="25" t="s">
        <v>389</v>
      </c>
      <c r="E441" s="25" t="s">
        <v>710</v>
      </c>
    </row>
    <row r="442" spans="2:5" x14ac:dyDescent="0.2">
      <c r="B442" s="25" t="s">
        <v>1085</v>
      </c>
      <c r="C442" s="25">
        <v>780004</v>
      </c>
      <c r="D442" s="25" t="s">
        <v>389</v>
      </c>
      <c r="E442" s="25" t="s">
        <v>480</v>
      </c>
    </row>
    <row r="443" spans="2:5" x14ac:dyDescent="0.2">
      <c r="B443" s="25" t="s">
        <v>1086</v>
      </c>
      <c r="C443" s="25">
        <v>540649</v>
      </c>
      <c r="D443" s="25" t="s">
        <v>1087</v>
      </c>
      <c r="E443" s="25" t="s">
        <v>1088</v>
      </c>
    </row>
    <row r="444" spans="2:5" x14ac:dyDescent="0.2">
      <c r="B444" s="25" t="s">
        <v>1089</v>
      </c>
      <c r="C444" s="25">
        <v>531310</v>
      </c>
      <c r="D444" s="25" t="s">
        <v>389</v>
      </c>
      <c r="E444" s="25" t="s">
        <v>372</v>
      </c>
    </row>
    <row r="445" spans="2:5" x14ac:dyDescent="0.2">
      <c r="B445" s="25" t="s">
        <v>1090</v>
      </c>
      <c r="C445" s="25">
        <v>512149</v>
      </c>
      <c r="D445" s="25" t="s">
        <v>389</v>
      </c>
      <c r="E445" s="25" t="s">
        <v>482</v>
      </c>
    </row>
    <row r="446" spans="2:5" x14ac:dyDescent="0.2">
      <c r="B446" s="25" t="s">
        <v>1091</v>
      </c>
      <c r="C446" s="25">
        <v>532406</v>
      </c>
      <c r="D446" s="25" t="s">
        <v>389</v>
      </c>
      <c r="E446" s="25" t="s">
        <v>535</v>
      </c>
    </row>
    <row r="447" spans="2:5" x14ac:dyDescent="0.2">
      <c r="B447" s="25" t="s">
        <v>1092</v>
      </c>
      <c r="C447" s="25">
        <v>512573</v>
      </c>
      <c r="D447" s="25" t="s">
        <v>1093</v>
      </c>
      <c r="E447" s="25" t="s">
        <v>469</v>
      </c>
    </row>
    <row r="448" spans="2:5" x14ac:dyDescent="0.2">
      <c r="B448" s="25" t="s">
        <v>1094</v>
      </c>
      <c r="C448" s="25">
        <v>540376</v>
      </c>
      <c r="D448" s="25" t="s">
        <v>1095</v>
      </c>
      <c r="E448" s="25" t="s">
        <v>558</v>
      </c>
    </row>
    <row r="449" spans="2:5" x14ac:dyDescent="0.2">
      <c r="B449" s="25" t="s">
        <v>1096</v>
      </c>
      <c r="C449" s="25" t="s">
        <v>389</v>
      </c>
      <c r="D449" s="25" t="s">
        <v>1097</v>
      </c>
      <c r="E449" s="25" t="s">
        <v>400</v>
      </c>
    </row>
    <row r="450" spans="2:5" x14ac:dyDescent="0.2">
      <c r="B450" s="25" t="s">
        <v>1098</v>
      </c>
      <c r="C450" s="25">
        <v>539288</v>
      </c>
      <c r="D450" s="25" t="s">
        <v>389</v>
      </c>
      <c r="E450" s="25" t="s">
        <v>549</v>
      </c>
    </row>
    <row r="451" spans="2:5" x14ac:dyDescent="0.2">
      <c r="B451" s="25" t="s">
        <v>1099</v>
      </c>
      <c r="C451" s="25">
        <v>523896</v>
      </c>
      <c r="D451" s="25" t="s">
        <v>389</v>
      </c>
      <c r="E451" s="25" t="s">
        <v>411</v>
      </c>
    </row>
    <row r="452" spans="2:5" x14ac:dyDescent="0.2">
      <c r="B452" s="25" t="s">
        <v>1100</v>
      </c>
      <c r="C452" s="25">
        <v>523896</v>
      </c>
      <c r="D452" s="25" t="s">
        <v>389</v>
      </c>
      <c r="E452" s="25" t="s">
        <v>411</v>
      </c>
    </row>
    <row r="453" spans="2:5" x14ac:dyDescent="0.2">
      <c r="B453" s="25" t="s">
        <v>1101</v>
      </c>
      <c r="C453" s="25">
        <v>512109</v>
      </c>
      <c r="D453" s="25" t="s">
        <v>389</v>
      </c>
      <c r="E453" s="25" t="s">
        <v>411</v>
      </c>
    </row>
    <row r="454" spans="2:5" x14ac:dyDescent="0.2">
      <c r="B454" s="25" t="s">
        <v>1102</v>
      </c>
      <c r="C454" s="25">
        <v>531541</v>
      </c>
      <c r="D454" s="25" t="s">
        <v>389</v>
      </c>
      <c r="E454" s="25" t="s">
        <v>437</v>
      </c>
    </row>
    <row r="455" spans="2:5" x14ac:dyDescent="0.2">
      <c r="B455" s="25" t="s">
        <v>1103</v>
      </c>
      <c r="C455" s="25" t="s">
        <v>389</v>
      </c>
      <c r="D455" s="25" t="s">
        <v>1104</v>
      </c>
      <c r="E455" s="25" t="s">
        <v>400</v>
      </c>
    </row>
    <row r="456" spans="2:5" x14ac:dyDescent="0.2">
      <c r="B456" s="25" t="s">
        <v>1105</v>
      </c>
      <c r="C456" s="25">
        <v>511589</v>
      </c>
      <c r="D456" s="25" t="s">
        <v>389</v>
      </c>
      <c r="E456" s="25" t="s">
        <v>406</v>
      </c>
    </row>
    <row r="457" spans="2:5" x14ac:dyDescent="0.2">
      <c r="B457" s="25" t="s">
        <v>1106</v>
      </c>
      <c r="C457" s="25" t="s">
        <v>389</v>
      </c>
      <c r="D457" s="25" t="s">
        <v>1107</v>
      </c>
      <c r="E457" s="25" t="s">
        <v>400</v>
      </c>
    </row>
    <row r="458" spans="2:5" x14ac:dyDescent="0.2">
      <c r="B458" s="25" t="s">
        <v>1108</v>
      </c>
      <c r="C458" s="25">
        <v>519105</v>
      </c>
      <c r="D458" s="25" t="s">
        <v>1109</v>
      </c>
      <c r="E458" s="25" t="s">
        <v>587</v>
      </c>
    </row>
    <row r="459" spans="2:5" x14ac:dyDescent="0.2">
      <c r="B459" s="25" t="s">
        <v>1110</v>
      </c>
      <c r="C459" s="25">
        <v>504390</v>
      </c>
      <c r="D459" s="25" t="s">
        <v>389</v>
      </c>
      <c r="E459" s="25" t="s">
        <v>372</v>
      </c>
    </row>
    <row r="460" spans="2:5" x14ac:dyDescent="0.2">
      <c r="B460" s="25" t="s">
        <v>1111</v>
      </c>
      <c r="C460" s="25">
        <v>513642</v>
      </c>
      <c r="D460" s="25" t="s">
        <v>389</v>
      </c>
      <c r="E460" s="25" t="s">
        <v>509</v>
      </c>
    </row>
    <row r="461" spans="2:5" x14ac:dyDescent="0.2">
      <c r="B461" s="25" t="s">
        <v>1112</v>
      </c>
      <c r="C461" s="25">
        <v>532215</v>
      </c>
      <c r="D461" s="25" t="s">
        <v>1113</v>
      </c>
      <c r="E461" s="25" t="s">
        <v>707</v>
      </c>
    </row>
    <row r="462" spans="2:5" x14ac:dyDescent="0.2">
      <c r="B462" s="25" t="s">
        <v>1114</v>
      </c>
      <c r="C462" s="25">
        <v>532395</v>
      </c>
      <c r="D462" s="25" t="s">
        <v>1115</v>
      </c>
      <c r="E462" s="25" t="s">
        <v>719</v>
      </c>
    </row>
    <row r="463" spans="2:5" x14ac:dyDescent="0.2">
      <c r="B463" s="25" t="s">
        <v>1116</v>
      </c>
      <c r="C463" s="25">
        <v>542285</v>
      </c>
      <c r="D463" s="25" t="s">
        <v>1117</v>
      </c>
      <c r="E463" s="25" t="s">
        <v>404</v>
      </c>
    </row>
    <row r="464" spans="2:5" x14ac:dyDescent="0.2">
      <c r="B464" s="25" t="s">
        <v>1118</v>
      </c>
      <c r="C464" s="25">
        <v>505506</v>
      </c>
      <c r="D464" s="25" t="s">
        <v>389</v>
      </c>
      <c r="E464" s="25" t="s">
        <v>482</v>
      </c>
    </row>
    <row r="465" spans="2:5" x14ac:dyDescent="0.2">
      <c r="B465" s="25" t="s">
        <v>1119</v>
      </c>
      <c r="C465" s="25">
        <v>523850</v>
      </c>
      <c r="D465" s="25" t="s">
        <v>389</v>
      </c>
      <c r="E465" s="25" t="s">
        <v>397</v>
      </c>
    </row>
    <row r="466" spans="2:5" x14ac:dyDescent="0.2">
      <c r="B466" s="25" t="s">
        <v>1120</v>
      </c>
      <c r="C466" s="25">
        <v>523168</v>
      </c>
      <c r="D466" s="25" t="s">
        <v>389</v>
      </c>
      <c r="E466" s="25" t="s">
        <v>603</v>
      </c>
    </row>
    <row r="467" spans="2:5" x14ac:dyDescent="0.2">
      <c r="B467" s="25" t="s">
        <v>1121</v>
      </c>
      <c r="C467" s="25">
        <v>508933</v>
      </c>
      <c r="D467" s="25" t="s">
        <v>1122</v>
      </c>
      <c r="E467" s="25" t="s">
        <v>404</v>
      </c>
    </row>
    <row r="468" spans="2:5" x14ac:dyDescent="0.2">
      <c r="B468" s="25" t="s">
        <v>1123</v>
      </c>
      <c r="C468" s="25">
        <v>512063</v>
      </c>
      <c r="D468" s="25" t="s">
        <v>389</v>
      </c>
      <c r="E468" s="25" t="s">
        <v>411</v>
      </c>
    </row>
    <row r="469" spans="2:5" x14ac:dyDescent="0.2">
      <c r="B469" s="25" t="s">
        <v>1124</v>
      </c>
      <c r="C469" s="25">
        <v>536965</v>
      </c>
      <c r="D469" s="25" t="s">
        <v>389</v>
      </c>
      <c r="E469" s="25" t="s">
        <v>406</v>
      </c>
    </row>
    <row r="470" spans="2:5" x14ac:dyDescent="0.2">
      <c r="B470" s="25" t="s">
        <v>1125</v>
      </c>
      <c r="C470" s="25">
        <v>508136</v>
      </c>
      <c r="D470" s="25" t="s">
        <v>389</v>
      </c>
      <c r="E470" s="25" t="s">
        <v>796</v>
      </c>
    </row>
    <row r="471" spans="2:5" x14ac:dyDescent="0.2">
      <c r="B471" s="25" t="s">
        <v>1126</v>
      </c>
      <c r="C471" s="25">
        <v>532507</v>
      </c>
      <c r="D471" s="25" t="s">
        <v>1127</v>
      </c>
      <c r="E471" s="25" t="s">
        <v>1128</v>
      </c>
    </row>
    <row r="472" spans="2:5" x14ac:dyDescent="0.2">
      <c r="B472" s="25" t="s">
        <v>1129</v>
      </c>
      <c r="C472" s="25">
        <v>537766</v>
      </c>
      <c r="D472" s="25" t="s">
        <v>389</v>
      </c>
      <c r="E472" s="25" t="s">
        <v>687</v>
      </c>
    </row>
    <row r="473" spans="2:5" x14ac:dyDescent="0.2">
      <c r="B473" s="25" t="s">
        <v>1130</v>
      </c>
      <c r="C473" s="25">
        <v>532719</v>
      </c>
      <c r="D473" s="25" t="s">
        <v>1131</v>
      </c>
      <c r="E473" s="25" t="s">
        <v>475</v>
      </c>
    </row>
    <row r="474" spans="2:5" x14ac:dyDescent="0.2">
      <c r="B474" s="25" t="s">
        <v>1132</v>
      </c>
      <c r="C474" s="25">
        <v>523019</v>
      </c>
      <c r="D474" s="25" t="s">
        <v>389</v>
      </c>
      <c r="E474" s="25" t="s">
        <v>372</v>
      </c>
    </row>
    <row r="475" spans="2:5" x14ac:dyDescent="0.2">
      <c r="B475" s="25" t="s">
        <v>1133</v>
      </c>
      <c r="C475" s="25">
        <v>523186</v>
      </c>
      <c r="D475" s="25" t="s">
        <v>389</v>
      </c>
      <c r="E475" s="25" t="s">
        <v>383</v>
      </c>
    </row>
    <row r="476" spans="2:5" x14ac:dyDescent="0.2">
      <c r="B476" s="25" t="s">
        <v>1134</v>
      </c>
      <c r="C476" s="25">
        <v>523186</v>
      </c>
      <c r="D476" s="25" t="s">
        <v>389</v>
      </c>
      <c r="E476" s="25" t="s">
        <v>383</v>
      </c>
    </row>
    <row r="477" spans="2:5" x14ac:dyDescent="0.2">
      <c r="B477" s="25" t="s">
        <v>1135</v>
      </c>
      <c r="C477" s="25" t="s">
        <v>389</v>
      </c>
      <c r="D477" s="25" t="s">
        <v>1136</v>
      </c>
      <c r="E477" s="25" t="s">
        <v>400</v>
      </c>
    </row>
    <row r="478" spans="2:5" x14ac:dyDescent="0.2">
      <c r="B478" s="25" t="s">
        <v>1137</v>
      </c>
      <c r="C478" s="25">
        <v>542206</v>
      </c>
      <c r="D478" s="25" t="s">
        <v>1138</v>
      </c>
      <c r="E478" s="25" t="s">
        <v>755</v>
      </c>
    </row>
    <row r="479" spans="2:5" x14ac:dyDescent="0.2">
      <c r="B479" s="25" t="s">
        <v>1139</v>
      </c>
      <c r="C479" s="25">
        <v>531268</v>
      </c>
      <c r="D479" s="25" t="s">
        <v>389</v>
      </c>
      <c r="E479" s="25" t="s">
        <v>482</v>
      </c>
    </row>
    <row r="480" spans="2:5" x14ac:dyDescent="0.2">
      <c r="B480" s="25" t="s">
        <v>1140</v>
      </c>
      <c r="C480" s="25">
        <v>532380</v>
      </c>
      <c r="D480" s="25" t="s">
        <v>389</v>
      </c>
      <c r="E480" s="25" t="s">
        <v>392</v>
      </c>
    </row>
    <row r="481" spans="2:5" x14ac:dyDescent="0.2">
      <c r="B481" s="25" t="s">
        <v>1141</v>
      </c>
      <c r="C481" s="25">
        <v>524516</v>
      </c>
      <c r="D481" s="25" t="s">
        <v>389</v>
      </c>
      <c r="E481" s="25" t="s">
        <v>427</v>
      </c>
    </row>
    <row r="482" spans="2:5" x14ac:dyDescent="0.2">
      <c r="B482" s="25" t="s">
        <v>1142</v>
      </c>
      <c r="C482" s="25">
        <v>532989</v>
      </c>
      <c r="D482" s="25" t="s">
        <v>1143</v>
      </c>
      <c r="E482" s="25" t="s">
        <v>427</v>
      </c>
    </row>
    <row r="483" spans="2:5" x14ac:dyDescent="0.2">
      <c r="B483" s="25" t="s">
        <v>1144</v>
      </c>
      <c r="C483" s="25">
        <v>530197</v>
      </c>
      <c r="D483" s="25" t="s">
        <v>389</v>
      </c>
      <c r="E483" s="25" t="s">
        <v>549</v>
      </c>
    </row>
    <row r="484" spans="2:5" x14ac:dyDescent="0.2">
      <c r="B484" s="25" t="s">
        <v>1145</v>
      </c>
      <c r="C484" s="25">
        <v>511724</v>
      </c>
      <c r="D484" s="25" t="s">
        <v>389</v>
      </c>
      <c r="E484" s="25" t="s">
        <v>406</v>
      </c>
    </row>
    <row r="485" spans="2:5" x14ac:dyDescent="0.2">
      <c r="B485" s="25" t="s">
        <v>1146</v>
      </c>
      <c r="C485" s="25">
        <v>532977</v>
      </c>
      <c r="D485" s="25" t="s">
        <v>1147</v>
      </c>
      <c r="E485" s="25" t="s">
        <v>1047</v>
      </c>
    </row>
    <row r="486" spans="2:5" x14ac:dyDescent="0.2">
      <c r="B486" s="25" t="s">
        <v>1148</v>
      </c>
      <c r="C486" s="25" t="s">
        <v>389</v>
      </c>
      <c r="D486" s="25" t="s">
        <v>1149</v>
      </c>
      <c r="E486" s="25" t="s">
        <v>571</v>
      </c>
    </row>
    <row r="487" spans="2:5" x14ac:dyDescent="0.2">
      <c r="B487" s="25" t="s">
        <v>1150</v>
      </c>
      <c r="C487" s="25">
        <v>533229</v>
      </c>
      <c r="D487" s="25" t="s">
        <v>1151</v>
      </c>
      <c r="E487" s="25" t="s">
        <v>571</v>
      </c>
    </row>
    <row r="488" spans="2:5" x14ac:dyDescent="0.2">
      <c r="B488" s="25" t="s">
        <v>1152</v>
      </c>
      <c r="C488" s="25">
        <v>500031</v>
      </c>
      <c r="D488" s="25" t="s">
        <v>1153</v>
      </c>
      <c r="E488" s="25" t="s">
        <v>1154</v>
      </c>
    </row>
    <row r="489" spans="2:5" x14ac:dyDescent="0.2">
      <c r="B489" s="25" t="s">
        <v>1155</v>
      </c>
      <c r="C489" s="25">
        <v>500034</v>
      </c>
      <c r="D489" s="25" t="s">
        <v>1156</v>
      </c>
      <c r="E489" s="25" t="s">
        <v>406</v>
      </c>
    </row>
    <row r="490" spans="2:5" x14ac:dyDescent="0.2">
      <c r="B490" s="25" t="s">
        <v>1157</v>
      </c>
      <c r="C490" s="25">
        <v>532978</v>
      </c>
      <c r="D490" s="25" t="s">
        <v>1158</v>
      </c>
      <c r="E490" s="25" t="s">
        <v>555</v>
      </c>
    </row>
    <row r="491" spans="2:5" x14ac:dyDescent="0.2">
      <c r="B491" s="25" t="s">
        <v>1159</v>
      </c>
      <c r="C491" s="25">
        <v>512261</v>
      </c>
      <c r="D491" s="25" t="s">
        <v>389</v>
      </c>
      <c r="E491" s="25" t="s">
        <v>411</v>
      </c>
    </row>
    <row r="492" spans="2:5" x14ac:dyDescent="0.2">
      <c r="B492" s="25" t="s">
        <v>1160</v>
      </c>
      <c r="C492" s="25">
        <v>539872</v>
      </c>
      <c r="D492" s="25" t="s">
        <v>389</v>
      </c>
      <c r="E492" s="25" t="s">
        <v>427</v>
      </c>
    </row>
    <row r="493" spans="2:5" x14ac:dyDescent="0.2">
      <c r="B493" s="25" t="s">
        <v>1161</v>
      </c>
      <c r="C493" s="25">
        <v>500032</v>
      </c>
      <c r="D493" s="25" t="s">
        <v>1162</v>
      </c>
      <c r="E493" s="25" t="s">
        <v>1088</v>
      </c>
    </row>
    <row r="494" spans="2:5" x14ac:dyDescent="0.2">
      <c r="B494" s="25" t="s">
        <v>1163</v>
      </c>
      <c r="C494" s="25">
        <v>500490</v>
      </c>
      <c r="D494" s="25" t="s">
        <v>1164</v>
      </c>
      <c r="E494" s="25" t="s">
        <v>555</v>
      </c>
    </row>
    <row r="495" spans="2:5" x14ac:dyDescent="0.2">
      <c r="B495" s="25" t="s">
        <v>1165</v>
      </c>
      <c r="C495" s="25">
        <v>507944</v>
      </c>
      <c r="D495" s="25" t="s">
        <v>389</v>
      </c>
      <c r="E495" s="25" t="s">
        <v>397</v>
      </c>
    </row>
    <row r="496" spans="2:5" x14ac:dyDescent="0.2">
      <c r="B496" s="25" t="s">
        <v>1166</v>
      </c>
      <c r="C496" s="25">
        <v>511139</v>
      </c>
      <c r="D496" s="25" t="s">
        <v>389</v>
      </c>
      <c r="E496" s="25" t="s">
        <v>810</v>
      </c>
    </row>
    <row r="497" spans="2:5" x14ac:dyDescent="0.2">
      <c r="B497" s="25" t="s">
        <v>1167</v>
      </c>
      <c r="C497" s="25">
        <v>524824</v>
      </c>
      <c r="D497" s="25" t="s">
        <v>1168</v>
      </c>
      <c r="E497" s="25" t="s">
        <v>427</v>
      </c>
    </row>
    <row r="498" spans="2:5" x14ac:dyDescent="0.2">
      <c r="B498" s="25" t="s">
        <v>1169</v>
      </c>
      <c r="C498" s="25">
        <v>530999</v>
      </c>
      <c r="D498" s="25" t="s">
        <v>1170</v>
      </c>
      <c r="E498" s="25" t="s">
        <v>437</v>
      </c>
    </row>
    <row r="499" spans="2:5" x14ac:dyDescent="0.2">
      <c r="B499" s="25" t="s">
        <v>1171</v>
      </c>
      <c r="C499" s="25">
        <v>532382</v>
      </c>
      <c r="D499" s="25" t="s">
        <v>1172</v>
      </c>
      <c r="E499" s="25" t="s">
        <v>1128</v>
      </c>
    </row>
    <row r="500" spans="2:5" x14ac:dyDescent="0.2">
      <c r="B500" s="25" t="s">
        <v>1173</v>
      </c>
      <c r="C500" s="25">
        <v>513142</v>
      </c>
      <c r="D500" s="25" t="s">
        <v>389</v>
      </c>
      <c r="E500" s="25" t="s">
        <v>421</v>
      </c>
    </row>
    <row r="501" spans="2:5" x14ac:dyDescent="0.2">
      <c r="B501" s="25" t="s">
        <v>1174</v>
      </c>
      <c r="C501" s="25" t="s">
        <v>389</v>
      </c>
      <c r="D501" s="25" t="s">
        <v>1175</v>
      </c>
      <c r="E501" s="25" t="s">
        <v>1176</v>
      </c>
    </row>
    <row r="502" spans="2:5" x14ac:dyDescent="0.2">
      <c r="B502" s="25" t="s">
        <v>1177</v>
      </c>
      <c r="C502" s="25">
        <v>539834</v>
      </c>
      <c r="D502" s="25" t="s">
        <v>389</v>
      </c>
      <c r="E502" s="25" t="s">
        <v>411</v>
      </c>
    </row>
    <row r="503" spans="2:5" x14ac:dyDescent="0.2">
      <c r="B503" s="25" t="s">
        <v>1178</v>
      </c>
      <c r="C503" s="25">
        <v>502355</v>
      </c>
      <c r="D503" s="25" t="s">
        <v>1179</v>
      </c>
      <c r="E503" s="25" t="s">
        <v>869</v>
      </c>
    </row>
    <row r="504" spans="2:5" x14ac:dyDescent="0.2">
      <c r="B504" s="25" t="s">
        <v>1180</v>
      </c>
      <c r="C504" s="25">
        <v>539251</v>
      </c>
      <c r="D504" s="25" t="s">
        <v>1181</v>
      </c>
      <c r="E504" s="25" t="s">
        <v>584</v>
      </c>
    </row>
    <row r="505" spans="2:5" x14ac:dyDescent="0.2">
      <c r="B505" s="25" t="s">
        <v>1182</v>
      </c>
      <c r="C505" s="25">
        <v>500102</v>
      </c>
      <c r="D505" s="25" t="s">
        <v>1183</v>
      </c>
      <c r="E505" s="25" t="s">
        <v>383</v>
      </c>
    </row>
    <row r="506" spans="2:5" x14ac:dyDescent="0.2">
      <c r="B506" s="25" t="s">
        <v>1184</v>
      </c>
      <c r="C506" s="25">
        <v>523319</v>
      </c>
      <c r="D506" s="25" t="s">
        <v>1185</v>
      </c>
      <c r="E506" s="25" t="s">
        <v>378</v>
      </c>
    </row>
    <row r="507" spans="2:5" x14ac:dyDescent="0.2">
      <c r="B507" s="25" t="s">
        <v>1186</v>
      </c>
      <c r="C507" s="25">
        <v>532485</v>
      </c>
      <c r="D507" s="25" t="s">
        <v>389</v>
      </c>
      <c r="E507" s="25" t="s">
        <v>406</v>
      </c>
    </row>
    <row r="508" spans="2:5" x14ac:dyDescent="0.2">
      <c r="B508" s="25" t="s">
        <v>1187</v>
      </c>
      <c r="C508" s="25">
        <v>500038</v>
      </c>
      <c r="D508" s="25" t="s">
        <v>1188</v>
      </c>
      <c r="E508" s="25" t="s">
        <v>1088</v>
      </c>
    </row>
    <row r="509" spans="2:5" x14ac:dyDescent="0.2">
      <c r="B509" s="25" t="s">
        <v>1189</v>
      </c>
      <c r="C509" s="25">
        <v>520127</v>
      </c>
      <c r="D509" s="25" t="s">
        <v>389</v>
      </c>
      <c r="E509" s="25" t="s">
        <v>461</v>
      </c>
    </row>
    <row r="510" spans="2:5" x14ac:dyDescent="0.2">
      <c r="B510" s="25" t="s">
        <v>1190</v>
      </c>
      <c r="C510" s="25">
        <v>519295</v>
      </c>
      <c r="D510" s="25" t="s">
        <v>389</v>
      </c>
      <c r="E510" s="25" t="s">
        <v>449</v>
      </c>
    </row>
    <row r="511" spans="2:5" x14ac:dyDescent="0.2">
      <c r="B511" s="25" t="s">
        <v>1191</v>
      </c>
      <c r="C511" s="25">
        <v>531591</v>
      </c>
      <c r="D511" s="25" t="s">
        <v>389</v>
      </c>
      <c r="E511" s="25" t="s">
        <v>406</v>
      </c>
    </row>
    <row r="512" spans="2:5" x14ac:dyDescent="0.2">
      <c r="B512" s="25" t="s">
        <v>1192</v>
      </c>
      <c r="C512" s="25">
        <v>526849</v>
      </c>
      <c r="D512" s="25" t="s">
        <v>1193</v>
      </c>
      <c r="E512" s="25" t="s">
        <v>503</v>
      </c>
    </row>
    <row r="513" spans="2:5" x14ac:dyDescent="0.2">
      <c r="B513" s="25" t="s">
        <v>1194</v>
      </c>
      <c r="C513" s="25">
        <v>509053</v>
      </c>
      <c r="D513" s="25" t="s">
        <v>389</v>
      </c>
      <c r="E513" s="25" t="s">
        <v>810</v>
      </c>
    </row>
    <row r="514" spans="2:5" x14ac:dyDescent="0.2">
      <c r="B514" s="25" t="s">
        <v>1195</v>
      </c>
      <c r="C514" s="25">
        <v>500039</v>
      </c>
      <c r="D514" s="25" t="s">
        <v>1196</v>
      </c>
      <c r="E514" s="25" t="s">
        <v>744</v>
      </c>
    </row>
    <row r="515" spans="2:5" x14ac:dyDescent="0.2">
      <c r="B515" s="25" t="s">
        <v>1197</v>
      </c>
      <c r="C515" s="25">
        <v>541153</v>
      </c>
      <c r="D515" s="25" t="s">
        <v>1198</v>
      </c>
      <c r="E515" s="25" t="s">
        <v>707</v>
      </c>
    </row>
    <row r="516" spans="2:5" x14ac:dyDescent="0.2">
      <c r="B516" s="25" t="s">
        <v>1199</v>
      </c>
      <c r="C516" s="25">
        <v>532946</v>
      </c>
      <c r="D516" s="25" t="s">
        <v>1200</v>
      </c>
      <c r="E516" s="25" t="s">
        <v>503</v>
      </c>
    </row>
    <row r="517" spans="2:5" x14ac:dyDescent="0.2">
      <c r="B517" s="25" t="s">
        <v>1201</v>
      </c>
      <c r="C517" s="25">
        <v>539120</v>
      </c>
      <c r="D517" s="25" t="s">
        <v>389</v>
      </c>
      <c r="E517" s="25" t="s">
        <v>626</v>
      </c>
    </row>
    <row r="518" spans="2:5" x14ac:dyDescent="0.2">
      <c r="B518" s="25" t="s">
        <v>1202</v>
      </c>
      <c r="C518" s="25">
        <v>532134</v>
      </c>
      <c r="D518" s="25" t="s">
        <v>1203</v>
      </c>
      <c r="E518" s="25" t="s">
        <v>707</v>
      </c>
    </row>
    <row r="519" spans="2:5" x14ac:dyDescent="0.2">
      <c r="B519" s="25" t="s">
        <v>1204</v>
      </c>
      <c r="C519" s="25">
        <v>532149</v>
      </c>
      <c r="D519" s="25" t="s">
        <v>1205</v>
      </c>
      <c r="E519" s="25" t="s">
        <v>707</v>
      </c>
    </row>
    <row r="520" spans="2:5" x14ac:dyDescent="0.2">
      <c r="B520" s="25" t="s">
        <v>1206</v>
      </c>
      <c r="C520" s="25">
        <v>532525</v>
      </c>
      <c r="D520" s="25" t="s">
        <v>1207</v>
      </c>
      <c r="E520" s="25" t="s">
        <v>707</v>
      </c>
    </row>
    <row r="521" spans="2:5" x14ac:dyDescent="0.2">
      <c r="B521" s="25" t="s">
        <v>1208</v>
      </c>
      <c r="C521" s="25" t="s">
        <v>389</v>
      </c>
      <c r="D521" s="25" t="s">
        <v>1209</v>
      </c>
      <c r="E521" s="25" t="s">
        <v>400</v>
      </c>
    </row>
    <row r="522" spans="2:5" x14ac:dyDescent="0.2">
      <c r="B522" s="25" t="s">
        <v>1210</v>
      </c>
      <c r="C522" s="25">
        <v>532674</v>
      </c>
      <c r="D522" s="25" t="s">
        <v>1211</v>
      </c>
      <c r="E522" s="25" t="s">
        <v>404</v>
      </c>
    </row>
    <row r="523" spans="2:5" x14ac:dyDescent="0.2">
      <c r="B523" s="25" t="s">
        <v>1212</v>
      </c>
      <c r="C523" s="25">
        <v>500041</v>
      </c>
      <c r="D523" s="25" t="s">
        <v>1213</v>
      </c>
      <c r="E523" s="25" t="s">
        <v>1088</v>
      </c>
    </row>
    <row r="524" spans="2:5" x14ac:dyDescent="0.2">
      <c r="B524" s="25" t="s">
        <v>1214</v>
      </c>
      <c r="C524" s="25" t="s">
        <v>389</v>
      </c>
      <c r="D524" s="25" t="s">
        <v>1215</v>
      </c>
      <c r="E524" s="25" t="s">
        <v>400</v>
      </c>
    </row>
    <row r="525" spans="2:5" x14ac:dyDescent="0.2">
      <c r="B525" s="25" t="s">
        <v>1216</v>
      </c>
      <c r="C525" s="25">
        <v>538546</v>
      </c>
      <c r="D525" s="25" t="s">
        <v>389</v>
      </c>
      <c r="E525" s="25" t="s">
        <v>712</v>
      </c>
    </row>
    <row r="526" spans="2:5" x14ac:dyDescent="0.2">
      <c r="B526" s="25" t="s">
        <v>1217</v>
      </c>
      <c r="C526" s="25">
        <v>519353</v>
      </c>
      <c r="D526" s="25" t="s">
        <v>389</v>
      </c>
      <c r="E526" s="25" t="s">
        <v>796</v>
      </c>
    </row>
    <row r="527" spans="2:5" x14ac:dyDescent="0.2">
      <c r="B527" s="25" t="s">
        <v>1218</v>
      </c>
      <c r="C527" s="25">
        <v>503722</v>
      </c>
      <c r="D527" s="25" t="s">
        <v>1219</v>
      </c>
      <c r="E527" s="25" t="s">
        <v>404</v>
      </c>
    </row>
    <row r="528" spans="2:5" x14ac:dyDescent="0.2">
      <c r="B528" s="25" t="s">
        <v>1220</v>
      </c>
      <c r="C528" s="25">
        <v>532916</v>
      </c>
      <c r="D528" s="25" t="s">
        <v>1221</v>
      </c>
      <c r="E528" s="25" t="s">
        <v>402</v>
      </c>
    </row>
    <row r="529" spans="2:5" x14ac:dyDescent="0.2">
      <c r="B529" s="25" t="s">
        <v>1222</v>
      </c>
      <c r="C529" s="25">
        <v>513502</v>
      </c>
      <c r="D529" s="25" t="s">
        <v>389</v>
      </c>
      <c r="E529" s="25" t="s">
        <v>463</v>
      </c>
    </row>
    <row r="530" spans="2:5" x14ac:dyDescent="0.2">
      <c r="B530" s="25" t="s">
        <v>1223</v>
      </c>
      <c r="C530" s="25">
        <v>532336</v>
      </c>
      <c r="D530" s="25" t="s">
        <v>389</v>
      </c>
      <c r="E530" s="25" t="s">
        <v>482</v>
      </c>
    </row>
    <row r="531" spans="2:5" x14ac:dyDescent="0.2">
      <c r="B531" s="25" t="s">
        <v>1224</v>
      </c>
      <c r="C531" s="25">
        <v>532694</v>
      </c>
      <c r="D531" s="25" t="s">
        <v>1225</v>
      </c>
      <c r="E531" s="25" t="s">
        <v>810</v>
      </c>
    </row>
    <row r="532" spans="2:5" x14ac:dyDescent="0.2">
      <c r="B532" s="25" t="s">
        <v>1226</v>
      </c>
      <c r="C532" s="25">
        <v>532694</v>
      </c>
      <c r="D532" s="25" t="s">
        <v>1225</v>
      </c>
      <c r="E532" s="25" t="s">
        <v>810</v>
      </c>
    </row>
    <row r="533" spans="2:5" x14ac:dyDescent="0.2">
      <c r="B533" s="25" t="s">
        <v>1227</v>
      </c>
      <c r="C533" s="25">
        <v>524687</v>
      </c>
      <c r="D533" s="25" t="s">
        <v>389</v>
      </c>
      <c r="E533" s="25" t="s">
        <v>897</v>
      </c>
    </row>
    <row r="534" spans="2:5" x14ac:dyDescent="0.2">
      <c r="B534" s="25" t="s">
        <v>1228</v>
      </c>
      <c r="C534" s="25">
        <v>524687</v>
      </c>
      <c r="D534" s="25" t="s">
        <v>389</v>
      </c>
      <c r="E534" s="25" t="s">
        <v>897</v>
      </c>
    </row>
    <row r="535" spans="2:5" x14ac:dyDescent="0.2">
      <c r="B535" s="25" t="s">
        <v>1229</v>
      </c>
      <c r="C535" s="25">
        <v>500042</v>
      </c>
      <c r="D535" s="25" t="s">
        <v>1230</v>
      </c>
      <c r="E535" s="25" t="s">
        <v>549</v>
      </c>
    </row>
    <row r="536" spans="2:5" x14ac:dyDescent="0.2">
      <c r="B536" s="25" t="s">
        <v>1231</v>
      </c>
      <c r="C536" s="25">
        <v>500042</v>
      </c>
      <c r="D536" s="25" t="s">
        <v>1230</v>
      </c>
      <c r="E536" s="25" t="s">
        <v>549</v>
      </c>
    </row>
    <row r="537" spans="2:5" x14ac:dyDescent="0.2">
      <c r="B537" s="25" t="s">
        <v>1232</v>
      </c>
      <c r="C537" s="25">
        <v>500043</v>
      </c>
      <c r="D537" s="25" t="s">
        <v>1233</v>
      </c>
      <c r="E537" s="25" t="s">
        <v>815</v>
      </c>
    </row>
    <row r="538" spans="2:5" x14ac:dyDescent="0.2">
      <c r="B538" s="25" t="s">
        <v>1234</v>
      </c>
      <c r="C538" s="25">
        <v>500043</v>
      </c>
      <c r="D538" s="25" t="s">
        <v>1235</v>
      </c>
      <c r="E538" s="25" t="s">
        <v>815</v>
      </c>
    </row>
    <row r="539" spans="2:5" x14ac:dyDescent="0.2">
      <c r="B539" s="25" t="s">
        <v>1236</v>
      </c>
      <c r="C539" s="25">
        <v>522004</v>
      </c>
      <c r="D539" s="25" t="s">
        <v>389</v>
      </c>
      <c r="E539" s="25" t="s">
        <v>397</v>
      </c>
    </row>
    <row r="540" spans="2:5" x14ac:dyDescent="0.2">
      <c r="B540" s="25" t="s">
        <v>1237</v>
      </c>
      <c r="C540" s="25">
        <v>506285</v>
      </c>
      <c r="D540" s="25" t="s">
        <v>1238</v>
      </c>
      <c r="E540" s="25" t="s">
        <v>533</v>
      </c>
    </row>
    <row r="541" spans="2:5" x14ac:dyDescent="0.2">
      <c r="B541" s="25" t="s">
        <v>1239</v>
      </c>
      <c r="C541" s="25">
        <v>539946</v>
      </c>
      <c r="D541" s="25" t="s">
        <v>389</v>
      </c>
      <c r="E541" s="25" t="s">
        <v>406</v>
      </c>
    </row>
    <row r="542" spans="2:5" x14ac:dyDescent="0.2">
      <c r="B542" s="25" t="s">
        <v>1240</v>
      </c>
      <c r="C542" s="25">
        <v>517246</v>
      </c>
      <c r="D542" s="25" t="s">
        <v>389</v>
      </c>
      <c r="E542" s="25" t="s">
        <v>931</v>
      </c>
    </row>
    <row r="543" spans="2:5" x14ac:dyDescent="0.2">
      <c r="B543" s="25" t="s">
        <v>1241</v>
      </c>
      <c r="C543" s="25">
        <v>517246</v>
      </c>
      <c r="D543" s="25" t="s">
        <v>389</v>
      </c>
      <c r="E543" s="25" t="s">
        <v>931</v>
      </c>
    </row>
    <row r="544" spans="2:5" x14ac:dyDescent="0.2">
      <c r="B544" s="25" t="s">
        <v>1242</v>
      </c>
      <c r="C544" s="25">
        <v>539621</v>
      </c>
      <c r="D544" s="25" t="s">
        <v>389</v>
      </c>
      <c r="E544" s="25" t="s">
        <v>406</v>
      </c>
    </row>
    <row r="545" spans="2:5" x14ac:dyDescent="0.2">
      <c r="B545" s="25" t="s">
        <v>1243</v>
      </c>
      <c r="C545" s="25">
        <v>524332</v>
      </c>
      <c r="D545" s="25" t="s">
        <v>389</v>
      </c>
      <c r="E545" s="25" t="s">
        <v>638</v>
      </c>
    </row>
    <row r="546" spans="2:5" x14ac:dyDescent="0.2">
      <c r="B546" s="25" t="s">
        <v>1244</v>
      </c>
      <c r="C546" s="25">
        <v>542057</v>
      </c>
      <c r="D546" s="25" t="s">
        <v>389</v>
      </c>
      <c r="E546" s="25" t="s">
        <v>787</v>
      </c>
    </row>
    <row r="547" spans="2:5" x14ac:dyDescent="0.2">
      <c r="B547" s="25" t="s">
        <v>1245</v>
      </c>
      <c r="C547" s="25">
        <v>524828</v>
      </c>
      <c r="D547" s="25" t="s">
        <v>389</v>
      </c>
      <c r="E547" s="25" t="s">
        <v>427</v>
      </c>
    </row>
    <row r="548" spans="2:5" x14ac:dyDescent="0.2">
      <c r="B548" s="25" t="s">
        <v>1246</v>
      </c>
      <c r="C548" s="25">
        <v>539447</v>
      </c>
      <c r="D548" s="25" t="s">
        <v>1247</v>
      </c>
      <c r="E548" s="25" t="s">
        <v>584</v>
      </c>
    </row>
    <row r="549" spans="2:5" x14ac:dyDescent="0.2">
      <c r="B549" s="25" t="s">
        <v>1248</v>
      </c>
      <c r="C549" s="25">
        <v>533270</v>
      </c>
      <c r="D549" s="25" t="s">
        <v>1249</v>
      </c>
      <c r="E549" s="25" t="s">
        <v>712</v>
      </c>
    </row>
    <row r="550" spans="2:5" x14ac:dyDescent="0.2">
      <c r="B550" s="25" t="s">
        <v>1250</v>
      </c>
      <c r="C550" s="25">
        <v>539546</v>
      </c>
      <c r="D550" s="25" t="s">
        <v>389</v>
      </c>
      <c r="E550" s="25" t="s">
        <v>411</v>
      </c>
    </row>
    <row r="551" spans="2:5" x14ac:dyDescent="0.2">
      <c r="B551" s="25" t="s">
        <v>1251</v>
      </c>
      <c r="C551" s="25">
        <v>539018</v>
      </c>
      <c r="D551" s="25" t="s">
        <v>389</v>
      </c>
      <c r="E551" s="25" t="s">
        <v>421</v>
      </c>
    </row>
    <row r="552" spans="2:5" x14ac:dyDescent="0.2">
      <c r="B552" s="25" t="s">
        <v>1252</v>
      </c>
      <c r="C552" s="25">
        <v>532645</v>
      </c>
      <c r="D552" s="25" t="s">
        <v>389</v>
      </c>
      <c r="E552" s="25" t="s">
        <v>411</v>
      </c>
    </row>
    <row r="553" spans="2:5" x14ac:dyDescent="0.2">
      <c r="B553" s="25" t="s">
        <v>1253</v>
      </c>
      <c r="C553" s="25">
        <v>539399</v>
      </c>
      <c r="D553" s="25" t="s">
        <v>389</v>
      </c>
      <c r="E553" s="25" t="s">
        <v>404</v>
      </c>
    </row>
    <row r="554" spans="2:5" x14ac:dyDescent="0.2">
      <c r="B554" s="25" t="s">
        <v>1254</v>
      </c>
      <c r="C554" s="25">
        <v>522650</v>
      </c>
      <c r="D554" s="25" t="s">
        <v>389</v>
      </c>
      <c r="E554" s="25" t="s">
        <v>574</v>
      </c>
    </row>
    <row r="555" spans="2:5" x14ac:dyDescent="0.2">
      <c r="B555" s="25" t="s">
        <v>1255</v>
      </c>
      <c r="C555" s="25">
        <v>500048</v>
      </c>
      <c r="D555" s="25" t="s">
        <v>1256</v>
      </c>
      <c r="E555" s="25" t="s">
        <v>467</v>
      </c>
    </row>
    <row r="556" spans="2:5" x14ac:dyDescent="0.2">
      <c r="B556" s="25" t="s">
        <v>1257</v>
      </c>
      <c r="C556" s="25">
        <v>541178</v>
      </c>
      <c r="D556" s="25" t="s">
        <v>389</v>
      </c>
      <c r="E556" s="25" t="s">
        <v>574</v>
      </c>
    </row>
    <row r="557" spans="2:5" x14ac:dyDescent="0.2">
      <c r="B557" s="25" t="s">
        <v>1258</v>
      </c>
      <c r="C557" s="25">
        <v>509438</v>
      </c>
      <c r="D557" s="25" t="s">
        <v>389</v>
      </c>
      <c r="E557" s="25" t="s">
        <v>590</v>
      </c>
    </row>
    <row r="558" spans="2:5" x14ac:dyDescent="0.2">
      <c r="B558" s="25" t="s">
        <v>1259</v>
      </c>
      <c r="C558" s="25">
        <v>533095</v>
      </c>
      <c r="D558" s="25" t="s">
        <v>389</v>
      </c>
      <c r="E558" s="25" t="s">
        <v>406</v>
      </c>
    </row>
    <row r="559" spans="2:5" x14ac:dyDescent="0.2">
      <c r="B559" s="25" t="s">
        <v>1260</v>
      </c>
      <c r="C559" s="25">
        <v>512404</v>
      </c>
      <c r="D559" s="25" t="s">
        <v>389</v>
      </c>
      <c r="E559" s="25" t="s">
        <v>421</v>
      </c>
    </row>
    <row r="560" spans="2:5" x14ac:dyDescent="0.2">
      <c r="B560" s="25" t="s">
        <v>1261</v>
      </c>
      <c r="C560" s="25">
        <v>532230</v>
      </c>
      <c r="D560" s="25" t="s">
        <v>389</v>
      </c>
      <c r="E560" s="25" t="s">
        <v>404</v>
      </c>
    </row>
    <row r="561" spans="2:5" x14ac:dyDescent="0.2">
      <c r="B561" s="25" t="s">
        <v>1262</v>
      </c>
      <c r="C561" s="25">
        <v>512195</v>
      </c>
      <c r="D561" s="25" t="s">
        <v>389</v>
      </c>
      <c r="E561" s="25" t="s">
        <v>810</v>
      </c>
    </row>
    <row r="562" spans="2:5" x14ac:dyDescent="0.2">
      <c r="B562" s="25" t="s">
        <v>1263</v>
      </c>
      <c r="C562" s="25">
        <v>509480</v>
      </c>
      <c r="D562" s="25" t="s">
        <v>1264</v>
      </c>
      <c r="E562" s="25" t="s">
        <v>666</v>
      </c>
    </row>
    <row r="563" spans="2:5" x14ac:dyDescent="0.2">
      <c r="B563" s="25" t="s">
        <v>1265</v>
      </c>
      <c r="C563" s="25">
        <v>531340</v>
      </c>
      <c r="D563" s="25" t="s">
        <v>389</v>
      </c>
      <c r="E563" s="25" t="s">
        <v>372</v>
      </c>
    </row>
    <row r="564" spans="2:5" x14ac:dyDescent="0.2">
      <c r="B564" s="25" t="s">
        <v>1266</v>
      </c>
      <c r="C564" s="25">
        <v>524606</v>
      </c>
      <c r="D564" s="25" t="s">
        <v>389</v>
      </c>
      <c r="E564" s="25" t="s">
        <v>427</v>
      </c>
    </row>
    <row r="565" spans="2:5" x14ac:dyDescent="0.2">
      <c r="B565" s="25" t="s">
        <v>1267</v>
      </c>
      <c r="C565" s="25">
        <v>531582</v>
      </c>
      <c r="D565" s="25" t="s">
        <v>389</v>
      </c>
      <c r="E565" s="25" t="s">
        <v>406</v>
      </c>
    </row>
    <row r="566" spans="2:5" x14ac:dyDescent="0.2">
      <c r="B566" s="25" t="s">
        <v>1268</v>
      </c>
      <c r="C566" s="25">
        <v>508664</v>
      </c>
      <c r="D566" s="25" t="s">
        <v>389</v>
      </c>
      <c r="E566" s="25" t="s">
        <v>590</v>
      </c>
    </row>
    <row r="567" spans="2:5" x14ac:dyDescent="0.2">
      <c r="B567" s="25" t="s">
        <v>1269</v>
      </c>
      <c r="C567" s="25" t="s">
        <v>389</v>
      </c>
      <c r="D567" s="25" t="s">
        <v>1270</v>
      </c>
      <c r="E567" s="25" t="s">
        <v>400</v>
      </c>
    </row>
    <row r="568" spans="2:5" x14ac:dyDescent="0.2">
      <c r="B568" s="25" t="s">
        <v>1271</v>
      </c>
      <c r="C568" s="25">
        <v>512477</v>
      </c>
      <c r="D568" s="25" t="s">
        <v>389</v>
      </c>
      <c r="E568" s="25" t="s">
        <v>404</v>
      </c>
    </row>
    <row r="569" spans="2:5" x14ac:dyDescent="0.2">
      <c r="B569" s="25" t="s">
        <v>1272</v>
      </c>
      <c r="C569" s="25">
        <v>512477</v>
      </c>
      <c r="D569" s="25" t="s">
        <v>389</v>
      </c>
      <c r="E569" s="25" t="s">
        <v>404</v>
      </c>
    </row>
    <row r="570" spans="2:5" x14ac:dyDescent="0.2">
      <c r="B570" s="25" t="s">
        <v>1273</v>
      </c>
      <c r="C570" s="25">
        <v>533303</v>
      </c>
      <c r="D570" s="25" t="s">
        <v>1274</v>
      </c>
      <c r="E570" s="25" t="s">
        <v>555</v>
      </c>
    </row>
    <row r="571" spans="2:5" x14ac:dyDescent="0.2">
      <c r="B571" s="25" t="s">
        <v>1275</v>
      </c>
      <c r="C571" s="25">
        <v>532430</v>
      </c>
      <c r="D571" s="25" t="s">
        <v>1276</v>
      </c>
      <c r="E571" s="25" t="s">
        <v>528</v>
      </c>
    </row>
    <row r="572" spans="2:5" x14ac:dyDescent="0.2">
      <c r="B572" s="25" t="s">
        <v>1277</v>
      </c>
      <c r="C572" s="25">
        <v>539662</v>
      </c>
      <c r="D572" s="25" t="s">
        <v>389</v>
      </c>
      <c r="E572" s="25" t="s">
        <v>406</v>
      </c>
    </row>
    <row r="573" spans="2:5" x14ac:dyDescent="0.2">
      <c r="B573" s="25" t="s">
        <v>1278</v>
      </c>
      <c r="C573" s="25">
        <v>511664</v>
      </c>
      <c r="D573" s="25" t="s">
        <v>389</v>
      </c>
      <c r="E573" s="25" t="s">
        <v>392</v>
      </c>
    </row>
    <row r="574" spans="2:5" x14ac:dyDescent="0.2">
      <c r="B574" s="25" t="s">
        <v>1279</v>
      </c>
      <c r="C574" s="25">
        <v>532930</v>
      </c>
      <c r="D574" s="25" t="s">
        <v>1280</v>
      </c>
      <c r="E574" s="25" t="s">
        <v>432</v>
      </c>
    </row>
    <row r="575" spans="2:5" x14ac:dyDescent="0.2">
      <c r="B575" s="25" t="s">
        <v>1281</v>
      </c>
      <c r="C575" s="25">
        <v>530803</v>
      </c>
      <c r="D575" s="25" t="s">
        <v>1282</v>
      </c>
      <c r="E575" s="25" t="s">
        <v>437</v>
      </c>
    </row>
    <row r="576" spans="2:5" x14ac:dyDescent="0.2">
      <c r="B576" s="25" t="s">
        <v>1283</v>
      </c>
      <c r="C576" s="25">
        <v>531719</v>
      </c>
      <c r="D576" s="25" t="s">
        <v>389</v>
      </c>
      <c r="E576" s="25" t="s">
        <v>533</v>
      </c>
    </row>
    <row r="577" spans="2:5" x14ac:dyDescent="0.2">
      <c r="B577" s="25" t="s">
        <v>1284</v>
      </c>
      <c r="C577" s="25">
        <v>504646</v>
      </c>
      <c r="D577" s="25" t="s">
        <v>389</v>
      </c>
      <c r="E577" s="25" t="s">
        <v>744</v>
      </c>
    </row>
    <row r="578" spans="2:5" x14ac:dyDescent="0.2">
      <c r="B578" s="25" t="s">
        <v>1285</v>
      </c>
      <c r="C578" s="25">
        <v>509449</v>
      </c>
      <c r="D578" s="25" t="s">
        <v>389</v>
      </c>
      <c r="E578" s="25" t="s">
        <v>437</v>
      </c>
    </row>
    <row r="579" spans="2:5" x14ac:dyDescent="0.2">
      <c r="B579" s="25" t="s">
        <v>1286</v>
      </c>
      <c r="C579" s="25">
        <v>512296</v>
      </c>
      <c r="D579" s="25" t="s">
        <v>1287</v>
      </c>
      <c r="E579" s="25" t="s">
        <v>463</v>
      </c>
    </row>
    <row r="580" spans="2:5" x14ac:dyDescent="0.2">
      <c r="B580" s="25" t="s">
        <v>1288</v>
      </c>
      <c r="C580" s="25">
        <v>512296</v>
      </c>
      <c r="D580" s="25" t="s">
        <v>1287</v>
      </c>
      <c r="E580" s="25" t="s">
        <v>463</v>
      </c>
    </row>
    <row r="581" spans="2:5" x14ac:dyDescent="0.2">
      <c r="B581" s="25" t="s">
        <v>1289</v>
      </c>
      <c r="C581" s="25">
        <v>540621</v>
      </c>
      <c r="D581" s="25" t="s">
        <v>1290</v>
      </c>
      <c r="E581" s="25" t="s">
        <v>475</v>
      </c>
    </row>
    <row r="582" spans="2:5" x14ac:dyDescent="0.2">
      <c r="B582" s="25" t="s">
        <v>1291</v>
      </c>
      <c r="C582" s="25">
        <v>540545</v>
      </c>
      <c r="D582" s="25" t="s">
        <v>389</v>
      </c>
      <c r="E582" s="25" t="s">
        <v>503</v>
      </c>
    </row>
    <row r="583" spans="2:5" x14ac:dyDescent="0.2">
      <c r="B583" s="25" t="s">
        <v>1292</v>
      </c>
      <c r="C583" s="25">
        <v>512608</v>
      </c>
      <c r="D583" s="25" t="s">
        <v>1293</v>
      </c>
      <c r="E583" s="25" t="s">
        <v>503</v>
      </c>
    </row>
    <row r="584" spans="2:5" x14ac:dyDescent="0.2">
      <c r="B584" s="25" t="s">
        <v>1294</v>
      </c>
      <c r="C584" s="25">
        <v>538576</v>
      </c>
      <c r="D584" s="25" t="s">
        <v>389</v>
      </c>
      <c r="E584" s="25" t="s">
        <v>475</v>
      </c>
    </row>
    <row r="585" spans="2:5" x14ac:dyDescent="0.2">
      <c r="B585" s="25" t="s">
        <v>1295</v>
      </c>
      <c r="C585" s="25">
        <v>500052</v>
      </c>
      <c r="D585" s="25" t="s">
        <v>1296</v>
      </c>
      <c r="E585" s="25" t="s">
        <v>549</v>
      </c>
    </row>
    <row r="586" spans="2:5" x14ac:dyDescent="0.2">
      <c r="B586" s="25" t="s">
        <v>1297</v>
      </c>
      <c r="C586" s="25">
        <v>531862</v>
      </c>
      <c r="D586" s="25" t="s">
        <v>389</v>
      </c>
      <c r="E586" s="25" t="s">
        <v>897</v>
      </c>
    </row>
    <row r="587" spans="2:5" x14ac:dyDescent="0.2">
      <c r="B587" s="25" t="s">
        <v>1298</v>
      </c>
      <c r="C587" s="25">
        <v>511501</v>
      </c>
      <c r="D587" s="25" t="s">
        <v>389</v>
      </c>
      <c r="E587" s="25" t="s">
        <v>372</v>
      </c>
    </row>
    <row r="588" spans="2:5" x14ac:dyDescent="0.2">
      <c r="B588" s="25" t="s">
        <v>1299</v>
      </c>
      <c r="C588" s="25">
        <v>503960</v>
      </c>
      <c r="D588" s="25" t="s">
        <v>1300</v>
      </c>
      <c r="E588" s="25" t="s">
        <v>687</v>
      </c>
    </row>
    <row r="589" spans="2:5" x14ac:dyDescent="0.2">
      <c r="B589" s="25" t="s">
        <v>1301</v>
      </c>
      <c r="C589" s="25">
        <v>541143</v>
      </c>
      <c r="D589" s="25" t="s">
        <v>1302</v>
      </c>
      <c r="E589" s="25" t="s">
        <v>862</v>
      </c>
    </row>
    <row r="590" spans="2:5" x14ac:dyDescent="0.2">
      <c r="B590" s="25" t="s">
        <v>1303</v>
      </c>
      <c r="C590" s="25">
        <v>500049</v>
      </c>
      <c r="D590" s="25" t="s">
        <v>1304</v>
      </c>
      <c r="E590" s="25" t="s">
        <v>862</v>
      </c>
    </row>
    <row r="591" spans="2:5" x14ac:dyDescent="0.2">
      <c r="B591" s="25" t="s">
        <v>1305</v>
      </c>
      <c r="C591" s="25">
        <v>533228</v>
      </c>
      <c r="D591" s="25" t="s">
        <v>1306</v>
      </c>
      <c r="E591" s="25" t="s">
        <v>406</v>
      </c>
    </row>
    <row r="592" spans="2:5" x14ac:dyDescent="0.2">
      <c r="B592" s="25" t="s">
        <v>1307</v>
      </c>
      <c r="C592" s="25">
        <v>500493</v>
      </c>
      <c r="D592" s="25" t="s">
        <v>1308</v>
      </c>
      <c r="E592" s="25" t="s">
        <v>1309</v>
      </c>
    </row>
    <row r="593" spans="2:5" x14ac:dyDescent="0.2">
      <c r="B593" s="25" t="s">
        <v>1310</v>
      </c>
      <c r="C593" s="25">
        <v>505688</v>
      </c>
      <c r="D593" s="25" t="s">
        <v>1311</v>
      </c>
      <c r="E593" s="25" t="s">
        <v>744</v>
      </c>
    </row>
    <row r="594" spans="2:5" x14ac:dyDescent="0.2">
      <c r="B594" s="25" t="s">
        <v>1312</v>
      </c>
      <c r="C594" s="25">
        <v>500103</v>
      </c>
      <c r="D594" s="25" t="s">
        <v>1313</v>
      </c>
      <c r="E594" s="25" t="s">
        <v>432</v>
      </c>
    </row>
    <row r="595" spans="2:5" x14ac:dyDescent="0.2">
      <c r="B595" s="25" t="s">
        <v>1314</v>
      </c>
      <c r="C595" s="25">
        <v>524663</v>
      </c>
      <c r="D595" s="25" t="s">
        <v>389</v>
      </c>
      <c r="E595" s="25" t="s">
        <v>427</v>
      </c>
    </row>
    <row r="596" spans="2:5" x14ac:dyDescent="0.2">
      <c r="B596" s="25" t="s">
        <v>1315</v>
      </c>
      <c r="C596" s="25">
        <v>541096</v>
      </c>
      <c r="D596" s="25" t="s">
        <v>389</v>
      </c>
      <c r="E596" s="25" t="s">
        <v>427</v>
      </c>
    </row>
    <row r="597" spans="2:5" x14ac:dyDescent="0.2">
      <c r="B597" s="25" t="s">
        <v>1316</v>
      </c>
      <c r="C597" s="25">
        <v>500547</v>
      </c>
      <c r="D597" s="25" t="s">
        <v>1317</v>
      </c>
      <c r="E597" s="25" t="s">
        <v>1318</v>
      </c>
    </row>
    <row r="598" spans="2:5" x14ac:dyDescent="0.2">
      <c r="B598" s="25" t="s">
        <v>1319</v>
      </c>
      <c r="C598" s="25">
        <v>590021</v>
      </c>
      <c r="D598" s="25" t="s">
        <v>1320</v>
      </c>
      <c r="E598" s="25" t="s">
        <v>533</v>
      </c>
    </row>
    <row r="599" spans="2:5" x14ac:dyDescent="0.2">
      <c r="B599" s="25" t="s">
        <v>1321</v>
      </c>
      <c r="C599" s="25">
        <v>540700</v>
      </c>
      <c r="D599" s="25" t="s">
        <v>1322</v>
      </c>
      <c r="E599" s="25" t="s">
        <v>984</v>
      </c>
    </row>
    <row r="600" spans="2:5" x14ac:dyDescent="0.2">
      <c r="B600" s="25" t="s">
        <v>1323</v>
      </c>
      <c r="C600" s="25">
        <v>523229</v>
      </c>
      <c r="D600" s="25" t="s">
        <v>389</v>
      </c>
      <c r="E600" s="25" t="s">
        <v>744</v>
      </c>
    </row>
    <row r="601" spans="2:5" x14ac:dyDescent="0.2">
      <c r="B601" s="25" t="s">
        <v>1324</v>
      </c>
      <c r="C601" s="25">
        <v>531029</v>
      </c>
      <c r="D601" s="25" t="s">
        <v>389</v>
      </c>
      <c r="E601" s="25" t="s">
        <v>411</v>
      </c>
    </row>
    <row r="602" spans="2:5" x14ac:dyDescent="0.2">
      <c r="B602" s="25" t="s">
        <v>1325</v>
      </c>
      <c r="C602" s="25">
        <v>539799</v>
      </c>
      <c r="D602" s="25" t="s">
        <v>1326</v>
      </c>
      <c r="E602" s="25" t="s">
        <v>712</v>
      </c>
    </row>
    <row r="603" spans="2:5" x14ac:dyDescent="0.2">
      <c r="B603" s="25" t="s">
        <v>1327</v>
      </c>
      <c r="C603" s="25">
        <v>532609</v>
      </c>
      <c r="D603" s="25" t="s">
        <v>1328</v>
      </c>
      <c r="E603" s="25" t="s">
        <v>467</v>
      </c>
    </row>
    <row r="604" spans="2:5" x14ac:dyDescent="0.2">
      <c r="B604" s="25" t="s">
        <v>1329</v>
      </c>
      <c r="C604" s="25">
        <v>533499</v>
      </c>
      <c r="D604" s="25" t="s">
        <v>1330</v>
      </c>
      <c r="E604" s="25" t="s">
        <v>375</v>
      </c>
    </row>
    <row r="605" spans="2:5" x14ac:dyDescent="0.2">
      <c r="B605" s="25" t="s">
        <v>1331</v>
      </c>
      <c r="C605" s="25">
        <v>532454</v>
      </c>
      <c r="D605" s="25" t="s">
        <v>1332</v>
      </c>
      <c r="E605" s="25" t="s">
        <v>1333</v>
      </c>
    </row>
    <row r="606" spans="2:5" x14ac:dyDescent="0.2">
      <c r="B606" s="25" t="s">
        <v>1334</v>
      </c>
      <c r="C606" s="25">
        <v>534816</v>
      </c>
      <c r="D606" s="25" t="s">
        <v>1335</v>
      </c>
      <c r="E606" s="25" t="s">
        <v>1336</v>
      </c>
    </row>
    <row r="607" spans="2:5" x14ac:dyDescent="0.2">
      <c r="B607" s="25" t="s">
        <v>1337</v>
      </c>
      <c r="C607" s="25">
        <v>526666</v>
      </c>
      <c r="D607" s="25" t="s">
        <v>1338</v>
      </c>
      <c r="E607" s="25" t="s">
        <v>503</v>
      </c>
    </row>
    <row r="608" spans="2:5" x14ac:dyDescent="0.2">
      <c r="B608" s="25" t="s">
        <v>1339</v>
      </c>
      <c r="C608" s="25">
        <v>524534</v>
      </c>
      <c r="D608" s="25" t="s">
        <v>389</v>
      </c>
      <c r="E608" s="25" t="s">
        <v>533</v>
      </c>
    </row>
    <row r="609" spans="2:5" x14ac:dyDescent="0.2">
      <c r="B609" s="25" t="s">
        <v>1340</v>
      </c>
      <c r="C609" s="25">
        <v>540956</v>
      </c>
      <c r="D609" s="25" t="s">
        <v>389</v>
      </c>
      <c r="E609" s="25" t="s">
        <v>390</v>
      </c>
    </row>
    <row r="610" spans="2:5" x14ac:dyDescent="0.2">
      <c r="B610" s="25" t="s">
        <v>1341</v>
      </c>
      <c r="C610" s="25">
        <v>540956</v>
      </c>
      <c r="D610" s="25" t="s">
        <v>389</v>
      </c>
      <c r="E610" s="25" t="s">
        <v>390</v>
      </c>
    </row>
    <row r="611" spans="2:5" x14ac:dyDescent="0.2">
      <c r="B611" s="25" t="s">
        <v>1342</v>
      </c>
      <c r="C611" s="25">
        <v>514272</v>
      </c>
      <c r="D611" s="25" t="s">
        <v>389</v>
      </c>
      <c r="E611" s="25" t="s">
        <v>404</v>
      </c>
    </row>
    <row r="612" spans="2:5" x14ac:dyDescent="0.2">
      <c r="B612" s="25" t="s">
        <v>1343</v>
      </c>
      <c r="C612" s="25">
        <v>533108</v>
      </c>
      <c r="D612" s="25" t="s">
        <v>389</v>
      </c>
      <c r="E612" s="25" t="s">
        <v>404</v>
      </c>
    </row>
    <row r="613" spans="2:5" x14ac:dyDescent="0.2">
      <c r="B613" s="25" t="s">
        <v>1344</v>
      </c>
      <c r="C613" s="25">
        <v>506027</v>
      </c>
      <c r="D613" s="25" t="s">
        <v>389</v>
      </c>
      <c r="E613" s="25" t="s">
        <v>694</v>
      </c>
    </row>
    <row r="614" spans="2:5" x14ac:dyDescent="0.2">
      <c r="B614" s="25" t="s">
        <v>1345</v>
      </c>
      <c r="C614" s="25">
        <v>500055</v>
      </c>
      <c r="D614" s="25" t="s">
        <v>1346</v>
      </c>
      <c r="E614" s="25" t="s">
        <v>421</v>
      </c>
    </row>
    <row r="615" spans="2:5" x14ac:dyDescent="0.2">
      <c r="B615" s="25" t="s">
        <v>1347</v>
      </c>
      <c r="C615" s="25">
        <v>540061</v>
      </c>
      <c r="D615" s="25" t="s">
        <v>1348</v>
      </c>
      <c r="E615" s="25" t="s">
        <v>402</v>
      </c>
    </row>
    <row r="616" spans="2:5" x14ac:dyDescent="0.2">
      <c r="B616" s="25" t="s">
        <v>1349</v>
      </c>
      <c r="C616" s="25">
        <v>500058</v>
      </c>
      <c r="D616" s="25" t="s">
        <v>389</v>
      </c>
      <c r="E616" s="25" t="s">
        <v>421</v>
      </c>
    </row>
    <row r="617" spans="2:5" x14ac:dyDescent="0.2">
      <c r="B617" s="25" t="s">
        <v>1350</v>
      </c>
      <c r="C617" s="25">
        <v>524723</v>
      </c>
      <c r="D617" s="25" t="s">
        <v>389</v>
      </c>
      <c r="E617" s="25" t="s">
        <v>411</v>
      </c>
    </row>
    <row r="618" spans="2:5" x14ac:dyDescent="0.2">
      <c r="B618" s="25" t="s">
        <v>1351</v>
      </c>
      <c r="C618" s="25">
        <v>533321</v>
      </c>
      <c r="D618" s="25" t="s">
        <v>1352</v>
      </c>
      <c r="E618" s="25" t="s">
        <v>687</v>
      </c>
    </row>
    <row r="619" spans="2:5" x14ac:dyDescent="0.2">
      <c r="B619" s="25" t="s">
        <v>1353</v>
      </c>
      <c r="C619" s="25">
        <v>526853</v>
      </c>
      <c r="D619" s="25" t="s">
        <v>389</v>
      </c>
      <c r="E619" s="25" t="s">
        <v>1354</v>
      </c>
    </row>
    <row r="620" spans="2:5" x14ac:dyDescent="0.2">
      <c r="B620" s="25" t="s">
        <v>1355</v>
      </c>
      <c r="C620" s="25">
        <v>505681</v>
      </c>
      <c r="D620" s="25" t="s">
        <v>389</v>
      </c>
      <c r="E620" s="25" t="s">
        <v>744</v>
      </c>
    </row>
    <row r="621" spans="2:5" x14ac:dyDescent="0.2">
      <c r="B621" s="25" t="s">
        <v>1356</v>
      </c>
      <c r="C621" s="25">
        <v>500059</v>
      </c>
      <c r="D621" s="25" t="s">
        <v>1357</v>
      </c>
      <c r="E621" s="25" t="s">
        <v>555</v>
      </c>
    </row>
    <row r="622" spans="2:5" x14ac:dyDescent="0.2">
      <c r="B622" s="25" t="s">
        <v>1358</v>
      </c>
      <c r="C622" s="25">
        <v>523054</v>
      </c>
      <c r="D622" s="25" t="s">
        <v>389</v>
      </c>
      <c r="E622" s="25" t="s">
        <v>404</v>
      </c>
    </row>
    <row r="623" spans="2:5" x14ac:dyDescent="0.2">
      <c r="B623" s="25" t="s">
        <v>1359</v>
      </c>
      <c r="C623" s="25">
        <v>540148</v>
      </c>
      <c r="D623" s="25" t="s">
        <v>389</v>
      </c>
      <c r="E623" s="25" t="s">
        <v>503</v>
      </c>
    </row>
    <row r="624" spans="2:5" x14ac:dyDescent="0.2">
      <c r="B624" s="25" t="s">
        <v>1360</v>
      </c>
      <c r="C624" s="25">
        <v>514215</v>
      </c>
      <c r="D624" s="25" t="s">
        <v>389</v>
      </c>
      <c r="E624" s="25" t="s">
        <v>404</v>
      </c>
    </row>
    <row r="625" spans="2:5" x14ac:dyDescent="0.2">
      <c r="B625" s="25" t="s">
        <v>1361</v>
      </c>
      <c r="C625" s="25">
        <v>535620</v>
      </c>
      <c r="D625" s="25" t="s">
        <v>389</v>
      </c>
      <c r="E625" s="25" t="s">
        <v>411</v>
      </c>
    </row>
    <row r="626" spans="2:5" x14ac:dyDescent="0.2">
      <c r="B626" s="25" t="s">
        <v>1362</v>
      </c>
      <c r="C626" s="25">
        <v>534535</v>
      </c>
      <c r="D626" s="25" t="s">
        <v>389</v>
      </c>
      <c r="E626" s="25" t="s">
        <v>383</v>
      </c>
    </row>
    <row r="627" spans="2:5" x14ac:dyDescent="0.2">
      <c r="B627" s="25" t="s">
        <v>1363</v>
      </c>
      <c r="C627" s="25">
        <v>532523</v>
      </c>
      <c r="D627" s="25" t="s">
        <v>1364</v>
      </c>
      <c r="E627" s="25" t="s">
        <v>727</v>
      </c>
    </row>
    <row r="628" spans="2:5" x14ac:dyDescent="0.2">
      <c r="B628" s="25" t="s">
        <v>1365</v>
      </c>
      <c r="C628" s="25">
        <v>524396</v>
      </c>
      <c r="D628" s="25" t="s">
        <v>1366</v>
      </c>
      <c r="E628" s="25" t="s">
        <v>427</v>
      </c>
    </row>
    <row r="629" spans="2:5" x14ac:dyDescent="0.2">
      <c r="B629" s="25" t="s">
        <v>1367</v>
      </c>
      <c r="C629" s="25">
        <v>532330</v>
      </c>
      <c r="D629" s="25" t="s">
        <v>389</v>
      </c>
      <c r="E629" s="25" t="s">
        <v>509</v>
      </c>
    </row>
    <row r="630" spans="2:5" x14ac:dyDescent="0.2">
      <c r="B630" s="25" t="s">
        <v>1368</v>
      </c>
      <c r="C630" s="25">
        <v>538364</v>
      </c>
      <c r="D630" s="25" t="s">
        <v>389</v>
      </c>
      <c r="E630" s="25" t="s">
        <v>404</v>
      </c>
    </row>
    <row r="631" spans="2:5" x14ac:dyDescent="0.2">
      <c r="B631" s="25" t="s">
        <v>1369</v>
      </c>
      <c r="C631" s="25">
        <v>500060</v>
      </c>
      <c r="D631" s="25" t="s">
        <v>1370</v>
      </c>
      <c r="E631" s="25" t="s">
        <v>687</v>
      </c>
    </row>
    <row r="632" spans="2:5" x14ac:dyDescent="0.2">
      <c r="B632" s="25" t="s">
        <v>1371</v>
      </c>
      <c r="C632" s="25">
        <v>500335</v>
      </c>
      <c r="D632" s="25" t="s">
        <v>1372</v>
      </c>
      <c r="E632" s="25" t="s">
        <v>402</v>
      </c>
    </row>
    <row r="633" spans="2:5" x14ac:dyDescent="0.2">
      <c r="B633" s="25" t="s">
        <v>1373</v>
      </c>
      <c r="C633" s="25">
        <v>533006</v>
      </c>
      <c r="D633" s="25" t="s">
        <v>389</v>
      </c>
      <c r="E633" s="25" t="s">
        <v>404</v>
      </c>
    </row>
    <row r="634" spans="2:5" x14ac:dyDescent="0.2">
      <c r="B634" s="25" t="s">
        <v>1374</v>
      </c>
      <c r="C634" s="25">
        <v>533006</v>
      </c>
      <c r="D634" s="25" t="s">
        <v>389</v>
      </c>
      <c r="E634" s="25" t="s">
        <v>404</v>
      </c>
    </row>
    <row r="635" spans="2:5" x14ac:dyDescent="0.2">
      <c r="B635" s="25" t="s">
        <v>1375</v>
      </c>
      <c r="C635" s="25">
        <v>522105</v>
      </c>
      <c r="D635" s="25" t="s">
        <v>389</v>
      </c>
      <c r="E635" s="25" t="s">
        <v>397</v>
      </c>
    </row>
    <row r="636" spans="2:5" x14ac:dyDescent="0.2">
      <c r="B636" s="25" t="s">
        <v>1376</v>
      </c>
      <c r="C636" s="25">
        <v>533408</v>
      </c>
      <c r="D636" s="25" t="s">
        <v>1377</v>
      </c>
      <c r="E636" s="25" t="s">
        <v>372</v>
      </c>
    </row>
    <row r="637" spans="2:5" x14ac:dyDescent="0.2">
      <c r="B637" s="25" t="s">
        <v>1378</v>
      </c>
      <c r="C637" s="25" t="s">
        <v>389</v>
      </c>
      <c r="D637" s="25" t="s">
        <v>1379</v>
      </c>
      <c r="E637" s="25" t="s">
        <v>375</v>
      </c>
    </row>
    <row r="638" spans="2:5" x14ac:dyDescent="0.2">
      <c r="B638" s="25" t="s">
        <v>1380</v>
      </c>
      <c r="C638" s="25">
        <v>539043</v>
      </c>
      <c r="D638" s="25" t="s">
        <v>1381</v>
      </c>
      <c r="E638" s="25" t="s">
        <v>584</v>
      </c>
    </row>
    <row r="639" spans="2:5" x14ac:dyDescent="0.2">
      <c r="B639" s="25" t="s">
        <v>1382</v>
      </c>
      <c r="C639" s="25">
        <v>514183</v>
      </c>
      <c r="D639" s="25" t="s">
        <v>389</v>
      </c>
      <c r="E639" s="25" t="s">
        <v>549</v>
      </c>
    </row>
    <row r="640" spans="2:5" x14ac:dyDescent="0.2">
      <c r="B640" s="25" t="s">
        <v>1383</v>
      </c>
      <c r="C640" s="25">
        <v>532290</v>
      </c>
      <c r="D640" s="25" t="s">
        <v>1384</v>
      </c>
      <c r="E640" s="25" t="s">
        <v>372</v>
      </c>
    </row>
    <row r="641" spans="2:5" x14ac:dyDescent="0.2">
      <c r="B641" s="25" t="s">
        <v>1385</v>
      </c>
      <c r="C641" s="25">
        <v>506197</v>
      </c>
      <c r="D641" s="25" t="s">
        <v>1386</v>
      </c>
      <c r="E641" s="25" t="s">
        <v>427</v>
      </c>
    </row>
    <row r="642" spans="2:5" x14ac:dyDescent="0.2">
      <c r="B642" s="25" t="s">
        <v>1387</v>
      </c>
      <c r="C642" s="25">
        <v>526225</v>
      </c>
      <c r="D642" s="25" t="s">
        <v>389</v>
      </c>
      <c r="E642" s="25" t="s">
        <v>509</v>
      </c>
    </row>
    <row r="643" spans="2:5" x14ac:dyDescent="0.2">
      <c r="B643" s="25" t="s">
        <v>1388</v>
      </c>
      <c r="C643" s="25">
        <v>513422</v>
      </c>
      <c r="D643" s="25" t="s">
        <v>389</v>
      </c>
      <c r="E643" s="25" t="s">
        <v>421</v>
      </c>
    </row>
    <row r="644" spans="2:5" x14ac:dyDescent="0.2">
      <c r="B644" s="25" t="s">
        <v>1389</v>
      </c>
      <c r="C644" s="25">
        <v>531175</v>
      </c>
      <c r="D644" s="25" t="s">
        <v>389</v>
      </c>
      <c r="E644" s="25" t="s">
        <v>482</v>
      </c>
    </row>
    <row r="645" spans="2:5" x14ac:dyDescent="0.2">
      <c r="B645" s="25" t="s">
        <v>1390</v>
      </c>
      <c r="C645" s="25">
        <v>540073</v>
      </c>
      <c r="D645" s="25" t="s">
        <v>1391</v>
      </c>
      <c r="E645" s="25" t="s">
        <v>1392</v>
      </c>
    </row>
    <row r="646" spans="2:5" x14ac:dyDescent="0.2">
      <c r="B646" s="25" t="s">
        <v>1393</v>
      </c>
      <c r="C646" s="25">
        <v>502761</v>
      </c>
      <c r="D646" s="25" t="s">
        <v>389</v>
      </c>
      <c r="E646" s="25" t="s">
        <v>404</v>
      </c>
    </row>
    <row r="647" spans="2:5" x14ac:dyDescent="0.2">
      <c r="B647" s="25" t="s">
        <v>1394</v>
      </c>
      <c r="C647" s="25" t="s">
        <v>389</v>
      </c>
      <c r="D647" s="25" t="s">
        <v>1395</v>
      </c>
      <c r="E647" s="25" t="s">
        <v>480</v>
      </c>
    </row>
    <row r="648" spans="2:5" x14ac:dyDescent="0.2">
      <c r="B648" s="25" t="s">
        <v>1396</v>
      </c>
      <c r="C648" s="25">
        <v>502761</v>
      </c>
      <c r="D648" s="25" t="s">
        <v>389</v>
      </c>
      <c r="E648" s="25" t="s">
        <v>404</v>
      </c>
    </row>
    <row r="649" spans="2:5" x14ac:dyDescent="0.2">
      <c r="B649" s="25" t="s">
        <v>1397</v>
      </c>
      <c r="C649" s="25">
        <v>506981</v>
      </c>
      <c r="D649" s="25" t="s">
        <v>389</v>
      </c>
      <c r="E649" s="25" t="s">
        <v>404</v>
      </c>
    </row>
    <row r="650" spans="2:5" x14ac:dyDescent="0.2">
      <c r="B650" s="25" t="s">
        <v>1398</v>
      </c>
      <c r="C650" s="25">
        <v>508939</v>
      </c>
      <c r="D650" s="25" t="s">
        <v>389</v>
      </c>
      <c r="E650" s="25" t="s">
        <v>406</v>
      </c>
    </row>
    <row r="651" spans="2:5" x14ac:dyDescent="0.2">
      <c r="B651" s="25" t="s">
        <v>1399</v>
      </c>
      <c r="C651" s="25">
        <v>539607</v>
      </c>
      <c r="D651" s="25" t="s">
        <v>389</v>
      </c>
      <c r="E651" s="25" t="s">
        <v>482</v>
      </c>
    </row>
    <row r="652" spans="2:5" x14ac:dyDescent="0.2">
      <c r="B652" s="25" t="s">
        <v>1400</v>
      </c>
      <c r="C652" s="25">
        <v>531495</v>
      </c>
      <c r="D652" s="25" t="s">
        <v>1401</v>
      </c>
      <c r="E652" s="25" t="s">
        <v>590</v>
      </c>
    </row>
    <row r="653" spans="2:5" x14ac:dyDescent="0.2">
      <c r="B653" s="25" t="s">
        <v>1402</v>
      </c>
      <c r="C653" s="25">
        <v>526612</v>
      </c>
      <c r="D653" s="25" t="s">
        <v>1403</v>
      </c>
      <c r="E653" s="25" t="s">
        <v>710</v>
      </c>
    </row>
    <row r="654" spans="2:5" x14ac:dyDescent="0.2">
      <c r="B654" s="25" t="s">
        <v>1404</v>
      </c>
      <c r="C654" s="25">
        <v>514440</v>
      </c>
      <c r="D654" s="25" t="s">
        <v>389</v>
      </c>
      <c r="E654" s="25" t="s">
        <v>437</v>
      </c>
    </row>
    <row r="655" spans="2:5" x14ac:dyDescent="0.2">
      <c r="B655" s="25" t="s">
        <v>1405</v>
      </c>
      <c r="C655" s="25">
        <v>500067</v>
      </c>
      <c r="D655" s="25" t="s">
        <v>1406</v>
      </c>
      <c r="E655" s="25" t="s">
        <v>758</v>
      </c>
    </row>
    <row r="656" spans="2:5" x14ac:dyDescent="0.2">
      <c r="B656" s="25" t="s">
        <v>1407</v>
      </c>
      <c r="C656" s="25">
        <v>539637</v>
      </c>
      <c r="D656" s="25" t="s">
        <v>389</v>
      </c>
      <c r="E656" s="25" t="s">
        <v>372</v>
      </c>
    </row>
    <row r="657" spans="2:5" x14ac:dyDescent="0.2">
      <c r="B657" s="25" t="s">
        <v>1408</v>
      </c>
      <c r="C657" s="25">
        <v>531713</v>
      </c>
      <c r="D657" s="25" t="s">
        <v>389</v>
      </c>
      <c r="E657" s="25" t="s">
        <v>810</v>
      </c>
    </row>
    <row r="658" spans="2:5" x14ac:dyDescent="0.2">
      <c r="B658" s="25" t="s">
        <v>1409</v>
      </c>
      <c r="C658" s="25">
        <v>531420</v>
      </c>
      <c r="D658" s="25" t="s">
        <v>389</v>
      </c>
      <c r="E658" s="25" t="s">
        <v>392</v>
      </c>
    </row>
    <row r="659" spans="2:5" x14ac:dyDescent="0.2">
      <c r="B659" s="25" t="s">
        <v>1410</v>
      </c>
      <c r="C659" s="25">
        <v>542669</v>
      </c>
      <c r="D659" s="25" t="s">
        <v>1411</v>
      </c>
      <c r="E659" s="25" t="s">
        <v>507</v>
      </c>
    </row>
    <row r="660" spans="2:5" x14ac:dyDescent="0.2">
      <c r="B660" s="25" t="s">
        <v>1412</v>
      </c>
      <c r="C660" s="25">
        <v>500069</v>
      </c>
      <c r="D660" s="25" t="s">
        <v>389</v>
      </c>
      <c r="E660" s="25" t="s">
        <v>372</v>
      </c>
    </row>
    <row r="661" spans="2:5" x14ac:dyDescent="0.2">
      <c r="B661" s="25" t="s">
        <v>1413</v>
      </c>
      <c r="C661" s="25">
        <v>530809</v>
      </c>
      <c r="D661" s="25" t="s">
        <v>389</v>
      </c>
      <c r="E661" s="25" t="s">
        <v>719</v>
      </c>
    </row>
    <row r="662" spans="2:5" x14ac:dyDescent="0.2">
      <c r="B662" s="25" t="s">
        <v>1414</v>
      </c>
      <c r="C662" s="25">
        <v>524370</v>
      </c>
      <c r="D662" s="25" t="s">
        <v>1415</v>
      </c>
      <c r="E662" s="25" t="s">
        <v>549</v>
      </c>
    </row>
    <row r="663" spans="2:5" x14ac:dyDescent="0.2">
      <c r="B663" s="25" t="s">
        <v>1416</v>
      </c>
      <c r="C663" s="25">
        <v>539122</v>
      </c>
      <c r="D663" s="25" t="s">
        <v>389</v>
      </c>
      <c r="E663" s="25" t="s">
        <v>375</v>
      </c>
    </row>
    <row r="664" spans="2:5" x14ac:dyDescent="0.2">
      <c r="B664" s="25" t="s">
        <v>1417</v>
      </c>
      <c r="C664" s="25" t="s">
        <v>389</v>
      </c>
      <c r="D664" s="25" t="s">
        <v>1418</v>
      </c>
      <c r="E664" s="25" t="s">
        <v>400</v>
      </c>
    </row>
    <row r="665" spans="2:5" x14ac:dyDescent="0.2">
      <c r="B665" s="25" t="s">
        <v>1419</v>
      </c>
      <c r="C665" s="25">
        <v>501425</v>
      </c>
      <c r="D665" s="25" t="s">
        <v>1420</v>
      </c>
      <c r="E665" s="25" t="s">
        <v>796</v>
      </c>
    </row>
    <row r="666" spans="2:5" x14ac:dyDescent="0.2">
      <c r="B666" s="25" t="s">
        <v>1421</v>
      </c>
      <c r="C666" s="25">
        <v>501430</v>
      </c>
      <c r="D666" s="25" t="s">
        <v>389</v>
      </c>
      <c r="E666" s="25" t="s">
        <v>411</v>
      </c>
    </row>
    <row r="667" spans="2:5" x14ac:dyDescent="0.2">
      <c r="B667" s="25" t="s">
        <v>1422</v>
      </c>
      <c r="C667" s="25">
        <v>500020</v>
      </c>
      <c r="D667" s="25" t="s">
        <v>1423</v>
      </c>
      <c r="E667" s="25" t="s">
        <v>404</v>
      </c>
    </row>
    <row r="668" spans="2:5" x14ac:dyDescent="0.2">
      <c r="B668" s="25" t="s">
        <v>1424</v>
      </c>
      <c r="C668" s="25">
        <v>509470</v>
      </c>
      <c r="D668" s="25" t="s">
        <v>389</v>
      </c>
      <c r="E668" s="25" t="s">
        <v>1425</v>
      </c>
    </row>
    <row r="669" spans="2:5" x14ac:dyDescent="0.2">
      <c r="B669" s="25" t="s">
        <v>1426</v>
      </c>
      <c r="C669" s="25">
        <v>502216</v>
      </c>
      <c r="D669" s="25" t="s">
        <v>389</v>
      </c>
      <c r="E669" s="25" t="s">
        <v>475</v>
      </c>
    </row>
    <row r="670" spans="2:5" x14ac:dyDescent="0.2">
      <c r="B670" s="25" t="s">
        <v>1427</v>
      </c>
      <c r="C670" s="25">
        <v>532678</v>
      </c>
      <c r="D670" s="25" t="s">
        <v>1428</v>
      </c>
      <c r="E670" s="25" t="s">
        <v>404</v>
      </c>
    </row>
    <row r="671" spans="2:5" x14ac:dyDescent="0.2">
      <c r="B671" s="25" t="s">
        <v>1429</v>
      </c>
      <c r="C671" s="25" t="s">
        <v>389</v>
      </c>
      <c r="D671" s="25" t="s">
        <v>1430</v>
      </c>
      <c r="E671" s="25" t="s">
        <v>400</v>
      </c>
    </row>
    <row r="672" spans="2:5" x14ac:dyDescent="0.2">
      <c r="B672" s="25" t="s">
        <v>1431</v>
      </c>
      <c r="C672" s="25">
        <v>504648</v>
      </c>
      <c r="D672" s="25" t="s">
        <v>389</v>
      </c>
      <c r="E672" s="25" t="s">
        <v>712</v>
      </c>
    </row>
    <row r="673" spans="2:5" x14ac:dyDescent="0.2">
      <c r="B673" s="25" t="s">
        <v>1432</v>
      </c>
      <c r="C673" s="25">
        <v>523133</v>
      </c>
      <c r="D673" s="25" t="s">
        <v>389</v>
      </c>
      <c r="E673" s="25" t="s">
        <v>404</v>
      </c>
    </row>
    <row r="674" spans="2:5" x14ac:dyDescent="0.2">
      <c r="B674" s="25" t="s">
        <v>1433</v>
      </c>
      <c r="C674" s="25">
        <v>502219</v>
      </c>
      <c r="D674" s="25" t="s">
        <v>1434</v>
      </c>
      <c r="E674" s="25" t="s">
        <v>1435</v>
      </c>
    </row>
    <row r="675" spans="2:5" x14ac:dyDescent="0.2">
      <c r="B675" s="25" t="s">
        <v>1436</v>
      </c>
      <c r="C675" s="25">
        <v>500530</v>
      </c>
      <c r="D675" s="25" t="s">
        <v>1437</v>
      </c>
      <c r="E675" s="25" t="s">
        <v>744</v>
      </c>
    </row>
    <row r="676" spans="2:5" x14ac:dyDescent="0.2">
      <c r="B676" s="25" t="s">
        <v>1438</v>
      </c>
      <c r="C676" s="25">
        <v>536820</v>
      </c>
      <c r="D676" s="25" t="s">
        <v>389</v>
      </c>
      <c r="E676" s="25" t="s">
        <v>482</v>
      </c>
    </row>
    <row r="677" spans="2:5" x14ac:dyDescent="0.2">
      <c r="B677" s="25" t="s">
        <v>1439</v>
      </c>
      <c r="C677" s="25">
        <v>536820</v>
      </c>
      <c r="D677" s="25" t="s">
        <v>389</v>
      </c>
      <c r="E677" s="25" t="s">
        <v>482</v>
      </c>
    </row>
    <row r="678" spans="2:5" x14ac:dyDescent="0.2">
      <c r="B678" s="25" t="s">
        <v>1440</v>
      </c>
      <c r="C678" s="25">
        <v>535279</v>
      </c>
      <c r="D678" s="25" t="s">
        <v>389</v>
      </c>
      <c r="E678" s="25" t="s">
        <v>694</v>
      </c>
    </row>
    <row r="679" spans="2:5" x14ac:dyDescent="0.2">
      <c r="B679" s="25" t="s">
        <v>1441</v>
      </c>
      <c r="C679" s="25">
        <v>500074</v>
      </c>
      <c r="D679" s="25" t="s">
        <v>1442</v>
      </c>
      <c r="E679" s="25" t="s">
        <v>758</v>
      </c>
    </row>
    <row r="680" spans="2:5" x14ac:dyDescent="0.2">
      <c r="B680" s="25" t="s">
        <v>1443</v>
      </c>
      <c r="C680" s="25">
        <v>505690</v>
      </c>
      <c r="D680" s="25" t="s">
        <v>389</v>
      </c>
      <c r="E680" s="25" t="s">
        <v>467</v>
      </c>
    </row>
    <row r="681" spans="2:5" x14ac:dyDescent="0.2">
      <c r="B681" s="25" t="s">
        <v>1444</v>
      </c>
      <c r="C681" s="25">
        <v>535693</v>
      </c>
      <c r="D681" s="25" t="s">
        <v>389</v>
      </c>
      <c r="E681" s="25" t="s">
        <v>787</v>
      </c>
    </row>
    <row r="682" spans="2:5" x14ac:dyDescent="0.2">
      <c r="B682" s="25" t="s">
        <v>1445</v>
      </c>
      <c r="C682" s="25" t="s">
        <v>389</v>
      </c>
      <c r="D682" s="25" t="s">
        <v>1446</v>
      </c>
      <c r="E682" s="25" t="s">
        <v>400</v>
      </c>
    </row>
    <row r="683" spans="2:5" x14ac:dyDescent="0.2">
      <c r="B683" s="25" t="s">
        <v>1447</v>
      </c>
      <c r="C683" s="25">
        <v>531203</v>
      </c>
      <c r="D683" s="25" t="s">
        <v>389</v>
      </c>
      <c r="E683" s="25" t="s">
        <v>473</v>
      </c>
    </row>
    <row r="684" spans="2:5" x14ac:dyDescent="0.2">
      <c r="B684" s="25" t="s">
        <v>1448</v>
      </c>
      <c r="C684" s="25">
        <v>530207</v>
      </c>
      <c r="D684" s="25" t="s">
        <v>389</v>
      </c>
      <c r="E684" s="25" t="s">
        <v>427</v>
      </c>
    </row>
    <row r="685" spans="2:5" x14ac:dyDescent="0.2">
      <c r="B685" s="25" t="s">
        <v>1449</v>
      </c>
      <c r="C685" s="25">
        <v>530249</v>
      </c>
      <c r="D685" s="25" t="s">
        <v>389</v>
      </c>
      <c r="E685" s="25" t="s">
        <v>372</v>
      </c>
    </row>
    <row r="686" spans="2:5" x14ac:dyDescent="0.2">
      <c r="B686" s="25" t="s">
        <v>1450</v>
      </c>
      <c r="C686" s="25">
        <v>532929</v>
      </c>
      <c r="D686" s="25" t="s">
        <v>1451</v>
      </c>
      <c r="E686" s="25" t="s">
        <v>475</v>
      </c>
    </row>
    <row r="687" spans="2:5" x14ac:dyDescent="0.2">
      <c r="B687" s="25" t="s">
        <v>1452</v>
      </c>
      <c r="C687" s="25">
        <v>526731</v>
      </c>
      <c r="D687" s="25" t="s">
        <v>389</v>
      </c>
      <c r="E687" s="25" t="s">
        <v>584</v>
      </c>
    </row>
    <row r="688" spans="2:5" x14ac:dyDescent="0.2">
      <c r="B688" s="25" t="s">
        <v>1453</v>
      </c>
      <c r="C688" s="25" t="s">
        <v>389</v>
      </c>
      <c r="D688" s="25" t="s">
        <v>1454</v>
      </c>
      <c r="E688" s="25" t="s">
        <v>400</v>
      </c>
    </row>
    <row r="689" spans="2:5" x14ac:dyDescent="0.2">
      <c r="B689" s="25" t="s">
        <v>1455</v>
      </c>
      <c r="C689" s="25">
        <v>532368</v>
      </c>
      <c r="D689" s="25" t="s">
        <v>1456</v>
      </c>
      <c r="E689" s="25" t="s">
        <v>482</v>
      </c>
    </row>
    <row r="690" spans="2:5" x14ac:dyDescent="0.2">
      <c r="B690" s="25" t="s">
        <v>1457</v>
      </c>
      <c r="C690" s="25">
        <v>532113</v>
      </c>
      <c r="D690" s="25" t="s">
        <v>1458</v>
      </c>
      <c r="E690" s="25" t="s">
        <v>406</v>
      </c>
    </row>
    <row r="691" spans="2:5" x14ac:dyDescent="0.2">
      <c r="B691" s="25" t="s">
        <v>1459</v>
      </c>
      <c r="C691" s="25">
        <v>539434</v>
      </c>
      <c r="D691" s="25" t="s">
        <v>389</v>
      </c>
      <c r="E691" s="25" t="s">
        <v>406</v>
      </c>
    </row>
    <row r="692" spans="2:5" x14ac:dyDescent="0.2">
      <c r="B692" s="25" t="s">
        <v>1460</v>
      </c>
      <c r="C692" s="25">
        <v>500825</v>
      </c>
      <c r="D692" s="25" t="s">
        <v>1461</v>
      </c>
      <c r="E692" s="25" t="s">
        <v>449</v>
      </c>
    </row>
    <row r="693" spans="2:5" x14ac:dyDescent="0.2">
      <c r="B693" s="25" t="s">
        <v>1462</v>
      </c>
      <c r="C693" s="25">
        <v>534731</v>
      </c>
      <c r="D693" s="25" t="s">
        <v>389</v>
      </c>
      <c r="E693" s="25" t="s">
        <v>787</v>
      </c>
    </row>
    <row r="694" spans="2:5" x14ac:dyDescent="0.2">
      <c r="B694" s="25" t="s">
        <v>1463</v>
      </c>
      <c r="C694" s="25">
        <v>533543</v>
      </c>
      <c r="D694" s="25" t="s">
        <v>1464</v>
      </c>
      <c r="E694" s="25" t="s">
        <v>427</v>
      </c>
    </row>
    <row r="695" spans="2:5" x14ac:dyDescent="0.2">
      <c r="B695" s="25" t="s">
        <v>1465</v>
      </c>
      <c r="C695" s="25" t="s">
        <v>389</v>
      </c>
      <c r="D695" s="25" t="s">
        <v>364</v>
      </c>
      <c r="E695" s="25" t="s">
        <v>480</v>
      </c>
    </row>
    <row r="696" spans="2:5" x14ac:dyDescent="0.2">
      <c r="B696" s="25" t="s">
        <v>1466</v>
      </c>
      <c r="C696" s="25">
        <v>532123</v>
      </c>
      <c r="D696" s="25" t="s">
        <v>1467</v>
      </c>
      <c r="E696" s="25" t="s">
        <v>475</v>
      </c>
    </row>
    <row r="697" spans="2:5" x14ac:dyDescent="0.2">
      <c r="B697" s="25" t="s">
        <v>1468</v>
      </c>
      <c r="C697" s="25">
        <v>514045</v>
      </c>
      <c r="D697" s="25" t="s">
        <v>1469</v>
      </c>
      <c r="E697" s="25" t="s">
        <v>404</v>
      </c>
    </row>
    <row r="698" spans="2:5" x14ac:dyDescent="0.2">
      <c r="B698" s="25" t="s">
        <v>1470</v>
      </c>
      <c r="C698" s="25">
        <v>538789</v>
      </c>
      <c r="D698" s="25" t="s">
        <v>389</v>
      </c>
      <c r="E698" s="25" t="s">
        <v>626</v>
      </c>
    </row>
    <row r="699" spans="2:5" x14ac:dyDescent="0.2">
      <c r="B699" s="25" t="s">
        <v>1471</v>
      </c>
      <c r="C699" s="25">
        <v>540006</v>
      </c>
      <c r="D699" s="25" t="s">
        <v>389</v>
      </c>
      <c r="E699" s="25" t="s">
        <v>372</v>
      </c>
    </row>
    <row r="700" spans="2:5" x14ac:dyDescent="0.2">
      <c r="B700" s="25" t="s">
        <v>1472</v>
      </c>
      <c r="C700" s="25">
        <v>532931</v>
      </c>
      <c r="D700" s="25" t="s">
        <v>1473</v>
      </c>
      <c r="E700" s="25" t="s">
        <v>402</v>
      </c>
    </row>
    <row r="701" spans="2:5" x14ac:dyDescent="0.2">
      <c r="B701" s="25" t="s">
        <v>1474</v>
      </c>
      <c r="C701" s="25">
        <v>517421</v>
      </c>
      <c r="D701" s="25" t="s">
        <v>1475</v>
      </c>
      <c r="E701" s="25" t="s">
        <v>1154</v>
      </c>
    </row>
    <row r="702" spans="2:5" x14ac:dyDescent="0.2">
      <c r="B702" s="25" t="s">
        <v>1476</v>
      </c>
      <c r="C702" s="25">
        <v>504643</v>
      </c>
      <c r="D702" s="25" t="s">
        <v>389</v>
      </c>
      <c r="E702" s="25" t="s">
        <v>712</v>
      </c>
    </row>
    <row r="703" spans="2:5" x14ac:dyDescent="0.2">
      <c r="B703" s="25" t="s">
        <v>1477</v>
      </c>
      <c r="C703" s="25">
        <v>532813</v>
      </c>
      <c r="D703" s="25" t="s">
        <v>1478</v>
      </c>
      <c r="E703" s="25" t="s">
        <v>787</v>
      </c>
    </row>
    <row r="704" spans="2:5" x14ac:dyDescent="0.2">
      <c r="B704" s="25" t="s">
        <v>1479</v>
      </c>
      <c r="C704" s="25">
        <v>507515</v>
      </c>
      <c r="D704" s="25" t="s">
        <v>389</v>
      </c>
      <c r="E704" s="25" t="s">
        <v>549</v>
      </c>
    </row>
    <row r="705" spans="2:5" x14ac:dyDescent="0.2">
      <c r="B705" s="25" t="s">
        <v>1480</v>
      </c>
      <c r="C705" s="25">
        <v>532321</v>
      </c>
      <c r="D705" s="25" t="s">
        <v>1481</v>
      </c>
      <c r="E705" s="25" t="s">
        <v>427</v>
      </c>
    </row>
    <row r="706" spans="2:5" x14ac:dyDescent="0.2">
      <c r="B706" s="25" t="s">
        <v>1482</v>
      </c>
      <c r="C706" s="25" t="s">
        <v>389</v>
      </c>
      <c r="D706" s="25" t="s">
        <v>1483</v>
      </c>
      <c r="E706" s="25" t="s">
        <v>400</v>
      </c>
    </row>
    <row r="707" spans="2:5" x14ac:dyDescent="0.2">
      <c r="B707" s="25" t="s">
        <v>1484</v>
      </c>
      <c r="C707" s="25" t="s">
        <v>389</v>
      </c>
      <c r="D707" s="25" t="s">
        <v>1483</v>
      </c>
      <c r="E707" s="25" t="s">
        <v>400</v>
      </c>
    </row>
    <row r="708" spans="2:5" x14ac:dyDescent="0.2">
      <c r="B708" s="25" t="s">
        <v>1485</v>
      </c>
      <c r="C708" s="25">
        <v>517236</v>
      </c>
      <c r="D708" s="25" t="s">
        <v>389</v>
      </c>
      <c r="E708" s="25" t="s">
        <v>758</v>
      </c>
    </row>
    <row r="709" spans="2:5" x14ac:dyDescent="0.2">
      <c r="B709" s="25" t="s">
        <v>1486</v>
      </c>
      <c r="C709" s="25">
        <v>532386</v>
      </c>
      <c r="D709" s="25" t="s">
        <v>1487</v>
      </c>
      <c r="E709" s="25" t="s">
        <v>482</v>
      </c>
    </row>
    <row r="710" spans="2:5" x14ac:dyDescent="0.2">
      <c r="B710" s="25" t="s">
        <v>1488</v>
      </c>
      <c r="C710" s="25">
        <v>532801</v>
      </c>
      <c r="D710" s="25" t="s">
        <v>1489</v>
      </c>
      <c r="E710" s="25" t="s">
        <v>482</v>
      </c>
    </row>
    <row r="711" spans="2:5" x14ac:dyDescent="0.2">
      <c r="B711" s="25" t="s">
        <v>1490</v>
      </c>
      <c r="C711" s="25">
        <v>524440</v>
      </c>
      <c r="D711" s="25" t="s">
        <v>389</v>
      </c>
      <c r="E711" s="25" t="s">
        <v>437</v>
      </c>
    </row>
    <row r="712" spans="2:5" x14ac:dyDescent="0.2">
      <c r="B712" s="25" t="s">
        <v>1491</v>
      </c>
      <c r="C712" s="25">
        <v>532834</v>
      </c>
      <c r="D712" s="25" t="s">
        <v>1492</v>
      </c>
      <c r="E712" s="25" t="s">
        <v>549</v>
      </c>
    </row>
    <row r="713" spans="2:5" x14ac:dyDescent="0.2">
      <c r="B713" s="25" t="s">
        <v>1493</v>
      </c>
      <c r="C713" s="25">
        <v>538858</v>
      </c>
      <c r="D713" s="25" t="s">
        <v>389</v>
      </c>
      <c r="E713" s="25" t="s">
        <v>727</v>
      </c>
    </row>
    <row r="714" spans="2:5" x14ac:dyDescent="0.2">
      <c r="B714" s="25" t="s">
        <v>1494</v>
      </c>
      <c r="C714" s="25">
        <v>540071</v>
      </c>
      <c r="D714" s="25" t="s">
        <v>389</v>
      </c>
      <c r="E714" s="25" t="s">
        <v>587</v>
      </c>
    </row>
    <row r="715" spans="2:5" x14ac:dyDescent="0.2">
      <c r="B715" s="25" t="s">
        <v>1495</v>
      </c>
      <c r="C715" s="25">
        <v>511196</v>
      </c>
      <c r="D715" s="25" t="s">
        <v>1496</v>
      </c>
      <c r="E715" s="25" t="s">
        <v>447</v>
      </c>
    </row>
    <row r="716" spans="2:5" x14ac:dyDescent="0.2">
      <c r="B716" s="25" t="s">
        <v>1497</v>
      </c>
      <c r="C716" s="25">
        <v>532483</v>
      </c>
      <c r="D716" s="25" t="s">
        <v>1498</v>
      </c>
      <c r="E716" s="25" t="s">
        <v>707</v>
      </c>
    </row>
    <row r="717" spans="2:5" x14ac:dyDescent="0.2">
      <c r="B717" s="25" t="s">
        <v>1499</v>
      </c>
      <c r="C717" s="25">
        <v>539304</v>
      </c>
      <c r="D717" s="25" t="s">
        <v>389</v>
      </c>
      <c r="E717" s="25" t="s">
        <v>372</v>
      </c>
    </row>
    <row r="718" spans="2:5" x14ac:dyDescent="0.2">
      <c r="B718" s="25" t="s">
        <v>1500</v>
      </c>
      <c r="C718" s="25">
        <v>533267</v>
      </c>
      <c r="D718" s="25" t="s">
        <v>1501</v>
      </c>
      <c r="E718" s="25" t="s">
        <v>503</v>
      </c>
    </row>
    <row r="719" spans="2:5" x14ac:dyDescent="0.2">
      <c r="B719" s="25" t="s">
        <v>1502</v>
      </c>
      <c r="C719" s="25">
        <v>533267</v>
      </c>
      <c r="D719" s="25" t="s">
        <v>1501</v>
      </c>
      <c r="E719" s="25" t="s">
        <v>503</v>
      </c>
    </row>
    <row r="720" spans="2:5" x14ac:dyDescent="0.2">
      <c r="B720" s="25" t="s">
        <v>1503</v>
      </c>
      <c r="C720" s="25">
        <v>540710</v>
      </c>
      <c r="D720" s="25" t="s">
        <v>1504</v>
      </c>
      <c r="E720" s="25" t="s">
        <v>475</v>
      </c>
    </row>
    <row r="721" spans="2:5" x14ac:dyDescent="0.2">
      <c r="B721" s="25" t="s">
        <v>1505</v>
      </c>
      <c r="C721" s="25">
        <v>539198</v>
      </c>
      <c r="D721" s="25" t="s">
        <v>389</v>
      </c>
      <c r="E721" s="25" t="s">
        <v>372</v>
      </c>
    </row>
    <row r="722" spans="2:5" x14ac:dyDescent="0.2">
      <c r="B722" s="25" t="s">
        <v>1506</v>
      </c>
      <c r="C722" s="25">
        <v>539198</v>
      </c>
      <c r="D722" s="25" t="s">
        <v>389</v>
      </c>
      <c r="E722" s="25" t="s">
        <v>372</v>
      </c>
    </row>
    <row r="723" spans="2:5" x14ac:dyDescent="0.2">
      <c r="B723" s="25" t="s">
        <v>1507</v>
      </c>
      <c r="C723" s="25">
        <v>532938</v>
      </c>
      <c r="D723" s="25" t="s">
        <v>1508</v>
      </c>
      <c r="E723" s="25" t="s">
        <v>372</v>
      </c>
    </row>
    <row r="724" spans="2:5" x14ac:dyDescent="0.2">
      <c r="B724" s="25" t="s">
        <v>1509</v>
      </c>
      <c r="C724" s="25">
        <v>530879</v>
      </c>
      <c r="D724" s="25" t="s">
        <v>389</v>
      </c>
      <c r="E724" s="25" t="s">
        <v>372</v>
      </c>
    </row>
    <row r="725" spans="2:5" x14ac:dyDescent="0.2">
      <c r="B725" s="25" t="s">
        <v>1510</v>
      </c>
      <c r="C725" s="25">
        <v>538476</v>
      </c>
      <c r="D725" s="25" t="s">
        <v>389</v>
      </c>
      <c r="E725" s="25" t="s">
        <v>406</v>
      </c>
    </row>
    <row r="726" spans="2:5" x14ac:dyDescent="0.2">
      <c r="B726" s="25" t="s">
        <v>1511</v>
      </c>
      <c r="C726" s="25">
        <v>511505</v>
      </c>
      <c r="D726" s="25" t="s">
        <v>1512</v>
      </c>
      <c r="E726" s="25" t="s">
        <v>406</v>
      </c>
    </row>
    <row r="727" spans="2:5" x14ac:dyDescent="0.2">
      <c r="B727" s="25" t="s">
        <v>1513</v>
      </c>
      <c r="C727" s="25">
        <v>524742</v>
      </c>
      <c r="D727" s="25" t="s">
        <v>1514</v>
      </c>
      <c r="E727" s="25" t="s">
        <v>427</v>
      </c>
    </row>
    <row r="728" spans="2:5" x14ac:dyDescent="0.2">
      <c r="B728" s="25" t="s">
        <v>1515</v>
      </c>
      <c r="C728" s="25">
        <v>531595</v>
      </c>
      <c r="D728" s="25" t="s">
        <v>1516</v>
      </c>
      <c r="E728" s="25" t="s">
        <v>406</v>
      </c>
    </row>
    <row r="729" spans="2:5" x14ac:dyDescent="0.2">
      <c r="B729" s="25" t="s">
        <v>1517</v>
      </c>
      <c r="C729" s="25">
        <v>512169</v>
      </c>
      <c r="D729" s="25" t="s">
        <v>389</v>
      </c>
      <c r="E729" s="25" t="s">
        <v>810</v>
      </c>
    </row>
    <row r="730" spans="2:5" x14ac:dyDescent="0.2">
      <c r="B730" s="25" t="s">
        <v>1518</v>
      </c>
      <c r="C730" s="25">
        <v>509486</v>
      </c>
      <c r="D730" s="25" t="s">
        <v>389</v>
      </c>
      <c r="E730" s="25" t="s">
        <v>509</v>
      </c>
    </row>
    <row r="731" spans="2:5" x14ac:dyDescent="0.2">
      <c r="B731" s="25" t="s">
        <v>1519</v>
      </c>
      <c r="C731" s="25">
        <v>509486</v>
      </c>
      <c r="D731" s="25" t="s">
        <v>389</v>
      </c>
      <c r="E731" s="25" t="s">
        <v>509</v>
      </c>
    </row>
    <row r="732" spans="2:5" x14ac:dyDescent="0.2">
      <c r="B732" s="25" t="s">
        <v>1520</v>
      </c>
      <c r="C732" s="25">
        <v>507486</v>
      </c>
      <c r="D732" s="25" t="s">
        <v>389</v>
      </c>
      <c r="E732" s="25" t="s">
        <v>437</v>
      </c>
    </row>
    <row r="733" spans="2:5" x14ac:dyDescent="0.2">
      <c r="B733" s="25" t="s">
        <v>1521</v>
      </c>
      <c r="C733" s="25">
        <v>538817</v>
      </c>
      <c r="D733" s="25" t="s">
        <v>389</v>
      </c>
      <c r="E733" s="25" t="s">
        <v>509</v>
      </c>
    </row>
    <row r="734" spans="2:5" x14ac:dyDescent="0.2">
      <c r="B734" s="25" t="s">
        <v>1522</v>
      </c>
      <c r="C734" s="25">
        <v>536974</v>
      </c>
      <c r="D734" s="25" t="s">
        <v>389</v>
      </c>
      <c r="E734" s="25" t="s">
        <v>509</v>
      </c>
    </row>
    <row r="735" spans="2:5" x14ac:dyDescent="0.2">
      <c r="B735" s="25" t="s">
        <v>1523</v>
      </c>
      <c r="C735" s="25">
        <v>540652</v>
      </c>
      <c r="D735" s="25" t="s">
        <v>389</v>
      </c>
      <c r="E735" s="25" t="s">
        <v>574</v>
      </c>
    </row>
    <row r="736" spans="2:5" x14ac:dyDescent="0.2">
      <c r="B736" s="25" t="s">
        <v>1524</v>
      </c>
      <c r="C736" s="25">
        <v>513375</v>
      </c>
      <c r="D736" s="25" t="s">
        <v>1525</v>
      </c>
      <c r="E736" s="25" t="s">
        <v>1309</v>
      </c>
    </row>
    <row r="737" spans="2:5" x14ac:dyDescent="0.2">
      <c r="B737" s="25" t="s">
        <v>1526</v>
      </c>
      <c r="C737" s="25">
        <v>534804</v>
      </c>
      <c r="D737" s="25" t="s">
        <v>1527</v>
      </c>
      <c r="E737" s="25" t="s">
        <v>372</v>
      </c>
    </row>
    <row r="738" spans="2:5" x14ac:dyDescent="0.2">
      <c r="B738" s="25" t="s">
        <v>1528</v>
      </c>
      <c r="C738" s="25">
        <v>533260</v>
      </c>
      <c r="D738" s="25" t="s">
        <v>1529</v>
      </c>
      <c r="E738" s="25" t="s">
        <v>494</v>
      </c>
    </row>
    <row r="739" spans="2:5" x14ac:dyDescent="0.2">
      <c r="B739" s="25" t="s">
        <v>1530</v>
      </c>
      <c r="C739" s="25">
        <v>530609</v>
      </c>
      <c r="D739" s="25" t="s">
        <v>389</v>
      </c>
      <c r="E739" s="25" t="s">
        <v>1309</v>
      </c>
    </row>
    <row r="740" spans="2:5" x14ac:dyDescent="0.2">
      <c r="B740" s="25" t="s">
        <v>1531</v>
      </c>
      <c r="C740" s="25">
        <v>532282</v>
      </c>
      <c r="D740" s="25" t="s">
        <v>1532</v>
      </c>
      <c r="E740" s="25" t="s">
        <v>744</v>
      </c>
    </row>
    <row r="741" spans="2:5" x14ac:dyDescent="0.2">
      <c r="B741" s="25" t="s">
        <v>1533</v>
      </c>
      <c r="C741" s="25">
        <v>500870</v>
      </c>
      <c r="D741" s="25" t="s">
        <v>1534</v>
      </c>
      <c r="E741" s="25" t="s">
        <v>599</v>
      </c>
    </row>
    <row r="742" spans="2:5" x14ac:dyDescent="0.2">
      <c r="B742" s="25" t="s">
        <v>1535</v>
      </c>
      <c r="C742" s="25">
        <v>500870</v>
      </c>
      <c r="D742" s="25" t="s">
        <v>1534</v>
      </c>
      <c r="E742" s="25" t="s">
        <v>599</v>
      </c>
    </row>
    <row r="743" spans="2:5" x14ac:dyDescent="0.2">
      <c r="B743" s="25" t="s">
        <v>1536</v>
      </c>
      <c r="C743" s="25">
        <v>531682</v>
      </c>
      <c r="D743" s="25" t="s">
        <v>389</v>
      </c>
      <c r="E743" s="25" t="s">
        <v>375</v>
      </c>
    </row>
    <row r="744" spans="2:5" x14ac:dyDescent="0.2">
      <c r="B744" s="25" t="s">
        <v>1537</v>
      </c>
      <c r="C744" s="25">
        <v>531158</v>
      </c>
      <c r="D744" s="25" t="s">
        <v>389</v>
      </c>
      <c r="E744" s="25" t="s">
        <v>411</v>
      </c>
    </row>
    <row r="745" spans="2:5" x14ac:dyDescent="0.2">
      <c r="B745" s="25" t="s">
        <v>1538</v>
      </c>
      <c r="C745" s="25">
        <v>531900</v>
      </c>
      <c r="D745" s="25" t="s">
        <v>389</v>
      </c>
      <c r="E745" s="25" t="s">
        <v>411</v>
      </c>
    </row>
    <row r="746" spans="2:5" x14ac:dyDescent="0.2">
      <c r="B746" s="25" t="s">
        <v>1539</v>
      </c>
      <c r="C746" s="25">
        <v>519600</v>
      </c>
      <c r="D746" s="25" t="s">
        <v>1540</v>
      </c>
      <c r="E746" s="25" t="s">
        <v>796</v>
      </c>
    </row>
    <row r="747" spans="2:5" x14ac:dyDescent="0.2">
      <c r="B747" s="25" t="s">
        <v>1541</v>
      </c>
      <c r="C747" s="25">
        <v>519600</v>
      </c>
      <c r="D747" s="25" t="s">
        <v>1540</v>
      </c>
      <c r="E747" s="25" t="s">
        <v>796</v>
      </c>
    </row>
    <row r="748" spans="2:5" x14ac:dyDescent="0.2">
      <c r="B748" s="25" t="s">
        <v>1542</v>
      </c>
      <c r="C748" s="25">
        <v>500878</v>
      </c>
      <c r="D748" s="25" t="s">
        <v>1543</v>
      </c>
      <c r="E748" s="25" t="s">
        <v>869</v>
      </c>
    </row>
    <row r="749" spans="2:5" x14ac:dyDescent="0.2">
      <c r="B749" s="25" t="s">
        <v>1544</v>
      </c>
      <c r="C749" s="25">
        <v>530789</v>
      </c>
      <c r="D749" s="25" t="s">
        <v>389</v>
      </c>
      <c r="E749" s="25" t="s">
        <v>509</v>
      </c>
    </row>
    <row r="750" spans="2:5" x14ac:dyDescent="0.2">
      <c r="B750" s="25" t="s">
        <v>1545</v>
      </c>
      <c r="C750" s="25">
        <v>531119</v>
      </c>
      <c r="D750" s="25" t="s">
        <v>389</v>
      </c>
      <c r="E750" s="25" t="s">
        <v>503</v>
      </c>
    </row>
    <row r="751" spans="2:5" x14ac:dyDescent="0.2">
      <c r="B751" s="25" t="s">
        <v>1546</v>
      </c>
      <c r="C751" s="25">
        <v>531119</v>
      </c>
      <c r="D751" s="25" t="s">
        <v>389</v>
      </c>
      <c r="E751" s="25" t="s">
        <v>503</v>
      </c>
    </row>
    <row r="752" spans="2:5" x14ac:dyDescent="0.2">
      <c r="B752" s="25" t="s">
        <v>1547</v>
      </c>
      <c r="C752" s="25">
        <v>514171</v>
      </c>
      <c r="D752" s="25" t="s">
        <v>389</v>
      </c>
      <c r="E752" s="25" t="s">
        <v>917</v>
      </c>
    </row>
    <row r="753" spans="2:5" x14ac:dyDescent="0.2">
      <c r="B753" s="25" t="s">
        <v>1548</v>
      </c>
      <c r="C753" s="25">
        <v>538734</v>
      </c>
      <c r="D753" s="25" t="s">
        <v>389</v>
      </c>
      <c r="E753" s="25" t="s">
        <v>375</v>
      </c>
    </row>
    <row r="754" spans="2:5" x14ac:dyDescent="0.2">
      <c r="B754" s="25" t="s">
        <v>1549</v>
      </c>
      <c r="C754" s="25">
        <v>532695</v>
      </c>
      <c r="D754" s="25" t="s">
        <v>1550</v>
      </c>
      <c r="E754" s="25" t="s">
        <v>503</v>
      </c>
    </row>
    <row r="755" spans="2:5" x14ac:dyDescent="0.2">
      <c r="B755" s="25" t="s">
        <v>1551</v>
      </c>
      <c r="C755" s="25">
        <v>532871</v>
      </c>
      <c r="D755" s="25" t="s">
        <v>1552</v>
      </c>
      <c r="E755" s="25" t="s">
        <v>727</v>
      </c>
    </row>
    <row r="756" spans="2:5" x14ac:dyDescent="0.2">
      <c r="B756" s="25" t="s">
        <v>1553</v>
      </c>
      <c r="C756" s="25">
        <v>532701</v>
      </c>
      <c r="D756" s="25" t="s">
        <v>389</v>
      </c>
      <c r="E756" s="25" t="s">
        <v>383</v>
      </c>
    </row>
    <row r="757" spans="2:5" x14ac:dyDescent="0.2">
      <c r="B757" s="25" t="s">
        <v>1554</v>
      </c>
      <c r="C757" s="25">
        <v>522251</v>
      </c>
      <c r="D757" s="25" t="s">
        <v>389</v>
      </c>
      <c r="E757" s="25" t="s">
        <v>397</v>
      </c>
    </row>
    <row r="758" spans="2:5" x14ac:dyDescent="0.2">
      <c r="B758" s="25" t="s">
        <v>1555</v>
      </c>
      <c r="C758" s="25">
        <v>531380</v>
      </c>
      <c r="D758" s="25" t="s">
        <v>389</v>
      </c>
      <c r="E758" s="25" t="s">
        <v>1556</v>
      </c>
    </row>
    <row r="759" spans="2:5" x14ac:dyDescent="0.2">
      <c r="B759" s="25" t="s">
        <v>1557</v>
      </c>
      <c r="C759" s="25">
        <v>532885</v>
      </c>
      <c r="D759" s="25" t="s">
        <v>1558</v>
      </c>
      <c r="E759" s="25" t="s">
        <v>707</v>
      </c>
    </row>
    <row r="760" spans="2:5" x14ac:dyDescent="0.2">
      <c r="B760" s="25" t="s">
        <v>1559</v>
      </c>
      <c r="C760" s="25" t="s">
        <v>389</v>
      </c>
      <c r="D760" s="25" t="s">
        <v>1560</v>
      </c>
      <c r="E760" s="25" t="s">
        <v>480</v>
      </c>
    </row>
    <row r="761" spans="2:5" x14ac:dyDescent="0.2">
      <c r="B761" s="25" t="s">
        <v>1561</v>
      </c>
      <c r="C761" s="25" t="s">
        <v>389</v>
      </c>
      <c r="D761" s="25" t="s">
        <v>1560</v>
      </c>
      <c r="E761" s="25" t="s">
        <v>480</v>
      </c>
    </row>
    <row r="762" spans="2:5" x14ac:dyDescent="0.2">
      <c r="B762" s="25" t="s">
        <v>1562</v>
      </c>
      <c r="C762" s="25">
        <v>501827</v>
      </c>
      <c r="D762" s="25" t="s">
        <v>389</v>
      </c>
      <c r="E762" s="25" t="s">
        <v>461</v>
      </c>
    </row>
    <row r="763" spans="2:5" x14ac:dyDescent="0.2">
      <c r="B763" s="25" t="s">
        <v>1563</v>
      </c>
      <c r="C763" s="25">
        <v>501150</v>
      </c>
      <c r="D763" s="25" t="s">
        <v>1564</v>
      </c>
      <c r="E763" s="25" t="s">
        <v>372</v>
      </c>
    </row>
    <row r="764" spans="2:5" x14ac:dyDescent="0.2">
      <c r="B764" s="25" t="s">
        <v>1565</v>
      </c>
      <c r="C764" s="25">
        <v>517544</v>
      </c>
      <c r="D764" s="25" t="s">
        <v>1566</v>
      </c>
      <c r="E764" s="25" t="s">
        <v>810</v>
      </c>
    </row>
    <row r="765" spans="2:5" x14ac:dyDescent="0.2">
      <c r="B765" s="25" t="s">
        <v>1567</v>
      </c>
      <c r="C765" s="25">
        <v>500280</v>
      </c>
      <c r="D765" s="25" t="s">
        <v>1568</v>
      </c>
      <c r="E765" s="25" t="s">
        <v>404</v>
      </c>
    </row>
    <row r="766" spans="2:5" x14ac:dyDescent="0.2">
      <c r="B766" s="25" t="s">
        <v>1569</v>
      </c>
      <c r="C766" s="25">
        <v>500083</v>
      </c>
      <c r="D766" s="25" t="s">
        <v>1570</v>
      </c>
      <c r="E766" s="25" t="s">
        <v>694</v>
      </c>
    </row>
    <row r="767" spans="2:5" x14ac:dyDescent="0.2">
      <c r="B767" s="25" t="s">
        <v>1571</v>
      </c>
      <c r="C767" s="25">
        <v>532548</v>
      </c>
      <c r="D767" s="25" t="s">
        <v>1572</v>
      </c>
      <c r="E767" s="25" t="s">
        <v>884</v>
      </c>
    </row>
    <row r="768" spans="2:5" x14ac:dyDescent="0.2">
      <c r="B768" s="25" t="s">
        <v>1573</v>
      </c>
      <c r="C768" s="25">
        <v>532548</v>
      </c>
      <c r="D768" s="25" t="s">
        <v>1572</v>
      </c>
      <c r="E768" s="25" t="s">
        <v>884</v>
      </c>
    </row>
    <row r="769" spans="2:5" x14ac:dyDescent="0.2">
      <c r="B769" s="25" t="s">
        <v>1574</v>
      </c>
      <c r="C769" s="25">
        <v>500040</v>
      </c>
      <c r="D769" s="25" t="s">
        <v>1575</v>
      </c>
      <c r="E769" s="25" t="s">
        <v>402</v>
      </c>
    </row>
    <row r="770" spans="2:5" x14ac:dyDescent="0.2">
      <c r="B770" s="25" t="s">
        <v>1576</v>
      </c>
      <c r="C770" s="25">
        <v>530881</v>
      </c>
      <c r="D770" s="25" t="s">
        <v>389</v>
      </c>
      <c r="E770" s="25" t="s">
        <v>372</v>
      </c>
    </row>
    <row r="771" spans="2:5" x14ac:dyDescent="0.2">
      <c r="B771" s="25" t="s">
        <v>1577</v>
      </c>
      <c r="C771" s="25">
        <v>532443</v>
      </c>
      <c r="D771" s="25" t="s">
        <v>1578</v>
      </c>
      <c r="E771" s="25" t="s">
        <v>666</v>
      </c>
    </row>
    <row r="772" spans="2:5" x14ac:dyDescent="0.2">
      <c r="B772" s="25" t="s">
        <v>1579</v>
      </c>
      <c r="C772" s="25">
        <v>532413</v>
      </c>
      <c r="D772" s="25" t="s">
        <v>1580</v>
      </c>
      <c r="E772" s="25" t="s">
        <v>714</v>
      </c>
    </row>
    <row r="773" spans="2:5" x14ac:dyDescent="0.2">
      <c r="B773" s="25" t="s">
        <v>1581</v>
      </c>
      <c r="C773" s="25">
        <v>512341</v>
      </c>
      <c r="D773" s="25" t="s">
        <v>389</v>
      </c>
      <c r="E773" s="25" t="s">
        <v>719</v>
      </c>
    </row>
    <row r="774" spans="2:5" x14ac:dyDescent="0.2">
      <c r="B774" s="25" t="s">
        <v>1582</v>
      </c>
      <c r="C774" s="25">
        <v>500084</v>
      </c>
      <c r="D774" s="25" t="s">
        <v>1583</v>
      </c>
      <c r="E774" s="25" t="s">
        <v>528</v>
      </c>
    </row>
    <row r="775" spans="2:5" x14ac:dyDescent="0.2">
      <c r="B775" s="25" t="s">
        <v>1584</v>
      </c>
      <c r="C775" s="25" t="s">
        <v>389</v>
      </c>
      <c r="D775" s="25" t="s">
        <v>1585</v>
      </c>
      <c r="E775" s="25" t="s">
        <v>1586</v>
      </c>
    </row>
    <row r="776" spans="2:5" x14ac:dyDescent="0.2">
      <c r="B776" s="25" t="s">
        <v>1587</v>
      </c>
      <c r="C776" s="25">
        <v>542333</v>
      </c>
      <c r="D776" s="25" t="s">
        <v>1588</v>
      </c>
      <c r="E776" s="25" t="s">
        <v>1586</v>
      </c>
    </row>
    <row r="777" spans="2:5" x14ac:dyDescent="0.2">
      <c r="B777" s="25" t="s">
        <v>1589</v>
      </c>
      <c r="C777" s="25">
        <v>500093</v>
      </c>
      <c r="D777" s="25" t="s">
        <v>1590</v>
      </c>
      <c r="E777" s="25" t="s">
        <v>432</v>
      </c>
    </row>
    <row r="778" spans="2:5" x14ac:dyDescent="0.2">
      <c r="B778" s="25" t="s">
        <v>1591</v>
      </c>
      <c r="C778" s="25">
        <v>531489</v>
      </c>
      <c r="D778" s="25" t="s">
        <v>389</v>
      </c>
      <c r="E778" s="25" t="s">
        <v>482</v>
      </c>
    </row>
    <row r="779" spans="2:5" x14ac:dyDescent="0.2">
      <c r="B779" s="25" t="s">
        <v>1592</v>
      </c>
      <c r="C779" s="25">
        <v>531946</v>
      </c>
      <c r="D779" s="25" t="s">
        <v>389</v>
      </c>
      <c r="E779" s="25" t="s">
        <v>383</v>
      </c>
    </row>
    <row r="780" spans="2:5" x14ac:dyDescent="0.2">
      <c r="B780" s="25" t="s">
        <v>1593</v>
      </c>
      <c r="C780" s="25">
        <v>542399</v>
      </c>
      <c r="D780" s="25" t="s">
        <v>1594</v>
      </c>
      <c r="E780" s="25" t="s">
        <v>590</v>
      </c>
    </row>
    <row r="781" spans="2:5" x14ac:dyDescent="0.2">
      <c r="B781" s="25" t="s">
        <v>1595</v>
      </c>
      <c r="C781" s="25">
        <v>539600</v>
      </c>
      <c r="D781" s="25" t="s">
        <v>389</v>
      </c>
      <c r="E781" s="25" t="s">
        <v>411</v>
      </c>
    </row>
    <row r="782" spans="2:5" x14ac:dyDescent="0.2">
      <c r="B782" s="25" t="s">
        <v>1596</v>
      </c>
      <c r="C782" s="25">
        <v>530307</v>
      </c>
      <c r="D782" s="25" t="s">
        <v>389</v>
      </c>
      <c r="E782" s="25" t="s">
        <v>587</v>
      </c>
    </row>
    <row r="783" spans="2:5" x14ac:dyDescent="0.2">
      <c r="B783" s="25" t="s">
        <v>1597</v>
      </c>
      <c r="C783" s="25">
        <v>512301</v>
      </c>
      <c r="D783" s="25" t="s">
        <v>389</v>
      </c>
      <c r="E783" s="25" t="s">
        <v>411</v>
      </c>
    </row>
    <row r="784" spans="2:5" x14ac:dyDescent="0.2">
      <c r="B784" s="25" t="s">
        <v>1598</v>
      </c>
      <c r="C784" s="25">
        <v>500085</v>
      </c>
      <c r="D784" s="25" t="s">
        <v>1599</v>
      </c>
      <c r="E784" s="25" t="s">
        <v>897</v>
      </c>
    </row>
    <row r="785" spans="2:5" x14ac:dyDescent="0.2">
      <c r="B785" s="25" t="s">
        <v>1600</v>
      </c>
      <c r="C785" s="25">
        <v>542627</v>
      </c>
      <c r="D785" s="25" t="s">
        <v>1601</v>
      </c>
      <c r="E785" s="25" t="s">
        <v>755</v>
      </c>
    </row>
    <row r="786" spans="2:5" x14ac:dyDescent="0.2">
      <c r="B786" s="25" t="s">
        <v>1602</v>
      </c>
      <c r="C786" s="25">
        <v>522292</v>
      </c>
      <c r="D786" s="25" t="s">
        <v>389</v>
      </c>
      <c r="E786" s="25" t="s">
        <v>404</v>
      </c>
    </row>
    <row r="787" spans="2:5" x14ac:dyDescent="0.2">
      <c r="B787" s="25" t="s">
        <v>1603</v>
      </c>
      <c r="C787" s="25">
        <v>530309</v>
      </c>
      <c r="D787" s="25" t="s">
        <v>389</v>
      </c>
      <c r="E787" s="25" t="s">
        <v>411</v>
      </c>
    </row>
    <row r="788" spans="2:5" x14ac:dyDescent="0.2">
      <c r="B788" s="25" t="s">
        <v>1604</v>
      </c>
      <c r="C788" s="25">
        <v>540829</v>
      </c>
      <c r="D788" s="25" t="s">
        <v>389</v>
      </c>
      <c r="E788" s="25" t="s">
        <v>411</v>
      </c>
    </row>
    <row r="789" spans="2:5" x14ac:dyDescent="0.2">
      <c r="B789" s="25" t="s">
        <v>1605</v>
      </c>
      <c r="C789" s="25">
        <v>535142</v>
      </c>
      <c r="D789" s="25" t="s">
        <v>389</v>
      </c>
      <c r="E789" s="25" t="s">
        <v>392</v>
      </c>
    </row>
    <row r="790" spans="2:5" x14ac:dyDescent="0.2">
      <c r="B790" s="25" t="s">
        <v>1606</v>
      </c>
      <c r="C790" s="25">
        <v>531327</v>
      </c>
      <c r="D790" s="25" t="s">
        <v>389</v>
      </c>
      <c r="E790" s="25" t="s">
        <v>372</v>
      </c>
    </row>
    <row r="791" spans="2:5" x14ac:dyDescent="0.2">
      <c r="B791" s="25" t="s">
        <v>1607</v>
      </c>
      <c r="C791" s="25">
        <v>511696</v>
      </c>
      <c r="D791" s="25" t="s">
        <v>389</v>
      </c>
      <c r="E791" s="25" t="s">
        <v>372</v>
      </c>
    </row>
    <row r="792" spans="2:5" x14ac:dyDescent="0.2">
      <c r="B792" s="25" t="s">
        <v>1608</v>
      </c>
      <c r="C792" s="25">
        <v>531977</v>
      </c>
      <c r="D792" s="25" t="s">
        <v>389</v>
      </c>
      <c r="E792" s="25" t="s">
        <v>461</v>
      </c>
    </row>
    <row r="793" spans="2:5" x14ac:dyDescent="0.2">
      <c r="B793" s="25" t="s">
        <v>1609</v>
      </c>
      <c r="C793" s="25">
        <v>504671</v>
      </c>
      <c r="D793" s="25" t="s">
        <v>389</v>
      </c>
      <c r="E793" s="25" t="s">
        <v>421</v>
      </c>
    </row>
    <row r="794" spans="2:5" x14ac:dyDescent="0.2">
      <c r="B794" s="25" t="s">
        <v>1610</v>
      </c>
      <c r="C794" s="25">
        <v>539800</v>
      </c>
      <c r="D794" s="25" t="s">
        <v>389</v>
      </c>
      <c r="E794" s="25" t="s">
        <v>411</v>
      </c>
    </row>
    <row r="795" spans="2:5" x14ac:dyDescent="0.2">
      <c r="B795" s="25" t="s">
        <v>1611</v>
      </c>
      <c r="C795" s="25">
        <v>526917</v>
      </c>
      <c r="D795" s="25" t="s">
        <v>389</v>
      </c>
      <c r="E795" s="25" t="s">
        <v>475</v>
      </c>
    </row>
    <row r="796" spans="2:5" x14ac:dyDescent="0.2">
      <c r="B796" s="25" t="s">
        <v>1612</v>
      </c>
      <c r="C796" s="25">
        <v>530871</v>
      </c>
      <c r="D796" s="25" t="s">
        <v>389</v>
      </c>
      <c r="E796" s="25" t="s">
        <v>549</v>
      </c>
    </row>
    <row r="797" spans="2:5" x14ac:dyDescent="0.2">
      <c r="B797" s="25" t="s">
        <v>1613</v>
      </c>
      <c r="C797" s="25">
        <v>540395</v>
      </c>
      <c r="D797" s="25" t="s">
        <v>389</v>
      </c>
      <c r="E797" s="25" t="s">
        <v>549</v>
      </c>
    </row>
    <row r="798" spans="2:5" x14ac:dyDescent="0.2">
      <c r="B798" s="25" t="s">
        <v>1614</v>
      </c>
      <c r="C798" s="25">
        <v>541269</v>
      </c>
      <c r="D798" s="25" t="s">
        <v>1615</v>
      </c>
      <c r="E798" s="25" t="s">
        <v>437</v>
      </c>
    </row>
    <row r="799" spans="2:5" x14ac:dyDescent="0.2">
      <c r="B799" s="25" t="s">
        <v>1616</v>
      </c>
      <c r="C799" s="25">
        <v>539230</v>
      </c>
      <c r="D799" s="25" t="s">
        <v>389</v>
      </c>
      <c r="E799" s="25" t="s">
        <v>549</v>
      </c>
    </row>
    <row r="800" spans="2:5" x14ac:dyDescent="0.2">
      <c r="B800" s="25" t="s">
        <v>1617</v>
      </c>
      <c r="C800" s="25">
        <v>506365</v>
      </c>
      <c r="D800" s="25" t="s">
        <v>389</v>
      </c>
      <c r="E800" s="25" t="s">
        <v>427</v>
      </c>
    </row>
    <row r="801" spans="2:5" x14ac:dyDescent="0.2">
      <c r="B801" s="25" t="s">
        <v>1618</v>
      </c>
      <c r="C801" s="25">
        <v>537326</v>
      </c>
      <c r="D801" s="25" t="s">
        <v>389</v>
      </c>
      <c r="E801" s="25" t="s">
        <v>397</v>
      </c>
    </row>
    <row r="802" spans="2:5" x14ac:dyDescent="0.2">
      <c r="B802" s="25" t="s">
        <v>1619</v>
      </c>
      <c r="C802" s="25">
        <v>539011</v>
      </c>
      <c r="D802" s="25" t="s">
        <v>389</v>
      </c>
      <c r="E802" s="25" t="s">
        <v>421</v>
      </c>
    </row>
    <row r="803" spans="2:5" x14ac:dyDescent="0.2">
      <c r="B803" s="25" t="s">
        <v>1620</v>
      </c>
      <c r="C803" s="25">
        <v>523489</v>
      </c>
      <c r="D803" s="25" t="s">
        <v>389</v>
      </c>
      <c r="E803" s="25" t="s">
        <v>578</v>
      </c>
    </row>
    <row r="804" spans="2:5" x14ac:dyDescent="0.2">
      <c r="B804" s="25" t="s">
        <v>1621</v>
      </c>
      <c r="C804" s="25">
        <v>500110</v>
      </c>
      <c r="D804" s="25" t="s">
        <v>1622</v>
      </c>
      <c r="E804" s="25" t="s">
        <v>1318</v>
      </c>
    </row>
    <row r="805" spans="2:5" x14ac:dyDescent="0.2">
      <c r="B805" s="25" t="s">
        <v>1623</v>
      </c>
      <c r="C805" s="25">
        <v>526817</v>
      </c>
      <c r="D805" s="25" t="s">
        <v>389</v>
      </c>
      <c r="E805" s="25" t="s">
        <v>626</v>
      </c>
    </row>
    <row r="806" spans="2:5" x14ac:dyDescent="0.2">
      <c r="B806" s="25" t="s">
        <v>1624</v>
      </c>
      <c r="C806" s="25">
        <v>521244</v>
      </c>
      <c r="D806" s="25" t="s">
        <v>389</v>
      </c>
      <c r="E806" s="25" t="s">
        <v>404</v>
      </c>
    </row>
    <row r="807" spans="2:5" x14ac:dyDescent="0.2">
      <c r="B807" s="25" t="s">
        <v>1625</v>
      </c>
      <c r="C807" s="25">
        <v>532992</v>
      </c>
      <c r="D807" s="25" t="s">
        <v>389</v>
      </c>
      <c r="E807" s="25" t="s">
        <v>590</v>
      </c>
    </row>
    <row r="808" spans="2:5" x14ac:dyDescent="0.2">
      <c r="B808" s="25" t="s">
        <v>1626</v>
      </c>
      <c r="C808" s="25">
        <v>531358</v>
      </c>
      <c r="D808" s="25" t="s">
        <v>389</v>
      </c>
      <c r="E808" s="25" t="s">
        <v>406</v>
      </c>
    </row>
    <row r="809" spans="2:5" x14ac:dyDescent="0.2">
      <c r="B809" s="25" t="s">
        <v>1627</v>
      </c>
      <c r="C809" s="25">
        <v>530427</v>
      </c>
      <c r="D809" s="25" t="s">
        <v>389</v>
      </c>
      <c r="E809" s="25" t="s">
        <v>1628</v>
      </c>
    </row>
    <row r="810" spans="2:5" x14ac:dyDescent="0.2">
      <c r="B810" s="25" t="s">
        <v>1629</v>
      </c>
      <c r="C810" s="25">
        <v>526546</v>
      </c>
      <c r="D810" s="25" t="s">
        <v>389</v>
      </c>
      <c r="E810" s="25" t="s">
        <v>578</v>
      </c>
    </row>
    <row r="811" spans="2:5" x14ac:dyDescent="0.2">
      <c r="B811" s="25" t="s">
        <v>1630</v>
      </c>
      <c r="C811" s="25">
        <v>511243</v>
      </c>
      <c r="D811" s="25" t="s">
        <v>1631</v>
      </c>
      <c r="E811" s="25" t="s">
        <v>406</v>
      </c>
    </row>
    <row r="812" spans="2:5" x14ac:dyDescent="0.2">
      <c r="B812" s="25" t="s">
        <v>1632</v>
      </c>
      <c r="C812" s="25">
        <v>511243</v>
      </c>
      <c r="D812" s="25" t="s">
        <v>1633</v>
      </c>
      <c r="E812" s="25" t="s">
        <v>406</v>
      </c>
    </row>
    <row r="813" spans="2:5" x14ac:dyDescent="0.2">
      <c r="B813" s="25" t="s">
        <v>1634</v>
      </c>
      <c r="C813" s="25">
        <v>519475</v>
      </c>
      <c r="D813" s="25" t="s">
        <v>389</v>
      </c>
      <c r="E813" s="25" t="s">
        <v>469</v>
      </c>
    </row>
    <row r="814" spans="2:5" x14ac:dyDescent="0.2">
      <c r="B814" s="25" t="s">
        <v>1635</v>
      </c>
      <c r="C814" s="25">
        <v>540681</v>
      </c>
      <c r="D814" s="25" t="s">
        <v>389</v>
      </c>
      <c r="E814" s="25" t="s">
        <v>449</v>
      </c>
    </row>
    <row r="815" spans="2:5" x14ac:dyDescent="0.2">
      <c r="B815" s="25" t="s">
        <v>1636</v>
      </c>
      <c r="C815" s="25">
        <v>501833</v>
      </c>
      <c r="D815" s="25" t="s">
        <v>389</v>
      </c>
      <c r="E815" s="25" t="s">
        <v>1637</v>
      </c>
    </row>
    <row r="816" spans="2:5" x14ac:dyDescent="0.2">
      <c r="B816" s="25" t="s">
        <v>1638</v>
      </c>
      <c r="C816" s="25">
        <v>539335</v>
      </c>
      <c r="D816" s="25" t="s">
        <v>389</v>
      </c>
      <c r="E816" s="25" t="s">
        <v>411</v>
      </c>
    </row>
    <row r="817" spans="2:5" x14ac:dyDescent="0.2">
      <c r="B817" s="25" t="s">
        <v>1639</v>
      </c>
      <c r="C817" s="25">
        <v>530191</v>
      </c>
      <c r="D817" s="25" t="s">
        <v>1640</v>
      </c>
      <c r="E817" s="25" t="s">
        <v>549</v>
      </c>
    </row>
    <row r="818" spans="2:5" x14ac:dyDescent="0.2">
      <c r="B818" s="25" t="s">
        <v>1641</v>
      </c>
      <c r="C818" s="25">
        <v>530191</v>
      </c>
      <c r="D818" s="25" t="s">
        <v>1640</v>
      </c>
      <c r="E818" s="25" t="s">
        <v>549</v>
      </c>
    </row>
    <row r="819" spans="2:5" x14ac:dyDescent="0.2">
      <c r="B819" s="25" t="s">
        <v>1642</v>
      </c>
      <c r="C819" s="25">
        <v>519477</v>
      </c>
      <c r="D819" s="25" t="s">
        <v>389</v>
      </c>
      <c r="E819" s="25" t="s">
        <v>638</v>
      </c>
    </row>
    <row r="820" spans="2:5" x14ac:dyDescent="0.2">
      <c r="B820" s="25" t="s">
        <v>1643</v>
      </c>
      <c r="C820" s="25">
        <v>542678</v>
      </c>
      <c r="D820" s="25" t="s">
        <v>1644</v>
      </c>
      <c r="E820" s="25" t="s">
        <v>427</v>
      </c>
    </row>
    <row r="821" spans="2:5" x14ac:dyDescent="0.2">
      <c r="B821" s="25" t="s">
        <v>1645</v>
      </c>
      <c r="C821" s="25">
        <v>534758</v>
      </c>
      <c r="D821" s="25" t="s">
        <v>1646</v>
      </c>
      <c r="E821" s="25" t="s">
        <v>375</v>
      </c>
    </row>
    <row r="822" spans="2:5" x14ac:dyDescent="0.2">
      <c r="B822" s="25" t="s">
        <v>1647</v>
      </c>
      <c r="C822" s="25">
        <v>533407</v>
      </c>
      <c r="D822" s="25" t="s">
        <v>1648</v>
      </c>
      <c r="E822" s="25" t="s">
        <v>404</v>
      </c>
    </row>
    <row r="823" spans="2:5" x14ac:dyDescent="0.2">
      <c r="B823" s="25" t="s">
        <v>1649</v>
      </c>
      <c r="C823" s="25">
        <v>530829</v>
      </c>
      <c r="D823" s="25" t="s">
        <v>389</v>
      </c>
      <c r="E823" s="25" t="s">
        <v>406</v>
      </c>
    </row>
    <row r="824" spans="2:5" x14ac:dyDescent="0.2">
      <c r="B824" s="25" t="s">
        <v>1650</v>
      </c>
      <c r="C824" s="25">
        <v>505230</v>
      </c>
      <c r="D824" s="25" t="s">
        <v>1651</v>
      </c>
      <c r="E824" s="25" t="s">
        <v>378</v>
      </c>
    </row>
    <row r="825" spans="2:5" x14ac:dyDescent="0.2">
      <c r="B825" s="25" t="s">
        <v>1652</v>
      </c>
      <c r="C825" s="25">
        <v>531283</v>
      </c>
      <c r="D825" s="25" t="s">
        <v>389</v>
      </c>
      <c r="E825" s="25" t="s">
        <v>406</v>
      </c>
    </row>
    <row r="826" spans="2:5" x14ac:dyDescent="0.2">
      <c r="B826" s="25" t="s">
        <v>1653</v>
      </c>
      <c r="C826" s="25">
        <v>526373</v>
      </c>
      <c r="D826" s="25" t="s">
        <v>389</v>
      </c>
      <c r="E826" s="25" t="s">
        <v>590</v>
      </c>
    </row>
    <row r="827" spans="2:5" x14ac:dyDescent="0.2">
      <c r="B827" s="25" t="s">
        <v>1654</v>
      </c>
      <c r="C827" s="25">
        <v>532807</v>
      </c>
      <c r="D827" s="25" t="s">
        <v>1655</v>
      </c>
      <c r="E827" s="25" t="s">
        <v>390</v>
      </c>
    </row>
    <row r="828" spans="2:5" x14ac:dyDescent="0.2">
      <c r="B828" s="25" t="s">
        <v>1656</v>
      </c>
      <c r="C828" s="25">
        <v>532807</v>
      </c>
      <c r="D828" s="25" t="s">
        <v>1655</v>
      </c>
      <c r="E828" s="25" t="s">
        <v>390</v>
      </c>
    </row>
    <row r="829" spans="2:5" x14ac:dyDescent="0.2">
      <c r="B829" s="25" t="s">
        <v>1657</v>
      </c>
      <c r="C829" s="25">
        <v>530457</v>
      </c>
      <c r="D829" s="25" t="s">
        <v>389</v>
      </c>
      <c r="E829" s="25" t="s">
        <v>392</v>
      </c>
    </row>
    <row r="830" spans="2:5" x14ac:dyDescent="0.2">
      <c r="B830" s="25" t="s">
        <v>1658</v>
      </c>
      <c r="C830" s="25">
        <v>532324</v>
      </c>
      <c r="D830" s="25" t="s">
        <v>1659</v>
      </c>
      <c r="E830" s="25" t="s">
        <v>392</v>
      </c>
    </row>
    <row r="831" spans="2:5" x14ac:dyDescent="0.2">
      <c r="B831" s="25" t="s">
        <v>1660</v>
      </c>
      <c r="C831" s="25">
        <v>500087</v>
      </c>
      <c r="D831" s="25" t="s">
        <v>1661</v>
      </c>
      <c r="E831" s="25" t="s">
        <v>427</v>
      </c>
    </row>
    <row r="832" spans="2:5" x14ac:dyDescent="0.2">
      <c r="B832" s="25" t="s">
        <v>1662</v>
      </c>
      <c r="C832" s="25">
        <v>531775</v>
      </c>
      <c r="D832" s="25" t="s">
        <v>389</v>
      </c>
      <c r="E832" s="25" t="s">
        <v>411</v>
      </c>
    </row>
    <row r="833" spans="2:5" x14ac:dyDescent="0.2">
      <c r="B833" s="25" t="s">
        <v>1663</v>
      </c>
      <c r="C833" s="25">
        <v>502445</v>
      </c>
      <c r="D833" s="25" t="s">
        <v>389</v>
      </c>
      <c r="E833" s="25" t="s">
        <v>475</v>
      </c>
    </row>
    <row r="834" spans="2:5" x14ac:dyDescent="0.2">
      <c r="B834" s="25" t="s">
        <v>1664</v>
      </c>
      <c r="C834" s="25">
        <v>531235</v>
      </c>
      <c r="D834" s="25" t="s">
        <v>389</v>
      </c>
      <c r="E834" s="25" t="s">
        <v>406</v>
      </c>
    </row>
    <row r="835" spans="2:5" x14ac:dyDescent="0.2">
      <c r="B835" s="25" t="s">
        <v>1665</v>
      </c>
      <c r="C835" s="25">
        <v>538786</v>
      </c>
      <c r="D835" s="25" t="s">
        <v>389</v>
      </c>
      <c r="E835" s="25" t="s">
        <v>913</v>
      </c>
    </row>
    <row r="836" spans="2:5" x14ac:dyDescent="0.2">
      <c r="B836" s="25" t="s">
        <v>1666</v>
      </c>
      <c r="C836" s="25">
        <v>538674</v>
      </c>
      <c r="D836" s="25" t="s">
        <v>389</v>
      </c>
      <c r="E836" s="25" t="s">
        <v>1333</v>
      </c>
    </row>
    <row r="837" spans="2:5" x14ac:dyDescent="0.2">
      <c r="B837" s="25" t="s">
        <v>1667</v>
      </c>
      <c r="C837" s="25">
        <v>532210</v>
      </c>
      <c r="D837" s="25" t="s">
        <v>1668</v>
      </c>
      <c r="E837" s="25" t="s">
        <v>707</v>
      </c>
    </row>
    <row r="838" spans="2:5" x14ac:dyDescent="0.2">
      <c r="B838" s="25" t="s">
        <v>1669</v>
      </c>
      <c r="C838" s="25">
        <v>521210</v>
      </c>
      <c r="D838" s="25" t="s">
        <v>389</v>
      </c>
      <c r="E838" s="25" t="s">
        <v>503</v>
      </c>
    </row>
    <row r="839" spans="2:5" x14ac:dyDescent="0.2">
      <c r="B839" s="25" t="s">
        <v>1670</v>
      </c>
      <c r="C839" s="25">
        <v>780013</v>
      </c>
      <c r="D839" s="25" t="s">
        <v>389</v>
      </c>
      <c r="E839" s="25" t="s">
        <v>480</v>
      </c>
    </row>
    <row r="840" spans="2:5" x14ac:dyDescent="0.2">
      <c r="B840" s="25" t="s">
        <v>1671</v>
      </c>
      <c r="C840" s="25">
        <v>780013</v>
      </c>
      <c r="D840" s="25" t="s">
        <v>389</v>
      </c>
      <c r="E840" s="25" t="s">
        <v>480</v>
      </c>
    </row>
    <row r="841" spans="2:5" x14ac:dyDescent="0.2">
      <c r="B841" s="25" t="s">
        <v>1672</v>
      </c>
      <c r="C841" s="25" t="s">
        <v>389</v>
      </c>
      <c r="D841" s="25" t="s">
        <v>1673</v>
      </c>
      <c r="E841" s="25" t="s">
        <v>400</v>
      </c>
    </row>
    <row r="842" spans="2:5" x14ac:dyDescent="0.2">
      <c r="B842" s="25" t="s">
        <v>1674</v>
      </c>
      <c r="C842" s="25" t="s">
        <v>389</v>
      </c>
      <c r="D842" s="25" t="s">
        <v>1675</v>
      </c>
      <c r="E842" s="25" t="s">
        <v>400</v>
      </c>
    </row>
    <row r="843" spans="2:5" x14ac:dyDescent="0.2">
      <c r="B843" s="25" t="s">
        <v>1676</v>
      </c>
      <c r="C843" s="25">
        <v>540403</v>
      </c>
      <c r="D843" s="25" t="s">
        <v>1677</v>
      </c>
      <c r="E843" s="25" t="s">
        <v>494</v>
      </c>
    </row>
    <row r="844" spans="2:5" x14ac:dyDescent="0.2">
      <c r="B844" s="25" t="s">
        <v>1678</v>
      </c>
      <c r="C844" s="25">
        <v>506390</v>
      </c>
      <c r="D844" s="25" t="s">
        <v>1679</v>
      </c>
      <c r="E844" s="25" t="s">
        <v>549</v>
      </c>
    </row>
    <row r="845" spans="2:5" x14ac:dyDescent="0.2">
      <c r="B845" s="25" t="s">
        <v>1680</v>
      </c>
      <c r="C845" s="25">
        <v>506390</v>
      </c>
      <c r="D845" s="25" t="s">
        <v>1681</v>
      </c>
      <c r="E845" s="25" t="s">
        <v>549</v>
      </c>
    </row>
    <row r="846" spans="2:5" x14ac:dyDescent="0.2">
      <c r="B846" s="25" t="s">
        <v>1682</v>
      </c>
      <c r="C846" s="25">
        <v>512213</v>
      </c>
      <c r="D846" s="25" t="s">
        <v>389</v>
      </c>
      <c r="E846" s="25" t="s">
        <v>411</v>
      </c>
    </row>
    <row r="847" spans="2:5" x14ac:dyDescent="0.2">
      <c r="B847" s="25" t="s">
        <v>1683</v>
      </c>
      <c r="C847" s="25">
        <v>540310</v>
      </c>
      <c r="D847" s="25" t="s">
        <v>389</v>
      </c>
      <c r="E847" s="25" t="s">
        <v>404</v>
      </c>
    </row>
    <row r="848" spans="2:5" x14ac:dyDescent="0.2">
      <c r="B848" s="25" t="s">
        <v>1684</v>
      </c>
      <c r="C848" s="25">
        <v>538433</v>
      </c>
      <c r="D848" s="25" t="s">
        <v>389</v>
      </c>
      <c r="E848" s="25" t="s">
        <v>372</v>
      </c>
    </row>
    <row r="849" spans="2:5" x14ac:dyDescent="0.2">
      <c r="B849" s="25" t="s">
        <v>1685</v>
      </c>
      <c r="C849" s="25">
        <v>540481</v>
      </c>
      <c r="D849" s="25" t="s">
        <v>389</v>
      </c>
      <c r="E849" s="25" t="s">
        <v>372</v>
      </c>
    </row>
    <row r="850" spans="2:5" x14ac:dyDescent="0.2">
      <c r="B850" s="25" t="s">
        <v>1686</v>
      </c>
      <c r="C850" s="25">
        <v>530839</v>
      </c>
      <c r="D850" s="25" t="s">
        <v>389</v>
      </c>
      <c r="E850" s="25" t="s">
        <v>482</v>
      </c>
    </row>
    <row r="851" spans="2:5" x14ac:dyDescent="0.2">
      <c r="B851" s="25" t="s">
        <v>1687</v>
      </c>
      <c r="C851" s="25">
        <v>500147</v>
      </c>
      <c r="D851" s="25" t="s">
        <v>389</v>
      </c>
      <c r="E851" s="25" t="s">
        <v>397</v>
      </c>
    </row>
    <row r="852" spans="2:5" x14ac:dyDescent="0.2">
      <c r="B852" s="25" t="s">
        <v>1688</v>
      </c>
      <c r="C852" s="25">
        <v>517330</v>
      </c>
      <c r="D852" s="25" t="s">
        <v>1689</v>
      </c>
      <c r="E852" s="25" t="s">
        <v>687</v>
      </c>
    </row>
    <row r="853" spans="2:5" x14ac:dyDescent="0.2">
      <c r="B853" s="25" t="s">
        <v>1690</v>
      </c>
      <c r="C853" s="25" t="s">
        <v>389</v>
      </c>
      <c r="D853" s="25" t="s">
        <v>1691</v>
      </c>
      <c r="E853" s="25" t="s">
        <v>400</v>
      </c>
    </row>
    <row r="854" spans="2:5" x14ac:dyDescent="0.2">
      <c r="B854" s="25" t="s">
        <v>1692</v>
      </c>
      <c r="C854" s="25">
        <v>512018</v>
      </c>
      <c r="D854" s="25" t="s">
        <v>389</v>
      </c>
      <c r="E854" s="25" t="s">
        <v>395</v>
      </c>
    </row>
    <row r="855" spans="2:5" x14ac:dyDescent="0.2">
      <c r="B855" s="25" t="s">
        <v>1693</v>
      </c>
      <c r="C855" s="25">
        <v>533278</v>
      </c>
      <c r="D855" s="25" t="s">
        <v>1694</v>
      </c>
      <c r="E855" s="25" t="s">
        <v>1067</v>
      </c>
    </row>
    <row r="856" spans="2:5" x14ac:dyDescent="0.2">
      <c r="B856" s="25" t="s">
        <v>1695</v>
      </c>
      <c r="C856" s="25">
        <v>533278</v>
      </c>
      <c r="D856" s="25" t="s">
        <v>1696</v>
      </c>
      <c r="E856" s="25" t="s">
        <v>1067</v>
      </c>
    </row>
    <row r="857" spans="2:5" x14ac:dyDescent="0.2">
      <c r="B857" s="25" t="s">
        <v>1697</v>
      </c>
      <c r="C857" s="25">
        <v>501831</v>
      </c>
      <c r="D857" s="25" t="s">
        <v>389</v>
      </c>
      <c r="E857" s="25" t="s">
        <v>449</v>
      </c>
    </row>
    <row r="858" spans="2:5" x14ac:dyDescent="0.2">
      <c r="B858" s="25" t="s">
        <v>1698</v>
      </c>
      <c r="C858" s="25">
        <v>520131</v>
      </c>
      <c r="D858" s="25" t="s">
        <v>389</v>
      </c>
      <c r="E858" s="25" t="s">
        <v>461</v>
      </c>
    </row>
    <row r="859" spans="2:5" x14ac:dyDescent="0.2">
      <c r="B859" s="25" t="s">
        <v>1699</v>
      </c>
      <c r="C859" s="25">
        <v>508571</v>
      </c>
      <c r="D859" s="25" t="s">
        <v>389</v>
      </c>
      <c r="E859" s="25" t="s">
        <v>869</v>
      </c>
    </row>
    <row r="860" spans="2:5" x14ac:dyDescent="0.2">
      <c r="B860" s="25" t="s">
        <v>1700</v>
      </c>
      <c r="C860" s="25">
        <v>513353</v>
      </c>
      <c r="D860" s="25" t="s">
        <v>389</v>
      </c>
      <c r="E860" s="25" t="s">
        <v>549</v>
      </c>
    </row>
    <row r="861" spans="2:5" x14ac:dyDescent="0.2">
      <c r="B861" s="25" t="s">
        <v>1701</v>
      </c>
      <c r="C861" s="25">
        <v>540678</v>
      </c>
      <c r="D861" s="25" t="s">
        <v>1702</v>
      </c>
      <c r="E861" s="25" t="s">
        <v>1637</v>
      </c>
    </row>
    <row r="862" spans="2:5" x14ac:dyDescent="0.2">
      <c r="B862" s="25" t="s">
        <v>1703</v>
      </c>
      <c r="C862" s="25">
        <v>539436</v>
      </c>
      <c r="D862" s="25" t="s">
        <v>1704</v>
      </c>
      <c r="E862" s="25" t="s">
        <v>878</v>
      </c>
    </row>
    <row r="863" spans="2:5" x14ac:dyDescent="0.2">
      <c r="B863" s="25" t="s">
        <v>1705</v>
      </c>
      <c r="C863" s="25">
        <v>500830</v>
      </c>
      <c r="D863" s="25" t="s">
        <v>1706</v>
      </c>
      <c r="E863" s="25" t="s">
        <v>571</v>
      </c>
    </row>
    <row r="864" spans="2:5" x14ac:dyDescent="0.2">
      <c r="B864" s="25" t="s">
        <v>1707</v>
      </c>
      <c r="C864" s="25">
        <v>500830</v>
      </c>
      <c r="D864" s="25" t="s">
        <v>1706</v>
      </c>
      <c r="E864" s="25" t="s">
        <v>571</v>
      </c>
    </row>
    <row r="865" spans="2:5" x14ac:dyDescent="0.2">
      <c r="B865" s="25" t="s">
        <v>1708</v>
      </c>
      <c r="C865" s="25">
        <v>531210</v>
      </c>
      <c r="D865" s="25" t="s">
        <v>389</v>
      </c>
      <c r="E865" s="25" t="s">
        <v>427</v>
      </c>
    </row>
    <row r="866" spans="2:5" x14ac:dyDescent="0.2">
      <c r="B866" s="25" t="s">
        <v>1709</v>
      </c>
      <c r="C866" s="25">
        <v>540023</v>
      </c>
      <c r="D866" s="25" t="s">
        <v>389</v>
      </c>
      <c r="E866" s="25" t="s">
        <v>1128</v>
      </c>
    </row>
    <row r="867" spans="2:5" x14ac:dyDescent="0.2">
      <c r="B867" s="25" t="s">
        <v>1710</v>
      </c>
      <c r="C867" s="25">
        <v>524752</v>
      </c>
      <c r="D867" s="25" t="s">
        <v>389</v>
      </c>
      <c r="E867" s="25" t="s">
        <v>427</v>
      </c>
    </row>
    <row r="868" spans="2:5" x14ac:dyDescent="0.2">
      <c r="B868" s="25" t="s">
        <v>1711</v>
      </c>
      <c r="C868" s="25">
        <v>534691</v>
      </c>
      <c r="D868" s="25" t="s">
        <v>389</v>
      </c>
      <c r="E868" s="25" t="s">
        <v>372</v>
      </c>
    </row>
    <row r="869" spans="2:5" x14ac:dyDescent="0.2">
      <c r="B869" s="25" t="s">
        <v>1712</v>
      </c>
      <c r="C869" s="25">
        <v>535267</v>
      </c>
      <c r="D869" s="25" t="s">
        <v>389</v>
      </c>
      <c r="E869" s="25" t="s">
        <v>406</v>
      </c>
    </row>
    <row r="870" spans="2:5" x14ac:dyDescent="0.2">
      <c r="B870" s="25" t="s">
        <v>1713</v>
      </c>
      <c r="C870" s="25">
        <v>531216</v>
      </c>
      <c r="D870" s="25" t="s">
        <v>389</v>
      </c>
      <c r="E870" s="25" t="s">
        <v>406</v>
      </c>
    </row>
    <row r="871" spans="2:5" x14ac:dyDescent="0.2">
      <c r="B871" s="25" t="s">
        <v>1714</v>
      </c>
      <c r="C871" s="25">
        <v>533272</v>
      </c>
      <c r="D871" s="25" t="s">
        <v>1715</v>
      </c>
      <c r="E871" s="25" t="s">
        <v>467</v>
      </c>
    </row>
    <row r="872" spans="2:5" x14ac:dyDescent="0.2">
      <c r="B872" s="25" t="s">
        <v>1716</v>
      </c>
      <c r="C872" s="25">
        <v>539986</v>
      </c>
      <c r="D872" s="25" t="s">
        <v>389</v>
      </c>
      <c r="E872" s="25" t="s">
        <v>584</v>
      </c>
    </row>
    <row r="873" spans="2:5" x14ac:dyDescent="0.2">
      <c r="B873" s="25" t="s">
        <v>1717</v>
      </c>
      <c r="C873" s="25">
        <v>532342</v>
      </c>
      <c r="D873" s="25" t="s">
        <v>389</v>
      </c>
      <c r="E873" s="25" t="s">
        <v>375</v>
      </c>
    </row>
    <row r="874" spans="2:5" x14ac:dyDescent="0.2">
      <c r="B874" s="25" t="s">
        <v>1718</v>
      </c>
      <c r="C874" s="25">
        <v>531041</v>
      </c>
      <c r="D874" s="25" t="s">
        <v>389</v>
      </c>
      <c r="E874" s="25" t="s">
        <v>411</v>
      </c>
    </row>
    <row r="875" spans="2:5" x14ac:dyDescent="0.2">
      <c r="B875" s="25" t="s">
        <v>1719</v>
      </c>
      <c r="C875" s="25">
        <v>532456</v>
      </c>
      <c r="D875" s="25" t="s">
        <v>1720</v>
      </c>
      <c r="E875" s="25" t="s">
        <v>486</v>
      </c>
    </row>
    <row r="876" spans="2:5" x14ac:dyDescent="0.2">
      <c r="B876" s="25" t="s">
        <v>1721</v>
      </c>
      <c r="C876" s="25">
        <v>532339</v>
      </c>
      <c r="D876" s="25" t="s">
        <v>1722</v>
      </c>
      <c r="E876" s="25" t="s">
        <v>874</v>
      </c>
    </row>
    <row r="877" spans="2:5" x14ac:dyDescent="0.2">
      <c r="B877" s="25" t="s">
        <v>1723</v>
      </c>
      <c r="C877" s="25">
        <v>507833</v>
      </c>
      <c r="D877" s="25" t="s">
        <v>389</v>
      </c>
      <c r="E877" s="25" t="s">
        <v>714</v>
      </c>
    </row>
    <row r="878" spans="2:5" x14ac:dyDescent="0.2">
      <c r="B878" s="25" t="s">
        <v>1724</v>
      </c>
      <c r="C878" s="25">
        <v>522231</v>
      </c>
      <c r="D878" s="25" t="s">
        <v>389</v>
      </c>
      <c r="E878" s="25" t="s">
        <v>787</v>
      </c>
    </row>
    <row r="879" spans="2:5" x14ac:dyDescent="0.2">
      <c r="B879" s="25" t="s">
        <v>1725</v>
      </c>
      <c r="C879" s="25">
        <v>538965</v>
      </c>
      <c r="D879" s="25" t="s">
        <v>389</v>
      </c>
      <c r="E879" s="25" t="s">
        <v>427</v>
      </c>
    </row>
    <row r="880" spans="2:5" x14ac:dyDescent="0.2">
      <c r="B880" s="25" t="s">
        <v>1726</v>
      </c>
      <c r="C880" s="25">
        <v>539266</v>
      </c>
      <c r="D880" s="25" t="s">
        <v>389</v>
      </c>
      <c r="E880" s="25" t="s">
        <v>409</v>
      </c>
    </row>
    <row r="881" spans="2:5" x14ac:dyDescent="0.2">
      <c r="B881" s="25" t="s">
        <v>1727</v>
      </c>
      <c r="C881" s="25">
        <v>504340</v>
      </c>
      <c r="D881" s="25" t="s">
        <v>389</v>
      </c>
      <c r="E881" s="25" t="s">
        <v>372</v>
      </c>
    </row>
    <row r="882" spans="2:5" x14ac:dyDescent="0.2">
      <c r="B882" s="25" t="s">
        <v>1728</v>
      </c>
      <c r="C882" s="25">
        <v>539991</v>
      </c>
      <c r="D882" s="25" t="s">
        <v>1729</v>
      </c>
      <c r="E882" s="25" t="s">
        <v>755</v>
      </c>
    </row>
    <row r="883" spans="2:5" x14ac:dyDescent="0.2">
      <c r="B883" s="25" t="s">
        <v>1730</v>
      </c>
      <c r="C883" s="25">
        <v>526829</v>
      </c>
      <c r="D883" s="25" t="s">
        <v>389</v>
      </c>
      <c r="E883" s="25" t="s">
        <v>599</v>
      </c>
    </row>
    <row r="884" spans="2:5" x14ac:dyDescent="0.2">
      <c r="B884" s="25" t="s">
        <v>1731</v>
      </c>
      <c r="C884" s="25">
        <v>526829</v>
      </c>
      <c r="D884" s="25" t="s">
        <v>1732</v>
      </c>
      <c r="E884" s="25" t="s">
        <v>599</v>
      </c>
    </row>
    <row r="885" spans="2:5" x14ac:dyDescent="0.2">
      <c r="B885" s="25" t="s">
        <v>1733</v>
      </c>
      <c r="C885" s="25">
        <v>526829</v>
      </c>
      <c r="D885" s="25" t="s">
        <v>389</v>
      </c>
      <c r="E885" s="25" t="s">
        <v>599</v>
      </c>
    </row>
    <row r="886" spans="2:5" x14ac:dyDescent="0.2">
      <c r="B886" s="25" t="s">
        <v>1734</v>
      </c>
      <c r="C886" s="25">
        <v>539091</v>
      </c>
      <c r="D886" s="25" t="s">
        <v>389</v>
      </c>
      <c r="E886" s="25" t="s">
        <v>409</v>
      </c>
    </row>
    <row r="887" spans="2:5" x14ac:dyDescent="0.2">
      <c r="B887" s="25" t="s">
        <v>1735</v>
      </c>
      <c r="C887" s="25">
        <v>532902</v>
      </c>
      <c r="D887" s="25" t="s">
        <v>1736</v>
      </c>
      <c r="E887" s="25" t="s">
        <v>475</v>
      </c>
    </row>
    <row r="888" spans="2:5" x14ac:dyDescent="0.2">
      <c r="B888" s="25" t="s">
        <v>1737</v>
      </c>
      <c r="C888" s="25" t="s">
        <v>389</v>
      </c>
      <c r="D888" s="25" t="s">
        <v>1738</v>
      </c>
      <c r="E888" s="25" t="s">
        <v>480</v>
      </c>
    </row>
    <row r="889" spans="2:5" x14ac:dyDescent="0.2">
      <c r="B889" s="25" t="s">
        <v>1739</v>
      </c>
      <c r="C889" s="25">
        <v>531344</v>
      </c>
      <c r="D889" s="25" t="s">
        <v>1740</v>
      </c>
      <c r="E889" s="25" t="s">
        <v>512</v>
      </c>
    </row>
    <row r="890" spans="2:5" x14ac:dyDescent="0.2">
      <c r="B890" s="25" t="s">
        <v>1741</v>
      </c>
      <c r="C890" s="25">
        <v>531344</v>
      </c>
      <c r="D890" s="25" t="s">
        <v>1740</v>
      </c>
      <c r="E890" s="25" t="s">
        <v>512</v>
      </c>
    </row>
    <row r="891" spans="2:5" x14ac:dyDescent="0.2">
      <c r="B891" s="25" t="s">
        <v>1742</v>
      </c>
      <c r="C891" s="25">
        <v>540597</v>
      </c>
      <c r="D891" s="25" t="s">
        <v>389</v>
      </c>
      <c r="E891" s="25" t="s">
        <v>710</v>
      </c>
    </row>
    <row r="892" spans="2:5" x14ac:dyDescent="0.2">
      <c r="B892" s="25" t="s">
        <v>1743</v>
      </c>
      <c r="C892" s="25">
        <v>531067</v>
      </c>
      <c r="D892" s="25" t="s">
        <v>389</v>
      </c>
      <c r="E892" s="25" t="s">
        <v>406</v>
      </c>
    </row>
    <row r="893" spans="2:5" x14ac:dyDescent="0.2">
      <c r="B893" s="25" t="s">
        <v>1744</v>
      </c>
      <c r="C893" s="25">
        <v>531067</v>
      </c>
      <c r="D893" s="25" t="s">
        <v>389</v>
      </c>
      <c r="E893" s="25" t="s">
        <v>406</v>
      </c>
    </row>
    <row r="894" spans="2:5" x14ac:dyDescent="0.2">
      <c r="B894" s="25" t="s">
        <v>1745</v>
      </c>
      <c r="C894" s="25">
        <v>506935</v>
      </c>
      <c r="D894" s="25" t="s">
        <v>389</v>
      </c>
      <c r="E894" s="25" t="s">
        <v>482</v>
      </c>
    </row>
    <row r="895" spans="2:5" x14ac:dyDescent="0.2">
      <c r="B895" s="25" t="s">
        <v>1746</v>
      </c>
      <c r="C895" s="25">
        <v>531460</v>
      </c>
      <c r="D895" s="25" t="s">
        <v>389</v>
      </c>
      <c r="E895" s="25" t="s">
        <v>687</v>
      </c>
    </row>
    <row r="896" spans="2:5" x14ac:dyDescent="0.2">
      <c r="B896" s="25" t="s">
        <v>1747</v>
      </c>
      <c r="C896" s="25">
        <v>523232</v>
      </c>
      <c r="D896" s="25" t="s">
        <v>389</v>
      </c>
      <c r="E896" s="25" t="s">
        <v>599</v>
      </c>
    </row>
    <row r="897" spans="2:5" x14ac:dyDescent="0.2">
      <c r="B897" s="25" t="s">
        <v>1748</v>
      </c>
      <c r="C897" s="25">
        <v>538868</v>
      </c>
      <c r="D897" s="25" t="s">
        <v>389</v>
      </c>
      <c r="E897" s="25" t="s">
        <v>406</v>
      </c>
    </row>
    <row r="898" spans="2:5" x14ac:dyDescent="0.2">
      <c r="B898" s="25" t="s">
        <v>1749</v>
      </c>
      <c r="C898" s="25" t="s">
        <v>389</v>
      </c>
      <c r="D898" s="25" t="s">
        <v>1750</v>
      </c>
      <c r="E898" s="25" t="s">
        <v>400</v>
      </c>
    </row>
    <row r="899" spans="2:5" x14ac:dyDescent="0.2">
      <c r="B899" s="25" t="s">
        <v>1751</v>
      </c>
      <c r="C899" s="25">
        <v>522295</v>
      </c>
      <c r="D899" s="25" t="s">
        <v>1752</v>
      </c>
      <c r="E899" s="25" t="s">
        <v>584</v>
      </c>
    </row>
    <row r="900" spans="2:5" x14ac:dyDescent="0.2">
      <c r="B900" s="25" t="s">
        <v>1753</v>
      </c>
      <c r="C900" s="25">
        <v>531556</v>
      </c>
      <c r="D900" s="25" t="s">
        <v>1754</v>
      </c>
      <c r="E900" s="25" t="s">
        <v>447</v>
      </c>
    </row>
    <row r="901" spans="2:5" x14ac:dyDescent="0.2">
      <c r="B901" s="25" t="s">
        <v>1755</v>
      </c>
      <c r="C901" s="25">
        <v>524506</v>
      </c>
      <c r="D901" s="25" t="s">
        <v>389</v>
      </c>
      <c r="E901" s="25" t="s">
        <v>427</v>
      </c>
    </row>
    <row r="902" spans="2:5" x14ac:dyDescent="0.2">
      <c r="B902" s="25" t="s">
        <v>1756</v>
      </c>
      <c r="C902" s="25">
        <v>530755</v>
      </c>
      <c r="D902" s="25" t="s">
        <v>1757</v>
      </c>
      <c r="E902" s="25" t="s">
        <v>1758</v>
      </c>
    </row>
    <row r="903" spans="2:5" x14ac:dyDescent="0.2">
      <c r="B903" s="25" t="s">
        <v>1759</v>
      </c>
      <c r="C903" s="25">
        <v>532941</v>
      </c>
      <c r="D903" s="25" t="s">
        <v>1760</v>
      </c>
      <c r="E903" s="25" t="s">
        <v>687</v>
      </c>
    </row>
    <row r="904" spans="2:5" x14ac:dyDescent="0.2">
      <c r="B904" s="25" t="s">
        <v>1761</v>
      </c>
      <c r="C904" s="25">
        <v>507543</v>
      </c>
      <c r="D904" s="25" t="s">
        <v>389</v>
      </c>
      <c r="E904" s="25" t="s">
        <v>638</v>
      </c>
    </row>
    <row r="905" spans="2:5" x14ac:dyDescent="0.2">
      <c r="B905" s="25" t="s">
        <v>1762</v>
      </c>
      <c r="C905" s="25">
        <v>533167</v>
      </c>
      <c r="D905" s="25" t="s">
        <v>389</v>
      </c>
      <c r="E905" s="25" t="s">
        <v>787</v>
      </c>
    </row>
    <row r="906" spans="2:5" x14ac:dyDescent="0.2">
      <c r="B906" s="25" t="s">
        <v>1763</v>
      </c>
      <c r="C906" s="25">
        <v>506395</v>
      </c>
      <c r="D906" s="25" t="s">
        <v>1764</v>
      </c>
      <c r="E906" s="25" t="s">
        <v>897</v>
      </c>
    </row>
    <row r="907" spans="2:5" x14ac:dyDescent="0.2">
      <c r="B907" s="25" t="s">
        <v>1765</v>
      </c>
      <c r="C907" s="25">
        <v>526737</v>
      </c>
      <c r="D907" s="25" t="s">
        <v>389</v>
      </c>
      <c r="E907" s="25" t="s">
        <v>710</v>
      </c>
    </row>
    <row r="908" spans="2:5" x14ac:dyDescent="0.2">
      <c r="B908" s="25" t="s">
        <v>1766</v>
      </c>
      <c r="C908" s="25">
        <v>540199</v>
      </c>
      <c r="D908" s="25" t="s">
        <v>389</v>
      </c>
      <c r="E908" s="25" t="s">
        <v>372</v>
      </c>
    </row>
    <row r="909" spans="2:5" x14ac:dyDescent="0.2">
      <c r="B909" s="25" t="s">
        <v>1767</v>
      </c>
      <c r="C909" s="25">
        <v>532179</v>
      </c>
      <c r="D909" s="25" t="s">
        <v>1768</v>
      </c>
      <c r="E909" s="25" t="s">
        <v>707</v>
      </c>
    </row>
    <row r="910" spans="2:5" x14ac:dyDescent="0.2">
      <c r="B910" s="25" t="s">
        <v>1769</v>
      </c>
      <c r="C910" s="25">
        <v>530859</v>
      </c>
      <c r="D910" s="25" t="s">
        <v>389</v>
      </c>
      <c r="E910" s="25" t="s">
        <v>383</v>
      </c>
    </row>
    <row r="911" spans="2:5" x14ac:dyDescent="0.2">
      <c r="B911" s="25" t="s">
        <v>1770</v>
      </c>
      <c r="C911" s="25">
        <v>530545</v>
      </c>
      <c r="D911" s="25" t="s">
        <v>389</v>
      </c>
      <c r="E911" s="25" t="s">
        <v>378</v>
      </c>
    </row>
    <row r="912" spans="2:5" x14ac:dyDescent="0.2">
      <c r="B912" s="25" t="s">
        <v>1771</v>
      </c>
      <c r="C912" s="25">
        <v>530545</v>
      </c>
      <c r="D912" s="25" t="s">
        <v>389</v>
      </c>
      <c r="E912" s="25" t="s">
        <v>378</v>
      </c>
    </row>
    <row r="913" spans="2:5" x14ac:dyDescent="0.2">
      <c r="B913" s="25" t="s">
        <v>1772</v>
      </c>
      <c r="C913" s="25">
        <v>523100</v>
      </c>
      <c r="D913" s="25" t="s">
        <v>389</v>
      </c>
      <c r="E913" s="25" t="s">
        <v>421</v>
      </c>
    </row>
    <row r="914" spans="2:5" x14ac:dyDescent="0.2">
      <c r="B914" s="25" t="s">
        <v>1773</v>
      </c>
      <c r="C914" s="25">
        <v>508814</v>
      </c>
      <c r="D914" s="25" t="s">
        <v>1774</v>
      </c>
      <c r="E914" s="25" t="s">
        <v>437</v>
      </c>
    </row>
    <row r="915" spans="2:5" x14ac:dyDescent="0.2">
      <c r="B915" s="25" t="s">
        <v>1775</v>
      </c>
      <c r="C915" s="25">
        <v>538922</v>
      </c>
      <c r="D915" s="25" t="s">
        <v>389</v>
      </c>
      <c r="E915" s="25" t="s">
        <v>482</v>
      </c>
    </row>
    <row r="916" spans="2:5" x14ac:dyDescent="0.2">
      <c r="B916" s="25" t="s">
        <v>1776</v>
      </c>
      <c r="C916" s="25">
        <v>526550</v>
      </c>
      <c r="D916" s="25" t="s">
        <v>1777</v>
      </c>
      <c r="E916" s="25" t="s">
        <v>590</v>
      </c>
    </row>
    <row r="917" spans="2:5" x14ac:dyDescent="0.2">
      <c r="B917" s="25" t="s">
        <v>1778</v>
      </c>
      <c r="C917" s="25">
        <v>531624</v>
      </c>
      <c r="D917" s="25" t="s">
        <v>1779</v>
      </c>
      <c r="E917" s="25" t="s">
        <v>475</v>
      </c>
    </row>
    <row r="918" spans="2:5" x14ac:dyDescent="0.2">
      <c r="B918" s="25" t="s">
        <v>1780</v>
      </c>
      <c r="C918" s="25">
        <v>523415</v>
      </c>
      <c r="D918" s="25" t="s">
        <v>389</v>
      </c>
      <c r="E918" s="25" t="s">
        <v>421</v>
      </c>
    </row>
    <row r="919" spans="2:5" x14ac:dyDescent="0.2">
      <c r="B919" s="25" t="s">
        <v>1781</v>
      </c>
      <c r="C919" s="25">
        <v>534920</v>
      </c>
      <c r="D919" s="25" t="s">
        <v>389</v>
      </c>
      <c r="E919" s="25" t="s">
        <v>375</v>
      </c>
    </row>
    <row r="920" spans="2:5" x14ac:dyDescent="0.2">
      <c r="B920" s="25" t="s">
        <v>1782</v>
      </c>
      <c r="C920" s="25">
        <v>533144</v>
      </c>
      <c r="D920" s="25" t="s">
        <v>1783</v>
      </c>
      <c r="E920" s="25" t="s">
        <v>1392</v>
      </c>
    </row>
    <row r="921" spans="2:5" x14ac:dyDescent="0.2">
      <c r="B921" s="25" t="s">
        <v>1784</v>
      </c>
      <c r="C921" s="25">
        <v>542641</v>
      </c>
      <c r="D921" s="25" t="s">
        <v>1785</v>
      </c>
      <c r="E921" s="25" t="s">
        <v>406</v>
      </c>
    </row>
    <row r="922" spans="2:5" x14ac:dyDescent="0.2">
      <c r="B922" s="25" t="s">
        <v>1786</v>
      </c>
      <c r="C922" s="25">
        <v>538770</v>
      </c>
      <c r="D922" s="25" t="s">
        <v>389</v>
      </c>
      <c r="E922" s="25" t="s">
        <v>475</v>
      </c>
    </row>
    <row r="923" spans="2:5" x14ac:dyDescent="0.2">
      <c r="B923" s="25" t="s">
        <v>1787</v>
      </c>
      <c r="C923" s="25">
        <v>512093</v>
      </c>
      <c r="D923" s="25" t="s">
        <v>389</v>
      </c>
      <c r="E923" s="25" t="s">
        <v>482</v>
      </c>
    </row>
    <row r="924" spans="2:5" x14ac:dyDescent="0.2">
      <c r="B924" s="25" t="s">
        <v>1788</v>
      </c>
      <c r="C924" s="25">
        <v>522001</v>
      </c>
      <c r="D924" s="25" t="s">
        <v>389</v>
      </c>
      <c r="E924" s="25" t="s">
        <v>467</v>
      </c>
    </row>
    <row r="925" spans="2:5" x14ac:dyDescent="0.2">
      <c r="B925" s="25" t="s">
        <v>1789</v>
      </c>
      <c r="C925" s="25">
        <v>509472</v>
      </c>
      <c r="D925" s="25" t="s">
        <v>389</v>
      </c>
      <c r="E925" s="25" t="s">
        <v>411</v>
      </c>
    </row>
    <row r="926" spans="2:5" x14ac:dyDescent="0.2">
      <c r="B926" s="25" t="s">
        <v>1790</v>
      </c>
      <c r="C926" s="25">
        <v>524388</v>
      </c>
      <c r="D926" s="25" t="s">
        <v>389</v>
      </c>
      <c r="E926" s="25" t="s">
        <v>714</v>
      </c>
    </row>
    <row r="927" spans="2:5" x14ac:dyDescent="0.2">
      <c r="B927" s="25" t="s">
        <v>1791</v>
      </c>
      <c r="C927" s="25">
        <v>539527</v>
      </c>
      <c r="D927" s="25" t="s">
        <v>389</v>
      </c>
      <c r="E927" s="25" t="s">
        <v>1309</v>
      </c>
    </row>
    <row r="928" spans="2:5" x14ac:dyDescent="0.2">
      <c r="B928" s="25" t="s">
        <v>1792</v>
      </c>
      <c r="C928" s="25">
        <v>532392</v>
      </c>
      <c r="D928" s="25" t="s">
        <v>1793</v>
      </c>
      <c r="E928" s="25" t="s">
        <v>392</v>
      </c>
    </row>
    <row r="929" spans="2:5" x14ac:dyDescent="0.2">
      <c r="B929" s="25" t="s">
        <v>1794</v>
      </c>
      <c r="C929" s="25" t="s">
        <v>389</v>
      </c>
      <c r="D929" s="25" t="s">
        <v>1795</v>
      </c>
      <c r="E929" s="25" t="s">
        <v>400</v>
      </c>
    </row>
    <row r="930" spans="2:5" x14ac:dyDescent="0.2">
      <c r="B930" s="25" t="s">
        <v>1796</v>
      </c>
      <c r="C930" s="25">
        <v>541770</v>
      </c>
      <c r="D930" s="25" t="s">
        <v>1797</v>
      </c>
      <c r="E930" s="25" t="s">
        <v>406</v>
      </c>
    </row>
    <row r="931" spans="2:5" x14ac:dyDescent="0.2">
      <c r="B931" s="25" t="s">
        <v>1798</v>
      </c>
      <c r="C931" s="25">
        <v>539131</v>
      </c>
      <c r="D931" s="25" t="s">
        <v>389</v>
      </c>
      <c r="E931" s="25" t="s">
        <v>409</v>
      </c>
    </row>
    <row r="932" spans="2:5" x14ac:dyDescent="0.2">
      <c r="B932" s="25" t="s">
        <v>1799</v>
      </c>
      <c r="C932" s="25">
        <v>512379</v>
      </c>
      <c r="D932" s="25" t="s">
        <v>389</v>
      </c>
      <c r="E932" s="25" t="s">
        <v>482</v>
      </c>
    </row>
    <row r="933" spans="2:5" x14ac:dyDescent="0.2">
      <c r="B933" s="25" t="s">
        <v>1800</v>
      </c>
      <c r="C933" s="25">
        <v>511413</v>
      </c>
      <c r="D933" s="25" t="s">
        <v>1801</v>
      </c>
      <c r="E933" s="25" t="s">
        <v>406</v>
      </c>
    </row>
    <row r="934" spans="2:5" x14ac:dyDescent="0.2">
      <c r="B934" s="25" t="s">
        <v>1802</v>
      </c>
      <c r="C934" s="25">
        <v>526269</v>
      </c>
      <c r="D934" s="25" t="s">
        <v>389</v>
      </c>
      <c r="E934" s="25" t="s">
        <v>549</v>
      </c>
    </row>
    <row r="935" spans="2:5" x14ac:dyDescent="0.2">
      <c r="B935" s="25" t="s">
        <v>1803</v>
      </c>
      <c r="C935" s="25">
        <v>526977</v>
      </c>
      <c r="D935" s="25" t="s">
        <v>389</v>
      </c>
      <c r="E935" s="25" t="s">
        <v>712</v>
      </c>
    </row>
    <row r="936" spans="2:5" x14ac:dyDescent="0.2">
      <c r="B936" s="25" t="s">
        <v>1804</v>
      </c>
      <c r="C936" s="25">
        <v>500092</v>
      </c>
      <c r="D936" s="25" t="s">
        <v>1805</v>
      </c>
      <c r="E936" s="25" t="s">
        <v>372</v>
      </c>
    </row>
    <row r="937" spans="2:5" x14ac:dyDescent="0.2">
      <c r="B937" s="25" t="s">
        <v>1806</v>
      </c>
      <c r="C937" s="25">
        <v>539876</v>
      </c>
      <c r="D937" s="25" t="s">
        <v>1807</v>
      </c>
      <c r="E937" s="25" t="s">
        <v>1154</v>
      </c>
    </row>
    <row r="938" spans="2:5" x14ac:dyDescent="0.2">
      <c r="B938" s="25" t="s">
        <v>1808</v>
      </c>
      <c r="C938" s="25" t="s">
        <v>389</v>
      </c>
      <c r="D938" s="25" t="s">
        <v>1809</v>
      </c>
      <c r="E938" s="25" t="s">
        <v>400</v>
      </c>
    </row>
    <row r="939" spans="2:5" x14ac:dyDescent="0.2">
      <c r="B939" s="25" t="s">
        <v>1810</v>
      </c>
      <c r="C939" s="25">
        <v>538521</v>
      </c>
      <c r="D939" s="25" t="s">
        <v>389</v>
      </c>
      <c r="E939" s="25" t="s">
        <v>1392</v>
      </c>
    </row>
    <row r="940" spans="2:5" x14ac:dyDescent="0.2">
      <c r="B940" s="25" t="s">
        <v>1811</v>
      </c>
      <c r="C940" s="25">
        <v>540903</v>
      </c>
      <c r="D940" s="25" t="s">
        <v>389</v>
      </c>
      <c r="E940" s="25" t="s">
        <v>473</v>
      </c>
    </row>
    <row r="941" spans="2:5" x14ac:dyDescent="0.2">
      <c r="B941" s="25" t="s">
        <v>1812</v>
      </c>
      <c r="C941" s="25">
        <v>530067</v>
      </c>
      <c r="D941" s="25" t="s">
        <v>389</v>
      </c>
      <c r="E941" s="25" t="s">
        <v>406</v>
      </c>
    </row>
    <row r="942" spans="2:5" x14ac:dyDescent="0.2">
      <c r="B942" s="25" t="s">
        <v>1813</v>
      </c>
      <c r="C942" s="25">
        <v>526027</v>
      </c>
      <c r="D942" s="25" t="s">
        <v>1814</v>
      </c>
      <c r="E942" s="25" t="s">
        <v>463</v>
      </c>
    </row>
    <row r="943" spans="2:5" x14ac:dyDescent="0.2">
      <c r="B943" s="25" t="s">
        <v>1815</v>
      </c>
      <c r="C943" s="25">
        <v>511710</v>
      </c>
      <c r="D943" s="25" t="s">
        <v>389</v>
      </c>
      <c r="E943" s="25" t="s">
        <v>406</v>
      </c>
    </row>
    <row r="944" spans="2:5" x14ac:dyDescent="0.2">
      <c r="B944" s="25" t="s">
        <v>1816</v>
      </c>
      <c r="C944" s="25">
        <v>500480</v>
      </c>
      <c r="D944" s="25" t="s">
        <v>1817</v>
      </c>
      <c r="E944" s="25" t="s">
        <v>397</v>
      </c>
    </row>
    <row r="945" spans="2:5" x14ac:dyDescent="0.2">
      <c r="B945" s="25" t="s">
        <v>1818</v>
      </c>
      <c r="C945" s="25">
        <v>500480</v>
      </c>
      <c r="D945" s="25" t="s">
        <v>1817</v>
      </c>
      <c r="E945" s="25" t="s">
        <v>397</v>
      </c>
    </row>
    <row r="946" spans="2:5" x14ac:dyDescent="0.2">
      <c r="B946" s="25" t="s">
        <v>1819</v>
      </c>
      <c r="C946" s="25">
        <v>530843</v>
      </c>
      <c r="D946" s="25" t="s">
        <v>1820</v>
      </c>
      <c r="E946" s="25" t="s">
        <v>571</v>
      </c>
    </row>
    <row r="947" spans="2:5" x14ac:dyDescent="0.2">
      <c r="B947" s="25" t="s">
        <v>1821</v>
      </c>
      <c r="C947" s="25">
        <v>532332</v>
      </c>
      <c r="D947" s="25" t="s">
        <v>1822</v>
      </c>
      <c r="E947" s="25" t="s">
        <v>482</v>
      </c>
    </row>
    <row r="948" spans="2:5" x14ac:dyDescent="0.2">
      <c r="B948" s="25" t="s">
        <v>1823</v>
      </c>
      <c r="C948" s="25">
        <v>531472</v>
      </c>
      <c r="D948" s="25" t="s">
        <v>389</v>
      </c>
      <c r="E948" s="25" t="s">
        <v>687</v>
      </c>
    </row>
    <row r="949" spans="2:5" x14ac:dyDescent="0.2">
      <c r="B949" s="25" t="s">
        <v>1824</v>
      </c>
      <c r="C949" s="25">
        <v>532640</v>
      </c>
      <c r="D949" s="25" t="s">
        <v>1825</v>
      </c>
      <c r="E949" s="25" t="s">
        <v>913</v>
      </c>
    </row>
    <row r="950" spans="2:5" x14ac:dyDescent="0.2">
      <c r="B950" s="25" t="s">
        <v>1826</v>
      </c>
      <c r="C950" s="25">
        <v>532640</v>
      </c>
      <c r="D950" s="25" t="s">
        <v>1825</v>
      </c>
      <c r="E950" s="25" t="s">
        <v>913</v>
      </c>
    </row>
    <row r="951" spans="2:5" x14ac:dyDescent="0.2">
      <c r="B951" s="25" t="s">
        <v>1827</v>
      </c>
      <c r="C951" s="25">
        <v>532271</v>
      </c>
      <c r="D951" s="25" t="s">
        <v>389</v>
      </c>
      <c r="E951" s="25" t="s">
        <v>482</v>
      </c>
    </row>
    <row r="952" spans="2:5" x14ac:dyDescent="0.2">
      <c r="B952" s="25" t="s">
        <v>1828</v>
      </c>
      <c r="C952" s="25">
        <v>532173</v>
      </c>
      <c r="D952" s="25" t="s">
        <v>1829</v>
      </c>
      <c r="E952" s="25" t="s">
        <v>482</v>
      </c>
    </row>
    <row r="953" spans="2:5" x14ac:dyDescent="0.2">
      <c r="B953" s="25" t="s">
        <v>1830</v>
      </c>
      <c r="C953" s="25">
        <v>532175</v>
      </c>
      <c r="D953" s="25" t="s">
        <v>1831</v>
      </c>
      <c r="E953" s="25" t="s">
        <v>375</v>
      </c>
    </row>
    <row r="954" spans="2:5" x14ac:dyDescent="0.2">
      <c r="B954" s="25" t="s">
        <v>1832</v>
      </c>
      <c r="C954" s="25">
        <v>533151</v>
      </c>
      <c r="D954" s="25" t="s">
        <v>1833</v>
      </c>
      <c r="E954" s="25" t="s">
        <v>913</v>
      </c>
    </row>
    <row r="955" spans="2:5" x14ac:dyDescent="0.2">
      <c r="B955" s="25" t="s">
        <v>1834</v>
      </c>
      <c r="C955" s="25">
        <v>533160</v>
      </c>
      <c r="D955" s="25" t="s">
        <v>1835</v>
      </c>
      <c r="E955" s="25" t="s">
        <v>475</v>
      </c>
    </row>
    <row r="956" spans="2:5" x14ac:dyDescent="0.2">
      <c r="B956" s="25" t="s">
        <v>1836</v>
      </c>
      <c r="C956" s="25" t="s">
        <v>389</v>
      </c>
      <c r="D956" s="25" t="s">
        <v>1837</v>
      </c>
      <c r="E956" s="25" t="s">
        <v>400</v>
      </c>
    </row>
    <row r="957" spans="2:5" x14ac:dyDescent="0.2">
      <c r="B957" s="25" t="s">
        <v>1838</v>
      </c>
      <c r="C957" s="25" t="s">
        <v>389</v>
      </c>
      <c r="D957" s="25" t="s">
        <v>1839</v>
      </c>
      <c r="E957" s="25" t="s">
        <v>400</v>
      </c>
    </row>
    <row r="958" spans="2:5" x14ac:dyDescent="0.2">
      <c r="B958" s="25" t="s">
        <v>1840</v>
      </c>
      <c r="C958" s="25">
        <v>517514</v>
      </c>
      <c r="D958" s="25" t="s">
        <v>389</v>
      </c>
      <c r="E958" s="25" t="s">
        <v>574</v>
      </c>
    </row>
    <row r="959" spans="2:5" x14ac:dyDescent="0.2">
      <c r="B959" s="25" t="s">
        <v>1841</v>
      </c>
      <c r="C959" s="25">
        <v>517514</v>
      </c>
      <c r="D959" s="25" t="s">
        <v>389</v>
      </c>
      <c r="E959" s="25" t="s">
        <v>574</v>
      </c>
    </row>
    <row r="960" spans="2:5" x14ac:dyDescent="0.2">
      <c r="B960" s="25" t="s">
        <v>1842</v>
      </c>
      <c r="C960" s="25">
        <v>500096</v>
      </c>
      <c r="D960" s="25" t="s">
        <v>1843</v>
      </c>
      <c r="E960" s="25" t="s">
        <v>571</v>
      </c>
    </row>
    <row r="961" spans="2:5" x14ac:dyDescent="0.2">
      <c r="B961" s="25" t="s">
        <v>1844</v>
      </c>
      <c r="C961" s="25">
        <v>500096</v>
      </c>
      <c r="D961" s="25" t="s">
        <v>1843</v>
      </c>
      <c r="E961" s="25" t="s">
        <v>571</v>
      </c>
    </row>
    <row r="962" spans="2:5" x14ac:dyDescent="0.2">
      <c r="B962" s="25" t="s">
        <v>1845</v>
      </c>
      <c r="C962" s="25">
        <v>526821</v>
      </c>
      <c r="D962" s="25" t="s">
        <v>389</v>
      </c>
      <c r="E962" s="25" t="s">
        <v>549</v>
      </c>
    </row>
    <row r="963" spans="2:5" x14ac:dyDescent="0.2">
      <c r="B963" s="25" t="s">
        <v>1846</v>
      </c>
      <c r="C963" s="25">
        <v>530825</v>
      </c>
      <c r="D963" s="25" t="s">
        <v>389</v>
      </c>
      <c r="E963" s="25" t="s">
        <v>549</v>
      </c>
    </row>
    <row r="964" spans="2:5" x14ac:dyDescent="0.2">
      <c r="B964" s="25" t="s">
        <v>1847</v>
      </c>
      <c r="C964" s="25">
        <v>530825</v>
      </c>
      <c r="D964" s="25" t="s">
        <v>389</v>
      </c>
      <c r="E964" s="25" t="s">
        <v>549</v>
      </c>
    </row>
    <row r="965" spans="2:5" x14ac:dyDescent="0.2">
      <c r="B965" s="25" t="s">
        <v>1848</v>
      </c>
      <c r="C965" s="25">
        <v>501148</v>
      </c>
      <c r="D965" s="25" t="s">
        <v>389</v>
      </c>
      <c r="E965" s="25" t="s">
        <v>409</v>
      </c>
    </row>
    <row r="966" spans="2:5" x14ac:dyDescent="0.2">
      <c r="B966" s="25" t="s">
        <v>1849</v>
      </c>
      <c r="C966" s="25">
        <v>542216</v>
      </c>
      <c r="D966" s="25" t="s">
        <v>1850</v>
      </c>
      <c r="E966" s="25" t="s">
        <v>1851</v>
      </c>
    </row>
    <row r="967" spans="2:5" x14ac:dyDescent="0.2">
      <c r="B967" s="25" t="s">
        <v>1852</v>
      </c>
      <c r="C967" s="25">
        <v>500097</v>
      </c>
      <c r="D967" s="25" t="s">
        <v>1853</v>
      </c>
      <c r="E967" s="25" t="s">
        <v>1088</v>
      </c>
    </row>
    <row r="968" spans="2:5" x14ac:dyDescent="0.2">
      <c r="B968" s="25" t="s">
        <v>1854</v>
      </c>
      <c r="C968" s="25">
        <v>539900</v>
      </c>
      <c r="D968" s="25" t="s">
        <v>389</v>
      </c>
      <c r="E968" s="25" t="s">
        <v>411</v>
      </c>
    </row>
    <row r="969" spans="2:5" x14ac:dyDescent="0.2">
      <c r="B969" s="25" t="s">
        <v>1855</v>
      </c>
      <c r="C969" s="25">
        <v>521220</v>
      </c>
      <c r="D969" s="25" t="s">
        <v>1856</v>
      </c>
      <c r="E969" s="25" t="s">
        <v>404</v>
      </c>
    </row>
    <row r="970" spans="2:5" x14ac:dyDescent="0.2">
      <c r="B970" s="25" t="s">
        <v>1857</v>
      </c>
      <c r="C970" s="25" t="s">
        <v>389</v>
      </c>
      <c r="D970" s="25" t="s">
        <v>1858</v>
      </c>
      <c r="E970" s="25" t="s">
        <v>400</v>
      </c>
    </row>
    <row r="971" spans="2:5" x14ac:dyDescent="0.2">
      <c r="B971" s="25" t="s">
        <v>1859</v>
      </c>
      <c r="C971" s="25">
        <v>532329</v>
      </c>
      <c r="D971" s="25" t="s">
        <v>389</v>
      </c>
      <c r="E971" s="25" t="s">
        <v>482</v>
      </c>
    </row>
    <row r="972" spans="2:5" x14ac:dyDescent="0.2">
      <c r="B972" s="25" t="s">
        <v>1860</v>
      </c>
      <c r="C972" s="25">
        <v>532329</v>
      </c>
      <c r="D972" s="25" t="s">
        <v>389</v>
      </c>
      <c r="E972" s="25" t="s">
        <v>482</v>
      </c>
    </row>
    <row r="973" spans="2:5" x14ac:dyDescent="0.2">
      <c r="B973" s="25" t="s">
        <v>1861</v>
      </c>
      <c r="C973" s="25">
        <v>540361</v>
      </c>
      <c r="D973" s="25" t="s">
        <v>389</v>
      </c>
      <c r="E973" s="25" t="s">
        <v>411</v>
      </c>
    </row>
    <row r="974" spans="2:5" x14ac:dyDescent="0.2">
      <c r="B974" s="25" t="s">
        <v>1862</v>
      </c>
      <c r="C974" s="25">
        <v>539770</v>
      </c>
      <c r="D974" s="25" t="s">
        <v>389</v>
      </c>
      <c r="E974" s="25" t="s">
        <v>372</v>
      </c>
    </row>
    <row r="975" spans="2:5" x14ac:dyDescent="0.2">
      <c r="B975" s="25" t="s">
        <v>1863</v>
      </c>
      <c r="C975" s="25">
        <v>539884</v>
      </c>
      <c r="D975" s="25" t="s">
        <v>389</v>
      </c>
      <c r="E975" s="25" t="s">
        <v>503</v>
      </c>
    </row>
    <row r="976" spans="2:5" x14ac:dyDescent="0.2">
      <c r="B976" s="25" t="s">
        <v>1864</v>
      </c>
      <c r="C976" s="25">
        <v>532528</v>
      </c>
      <c r="D976" s="25" t="s">
        <v>1865</v>
      </c>
      <c r="E976" s="25" t="s">
        <v>482</v>
      </c>
    </row>
    <row r="977" spans="2:5" x14ac:dyDescent="0.2">
      <c r="B977" s="25" t="s">
        <v>1866</v>
      </c>
      <c r="C977" s="25">
        <v>530171</v>
      </c>
      <c r="D977" s="25" t="s">
        <v>389</v>
      </c>
      <c r="E977" s="25" t="s">
        <v>372</v>
      </c>
    </row>
    <row r="978" spans="2:5" x14ac:dyDescent="0.2">
      <c r="B978" s="25" t="s">
        <v>1867</v>
      </c>
      <c r="C978" s="25">
        <v>530393</v>
      </c>
      <c r="D978" s="25" t="s">
        <v>1868</v>
      </c>
      <c r="E978" s="25" t="s">
        <v>372</v>
      </c>
    </row>
    <row r="979" spans="2:5" x14ac:dyDescent="0.2">
      <c r="B979" s="25" t="s">
        <v>1869</v>
      </c>
      <c r="C979" s="25">
        <v>532772</v>
      </c>
      <c r="D979" s="25" t="s">
        <v>1870</v>
      </c>
      <c r="E979" s="25" t="s">
        <v>707</v>
      </c>
    </row>
    <row r="980" spans="2:5" x14ac:dyDescent="0.2">
      <c r="B980" s="25" t="s">
        <v>1871</v>
      </c>
      <c r="C980" s="25">
        <v>511611</v>
      </c>
      <c r="D980" s="25" t="s">
        <v>1872</v>
      </c>
      <c r="E980" s="25" t="s">
        <v>406</v>
      </c>
    </row>
    <row r="981" spans="2:5" x14ac:dyDescent="0.2">
      <c r="B981" s="25" t="s">
        <v>1873</v>
      </c>
      <c r="C981" s="25">
        <v>502820</v>
      </c>
      <c r="D981" s="25" t="s">
        <v>1874</v>
      </c>
      <c r="E981" s="25" t="s">
        <v>404</v>
      </c>
    </row>
    <row r="982" spans="2:5" x14ac:dyDescent="0.2">
      <c r="B982" s="25" t="s">
        <v>1875</v>
      </c>
      <c r="C982" s="25">
        <v>523369</v>
      </c>
      <c r="D982" s="25" t="s">
        <v>389</v>
      </c>
      <c r="E982" s="25" t="s">
        <v>1088</v>
      </c>
    </row>
    <row r="983" spans="2:5" x14ac:dyDescent="0.2">
      <c r="B983" s="25" t="s">
        <v>1876</v>
      </c>
      <c r="C983" s="25">
        <v>523367</v>
      </c>
      <c r="D983" s="25" t="s">
        <v>1877</v>
      </c>
      <c r="E983" s="25" t="s">
        <v>378</v>
      </c>
    </row>
    <row r="984" spans="2:5" x14ac:dyDescent="0.2">
      <c r="B984" s="25" t="s">
        <v>1878</v>
      </c>
      <c r="C984" s="25">
        <v>500117</v>
      </c>
      <c r="D984" s="25" t="s">
        <v>1879</v>
      </c>
      <c r="E984" s="25" t="s">
        <v>603</v>
      </c>
    </row>
    <row r="985" spans="2:5" x14ac:dyDescent="0.2">
      <c r="B985" s="25" t="s">
        <v>1880</v>
      </c>
      <c r="C985" s="25">
        <v>590031</v>
      </c>
      <c r="D985" s="25" t="s">
        <v>1881</v>
      </c>
      <c r="E985" s="25" t="s">
        <v>574</v>
      </c>
    </row>
    <row r="986" spans="2:5" x14ac:dyDescent="0.2">
      <c r="B986" s="25" t="s">
        <v>1882</v>
      </c>
      <c r="C986" s="25">
        <v>590031</v>
      </c>
      <c r="D986" s="25" t="s">
        <v>1881</v>
      </c>
      <c r="E986" s="25" t="s">
        <v>574</v>
      </c>
    </row>
    <row r="987" spans="2:5" x14ac:dyDescent="0.2">
      <c r="B987" s="25" t="s">
        <v>1883</v>
      </c>
      <c r="C987" s="25" t="s">
        <v>389</v>
      </c>
      <c r="D987" s="25" t="s">
        <v>1884</v>
      </c>
      <c r="E987" s="25" t="s">
        <v>400</v>
      </c>
    </row>
    <row r="988" spans="2:5" x14ac:dyDescent="0.2">
      <c r="B988" s="25" t="s">
        <v>1885</v>
      </c>
      <c r="C988" s="25">
        <v>505703</v>
      </c>
      <c r="D988" s="25" t="s">
        <v>389</v>
      </c>
      <c r="E988" s="25" t="s">
        <v>397</v>
      </c>
    </row>
    <row r="989" spans="2:5" x14ac:dyDescent="0.2">
      <c r="B989" s="25" t="s">
        <v>1886</v>
      </c>
      <c r="C989" s="25">
        <v>502137</v>
      </c>
      <c r="D989" s="25" t="s">
        <v>1887</v>
      </c>
      <c r="E989" s="25" t="s">
        <v>402</v>
      </c>
    </row>
    <row r="990" spans="2:5" x14ac:dyDescent="0.2">
      <c r="B990" s="25" t="s">
        <v>1888</v>
      </c>
      <c r="C990" s="25">
        <v>512068</v>
      </c>
      <c r="D990" s="25" t="s">
        <v>389</v>
      </c>
      <c r="E990" s="25" t="s">
        <v>369</v>
      </c>
    </row>
    <row r="991" spans="2:5" x14ac:dyDescent="0.2">
      <c r="B991" s="25" t="s">
        <v>1889</v>
      </c>
      <c r="C991" s="25">
        <v>542248</v>
      </c>
      <c r="D991" s="25" t="s">
        <v>1890</v>
      </c>
      <c r="E991" s="25" t="s">
        <v>578</v>
      </c>
    </row>
    <row r="992" spans="2:5" x14ac:dyDescent="0.2">
      <c r="B992" s="25" t="s">
        <v>1891</v>
      </c>
      <c r="C992" s="25">
        <v>531989</v>
      </c>
      <c r="D992" s="25" t="s">
        <v>389</v>
      </c>
      <c r="E992" s="25" t="s">
        <v>584</v>
      </c>
    </row>
    <row r="993" spans="2:5" x14ac:dyDescent="0.2">
      <c r="B993" s="25" t="s">
        <v>1892</v>
      </c>
      <c r="C993" s="25">
        <v>539190</v>
      </c>
      <c r="D993" s="25" t="s">
        <v>389</v>
      </c>
      <c r="E993" s="25" t="s">
        <v>406</v>
      </c>
    </row>
    <row r="994" spans="2:5" x14ac:dyDescent="0.2">
      <c r="B994" s="25" t="s">
        <v>1893</v>
      </c>
      <c r="C994" s="25">
        <v>531227</v>
      </c>
      <c r="D994" s="25" t="s">
        <v>389</v>
      </c>
      <c r="E994" s="25" t="s">
        <v>437</v>
      </c>
    </row>
    <row r="995" spans="2:5" x14ac:dyDescent="0.2">
      <c r="B995" s="25" t="s">
        <v>1894</v>
      </c>
      <c r="C995" s="25">
        <v>539405</v>
      </c>
      <c r="D995" s="25" t="s">
        <v>389</v>
      </c>
      <c r="E995" s="25" t="s">
        <v>503</v>
      </c>
    </row>
    <row r="996" spans="2:5" x14ac:dyDescent="0.2">
      <c r="B996" s="25" t="s">
        <v>1895</v>
      </c>
      <c r="C996" s="25">
        <v>539559</v>
      </c>
      <c r="D996" s="25" t="s">
        <v>389</v>
      </c>
      <c r="E996" s="25" t="s">
        <v>503</v>
      </c>
    </row>
    <row r="997" spans="2:5" x14ac:dyDescent="0.2">
      <c r="B997" s="25" t="s">
        <v>1896</v>
      </c>
      <c r="C997" s="25">
        <v>539559</v>
      </c>
      <c r="D997" s="25" t="s">
        <v>389</v>
      </c>
      <c r="E997" s="25" t="s">
        <v>503</v>
      </c>
    </row>
    <row r="998" spans="2:5" x14ac:dyDescent="0.2">
      <c r="B998" s="25" t="s">
        <v>1897</v>
      </c>
      <c r="C998" s="25">
        <v>532760</v>
      </c>
      <c r="D998" s="25" t="s">
        <v>1898</v>
      </c>
      <c r="E998" s="25" t="s">
        <v>520</v>
      </c>
    </row>
    <row r="999" spans="2:5" x14ac:dyDescent="0.2">
      <c r="B999" s="25" t="s">
        <v>1899</v>
      </c>
      <c r="C999" s="25">
        <v>541778</v>
      </c>
      <c r="D999" s="25" t="s">
        <v>389</v>
      </c>
      <c r="E999" s="25" t="s">
        <v>549</v>
      </c>
    </row>
    <row r="1000" spans="2:5" x14ac:dyDescent="0.2">
      <c r="B1000" s="25" t="s">
        <v>1900</v>
      </c>
      <c r="C1000" s="25">
        <v>500645</v>
      </c>
      <c r="D1000" s="25" t="s">
        <v>1901</v>
      </c>
      <c r="E1000" s="25" t="s">
        <v>437</v>
      </c>
    </row>
    <row r="1001" spans="2:5" x14ac:dyDescent="0.2">
      <c r="B1001" s="25" t="s">
        <v>1902</v>
      </c>
      <c r="C1001" s="25">
        <v>506401</v>
      </c>
      <c r="D1001" s="25" t="s">
        <v>1903</v>
      </c>
      <c r="E1001" s="25" t="s">
        <v>437</v>
      </c>
    </row>
    <row r="1002" spans="2:5" x14ac:dyDescent="0.2">
      <c r="B1002" s="25" t="s">
        <v>1904</v>
      </c>
      <c r="C1002" s="25">
        <v>514030</v>
      </c>
      <c r="D1002" s="25" t="s">
        <v>389</v>
      </c>
      <c r="E1002" s="25" t="s">
        <v>404</v>
      </c>
    </row>
    <row r="1003" spans="2:5" x14ac:dyDescent="0.2">
      <c r="B1003" s="25" t="s">
        <v>1905</v>
      </c>
      <c r="C1003" s="25">
        <v>539455</v>
      </c>
      <c r="D1003" s="25" t="s">
        <v>389</v>
      </c>
      <c r="E1003" s="25" t="s">
        <v>421</v>
      </c>
    </row>
    <row r="1004" spans="2:5" x14ac:dyDescent="0.2">
      <c r="B1004" s="25" t="s">
        <v>1906</v>
      </c>
      <c r="C1004" s="25">
        <v>780006</v>
      </c>
      <c r="D1004" s="25" t="s">
        <v>389</v>
      </c>
      <c r="E1004" s="25" t="s">
        <v>480</v>
      </c>
    </row>
    <row r="1005" spans="2:5" x14ac:dyDescent="0.2">
      <c r="B1005" s="25" t="s">
        <v>1907</v>
      </c>
      <c r="C1005" s="25">
        <v>532848</v>
      </c>
      <c r="D1005" s="25" t="s">
        <v>1908</v>
      </c>
      <c r="E1005" s="25" t="s">
        <v>810</v>
      </c>
    </row>
    <row r="1006" spans="2:5" x14ac:dyDescent="0.2">
      <c r="B1006" s="25" t="s">
        <v>1909</v>
      </c>
      <c r="C1006" s="25">
        <v>539596</v>
      </c>
      <c r="D1006" s="25" t="s">
        <v>389</v>
      </c>
      <c r="E1006" s="25" t="s">
        <v>372</v>
      </c>
    </row>
    <row r="1007" spans="2:5" x14ac:dyDescent="0.2">
      <c r="B1007" s="25" t="s">
        <v>1910</v>
      </c>
      <c r="C1007" s="25">
        <v>504286</v>
      </c>
      <c r="D1007" s="25" t="s">
        <v>1911</v>
      </c>
      <c r="E1007" s="25" t="s">
        <v>687</v>
      </c>
    </row>
    <row r="1008" spans="2:5" x14ac:dyDescent="0.2">
      <c r="B1008" s="25" t="s">
        <v>1912</v>
      </c>
      <c r="C1008" s="25">
        <v>504240</v>
      </c>
      <c r="D1008" s="25" t="s">
        <v>389</v>
      </c>
      <c r="E1008" s="25" t="s">
        <v>687</v>
      </c>
    </row>
    <row r="1009" spans="2:5" x14ac:dyDescent="0.2">
      <c r="B1009" s="25" t="s">
        <v>1913</v>
      </c>
      <c r="C1009" s="25">
        <v>504256</v>
      </c>
      <c r="D1009" s="25" t="s">
        <v>389</v>
      </c>
      <c r="E1009" s="25" t="s">
        <v>931</v>
      </c>
    </row>
    <row r="1010" spans="2:5" x14ac:dyDescent="0.2">
      <c r="B1010" s="25" t="s">
        <v>1914</v>
      </c>
      <c r="C1010" s="25">
        <v>533137</v>
      </c>
      <c r="D1010" s="25" t="s">
        <v>1915</v>
      </c>
      <c r="E1010" s="25" t="s">
        <v>1128</v>
      </c>
    </row>
    <row r="1011" spans="2:5" x14ac:dyDescent="0.2">
      <c r="B1011" s="25" t="s">
        <v>1916</v>
      </c>
      <c r="C1011" s="25">
        <v>532121</v>
      </c>
      <c r="D1011" s="25" t="s">
        <v>1917</v>
      </c>
      <c r="E1011" s="25" t="s">
        <v>707</v>
      </c>
    </row>
    <row r="1012" spans="2:5" x14ac:dyDescent="0.2">
      <c r="B1012" s="25" t="s">
        <v>1918</v>
      </c>
      <c r="C1012" s="25">
        <v>537536</v>
      </c>
      <c r="D1012" s="25" t="s">
        <v>389</v>
      </c>
      <c r="E1012" s="25" t="s">
        <v>427</v>
      </c>
    </row>
    <row r="1013" spans="2:5" x14ac:dyDescent="0.2">
      <c r="B1013" s="25" t="s">
        <v>1919</v>
      </c>
      <c r="C1013" s="25">
        <v>531521</v>
      </c>
      <c r="D1013" s="25" t="s">
        <v>389</v>
      </c>
      <c r="E1013" s="25" t="s">
        <v>427</v>
      </c>
    </row>
    <row r="1014" spans="2:5" x14ac:dyDescent="0.2">
      <c r="B1014" s="25" t="s">
        <v>1920</v>
      </c>
      <c r="C1014" s="25" t="s">
        <v>389</v>
      </c>
      <c r="D1014" s="25" t="s">
        <v>1921</v>
      </c>
      <c r="E1014" s="25" t="s">
        <v>400</v>
      </c>
    </row>
    <row r="1015" spans="2:5" x14ac:dyDescent="0.2">
      <c r="B1015" s="25" t="s">
        <v>1922</v>
      </c>
      <c r="C1015" s="25">
        <v>539197</v>
      </c>
      <c r="D1015" s="25" t="s">
        <v>389</v>
      </c>
      <c r="E1015" s="25" t="s">
        <v>411</v>
      </c>
    </row>
    <row r="1016" spans="2:5" x14ac:dyDescent="0.2">
      <c r="B1016" s="25" t="s">
        <v>1923</v>
      </c>
      <c r="C1016" s="25">
        <v>539197</v>
      </c>
      <c r="D1016" s="25" t="s">
        <v>389</v>
      </c>
      <c r="E1016" s="25" t="s">
        <v>411</v>
      </c>
    </row>
    <row r="1017" spans="2:5" x14ac:dyDescent="0.2">
      <c r="B1017" s="25" t="s">
        <v>1924</v>
      </c>
      <c r="C1017" s="25">
        <v>531585</v>
      </c>
      <c r="D1017" s="25" t="s">
        <v>389</v>
      </c>
      <c r="E1017" s="25" t="s">
        <v>411</v>
      </c>
    </row>
    <row r="1018" spans="2:5" x14ac:dyDescent="0.2">
      <c r="B1018" s="25" t="s">
        <v>1925</v>
      </c>
      <c r="C1018" s="25">
        <v>512445</v>
      </c>
      <c r="D1018" s="25" t="s">
        <v>389</v>
      </c>
      <c r="E1018" s="25" t="s">
        <v>372</v>
      </c>
    </row>
    <row r="1019" spans="2:5" x14ac:dyDescent="0.2">
      <c r="B1019" s="25" t="s">
        <v>1926</v>
      </c>
      <c r="C1019" s="25">
        <v>530765</v>
      </c>
      <c r="D1019" s="25" t="s">
        <v>389</v>
      </c>
      <c r="E1019" s="25" t="s">
        <v>406</v>
      </c>
    </row>
    <row r="1020" spans="2:5" x14ac:dyDescent="0.2">
      <c r="B1020" s="25" t="s">
        <v>1927</v>
      </c>
      <c r="C1020" s="25">
        <v>542002</v>
      </c>
      <c r="D1020" s="25" t="s">
        <v>389</v>
      </c>
      <c r="E1020" s="25" t="s">
        <v>475</v>
      </c>
    </row>
    <row r="1021" spans="2:5" x14ac:dyDescent="0.2">
      <c r="B1021" s="25" t="s">
        <v>1928</v>
      </c>
      <c r="C1021" s="25">
        <v>511072</v>
      </c>
      <c r="D1021" s="25" t="s">
        <v>1929</v>
      </c>
      <c r="E1021" s="25" t="s">
        <v>447</v>
      </c>
    </row>
    <row r="1022" spans="2:5" x14ac:dyDescent="0.2">
      <c r="B1022" s="25" t="s">
        <v>1930</v>
      </c>
      <c r="C1022" s="25">
        <v>519588</v>
      </c>
      <c r="D1022" s="25" t="s">
        <v>1931</v>
      </c>
      <c r="E1022" s="25" t="s">
        <v>449</v>
      </c>
    </row>
    <row r="1023" spans="2:5" x14ac:dyDescent="0.2">
      <c r="B1023" s="25" t="s">
        <v>1932</v>
      </c>
      <c r="C1023" s="25">
        <v>538715</v>
      </c>
      <c r="D1023" s="25" t="s">
        <v>389</v>
      </c>
      <c r="E1023" s="25" t="s">
        <v>509</v>
      </c>
    </row>
    <row r="1024" spans="2:5" x14ac:dyDescent="0.2">
      <c r="B1024" s="25" t="s">
        <v>1933</v>
      </c>
      <c r="C1024" s="25">
        <v>500119</v>
      </c>
      <c r="D1024" s="25" t="s">
        <v>1934</v>
      </c>
      <c r="E1024" s="25" t="s">
        <v>1088</v>
      </c>
    </row>
    <row r="1025" spans="2:5" x14ac:dyDescent="0.2">
      <c r="B1025" s="25" t="s">
        <v>1935</v>
      </c>
      <c r="C1025" s="25">
        <v>531923</v>
      </c>
      <c r="D1025" s="25" t="s">
        <v>389</v>
      </c>
      <c r="E1025" s="25" t="s">
        <v>1088</v>
      </c>
    </row>
    <row r="1026" spans="2:5" x14ac:dyDescent="0.2">
      <c r="B1026" s="25" t="s">
        <v>1936</v>
      </c>
      <c r="C1026" s="25">
        <v>531198</v>
      </c>
      <c r="D1026" s="25" t="s">
        <v>389</v>
      </c>
      <c r="E1026" s="25" t="s">
        <v>590</v>
      </c>
    </row>
    <row r="1027" spans="2:5" x14ac:dyDescent="0.2">
      <c r="B1027" s="25" t="s">
        <v>1937</v>
      </c>
      <c r="C1027" s="25">
        <v>521216</v>
      </c>
      <c r="D1027" s="25" t="s">
        <v>389</v>
      </c>
      <c r="E1027" s="25" t="s">
        <v>404</v>
      </c>
    </row>
    <row r="1028" spans="2:5" x14ac:dyDescent="0.2">
      <c r="B1028" s="25" t="s">
        <v>1938</v>
      </c>
      <c r="C1028" s="25">
        <v>542679</v>
      </c>
      <c r="D1028" s="25" t="s">
        <v>1939</v>
      </c>
      <c r="E1028" s="25" t="s">
        <v>687</v>
      </c>
    </row>
    <row r="1029" spans="2:5" x14ac:dyDescent="0.2">
      <c r="B1029" s="25" t="s">
        <v>1940</v>
      </c>
      <c r="C1029" s="25">
        <v>532180</v>
      </c>
      <c r="D1029" s="25" t="s">
        <v>1941</v>
      </c>
      <c r="E1029" s="25" t="s">
        <v>707</v>
      </c>
    </row>
    <row r="1030" spans="2:5" x14ac:dyDescent="0.2">
      <c r="B1030" s="25" t="s">
        <v>1942</v>
      </c>
      <c r="C1030" s="25">
        <v>512485</v>
      </c>
      <c r="D1030" s="25" t="s">
        <v>389</v>
      </c>
      <c r="E1030" s="25" t="s">
        <v>411</v>
      </c>
    </row>
    <row r="1031" spans="2:5" x14ac:dyDescent="0.2">
      <c r="B1031" s="25" t="s">
        <v>1943</v>
      </c>
      <c r="C1031" s="25">
        <v>521151</v>
      </c>
      <c r="D1031" s="25" t="s">
        <v>389</v>
      </c>
      <c r="E1031" s="25" t="s">
        <v>404</v>
      </c>
    </row>
    <row r="1032" spans="2:5" x14ac:dyDescent="0.2">
      <c r="B1032" s="25" t="s">
        <v>1944</v>
      </c>
      <c r="C1032" s="25">
        <v>503637</v>
      </c>
      <c r="D1032" s="25" t="s">
        <v>389</v>
      </c>
      <c r="E1032" s="25" t="s">
        <v>372</v>
      </c>
    </row>
    <row r="1033" spans="2:5" x14ac:dyDescent="0.2">
      <c r="B1033" s="25" t="s">
        <v>1945</v>
      </c>
      <c r="C1033" s="25">
        <v>507717</v>
      </c>
      <c r="D1033" s="25" t="s">
        <v>1946</v>
      </c>
      <c r="E1033" s="25" t="s">
        <v>533</v>
      </c>
    </row>
    <row r="1034" spans="2:5" x14ac:dyDescent="0.2">
      <c r="B1034" s="25" t="s">
        <v>1947</v>
      </c>
      <c r="C1034" s="25">
        <v>538446</v>
      </c>
      <c r="D1034" s="25" t="s">
        <v>389</v>
      </c>
      <c r="E1034" s="25" t="s">
        <v>372</v>
      </c>
    </row>
    <row r="1035" spans="2:5" x14ac:dyDescent="0.2">
      <c r="B1035" s="25" t="s">
        <v>1948</v>
      </c>
      <c r="C1035" s="25" t="s">
        <v>389</v>
      </c>
      <c r="D1035" s="25" t="s">
        <v>1949</v>
      </c>
      <c r="E1035" s="25" t="s">
        <v>400</v>
      </c>
    </row>
    <row r="1036" spans="2:5" x14ac:dyDescent="0.2">
      <c r="B1036" s="25" t="s">
        <v>1950</v>
      </c>
      <c r="C1036" s="25">
        <v>531043</v>
      </c>
      <c r="D1036" s="25" t="s">
        <v>389</v>
      </c>
      <c r="E1036" s="25" t="s">
        <v>578</v>
      </c>
    </row>
    <row r="1037" spans="2:5" x14ac:dyDescent="0.2">
      <c r="B1037" s="25" t="s">
        <v>1951</v>
      </c>
      <c r="C1037" s="25">
        <v>540268</v>
      </c>
      <c r="D1037" s="25" t="s">
        <v>389</v>
      </c>
      <c r="E1037" s="25" t="s">
        <v>372</v>
      </c>
    </row>
    <row r="1038" spans="2:5" x14ac:dyDescent="0.2">
      <c r="B1038" s="25" t="s">
        <v>1952</v>
      </c>
      <c r="C1038" s="25">
        <v>506405</v>
      </c>
      <c r="D1038" s="25" t="s">
        <v>389</v>
      </c>
      <c r="E1038" s="25" t="s">
        <v>549</v>
      </c>
    </row>
    <row r="1039" spans="2:5" x14ac:dyDescent="0.2">
      <c r="B1039" s="25" t="s">
        <v>1953</v>
      </c>
      <c r="C1039" s="25">
        <v>511451</v>
      </c>
      <c r="D1039" s="25" t="s">
        <v>389</v>
      </c>
      <c r="E1039" s="25" t="s">
        <v>406</v>
      </c>
    </row>
    <row r="1040" spans="2:5" x14ac:dyDescent="0.2">
      <c r="B1040" s="25" t="s">
        <v>1954</v>
      </c>
      <c r="C1040" s="25">
        <v>507442</v>
      </c>
      <c r="D1040" s="25" t="s">
        <v>1955</v>
      </c>
      <c r="E1040" s="25" t="s">
        <v>1088</v>
      </c>
    </row>
    <row r="1041" spans="2:5" x14ac:dyDescent="0.2">
      <c r="B1041" s="25" t="s">
        <v>1956</v>
      </c>
      <c r="C1041" s="25">
        <v>501945</v>
      </c>
      <c r="D1041" s="25" t="s">
        <v>389</v>
      </c>
      <c r="E1041" s="25" t="s">
        <v>406</v>
      </c>
    </row>
    <row r="1042" spans="2:5" x14ac:dyDescent="0.2">
      <c r="B1042" s="25" t="s">
        <v>1957</v>
      </c>
      <c r="C1042" s="25">
        <v>526971</v>
      </c>
      <c r="D1042" s="25" t="s">
        <v>389</v>
      </c>
      <c r="E1042" s="25" t="s">
        <v>411</v>
      </c>
    </row>
    <row r="1043" spans="2:5" x14ac:dyDescent="0.2">
      <c r="B1043" s="25" t="s">
        <v>1958</v>
      </c>
      <c r="C1043" s="25">
        <v>531306</v>
      </c>
      <c r="D1043" s="25" t="s">
        <v>389</v>
      </c>
      <c r="E1043" s="25" t="s">
        <v>397</v>
      </c>
    </row>
    <row r="1044" spans="2:5" x14ac:dyDescent="0.2">
      <c r="B1044" s="25" t="s">
        <v>1959</v>
      </c>
      <c r="C1044" s="25">
        <v>531306</v>
      </c>
      <c r="D1044" s="25" t="s">
        <v>389</v>
      </c>
      <c r="E1044" s="25" t="s">
        <v>397</v>
      </c>
    </row>
    <row r="1045" spans="2:5" x14ac:dyDescent="0.2">
      <c r="B1045" s="25" t="s">
        <v>1960</v>
      </c>
      <c r="C1045" s="25">
        <v>541302</v>
      </c>
      <c r="D1045" s="25" t="s">
        <v>389</v>
      </c>
      <c r="E1045" s="25" t="s">
        <v>787</v>
      </c>
    </row>
    <row r="1046" spans="2:5" x14ac:dyDescent="0.2">
      <c r="B1046" s="25" t="s">
        <v>1961</v>
      </c>
      <c r="C1046" s="25">
        <v>507886</v>
      </c>
      <c r="D1046" s="25" t="s">
        <v>389</v>
      </c>
      <c r="E1046" s="25" t="s">
        <v>475</v>
      </c>
    </row>
    <row r="1047" spans="2:5" x14ac:dyDescent="0.2">
      <c r="B1047" s="25" t="s">
        <v>1962</v>
      </c>
      <c r="C1047" s="25">
        <v>540695</v>
      </c>
      <c r="D1047" s="25" t="s">
        <v>389</v>
      </c>
      <c r="E1047" s="25" t="s">
        <v>411</v>
      </c>
    </row>
    <row r="1048" spans="2:5" x14ac:dyDescent="0.2">
      <c r="B1048" s="25" t="s">
        <v>1963</v>
      </c>
      <c r="C1048" s="25">
        <v>531237</v>
      </c>
      <c r="D1048" s="25" t="s">
        <v>389</v>
      </c>
      <c r="E1048" s="25" t="s">
        <v>406</v>
      </c>
    </row>
    <row r="1049" spans="2:5" x14ac:dyDescent="0.2">
      <c r="B1049" s="25" t="s">
        <v>1964</v>
      </c>
      <c r="C1049" s="25">
        <v>533336</v>
      </c>
      <c r="D1049" s="25" t="s">
        <v>1965</v>
      </c>
      <c r="E1049" s="25" t="s">
        <v>409</v>
      </c>
    </row>
    <row r="1050" spans="2:5" x14ac:dyDescent="0.2">
      <c r="B1050" s="25" t="s">
        <v>1966</v>
      </c>
      <c r="C1050" s="25">
        <v>523736</v>
      </c>
      <c r="D1050" s="25" t="s">
        <v>1967</v>
      </c>
      <c r="E1050" s="25" t="s">
        <v>766</v>
      </c>
    </row>
    <row r="1051" spans="2:5" x14ac:dyDescent="0.2">
      <c r="B1051" s="25" t="s">
        <v>1968</v>
      </c>
      <c r="C1051" s="25">
        <v>538902</v>
      </c>
      <c r="D1051" s="25" t="s">
        <v>1969</v>
      </c>
      <c r="E1051" s="25" t="s">
        <v>796</v>
      </c>
    </row>
    <row r="1052" spans="2:5" x14ac:dyDescent="0.2">
      <c r="B1052" s="25" t="s">
        <v>1970</v>
      </c>
      <c r="C1052" s="25" t="s">
        <v>389</v>
      </c>
      <c r="D1052" s="25" t="s">
        <v>1971</v>
      </c>
      <c r="E1052" s="25" t="s">
        <v>796</v>
      </c>
    </row>
    <row r="1053" spans="2:5" x14ac:dyDescent="0.2">
      <c r="B1053" s="25" t="s">
        <v>1972</v>
      </c>
      <c r="C1053" s="25">
        <v>508860</v>
      </c>
      <c r="D1053" s="25" t="s">
        <v>389</v>
      </c>
      <c r="E1053" s="25" t="s">
        <v>787</v>
      </c>
    </row>
    <row r="1054" spans="2:5" x14ac:dyDescent="0.2">
      <c r="B1054" s="25" t="s">
        <v>1973</v>
      </c>
      <c r="C1054" s="25">
        <v>500120</v>
      </c>
      <c r="D1054" s="25" t="s">
        <v>389</v>
      </c>
      <c r="E1054" s="25" t="s">
        <v>437</v>
      </c>
    </row>
    <row r="1055" spans="2:5" x14ac:dyDescent="0.2">
      <c r="B1055" s="25" t="s">
        <v>1974</v>
      </c>
      <c r="C1055" s="25">
        <v>522163</v>
      </c>
      <c r="D1055" s="25" t="s">
        <v>1975</v>
      </c>
      <c r="E1055" s="25" t="s">
        <v>687</v>
      </c>
    </row>
    <row r="1056" spans="2:5" x14ac:dyDescent="0.2">
      <c r="B1056" s="25" t="s">
        <v>1976</v>
      </c>
      <c r="C1056" s="25">
        <v>530959</v>
      </c>
      <c r="D1056" s="25" t="s">
        <v>389</v>
      </c>
      <c r="E1056" s="25" t="s">
        <v>796</v>
      </c>
    </row>
    <row r="1057" spans="2:5" x14ac:dyDescent="0.2">
      <c r="B1057" s="25" t="s">
        <v>1977</v>
      </c>
      <c r="C1057" s="25">
        <v>500089</v>
      </c>
      <c r="D1057" s="25" t="s">
        <v>1978</v>
      </c>
      <c r="E1057" s="25" t="s">
        <v>549</v>
      </c>
    </row>
    <row r="1058" spans="2:5" x14ac:dyDescent="0.2">
      <c r="B1058" s="25" t="s">
        <v>1979</v>
      </c>
      <c r="C1058" s="25">
        <v>500089</v>
      </c>
      <c r="D1058" s="25" t="s">
        <v>1978</v>
      </c>
      <c r="E1058" s="25" t="s">
        <v>549</v>
      </c>
    </row>
    <row r="1059" spans="2:5" x14ac:dyDescent="0.2">
      <c r="B1059" s="25" t="s">
        <v>1980</v>
      </c>
      <c r="C1059" s="25">
        <v>540811</v>
      </c>
      <c r="D1059" s="25" t="s">
        <v>389</v>
      </c>
      <c r="E1059" s="25" t="s">
        <v>411</v>
      </c>
    </row>
    <row r="1060" spans="2:5" x14ac:dyDescent="0.2">
      <c r="B1060" s="25" t="s">
        <v>1981</v>
      </c>
      <c r="C1060" s="25">
        <v>542685</v>
      </c>
      <c r="D1060" s="25" t="s">
        <v>1982</v>
      </c>
      <c r="E1060" s="25" t="s">
        <v>913</v>
      </c>
    </row>
    <row r="1061" spans="2:5" x14ac:dyDescent="0.2">
      <c r="B1061" s="25" t="s">
        <v>1983</v>
      </c>
      <c r="C1061" s="25">
        <v>539979</v>
      </c>
      <c r="D1061" s="25" t="s">
        <v>1984</v>
      </c>
      <c r="E1061" s="25" t="s">
        <v>404</v>
      </c>
    </row>
    <row r="1062" spans="2:5" x14ac:dyDescent="0.2">
      <c r="B1062" s="25" t="s">
        <v>1985</v>
      </c>
      <c r="C1062" s="25">
        <v>540151</v>
      </c>
      <c r="D1062" s="25" t="s">
        <v>389</v>
      </c>
      <c r="E1062" s="25" t="s">
        <v>392</v>
      </c>
    </row>
    <row r="1063" spans="2:5" x14ac:dyDescent="0.2">
      <c r="B1063" s="25" t="s">
        <v>1986</v>
      </c>
      <c r="C1063" s="25">
        <v>542155</v>
      </c>
      <c r="D1063" s="25" t="s">
        <v>1987</v>
      </c>
      <c r="E1063" s="25" t="s">
        <v>755</v>
      </c>
    </row>
    <row r="1064" spans="2:5" x14ac:dyDescent="0.2">
      <c r="B1064" s="25" t="s">
        <v>1988</v>
      </c>
      <c r="C1064" s="25">
        <v>506414</v>
      </c>
      <c r="D1064" s="25" t="s">
        <v>389</v>
      </c>
      <c r="E1064" s="25" t="s">
        <v>427</v>
      </c>
    </row>
    <row r="1065" spans="2:5" x14ac:dyDescent="0.2">
      <c r="B1065" s="25" t="s">
        <v>1989</v>
      </c>
      <c r="C1065" s="25">
        <v>531153</v>
      </c>
      <c r="D1065" s="25" t="s">
        <v>389</v>
      </c>
      <c r="E1065" s="25" t="s">
        <v>638</v>
      </c>
    </row>
    <row r="1066" spans="2:5" x14ac:dyDescent="0.2">
      <c r="B1066" s="25" t="s">
        <v>1990</v>
      </c>
      <c r="C1066" s="25">
        <v>540789</v>
      </c>
      <c r="D1066" s="25" t="s">
        <v>1991</v>
      </c>
      <c r="E1066" s="25" t="s">
        <v>1992</v>
      </c>
    </row>
    <row r="1067" spans="2:5" x14ac:dyDescent="0.2">
      <c r="B1067" s="25" t="s">
        <v>1993</v>
      </c>
      <c r="C1067" s="25">
        <v>540047</v>
      </c>
      <c r="D1067" s="25" t="s">
        <v>1994</v>
      </c>
      <c r="E1067" s="25" t="s">
        <v>984</v>
      </c>
    </row>
    <row r="1068" spans="2:5" x14ac:dyDescent="0.2">
      <c r="B1068" s="25" t="s">
        <v>1995</v>
      </c>
      <c r="C1068" s="25">
        <v>526927</v>
      </c>
      <c r="D1068" s="25" t="s">
        <v>389</v>
      </c>
      <c r="E1068" s="25" t="s">
        <v>482</v>
      </c>
    </row>
    <row r="1069" spans="2:5" x14ac:dyDescent="0.2">
      <c r="B1069" s="25" t="s">
        <v>1996</v>
      </c>
      <c r="C1069" s="25">
        <v>500068</v>
      </c>
      <c r="D1069" s="25" t="s">
        <v>389</v>
      </c>
      <c r="E1069" s="25" t="s">
        <v>397</v>
      </c>
    </row>
    <row r="1070" spans="2:5" x14ac:dyDescent="0.2">
      <c r="B1070" s="25" t="s">
        <v>1997</v>
      </c>
      <c r="C1070" s="25">
        <v>500068</v>
      </c>
      <c r="D1070" s="25" t="s">
        <v>389</v>
      </c>
      <c r="E1070" s="25" t="s">
        <v>397</v>
      </c>
    </row>
    <row r="1071" spans="2:5" x14ac:dyDescent="0.2">
      <c r="B1071" s="25" t="s">
        <v>1998</v>
      </c>
      <c r="C1071" s="25">
        <v>532839</v>
      </c>
      <c r="D1071" s="25" t="s">
        <v>1999</v>
      </c>
      <c r="E1071" s="25" t="s">
        <v>1128</v>
      </c>
    </row>
    <row r="1072" spans="2:5" x14ac:dyDescent="0.2">
      <c r="B1072" s="25" t="s">
        <v>2000</v>
      </c>
      <c r="C1072" s="25">
        <v>532839</v>
      </c>
      <c r="D1072" s="25" t="s">
        <v>1999</v>
      </c>
      <c r="E1072" s="25" t="s">
        <v>1128</v>
      </c>
    </row>
    <row r="1073" spans="2:5" x14ac:dyDescent="0.2">
      <c r="B1073" s="25" t="s">
        <v>2001</v>
      </c>
      <c r="C1073" s="25">
        <v>531553</v>
      </c>
      <c r="D1073" s="25" t="s">
        <v>389</v>
      </c>
      <c r="E1073" s="25" t="s">
        <v>810</v>
      </c>
    </row>
    <row r="1074" spans="2:5" x14ac:dyDescent="0.2">
      <c r="B1074" s="25" t="s">
        <v>2002</v>
      </c>
      <c r="C1074" s="25">
        <v>540701</v>
      </c>
      <c r="D1074" s="25" t="s">
        <v>2003</v>
      </c>
      <c r="E1074" s="25" t="s">
        <v>427</v>
      </c>
    </row>
    <row r="1075" spans="2:5" x14ac:dyDescent="0.2">
      <c r="B1075" s="25" t="s">
        <v>2004</v>
      </c>
      <c r="C1075" s="25">
        <v>538432</v>
      </c>
      <c r="D1075" s="25" t="s">
        <v>389</v>
      </c>
      <c r="E1075" s="25" t="s">
        <v>411</v>
      </c>
    </row>
    <row r="1076" spans="2:5" x14ac:dyDescent="0.2">
      <c r="B1076" s="25" t="s">
        <v>2005</v>
      </c>
      <c r="C1076" s="25">
        <v>532488</v>
      </c>
      <c r="D1076" s="25" t="s">
        <v>2006</v>
      </c>
      <c r="E1076" s="25" t="s">
        <v>427</v>
      </c>
    </row>
    <row r="1077" spans="2:5" x14ac:dyDescent="0.2">
      <c r="B1077" s="25" t="s">
        <v>2007</v>
      </c>
      <c r="C1077" s="25">
        <v>526285</v>
      </c>
      <c r="D1077" s="25" t="s">
        <v>389</v>
      </c>
      <c r="E1077" s="25" t="s">
        <v>638</v>
      </c>
    </row>
    <row r="1078" spans="2:5" x14ac:dyDescent="0.2">
      <c r="B1078" s="25" t="s">
        <v>2008</v>
      </c>
      <c r="C1078" s="25">
        <v>526315</v>
      </c>
      <c r="D1078" s="25" t="s">
        <v>389</v>
      </c>
      <c r="E1078" s="25" t="s">
        <v>917</v>
      </c>
    </row>
    <row r="1079" spans="2:5" x14ac:dyDescent="0.2">
      <c r="B1079" s="25" t="s">
        <v>2009</v>
      </c>
      <c r="C1079" s="25">
        <v>540699</v>
      </c>
      <c r="D1079" s="25" t="s">
        <v>2010</v>
      </c>
      <c r="E1079" s="25" t="s">
        <v>758</v>
      </c>
    </row>
    <row r="1080" spans="2:5" x14ac:dyDescent="0.2">
      <c r="B1080" s="25" t="s">
        <v>2011</v>
      </c>
      <c r="C1080" s="25">
        <v>540699</v>
      </c>
      <c r="D1080" s="25" t="s">
        <v>2010</v>
      </c>
      <c r="E1080" s="25" t="s">
        <v>758</v>
      </c>
    </row>
    <row r="1081" spans="2:5" x14ac:dyDescent="0.2">
      <c r="B1081" s="25" t="s">
        <v>2012</v>
      </c>
      <c r="C1081" s="25">
        <v>532868</v>
      </c>
      <c r="D1081" s="25" t="s">
        <v>2013</v>
      </c>
      <c r="E1081" s="25" t="s">
        <v>475</v>
      </c>
    </row>
    <row r="1082" spans="2:5" x14ac:dyDescent="0.2">
      <c r="B1082" s="25" t="s">
        <v>2014</v>
      </c>
      <c r="C1082" s="25">
        <v>533146</v>
      </c>
      <c r="D1082" s="25" t="s">
        <v>2015</v>
      </c>
      <c r="E1082" s="25" t="s">
        <v>2016</v>
      </c>
    </row>
    <row r="1083" spans="2:5" x14ac:dyDescent="0.2">
      <c r="B1083" s="25" t="s">
        <v>2017</v>
      </c>
      <c r="C1083" s="25">
        <v>533146</v>
      </c>
      <c r="D1083" s="25" t="s">
        <v>2018</v>
      </c>
      <c r="E1083" s="25" t="s">
        <v>2016</v>
      </c>
    </row>
    <row r="1084" spans="2:5" x14ac:dyDescent="0.2">
      <c r="B1084" s="25" t="s">
        <v>2019</v>
      </c>
      <c r="C1084" s="25">
        <v>505526</v>
      </c>
      <c r="D1084" s="25" t="s">
        <v>389</v>
      </c>
      <c r="E1084" s="25" t="s">
        <v>409</v>
      </c>
    </row>
    <row r="1085" spans="2:5" x14ac:dyDescent="0.2">
      <c r="B1085" s="25" t="s">
        <v>2020</v>
      </c>
      <c r="C1085" s="25">
        <v>542013</v>
      </c>
      <c r="D1085" s="25" t="s">
        <v>389</v>
      </c>
      <c r="E1085" s="25" t="s">
        <v>869</v>
      </c>
    </row>
    <row r="1086" spans="2:5" x14ac:dyDescent="0.2">
      <c r="B1086" s="25" t="s">
        <v>2021</v>
      </c>
      <c r="C1086" s="25">
        <v>541403</v>
      </c>
      <c r="D1086" s="25" t="s">
        <v>2022</v>
      </c>
      <c r="E1086" s="25" t="s">
        <v>503</v>
      </c>
    </row>
    <row r="1087" spans="2:5" x14ac:dyDescent="0.2">
      <c r="B1087" s="25" t="s">
        <v>2023</v>
      </c>
      <c r="C1087" s="25">
        <v>526504</v>
      </c>
      <c r="D1087" s="25" t="s">
        <v>389</v>
      </c>
      <c r="E1087" s="25" t="s">
        <v>578</v>
      </c>
    </row>
    <row r="1088" spans="2:5" x14ac:dyDescent="0.2">
      <c r="B1088" s="25" t="s">
        <v>2024</v>
      </c>
      <c r="C1088" s="25">
        <v>522261</v>
      </c>
      <c r="D1088" s="25" t="s">
        <v>2025</v>
      </c>
      <c r="E1088" s="25" t="s">
        <v>730</v>
      </c>
    </row>
    <row r="1089" spans="2:5" x14ac:dyDescent="0.2">
      <c r="B1089" s="25" t="s">
        <v>2026</v>
      </c>
      <c r="C1089" s="25">
        <v>522261</v>
      </c>
      <c r="D1089" s="25" t="s">
        <v>2025</v>
      </c>
      <c r="E1089" s="25" t="s">
        <v>730</v>
      </c>
    </row>
    <row r="1090" spans="2:5" x14ac:dyDescent="0.2">
      <c r="B1090" s="25" t="s">
        <v>2027</v>
      </c>
      <c r="C1090" s="25">
        <v>512519</v>
      </c>
      <c r="D1090" s="25" t="s">
        <v>2028</v>
      </c>
      <c r="E1090" s="25" t="s">
        <v>404</v>
      </c>
    </row>
    <row r="1091" spans="2:5" x14ac:dyDescent="0.2">
      <c r="B1091" s="25" t="s">
        <v>2029</v>
      </c>
      <c r="C1091" s="25" t="s">
        <v>389</v>
      </c>
      <c r="D1091" s="25" t="s">
        <v>2030</v>
      </c>
      <c r="E1091" s="25" t="s">
        <v>480</v>
      </c>
    </row>
    <row r="1092" spans="2:5" x14ac:dyDescent="0.2">
      <c r="B1092" s="25" t="s">
        <v>2031</v>
      </c>
      <c r="C1092" s="25">
        <v>533176</v>
      </c>
      <c r="D1092" s="25" t="s">
        <v>2032</v>
      </c>
      <c r="E1092" s="25" t="s">
        <v>392</v>
      </c>
    </row>
    <row r="1093" spans="2:5" x14ac:dyDescent="0.2">
      <c r="B1093" s="25" t="s">
        <v>2033</v>
      </c>
      <c r="C1093" s="25">
        <v>526783</v>
      </c>
      <c r="D1093" s="25" t="s">
        <v>389</v>
      </c>
      <c r="E1093" s="25" t="s">
        <v>578</v>
      </c>
    </row>
    <row r="1094" spans="2:5" x14ac:dyDescent="0.2">
      <c r="B1094" s="25" t="s">
        <v>2034</v>
      </c>
      <c r="C1094" s="25">
        <v>539267</v>
      </c>
      <c r="D1094" s="25" t="s">
        <v>389</v>
      </c>
      <c r="E1094" s="25" t="s">
        <v>411</v>
      </c>
    </row>
    <row r="1095" spans="2:5" x14ac:dyDescent="0.2">
      <c r="B1095" s="25" t="s">
        <v>2035</v>
      </c>
      <c r="C1095" s="25">
        <v>539524</v>
      </c>
      <c r="D1095" s="25" t="s">
        <v>2036</v>
      </c>
      <c r="E1095" s="25" t="s">
        <v>578</v>
      </c>
    </row>
    <row r="1096" spans="2:5" x14ac:dyDescent="0.2">
      <c r="B1096" s="25" t="s">
        <v>2037</v>
      </c>
      <c r="C1096" s="25">
        <v>541299</v>
      </c>
      <c r="D1096" s="25" t="s">
        <v>389</v>
      </c>
      <c r="E1096" s="25" t="s">
        <v>578</v>
      </c>
    </row>
    <row r="1097" spans="2:5" x14ac:dyDescent="0.2">
      <c r="B1097" s="25" t="s">
        <v>2038</v>
      </c>
      <c r="C1097" s="25">
        <v>500124</v>
      </c>
      <c r="D1097" s="25" t="s">
        <v>2039</v>
      </c>
      <c r="E1097" s="25" t="s">
        <v>427</v>
      </c>
    </row>
    <row r="1098" spans="2:5" x14ac:dyDescent="0.2">
      <c r="B1098" s="25" t="s">
        <v>2040</v>
      </c>
      <c r="C1098" s="25">
        <v>540144</v>
      </c>
      <c r="D1098" s="25" t="s">
        <v>389</v>
      </c>
      <c r="E1098" s="25" t="s">
        <v>473</v>
      </c>
    </row>
    <row r="1099" spans="2:5" x14ac:dyDescent="0.2">
      <c r="B1099" s="25" t="s">
        <v>2041</v>
      </c>
      <c r="C1099" s="25">
        <v>523618</v>
      </c>
      <c r="D1099" s="25" t="s">
        <v>2042</v>
      </c>
      <c r="E1099" s="25" t="s">
        <v>1637</v>
      </c>
    </row>
    <row r="1100" spans="2:5" x14ac:dyDescent="0.2">
      <c r="B1100" s="25" t="s">
        <v>2043</v>
      </c>
      <c r="C1100" s="25">
        <v>523618</v>
      </c>
      <c r="D1100" s="25" t="s">
        <v>2042</v>
      </c>
      <c r="E1100" s="25" t="s">
        <v>1637</v>
      </c>
    </row>
    <row r="1101" spans="2:5" x14ac:dyDescent="0.2">
      <c r="B1101" s="25" t="s">
        <v>2044</v>
      </c>
      <c r="C1101" s="25">
        <v>534674</v>
      </c>
      <c r="D1101" s="25" t="s">
        <v>2045</v>
      </c>
      <c r="E1101" s="25" t="s">
        <v>411</v>
      </c>
    </row>
    <row r="1102" spans="2:5" x14ac:dyDescent="0.2">
      <c r="B1102" s="25" t="s">
        <v>2046</v>
      </c>
      <c r="C1102" s="25">
        <v>511634</v>
      </c>
      <c r="D1102" s="25" t="s">
        <v>389</v>
      </c>
      <c r="E1102" s="25" t="s">
        <v>787</v>
      </c>
    </row>
    <row r="1103" spans="2:5" x14ac:dyDescent="0.2">
      <c r="B1103" s="25" t="s">
        <v>2047</v>
      </c>
      <c r="C1103" s="25">
        <v>531471</v>
      </c>
      <c r="D1103" s="25" t="s">
        <v>389</v>
      </c>
      <c r="E1103" s="25" t="s">
        <v>730</v>
      </c>
    </row>
    <row r="1104" spans="2:5" x14ac:dyDescent="0.2">
      <c r="B1104" s="25" t="s">
        <v>2048</v>
      </c>
      <c r="C1104" s="25">
        <v>504908</v>
      </c>
      <c r="D1104" s="25" t="s">
        <v>389</v>
      </c>
      <c r="E1104" s="25" t="s">
        <v>744</v>
      </c>
    </row>
    <row r="1105" spans="2:5" x14ac:dyDescent="0.2">
      <c r="B1105" s="25" t="s">
        <v>2049</v>
      </c>
      <c r="C1105" s="25">
        <v>526355</v>
      </c>
      <c r="D1105" s="25" t="s">
        <v>389</v>
      </c>
      <c r="E1105" s="25" t="s">
        <v>509</v>
      </c>
    </row>
    <row r="1106" spans="2:5" x14ac:dyDescent="0.2">
      <c r="B1106" s="25" t="s">
        <v>2050</v>
      </c>
      <c r="C1106" s="25">
        <v>517437</v>
      </c>
      <c r="D1106" s="25" t="s">
        <v>389</v>
      </c>
      <c r="E1106" s="25" t="s">
        <v>509</v>
      </c>
    </row>
    <row r="1107" spans="2:5" x14ac:dyDescent="0.2">
      <c r="B1107" s="25" t="s">
        <v>2051</v>
      </c>
      <c r="C1107" s="25">
        <v>532610</v>
      </c>
      <c r="D1107" s="25" t="s">
        <v>2052</v>
      </c>
      <c r="E1107" s="25" t="s">
        <v>1088</v>
      </c>
    </row>
    <row r="1108" spans="2:5" x14ac:dyDescent="0.2">
      <c r="B1108" s="25" t="s">
        <v>2053</v>
      </c>
      <c r="C1108" s="25">
        <v>538608</v>
      </c>
      <c r="D1108" s="25" t="s">
        <v>2054</v>
      </c>
      <c r="E1108" s="25" t="s">
        <v>755</v>
      </c>
    </row>
    <row r="1109" spans="2:5" x14ac:dyDescent="0.2">
      <c r="B1109" s="25" t="s">
        <v>2055</v>
      </c>
      <c r="C1109" s="25">
        <v>532365</v>
      </c>
      <c r="D1109" s="25" t="s">
        <v>2056</v>
      </c>
      <c r="E1109" s="25" t="s">
        <v>375</v>
      </c>
    </row>
    <row r="1110" spans="2:5" x14ac:dyDescent="0.2">
      <c r="B1110" s="25" t="s">
        <v>2057</v>
      </c>
      <c r="C1110" s="25">
        <v>505242</v>
      </c>
      <c r="D1110" s="25" t="s">
        <v>2058</v>
      </c>
      <c r="E1110" s="25" t="s">
        <v>397</v>
      </c>
    </row>
    <row r="1111" spans="2:5" x14ac:dyDescent="0.2">
      <c r="B1111" s="25" t="s">
        <v>2059</v>
      </c>
      <c r="C1111" s="25">
        <v>539681</v>
      </c>
      <c r="D1111" s="25" t="s">
        <v>389</v>
      </c>
      <c r="E1111" s="25" t="s">
        <v>406</v>
      </c>
    </row>
    <row r="1112" spans="2:5" x14ac:dyDescent="0.2">
      <c r="B1112" s="25" t="s">
        <v>2060</v>
      </c>
      <c r="C1112" s="25">
        <v>540795</v>
      </c>
      <c r="D1112" s="25" t="s">
        <v>389</v>
      </c>
      <c r="E1112" s="25" t="s">
        <v>687</v>
      </c>
    </row>
    <row r="1113" spans="2:5" x14ac:dyDescent="0.2">
      <c r="B1113" s="25" t="s">
        <v>2061</v>
      </c>
      <c r="C1113" s="25">
        <v>524818</v>
      </c>
      <c r="D1113" s="25" t="s">
        <v>389</v>
      </c>
      <c r="E1113" s="25" t="s">
        <v>549</v>
      </c>
    </row>
    <row r="1114" spans="2:5" x14ac:dyDescent="0.2">
      <c r="B1114" s="25" t="s">
        <v>2062</v>
      </c>
      <c r="C1114" s="25">
        <v>530779</v>
      </c>
      <c r="D1114" s="25" t="s">
        <v>389</v>
      </c>
      <c r="E1114" s="25" t="s">
        <v>406</v>
      </c>
    </row>
    <row r="1115" spans="2:5" x14ac:dyDescent="0.2">
      <c r="B1115" s="25" t="s">
        <v>2063</v>
      </c>
      <c r="C1115" s="25">
        <v>517238</v>
      </c>
      <c r="D1115" s="25" t="s">
        <v>389</v>
      </c>
      <c r="E1115" s="25" t="s">
        <v>931</v>
      </c>
    </row>
    <row r="1116" spans="2:5" x14ac:dyDescent="0.2">
      <c r="B1116" s="25" t="s">
        <v>2064</v>
      </c>
      <c r="C1116" s="25">
        <v>532707</v>
      </c>
      <c r="D1116" s="25" t="s">
        <v>2065</v>
      </c>
      <c r="E1116" s="25" t="s">
        <v>549</v>
      </c>
    </row>
    <row r="1117" spans="2:5" x14ac:dyDescent="0.2">
      <c r="B1117" s="25" t="s">
        <v>2066</v>
      </c>
      <c r="C1117" s="25">
        <v>531533</v>
      </c>
      <c r="D1117" s="25" t="s">
        <v>389</v>
      </c>
      <c r="E1117" s="25" t="s">
        <v>375</v>
      </c>
    </row>
    <row r="1118" spans="2:5" x14ac:dyDescent="0.2">
      <c r="B1118" s="25" t="s">
        <v>2067</v>
      </c>
      <c r="C1118" s="25" t="s">
        <v>389</v>
      </c>
      <c r="D1118" s="25" t="s">
        <v>2068</v>
      </c>
      <c r="E1118" s="25" t="s">
        <v>400</v>
      </c>
    </row>
    <row r="1119" spans="2:5" x14ac:dyDescent="0.2">
      <c r="B1119" s="25" t="s">
        <v>2069</v>
      </c>
      <c r="C1119" s="25">
        <v>507917</v>
      </c>
      <c r="D1119" s="25" t="s">
        <v>389</v>
      </c>
      <c r="E1119" s="25" t="s">
        <v>475</v>
      </c>
    </row>
    <row r="1120" spans="2:5" x14ac:dyDescent="0.2">
      <c r="B1120" s="25" t="s">
        <v>2070</v>
      </c>
      <c r="C1120" s="25">
        <v>520081</v>
      </c>
      <c r="D1120" s="25" t="s">
        <v>389</v>
      </c>
      <c r="E1120" s="25" t="s">
        <v>421</v>
      </c>
    </row>
    <row r="1121" spans="2:5" x14ac:dyDescent="0.2">
      <c r="B1121" s="25" t="s">
        <v>2071</v>
      </c>
      <c r="C1121" s="25">
        <v>541053</v>
      </c>
      <c r="D1121" s="25" t="s">
        <v>389</v>
      </c>
      <c r="E1121" s="25" t="s">
        <v>372</v>
      </c>
    </row>
    <row r="1122" spans="2:5" x14ac:dyDescent="0.2">
      <c r="B1122" s="25" t="s">
        <v>2072</v>
      </c>
      <c r="C1122" s="25">
        <v>590022</v>
      </c>
      <c r="D1122" s="25" t="s">
        <v>2073</v>
      </c>
      <c r="E1122" s="25" t="s">
        <v>404</v>
      </c>
    </row>
    <row r="1123" spans="2:5" x14ac:dyDescent="0.2">
      <c r="B1123" s="25" t="s">
        <v>2074</v>
      </c>
      <c r="C1123" s="25">
        <v>531346</v>
      </c>
      <c r="D1123" s="25" t="s">
        <v>389</v>
      </c>
      <c r="E1123" s="25" t="s">
        <v>869</v>
      </c>
    </row>
    <row r="1124" spans="2:5" x14ac:dyDescent="0.2">
      <c r="B1124" s="25" t="s">
        <v>2075</v>
      </c>
      <c r="C1124" s="25">
        <v>532751</v>
      </c>
      <c r="D1124" s="25" t="s">
        <v>2076</v>
      </c>
      <c r="E1124" s="25" t="s">
        <v>687</v>
      </c>
    </row>
    <row r="1125" spans="2:5" x14ac:dyDescent="0.2">
      <c r="B1125" s="25" t="s">
        <v>2077</v>
      </c>
      <c r="C1125" s="25" t="s">
        <v>389</v>
      </c>
      <c r="D1125" s="25" t="s">
        <v>2078</v>
      </c>
      <c r="E1125" s="25" t="s">
        <v>480</v>
      </c>
    </row>
    <row r="1126" spans="2:5" x14ac:dyDescent="0.2">
      <c r="B1126" s="25" t="s">
        <v>2079</v>
      </c>
      <c r="C1126" s="25">
        <v>532927</v>
      </c>
      <c r="D1126" s="25" t="s">
        <v>2080</v>
      </c>
      <c r="E1126" s="25" t="s">
        <v>719</v>
      </c>
    </row>
    <row r="1127" spans="2:5" x14ac:dyDescent="0.2">
      <c r="B1127" s="25" t="s">
        <v>2081</v>
      </c>
      <c r="C1127" s="25">
        <v>534839</v>
      </c>
      <c r="D1127" s="25" t="s">
        <v>389</v>
      </c>
      <c r="E1127" s="25" t="s">
        <v>587</v>
      </c>
    </row>
    <row r="1128" spans="2:5" x14ac:dyDescent="0.2">
      <c r="B1128" s="25" t="s">
        <v>2082</v>
      </c>
      <c r="C1128" s="25">
        <v>530643</v>
      </c>
      <c r="D1128" s="25" t="s">
        <v>389</v>
      </c>
      <c r="E1128" s="25" t="s">
        <v>931</v>
      </c>
    </row>
    <row r="1129" spans="2:5" x14ac:dyDescent="0.2">
      <c r="B1129" s="25" t="s">
        <v>2083</v>
      </c>
      <c r="C1129" s="25">
        <v>523732</v>
      </c>
      <c r="D1129" s="25" t="s">
        <v>389</v>
      </c>
      <c r="E1129" s="25" t="s">
        <v>884</v>
      </c>
    </row>
    <row r="1130" spans="2:5" x14ac:dyDescent="0.2">
      <c r="B1130" s="25" t="s">
        <v>2084</v>
      </c>
      <c r="C1130" s="25">
        <v>538708</v>
      </c>
      <c r="D1130" s="25" t="s">
        <v>389</v>
      </c>
      <c r="E1130" s="25" t="s">
        <v>406</v>
      </c>
    </row>
    <row r="1131" spans="2:5" x14ac:dyDescent="0.2">
      <c r="B1131" s="25" t="s">
        <v>2085</v>
      </c>
      <c r="C1131" s="25">
        <v>538708</v>
      </c>
      <c r="D1131" s="25" t="s">
        <v>389</v>
      </c>
      <c r="E1131" s="25" t="s">
        <v>406</v>
      </c>
    </row>
    <row r="1132" spans="2:5" x14ac:dyDescent="0.2">
      <c r="B1132" s="25" t="s">
        <v>2086</v>
      </c>
      <c r="C1132" s="25">
        <v>526703</v>
      </c>
      <c r="D1132" s="25" t="s">
        <v>389</v>
      </c>
      <c r="E1132" s="25" t="s">
        <v>509</v>
      </c>
    </row>
    <row r="1133" spans="2:5" x14ac:dyDescent="0.2">
      <c r="B1133" s="25" t="s">
        <v>2087</v>
      </c>
      <c r="C1133" s="25">
        <v>540063</v>
      </c>
      <c r="D1133" s="25" t="s">
        <v>389</v>
      </c>
      <c r="E1133" s="25" t="s">
        <v>375</v>
      </c>
    </row>
    <row r="1134" spans="2:5" x14ac:dyDescent="0.2">
      <c r="B1134" s="25" t="s">
        <v>2088</v>
      </c>
      <c r="C1134" s="25">
        <v>532922</v>
      </c>
      <c r="D1134" s="25" t="s">
        <v>2089</v>
      </c>
      <c r="E1134" s="25" t="s">
        <v>372</v>
      </c>
    </row>
    <row r="1135" spans="2:5" x14ac:dyDescent="0.2">
      <c r="B1135" s="25" t="s">
        <v>2090</v>
      </c>
      <c r="C1135" s="25">
        <v>532696</v>
      </c>
      <c r="D1135" s="25" t="s">
        <v>2091</v>
      </c>
      <c r="E1135" s="25" t="s">
        <v>494</v>
      </c>
    </row>
    <row r="1136" spans="2:5" x14ac:dyDescent="0.2">
      <c r="B1136" s="25" t="s">
        <v>2092</v>
      </c>
      <c r="C1136" s="25">
        <v>526483</v>
      </c>
      <c r="D1136" s="25" t="s">
        <v>389</v>
      </c>
      <c r="E1136" s="25" t="s">
        <v>1628</v>
      </c>
    </row>
    <row r="1137" spans="2:5" x14ac:dyDescent="0.2">
      <c r="B1137" s="25" t="s">
        <v>2093</v>
      </c>
      <c r="C1137" s="25">
        <v>535694</v>
      </c>
      <c r="D1137" s="25" t="s">
        <v>389</v>
      </c>
      <c r="E1137" s="25" t="s">
        <v>411</v>
      </c>
    </row>
    <row r="1138" spans="2:5" x14ac:dyDescent="0.2">
      <c r="B1138" s="25" t="s">
        <v>2094</v>
      </c>
      <c r="C1138" s="25">
        <v>505200</v>
      </c>
      <c r="D1138" s="25" t="s">
        <v>2095</v>
      </c>
      <c r="E1138" s="25" t="s">
        <v>1047</v>
      </c>
    </row>
    <row r="1139" spans="2:5" x14ac:dyDescent="0.2">
      <c r="B1139" s="25" t="s">
        <v>2096</v>
      </c>
      <c r="C1139" s="25">
        <v>500125</v>
      </c>
      <c r="D1139" s="25" t="s">
        <v>2097</v>
      </c>
      <c r="E1139" s="25" t="s">
        <v>1088</v>
      </c>
    </row>
    <row r="1140" spans="2:5" x14ac:dyDescent="0.2">
      <c r="B1140" s="25" t="s">
        <v>2098</v>
      </c>
      <c r="C1140" s="25">
        <v>500125</v>
      </c>
      <c r="D1140" s="25" t="s">
        <v>2097</v>
      </c>
      <c r="E1140" s="25" t="s">
        <v>1088</v>
      </c>
    </row>
    <row r="1141" spans="2:5" x14ac:dyDescent="0.2">
      <c r="B1141" s="25" t="s">
        <v>2099</v>
      </c>
      <c r="C1141" s="25">
        <v>523127</v>
      </c>
      <c r="D1141" s="25" t="s">
        <v>2100</v>
      </c>
      <c r="E1141" s="25" t="s">
        <v>590</v>
      </c>
    </row>
    <row r="1142" spans="2:5" x14ac:dyDescent="0.2">
      <c r="B1142" s="25" t="s">
        <v>2101</v>
      </c>
      <c r="C1142" s="25">
        <v>500840</v>
      </c>
      <c r="D1142" s="25" t="s">
        <v>2102</v>
      </c>
      <c r="E1142" s="25" t="s">
        <v>590</v>
      </c>
    </row>
    <row r="1143" spans="2:5" x14ac:dyDescent="0.2">
      <c r="B1143" s="25" t="s">
        <v>2103</v>
      </c>
      <c r="C1143" s="25">
        <v>523708</v>
      </c>
      <c r="D1143" s="25" t="s">
        <v>2104</v>
      </c>
      <c r="E1143" s="25" t="s">
        <v>397</v>
      </c>
    </row>
    <row r="1144" spans="2:5" x14ac:dyDescent="0.2">
      <c r="B1144" s="25" t="s">
        <v>2105</v>
      </c>
      <c r="C1144" s="25">
        <v>523708</v>
      </c>
      <c r="D1144" s="25" t="s">
        <v>2104</v>
      </c>
      <c r="E1144" s="25" t="s">
        <v>397</v>
      </c>
    </row>
    <row r="1145" spans="2:5" x14ac:dyDescent="0.2">
      <c r="B1145" s="25" t="s">
        <v>2106</v>
      </c>
      <c r="C1145" s="25">
        <v>538653</v>
      </c>
      <c r="D1145" s="25" t="s">
        <v>2107</v>
      </c>
      <c r="E1145" s="25" t="s">
        <v>755</v>
      </c>
    </row>
    <row r="1146" spans="2:5" x14ac:dyDescent="0.2">
      <c r="B1146" s="25" t="s">
        <v>2108</v>
      </c>
      <c r="C1146" s="25">
        <v>530581</v>
      </c>
      <c r="D1146" s="25" t="s">
        <v>389</v>
      </c>
      <c r="E1146" s="25" t="s">
        <v>810</v>
      </c>
    </row>
    <row r="1147" spans="2:5" x14ac:dyDescent="0.2">
      <c r="B1147" s="25" t="s">
        <v>2109</v>
      </c>
      <c r="C1147" s="25">
        <v>532820</v>
      </c>
      <c r="D1147" s="25" t="s">
        <v>2110</v>
      </c>
      <c r="E1147" s="25" t="s">
        <v>404</v>
      </c>
    </row>
    <row r="1148" spans="2:5" x14ac:dyDescent="0.2">
      <c r="B1148" s="25" t="s">
        <v>2111</v>
      </c>
      <c r="C1148" s="25">
        <v>513452</v>
      </c>
      <c r="D1148" s="25" t="s">
        <v>389</v>
      </c>
      <c r="E1148" s="25" t="s">
        <v>421</v>
      </c>
    </row>
    <row r="1149" spans="2:5" x14ac:dyDescent="0.2">
      <c r="B1149" s="25" t="s">
        <v>2112</v>
      </c>
      <c r="C1149" s="25">
        <v>500123</v>
      </c>
      <c r="D1149" s="25" t="s">
        <v>389</v>
      </c>
      <c r="E1149" s="25" t="s">
        <v>437</v>
      </c>
    </row>
    <row r="1150" spans="2:5" x14ac:dyDescent="0.2">
      <c r="B1150" s="25" t="s">
        <v>2113</v>
      </c>
      <c r="C1150" s="25">
        <v>500123</v>
      </c>
      <c r="D1150" s="25" t="s">
        <v>389</v>
      </c>
      <c r="E1150" s="25" t="s">
        <v>437</v>
      </c>
    </row>
    <row r="1151" spans="2:5" x14ac:dyDescent="0.2">
      <c r="B1151" s="25" t="s">
        <v>2114</v>
      </c>
      <c r="C1151" s="25">
        <v>503681</v>
      </c>
      <c r="D1151" s="25" t="s">
        <v>389</v>
      </c>
      <c r="E1151" s="25" t="s">
        <v>810</v>
      </c>
    </row>
    <row r="1152" spans="2:5" x14ac:dyDescent="0.2">
      <c r="B1152" s="25" t="s">
        <v>2115</v>
      </c>
      <c r="C1152" s="25">
        <v>523329</v>
      </c>
      <c r="D1152" s="25" t="s">
        <v>389</v>
      </c>
      <c r="E1152" s="25" t="s">
        <v>475</v>
      </c>
    </row>
    <row r="1153" spans="2:5" x14ac:dyDescent="0.2">
      <c r="B1153" s="25" t="s">
        <v>2116</v>
      </c>
      <c r="C1153" s="25">
        <v>505700</v>
      </c>
      <c r="D1153" s="25" t="s">
        <v>2117</v>
      </c>
      <c r="E1153" s="25" t="s">
        <v>397</v>
      </c>
    </row>
    <row r="1154" spans="2:5" x14ac:dyDescent="0.2">
      <c r="B1154" s="25" t="s">
        <v>2118</v>
      </c>
      <c r="C1154" s="25">
        <v>500128</v>
      </c>
      <c r="D1154" s="25" t="s">
        <v>2119</v>
      </c>
      <c r="E1154" s="25" t="s">
        <v>787</v>
      </c>
    </row>
    <row r="1155" spans="2:5" x14ac:dyDescent="0.2">
      <c r="B1155" s="25" t="s">
        <v>2120</v>
      </c>
      <c r="C1155" s="25">
        <v>533264</v>
      </c>
      <c r="D1155" s="25" t="s">
        <v>2121</v>
      </c>
      <c r="E1155" s="25" t="s">
        <v>787</v>
      </c>
    </row>
    <row r="1156" spans="2:5" x14ac:dyDescent="0.2">
      <c r="B1156" s="25" t="s">
        <v>2122</v>
      </c>
      <c r="C1156" s="25">
        <v>526608</v>
      </c>
      <c r="D1156" s="25" t="s">
        <v>2123</v>
      </c>
      <c r="E1156" s="25" t="s">
        <v>712</v>
      </c>
    </row>
    <row r="1157" spans="2:5" x14ac:dyDescent="0.2">
      <c r="B1157" s="25" t="s">
        <v>2124</v>
      </c>
      <c r="C1157" s="25">
        <v>526608</v>
      </c>
      <c r="D1157" s="25" t="s">
        <v>2123</v>
      </c>
      <c r="E1157" s="25" t="s">
        <v>712</v>
      </c>
    </row>
    <row r="1158" spans="2:5" x14ac:dyDescent="0.2">
      <c r="B1158" s="25" t="s">
        <v>2125</v>
      </c>
      <c r="C1158" s="25">
        <v>526473</v>
      </c>
      <c r="D1158" s="25" t="s">
        <v>389</v>
      </c>
      <c r="E1158" s="25" t="s">
        <v>587</v>
      </c>
    </row>
    <row r="1159" spans="2:5" x14ac:dyDescent="0.2">
      <c r="B1159" s="25" t="s">
        <v>2126</v>
      </c>
      <c r="C1159" s="25">
        <v>526473</v>
      </c>
      <c r="D1159" s="25" t="s">
        <v>389</v>
      </c>
      <c r="E1159" s="25" t="s">
        <v>587</v>
      </c>
    </row>
    <row r="1160" spans="2:5" x14ac:dyDescent="0.2">
      <c r="B1160" s="25" t="s">
        <v>2127</v>
      </c>
      <c r="C1160" s="25">
        <v>526705</v>
      </c>
      <c r="D1160" s="25" t="s">
        <v>389</v>
      </c>
      <c r="E1160" s="25" t="s">
        <v>411</v>
      </c>
    </row>
    <row r="1161" spans="2:5" x14ac:dyDescent="0.2">
      <c r="B1161" s="25" t="s">
        <v>2128</v>
      </c>
      <c r="C1161" s="25">
        <v>522074</v>
      </c>
      <c r="D1161" s="25" t="s">
        <v>2129</v>
      </c>
      <c r="E1161" s="25" t="s">
        <v>397</v>
      </c>
    </row>
    <row r="1162" spans="2:5" x14ac:dyDescent="0.2">
      <c r="B1162" s="25" t="s">
        <v>2130</v>
      </c>
      <c r="C1162" s="25" t="s">
        <v>389</v>
      </c>
      <c r="D1162" s="25" t="s">
        <v>2131</v>
      </c>
      <c r="E1162" s="25" t="s">
        <v>480</v>
      </c>
    </row>
    <row r="1163" spans="2:5" x14ac:dyDescent="0.2">
      <c r="B1163" s="25" t="s">
        <v>2132</v>
      </c>
      <c r="C1163" s="25">
        <v>531278</v>
      </c>
      <c r="D1163" s="25" t="s">
        <v>389</v>
      </c>
      <c r="E1163" s="25" t="s">
        <v>372</v>
      </c>
    </row>
    <row r="1164" spans="2:5" x14ac:dyDescent="0.2">
      <c r="B1164" s="25" t="s">
        <v>2133</v>
      </c>
      <c r="C1164" s="25">
        <v>517477</v>
      </c>
      <c r="D1164" s="25" t="s">
        <v>389</v>
      </c>
      <c r="E1164" s="25" t="s">
        <v>482</v>
      </c>
    </row>
    <row r="1165" spans="2:5" x14ac:dyDescent="0.2">
      <c r="B1165" s="25" t="s">
        <v>2134</v>
      </c>
      <c r="C1165" s="25">
        <v>504000</v>
      </c>
      <c r="D1165" s="25" t="s">
        <v>389</v>
      </c>
      <c r="E1165" s="25" t="s">
        <v>687</v>
      </c>
    </row>
    <row r="1166" spans="2:5" x14ac:dyDescent="0.2">
      <c r="B1166" s="25" t="s">
        <v>2135</v>
      </c>
      <c r="C1166" s="25">
        <v>522027</v>
      </c>
      <c r="D1166" s="25" t="s">
        <v>389</v>
      </c>
      <c r="E1166" s="25" t="s">
        <v>397</v>
      </c>
    </row>
    <row r="1167" spans="2:5" x14ac:dyDescent="0.2">
      <c r="B1167" s="25" t="s">
        <v>2136</v>
      </c>
      <c r="C1167" s="25">
        <v>522027</v>
      </c>
      <c r="D1167" s="25" t="s">
        <v>389</v>
      </c>
      <c r="E1167" s="25" t="s">
        <v>397</v>
      </c>
    </row>
    <row r="1168" spans="2:5" x14ac:dyDescent="0.2">
      <c r="B1168" s="25" t="s">
        <v>2137</v>
      </c>
      <c r="C1168" s="25">
        <v>531162</v>
      </c>
      <c r="D1168" s="25" t="s">
        <v>2138</v>
      </c>
      <c r="E1168" s="25" t="s">
        <v>571</v>
      </c>
    </row>
    <row r="1169" spans="2:5" x14ac:dyDescent="0.2">
      <c r="B1169" s="25" t="s">
        <v>2139</v>
      </c>
      <c r="C1169" s="25" t="s">
        <v>389</v>
      </c>
      <c r="D1169" s="25" t="s">
        <v>2140</v>
      </c>
      <c r="E1169" s="25" t="s">
        <v>571</v>
      </c>
    </row>
    <row r="1170" spans="2:5" x14ac:dyDescent="0.2">
      <c r="B1170" s="25" t="s">
        <v>2141</v>
      </c>
      <c r="C1170" s="25">
        <v>533208</v>
      </c>
      <c r="D1170" s="25" t="s">
        <v>389</v>
      </c>
      <c r="E1170" s="25" t="s">
        <v>383</v>
      </c>
    </row>
    <row r="1171" spans="2:5" x14ac:dyDescent="0.2">
      <c r="B1171" s="25" t="s">
        <v>2142</v>
      </c>
      <c r="C1171" s="25">
        <v>533218</v>
      </c>
      <c r="D1171" s="25" t="s">
        <v>2143</v>
      </c>
      <c r="E1171" s="25" t="s">
        <v>475</v>
      </c>
    </row>
    <row r="1172" spans="2:5" x14ac:dyDescent="0.2">
      <c r="B1172" s="25" t="s">
        <v>2144</v>
      </c>
      <c r="C1172" s="25">
        <v>542602</v>
      </c>
      <c r="D1172" s="25" t="s">
        <v>2145</v>
      </c>
      <c r="E1172" s="25" t="s">
        <v>409</v>
      </c>
    </row>
    <row r="1173" spans="2:5" x14ac:dyDescent="0.2">
      <c r="B1173" s="25" t="s">
        <v>2146</v>
      </c>
      <c r="C1173" s="25">
        <v>504008</v>
      </c>
      <c r="D1173" s="25" t="s">
        <v>2147</v>
      </c>
      <c r="E1173" s="25" t="s">
        <v>432</v>
      </c>
    </row>
    <row r="1174" spans="2:5" x14ac:dyDescent="0.2">
      <c r="B1174" s="25" t="s">
        <v>2148</v>
      </c>
      <c r="C1174" s="25">
        <v>538882</v>
      </c>
      <c r="D1174" s="25" t="s">
        <v>389</v>
      </c>
      <c r="E1174" s="25" t="s">
        <v>372</v>
      </c>
    </row>
    <row r="1175" spans="2:5" x14ac:dyDescent="0.2">
      <c r="B1175" s="25" t="s">
        <v>2149</v>
      </c>
      <c r="C1175" s="25">
        <v>507265</v>
      </c>
      <c r="D1175" s="25" t="s">
        <v>389</v>
      </c>
      <c r="E1175" s="25" t="s">
        <v>567</v>
      </c>
    </row>
    <row r="1176" spans="2:5" x14ac:dyDescent="0.2">
      <c r="B1176" s="25" t="s">
        <v>2150</v>
      </c>
      <c r="C1176" s="25">
        <v>530333</v>
      </c>
      <c r="D1176" s="25" t="s">
        <v>389</v>
      </c>
      <c r="E1176" s="25" t="s">
        <v>687</v>
      </c>
    </row>
    <row r="1177" spans="2:5" x14ac:dyDescent="0.2">
      <c r="B1177" s="25" t="s">
        <v>2151</v>
      </c>
      <c r="C1177" s="25">
        <v>532737</v>
      </c>
      <c r="D1177" s="25" t="s">
        <v>2152</v>
      </c>
      <c r="E1177" s="25" t="s">
        <v>372</v>
      </c>
    </row>
    <row r="1178" spans="2:5" x14ac:dyDescent="0.2">
      <c r="B1178" s="25" t="s">
        <v>2153</v>
      </c>
      <c r="C1178" s="25" t="s">
        <v>389</v>
      </c>
      <c r="D1178" s="25" t="s">
        <v>2154</v>
      </c>
      <c r="E1178" s="25" t="s">
        <v>400</v>
      </c>
    </row>
    <row r="1179" spans="2:5" x14ac:dyDescent="0.2">
      <c r="B1179" s="25" t="s">
        <v>2155</v>
      </c>
      <c r="C1179" s="25">
        <v>533161</v>
      </c>
      <c r="D1179" s="25" t="s">
        <v>2156</v>
      </c>
      <c r="E1179" s="25" t="s">
        <v>584</v>
      </c>
    </row>
    <row r="1180" spans="2:5" x14ac:dyDescent="0.2">
      <c r="B1180" s="25" t="s">
        <v>2157</v>
      </c>
      <c r="C1180" s="25">
        <v>524768</v>
      </c>
      <c r="D1180" s="25" t="s">
        <v>389</v>
      </c>
      <c r="E1180" s="25" t="s">
        <v>437</v>
      </c>
    </row>
    <row r="1181" spans="2:5" x14ac:dyDescent="0.2">
      <c r="B1181" s="25" t="s">
        <v>2158</v>
      </c>
      <c r="C1181" s="25">
        <v>532038</v>
      </c>
      <c r="D1181" s="25" t="s">
        <v>389</v>
      </c>
      <c r="E1181" s="25" t="s">
        <v>411</v>
      </c>
    </row>
    <row r="1182" spans="2:5" x14ac:dyDescent="0.2">
      <c r="B1182" s="25" t="s">
        <v>2159</v>
      </c>
      <c r="C1182" s="25">
        <v>532920</v>
      </c>
      <c r="D1182" s="25" t="s">
        <v>2160</v>
      </c>
      <c r="E1182" s="25" t="s">
        <v>1021</v>
      </c>
    </row>
    <row r="1183" spans="2:5" x14ac:dyDescent="0.2">
      <c r="B1183" s="25" t="s">
        <v>2161</v>
      </c>
      <c r="C1183" s="25">
        <v>500132</v>
      </c>
      <c r="D1183" s="25" t="s">
        <v>389</v>
      </c>
      <c r="E1183" s="25" t="s">
        <v>1088</v>
      </c>
    </row>
    <row r="1184" spans="2:5" x14ac:dyDescent="0.2">
      <c r="B1184" s="25" t="s">
        <v>2162</v>
      </c>
      <c r="C1184" s="25">
        <v>509525</v>
      </c>
      <c r="D1184" s="25" t="s">
        <v>389</v>
      </c>
      <c r="E1184" s="25" t="s">
        <v>378</v>
      </c>
    </row>
    <row r="1185" spans="2:5" x14ac:dyDescent="0.2">
      <c r="B1185" s="25" t="s">
        <v>2163</v>
      </c>
      <c r="C1185" s="25">
        <v>504351</v>
      </c>
      <c r="D1185" s="25" t="s">
        <v>389</v>
      </c>
      <c r="E1185" s="25" t="s">
        <v>375</v>
      </c>
    </row>
    <row r="1186" spans="2:5" x14ac:dyDescent="0.2">
      <c r="B1186" s="25" t="s">
        <v>2164</v>
      </c>
      <c r="C1186" s="25">
        <v>504351</v>
      </c>
      <c r="D1186" s="25" t="s">
        <v>389</v>
      </c>
      <c r="E1186" s="25" t="s">
        <v>375</v>
      </c>
    </row>
    <row r="1187" spans="2:5" x14ac:dyDescent="0.2">
      <c r="B1187" s="25" t="s">
        <v>2165</v>
      </c>
      <c r="C1187" s="25">
        <v>512441</v>
      </c>
      <c r="D1187" s="25" t="s">
        <v>389</v>
      </c>
      <c r="E1187" s="25" t="s">
        <v>810</v>
      </c>
    </row>
    <row r="1188" spans="2:5" x14ac:dyDescent="0.2">
      <c r="B1188" s="25" t="s">
        <v>2166</v>
      </c>
      <c r="C1188" s="25">
        <v>538684</v>
      </c>
      <c r="D1188" s="25" t="s">
        <v>389</v>
      </c>
      <c r="E1188" s="25" t="s">
        <v>392</v>
      </c>
    </row>
    <row r="1189" spans="2:5" x14ac:dyDescent="0.2">
      <c r="B1189" s="25" t="s">
        <v>2167</v>
      </c>
      <c r="C1189" s="25">
        <v>540153</v>
      </c>
      <c r="D1189" s="25" t="s">
        <v>2168</v>
      </c>
      <c r="E1189" s="25" t="s">
        <v>1047</v>
      </c>
    </row>
    <row r="1190" spans="2:5" x14ac:dyDescent="0.2">
      <c r="B1190" s="25" t="s">
        <v>2169</v>
      </c>
      <c r="C1190" s="25">
        <v>532219</v>
      </c>
      <c r="D1190" s="25" t="s">
        <v>2170</v>
      </c>
      <c r="E1190" s="25" t="s">
        <v>528</v>
      </c>
    </row>
    <row r="1191" spans="2:5" x14ac:dyDescent="0.2">
      <c r="B1191" s="25" t="s">
        <v>2171</v>
      </c>
      <c r="C1191" s="25">
        <v>532178</v>
      </c>
      <c r="D1191" s="25" t="s">
        <v>2172</v>
      </c>
      <c r="E1191" s="25" t="s">
        <v>473</v>
      </c>
    </row>
    <row r="1192" spans="2:5" x14ac:dyDescent="0.2">
      <c r="B1192" s="25" t="s">
        <v>2173</v>
      </c>
      <c r="C1192" s="25">
        <v>532178</v>
      </c>
      <c r="D1192" s="25" t="s">
        <v>2172</v>
      </c>
      <c r="E1192" s="25" t="s">
        <v>473</v>
      </c>
    </row>
    <row r="1193" spans="2:5" x14ac:dyDescent="0.2">
      <c r="B1193" s="25" t="s">
        <v>2174</v>
      </c>
      <c r="C1193" s="25">
        <v>533477</v>
      </c>
      <c r="D1193" s="25" t="s">
        <v>389</v>
      </c>
      <c r="E1193" s="25" t="s">
        <v>744</v>
      </c>
    </row>
    <row r="1194" spans="2:5" x14ac:dyDescent="0.2">
      <c r="B1194" s="25" t="s">
        <v>2175</v>
      </c>
      <c r="C1194" s="25">
        <v>533477</v>
      </c>
      <c r="D1194" s="25" t="s">
        <v>389</v>
      </c>
      <c r="E1194" s="25" t="s">
        <v>744</v>
      </c>
    </row>
    <row r="1195" spans="2:5" x14ac:dyDescent="0.2">
      <c r="B1195" s="25" t="s">
        <v>2176</v>
      </c>
      <c r="C1195" s="25">
        <v>526574</v>
      </c>
      <c r="D1195" s="25" t="s">
        <v>389</v>
      </c>
      <c r="E1195" s="25" t="s">
        <v>411</v>
      </c>
    </row>
    <row r="1196" spans="2:5" x14ac:dyDescent="0.2">
      <c r="B1196" s="25" t="s">
        <v>2177</v>
      </c>
      <c r="C1196" s="25">
        <v>532700</v>
      </c>
      <c r="D1196" s="25" t="s">
        <v>2178</v>
      </c>
      <c r="E1196" s="25" t="s">
        <v>1128</v>
      </c>
    </row>
    <row r="1197" spans="2:5" x14ac:dyDescent="0.2">
      <c r="B1197" s="25" t="s">
        <v>2179</v>
      </c>
      <c r="C1197" s="25">
        <v>532700</v>
      </c>
      <c r="D1197" s="25" t="s">
        <v>2178</v>
      </c>
      <c r="E1197" s="25" t="s">
        <v>1128</v>
      </c>
    </row>
    <row r="1198" spans="2:5" x14ac:dyDescent="0.2">
      <c r="B1198" s="25" t="s">
        <v>2180</v>
      </c>
      <c r="C1198" s="25">
        <v>500246</v>
      </c>
      <c r="D1198" s="25" t="s">
        <v>389</v>
      </c>
      <c r="E1198" s="25" t="s">
        <v>397</v>
      </c>
    </row>
    <row r="1199" spans="2:5" x14ac:dyDescent="0.2">
      <c r="B1199" s="25" t="s">
        <v>2181</v>
      </c>
      <c r="C1199" s="25">
        <v>532658</v>
      </c>
      <c r="D1199" s="25" t="s">
        <v>2182</v>
      </c>
      <c r="E1199" s="25" t="s">
        <v>687</v>
      </c>
    </row>
    <row r="1200" spans="2:5" x14ac:dyDescent="0.2">
      <c r="B1200" s="25" t="s">
        <v>2183</v>
      </c>
      <c r="C1200" s="25">
        <v>523754</v>
      </c>
      <c r="D1200" s="25" t="s">
        <v>389</v>
      </c>
      <c r="E1200" s="25" t="s">
        <v>509</v>
      </c>
    </row>
    <row r="1201" spans="2:5" x14ac:dyDescent="0.2">
      <c r="B1201" s="25" t="s">
        <v>2184</v>
      </c>
      <c r="C1201" s="25">
        <v>530407</v>
      </c>
      <c r="D1201" s="25" t="s">
        <v>389</v>
      </c>
      <c r="E1201" s="25" t="s">
        <v>406</v>
      </c>
    </row>
    <row r="1202" spans="2:5" x14ac:dyDescent="0.2">
      <c r="B1202" s="25" t="s">
        <v>2185</v>
      </c>
      <c r="C1202" s="25">
        <v>531155</v>
      </c>
      <c r="D1202" s="25" t="s">
        <v>389</v>
      </c>
      <c r="E1202" s="25" t="s">
        <v>427</v>
      </c>
    </row>
    <row r="1203" spans="2:5" x14ac:dyDescent="0.2">
      <c r="B1203" s="25" t="s">
        <v>2186</v>
      </c>
      <c r="C1203" s="25">
        <v>539844</v>
      </c>
      <c r="D1203" s="25" t="s">
        <v>2187</v>
      </c>
      <c r="E1203" s="25" t="s">
        <v>555</v>
      </c>
    </row>
    <row r="1204" spans="2:5" x14ac:dyDescent="0.2">
      <c r="B1204" s="25" t="s">
        <v>2188</v>
      </c>
      <c r="C1204" s="25">
        <v>540596</v>
      </c>
      <c r="D1204" s="25" t="s">
        <v>2189</v>
      </c>
      <c r="E1204" s="25" t="s">
        <v>427</v>
      </c>
    </row>
    <row r="1205" spans="2:5" x14ac:dyDescent="0.2">
      <c r="B1205" s="25" t="s">
        <v>2190</v>
      </c>
      <c r="C1205" s="25">
        <v>533261</v>
      </c>
      <c r="D1205" s="25" t="s">
        <v>2191</v>
      </c>
      <c r="E1205" s="25" t="s">
        <v>392</v>
      </c>
    </row>
    <row r="1206" spans="2:5" x14ac:dyDescent="0.2">
      <c r="B1206" s="25" t="s">
        <v>2192</v>
      </c>
      <c r="C1206" s="25">
        <v>530909</v>
      </c>
      <c r="D1206" s="25" t="s">
        <v>389</v>
      </c>
      <c r="E1206" s="25" t="s">
        <v>810</v>
      </c>
    </row>
    <row r="1207" spans="2:5" x14ac:dyDescent="0.2">
      <c r="B1207" s="25" t="s">
        <v>2193</v>
      </c>
      <c r="C1207" s="25">
        <v>531502</v>
      </c>
      <c r="D1207" s="25" t="s">
        <v>389</v>
      </c>
      <c r="E1207" s="25" t="s">
        <v>810</v>
      </c>
    </row>
    <row r="1208" spans="2:5" x14ac:dyDescent="0.2">
      <c r="B1208" s="25" t="s">
        <v>2194</v>
      </c>
      <c r="C1208" s="25">
        <v>531502</v>
      </c>
      <c r="D1208" s="25" t="s">
        <v>389</v>
      </c>
      <c r="E1208" s="25" t="s">
        <v>810</v>
      </c>
    </row>
    <row r="1209" spans="2:5" x14ac:dyDescent="0.2">
      <c r="B1209" s="25" t="s">
        <v>2195</v>
      </c>
      <c r="C1209" s="25">
        <v>500133</v>
      </c>
      <c r="D1209" s="25" t="s">
        <v>2196</v>
      </c>
      <c r="E1209" s="25" t="s">
        <v>574</v>
      </c>
    </row>
    <row r="1210" spans="2:5" x14ac:dyDescent="0.2">
      <c r="B1210" s="25" t="s">
        <v>2197</v>
      </c>
      <c r="C1210" s="25">
        <v>500133</v>
      </c>
      <c r="D1210" s="25" t="s">
        <v>2198</v>
      </c>
      <c r="E1210" s="25" t="s">
        <v>574</v>
      </c>
    </row>
    <row r="1211" spans="2:5" x14ac:dyDescent="0.2">
      <c r="B1211" s="25" t="s">
        <v>2199</v>
      </c>
      <c r="C1211" s="25">
        <v>540455</v>
      </c>
      <c r="D1211" s="25" t="s">
        <v>389</v>
      </c>
      <c r="E1211" s="25" t="s">
        <v>372</v>
      </c>
    </row>
    <row r="1212" spans="2:5" x14ac:dyDescent="0.2">
      <c r="B1212" s="25" t="s">
        <v>2200</v>
      </c>
      <c r="C1212" s="25">
        <v>511716</v>
      </c>
      <c r="D1212" s="25" t="s">
        <v>389</v>
      </c>
      <c r="E1212" s="25" t="s">
        <v>406</v>
      </c>
    </row>
    <row r="1213" spans="2:5" x14ac:dyDescent="0.2">
      <c r="B1213" s="25" t="s">
        <v>2201</v>
      </c>
      <c r="C1213" s="25">
        <v>500495</v>
      </c>
      <c r="D1213" s="25" t="s">
        <v>2202</v>
      </c>
      <c r="E1213" s="25" t="s">
        <v>467</v>
      </c>
    </row>
    <row r="1214" spans="2:5" x14ac:dyDescent="0.2">
      <c r="B1214" s="25" t="s">
        <v>2203</v>
      </c>
      <c r="C1214" s="25">
        <v>531259</v>
      </c>
      <c r="D1214" s="25" t="s">
        <v>389</v>
      </c>
      <c r="E1214" s="25" t="s">
        <v>1992</v>
      </c>
    </row>
    <row r="1215" spans="2:5" x14ac:dyDescent="0.2">
      <c r="B1215" s="25" t="s">
        <v>2204</v>
      </c>
      <c r="C1215" s="25">
        <v>514118</v>
      </c>
      <c r="D1215" s="25" t="s">
        <v>389</v>
      </c>
      <c r="E1215" s="25" t="s">
        <v>404</v>
      </c>
    </row>
    <row r="1216" spans="2:5" x14ac:dyDescent="0.2">
      <c r="B1216" s="25" t="s">
        <v>2205</v>
      </c>
      <c r="C1216" s="25">
        <v>514118</v>
      </c>
      <c r="D1216" s="25" t="s">
        <v>389</v>
      </c>
      <c r="E1216" s="25" t="s">
        <v>404</v>
      </c>
    </row>
    <row r="1217" spans="2:5" x14ac:dyDescent="0.2">
      <c r="B1217" s="25" t="s">
        <v>2206</v>
      </c>
      <c r="C1217" s="25">
        <v>532787</v>
      </c>
      <c r="D1217" s="25" t="s">
        <v>2207</v>
      </c>
      <c r="E1217" s="25" t="s">
        <v>2208</v>
      </c>
    </row>
    <row r="1218" spans="2:5" x14ac:dyDescent="0.2">
      <c r="B1218" s="25" t="s">
        <v>2209</v>
      </c>
      <c r="C1218" s="25">
        <v>533149</v>
      </c>
      <c r="D1218" s="25" t="s">
        <v>389</v>
      </c>
      <c r="E1218" s="25" t="s">
        <v>372</v>
      </c>
    </row>
    <row r="1219" spans="2:5" x14ac:dyDescent="0.2">
      <c r="B1219" s="25" t="s">
        <v>2210</v>
      </c>
      <c r="C1219" s="25">
        <v>533704</v>
      </c>
      <c r="D1219" s="25" t="s">
        <v>2211</v>
      </c>
      <c r="E1219" s="25" t="s">
        <v>1637</v>
      </c>
    </row>
    <row r="1220" spans="2:5" x14ac:dyDescent="0.2">
      <c r="B1220" s="25" t="s">
        <v>2212</v>
      </c>
      <c r="C1220" s="25">
        <v>500135</v>
      </c>
      <c r="D1220" s="25" t="s">
        <v>2213</v>
      </c>
      <c r="E1220" s="25" t="s">
        <v>584</v>
      </c>
    </row>
    <row r="1221" spans="2:5" x14ac:dyDescent="0.2">
      <c r="B1221" s="25" t="s">
        <v>2214</v>
      </c>
      <c r="C1221" s="25">
        <v>534927</v>
      </c>
      <c r="D1221" s="25" t="s">
        <v>389</v>
      </c>
      <c r="E1221" s="25" t="s">
        <v>587</v>
      </c>
    </row>
    <row r="1222" spans="2:5" x14ac:dyDescent="0.2">
      <c r="B1222" s="25" t="s">
        <v>2215</v>
      </c>
      <c r="C1222" s="25">
        <v>500136</v>
      </c>
      <c r="D1222" s="25" t="s">
        <v>2216</v>
      </c>
      <c r="E1222" s="25" t="s">
        <v>437</v>
      </c>
    </row>
    <row r="1223" spans="2:5" x14ac:dyDescent="0.2">
      <c r="B1223" s="25" t="s">
        <v>2217</v>
      </c>
      <c r="C1223" s="25">
        <v>537707</v>
      </c>
      <c r="D1223" s="25" t="s">
        <v>389</v>
      </c>
      <c r="E1223" s="25" t="s">
        <v>475</v>
      </c>
    </row>
    <row r="1224" spans="2:5" x14ac:dyDescent="0.2">
      <c r="B1224" s="25" t="s">
        <v>2218</v>
      </c>
      <c r="C1224" s="25">
        <v>521137</v>
      </c>
      <c r="D1224" s="25" t="s">
        <v>389</v>
      </c>
      <c r="E1224" s="25" t="s">
        <v>404</v>
      </c>
    </row>
    <row r="1225" spans="2:5" x14ac:dyDescent="0.2">
      <c r="B1225" s="25" t="s">
        <v>2219</v>
      </c>
      <c r="C1225" s="25">
        <v>530929</v>
      </c>
      <c r="D1225" s="25" t="s">
        <v>389</v>
      </c>
      <c r="E1225" s="25" t="s">
        <v>411</v>
      </c>
    </row>
    <row r="1226" spans="2:5" x14ac:dyDescent="0.2">
      <c r="B1226" s="25" t="s">
        <v>2220</v>
      </c>
      <c r="C1226" s="25">
        <v>532823</v>
      </c>
      <c r="D1226" s="25" t="s">
        <v>2221</v>
      </c>
      <c r="E1226" s="25" t="s">
        <v>666</v>
      </c>
    </row>
    <row r="1227" spans="2:5" x14ac:dyDescent="0.2">
      <c r="B1227" s="25" t="s">
        <v>2222</v>
      </c>
      <c r="C1227" s="25" t="s">
        <v>389</v>
      </c>
      <c r="D1227" s="25" t="s">
        <v>2223</v>
      </c>
      <c r="E1227" s="25" t="s">
        <v>400</v>
      </c>
    </row>
    <row r="1228" spans="2:5" x14ac:dyDescent="0.2">
      <c r="B1228" s="25" t="s">
        <v>2224</v>
      </c>
      <c r="C1228" s="25">
        <v>533109</v>
      </c>
      <c r="D1228" s="25" t="s">
        <v>2225</v>
      </c>
      <c r="E1228" s="25" t="s">
        <v>486</v>
      </c>
    </row>
    <row r="1229" spans="2:5" x14ac:dyDescent="0.2">
      <c r="B1229" s="25" t="s">
        <v>2226</v>
      </c>
      <c r="C1229" s="25">
        <v>521014</v>
      </c>
      <c r="D1229" s="25" t="s">
        <v>389</v>
      </c>
      <c r="E1229" s="25" t="s">
        <v>404</v>
      </c>
    </row>
    <row r="1230" spans="2:5" x14ac:dyDescent="0.2">
      <c r="B1230" s="25" t="s">
        <v>2227</v>
      </c>
      <c r="C1230" s="25" t="s">
        <v>389</v>
      </c>
      <c r="D1230" s="25" t="s">
        <v>2228</v>
      </c>
      <c r="E1230" s="25" t="s">
        <v>404</v>
      </c>
    </row>
    <row r="1231" spans="2:5" x14ac:dyDescent="0.2">
      <c r="B1231" s="25" t="s">
        <v>2229</v>
      </c>
      <c r="C1231" s="25">
        <v>542668</v>
      </c>
      <c r="D1231" s="25" t="s">
        <v>2230</v>
      </c>
      <c r="E1231" s="25" t="s">
        <v>810</v>
      </c>
    </row>
    <row r="1232" spans="2:5" x14ac:dyDescent="0.2">
      <c r="B1232" s="25" t="s">
        <v>2231</v>
      </c>
      <c r="C1232" s="25">
        <v>531508</v>
      </c>
      <c r="D1232" s="25" t="s">
        <v>2232</v>
      </c>
      <c r="E1232" s="25" t="s">
        <v>935</v>
      </c>
    </row>
    <row r="1233" spans="2:5" x14ac:dyDescent="0.2">
      <c r="B1233" s="25" t="s">
        <v>2233</v>
      </c>
      <c r="C1233" s="25">
        <v>531508</v>
      </c>
      <c r="D1233" s="25" t="s">
        <v>2232</v>
      </c>
      <c r="E1233" s="25" t="s">
        <v>935</v>
      </c>
    </row>
    <row r="1234" spans="2:5" x14ac:dyDescent="0.2">
      <c r="B1234" s="25" t="s">
        <v>2234</v>
      </c>
      <c r="C1234" s="25">
        <v>508906</v>
      </c>
      <c r="D1234" s="25" t="s">
        <v>2235</v>
      </c>
      <c r="E1234" s="25" t="s">
        <v>402</v>
      </c>
    </row>
    <row r="1235" spans="2:5" x14ac:dyDescent="0.2">
      <c r="B1235" s="25" t="s">
        <v>2236</v>
      </c>
      <c r="C1235" s="25">
        <v>532684</v>
      </c>
      <c r="D1235" s="25" t="s">
        <v>2237</v>
      </c>
      <c r="E1235" s="25" t="s">
        <v>1309</v>
      </c>
    </row>
    <row r="1236" spans="2:5" x14ac:dyDescent="0.2">
      <c r="B1236" s="25" t="s">
        <v>2238</v>
      </c>
      <c r="C1236" s="25">
        <v>524790</v>
      </c>
      <c r="D1236" s="25" t="s">
        <v>389</v>
      </c>
      <c r="E1236" s="25" t="s">
        <v>427</v>
      </c>
    </row>
    <row r="1237" spans="2:5" x14ac:dyDescent="0.2">
      <c r="B1237" s="25" t="s">
        <v>2239</v>
      </c>
      <c r="C1237" s="25">
        <v>514060</v>
      </c>
      <c r="D1237" s="25" t="s">
        <v>389</v>
      </c>
      <c r="E1237" s="25" t="s">
        <v>404</v>
      </c>
    </row>
    <row r="1238" spans="2:5" x14ac:dyDescent="0.2">
      <c r="B1238" s="25" t="s">
        <v>2240</v>
      </c>
      <c r="C1238" s="25">
        <v>514358</v>
      </c>
      <c r="D1238" s="25" t="s">
        <v>389</v>
      </c>
      <c r="E1238" s="25" t="s">
        <v>404</v>
      </c>
    </row>
    <row r="1239" spans="2:5" x14ac:dyDescent="0.2">
      <c r="B1239" s="25" t="s">
        <v>2241</v>
      </c>
      <c r="C1239" s="25">
        <v>532511</v>
      </c>
      <c r="D1239" s="25" t="s">
        <v>2242</v>
      </c>
      <c r="E1239" s="25" t="s">
        <v>533</v>
      </c>
    </row>
    <row r="1240" spans="2:5" x14ac:dyDescent="0.2">
      <c r="B1240" s="25" t="s">
        <v>2243</v>
      </c>
      <c r="C1240" s="25">
        <v>500650</v>
      </c>
      <c r="D1240" s="25" t="s">
        <v>2244</v>
      </c>
      <c r="E1240" s="25" t="s">
        <v>549</v>
      </c>
    </row>
    <row r="1241" spans="2:5" x14ac:dyDescent="0.2">
      <c r="B1241" s="25" t="s">
        <v>2245</v>
      </c>
      <c r="C1241" s="25">
        <v>533090</v>
      </c>
      <c r="D1241" s="25" t="s">
        <v>2246</v>
      </c>
      <c r="E1241" s="25" t="s">
        <v>719</v>
      </c>
    </row>
    <row r="1242" spans="2:5" x14ac:dyDescent="0.2">
      <c r="B1242" s="25" t="s">
        <v>2247</v>
      </c>
      <c r="C1242" s="25">
        <v>500086</v>
      </c>
      <c r="D1242" s="25" t="s">
        <v>2248</v>
      </c>
      <c r="E1242" s="25" t="s">
        <v>744</v>
      </c>
    </row>
    <row r="1243" spans="2:5" x14ac:dyDescent="0.2">
      <c r="B1243" s="25" t="s">
        <v>2249</v>
      </c>
      <c r="C1243" s="25" t="s">
        <v>389</v>
      </c>
      <c r="D1243" s="25" t="s">
        <v>2250</v>
      </c>
      <c r="E1243" s="25" t="s">
        <v>744</v>
      </c>
    </row>
    <row r="1244" spans="2:5" x14ac:dyDescent="0.2">
      <c r="B1244" s="25" t="s">
        <v>2251</v>
      </c>
      <c r="C1244" s="25">
        <v>530571</v>
      </c>
      <c r="D1244" s="25" t="s">
        <v>389</v>
      </c>
      <c r="E1244" s="25" t="s">
        <v>810</v>
      </c>
    </row>
    <row r="1245" spans="2:5" x14ac:dyDescent="0.2">
      <c r="B1245" s="25" t="s">
        <v>2252</v>
      </c>
      <c r="C1245" s="25">
        <v>526614</v>
      </c>
      <c r="D1245" s="25" t="s">
        <v>389</v>
      </c>
      <c r="E1245" s="25" t="s">
        <v>1309</v>
      </c>
    </row>
    <row r="1246" spans="2:5" x14ac:dyDescent="0.2">
      <c r="B1246" s="25" t="s">
        <v>2253</v>
      </c>
      <c r="C1246" s="25">
        <v>539552</v>
      </c>
      <c r="D1246" s="25" t="s">
        <v>389</v>
      </c>
      <c r="E1246" s="25" t="s">
        <v>406</v>
      </c>
    </row>
    <row r="1247" spans="2:5" x14ac:dyDescent="0.2">
      <c r="B1247" s="25" t="s">
        <v>2254</v>
      </c>
      <c r="C1247" s="25">
        <v>532656</v>
      </c>
      <c r="D1247" s="25" t="s">
        <v>389</v>
      </c>
      <c r="E1247" s="25" t="s">
        <v>421</v>
      </c>
    </row>
    <row r="1248" spans="2:5" x14ac:dyDescent="0.2">
      <c r="B1248" s="25" t="s">
        <v>2255</v>
      </c>
      <c r="C1248" s="25">
        <v>514474</v>
      </c>
      <c r="D1248" s="25" t="s">
        <v>389</v>
      </c>
      <c r="E1248" s="25" t="s">
        <v>404</v>
      </c>
    </row>
    <row r="1249" spans="2:5" x14ac:dyDescent="0.2">
      <c r="B1249" s="25" t="s">
        <v>2256</v>
      </c>
      <c r="C1249" s="25">
        <v>530117</v>
      </c>
      <c r="D1249" s="25" t="s">
        <v>2257</v>
      </c>
      <c r="E1249" s="25" t="s">
        <v>549</v>
      </c>
    </row>
    <row r="1250" spans="2:5" x14ac:dyDescent="0.2">
      <c r="B1250" s="25" t="s">
        <v>2258</v>
      </c>
      <c r="C1250" s="25">
        <v>530079</v>
      </c>
      <c r="D1250" s="25" t="s">
        <v>389</v>
      </c>
      <c r="E1250" s="25" t="s">
        <v>404</v>
      </c>
    </row>
    <row r="1251" spans="2:5" x14ac:dyDescent="0.2">
      <c r="B1251" s="25" t="s">
        <v>2259</v>
      </c>
      <c r="C1251" s="25">
        <v>532666</v>
      </c>
      <c r="D1251" s="25" t="s">
        <v>2260</v>
      </c>
      <c r="E1251" s="25" t="s">
        <v>375</v>
      </c>
    </row>
    <row r="1252" spans="2:5" x14ac:dyDescent="0.2">
      <c r="B1252" s="25" t="s">
        <v>2261</v>
      </c>
      <c r="C1252" s="25">
        <v>531599</v>
      </c>
      <c r="D1252" s="25" t="s">
        <v>295</v>
      </c>
      <c r="E1252" s="25" t="s">
        <v>427</v>
      </c>
    </row>
    <row r="1253" spans="2:5" x14ac:dyDescent="0.2">
      <c r="B1253" s="25" t="s">
        <v>2262</v>
      </c>
      <c r="C1253" s="25">
        <v>505744</v>
      </c>
      <c r="D1253" s="25" t="s">
        <v>2263</v>
      </c>
      <c r="E1253" s="25" t="s">
        <v>744</v>
      </c>
    </row>
    <row r="1254" spans="2:5" x14ac:dyDescent="0.2">
      <c r="B1254" s="25" t="s">
        <v>2264</v>
      </c>
      <c r="C1254" s="25">
        <v>505744</v>
      </c>
      <c r="D1254" s="25" t="s">
        <v>2263</v>
      </c>
      <c r="E1254" s="25" t="s">
        <v>744</v>
      </c>
    </row>
    <row r="1255" spans="2:5" x14ac:dyDescent="0.2">
      <c r="B1255" s="25" t="s">
        <v>2265</v>
      </c>
      <c r="C1255" s="25" t="s">
        <v>389</v>
      </c>
      <c r="D1255" s="25" t="s">
        <v>2266</v>
      </c>
      <c r="E1255" s="25" t="s">
        <v>400</v>
      </c>
    </row>
    <row r="1256" spans="2:5" x14ac:dyDescent="0.2">
      <c r="B1256" s="25" t="s">
        <v>2267</v>
      </c>
      <c r="C1256" s="25">
        <v>526689</v>
      </c>
      <c r="D1256" s="25" t="s">
        <v>389</v>
      </c>
      <c r="E1256" s="25" t="s">
        <v>509</v>
      </c>
    </row>
    <row r="1257" spans="2:5" x14ac:dyDescent="0.2">
      <c r="B1257" s="25" t="s">
        <v>2268</v>
      </c>
      <c r="C1257" s="25">
        <v>500141</v>
      </c>
      <c r="D1257" s="25" t="s">
        <v>389</v>
      </c>
      <c r="E1257" s="25" t="s">
        <v>421</v>
      </c>
    </row>
    <row r="1258" spans="2:5" x14ac:dyDescent="0.2">
      <c r="B1258" s="25" t="s">
        <v>2269</v>
      </c>
      <c r="C1258" s="25">
        <v>590024</v>
      </c>
      <c r="D1258" s="25" t="s">
        <v>2270</v>
      </c>
      <c r="E1258" s="25" t="s">
        <v>897</v>
      </c>
    </row>
    <row r="1259" spans="2:5" x14ac:dyDescent="0.2">
      <c r="B1259" s="25" t="s">
        <v>2271</v>
      </c>
      <c r="C1259" s="25">
        <v>533896</v>
      </c>
      <c r="D1259" s="25" t="s">
        <v>389</v>
      </c>
      <c r="E1259" s="25" t="s">
        <v>427</v>
      </c>
    </row>
    <row r="1260" spans="2:5" x14ac:dyDescent="0.2">
      <c r="B1260" s="25" t="s">
        <v>2272</v>
      </c>
      <c r="C1260" s="25">
        <v>500142</v>
      </c>
      <c r="D1260" s="25" t="s">
        <v>389</v>
      </c>
      <c r="E1260" s="25" t="s">
        <v>406</v>
      </c>
    </row>
    <row r="1261" spans="2:5" x14ac:dyDescent="0.2">
      <c r="B1261" s="25" t="s">
        <v>2273</v>
      </c>
      <c r="C1261" s="25">
        <v>507910</v>
      </c>
      <c r="D1261" s="25" t="s">
        <v>389</v>
      </c>
      <c r="E1261" s="25" t="s">
        <v>509</v>
      </c>
    </row>
    <row r="1262" spans="2:5" x14ac:dyDescent="0.2">
      <c r="B1262" s="25" t="s">
        <v>2274</v>
      </c>
      <c r="C1262" s="25">
        <v>507910</v>
      </c>
      <c r="D1262" s="25" t="s">
        <v>389</v>
      </c>
      <c r="E1262" s="25" t="s">
        <v>509</v>
      </c>
    </row>
    <row r="1263" spans="2:5" x14ac:dyDescent="0.2">
      <c r="B1263" s="25" t="s">
        <v>2275</v>
      </c>
      <c r="C1263" s="25">
        <v>532768</v>
      </c>
      <c r="D1263" s="25" t="s">
        <v>2276</v>
      </c>
      <c r="E1263" s="25" t="s">
        <v>744</v>
      </c>
    </row>
    <row r="1264" spans="2:5" x14ac:dyDescent="0.2">
      <c r="B1264" s="25" t="s">
        <v>2277</v>
      </c>
      <c r="C1264" s="25">
        <v>526227</v>
      </c>
      <c r="D1264" s="25" t="s">
        <v>2278</v>
      </c>
      <c r="E1264" s="25" t="s">
        <v>404</v>
      </c>
    </row>
    <row r="1265" spans="2:5" x14ac:dyDescent="0.2">
      <c r="B1265" s="25" t="s">
        <v>2279</v>
      </c>
      <c r="C1265" s="25">
        <v>532022</v>
      </c>
      <c r="D1265" s="25" t="s">
        <v>389</v>
      </c>
      <c r="E1265" s="25" t="s">
        <v>404</v>
      </c>
    </row>
    <row r="1266" spans="2:5" x14ac:dyDescent="0.2">
      <c r="B1266" s="25" t="s">
        <v>2280</v>
      </c>
      <c r="C1266" s="25">
        <v>526227</v>
      </c>
      <c r="D1266" s="25" t="s">
        <v>2278</v>
      </c>
      <c r="E1266" s="25" t="s">
        <v>404</v>
      </c>
    </row>
    <row r="1267" spans="2:5" x14ac:dyDescent="0.2">
      <c r="B1267" s="25" t="s">
        <v>2281</v>
      </c>
      <c r="C1267" s="25">
        <v>539098</v>
      </c>
      <c r="D1267" s="25" t="s">
        <v>389</v>
      </c>
      <c r="E1267" s="25" t="s">
        <v>414</v>
      </c>
    </row>
    <row r="1268" spans="2:5" x14ac:dyDescent="0.2">
      <c r="B1268" s="25" t="s">
        <v>2282</v>
      </c>
      <c r="C1268" s="25">
        <v>541557</v>
      </c>
      <c r="D1268" s="25" t="s">
        <v>2283</v>
      </c>
      <c r="E1268" s="25" t="s">
        <v>549</v>
      </c>
    </row>
    <row r="1269" spans="2:5" x14ac:dyDescent="0.2">
      <c r="B1269" s="25" t="s">
        <v>2284</v>
      </c>
      <c r="C1269" s="25">
        <v>517264</v>
      </c>
      <c r="D1269" s="25" t="s">
        <v>2285</v>
      </c>
      <c r="E1269" s="25" t="s">
        <v>931</v>
      </c>
    </row>
    <row r="1270" spans="2:5" x14ac:dyDescent="0.2">
      <c r="B1270" s="25" t="s">
        <v>2286</v>
      </c>
      <c r="C1270" s="25">
        <v>533333</v>
      </c>
      <c r="D1270" s="25" t="s">
        <v>2287</v>
      </c>
      <c r="E1270" s="25" t="s">
        <v>549</v>
      </c>
    </row>
    <row r="1271" spans="2:5" x14ac:dyDescent="0.2">
      <c r="B1271" s="25" t="s">
        <v>2288</v>
      </c>
      <c r="C1271" s="25">
        <v>508954</v>
      </c>
      <c r="D1271" s="25" t="s">
        <v>389</v>
      </c>
      <c r="E1271" s="25" t="s">
        <v>406</v>
      </c>
    </row>
    <row r="1272" spans="2:5" x14ac:dyDescent="0.2">
      <c r="B1272" s="25" t="s">
        <v>2289</v>
      </c>
      <c r="C1272" s="25">
        <v>500144</v>
      </c>
      <c r="D1272" s="25" t="s">
        <v>2290</v>
      </c>
      <c r="E1272" s="25" t="s">
        <v>687</v>
      </c>
    </row>
    <row r="1273" spans="2:5" x14ac:dyDescent="0.2">
      <c r="B1273" s="25" t="s">
        <v>2291</v>
      </c>
      <c r="C1273" s="25">
        <v>500940</v>
      </c>
      <c r="D1273" s="25" t="s">
        <v>2292</v>
      </c>
      <c r="E1273" s="25" t="s">
        <v>509</v>
      </c>
    </row>
    <row r="1274" spans="2:5" x14ac:dyDescent="0.2">
      <c r="B1274" s="25" t="s">
        <v>2293</v>
      </c>
      <c r="C1274" s="25">
        <v>511122</v>
      </c>
      <c r="D1274" s="25" t="s">
        <v>389</v>
      </c>
      <c r="E1274" s="25" t="s">
        <v>406</v>
      </c>
    </row>
    <row r="1275" spans="2:5" x14ac:dyDescent="0.2">
      <c r="B1275" s="25" t="s">
        <v>2294</v>
      </c>
      <c r="C1275" s="25">
        <v>511122</v>
      </c>
      <c r="D1275" s="25" t="s">
        <v>389</v>
      </c>
      <c r="E1275" s="25" t="s">
        <v>406</v>
      </c>
    </row>
    <row r="1276" spans="2:5" x14ac:dyDescent="0.2">
      <c r="B1276" s="25" t="s">
        <v>2295</v>
      </c>
      <c r="C1276" s="25">
        <v>532379</v>
      </c>
      <c r="D1276" s="25" t="s">
        <v>389</v>
      </c>
      <c r="E1276" s="25" t="s">
        <v>482</v>
      </c>
    </row>
    <row r="1277" spans="2:5" x14ac:dyDescent="0.2">
      <c r="B1277" s="25" t="s">
        <v>2296</v>
      </c>
      <c r="C1277" s="25">
        <v>532809</v>
      </c>
      <c r="D1277" s="25" t="s">
        <v>2297</v>
      </c>
      <c r="E1277" s="25" t="s">
        <v>719</v>
      </c>
    </row>
    <row r="1278" spans="2:5" x14ac:dyDescent="0.2">
      <c r="B1278" s="25" t="s">
        <v>2298</v>
      </c>
      <c r="C1278" s="25">
        <v>524743</v>
      </c>
      <c r="D1278" s="25" t="s">
        <v>389</v>
      </c>
      <c r="E1278" s="25" t="s">
        <v>437</v>
      </c>
    </row>
    <row r="1279" spans="2:5" x14ac:dyDescent="0.2">
      <c r="B1279" s="25" t="s">
        <v>2299</v>
      </c>
      <c r="C1279" s="25" t="s">
        <v>389</v>
      </c>
      <c r="D1279" s="25" t="s">
        <v>2300</v>
      </c>
      <c r="E1279" s="25" t="s">
        <v>400</v>
      </c>
    </row>
    <row r="1280" spans="2:5" x14ac:dyDescent="0.2">
      <c r="B1280" s="25" t="s">
        <v>2301</v>
      </c>
      <c r="C1280" s="25">
        <v>530885</v>
      </c>
      <c r="D1280" s="25" t="s">
        <v>389</v>
      </c>
      <c r="E1280" s="25" t="s">
        <v>375</v>
      </c>
    </row>
    <row r="1281" spans="2:5" x14ac:dyDescent="0.2">
      <c r="B1281" s="25" t="s">
        <v>2302</v>
      </c>
      <c r="C1281" s="25">
        <v>536751</v>
      </c>
      <c r="D1281" s="25" t="s">
        <v>389</v>
      </c>
      <c r="E1281" s="25" t="s">
        <v>372</v>
      </c>
    </row>
    <row r="1282" spans="2:5" x14ac:dyDescent="0.2">
      <c r="B1282" s="25" t="s">
        <v>2303</v>
      </c>
      <c r="C1282" s="25">
        <v>523672</v>
      </c>
      <c r="D1282" s="25" t="s">
        <v>389</v>
      </c>
      <c r="E1282" s="25" t="s">
        <v>587</v>
      </c>
    </row>
    <row r="1283" spans="2:5" x14ac:dyDescent="0.2">
      <c r="B1283" s="25" t="s">
        <v>2304</v>
      </c>
      <c r="C1283" s="25">
        <v>533638</v>
      </c>
      <c r="D1283" s="25" t="s">
        <v>2305</v>
      </c>
      <c r="E1283" s="25" t="s">
        <v>509</v>
      </c>
    </row>
    <row r="1284" spans="2:5" x14ac:dyDescent="0.2">
      <c r="B1284" s="25" t="s">
        <v>2306</v>
      </c>
      <c r="C1284" s="25">
        <v>540267</v>
      </c>
      <c r="D1284" s="25" t="s">
        <v>389</v>
      </c>
      <c r="E1284" s="25" t="s">
        <v>411</v>
      </c>
    </row>
    <row r="1285" spans="2:5" x14ac:dyDescent="0.2">
      <c r="B1285" s="25" t="s">
        <v>2307</v>
      </c>
      <c r="C1285" s="25">
        <v>530705</v>
      </c>
      <c r="D1285" s="25" t="s">
        <v>389</v>
      </c>
      <c r="E1285" s="25" t="s">
        <v>404</v>
      </c>
    </row>
    <row r="1286" spans="2:5" x14ac:dyDescent="0.2">
      <c r="B1286" s="25" t="s">
        <v>2308</v>
      </c>
      <c r="C1286" s="25">
        <v>532518</v>
      </c>
      <c r="D1286" s="25" t="s">
        <v>389</v>
      </c>
      <c r="E1286" s="25" t="s">
        <v>409</v>
      </c>
    </row>
    <row r="1287" spans="2:5" x14ac:dyDescent="0.2">
      <c r="B1287" s="25" t="s">
        <v>2309</v>
      </c>
      <c r="C1287" s="25">
        <v>522017</v>
      </c>
      <c r="D1287" s="25" t="s">
        <v>389</v>
      </c>
      <c r="E1287" s="25" t="s">
        <v>687</v>
      </c>
    </row>
    <row r="1288" spans="2:5" x14ac:dyDescent="0.2">
      <c r="B1288" s="25" t="s">
        <v>2310</v>
      </c>
      <c r="C1288" s="25">
        <v>534757</v>
      </c>
      <c r="D1288" s="25" t="s">
        <v>389</v>
      </c>
      <c r="E1288" s="25" t="s">
        <v>406</v>
      </c>
    </row>
    <row r="1289" spans="2:5" x14ac:dyDescent="0.2">
      <c r="B1289" s="25" t="s">
        <v>2311</v>
      </c>
      <c r="C1289" s="25" t="s">
        <v>389</v>
      </c>
      <c r="D1289" s="25" t="s">
        <v>2312</v>
      </c>
      <c r="E1289" s="25" t="s">
        <v>400</v>
      </c>
    </row>
    <row r="1290" spans="2:5" x14ac:dyDescent="0.2">
      <c r="B1290" s="25" t="s">
        <v>2313</v>
      </c>
      <c r="C1290" s="25">
        <v>540945</v>
      </c>
      <c r="D1290" s="25" t="s">
        <v>389</v>
      </c>
      <c r="E1290" s="25" t="s">
        <v>473</v>
      </c>
    </row>
    <row r="1291" spans="2:5" x14ac:dyDescent="0.2">
      <c r="B1291" s="25" t="s">
        <v>2314</v>
      </c>
      <c r="C1291" s="25">
        <v>503831</v>
      </c>
      <c r="D1291" s="25" t="s">
        <v>389</v>
      </c>
      <c r="E1291" s="25" t="s">
        <v>590</v>
      </c>
    </row>
    <row r="1292" spans="2:5" x14ac:dyDescent="0.2">
      <c r="B1292" s="25" t="s">
        <v>2315</v>
      </c>
      <c r="C1292" s="25">
        <v>507552</v>
      </c>
      <c r="D1292" s="25" t="s">
        <v>389</v>
      </c>
      <c r="E1292" s="25" t="s">
        <v>469</v>
      </c>
    </row>
    <row r="1293" spans="2:5" x14ac:dyDescent="0.2">
      <c r="B1293" s="25" t="s">
        <v>2316</v>
      </c>
      <c r="C1293" s="25">
        <v>502865</v>
      </c>
      <c r="D1293" s="25" t="s">
        <v>389</v>
      </c>
      <c r="E1293" s="25" t="s">
        <v>397</v>
      </c>
    </row>
    <row r="1294" spans="2:5" x14ac:dyDescent="0.2">
      <c r="B1294" s="25" t="s">
        <v>2317</v>
      </c>
      <c r="C1294" s="25">
        <v>500033</v>
      </c>
      <c r="D1294" s="25" t="s">
        <v>389</v>
      </c>
      <c r="E1294" s="25" t="s">
        <v>2318</v>
      </c>
    </row>
    <row r="1295" spans="2:5" x14ac:dyDescent="0.2">
      <c r="B1295" s="25" t="s">
        <v>2319</v>
      </c>
      <c r="C1295" s="25">
        <v>532843</v>
      </c>
      <c r="D1295" s="25" t="s">
        <v>2320</v>
      </c>
      <c r="E1295" s="25" t="s">
        <v>859</v>
      </c>
    </row>
    <row r="1296" spans="2:5" x14ac:dyDescent="0.2">
      <c r="B1296" s="25" t="s">
        <v>2321</v>
      </c>
      <c r="C1296" s="25">
        <v>523696</v>
      </c>
      <c r="D1296" s="25" t="s">
        <v>389</v>
      </c>
      <c r="E1296" s="25" t="s">
        <v>578</v>
      </c>
    </row>
    <row r="1297" spans="2:5" x14ac:dyDescent="0.2">
      <c r="B1297" s="25" t="s">
        <v>2322</v>
      </c>
      <c r="C1297" s="25">
        <v>530213</v>
      </c>
      <c r="D1297" s="25" t="s">
        <v>389</v>
      </c>
      <c r="E1297" s="25" t="s">
        <v>411</v>
      </c>
    </row>
    <row r="1298" spans="2:5" x14ac:dyDescent="0.2">
      <c r="B1298" s="25" t="s">
        <v>2323</v>
      </c>
      <c r="C1298" s="25">
        <v>500150</v>
      </c>
      <c r="D1298" s="25" t="s">
        <v>2324</v>
      </c>
      <c r="E1298" s="25" t="s">
        <v>437</v>
      </c>
    </row>
    <row r="1299" spans="2:5" x14ac:dyDescent="0.2">
      <c r="B1299" s="25" t="s">
        <v>2325</v>
      </c>
      <c r="C1299" s="25">
        <v>500150</v>
      </c>
      <c r="D1299" s="25" t="s">
        <v>2324</v>
      </c>
      <c r="E1299" s="25" t="s">
        <v>437</v>
      </c>
    </row>
    <row r="1300" spans="2:5" x14ac:dyDescent="0.2">
      <c r="B1300" s="25" t="s">
        <v>2326</v>
      </c>
      <c r="C1300" s="25">
        <v>513579</v>
      </c>
      <c r="D1300" s="25" t="s">
        <v>389</v>
      </c>
      <c r="E1300" s="25" t="s">
        <v>1067</v>
      </c>
    </row>
    <row r="1301" spans="2:5" x14ac:dyDescent="0.2">
      <c r="B1301" s="25" t="s">
        <v>2327</v>
      </c>
      <c r="C1301" s="25" t="s">
        <v>389</v>
      </c>
      <c r="D1301" s="25" t="s">
        <v>2328</v>
      </c>
      <c r="E1301" s="25" t="s">
        <v>400</v>
      </c>
    </row>
    <row r="1302" spans="2:5" x14ac:dyDescent="0.2">
      <c r="B1302" s="25" t="s">
        <v>2329</v>
      </c>
      <c r="C1302" s="25">
        <v>532403</v>
      </c>
      <c r="D1302" s="25" t="s">
        <v>389</v>
      </c>
      <c r="E1302" s="25" t="s">
        <v>482</v>
      </c>
    </row>
    <row r="1303" spans="2:5" x14ac:dyDescent="0.2">
      <c r="B1303" s="25" t="s">
        <v>2330</v>
      </c>
      <c r="C1303" s="25">
        <v>540190</v>
      </c>
      <c r="D1303" s="25" t="s">
        <v>389</v>
      </c>
      <c r="E1303" s="25" t="s">
        <v>411</v>
      </c>
    </row>
    <row r="1304" spans="2:5" x14ac:dyDescent="0.2">
      <c r="B1304" s="25" t="s">
        <v>2331</v>
      </c>
      <c r="C1304" s="25">
        <v>539839</v>
      </c>
      <c r="D1304" s="25" t="s">
        <v>389</v>
      </c>
      <c r="E1304" s="25" t="s">
        <v>406</v>
      </c>
    </row>
    <row r="1305" spans="2:5" x14ac:dyDescent="0.2">
      <c r="B1305" s="25" t="s">
        <v>2332</v>
      </c>
      <c r="C1305" s="25">
        <v>539032</v>
      </c>
      <c r="D1305" s="25" t="s">
        <v>2333</v>
      </c>
      <c r="E1305" s="25" t="s">
        <v>755</v>
      </c>
    </row>
    <row r="1306" spans="2:5" x14ac:dyDescent="0.2">
      <c r="B1306" s="25" t="s">
        <v>2334</v>
      </c>
      <c r="C1306" s="25">
        <v>539730</v>
      </c>
      <c r="D1306" s="25" t="s">
        <v>389</v>
      </c>
      <c r="E1306" s="25" t="s">
        <v>427</v>
      </c>
    </row>
    <row r="1307" spans="2:5" x14ac:dyDescent="0.2">
      <c r="B1307" s="25" t="s">
        <v>2335</v>
      </c>
      <c r="C1307" s="25">
        <v>530077</v>
      </c>
      <c r="D1307" s="25" t="s">
        <v>389</v>
      </c>
      <c r="E1307" s="25" t="s">
        <v>587</v>
      </c>
    </row>
    <row r="1308" spans="2:5" x14ac:dyDescent="0.2">
      <c r="B1308" s="25" t="s">
        <v>2336</v>
      </c>
      <c r="C1308" s="25">
        <v>508980</v>
      </c>
      <c r="D1308" s="25" t="s">
        <v>389</v>
      </c>
      <c r="E1308" s="25" t="s">
        <v>810</v>
      </c>
    </row>
    <row r="1309" spans="2:5" x14ac:dyDescent="0.2">
      <c r="B1309" s="25" t="s">
        <v>2337</v>
      </c>
      <c r="C1309" s="25">
        <v>522195</v>
      </c>
      <c r="D1309" s="25" t="s">
        <v>389</v>
      </c>
      <c r="E1309" s="25" t="s">
        <v>744</v>
      </c>
    </row>
    <row r="1310" spans="2:5" x14ac:dyDescent="0.2">
      <c r="B1310" s="25" t="s">
        <v>2338</v>
      </c>
      <c r="C1310" s="25">
        <v>521167</v>
      </c>
      <c r="D1310" s="25" t="s">
        <v>2339</v>
      </c>
      <c r="E1310" s="25" t="s">
        <v>945</v>
      </c>
    </row>
    <row r="1311" spans="2:5" x14ac:dyDescent="0.2">
      <c r="B1311" s="25" t="s">
        <v>2340</v>
      </c>
      <c r="C1311" s="25">
        <v>532042</v>
      </c>
      <c r="D1311" s="25" t="s">
        <v>389</v>
      </c>
      <c r="E1311" s="25" t="s">
        <v>461</v>
      </c>
    </row>
    <row r="1312" spans="2:5" x14ac:dyDescent="0.2">
      <c r="B1312" s="25" t="s">
        <v>2341</v>
      </c>
      <c r="C1312" s="25">
        <v>533213</v>
      </c>
      <c r="D1312" s="25" t="s">
        <v>389</v>
      </c>
      <c r="E1312" s="25" t="s">
        <v>372</v>
      </c>
    </row>
    <row r="1313" spans="2:5" x14ac:dyDescent="0.2">
      <c r="B1313" s="25" t="s">
        <v>2342</v>
      </c>
      <c r="C1313" s="25">
        <v>538568</v>
      </c>
      <c r="D1313" s="25" t="s">
        <v>389</v>
      </c>
      <c r="E1313" s="25" t="s">
        <v>411</v>
      </c>
    </row>
    <row r="1314" spans="2:5" x14ac:dyDescent="0.2">
      <c r="B1314" s="25" t="s">
        <v>2343</v>
      </c>
      <c r="C1314" s="25">
        <v>539169</v>
      </c>
      <c r="D1314" s="25" t="s">
        <v>389</v>
      </c>
      <c r="E1314" s="25" t="s">
        <v>375</v>
      </c>
    </row>
    <row r="1315" spans="2:5" x14ac:dyDescent="0.2">
      <c r="B1315" s="25" t="s">
        <v>2344</v>
      </c>
      <c r="C1315" s="25">
        <v>533400</v>
      </c>
      <c r="D1315" s="25" t="s">
        <v>2345</v>
      </c>
      <c r="E1315" s="25" t="s">
        <v>449</v>
      </c>
    </row>
    <row r="1316" spans="2:5" x14ac:dyDescent="0.2">
      <c r="B1316" s="25" t="s">
        <v>2346</v>
      </c>
      <c r="C1316" s="25">
        <v>523574</v>
      </c>
      <c r="D1316" s="25" t="s">
        <v>2347</v>
      </c>
      <c r="E1316" s="25" t="s">
        <v>558</v>
      </c>
    </row>
    <row r="1317" spans="2:5" x14ac:dyDescent="0.2">
      <c r="B1317" s="25" t="s">
        <v>2346</v>
      </c>
      <c r="C1317" s="25">
        <v>570002</v>
      </c>
      <c r="D1317" s="25" t="s">
        <v>2348</v>
      </c>
      <c r="E1317" s="25" t="s">
        <v>558</v>
      </c>
    </row>
    <row r="1318" spans="2:5" x14ac:dyDescent="0.2">
      <c r="B1318" s="25" t="s">
        <v>2349</v>
      </c>
      <c r="C1318" s="25">
        <v>536507</v>
      </c>
      <c r="D1318" s="25" t="s">
        <v>2350</v>
      </c>
      <c r="E1318" s="25" t="s">
        <v>558</v>
      </c>
    </row>
    <row r="1319" spans="2:5" x14ac:dyDescent="0.2">
      <c r="B1319" s="25" t="s">
        <v>2351</v>
      </c>
      <c r="C1319" s="25">
        <v>533296</v>
      </c>
      <c r="D1319" s="25" t="s">
        <v>2352</v>
      </c>
      <c r="E1319" s="25" t="s">
        <v>558</v>
      </c>
    </row>
    <row r="1320" spans="2:5" x14ac:dyDescent="0.2">
      <c r="B1320" s="25" t="s">
        <v>2353</v>
      </c>
      <c r="C1320" s="25">
        <v>540064</v>
      </c>
      <c r="D1320" s="25" t="s">
        <v>2354</v>
      </c>
      <c r="E1320" s="25" t="s">
        <v>558</v>
      </c>
    </row>
    <row r="1321" spans="2:5" x14ac:dyDescent="0.2">
      <c r="B1321" s="25" t="s">
        <v>2355</v>
      </c>
      <c r="C1321" s="25">
        <v>540798</v>
      </c>
      <c r="D1321" s="25" t="s">
        <v>2356</v>
      </c>
      <c r="E1321" s="25" t="s">
        <v>710</v>
      </c>
    </row>
    <row r="1322" spans="2:5" x14ac:dyDescent="0.2">
      <c r="B1322" s="25" t="s">
        <v>2357</v>
      </c>
      <c r="C1322" s="25">
        <v>523113</v>
      </c>
      <c r="D1322" s="25" t="s">
        <v>389</v>
      </c>
      <c r="E1322" s="25" t="s">
        <v>406</v>
      </c>
    </row>
    <row r="1323" spans="2:5" x14ac:dyDescent="0.2">
      <c r="B1323" s="25" t="s">
        <v>2358</v>
      </c>
      <c r="C1323" s="25">
        <v>534063</v>
      </c>
      <c r="D1323" s="25" t="s">
        <v>389</v>
      </c>
      <c r="E1323" s="25" t="s">
        <v>372</v>
      </c>
    </row>
    <row r="1324" spans="2:5" x14ac:dyDescent="0.2">
      <c r="B1324" s="25" t="s">
        <v>2359</v>
      </c>
      <c r="C1324" s="25">
        <v>504346</v>
      </c>
      <c r="D1324" s="25" t="s">
        <v>389</v>
      </c>
      <c r="E1324" s="25" t="s">
        <v>372</v>
      </c>
    </row>
    <row r="1325" spans="2:5" x14ac:dyDescent="0.2">
      <c r="B1325" s="25" t="s">
        <v>2360</v>
      </c>
      <c r="C1325" s="25">
        <v>505250</v>
      </c>
      <c r="D1325" s="25" t="s">
        <v>389</v>
      </c>
      <c r="E1325" s="25" t="s">
        <v>397</v>
      </c>
    </row>
    <row r="1326" spans="2:5" x14ac:dyDescent="0.2">
      <c r="B1326" s="25" t="s">
        <v>2361</v>
      </c>
      <c r="C1326" s="25">
        <v>540614</v>
      </c>
      <c r="D1326" s="25" t="s">
        <v>389</v>
      </c>
      <c r="E1326" s="25" t="s">
        <v>432</v>
      </c>
    </row>
    <row r="1327" spans="2:5" x14ac:dyDescent="0.2">
      <c r="B1327" s="25" t="s">
        <v>2362</v>
      </c>
      <c r="C1327" s="25">
        <v>531758</v>
      </c>
      <c r="D1327" s="25" t="s">
        <v>389</v>
      </c>
      <c r="E1327" s="25" t="s">
        <v>406</v>
      </c>
    </row>
    <row r="1328" spans="2:5" x14ac:dyDescent="0.2">
      <c r="B1328" s="25" t="s">
        <v>2363</v>
      </c>
      <c r="C1328" s="25">
        <v>513059</v>
      </c>
      <c r="D1328" s="25" t="s">
        <v>389</v>
      </c>
      <c r="E1328" s="25" t="s">
        <v>744</v>
      </c>
    </row>
    <row r="1329" spans="2:5" x14ac:dyDescent="0.2">
      <c r="B1329" s="25" t="s">
        <v>2364</v>
      </c>
      <c r="C1329" s="25">
        <v>542666</v>
      </c>
      <c r="D1329" s="25" t="s">
        <v>2365</v>
      </c>
      <c r="E1329" s="25" t="s">
        <v>2366</v>
      </c>
    </row>
    <row r="1330" spans="2:5" x14ac:dyDescent="0.2">
      <c r="B1330" s="25" t="s">
        <v>2367</v>
      </c>
      <c r="C1330" s="25">
        <v>505714</v>
      </c>
      <c r="D1330" s="25" t="s">
        <v>2368</v>
      </c>
      <c r="E1330" s="25" t="s">
        <v>744</v>
      </c>
    </row>
    <row r="1331" spans="2:5" x14ac:dyDescent="0.2">
      <c r="B1331" s="25" t="s">
        <v>2369</v>
      </c>
      <c r="C1331" s="25">
        <v>505714</v>
      </c>
      <c r="D1331" s="25" t="s">
        <v>2368</v>
      </c>
      <c r="E1331" s="25" t="s">
        <v>744</v>
      </c>
    </row>
    <row r="1332" spans="2:5" x14ac:dyDescent="0.2">
      <c r="B1332" s="25" t="s">
        <v>2370</v>
      </c>
      <c r="C1332" s="25">
        <v>524624</v>
      </c>
      <c r="D1332" s="25" t="s">
        <v>2371</v>
      </c>
      <c r="E1332" s="25" t="s">
        <v>2372</v>
      </c>
    </row>
    <row r="1333" spans="2:5" x14ac:dyDescent="0.2">
      <c r="B1333" s="25" t="s">
        <v>2373</v>
      </c>
      <c r="C1333" s="25">
        <v>531196</v>
      </c>
      <c r="D1333" s="25" t="s">
        <v>389</v>
      </c>
      <c r="E1333" s="25" t="s">
        <v>411</v>
      </c>
    </row>
    <row r="1334" spans="2:5" x14ac:dyDescent="0.2">
      <c r="B1334" s="25" t="s">
        <v>2374</v>
      </c>
      <c r="C1334" s="25">
        <v>531196</v>
      </c>
      <c r="D1334" s="25" t="s">
        <v>389</v>
      </c>
      <c r="E1334" s="25" t="s">
        <v>411</v>
      </c>
    </row>
    <row r="1335" spans="2:5" x14ac:dyDescent="0.2">
      <c r="B1335" s="25" t="s">
        <v>2375</v>
      </c>
      <c r="C1335" s="25">
        <v>532155</v>
      </c>
      <c r="D1335" s="25" t="s">
        <v>2376</v>
      </c>
      <c r="E1335" s="25" t="s">
        <v>414</v>
      </c>
    </row>
    <row r="1336" spans="2:5" x14ac:dyDescent="0.2">
      <c r="B1336" s="25" t="s">
        <v>2377</v>
      </c>
      <c r="C1336" s="25">
        <v>532155</v>
      </c>
      <c r="D1336" s="25" t="s">
        <v>2376</v>
      </c>
      <c r="E1336" s="25" t="s">
        <v>414</v>
      </c>
    </row>
    <row r="1337" spans="2:5" x14ac:dyDescent="0.2">
      <c r="B1337" s="25" t="s">
        <v>2378</v>
      </c>
      <c r="C1337" s="25">
        <v>538609</v>
      </c>
      <c r="D1337" s="25" t="s">
        <v>389</v>
      </c>
      <c r="E1337" s="25" t="s">
        <v>372</v>
      </c>
    </row>
    <row r="1338" spans="2:5" x14ac:dyDescent="0.2">
      <c r="B1338" s="25" t="s">
        <v>2379</v>
      </c>
      <c r="C1338" s="25">
        <v>505711</v>
      </c>
      <c r="D1338" s="25" t="s">
        <v>389</v>
      </c>
      <c r="E1338" s="25" t="s">
        <v>744</v>
      </c>
    </row>
    <row r="1339" spans="2:5" x14ac:dyDescent="0.2">
      <c r="B1339" s="25" t="s">
        <v>2380</v>
      </c>
      <c r="C1339" s="25">
        <v>539228</v>
      </c>
      <c r="D1339" s="25" t="s">
        <v>389</v>
      </c>
      <c r="E1339" s="25" t="s">
        <v>2381</v>
      </c>
    </row>
    <row r="1340" spans="2:5" x14ac:dyDescent="0.2">
      <c r="B1340" s="25" t="s">
        <v>2382</v>
      </c>
      <c r="C1340" s="25">
        <v>538881</v>
      </c>
      <c r="D1340" s="25" t="s">
        <v>389</v>
      </c>
      <c r="E1340" s="25" t="s">
        <v>406</v>
      </c>
    </row>
    <row r="1341" spans="2:5" x14ac:dyDescent="0.2">
      <c r="B1341" s="25" t="s">
        <v>2383</v>
      </c>
      <c r="C1341" s="25">
        <v>504697</v>
      </c>
      <c r="D1341" s="25" t="s">
        <v>389</v>
      </c>
      <c r="E1341" s="25" t="s">
        <v>687</v>
      </c>
    </row>
    <row r="1342" spans="2:5" x14ac:dyDescent="0.2">
      <c r="B1342" s="25" t="s">
        <v>2384</v>
      </c>
      <c r="C1342" s="25">
        <v>531911</v>
      </c>
      <c r="D1342" s="25" t="s">
        <v>389</v>
      </c>
      <c r="E1342" s="25" t="s">
        <v>397</v>
      </c>
    </row>
    <row r="1343" spans="2:5" x14ac:dyDescent="0.2">
      <c r="B1343" s="25" t="s">
        <v>2385</v>
      </c>
      <c r="C1343" s="25">
        <v>526073</v>
      </c>
      <c r="D1343" s="25" t="s">
        <v>389</v>
      </c>
      <c r="E1343" s="25" t="s">
        <v>574</v>
      </c>
    </row>
    <row r="1344" spans="2:5" x14ac:dyDescent="0.2">
      <c r="B1344" s="25" t="s">
        <v>2386</v>
      </c>
      <c r="C1344" s="25">
        <v>506186</v>
      </c>
      <c r="D1344" s="25" t="s">
        <v>389</v>
      </c>
      <c r="E1344" s="25" t="s">
        <v>392</v>
      </c>
    </row>
    <row r="1345" spans="2:5" x14ac:dyDescent="0.2">
      <c r="B1345" s="25" t="s">
        <v>2387</v>
      </c>
      <c r="C1345" s="25">
        <v>540935</v>
      </c>
      <c r="D1345" s="25" t="s">
        <v>2388</v>
      </c>
      <c r="E1345" s="25" t="s">
        <v>549</v>
      </c>
    </row>
    <row r="1346" spans="2:5" x14ac:dyDescent="0.2">
      <c r="B1346" s="25" t="s">
        <v>2389</v>
      </c>
      <c r="C1346" s="25">
        <v>533265</v>
      </c>
      <c r="D1346" s="25" t="s">
        <v>2390</v>
      </c>
      <c r="E1346" s="25" t="s">
        <v>421</v>
      </c>
    </row>
    <row r="1347" spans="2:5" x14ac:dyDescent="0.2">
      <c r="B1347" s="25" t="s">
        <v>2391</v>
      </c>
      <c r="C1347" s="25">
        <v>532726</v>
      </c>
      <c r="D1347" s="25" t="s">
        <v>2392</v>
      </c>
      <c r="E1347" s="25" t="s">
        <v>421</v>
      </c>
    </row>
    <row r="1348" spans="2:5" x14ac:dyDescent="0.2">
      <c r="B1348" s="25" t="s">
        <v>2393</v>
      </c>
      <c r="C1348" s="25">
        <v>531902</v>
      </c>
      <c r="D1348" s="25" t="s">
        <v>2394</v>
      </c>
      <c r="E1348" s="25" t="s">
        <v>475</v>
      </c>
    </row>
    <row r="1349" spans="2:5" x14ac:dyDescent="0.2">
      <c r="B1349" s="25" t="s">
        <v>2395</v>
      </c>
      <c r="C1349" s="25">
        <v>532959</v>
      </c>
      <c r="D1349" s="25" t="s">
        <v>2396</v>
      </c>
      <c r="E1349" s="25" t="s">
        <v>787</v>
      </c>
    </row>
    <row r="1350" spans="2:5" x14ac:dyDescent="0.2">
      <c r="B1350" s="25" t="s">
        <v>2397</v>
      </c>
      <c r="C1350" s="25">
        <v>513108</v>
      </c>
      <c r="D1350" s="25" t="s">
        <v>2398</v>
      </c>
      <c r="E1350" s="25" t="s">
        <v>712</v>
      </c>
    </row>
    <row r="1351" spans="2:5" x14ac:dyDescent="0.2">
      <c r="B1351" s="25" t="s">
        <v>2399</v>
      </c>
      <c r="C1351" s="25">
        <v>500153</v>
      </c>
      <c r="D1351" s="25" t="s">
        <v>389</v>
      </c>
      <c r="E1351" s="25" t="s">
        <v>437</v>
      </c>
    </row>
    <row r="1352" spans="2:5" x14ac:dyDescent="0.2">
      <c r="B1352" s="25" t="s">
        <v>2400</v>
      </c>
      <c r="C1352" s="25">
        <v>541703</v>
      </c>
      <c r="D1352" s="25" t="s">
        <v>389</v>
      </c>
      <c r="E1352" s="25" t="s">
        <v>390</v>
      </c>
    </row>
    <row r="1353" spans="2:5" x14ac:dyDescent="0.2">
      <c r="B1353" s="25" t="s">
        <v>2401</v>
      </c>
      <c r="C1353" s="25">
        <v>541703</v>
      </c>
      <c r="D1353" s="25" t="s">
        <v>389</v>
      </c>
      <c r="E1353" s="25" t="s">
        <v>390</v>
      </c>
    </row>
    <row r="1354" spans="2:5" x14ac:dyDescent="0.2">
      <c r="B1354" s="25" t="s">
        <v>2402</v>
      </c>
      <c r="C1354" s="25">
        <v>504397</v>
      </c>
      <c r="D1354" s="25" t="s">
        <v>389</v>
      </c>
      <c r="E1354" s="25" t="s">
        <v>810</v>
      </c>
    </row>
    <row r="1355" spans="2:5" x14ac:dyDescent="0.2">
      <c r="B1355" s="25" t="s">
        <v>2403</v>
      </c>
      <c r="C1355" s="25">
        <v>526367</v>
      </c>
      <c r="D1355" s="25" t="s">
        <v>2404</v>
      </c>
      <c r="E1355" s="25" t="s">
        <v>475</v>
      </c>
    </row>
    <row r="1356" spans="2:5" x14ac:dyDescent="0.2">
      <c r="B1356" s="25" t="s">
        <v>2405</v>
      </c>
      <c r="C1356" s="25">
        <v>514167</v>
      </c>
      <c r="D1356" s="25" t="s">
        <v>2406</v>
      </c>
      <c r="E1356" s="25" t="s">
        <v>810</v>
      </c>
    </row>
    <row r="1357" spans="2:5" x14ac:dyDescent="0.2">
      <c r="B1357" s="25" t="s">
        <v>2407</v>
      </c>
      <c r="C1357" s="25" t="s">
        <v>389</v>
      </c>
      <c r="D1357" s="25" t="s">
        <v>2408</v>
      </c>
      <c r="E1357" s="25" t="s">
        <v>400</v>
      </c>
    </row>
    <row r="1358" spans="2:5" x14ac:dyDescent="0.2">
      <c r="B1358" s="25" t="s">
        <v>2409</v>
      </c>
      <c r="C1358" s="25">
        <v>531813</v>
      </c>
      <c r="D1358" s="25" t="s">
        <v>389</v>
      </c>
      <c r="E1358" s="25" t="s">
        <v>383</v>
      </c>
    </row>
    <row r="1359" spans="2:5" x14ac:dyDescent="0.2">
      <c r="B1359" s="25" t="s">
        <v>2410</v>
      </c>
      <c r="C1359" s="25">
        <v>531813</v>
      </c>
      <c r="D1359" s="25" t="s">
        <v>389</v>
      </c>
      <c r="E1359" s="25" t="s">
        <v>383</v>
      </c>
    </row>
    <row r="1360" spans="2:5" x14ac:dyDescent="0.2">
      <c r="B1360" s="25" t="s">
        <v>2411</v>
      </c>
      <c r="C1360" s="25">
        <v>539680</v>
      </c>
      <c r="D1360" s="25" t="s">
        <v>389</v>
      </c>
      <c r="E1360" s="25" t="s">
        <v>427</v>
      </c>
    </row>
    <row r="1361" spans="2:5" x14ac:dyDescent="0.2">
      <c r="B1361" s="25" t="s">
        <v>2412</v>
      </c>
      <c r="C1361" s="25">
        <v>540647</v>
      </c>
      <c r="D1361" s="25" t="s">
        <v>2413</v>
      </c>
      <c r="E1361" s="25" t="s">
        <v>409</v>
      </c>
    </row>
    <row r="1362" spans="2:5" x14ac:dyDescent="0.2">
      <c r="B1362" s="25" t="s">
        <v>2414</v>
      </c>
      <c r="C1362" s="25">
        <v>521176</v>
      </c>
      <c r="D1362" s="25" t="s">
        <v>2415</v>
      </c>
      <c r="E1362" s="25" t="s">
        <v>404</v>
      </c>
    </row>
    <row r="1363" spans="2:5" x14ac:dyDescent="0.2">
      <c r="B1363" s="25" t="s">
        <v>2416</v>
      </c>
      <c r="C1363" s="25">
        <v>512443</v>
      </c>
      <c r="D1363" s="25" t="s">
        <v>389</v>
      </c>
      <c r="E1363" s="25" t="s">
        <v>411</v>
      </c>
    </row>
    <row r="1364" spans="2:5" x14ac:dyDescent="0.2">
      <c r="B1364" s="25" t="s">
        <v>2417</v>
      </c>
      <c r="C1364" s="25">
        <v>539492</v>
      </c>
      <c r="D1364" s="25" t="s">
        <v>389</v>
      </c>
      <c r="E1364" s="25" t="s">
        <v>406</v>
      </c>
    </row>
    <row r="1365" spans="2:5" x14ac:dyDescent="0.2">
      <c r="B1365" s="25" t="s">
        <v>2418</v>
      </c>
      <c r="C1365" s="25">
        <v>542011</v>
      </c>
      <c r="D1365" s="25" t="s">
        <v>2419</v>
      </c>
      <c r="E1365" s="25" t="s">
        <v>467</v>
      </c>
    </row>
    <row r="1366" spans="2:5" x14ac:dyDescent="0.2">
      <c r="B1366" s="25" t="s">
        <v>2420</v>
      </c>
      <c r="C1366" s="25">
        <v>500155</v>
      </c>
      <c r="D1366" s="25" t="s">
        <v>2421</v>
      </c>
      <c r="E1366" s="25" t="s">
        <v>404</v>
      </c>
    </row>
    <row r="1367" spans="2:5" x14ac:dyDescent="0.2">
      <c r="B1367" s="25" t="s">
        <v>2422</v>
      </c>
      <c r="C1367" s="25">
        <v>530615</v>
      </c>
      <c r="D1367" s="25" t="s">
        <v>389</v>
      </c>
      <c r="E1367" s="25" t="s">
        <v>421</v>
      </c>
    </row>
    <row r="1368" spans="2:5" x14ac:dyDescent="0.2">
      <c r="B1368" s="25" t="s">
        <v>2423</v>
      </c>
      <c r="C1368" s="25">
        <v>526727</v>
      </c>
      <c r="D1368" s="25" t="s">
        <v>389</v>
      </c>
      <c r="E1368" s="25" t="s">
        <v>787</v>
      </c>
    </row>
    <row r="1369" spans="2:5" x14ac:dyDescent="0.2">
      <c r="B1369" s="25" t="s">
        <v>2424</v>
      </c>
      <c r="C1369" s="25">
        <v>512493</v>
      </c>
      <c r="D1369" s="25" t="s">
        <v>389</v>
      </c>
      <c r="E1369" s="25" t="s">
        <v>372</v>
      </c>
    </row>
    <row r="1370" spans="2:5" x14ac:dyDescent="0.2">
      <c r="B1370" s="25" t="s">
        <v>2425</v>
      </c>
      <c r="C1370" s="25">
        <v>530161</v>
      </c>
      <c r="D1370" s="25" t="s">
        <v>389</v>
      </c>
      <c r="E1370" s="25" t="s">
        <v>411</v>
      </c>
    </row>
    <row r="1371" spans="2:5" x14ac:dyDescent="0.2">
      <c r="B1371" s="25" t="s">
        <v>2426</v>
      </c>
      <c r="C1371" s="25">
        <v>541276</v>
      </c>
      <c r="D1371" s="25" t="s">
        <v>389</v>
      </c>
      <c r="E1371" s="25" t="s">
        <v>411</v>
      </c>
    </row>
    <row r="1372" spans="2:5" x14ac:dyDescent="0.2">
      <c r="B1372" s="25" t="s">
        <v>2427</v>
      </c>
      <c r="C1372" s="25">
        <v>509563</v>
      </c>
      <c r="D1372" s="25" t="s">
        <v>389</v>
      </c>
      <c r="E1372" s="25" t="s">
        <v>404</v>
      </c>
    </row>
    <row r="1373" spans="2:5" x14ac:dyDescent="0.2">
      <c r="B1373" s="25" t="s">
        <v>2428</v>
      </c>
      <c r="C1373" s="25">
        <v>500655</v>
      </c>
      <c r="D1373" s="25" t="s">
        <v>389</v>
      </c>
      <c r="E1373" s="25" t="s">
        <v>437</v>
      </c>
    </row>
    <row r="1374" spans="2:5" x14ac:dyDescent="0.2">
      <c r="B1374" s="25" t="s">
        <v>2429</v>
      </c>
      <c r="C1374" s="25">
        <v>514400</v>
      </c>
      <c r="D1374" s="25" t="s">
        <v>389</v>
      </c>
      <c r="E1374" s="25" t="s">
        <v>411</v>
      </c>
    </row>
    <row r="1375" spans="2:5" x14ac:dyDescent="0.2">
      <c r="B1375" s="25" t="s">
        <v>2430</v>
      </c>
      <c r="C1375" s="25">
        <v>509557</v>
      </c>
      <c r="D1375" s="25" t="s">
        <v>2431</v>
      </c>
      <c r="E1375" s="25" t="s">
        <v>404</v>
      </c>
    </row>
    <row r="1376" spans="2:5" x14ac:dyDescent="0.2">
      <c r="B1376" s="25" t="s">
        <v>2432</v>
      </c>
      <c r="C1376" s="25">
        <v>532622</v>
      </c>
      <c r="D1376" s="25" t="s">
        <v>2433</v>
      </c>
      <c r="E1376" s="25" t="s">
        <v>710</v>
      </c>
    </row>
    <row r="1377" spans="2:5" x14ac:dyDescent="0.2">
      <c r="B1377" s="25" t="s">
        <v>2434</v>
      </c>
      <c r="C1377" s="25">
        <v>532345</v>
      </c>
      <c r="D1377" s="25" t="s">
        <v>2435</v>
      </c>
      <c r="E1377" s="25" t="s">
        <v>710</v>
      </c>
    </row>
    <row r="1378" spans="2:5" x14ac:dyDescent="0.2">
      <c r="B1378" s="25" t="s">
        <v>2436</v>
      </c>
      <c r="C1378" s="25">
        <v>539515</v>
      </c>
      <c r="D1378" s="25" t="s">
        <v>389</v>
      </c>
      <c r="E1378" s="25" t="s">
        <v>411</v>
      </c>
    </row>
    <row r="1379" spans="2:5" x14ac:dyDescent="0.2">
      <c r="B1379" s="25" t="s">
        <v>2437</v>
      </c>
      <c r="C1379" s="25">
        <v>540613</v>
      </c>
      <c r="D1379" s="25" t="s">
        <v>389</v>
      </c>
      <c r="E1379" s="25" t="s">
        <v>411</v>
      </c>
    </row>
    <row r="1380" spans="2:5" x14ac:dyDescent="0.2">
      <c r="B1380" s="25" t="s">
        <v>2438</v>
      </c>
      <c r="C1380" s="25">
        <v>540936</v>
      </c>
      <c r="D1380" s="25" t="s">
        <v>389</v>
      </c>
      <c r="E1380" s="25" t="s">
        <v>411</v>
      </c>
    </row>
    <row r="1381" spans="2:5" x14ac:dyDescent="0.2">
      <c r="B1381" s="25" t="s">
        <v>2439</v>
      </c>
      <c r="C1381" s="25">
        <v>524564</v>
      </c>
      <c r="D1381" s="25" t="s">
        <v>389</v>
      </c>
      <c r="E1381" s="25" t="s">
        <v>437</v>
      </c>
    </row>
    <row r="1382" spans="2:5" x14ac:dyDescent="0.2">
      <c r="B1382" s="25" t="s">
        <v>2440</v>
      </c>
      <c r="C1382" s="25">
        <v>541546</v>
      </c>
      <c r="D1382" s="25" t="s">
        <v>2441</v>
      </c>
      <c r="E1382" s="25" t="s">
        <v>787</v>
      </c>
    </row>
    <row r="1383" spans="2:5" x14ac:dyDescent="0.2">
      <c r="B1383" s="25" t="s">
        <v>2442</v>
      </c>
      <c r="C1383" s="25">
        <v>532767</v>
      </c>
      <c r="D1383" s="25" t="s">
        <v>2443</v>
      </c>
      <c r="E1383" s="25" t="s">
        <v>787</v>
      </c>
    </row>
    <row r="1384" spans="2:5" x14ac:dyDescent="0.2">
      <c r="B1384" s="25" t="s">
        <v>2444</v>
      </c>
      <c r="C1384" s="25">
        <v>532183</v>
      </c>
      <c r="D1384" s="25" t="s">
        <v>389</v>
      </c>
      <c r="E1384" s="25" t="s">
        <v>1088</v>
      </c>
    </row>
    <row r="1385" spans="2:5" x14ac:dyDescent="0.2">
      <c r="B1385" s="25" t="s">
        <v>2445</v>
      </c>
      <c r="C1385" s="25">
        <v>539009</v>
      </c>
      <c r="D1385" s="25" t="s">
        <v>389</v>
      </c>
      <c r="E1385" s="25" t="s">
        <v>787</v>
      </c>
    </row>
    <row r="1386" spans="2:5" x14ac:dyDescent="0.2">
      <c r="B1386" s="25" t="s">
        <v>2446</v>
      </c>
      <c r="C1386" s="25">
        <v>538319</v>
      </c>
      <c r="D1386" s="25" t="s">
        <v>389</v>
      </c>
      <c r="E1386" s="25" t="s">
        <v>372</v>
      </c>
    </row>
    <row r="1387" spans="2:5" x14ac:dyDescent="0.2">
      <c r="B1387" s="25" t="s">
        <v>2447</v>
      </c>
      <c r="C1387" s="25">
        <v>535917</v>
      </c>
      <c r="D1387" s="25" t="s">
        <v>389</v>
      </c>
      <c r="E1387" s="25" t="s">
        <v>372</v>
      </c>
    </row>
    <row r="1388" spans="2:5" x14ac:dyDescent="0.2">
      <c r="B1388" s="25" t="s">
        <v>2448</v>
      </c>
      <c r="C1388" s="25">
        <v>535431</v>
      </c>
      <c r="D1388" s="25" t="s">
        <v>389</v>
      </c>
      <c r="E1388" s="25" t="s">
        <v>372</v>
      </c>
    </row>
    <row r="1389" spans="2:5" x14ac:dyDescent="0.2">
      <c r="B1389" s="25" t="s">
        <v>2449</v>
      </c>
      <c r="C1389" s="25">
        <v>530855</v>
      </c>
      <c r="D1389" s="25" t="s">
        <v>389</v>
      </c>
      <c r="E1389" s="25" t="s">
        <v>406</v>
      </c>
    </row>
    <row r="1390" spans="2:5" x14ac:dyDescent="0.2">
      <c r="B1390" s="25" t="s">
        <v>2450</v>
      </c>
      <c r="C1390" s="25">
        <v>532309</v>
      </c>
      <c r="D1390" s="25" t="s">
        <v>2451</v>
      </c>
      <c r="E1390" s="25" t="s">
        <v>432</v>
      </c>
    </row>
    <row r="1391" spans="2:5" x14ac:dyDescent="0.2">
      <c r="B1391" s="25" t="s">
        <v>2452</v>
      </c>
      <c r="C1391" s="25">
        <v>532309</v>
      </c>
      <c r="D1391" s="25" t="s">
        <v>2451</v>
      </c>
      <c r="E1391" s="25" t="s">
        <v>432</v>
      </c>
    </row>
    <row r="1392" spans="2:5" x14ac:dyDescent="0.2">
      <c r="B1392" s="25" t="s">
        <v>2453</v>
      </c>
      <c r="C1392" s="25">
        <v>522275</v>
      </c>
      <c r="D1392" s="25" t="s">
        <v>2454</v>
      </c>
      <c r="E1392" s="25" t="s">
        <v>528</v>
      </c>
    </row>
    <row r="1393" spans="2:5" x14ac:dyDescent="0.2">
      <c r="B1393" s="25" t="s">
        <v>2455</v>
      </c>
      <c r="C1393" s="25">
        <v>522275</v>
      </c>
      <c r="D1393" s="25" t="s">
        <v>2454</v>
      </c>
      <c r="E1393" s="25" t="s">
        <v>528</v>
      </c>
    </row>
    <row r="1394" spans="2:5" x14ac:dyDescent="0.2">
      <c r="B1394" s="25" t="s">
        <v>2456</v>
      </c>
      <c r="C1394" s="25">
        <v>504028</v>
      </c>
      <c r="D1394" s="25" t="s">
        <v>389</v>
      </c>
      <c r="E1394" s="25" t="s">
        <v>574</v>
      </c>
    </row>
    <row r="1395" spans="2:5" x14ac:dyDescent="0.2">
      <c r="B1395" s="25" t="s">
        <v>2457</v>
      </c>
      <c r="C1395" s="25">
        <v>532764</v>
      </c>
      <c r="D1395" s="25" t="s">
        <v>2458</v>
      </c>
      <c r="E1395" s="25" t="s">
        <v>475</v>
      </c>
    </row>
    <row r="1396" spans="2:5" x14ac:dyDescent="0.2">
      <c r="B1396" s="25" t="s">
        <v>2459</v>
      </c>
      <c r="C1396" s="25">
        <v>530389</v>
      </c>
      <c r="D1396" s="25" t="s">
        <v>389</v>
      </c>
      <c r="E1396" s="25" t="s">
        <v>409</v>
      </c>
    </row>
    <row r="1397" spans="2:5" x14ac:dyDescent="0.2">
      <c r="B1397" s="25" t="s">
        <v>2460</v>
      </c>
      <c r="C1397" s="25" t="s">
        <v>389</v>
      </c>
      <c r="D1397" s="25" t="s">
        <v>2461</v>
      </c>
      <c r="E1397" s="25" t="s">
        <v>400</v>
      </c>
    </row>
    <row r="1398" spans="2:5" x14ac:dyDescent="0.2">
      <c r="B1398" s="25" t="s">
        <v>2462</v>
      </c>
      <c r="C1398" s="25">
        <v>539486</v>
      </c>
      <c r="D1398" s="25" t="s">
        <v>389</v>
      </c>
      <c r="E1398" s="25" t="s">
        <v>406</v>
      </c>
    </row>
    <row r="1399" spans="2:5" x14ac:dyDescent="0.2">
      <c r="B1399" s="25" t="s">
        <v>2463</v>
      </c>
      <c r="C1399" s="25">
        <v>521133</v>
      </c>
      <c r="D1399" s="25" t="s">
        <v>389</v>
      </c>
      <c r="E1399" s="25" t="s">
        <v>404</v>
      </c>
    </row>
    <row r="1400" spans="2:5" x14ac:dyDescent="0.2">
      <c r="B1400" s="25" t="s">
        <v>2464</v>
      </c>
      <c r="C1400" s="25">
        <v>521133</v>
      </c>
      <c r="D1400" s="25" t="s">
        <v>389</v>
      </c>
      <c r="E1400" s="25" t="s">
        <v>404</v>
      </c>
    </row>
    <row r="1401" spans="2:5" x14ac:dyDescent="0.2">
      <c r="B1401" s="25" t="s">
        <v>2465</v>
      </c>
      <c r="C1401" s="25">
        <v>532318</v>
      </c>
      <c r="D1401" s="25" t="s">
        <v>2466</v>
      </c>
      <c r="E1401" s="25" t="s">
        <v>2016</v>
      </c>
    </row>
    <row r="1402" spans="2:5" x14ac:dyDescent="0.2">
      <c r="B1402" s="25" t="s">
        <v>2467</v>
      </c>
      <c r="C1402" s="25">
        <v>531137</v>
      </c>
      <c r="D1402" s="25" t="s">
        <v>389</v>
      </c>
      <c r="E1402" s="25" t="s">
        <v>810</v>
      </c>
    </row>
    <row r="1403" spans="2:5" x14ac:dyDescent="0.2">
      <c r="B1403" s="25" t="s">
        <v>2468</v>
      </c>
      <c r="C1403" s="25">
        <v>541999</v>
      </c>
      <c r="D1403" s="25" t="s">
        <v>389</v>
      </c>
      <c r="E1403" s="25" t="s">
        <v>587</v>
      </c>
    </row>
    <row r="1404" spans="2:5" x14ac:dyDescent="0.2">
      <c r="B1404" s="25" t="s">
        <v>2469</v>
      </c>
      <c r="C1404" s="25">
        <v>540755</v>
      </c>
      <c r="D1404" s="25" t="s">
        <v>2470</v>
      </c>
      <c r="E1404" s="25" t="s">
        <v>2471</v>
      </c>
    </row>
    <row r="1405" spans="2:5" x14ac:dyDescent="0.2">
      <c r="B1405" s="25" t="s">
        <v>2472</v>
      </c>
      <c r="C1405" s="25">
        <v>539407</v>
      </c>
      <c r="D1405" s="25" t="s">
        <v>389</v>
      </c>
      <c r="E1405" s="25" t="s">
        <v>787</v>
      </c>
    </row>
    <row r="1406" spans="2:5" x14ac:dyDescent="0.2">
      <c r="B1406" s="25" t="s">
        <v>2473</v>
      </c>
      <c r="C1406" s="25">
        <v>514336</v>
      </c>
      <c r="D1406" s="25" t="s">
        <v>389</v>
      </c>
      <c r="E1406" s="25" t="s">
        <v>727</v>
      </c>
    </row>
    <row r="1407" spans="2:5" x14ac:dyDescent="0.2">
      <c r="B1407" s="25" t="s">
        <v>2474</v>
      </c>
      <c r="C1407" s="25">
        <v>514336</v>
      </c>
      <c r="D1407" s="25" t="s">
        <v>389</v>
      </c>
      <c r="E1407" s="25" t="s">
        <v>727</v>
      </c>
    </row>
    <row r="1408" spans="2:5" x14ac:dyDescent="0.2">
      <c r="B1408" s="25" t="s">
        <v>2475</v>
      </c>
      <c r="C1408" s="25">
        <v>506109</v>
      </c>
      <c r="D1408" s="25" t="s">
        <v>2476</v>
      </c>
      <c r="E1408" s="25" t="s">
        <v>482</v>
      </c>
    </row>
    <row r="1409" spans="2:5" x14ac:dyDescent="0.2">
      <c r="B1409" s="25" t="s">
        <v>2477</v>
      </c>
      <c r="C1409" s="25">
        <v>531739</v>
      </c>
      <c r="D1409" s="25" t="s">
        <v>389</v>
      </c>
      <c r="E1409" s="25" t="s">
        <v>427</v>
      </c>
    </row>
    <row r="1410" spans="2:5" x14ac:dyDescent="0.2">
      <c r="B1410" s="25" t="s">
        <v>2478</v>
      </c>
      <c r="C1410" s="25">
        <v>539206</v>
      </c>
      <c r="D1410" s="25" t="s">
        <v>389</v>
      </c>
      <c r="E1410" s="25" t="s">
        <v>727</v>
      </c>
    </row>
    <row r="1411" spans="2:5" x14ac:dyDescent="0.2">
      <c r="B1411" s="25" t="s">
        <v>2479</v>
      </c>
      <c r="C1411" s="25">
        <v>538961</v>
      </c>
      <c r="D1411" s="25" t="s">
        <v>2480</v>
      </c>
      <c r="E1411" s="25" t="s">
        <v>383</v>
      </c>
    </row>
    <row r="1412" spans="2:5" x14ac:dyDescent="0.2">
      <c r="B1412" s="25" t="s">
        <v>2481</v>
      </c>
      <c r="C1412" s="25">
        <v>530343</v>
      </c>
      <c r="D1412" s="25" t="s">
        <v>2482</v>
      </c>
      <c r="E1412" s="25" t="s">
        <v>687</v>
      </c>
    </row>
    <row r="1413" spans="2:5" x14ac:dyDescent="0.2">
      <c r="B1413" s="25" t="s">
        <v>2483</v>
      </c>
      <c r="C1413" s="25">
        <v>532285</v>
      </c>
      <c r="D1413" s="25" t="s">
        <v>2484</v>
      </c>
      <c r="E1413" s="25" t="s">
        <v>372</v>
      </c>
    </row>
    <row r="1414" spans="2:5" x14ac:dyDescent="0.2">
      <c r="B1414" s="25" t="s">
        <v>2485</v>
      </c>
      <c r="C1414" s="25">
        <v>500171</v>
      </c>
      <c r="D1414" s="25" t="s">
        <v>2486</v>
      </c>
      <c r="E1414" s="25" t="s">
        <v>437</v>
      </c>
    </row>
    <row r="1415" spans="2:5" x14ac:dyDescent="0.2">
      <c r="B1415" s="25" t="s">
        <v>2487</v>
      </c>
      <c r="C1415" s="25">
        <v>533048</v>
      </c>
      <c r="D1415" s="25" t="s">
        <v>2488</v>
      </c>
      <c r="E1415" s="25" t="s">
        <v>787</v>
      </c>
    </row>
    <row r="1416" spans="2:5" x14ac:dyDescent="0.2">
      <c r="B1416" s="25" t="s">
        <v>2489</v>
      </c>
      <c r="C1416" s="25">
        <v>511676</v>
      </c>
      <c r="D1416" s="25" t="s">
        <v>2490</v>
      </c>
      <c r="E1416" s="25" t="s">
        <v>447</v>
      </c>
    </row>
    <row r="1417" spans="2:5" x14ac:dyDescent="0.2">
      <c r="B1417" s="25" t="s">
        <v>2491</v>
      </c>
      <c r="C1417" s="25">
        <v>538788</v>
      </c>
      <c r="D1417" s="25" t="s">
        <v>389</v>
      </c>
      <c r="E1417" s="25" t="s">
        <v>406</v>
      </c>
    </row>
    <row r="1418" spans="2:5" x14ac:dyDescent="0.2">
      <c r="B1418" s="25" t="s">
        <v>2492</v>
      </c>
      <c r="C1418" s="25">
        <v>532716</v>
      </c>
      <c r="D1418" s="25" t="s">
        <v>2493</v>
      </c>
      <c r="E1418" s="25" t="s">
        <v>378</v>
      </c>
    </row>
    <row r="1419" spans="2:5" x14ac:dyDescent="0.2">
      <c r="B1419" s="25" t="s">
        <v>2494</v>
      </c>
      <c r="C1419" s="25">
        <v>507815</v>
      </c>
      <c r="D1419" s="25" t="s">
        <v>2495</v>
      </c>
      <c r="E1419" s="25" t="s">
        <v>571</v>
      </c>
    </row>
    <row r="1420" spans="2:5" x14ac:dyDescent="0.2">
      <c r="B1420" s="25" t="s">
        <v>2496</v>
      </c>
      <c r="C1420" s="25">
        <v>507815</v>
      </c>
      <c r="D1420" s="25" t="s">
        <v>2495</v>
      </c>
      <c r="E1420" s="25" t="s">
        <v>571</v>
      </c>
    </row>
    <row r="1421" spans="2:5" x14ac:dyDescent="0.2">
      <c r="B1421" s="25" t="s">
        <v>2497</v>
      </c>
      <c r="C1421" s="25">
        <v>531744</v>
      </c>
      <c r="D1421" s="25" t="s">
        <v>389</v>
      </c>
      <c r="E1421" s="25" t="s">
        <v>411</v>
      </c>
    </row>
    <row r="1422" spans="2:5" x14ac:dyDescent="0.2">
      <c r="B1422" s="25" t="s">
        <v>2498</v>
      </c>
      <c r="C1422" s="25">
        <v>590025</v>
      </c>
      <c r="D1422" s="25" t="s">
        <v>2499</v>
      </c>
      <c r="E1422" s="25" t="s">
        <v>404</v>
      </c>
    </row>
    <row r="1423" spans="2:5" x14ac:dyDescent="0.2">
      <c r="B1423" s="25" t="s">
        <v>2500</v>
      </c>
      <c r="C1423" s="25">
        <v>507506</v>
      </c>
      <c r="D1423" s="25" t="s">
        <v>389</v>
      </c>
      <c r="E1423" s="25" t="s">
        <v>1088</v>
      </c>
    </row>
    <row r="1424" spans="2:5" x14ac:dyDescent="0.2">
      <c r="B1424" s="25" t="s">
        <v>2501</v>
      </c>
      <c r="C1424" s="25" t="s">
        <v>389</v>
      </c>
      <c r="D1424" s="25" t="s">
        <v>2502</v>
      </c>
      <c r="E1424" s="25" t="s">
        <v>400</v>
      </c>
    </row>
    <row r="1425" spans="2:5" x14ac:dyDescent="0.2">
      <c r="B1425" s="25" t="s">
        <v>2503</v>
      </c>
      <c r="C1425" s="25">
        <v>539013</v>
      </c>
      <c r="D1425" s="25" t="s">
        <v>389</v>
      </c>
      <c r="E1425" s="25" t="s">
        <v>528</v>
      </c>
    </row>
    <row r="1426" spans="2:5" x14ac:dyDescent="0.2">
      <c r="B1426" s="25" t="s">
        <v>2504</v>
      </c>
      <c r="C1426" s="25">
        <v>533212</v>
      </c>
      <c r="D1426" s="25" t="s">
        <v>389</v>
      </c>
      <c r="E1426" s="25" t="s">
        <v>578</v>
      </c>
    </row>
    <row r="1427" spans="2:5" x14ac:dyDescent="0.2">
      <c r="B1427" s="25" t="s">
        <v>2505</v>
      </c>
      <c r="C1427" s="25" t="s">
        <v>389</v>
      </c>
      <c r="D1427" s="25" t="s">
        <v>2506</v>
      </c>
      <c r="E1427" s="25" t="s">
        <v>480</v>
      </c>
    </row>
    <row r="1428" spans="2:5" x14ac:dyDescent="0.2">
      <c r="B1428" s="25" t="s">
        <v>2507</v>
      </c>
      <c r="C1428" s="25">
        <v>531199</v>
      </c>
      <c r="D1428" s="25" t="s">
        <v>389</v>
      </c>
      <c r="E1428" s="25" t="s">
        <v>406</v>
      </c>
    </row>
    <row r="1429" spans="2:5" x14ac:dyDescent="0.2">
      <c r="B1429" s="25" t="s">
        <v>2508</v>
      </c>
      <c r="C1429" s="25">
        <v>500676</v>
      </c>
      <c r="D1429" s="25" t="s">
        <v>2509</v>
      </c>
      <c r="E1429" s="25" t="s">
        <v>449</v>
      </c>
    </row>
    <row r="1430" spans="2:5" x14ac:dyDescent="0.2">
      <c r="B1430" s="25" t="s">
        <v>2510</v>
      </c>
      <c r="C1430" s="25">
        <v>500660</v>
      </c>
      <c r="D1430" s="25" t="s">
        <v>2511</v>
      </c>
      <c r="E1430" s="25" t="s">
        <v>427</v>
      </c>
    </row>
    <row r="1431" spans="2:5" x14ac:dyDescent="0.2">
      <c r="B1431" s="25" t="s">
        <v>2512</v>
      </c>
      <c r="C1431" s="25">
        <v>542477</v>
      </c>
      <c r="D1431" s="25" t="s">
        <v>2513</v>
      </c>
      <c r="E1431" s="25" t="s">
        <v>755</v>
      </c>
    </row>
    <row r="1432" spans="2:5" x14ac:dyDescent="0.2">
      <c r="B1432" s="25" t="s">
        <v>2514</v>
      </c>
      <c r="C1432" s="25">
        <v>532296</v>
      </c>
      <c r="D1432" s="25" t="s">
        <v>2515</v>
      </c>
      <c r="E1432" s="25" t="s">
        <v>427</v>
      </c>
    </row>
    <row r="1433" spans="2:5" x14ac:dyDescent="0.2">
      <c r="B1433" s="25" t="s">
        <v>2516</v>
      </c>
      <c r="C1433" s="25">
        <v>513528</v>
      </c>
      <c r="D1433" s="25" t="s">
        <v>389</v>
      </c>
      <c r="E1433" s="25" t="s">
        <v>917</v>
      </c>
    </row>
    <row r="1434" spans="2:5" x14ac:dyDescent="0.2">
      <c r="B1434" s="25" t="s">
        <v>2517</v>
      </c>
      <c r="C1434" s="25">
        <v>530263</v>
      </c>
      <c r="D1434" s="25" t="s">
        <v>389</v>
      </c>
      <c r="E1434" s="25" t="s">
        <v>406</v>
      </c>
    </row>
    <row r="1435" spans="2:5" x14ac:dyDescent="0.2">
      <c r="B1435" s="25" t="s">
        <v>2518</v>
      </c>
      <c r="C1435" s="25" t="s">
        <v>389</v>
      </c>
      <c r="D1435" s="25" t="s">
        <v>2519</v>
      </c>
      <c r="E1435" s="25" t="s">
        <v>400</v>
      </c>
    </row>
    <row r="1436" spans="2:5" x14ac:dyDescent="0.2">
      <c r="B1436" s="25" t="s">
        <v>2520</v>
      </c>
      <c r="C1436" s="25">
        <v>531463</v>
      </c>
      <c r="D1436" s="25" t="s">
        <v>389</v>
      </c>
      <c r="E1436" s="25" t="s">
        <v>810</v>
      </c>
    </row>
    <row r="1437" spans="2:5" x14ac:dyDescent="0.2">
      <c r="B1437" s="25" t="s">
        <v>2521</v>
      </c>
      <c r="C1437" s="25">
        <v>531479</v>
      </c>
      <c r="D1437" s="25" t="s">
        <v>389</v>
      </c>
      <c r="E1437" s="25" t="s">
        <v>475</v>
      </c>
    </row>
    <row r="1438" spans="2:5" x14ac:dyDescent="0.2">
      <c r="B1438" s="25" t="s">
        <v>2522</v>
      </c>
      <c r="C1438" s="25">
        <v>501848</v>
      </c>
      <c r="D1438" s="25" t="s">
        <v>2523</v>
      </c>
      <c r="E1438" s="25" t="s">
        <v>1637</v>
      </c>
    </row>
    <row r="1439" spans="2:5" x14ac:dyDescent="0.2">
      <c r="B1439" s="25" t="s">
        <v>2524</v>
      </c>
      <c r="C1439" s="25">
        <v>532773</v>
      </c>
      <c r="D1439" s="25" t="s">
        <v>2525</v>
      </c>
      <c r="E1439" s="25" t="s">
        <v>2526</v>
      </c>
    </row>
    <row r="1440" spans="2:5" x14ac:dyDescent="0.2">
      <c r="B1440" s="25" t="s">
        <v>2527</v>
      </c>
      <c r="C1440" s="25">
        <v>540654</v>
      </c>
      <c r="D1440" s="25" t="s">
        <v>389</v>
      </c>
      <c r="E1440" s="25" t="s">
        <v>375</v>
      </c>
    </row>
    <row r="1441" spans="2:5" x14ac:dyDescent="0.2">
      <c r="B1441" s="25" t="s">
        <v>2528</v>
      </c>
      <c r="C1441" s="25">
        <v>540266</v>
      </c>
      <c r="D1441" s="25" t="s">
        <v>389</v>
      </c>
      <c r="E1441" s="25" t="s">
        <v>411</v>
      </c>
    </row>
    <row r="1442" spans="2:5" x14ac:dyDescent="0.2">
      <c r="B1442" s="25" t="s">
        <v>2529</v>
      </c>
      <c r="C1442" s="25" t="s">
        <v>389</v>
      </c>
      <c r="D1442" s="25" t="s">
        <v>2530</v>
      </c>
      <c r="E1442" s="25" t="s">
        <v>400</v>
      </c>
    </row>
    <row r="1443" spans="2:5" x14ac:dyDescent="0.2">
      <c r="B1443" s="25" t="s">
        <v>2531</v>
      </c>
      <c r="C1443" s="25" t="s">
        <v>389</v>
      </c>
      <c r="D1443" s="25" t="s">
        <v>2532</v>
      </c>
      <c r="E1443" s="25" t="s">
        <v>400</v>
      </c>
    </row>
    <row r="1444" spans="2:5" x14ac:dyDescent="0.2">
      <c r="B1444" s="25" t="s">
        <v>2533</v>
      </c>
      <c r="C1444" s="25" t="s">
        <v>389</v>
      </c>
      <c r="D1444" s="25" t="s">
        <v>2532</v>
      </c>
      <c r="E1444" s="25" t="s">
        <v>400</v>
      </c>
    </row>
    <row r="1445" spans="2:5" x14ac:dyDescent="0.2">
      <c r="B1445" s="25" t="s">
        <v>2534</v>
      </c>
      <c r="C1445" s="25">
        <v>526025</v>
      </c>
      <c r="D1445" s="25" t="s">
        <v>389</v>
      </c>
      <c r="E1445" s="25" t="s">
        <v>404</v>
      </c>
    </row>
    <row r="1446" spans="2:5" x14ac:dyDescent="0.2">
      <c r="B1446" s="25" t="s">
        <v>2535</v>
      </c>
      <c r="C1446" s="25">
        <v>531904</v>
      </c>
      <c r="D1446" s="25" t="s">
        <v>2536</v>
      </c>
      <c r="E1446" s="25" t="s">
        <v>755</v>
      </c>
    </row>
    <row r="1447" spans="2:5" x14ac:dyDescent="0.2">
      <c r="B1447" s="25" t="s">
        <v>2537</v>
      </c>
      <c r="C1447" s="25">
        <v>533104</v>
      </c>
      <c r="D1447" s="25" t="s">
        <v>2538</v>
      </c>
      <c r="E1447" s="25" t="s">
        <v>1021</v>
      </c>
    </row>
    <row r="1448" spans="2:5" x14ac:dyDescent="0.2">
      <c r="B1448" s="25" t="s">
        <v>2539</v>
      </c>
      <c r="C1448" s="25">
        <v>542351</v>
      </c>
      <c r="D1448" s="25" t="s">
        <v>2540</v>
      </c>
      <c r="E1448" s="25" t="s">
        <v>2541</v>
      </c>
    </row>
    <row r="1449" spans="2:5" x14ac:dyDescent="0.2">
      <c r="B1449" s="25" t="s">
        <v>2542</v>
      </c>
      <c r="C1449" s="25">
        <v>507488</v>
      </c>
      <c r="D1449" s="25" t="s">
        <v>2543</v>
      </c>
      <c r="E1449" s="25" t="s">
        <v>1021</v>
      </c>
    </row>
    <row r="1450" spans="2:5" x14ac:dyDescent="0.2">
      <c r="B1450" s="25" t="s">
        <v>2544</v>
      </c>
      <c r="C1450" s="25">
        <v>505255</v>
      </c>
      <c r="D1450" s="25" t="s">
        <v>2545</v>
      </c>
      <c r="E1450" s="25" t="s">
        <v>397</v>
      </c>
    </row>
    <row r="1451" spans="2:5" x14ac:dyDescent="0.2">
      <c r="B1451" s="25" t="s">
        <v>2546</v>
      </c>
      <c r="C1451" s="25">
        <v>532754</v>
      </c>
      <c r="D1451" s="25" t="s">
        <v>2547</v>
      </c>
      <c r="E1451" s="25" t="s">
        <v>528</v>
      </c>
    </row>
    <row r="1452" spans="2:5" x14ac:dyDescent="0.2">
      <c r="B1452" s="25" t="s">
        <v>2548</v>
      </c>
      <c r="C1452" s="25">
        <v>540124</v>
      </c>
      <c r="D1452" s="25" t="s">
        <v>2549</v>
      </c>
      <c r="E1452" s="25" t="s">
        <v>744</v>
      </c>
    </row>
    <row r="1453" spans="2:5" x14ac:dyDescent="0.2">
      <c r="B1453" s="25" t="s">
        <v>2550</v>
      </c>
      <c r="C1453" s="25">
        <v>509567</v>
      </c>
      <c r="D1453" s="25" t="s">
        <v>2551</v>
      </c>
      <c r="E1453" s="25" t="s">
        <v>1318</v>
      </c>
    </row>
    <row r="1454" spans="2:5" x14ac:dyDescent="0.2">
      <c r="B1454" s="25" t="s">
        <v>2552</v>
      </c>
      <c r="C1454" s="25">
        <v>506480</v>
      </c>
      <c r="D1454" s="25" t="s">
        <v>2553</v>
      </c>
      <c r="E1454" s="25" t="s">
        <v>599</v>
      </c>
    </row>
    <row r="1455" spans="2:5" x14ac:dyDescent="0.2">
      <c r="B1455" s="25" t="s">
        <v>2554</v>
      </c>
      <c r="C1455" s="25">
        <v>530317</v>
      </c>
      <c r="D1455" s="25" t="s">
        <v>389</v>
      </c>
      <c r="E1455" s="25" t="s">
        <v>427</v>
      </c>
    </row>
    <row r="1456" spans="2:5" x14ac:dyDescent="0.2">
      <c r="B1456" s="25" t="s">
        <v>2555</v>
      </c>
      <c r="C1456" s="25">
        <v>532734</v>
      </c>
      <c r="D1456" s="25" t="s">
        <v>2556</v>
      </c>
      <c r="E1456" s="25" t="s">
        <v>421</v>
      </c>
    </row>
    <row r="1457" spans="2:5" x14ac:dyDescent="0.2">
      <c r="B1457" s="25" t="s">
        <v>2557</v>
      </c>
      <c r="C1457" s="25">
        <v>500163</v>
      </c>
      <c r="D1457" s="25" t="s">
        <v>2558</v>
      </c>
      <c r="E1457" s="25" t="s">
        <v>2559</v>
      </c>
    </row>
    <row r="1458" spans="2:5" x14ac:dyDescent="0.2">
      <c r="B1458" s="25" t="s">
        <v>2560</v>
      </c>
      <c r="C1458" s="25">
        <v>500163</v>
      </c>
      <c r="D1458" s="25" t="s">
        <v>2558</v>
      </c>
      <c r="E1458" s="25" t="s">
        <v>2559</v>
      </c>
    </row>
    <row r="1459" spans="2:5" x14ac:dyDescent="0.2">
      <c r="B1459" s="25" t="s">
        <v>2561</v>
      </c>
      <c r="C1459" s="25" t="s">
        <v>389</v>
      </c>
      <c r="D1459" s="25" t="s">
        <v>2562</v>
      </c>
      <c r="E1459" s="25" t="s">
        <v>400</v>
      </c>
    </row>
    <row r="1460" spans="2:5" x14ac:dyDescent="0.2">
      <c r="B1460" s="25" t="s">
        <v>2563</v>
      </c>
      <c r="C1460" s="25">
        <v>540743</v>
      </c>
      <c r="D1460" s="25" t="s">
        <v>2564</v>
      </c>
      <c r="E1460" s="25" t="s">
        <v>587</v>
      </c>
    </row>
    <row r="1461" spans="2:5" x14ac:dyDescent="0.2">
      <c r="B1461" s="25" t="s">
        <v>2565</v>
      </c>
      <c r="C1461" s="25">
        <v>532424</v>
      </c>
      <c r="D1461" s="25" t="s">
        <v>2566</v>
      </c>
      <c r="E1461" s="25" t="s">
        <v>571</v>
      </c>
    </row>
    <row r="1462" spans="2:5" x14ac:dyDescent="0.2">
      <c r="B1462" s="25" t="s">
        <v>2567</v>
      </c>
      <c r="C1462" s="25">
        <v>500164</v>
      </c>
      <c r="D1462" s="25" t="s">
        <v>2568</v>
      </c>
      <c r="E1462" s="25" t="s">
        <v>437</v>
      </c>
    </row>
    <row r="1463" spans="2:5" x14ac:dyDescent="0.2">
      <c r="B1463" s="25" t="s">
        <v>2569</v>
      </c>
      <c r="C1463" s="25">
        <v>533150</v>
      </c>
      <c r="D1463" s="25" t="s">
        <v>2570</v>
      </c>
      <c r="E1463" s="25" t="s">
        <v>475</v>
      </c>
    </row>
    <row r="1464" spans="2:5" x14ac:dyDescent="0.2">
      <c r="B1464" s="25" t="s">
        <v>2571</v>
      </c>
      <c r="C1464" s="25">
        <v>538787</v>
      </c>
      <c r="D1464" s="25" t="s">
        <v>389</v>
      </c>
      <c r="E1464" s="25" t="s">
        <v>406</v>
      </c>
    </row>
    <row r="1465" spans="2:5" x14ac:dyDescent="0.2">
      <c r="B1465" s="25" t="s">
        <v>2572</v>
      </c>
      <c r="C1465" s="25">
        <v>533189</v>
      </c>
      <c r="D1465" s="25" t="s">
        <v>2573</v>
      </c>
      <c r="E1465" s="25" t="s">
        <v>503</v>
      </c>
    </row>
    <row r="1466" spans="2:5" x14ac:dyDescent="0.2">
      <c r="B1466" s="25" t="s">
        <v>2574</v>
      </c>
      <c r="C1466" s="25">
        <v>531600</v>
      </c>
      <c r="D1466" s="25" t="s">
        <v>389</v>
      </c>
      <c r="E1466" s="25" t="s">
        <v>372</v>
      </c>
    </row>
    <row r="1467" spans="2:5" x14ac:dyDescent="0.2">
      <c r="B1467" s="25" t="s">
        <v>2575</v>
      </c>
      <c r="C1467" s="25">
        <v>532957</v>
      </c>
      <c r="D1467" s="25" t="s">
        <v>389</v>
      </c>
      <c r="E1467" s="25" t="s">
        <v>404</v>
      </c>
    </row>
    <row r="1468" spans="2:5" x14ac:dyDescent="0.2">
      <c r="B1468" s="25" t="s">
        <v>2576</v>
      </c>
      <c r="C1468" s="25">
        <v>532630</v>
      </c>
      <c r="D1468" s="25" t="s">
        <v>2577</v>
      </c>
      <c r="E1468" s="25" t="s">
        <v>503</v>
      </c>
    </row>
    <row r="1469" spans="2:5" x14ac:dyDescent="0.2">
      <c r="B1469" s="25" t="s">
        <v>2578</v>
      </c>
      <c r="C1469" s="25">
        <v>539725</v>
      </c>
      <c r="D1469" s="25" t="s">
        <v>2579</v>
      </c>
      <c r="E1469" s="25" t="s">
        <v>638</v>
      </c>
    </row>
    <row r="1470" spans="2:5" x14ac:dyDescent="0.2">
      <c r="B1470" s="25" t="s">
        <v>2580</v>
      </c>
      <c r="C1470" s="25">
        <v>532980</v>
      </c>
      <c r="D1470" s="25" t="s">
        <v>2581</v>
      </c>
      <c r="E1470" s="25" t="s">
        <v>638</v>
      </c>
    </row>
    <row r="1471" spans="2:5" x14ac:dyDescent="0.2">
      <c r="B1471" s="25" t="s">
        <v>2582</v>
      </c>
      <c r="C1471" s="25">
        <v>780012</v>
      </c>
      <c r="D1471" s="25" t="s">
        <v>389</v>
      </c>
      <c r="E1471" s="25" t="s">
        <v>480</v>
      </c>
    </row>
    <row r="1472" spans="2:5" x14ac:dyDescent="0.2">
      <c r="B1472" s="25" t="s">
        <v>2583</v>
      </c>
      <c r="C1472" s="25">
        <v>538542</v>
      </c>
      <c r="D1472" s="25" t="s">
        <v>389</v>
      </c>
      <c r="E1472" s="25" t="s">
        <v>449</v>
      </c>
    </row>
    <row r="1473" spans="2:5" x14ac:dyDescent="0.2">
      <c r="B1473" s="25" t="s">
        <v>2584</v>
      </c>
      <c r="C1473" s="25">
        <v>538180</v>
      </c>
      <c r="D1473" s="25" t="s">
        <v>2585</v>
      </c>
      <c r="E1473" s="25" t="s">
        <v>409</v>
      </c>
    </row>
    <row r="1474" spans="2:5" x14ac:dyDescent="0.2">
      <c r="B1474" s="25" t="s">
        <v>2586</v>
      </c>
      <c r="C1474" s="25">
        <v>505576</v>
      </c>
      <c r="D1474" s="25" t="s">
        <v>389</v>
      </c>
      <c r="E1474" s="25" t="s">
        <v>406</v>
      </c>
    </row>
    <row r="1475" spans="2:5" x14ac:dyDescent="0.2">
      <c r="B1475" s="25" t="s">
        <v>2587</v>
      </c>
      <c r="C1475" s="25">
        <v>531928</v>
      </c>
      <c r="D1475" s="25" t="s">
        <v>389</v>
      </c>
      <c r="E1475" s="25" t="s">
        <v>666</v>
      </c>
    </row>
    <row r="1476" spans="2:5" x14ac:dyDescent="0.2">
      <c r="B1476" s="25" t="s">
        <v>2588</v>
      </c>
      <c r="C1476" s="25">
        <v>540062</v>
      </c>
      <c r="D1476" s="25" t="s">
        <v>389</v>
      </c>
      <c r="E1476" s="25" t="s">
        <v>494</v>
      </c>
    </row>
    <row r="1477" spans="2:5" x14ac:dyDescent="0.2">
      <c r="B1477" s="25" t="s">
        <v>2589</v>
      </c>
      <c r="C1477" s="25">
        <v>530579</v>
      </c>
      <c r="D1477" s="25" t="s">
        <v>389</v>
      </c>
      <c r="E1477" s="25" t="s">
        <v>406</v>
      </c>
    </row>
    <row r="1478" spans="2:5" x14ac:dyDescent="0.2">
      <c r="B1478" s="25" t="s">
        <v>2590</v>
      </c>
      <c r="C1478" s="25">
        <v>500151</v>
      </c>
      <c r="D1478" s="25" t="s">
        <v>2591</v>
      </c>
      <c r="E1478" s="25" t="s">
        <v>2559</v>
      </c>
    </row>
    <row r="1479" spans="2:5" x14ac:dyDescent="0.2">
      <c r="B1479" s="25" t="s">
        <v>2592</v>
      </c>
      <c r="C1479" s="25">
        <v>526729</v>
      </c>
      <c r="D1479" s="25" t="s">
        <v>2593</v>
      </c>
      <c r="E1479" s="25" t="s">
        <v>503</v>
      </c>
    </row>
    <row r="1480" spans="2:5" x14ac:dyDescent="0.2">
      <c r="B1480" s="25" t="s">
        <v>2594</v>
      </c>
      <c r="C1480" s="25" t="s">
        <v>389</v>
      </c>
      <c r="D1480" s="25" t="s">
        <v>2595</v>
      </c>
      <c r="E1480" s="25" t="s">
        <v>400</v>
      </c>
    </row>
    <row r="1481" spans="2:5" x14ac:dyDescent="0.2">
      <c r="B1481" s="25" t="s">
        <v>2596</v>
      </c>
      <c r="C1481" s="25">
        <v>531439</v>
      </c>
      <c r="D1481" s="25" t="s">
        <v>2597</v>
      </c>
      <c r="E1481" s="25" t="s">
        <v>375</v>
      </c>
    </row>
    <row r="1482" spans="2:5" x14ac:dyDescent="0.2">
      <c r="B1482" s="25" t="s">
        <v>2598</v>
      </c>
      <c r="C1482" s="25">
        <v>531360</v>
      </c>
      <c r="D1482" s="25" t="s">
        <v>389</v>
      </c>
      <c r="E1482" s="25" t="s">
        <v>810</v>
      </c>
    </row>
    <row r="1483" spans="2:5" x14ac:dyDescent="0.2">
      <c r="B1483" s="25" t="s">
        <v>2599</v>
      </c>
      <c r="C1483" s="25">
        <v>513309</v>
      </c>
      <c r="D1483" s="25" t="s">
        <v>389</v>
      </c>
      <c r="E1483" s="25" t="s">
        <v>694</v>
      </c>
    </row>
    <row r="1484" spans="2:5" x14ac:dyDescent="0.2">
      <c r="B1484" s="25" t="s">
        <v>2600</v>
      </c>
      <c r="C1484" s="25">
        <v>523676</v>
      </c>
      <c r="D1484" s="25" t="s">
        <v>389</v>
      </c>
      <c r="E1484" s="25" t="s">
        <v>503</v>
      </c>
    </row>
    <row r="1485" spans="2:5" x14ac:dyDescent="0.2">
      <c r="B1485" s="25" t="s">
        <v>2601</v>
      </c>
      <c r="C1485" s="25">
        <v>530655</v>
      </c>
      <c r="D1485" s="25" t="s">
        <v>2602</v>
      </c>
      <c r="E1485" s="25" t="s">
        <v>712</v>
      </c>
    </row>
    <row r="1486" spans="2:5" x14ac:dyDescent="0.2">
      <c r="B1486" s="25" t="s">
        <v>2603</v>
      </c>
      <c r="C1486" s="25">
        <v>530655</v>
      </c>
      <c r="D1486" s="25" t="s">
        <v>2602</v>
      </c>
      <c r="E1486" s="25" t="s">
        <v>712</v>
      </c>
    </row>
    <row r="1487" spans="2:5" x14ac:dyDescent="0.2">
      <c r="B1487" s="25" t="s">
        <v>2604</v>
      </c>
      <c r="C1487" s="25">
        <v>500166</v>
      </c>
      <c r="D1487" s="25" t="s">
        <v>389</v>
      </c>
      <c r="E1487" s="25" t="s">
        <v>796</v>
      </c>
    </row>
    <row r="1488" spans="2:5" x14ac:dyDescent="0.2">
      <c r="B1488" s="25" t="s">
        <v>2605</v>
      </c>
      <c r="C1488" s="25">
        <v>500168</v>
      </c>
      <c r="D1488" s="25" t="s">
        <v>389</v>
      </c>
      <c r="E1488" s="25" t="s">
        <v>869</v>
      </c>
    </row>
    <row r="1489" spans="2:5" x14ac:dyDescent="0.2">
      <c r="B1489" s="25" t="s">
        <v>2606</v>
      </c>
      <c r="C1489" s="25">
        <v>500168</v>
      </c>
      <c r="D1489" s="25" t="s">
        <v>389</v>
      </c>
      <c r="E1489" s="25" t="s">
        <v>869</v>
      </c>
    </row>
    <row r="1490" spans="2:5" x14ac:dyDescent="0.2">
      <c r="B1490" s="25" t="s">
        <v>2607</v>
      </c>
      <c r="C1490" s="25">
        <v>531913</v>
      </c>
      <c r="D1490" s="25" t="s">
        <v>389</v>
      </c>
      <c r="E1490" s="25" t="s">
        <v>712</v>
      </c>
    </row>
    <row r="1491" spans="2:5" x14ac:dyDescent="0.2">
      <c r="B1491" s="25" t="s">
        <v>2608</v>
      </c>
      <c r="C1491" s="25">
        <v>526717</v>
      </c>
      <c r="D1491" s="25" t="s">
        <v>389</v>
      </c>
      <c r="E1491" s="25" t="s">
        <v>584</v>
      </c>
    </row>
    <row r="1492" spans="2:5" x14ac:dyDescent="0.2">
      <c r="B1492" s="25" t="s">
        <v>2609</v>
      </c>
      <c r="C1492" s="25">
        <v>531608</v>
      </c>
      <c r="D1492" s="25" t="s">
        <v>389</v>
      </c>
      <c r="E1492" s="25" t="s">
        <v>1435</v>
      </c>
    </row>
    <row r="1493" spans="2:5" x14ac:dyDescent="0.2">
      <c r="B1493" s="25" t="s">
        <v>2610</v>
      </c>
      <c r="C1493" s="25">
        <v>531111</v>
      </c>
      <c r="D1493" s="25" t="s">
        <v>389</v>
      </c>
      <c r="E1493" s="25" t="s">
        <v>1435</v>
      </c>
    </row>
    <row r="1494" spans="2:5" x14ac:dyDescent="0.2">
      <c r="B1494" s="25" t="s">
        <v>2611</v>
      </c>
      <c r="C1494" s="25">
        <v>531111</v>
      </c>
      <c r="D1494" s="25" t="s">
        <v>389</v>
      </c>
      <c r="E1494" s="25" t="s">
        <v>1435</v>
      </c>
    </row>
    <row r="1495" spans="2:5" x14ac:dyDescent="0.2">
      <c r="B1495" s="25" t="s">
        <v>2612</v>
      </c>
      <c r="C1495" s="25">
        <v>509148</v>
      </c>
      <c r="D1495" s="25" t="s">
        <v>389</v>
      </c>
      <c r="E1495" s="25" t="s">
        <v>869</v>
      </c>
    </row>
    <row r="1496" spans="2:5" x14ac:dyDescent="0.2">
      <c r="B1496" s="25" t="s">
        <v>2613</v>
      </c>
      <c r="C1496" s="25">
        <v>530709</v>
      </c>
      <c r="D1496" s="25" t="s">
        <v>389</v>
      </c>
      <c r="E1496" s="25" t="s">
        <v>406</v>
      </c>
    </row>
    <row r="1497" spans="2:5" x14ac:dyDescent="0.2">
      <c r="B1497" s="25" t="s">
        <v>2614</v>
      </c>
      <c r="C1497" s="25">
        <v>530663</v>
      </c>
      <c r="D1497" s="25" t="s">
        <v>389</v>
      </c>
      <c r="E1497" s="25" t="s">
        <v>372</v>
      </c>
    </row>
    <row r="1498" spans="2:5" x14ac:dyDescent="0.2">
      <c r="B1498" s="25" t="s">
        <v>2615</v>
      </c>
      <c r="C1498" s="25">
        <v>532543</v>
      </c>
      <c r="D1498" s="25" t="s">
        <v>2616</v>
      </c>
      <c r="E1498" s="25" t="s">
        <v>599</v>
      </c>
    </row>
    <row r="1499" spans="2:5" x14ac:dyDescent="0.2">
      <c r="B1499" s="25" t="s">
        <v>2617</v>
      </c>
      <c r="C1499" s="25">
        <v>533761</v>
      </c>
      <c r="D1499" s="25" t="s">
        <v>2618</v>
      </c>
      <c r="E1499" s="25" t="s">
        <v>787</v>
      </c>
    </row>
    <row r="1500" spans="2:5" x14ac:dyDescent="0.2">
      <c r="B1500" s="25" t="s">
        <v>2619</v>
      </c>
      <c r="C1500" s="25">
        <v>780002</v>
      </c>
      <c r="D1500" s="25" t="s">
        <v>389</v>
      </c>
      <c r="E1500" s="25" t="s">
        <v>480</v>
      </c>
    </row>
    <row r="1501" spans="2:5" x14ac:dyDescent="0.2">
      <c r="B1501" s="25" t="s">
        <v>2620</v>
      </c>
      <c r="C1501" s="25">
        <v>590126</v>
      </c>
      <c r="D1501" s="25" t="s">
        <v>389</v>
      </c>
      <c r="E1501" s="25" t="s">
        <v>1992</v>
      </c>
    </row>
    <row r="1502" spans="2:5" x14ac:dyDescent="0.2">
      <c r="B1502" s="25" t="s">
        <v>2621</v>
      </c>
      <c r="C1502" s="25">
        <v>539235</v>
      </c>
      <c r="D1502" s="25" t="s">
        <v>389</v>
      </c>
      <c r="E1502" s="25" t="s">
        <v>796</v>
      </c>
    </row>
    <row r="1503" spans="2:5" x14ac:dyDescent="0.2">
      <c r="B1503" s="25" t="s">
        <v>2622</v>
      </c>
      <c r="C1503" s="25">
        <v>532482</v>
      </c>
      <c r="D1503" s="25" t="s">
        <v>2623</v>
      </c>
      <c r="E1503" s="25" t="s">
        <v>427</v>
      </c>
    </row>
    <row r="1504" spans="2:5" x14ac:dyDescent="0.2">
      <c r="B1504" s="25" t="s">
        <v>2624</v>
      </c>
      <c r="C1504" s="25">
        <v>532482</v>
      </c>
      <c r="D1504" s="25" t="s">
        <v>2623</v>
      </c>
      <c r="E1504" s="25" t="s">
        <v>427</v>
      </c>
    </row>
    <row r="1505" spans="2:5" x14ac:dyDescent="0.2">
      <c r="B1505" s="25" t="s">
        <v>2625</v>
      </c>
      <c r="C1505" s="25">
        <v>509488</v>
      </c>
      <c r="D1505" s="25" t="s">
        <v>2626</v>
      </c>
      <c r="E1505" s="25" t="s">
        <v>574</v>
      </c>
    </row>
    <row r="1506" spans="2:5" x14ac:dyDescent="0.2">
      <c r="B1506" s="25" t="s">
        <v>2627</v>
      </c>
      <c r="C1506" s="25">
        <v>509488</v>
      </c>
      <c r="D1506" s="25" t="s">
        <v>2626</v>
      </c>
      <c r="E1506" s="25" t="s">
        <v>574</v>
      </c>
    </row>
    <row r="1507" spans="2:5" x14ac:dyDescent="0.2">
      <c r="B1507" s="25" t="s">
        <v>2628</v>
      </c>
      <c r="C1507" s="25">
        <v>500300</v>
      </c>
      <c r="D1507" s="25" t="s">
        <v>2629</v>
      </c>
      <c r="E1507" s="25" t="s">
        <v>402</v>
      </c>
    </row>
    <row r="1508" spans="2:5" x14ac:dyDescent="0.2">
      <c r="B1508" s="25" t="s">
        <v>2630</v>
      </c>
      <c r="C1508" s="25">
        <v>526751</v>
      </c>
      <c r="D1508" s="25" t="s">
        <v>389</v>
      </c>
      <c r="E1508" s="25" t="s">
        <v>383</v>
      </c>
    </row>
    <row r="1509" spans="2:5" x14ac:dyDescent="0.2">
      <c r="B1509" s="25" t="s">
        <v>2631</v>
      </c>
      <c r="C1509" s="25">
        <v>505710</v>
      </c>
      <c r="D1509" s="25" t="s">
        <v>389</v>
      </c>
      <c r="E1509" s="25" t="s">
        <v>437</v>
      </c>
    </row>
    <row r="1510" spans="2:5" x14ac:dyDescent="0.2">
      <c r="B1510" s="25" t="s">
        <v>2632</v>
      </c>
      <c r="C1510" s="25">
        <v>505710</v>
      </c>
      <c r="D1510" s="25" t="s">
        <v>389</v>
      </c>
      <c r="E1510" s="25" t="s">
        <v>437</v>
      </c>
    </row>
    <row r="1511" spans="2:5" x14ac:dyDescent="0.2">
      <c r="B1511" s="25" t="s">
        <v>2633</v>
      </c>
      <c r="C1511" s="25">
        <v>509546</v>
      </c>
      <c r="D1511" s="25" t="s">
        <v>389</v>
      </c>
      <c r="E1511" s="25" t="s">
        <v>590</v>
      </c>
    </row>
    <row r="1512" spans="2:5" x14ac:dyDescent="0.2">
      <c r="B1512" s="25" t="s">
        <v>2634</v>
      </c>
      <c r="C1512" s="25">
        <v>533282</v>
      </c>
      <c r="D1512" s="25" t="s">
        <v>2635</v>
      </c>
      <c r="E1512" s="25" t="s">
        <v>2636</v>
      </c>
    </row>
    <row r="1513" spans="2:5" x14ac:dyDescent="0.2">
      <c r="B1513" s="25" t="s">
        <v>2637</v>
      </c>
      <c r="C1513" s="25">
        <v>533282</v>
      </c>
      <c r="D1513" s="25" t="s">
        <v>2635</v>
      </c>
      <c r="E1513" s="25" t="s">
        <v>2636</v>
      </c>
    </row>
    <row r="1514" spans="2:5" x14ac:dyDescent="0.2">
      <c r="B1514" s="25" t="s">
        <v>2638</v>
      </c>
      <c r="C1514" s="25">
        <v>532015</v>
      </c>
      <c r="D1514" s="25" t="s">
        <v>389</v>
      </c>
      <c r="E1514" s="25" t="s">
        <v>404</v>
      </c>
    </row>
    <row r="1515" spans="2:5" x14ac:dyDescent="0.2">
      <c r="B1515" s="25" t="s">
        <v>2639</v>
      </c>
      <c r="C1515" s="25">
        <v>532015</v>
      </c>
      <c r="D1515" s="25" t="s">
        <v>389</v>
      </c>
      <c r="E1515" s="25" t="s">
        <v>404</v>
      </c>
    </row>
    <row r="1516" spans="2:5" x14ac:dyDescent="0.2">
      <c r="B1516" s="25" t="s">
        <v>2640</v>
      </c>
      <c r="C1516" s="25">
        <v>501455</v>
      </c>
      <c r="D1516" s="25" t="s">
        <v>2641</v>
      </c>
      <c r="E1516" s="25" t="s">
        <v>397</v>
      </c>
    </row>
    <row r="1517" spans="2:5" x14ac:dyDescent="0.2">
      <c r="B1517" s="25" t="s">
        <v>2642</v>
      </c>
      <c r="C1517" s="25">
        <v>531737</v>
      </c>
      <c r="D1517" s="25" t="s">
        <v>389</v>
      </c>
      <c r="E1517" s="25" t="s">
        <v>810</v>
      </c>
    </row>
    <row r="1518" spans="2:5" x14ac:dyDescent="0.2">
      <c r="B1518" s="25" t="s">
        <v>2643</v>
      </c>
      <c r="C1518" s="25">
        <v>538979</v>
      </c>
      <c r="D1518" s="25" t="s">
        <v>2644</v>
      </c>
      <c r="E1518" s="25" t="s">
        <v>666</v>
      </c>
    </row>
    <row r="1519" spans="2:5" x14ac:dyDescent="0.2">
      <c r="B1519" s="25" t="s">
        <v>2645</v>
      </c>
      <c r="C1519" s="25">
        <v>526797</v>
      </c>
      <c r="D1519" s="25" t="s">
        <v>2646</v>
      </c>
      <c r="E1519" s="25" t="s">
        <v>884</v>
      </c>
    </row>
    <row r="1520" spans="2:5" x14ac:dyDescent="0.2">
      <c r="B1520" s="25" t="s">
        <v>2647</v>
      </c>
      <c r="C1520" s="25" t="s">
        <v>389</v>
      </c>
      <c r="D1520" s="25" t="s">
        <v>2648</v>
      </c>
      <c r="E1520" s="25" t="s">
        <v>400</v>
      </c>
    </row>
    <row r="1521" spans="2:5" x14ac:dyDescent="0.2">
      <c r="B1521" s="25" t="s">
        <v>2649</v>
      </c>
      <c r="C1521" s="25">
        <v>508918</v>
      </c>
      <c r="D1521" s="25" t="s">
        <v>389</v>
      </c>
      <c r="E1521" s="25" t="s">
        <v>494</v>
      </c>
    </row>
    <row r="1522" spans="2:5" x14ac:dyDescent="0.2">
      <c r="B1522" s="25" t="s">
        <v>2650</v>
      </c>
      <c r="C1522" s="25">
        <v>506076</v>
      </c>
      <c r="D1522" s="25" t="s">
        <v>2651</v>
      </c>
      <c r="E1522" s="25" t="s">
        <v>1309</v>
      </c>
    </row>
    <row r="1523" spans="2:5" x14ac:dyDescent="0.2">
      <c r="B1523" s="25" t="s">
        <v>2652</v>
      </c>
      <c r="C1523" s="25">
        <v>531449</v>
      </c>
      <c r="D1523" s="25" t="s">
        <v>389</v>
      </c>
      <c r="E1523" s="25" t="s">
        <v>587</v>
      </c>
    </row>
    <row r="1524" spans="2:5" x14ac:dyDescent="0.2">
      <c r="B1524" s="25" t="s">
        <v>2653</v>
      </c>
      <c r="C1524" s="25">
        <v>501314</v>
      </c>
      <c r="D1524" s="25" t="s">
        <v>389</v>
      </c>
      <c r="E1524" s="25" t="s">
        <v>411</v>
      </c>
    </row>
    <row r="1525" spans="2:5" x14ac:dyDescent="0.2">
      <c r="B1525" s="25" t="s">
        <v>2654</v>
      </c>
      <c r="C1525" s="25">
        <v>539522</v>
      </c>
      <c r="D1525" s="25" t="s">
        <v>389</v>
      </c>
      <c r="E1525" s="25" t="s">
        <v>835</v>
      </c>
    </row>
    <row r="1526" spans="2:5" x14ac:dyDescent="0.2">
      <c r="B1526" s="25" t="s">
        <v>2655</v>
      </c>
      <c r="C1526" s="25">
        <v>539522</v>
      </c>
      <c r="D1526" s="25" t="s">
        <v>389</v>
      </c>
      <c r="E1526" s="25" t="s">
        <v>835</v>
      </c>
    </row>
    <row r="1527" spans="2:5" x14ac:dyDescent="0.2">
      <c r="B1527" s="25" t="s">
        <v>2656</v>
      </c>
      <c r="C1527" s="25">
        <v>509152</v>
      </c>
      <c r="D1527" s="25" t="s">
        <v>2657</v>
      </c>
      <c r="E1527" s="25" t="s">
        <v>869</v>
      </c>
    </row>
    <row r="1528" spans="2:5" x14ac:dyDescent="0.2">
      <c r="B1528" s="25" t="s">
        <v>2658</v>
      </c>
      <c r="C1528" s="25">
        <v>511288</v>
      </c>
      <c r="D1528" s="25" t="s">
        <v>2659</v>
      </c>
      <c r="E1528" s="25" t="s">
        <v>447</v>
      </c>
    </row>
    <row r="1529" spans="2:5" x14ac:dyDescent="0.2">
      <c r="B1529" s="25" t="s">
        <v>2660</v>
      </c>
      <c r="C1529" s="25">
        <v>511543</v>
      </c>
      <c r="D1529" s="25" t="s">
        <v>389</v>
      </c>
      <c r="E1529" s="25" t="s">
        <v>406</v>
      </c>
    </row>
    <row r="1530" spans="2:5" x14ac:dyDescent="0.2">
      <c r="B1530" s="25" t="s">
        <v>2661</v>
      </c>
      <c r="C1530" s="25">
        <v>530605</v>
      </c>
      <c r="D1530" s="25" t="s">
        <v>389</v>
      </c>
      <c r="E1530" s="25" t="s">
        <v>404</v>
      </c>
    </row>
    <row r="1531" spans="2:5" x14ac:dyDescent="0.2">
      <c r="B1531" s="25" t="s">
        <v>2662</v>
      </c>
      <c r="C1531" s="25">
        <v>530469</v>
      </c>
      <c r="D1531" s="25" t="s">
        <v>389</v>
      </c>
      <c r="E1531" s="25" t="s">
        <v>406</v>
      </c>
    </row>
    <row r="1532" spans="2:5" x14ac:dyDescent="0.2">
      <c r="B1532" s="25" t="s">
        <v>2663</v>
      </c>
      <c r="C1532" s="25">
        <v>532951</v>
      </c>
      <c r="D1532" s="25" t="s">
        <v>2664</v>
      </c>
      <c r="E1532" s="25" t="s">
        <v>375</v>
      </c>
    </row>
    <row r="1533" spans="2:5" x14ac:dyDescent="0.2">
      <c r="B1533" s="25" t="s">
        <v>2665</v>
      </c>
      <c r="C1533" s="25">
        <v>532139</v>
      </c>
      <c r="D1533" s="25" t="s">
        <v>389</v>
      </c>
      <c r="E1533" s="25" t="s">
        <v>719</v>
      </c>
    </row>
    <row r="1534" spans="2:5" x14ac:dyDescent="0.2">
      <c r="B1534" s="25" t="s">
        <v>2666</v>
      </c>
      <c r="C1534" s="25">
        <v>532775</v>
      </c>
      <c r="D1534" s="25" t="s">
        <v>2667</v>
      </c>
      <c r="E1534" s="25" t="s">
        <v>535</v>
      </c>
    </row>
    <row r="1535" spans="2:5" x14ac:dyDescent="0.2">
      <c r="B1535" s="25" t="s">
        <v>2668</v>
      </c>
      <c r="C1535" s="25">
        <v>500160</v>
      </c>
      <c r="D1535" s="25" t="s">
        <v>2669</v>
      </c>
      <c r="E1535" s="25" t="s">
        <v>1336</v>
      </c>
    </row>
    <row r="1536" spans="2:5" x14ac:dyDescent="0.2">
      <c r="B1536" s="25" t="s">
        <v>2670</v>
      </c>
      <c r="C1536" s="25">
        <v>500170</v>
      </c>
      <c r="D1536" s="25" t="s">
        <v>2671</v>
      </c>
      <c r="E1536" s="25" t="s">
        <v>404</v>
      </c>
    </row>
    <row r="1537" spans="2:5" x14ac:dyDescent="0.2">
      <c r="B1537" s="25" t="s">
        <v>2672</v>
      </c>
      <c r="C1537" s="25">
        <v>532744</v>
      </c>
      <c r="D1537" s="25" t="s">
        <v>2673</v>
      </c>
      <c r="E1537" s="25" t="s">
        <v>404</v>
      </c>
    </row>
    <row r="1538" spans="2:5" x14ac:dyDescent="0.2">
      <c r="B1538" s="25" t="s">
        <v>2674</v>
      </c>
      <c r="C1538" s="25">
        <v>540602</v>
      </c>
      <c r="D1538" s="25" t="s">
        <v>2675</v>
      </c>
      <c r="E1538" s="25" t="s">
        <v>1336</v>
      </c>
    </row>
    <row r="1539" spans="2:5" x14ac:dyDescent="0.2">
      <c r="B1539" s="25" t="s">
        <v>2676</v>
      </c>
      <c r="C1539" s="25">
        <v>539479</v>
      </c>
      <c r="D1539" s="25" t="s">
        <v>389</v>
      </c>
      <c r="E1539" s="25" t="s">
        <v>397</v>
      </c>
    </row>
    <row r="1540" spans="2:5" x14ac:dyDescent="0.2">
      <c r="B1540" s="25" t="s">
        <v>2677</v>
      </c>
      <c r="C1540" s="25">
        <v>509079</v>
      </c>
      <c r="D1540" s="25" t="s">
        <v>2678</v>
      </c>
      <c r="E1540" s="25" t="s">
        <v>427</v>
      </c>
    </row>
    <row r="1541" spans="2:5" x14ac:dyDescent="0.2">
      <c r="B1541" s="25" t="s">
        <v>2679</v>
      </c>
      <c r="C1541" s="25">
        <v>530001</v>
      </c>
      <c r="D1541" s="25" t="s">
        <v>2680</v>
      </c>
      <c r="E1541" s="25" t="s">
        <v>437</v>
      </c>
    </row>
    <row r="1542" spans="2:5" x14ac:dyDescent="0.2">
      <c r="B1542" s="25" t="s">
        <v>2681</v>
      </c>
      <c r="C1542" s="25">
        <v>524226</v>
      </c>
      <c r="D1542" s="25" t="s">
        <v>2682</v>
      </c>
      <c r="E1542" s="25" t="s">
        <v>587</v>
      </c>
    </row>
    <row r="1543" spans="2:5" x14ac:dyDescent="0.2">
      <c r="B1543" s="25" t="s">
        <v>2683</v>
      </c>
      <c r="C1543" s="25">
        <v>522217</v>
      </c>
      <c r="D1543" s="25" t="s">
        <v>2684</v>
      </c>
      <c r="E1543" s="25" t="s">
        <v>467</v>
      </c>
    </row>
    <row r="1544" spans="2:5" x14ac:dyDescent="0.2">
      <c r="B1544" s="25" t="s">
        <v>2685</v>
      </c>
      <c r="C1544" s="25">
        <v>523768</v>
      </c>
      <c r="D1544" s="25" t="s">
        <v>389</v>
      </c>
      <c r="E1544" s="25" t="s">
        <v>917</v>
      </c>
    </row>
    <row r="1545" spans="2:5" x14ac:dyDescent="0.2">
      <c r="B1545" s="25" t="s">
        <v>2686</v>
      </c>
      <c r="C1545" s="25">
        <v>513507</v>
      </c>
      <c r="D1545" s="25" t="s">
        <v>389</v>
      </c>
      <c r="E1545" s="25" t="s">
        <v>712</v>
      </c>
    </row>
    <row r="1546" spans="2:5" x14ac:dyDescent="0.2">
      <c r="B1546" s="25" t="s">
        <v>2687</v>
      </c>
      <c r="C1546" s="25">
        <v>514386</v>
      </c>
      <c r="D1546" s="25" t="s">
        <v>389</v>
      </c>
      <c r="E1546" s="25" t="s">
        <v>404</v>
      </c>
    </row>
    <row r="1547" spans="2:5" x14ac:dyDescent="0.2">
      <c r="B1547" s="25" t="s">
        <v>2688</v>
      </c>
      <c r="C1547" s="25">
        <v>526965</v>
      </c>
      <c r="D1547" s="25" t="s">
        <v>389</v>
      </c>
      <c r="E1547" s="25" t="s">
        <v>584</v>
      </c>
    </row>
    <row r="1548" spans="2:5" x14ac:dyDescent="0.2">
      <c r="B1548" s="25" t="s">
        <v>2689</v>
      </c>
      <c r="C1548" s="25">
        <v>511441</v>
      </c>
      <c r="D1548" s="25" t="s">
        <v>389</v>
      </c>
      <c r="E1548" s="25" t="s">
        <v>372</v>
      </c>
    </row>
    <row r="1549" spans="2:5" x14ac:dyDescent="0.2">
      <c r="B1549" s="25" t="s">
        <v>2690</v>
      </c>
      <c r="C1549" s="25">
        <v>500173</v>
      </c>
      <c r="D1549" s="25" t="s">
        <v>2691</v>
      </c>
      <c r="E1549" s="25" t="s">
        <v>1425</v>
      </c>
    </row>
    <row r="1550" spans="2:5" x14ac:dyDescent="0.2">
      <c r="B1550" s="25" t="s">
        <v>2692</v>
      </c>
      <c r="C1550" s="25">
        <v>531410</v>
      </c>
      <c r="D1550" s="25" t="s">
        <v>389</v>
      </c>
      <c r="E1550" s="25" t="s">
        <v>694</v>
      </c>
    </row>
    <row r="1551" spans="2:5" x14ac:dyDescent="0.2">
      <c r="B1551" s="25" t="s">
        <v>2693</v>
      </c>
      <c r="C1551" s="25">
        <v>539336</v>
      </c>
      <c r="D1551" s="25" t="s">
        <v>2694</v>
      </c>
      <c r="E1551" s="25" t="s">
        <v>520</v>
      </c>
    </row>
    <row r="1552" spans="2:5" x14ac:dyDescent="0.2">
      <c r="B1552" s="25" t="s">
        <v>2695</v>
      </c>
      <c r="C1552" s="25">
        <v>507960</v>
      </c>
      <c r="D1552" s="25" t="s">
        <v>389</v>
      </c>
      <c r="E1552" s="25" t="s">
        <v>590</v>
      </c>
    </row>
    <row r="1553" spans="2:5" x14ac:dyDescent="0.2">
      <c r="B1553" s="25" t="s">
        <v>2696</v>
      </c>
      <c r="C1553" s="25">
        <v>540938</v>
      </c>
      <c r="D1553" s="25" t="s">
        <v>389</v>
      </c>
      <c r="E1553" s="25" t="s">
        <v>404</v>
      </c>
    </row>
    <row r="1554" spans="2:5" x14ac:dyDescent="0.2">
      <c r="B1554" s="25" t="s">
        <v>2697</v>
      </c>
      <c r="C1554" s="25">
        <v>517300</v>
      </c>
      <c r="D1554" s="25" t="s">
        <v>2698</v>
      </c>
      <c r="E1554" s="25" t="s">
        <v>528</v>
      </c>
    </row>
    <row r="1555" spans="2:5" x14ac:dyDescent="0.2">
      <c r="B1555" s="25" t="s">
        <v>2699</v>
      </c>
      <c r="C1555" s="25">
        <v>517372</v>
      </c>
      <c r="D1555" s="25" t="s">
        <v>389</v>
      </c>
      <c r="E1555" s="25" t="s">
        <v>1309</v>
      </c>
    </row>
    <row r="1556" spans="2:5" x14ac:dyDescent="0.2">
      <c r="B1556" s="25" t="s">
        <v>2700</v>
      </c>
      <c r="C1556" s="25">
        <v>531341</v>
      </c>
      <c r="D1556" s="25" t="s">
        <v>389</v>
      </c>
      <c r="E1556" s="25" t="s">
        <v>406</v>
      </c>
    </row>
    <row r="1557" spans="2:5" x14ac:dyDescent="0.2">
      <c r="B1557" s="25" t="s">
        <v>2701</v>
      </c>
      <c r="C1557" s="25">
        <v>500174</v>
      </c>
      <c r="D1557" s="25" t="s">
        <v>2702</v>
      </c>
      <c r="E1557" s="25" t="s">
        <v>406</v>
      </c>
    </row>
    <row r="1558" spans="2:5" x14ac:dyDescent="0.2">
      <c r="B1558" s="25" t="s">
        <v>2703</v>
      </c>
      <c r="C1558" s="25">
        <v>524754</v>
      </c>
      <c r="D1558" s="25" t="s">
        <v>389</v>
      </c>
      <c r="E1558" s="25" t="s">
        <v>1354</v>
      </c>
    </row>
    <row r="1559" spans="2:5" x14ac:dyDescent="0.2">
      <c r="B1559" s="25" t="s">
        <v>2704</v>
      </c>
      <c r="C1559" s="25">
        <v>531881</v>
      </c>
      <c r="D1559" s="25" t="s">
        <v>389</v>
      </c>
      <c r="E1559" s="25" t="s">
        <v>411</v>
      </c>
    </row>
    <row r="1560" spans="2:5" x14ac:dyDescent="0.2">
      <c r="B1560" s="25" t="s">
        <v>2705</v>
      </c>
      <c r="C1560" s="25">
        <v>532181</v>
      </c>
      <c r="D1560" s="25" t="s">
        <v>2706</v>
      </c>
      <c r="E1560" s="25" t="s">
        <v>1067</v>
      </c>
    </row>
    <row r="1561" spans="2:5" x14ac:dyDescent="0.2">
      <c r="B1561" s="25" t="s">
        <v>2707</v>
      </c>
      <c r="C1561" s="25">
        <v>500670</v>
      </c>
      <c r="D1561" s="25" t="s">
        <v>2708</v>
      </c>
      <c r="E1561" s="25" t="s">
        <v>897</v>
      </c>
    </row>
    <row r="1562" spans="2:5" x14ac:dyDescent="0.2">
      <c r="B1562" s="25" t="s">
        <v>2709</v>
      </c>
      <c r="C1562" s="25">
        <v>513536</v>
      </c>
      <c r="D1562" s="25" t="s">
        <v>389</v>
      </c>
      <c r="E1562" s="25" t="s">
        <v>452</v>
      </c>
    </row>
    <row r="1563" spans="2:5" x14ac:dyDescent="0.2">
      <c r="B1563" s="25" t="s">
        <v>2710</v>
      </c>
      <c r="C1563" s="25">
        <v>506858</v>
      </c>
      <c r="D1563" s="25" t="s">
        <v>389</v>
      </c>
      <c r="E1563" s="25" t="s">
        <v>766</v>
      </c>
    </row>
    <row r="1564" spans="2:5" x14ac:dyDescent="0.2">
      <c r="B1564" s="25" t="s">
        <v>2711</v>
      </c>
      <c r="C1564" s="25">
        <v>533248</v>
      </c>
      <c r="D1564" s="25" t="s">
        <v>2712</v>
      </c>
      <c r="E1564" s="25" t="s">
        <v>525</v>
      </c>
    </row>
    <row r="1565" spans="2:5" x14ac:dyDescent="0.2">
      <c r="B1565" s="25" t="s">
        <v>2713</v>
      </c>
      <c r="C1565" s="25">
        <v>517288</v>
      </c>
      <c r="D1565" s="25" t="s">
        <v>389</v>
      </c>
      <c r="E1565" s="25" t="s">
        <v>687</v>
      </c>
    </row>
    <row r="1566" spans="2:5" x14ac:dyDescent="0.2">
      <c r="B1566" s="25" t="s">
        <v>2714</v>
      </c>
      <c r="C1566" s="25">
        <v>523836</v>
      </c>
      <c r="D1566" s="25" t="s">
        <v>2715</v>
      </c>
      <c r="E1566" s="25" t="s">
        <v>584</v>
      </c>
    </row>
    <row r="1567" spans="2:5" x14ac:dyDescent="0.2">
      <c r="B1567" s="25" t="s">
        <v>2716</v>
      </c>
      <c r="C1567" s="25">
        <v>518029</v>
      </c>
      <c r="D1567" s="25" t="s">
        <v>2717</v>
      </c>
      <c r="E1567" s="25" t="s">
        <v>402</v>
      </c>
    </row>
    <row r="1568" spans="2:5" x14ac:dyDescent="0.2">
      <c r="B1568" s="25" t="s">
        <v>2718</v>
      </c>
      <c r="C1568" s="25">
        <v>500690</v>
      </c>
      <c r="D1568" s="25" t="s">
        <v>2719</v>
      </c>
      <c r="E1568" s="25" t="s">
        <v>897</v>
      </c>
    </row>
    <row r="1569" spans="2:5" x14ac:dyDescent="0.2">
      <c r="B1569" s="25" t="s">
        <v>2720</v>
      </c>
      <c r="C1569" s="25">
        <v>532160</v>
      </c>
      <c r="D1569" s="25" t="s">
        <v>389</v>
      </c>
      <c r="E1569" s="25" t="s">
        <v>2721</v>
      </c>
    </row>
    <row r="1570" spans="2:5" x14ac:dyDescent="0.2">
      <c r="B1570" s="25" t="s">
        <v>2722</v>
      </c>
      <c r="C1570" s="25">
        <v>532702</v>
      </c>
      <c r="D1570" s="25" t="s">
        <v>2723</v>
      </c>
      <c r="E1570" s="25" t="s">
        <v>414</v>
      </c>
    </row>
    <row r="1571" spans="2:5" x14ac:dyDescent="0.2">
      <c r="B1571" s="25" t="s">
        <v>2724</v>
      </c>
      <c r="C1571" s="25">
        <v>524314</v>
      </c>
      <c r="D1571" s="25" t="s">
        <v>389</v>
      </c>
      <c r="E1571" s="25" t="s">
        <v>427</v>
      </c>
    </row>
    <row r="1572" spans="2:5" x14ac:dyDescent="0.2">
      <c r="B1572" s="25" t="s">
        <v>2725</v>
      </c>
      <c r="C1572" s="25">
        <v>506879</v>
      </c>
      <c r="D1572" s="25" t="s">
        <v>389</v>
      </c>
      <c r="E1572" s="25" t="s">
        <v>427</v>
      </c>
    </row>
    <row r="1573" spans="2:5" x14ac:dyDescent="0.2">
      <c r="B1573" s="25" t="s">
        <v>2726</v>
      </c>
      <c r="C1573" s="25">
        <v>513337</v>
      </c>
      <c r="D1573" s="25" t="s">
        <v>389</v>
      </c>
      <c r="E1573" s="25" t="s">
        <v>509</v>
      </c>
    </row>
    <row r="1574" spans="2:5" x14ac:dyDescent="0.2">
      <c r="B1574" s="25" t="s">
        <v>2727</v>
      </c>
      <c r="C1574" s="25">
        <v>506640</v>
      </c>
      <c r="D1574" s="25" t="s">
        <v>389</v>
      </c>
      <c r="E1574" s="25" t="s">
        <v>437</v>
      </c>
    </row>
    <row r="1575" spans="2:5" x14ac:dyDescent="0.2">
      <c r="B1575" s="25" t="s">
        <v>2728</v>
      </c>
      <c r="C1575" s="25">
        <v>506640</v>
      </c>
      <c r="D1575" s="25" t="s">
        <v>389</v>
      </c>
      <c r="E1575" s="25" t="s">
        <v>437</v>
      </c>
    </row>
    <row r="1576" spans="2:5" x14ac:dyDescent="0.2">
      <c r="B1576" s="25" t="s">
        <v>2729</v>
      </c>
      <c r="C1576" s="25">
        <v>538567</v>
      </c>
      <c r="D1576" s="25" t="s">
        <v>2730</v>
      </c>
      <c r="E1576" s="25" t="s">
        <v>599</v>
      </c>
    </row>
    <row r="1577" spans="2:5" x14ac:dyDescent="0.2">
      <c r="B1577" s="25" t="s">
        <v>2731</v>
      </c>
      <c r="C1577" s="25">
        <v>538567</v>
      </c>
      <c r="D1577" s="25" t="s">
        <v>2730</v>
      </c>
      <c r="E1577" s="25" t="s">
        <v>599</v>
      </c>
    </row>
    <row r="1578" spans="2:5" x14ac:dyDescent="0.2">
      <c r="B1578" s="25" t="s">
        <v>2732</v>
      </c>
      <c r="C1578" s="25">
        <v>532425</v>
      </c>
      <c r="D1578" s="25" t="s">
        <v>389</v>
      </c>
      <c r="E1578" s="25" t="s">
        <v>437</v>
      </c>
    </row>
    <row r="1579" spans="2:5" x14ac:dyDescent="0.2">
      <c r="B1579" s="25" t="s">
        <v>2733</v>
      </c>
      <c r="C1579" s="25">
        <v>532457</v>
      </c>
      <c r="D1579" s="25" t="s">
        <v>2734</v>
      </c>
      <c r="E1579" s="25" t="s">
        <v>437</v>
      </c>
    </row>
    <row r="1580" spans="2:5" x14ac:dyDescent="0.2">
      <c r="B1580" s="25" t="s">
        <v>2735</v>
      </c>
      <c r="C1580" s="25">
        <v>523277</v>
      </c>
      <c r="D1580" s="25" t="s">
        <v>389</v>
      </c>
      <c r="E1580" s="25" t="s">
        <v>392</v>
      </c>
    </row>
    <row r="1581" spans="2:5" x14ac:dyDescent="0.2">
      <c r="B1581" s="25" t="s">
        <v>2736</v>
      </c>
      <c r="C1581" s="25">
        <v>532708</v>
      </c>
      <c r="D1581" s="25" t="s">
        <v>2737</v>
      </c>
      <c r="E1581" s="25" t="s">
        <v>528</v>
      </c>
    </row>
    <row r="1582" spans="2:5" x14ac:dyDescent="0.2">
      <c r="B1582" s="25" t="s">
        <v>2738</v>
      </c>
      <c r="C1582" s="25">
        <v>530141</v>
      </c>
      <c r="D1582" s="25" t="s">
        <v>389</v>
      </c>
      <c r="E1582" s="25" t="s">
        <v>475</v>
      </c>
    </row>
    <row r="1583" spans="2:5" x14ac:dyDescent="0.2">
      <c r="B1583" s="25" t="s">
        <v>2739</v>
      </c>
      <c r="C1583" s="25">
        <v>533275</v>
      </c>
      <c r="D1583" s="25" t="s">
        <v>2740</v>
      </c>
      <c r="E1583" s="25" t="s">
        <v>421</v>
      </c>
    </row>
    <row r="1584" spans="2:5" x14ac:dyDescent="0.2">
      <c r="B1584" s="25" t="s">
        <v>2741</v>
      </c>
      <c r="C1584" s="25">
        <v>541019</v>
      </c>
      <c r="D1584" s="25" t="s">
        <v>2742</v>
      </c>
      <c r="E1584" s="25" t="s">
        <v>787</v>
      </c>
    </row>
    <row r="1585" spans="2:5" x14ac:dyDescent="0.2">
      <c r="B1585" s="25" t="s">
        <v>2743</v>
      </c>
      <c r="C1585" s="25">
        <v>539337</v>
      </c>
      <c r="D1585" s="25" t="s">
        <v>389</v>
      </c>
      <c r="E1585" s="25" t="s">
        <v>584</v>
      </c>
    </row>
    <row r="1586" spans="2:5" x14ac:dyDescent="0.2">
      <c r="B1586" s="25" t="s">
        <v>2744</v>
      </c>
      <c r="C1586" s="25">
        <v>502873</v>
      </c>
      <c r="D1586" s="25" t="s">
        <v>389</v>
      </c>
      <c r="E1586" s="25" t="s">
        <v>404</v>
      </c>
    </row>
    <row r="1587" spans="2:5" x14ac:dyDescent="0.2">
      <c r="B1587" s="25" t="s">
        <v>2745</v>
      </c>
      <c r="C1587" s="25">
        <v>532145</v>
      </c>
      <c r="D1587" s="25" t="s">
        <v>389</v>
      </c>
      <c r="E1587" s="25" t="s">
        <v>590</v>
      </c>
    </row>
    <row r="1588" spans="2:5" x14ac:dyDescent="0.2">
      <c r="B1588" s="25" t="s">
        <v>2746</v>
      </c>
      <c r="C1588" s="25">
        <v>532145</v>
      </c>
      <c r="D1588" s="25" t="s">
        <v>389</v>
      </c>
      <c r="E1588" s="25" t="s">
        <v>590</v>
      </c>
    </row>
    <row r="1589" spans="2:5" x14ac:dyDescent="0.2">
      <c r="B1589" s="25" t="s">
        <v>2747</v>
      </c>
      <c r="C1589" s="25">
        <v>539854</v>
      </c>
      <c r="D1589" s="25" t="s">
        <v>389</v>
      </c>
      <c r="E1589" s="25" t="s">
        <v>587</v>
      </c>
    </row>
    <row r="1590" spans="2:5" x14ac:dyDescent="0.2">
      <c r="B1590" s="25" t="s">
        <v>2748</v>
      </c>
      <c r="C1590" s="25">
        <v>515147</v>
      </c>
      <c r="D1590" s="25" t="s">
        <v>389</v>
      </c>
      <c r="E1590" s="25" t="s">
        <v>584</v>
      </c>
    </row>
    <row r="1591" spans="2:5" x14ac:dyDescent="0.2">
      <c r="B1591" s="25" t="s">
        <v>2749</v>
      </c>
      <c r="C1591" s="25">
        <v>509597</v>
      </c>
      <c r="D1591" s="25" t="s">
        <v>389</v>
      </c>
      <c r="E1591" s="25" t="s">
        <v>549</v>
      </c>
    </row>
    <row r="1592" spans="2:5" x14ac:dyDescent="0.2">
      <c r="B1592" s="25" t="s">
        <v>2750</v>
      </c>
      <c r="C1592" s="25">
        <v>531971</v>
      </c>
      <c r="D1592" s="25" t="s">
        <v>389</v>
      </c>
      <c r="E1592" s="25" t="s">
        <v>404</v>
      </c>
    </row>
    <row r="1593" spans="2:5" x14ac:dyDescent="0.2">
      <c r="B1593" s="25" t="s">
        <v>2751</v>
      </c>
      <c r="C1593" s="25">
        <v>538081</v>
      </c>
      <c r="D1593" s="25" t="s">
        <v>389</v>
      </c>
      <c r="E1593" s="25" t="s">
        <v>404</v>
      </c>
    </row>
    <row r="1594" spans="2:5" x14ac:dyDescent="0.2">
      <c r="B1594" s="25" t="s">
        <v>2752</v>
      </c>
      <c r="C1594" s="25">
        <v>512604</v>
      </c>
      <c r="D1594" s="25" t="s">
        <v>389</v>
      </c>
      <c r="E1594" s="25" t="s">
        <v>503</v>
      </c>
    </row>
    <row r="1595" spans="2:5" x14ac:dyDescent="0.2">
      <c r="B1595" s="25" t="s">
        <v>2753</v>
      </c>
      <c r="C1595" s="25">
        <v>542682</v>
      </c>
      <c r="D1595" s="25" t="s">
        <v>2754</v>
      </c>
      <c r="E1595" s="25" t="s">
        <v>397</v>
      </c>
    </row>
    <row r="1596" spans="2:5" x14ac:dyDescent="0.2">
      <c r="B1596" s="25" t="s">
        <v>2755</v>
      </c>
      <c r="C1596" s="25">
        <v>590043</v>
      </c>
      <c r="D1596" s="25" t="s">
        <v>2756</v>
      </c>
      <c r="E1596" s="25" t="s">
        <v>744</v>
      </c>
    </row>
    <row r="1597" spans="2:5" x14ac:dyDescent="0.2">
      <c r="B1597" s="25" t="s">
        <v>2757</v>
      </c>
      <c r="C1597" s="25">
        <v>506024</v>
      </c>
      <c r="D1597" s="25" t="s">
        <v>389</v>
      </c>
      <c r="E1597" s="25" t="s">
        <v>421</v>
      </c>
    </row>
    <row r="1598" spans="2:5" x14ac:dyDescent="0.2">
      <c r="B1598" s="25" t="s">
        <v>2758</v>
      </c>
      <c r="C1598" s="25">
        <v>526931</v>
      </c>
      <c r="D1598" s="25" t="s">
        <v>389</v>
      </c>
      <c r="E1598" s="25" t="s">
        <v>574</v>
      </c>
    </row>
    <row r="1599" spans="2:5" x14ac:dyDescent="0.2">
      <c r="B1599" s="25" t="s">
        <v>2759</v>
      </c>
      <c r="C1599" s="25">
        <v>530055</v>
      </c>
      <c r="D1599" s="25" t="s">
        <v>389</v>
      </c>
      <c r="E1599" s="25" t="s">
        <v>810</v>
      </c>
    </row>
    <row r="1600" spans="2:5" x14ac:dyDescent="0.2">
      <c r="B1600" s="25" t="s">
        <v>2760</v>
      </c>
      <c r="C1600" s="25">
        <v>500467</v>
      </c>
      <c r="D1600" s="25" t="s">
        <v>2761</v>
      </c>
      <c r="E1600" s="25" t="s">
        <v>869</v>
      </c>
    </row>
    <row r="1601" spans="2:5" x14ac:dyDescent="0.2">
      <c r="B1601" s="25" t="s">
        <v>2762</v>
      </c>
      <c r="C1601" s="25">
        <v>532855</v>
      </c>
      <c r="D1601" s="25" t="s">
        <v>389</v>
      </c>
      <c r="E1601" s="25" t="s">
        <v>409</v>
      </c>
    </row>
    <row r="1602" spans="2:5" x14ac:dyDescent="0.2">
      <c r="B1602" s="25" t="s">
        <v>2763</v>
      </c>
      <c r="C1602" s="25">
        <v>530927</v>
      </c>
      <c r="D1602" s="25" t="s">
        <v>389</v>
      </c>
      <c r="E1602" s="25" t="s">
        <v>2721</v>
      </c>
    </row>
    <row r="1603" spans="2:5" x14ac:dyDescent="0.2">
      <c r="B1603" s="25" t="s">
        <v>2764</v>
      </c>
      <c r="C1603" s="25">
        <v>524080</v>
      </c>
      <c r="D1603" s="25" t="s">
        <v>389</v>
      </c>
      <c r="E1603" s="25" t="s">
        <v>437</v>
      </c>
    </row>
    <row r="1604" spans="2:5" x14ac:dyDescent="0.2">
      <c r="B1604" s="25" t="s">
        <v>2765</v>
      </c>
      <c r="C1604" s="25">
        <v>780014</v>
      </c>
      <c r="D1604" s="25" t="s">
        <v>389</v>
      </c>
      <c r="E1604" s="25" t="s">
        <v>480</v>
      </c>
    </row>
    <row r="1605" spans="2:5" x14ac:dyDescent="0.2">
      <c r="B1605" s="25" t="s">
        <v>2766</v>
      </c>
      <c r="C1605" s="25">
        <v>531387</v>
      </c>
      <c r="D1605" s="25" t="s">
        <v>389</v>
      </c>
      <c r="E1605" s="25" t="s">
        <v>406</v>
      </c>
    </row>
    <row r="1606" spans="2:5" x14ac:dyDescent="0.2">
      <c r="B1606" s="25" t="s">
        <v>2767</v>
      </c>
      <c r="C1606" s="25">
        <v>509073</v>
      </c>
      <c r="D1606" s="25" t="s">
        <v>2768</v>
      </c>
      <c r="E1606" s="25" t="s">
        <v>2769</v>
      </c>
    </row>
    <row r="1607" spans="2:5" x14ac:dyDescent="0.2">
      <c r="B1607" s="25" t="s">
        <v>2770</v>
      </c>
      <c r="C1607" s="25">
        <v>533162</v>
      </c>
      <c r="D1607" s="25" t="s">
        <v>2771</v>
      </c>
      <c r="E1607" s="25" t="s">
        <v>1128</v>
      </c>
    </row>
    <row r="1608" spans="2:5" x14ac:dyDescent="0.2">
      <c r="B1608" s="25" t="s">
        <v>2772</v>
      </c>
      <c r="C1608" s="25">
        <v>531531</v>
      </c>
      <c r="D1608" s="25" t="s">
        <v>2773</v>
      </c>
      <c r="E1608" s="25" t="s">
        <v>449</v>
      </c>
    </row>
    <row r="1609" spans="2:5" x14ac:dyDescent="0.2">
      <c r="B1609" s="25" t="s">
        <v>2774</v>
      </c>
      <c r="C1609" s="25">
        <v>517354</v>
      </c>
      <c r="D1609" s="25" t="s">
        <v>2775</v>
      </c>
      <c r="E1609" s="25" t="s">
        <v>687</v>
      </c>
    </row>
    <row r="1610" spans="2:5" x14ac:dyDescent="0.2">
      <c r="B1610" s="25" t="s">
        <v>2776</v>
      </c>
      <c r="C1610" s="25">
        <v>517354</v>
      </c>
      <c r="D1610" s="25" t="s">
        <v>2775</v>
      </c>
      <c r="E1610" s="25" t="s">
        <v>687</v>
      </c>
    </row>
    <row r="1611" spans="2:5" x14ac:dyDescent="0.2">
      <c r="B1611" s="25" t="s">
        <v>2777</v>
      </c>
      <c r="C1611" s="25">
        <v>539176</v>
      </c>
      <c r="D1611" s="25" t="s">
        <v>389</v>
      </c>
      <c r="E1611" s="25" t="s">
        <v>397</v>
      </c>
    </row>
    <row r="1612" spans="2:5" x14ac:dyDescent="0.2">
      <c r="B1612" s="25" t="s">
        <v>2778</v>
      </c>
      <c r="C1612" s="25">
        <v>508486</v>
      </c>
      <c r="D1612" s="25" t="s">
        <v>389</v>
      </c>
      <c r="E1612" s="25" t="s">
        <v>1435</v>
      </c>
    </row>
    <row r="1613" spans="2:5" x14ac:dyDescent="0.2">
      <c r="B1613" s="25" t="s">
        <v>2779</v>
      </c>
      <c r="C1613" s="25">
        <v>532467</v>
      </c>
      <c r="D1613" s="25" t="s">
        <v>389</v>
      </c>
      <c r="E1613" s="25" t="s">
        <v>392</v>
      </c>
    </row>
    <row r="1614" spans="2:5" x14ac:dyDescent="0.2">
      <c r="B1614" s="25" t="s">
        <v>2780</v>
      </c>
      <c r="C1614" s="25">
        <v>532334</v>
      </c>
      <c r="D1614" s="25" t="s">
        <v>389</v>
      </c>
      <c r="E1614" s="25" t="s">
        <v>475</v>
      </c>
    </row>
    <row r="1615" spans="2:5" x14ac:dyDescent="0.2">
      <c r="B1615" s="25" t="s">
        <v>2781</v>
      </c>
      <c r="C1615" s="25">
        <v>508956</v>
      </c>
      <c r="D1615" s="25" t="s">
        <v>389</v>
      </c>
      <c r="E1615" s="25" t="s">
        <v>406</v>
      </c>
    </row>
    <row r="1616" spans="2:5" x14ac:dyDescent="0.2">
      <c r="B1616" s="25" t="s">
        <v>2782</v>
      </c>
      <c r="C1616" s="25">
        <v>532333</v>
      </c>
      <c r="D1616" s="25" t="s">
        <v>389</v>
      </c>
      <c r="E1616" s="25" t="s">
        <v>372</v>
      </c>
    </row>
    <row r="1617" spans="2:5" x14ac:dyDescent="0.2">
      <c r="B1617" s="25" t="s">
        <v>2783</v>
      </c>
      <c r="C1617" s="25">
        <v>532216</v>
      </c>
      <c r="D1617" s="25" t="s">
        <v>2784</v>
      </c>
      <c r="E1617" s="25" t="s">
        <v>406</v>
      </c>
    </row>
    <row r="1618" spans="2:5" x14ac:dyDescent="0.2">
      <c r="B1618" s="25" t="s">
        <v>2785</v>
      </c>
      <c r="C1618" s="25">
        <v>517271</v>
      </c>
      <c r="D1618" s="25" t="s">
        <v>2786</v>
      </c>
      <c r="E1618" s="25" t="s">
        <v>687</v>
      </c>
    </row>
    <row r="1619" spans="2:5" x14ac:dyDescent="0.2">
      <c r="B1619" s="25" t="s">
        <v>2787</v>
      </c>
      <c r="C1619" s="25">
        <v>539224</v>
      </c>
      <c r="D1619" s="25" t="s">
        <v>389</v>
      </c>
      <c r="E1619" s="25" t="s">
        <v>378</v>
      </c>
    </row>
    <row r="1620" spans="2:5" x14ac:dyDescent="0.2">
      <c r="B1620" s="25" t="s">
        <v>2788</v>
      </c>
      <c r="C1620" s="25">
        <v>500179</v>
      </c>
      <c r="D1620" s="25" t="s">
        <v>2789</v>
      </c>
      <c r="E1620" s="25" t="s">
        <v>714</v>
      </c>
    </row>
    <row r="1621" spans="2:5" x14ac:dyDescent="0.2">
      <c r="B1621" s="25" t="s">
        <v>2790</v>
      </c>
      <c r="C1621" s="25">
        <v>532281</v>
      </c>
      <c r="D1621" s="25" t="s">
        <v>2791</v>
      </c>
      <c r="E1621" s="25" t="s">
        <v>375</v>
      </c>
    </row>
    <row r="1622" spans="2:5" x14ac:dyDescent="0.2">
      <c r="B1622" s="25" t="s">
        <v>2792</v>
      </c>
      <c r="C1622" s="25">
        <v>541729</v>
      </c>
      <c r="D1622" s="25" t="s">
        <v>2793</v>
      </c>
      <c r="E1622" s="25" t="s">
        <v>2794</v>
      </c>
    </row>
    <row r="1623" spans="2:5" x14ac:dyDescent="0.2">
      <c r="B1623" s="25" t="s">
        <v>2795</v>
      </c>
      <c r="C1623" s="25">
        <v>500180</v>
      </c>
      <c r="D1623" s="25" t="s">
        <v>2796</v>
      </c>
      <c r="E1623" s="25" t="s">
        <v>707</v>
      </c>
    </row>
    <row r="1624" spans="2:5" x14ac:dyDescent="0.2">
      <c r="B1624" s="25" t="s">
        <v>2797</v>
      </c>
      <c r="C1624" s="25">
        <v>533230</v>
      </c>
      <c r="D1624" s="25" t="s">
        <v>2798</v>
      </c>
      <c r="E1624" s="25" t="s">
        <v>372</v>
      </c>
    </row>
    <row r="1625" spans="2:5" x14ac:dyDescent="0.2">
      <c r="B1625" s="25" t="s">
        <v>2799</v>
      </c>
      <c r="C1625" s="25">
        <v>540777</v>
      </c>
      <c r="D1625" s="25" t="s">
        <v>2800</v>
      </c>
      <c r="E1625" s="25" t="s">
        <v>2801</v>
      </c>
    </row>
    <row r="1626" spans="2:5" x14ac:dyDescent="0.2">
      <c r="B1626" s="25" t="s">
        <v>2802</v>
      </c>
      <c r="C1626" s="25">
        <v>539787</v>
      </c>
      <c r="D1626" s="25" t="s">
        <v>2803</v>
      </c>
      <c r="E1626" s="25" t="s">
        <v>859</v>
      </c>
    </row>
    <row r="1627" spans="2:5" x14ac:dyDescent="0.2">
      <c r="B1627" s="25" t="s">
        <v>2804</v>
      </c>
      <c r="C1627" s="25">
        <v>503689</v>
      </c>
      <c r="D1627" s="25" t="s">
        <v>389</v>
      </c>
      <c r="E1627" s="25" t="s">
        <v>810</v>
      </c>
    </row>
    <row r="1628" spans="2:5" x14ac:dyDescent="0.2">
      <c r="B1628" s="25" t="s">
        <v>2805</v>
      </c>
      <c r="C1628" s="25" t="s">
        <v>389</v>
      </c>
      <c r="D1628" s="25" t="s">
        <v>2806</v>
      </c>
      <c r="E1628" s="25" t="s">
        <v>400</v>
      </c>
    </row>
    <row r="1629" spans="2:5" x14ac:dyDescent="0.2">
      <c r="B1629" s="25" t="s">
        <v>2807</v>
      </c>
      <c r="C1629" s="25">
        <v>526967</v>
      </c>
      <c r="D1629" s="25" t="s">
        <v>389</v>
      </c>
      <c r="E1629" s="25" t="s">
        <v>421</v>
      </c>
    </row>
    <row r="1630" spans="2:5" x14ac:dyDescent="0.2">
      <c r="B1630" s="25" t="s">
        <v>2808</v>
      </c>
      <c r="C1630" s="25">
        <v>509631</v>
      </c>
      <c r="D1630" s="25" t="s">
        <v>2809</v>
      </c>
      <c r="E1630" s="25" t="s">
        <v>574</v>
      </c>
    </row>
    <row r="1631" spans="2:5" x14ac:dyDescent="0.2">
      <c r="B1631" s="25" t="s">
        <v>2810</v>
      </c>
      <c r="C1631" s="25">
        <v>500292</v>
      </c>
      <c r="D1631" s="25" t="s">
        <v>2811</v>
      </c>
      <c r="E1631" s="25" t="s">
        <v>402</v>
      </c>
    </row>
    <row r="1632" spans="2:5" x14ac:dyDescent="0.2">
      <c r="B1632" s="25" t="s">
        <v>2812</v>
      </c>
      <c r="C1632" s="25">
        <v>500292</v>
      </c>
      <c r="D1632" s="25" t="s">
        <v>2811</v>
      </c>
      <c r="E1632" s="25" t="s">
        <v>402</v>
      </c>
    </row>
    <row r="1633" spans="2:5" x14ac:dyDescent="0.2">
      <c r="B1633" s="25" t="s">
        <v>2813</v>
      </c>
      <c r="C1633" s="25">
        <v>539174</v>
      </c>
      <c r="D1633" s="25" t="s">
        <v>2814</v>
      </c>
      <c r="E1633" s="25" t="s">
        <v>406</v>
      </c>
    </row>
    <row r="1634" spans="2:5" x14ac:dyDescent="0.2">
      <c r="B1634" s="25" t="s">
        <v>2815</v>
      </c>
      <c r="C1634" s="25">
        <v>505520</v>
      </c>
      <c r="D1634" s="25" t="s">
        <v>389</v>
      </c>
      <c r="E1634" s="25" t="s">
        <v>810</v>
      </c>
    </row>
    <row r="1635" spans="2:5" x14ac:dyDescent="0.2">
      <c r="B1635" s="25" t="s">
        <v>2816</v>
      </c>
      <c r="C1635" s="25">
        <v>531178</v>
      </c>
      <c r="D1635" s="25" t="s">
        <v>389</v>
      </c>
      <c r="E1635" s="25" t="s">
        <v>411</v>
      </c>
    </row>
    <row r="1636" spans="2:5" x14ac:dyDescent="0.2">
      <c r="B1636" s="25" t="s">
        <v>2817</v>
      </c>
      <c r="C1636" s="25">
        <v>524590</v>
      </c>
      <c r="D1636" s="25" t="s">
        <v>389</v>
      </c>
      <c r="E1636" s="25" t="s">
        <v>411</v>
      </c>
    </row>
    <row r="1637" spans="2:5" x14ac:dyDescent="0.2">
      <c r="B1637" s="25" t="s">
        <v>2818</v>
      </c>
      <c r="C1637" s="25">
        <v>505720</v>
      </c>
      <c r="D1637" s="25" t="s">
        <v>2819</v>
      </c>
      <c r="E1637" s="25" t="s">
        <v>397</v>
      </c>
    </row>
    <row r="1638" spans="2:5" x14ac:dyDescent="0.2">
      <c r="B1638" s="25" t="s">
        <v>2820</v>
      </c>
      <c r="C1638" s="25">
        <v>519552</v>
      </c>
      <c r="D1638" s="25" t="s">
        <v>2821</v>
      </c>
      <c r="E1638" s="25" t="s">
        <v>449</v>
      </c>
    </row>
    <row r="1639" spans="2:5" x14ac:dyDescent="0.2">
      <c r="B1639" s="25" t="s">
        <v>2822</v>
      </c>
      <c r="C1639" s="25">
        <v>500182</v>
      </c>
      <c r="D1639" s="25" t="s">
        <v>2823</v>
      </c>
      <c r="E1639" s="25" t="s">
        <v>1047</v>
      </c>
    </row>
    <row r="1640" spans="2:5" x14ac:dyDescent="0.2">
      <c r="B1640" s="25" t="s">
        <v>2824</v>
      </c>
      <c r="C1640" s="25">
        <v>524669</v>
      </c>
      <c r="D1640" s="25" t="s">
        <v>2825</v>
      </c>
      <c r="E1640" s="25" t="s">
        <v>427</v>
      </c>
    </row>
    <row r="1641" spans="2:5" x14ac:dyDescent="0.2">
      <c r="B1641" s="25" t="s">
        <v>2826</v>
      </c>
      <c r="C1641" s="25">
        <v>534328</v>
      </c>
      <c r="D1641" s="25" t="s">
        <v>2827</v>
      </c>
      <c r="E1641" s="25" t="s">
        <v>411</v>
      </c>
    </row>
    <row r="1642" spans="2:5" x14ac:dyDescent="0.2">
      <c r="B1642" s="25" t="s">
        <v>2828</v>
      </c>
      <c r="C1642" s="25">
        <v>532129</v>
      </c>
      <c r="D1642" s="25" t="s">
        <v>2829</v>
      </c>
      <c r="E1642" s="25" t="s">
        <v>375</v>
      </c>
    </row>
    <row r="1643" spans="2:5" x14ac:dyDescent="0.2">
      <c r="B1643" s="25" t="s">
        <v>2830</v>
      </c>
      <c r="C1643" s="25">
        <v>504176</v>
      </c>
      <c r="D1643" s="25" t="s">
        <v>389</v>
      </c>
      <c r="E1643" s="25" t="s">
        <v>935</v>
      </c>
    </row>
    <row r="1644" spans="2:5" x14ac:dyDescent="0.2">
      <c r="B1644" s="25" t="s">
        <v>2831</v>
      </c>
      <c r="C1644" s="25">
        <v>504176</v>
      </c>
      <c r="D1644" s="25" t="s">
        <v>389</v>
      </c>
      <c r="E1644" s="25" t="s">
        <v>935</v>
      </c>
    </row>
    <row r="1645" spans="2:5" x14ac:dyDescent="0.2">
      <c r="B1645" s="25" t="s">
        <v>2832</v>
      </c>
      <c r="C1645" s="25">
        <v>517080</v>
      </c>
      <c r="D1645" s="25" t="s">
        <v>2833</v>
      </c>
      <c r="E1645" s="25" t="s">
        <v>787</v>
      </c>
    </row>
    <row r="1646" spans="2:5" x14ac:dyDescent="0.2">
      <c r="B1646" s="25" t="s">
        <v>2834</v>
      </c>
      <c r="C1646" s="25">
        <v>531301</v>
      </c>
      <c r="D1646" s="25" t="s">
        <v>389</v>
      </c>
      <c r="E1646" s="25" t="s">
        <v>404</v>
      </c>
    </row>
    <row r="1647" spans="2:5" x14ac:dyDescent="0.2">
      <c r="B1647" s="25" t="s">
        <v>2835</v>
      </c>
      <c r="C1647" s="25">
        <v>524735</v>
      </c>
      <c r="D1647" s="25" t="s">
        <v>2836</v>
      </c>
      <c r="E1647" s="25" t="s">
        <v>427</v>
      </c>
    </row>
    <row r="1648" spans="2:5" x14ac:dyDescent="0.2">
      <c r="B1648" s="25" t="s">
        <v>2837</v>
      </c>
      <c r="C1648" s="25">
        <v>542332</v>
      </c>
      <c r="D1648" s="25" t="s">
        <v>2838</v>
      </c>
      <c r="E1648" s="25" t="s">
        <v>372</v>
      </c>
    </row>
    <row r="1649" spans="2:5" x14ac:dyDescent="0.2">
      <c r="B1649" s="25" t="s">
        <v>2839</v>
      </c>
      <c r="C1649" s="25">
        <v>509675</v>
      </c>
      <c r="D1649" s="25" t="s">
        <v>2840</v>
      </c>
      <c r="E1649" s="25" t="s">
        <v>402</v>
      </c>
    </row>
    <row r="1650" spans="2:5" x14ac:dyDescent="0.2">
      <c r="B1650" s="25" t="s">
        <v>2841</v>
      </c>
      <c r="C1650" s="25">
        <v>532847</v>
      </c>
      <c r="D1650" s="25" t="s">
        <v>2842</v>
      </c>
      <c r="E1650" s="25" t="s">
        <v>1309</v>
      </c>
    </row>
    <row r="1651" spans="2:5" x14ac:dyDescent="0.2">
      <c r="B1651" s="25" t="s">
        <v>2843</v>
      </c>
      <c r="C1651" s="25">
        <v>505712</v>
      </c>
      <c r="D1651" s="25" t="s">
        <v>389</v>
      </c>
      <c r="E1651" s="25" t="s">
        <v>744</v>
      </c>
    </row>
    <row r="1652" spans="2:5" x14ac:dyDescent="0.2">
      <c r="B1652" s="25" t="s">
        <v>2844</v>
      </c>
      <c r="C1652" s="25">
        <v>514010</v>
      </c>
      <c r="D1652" s="25" t="s">
        <v>389</v>
      </c>
      <c r="E1652" s="25" t="s">
        <v>404</v>
      </c>
    </row>
    <row r="1653" spans="2:5" x14ac:dyDescent="0.2">
      <c r="B1653" s="25" t="s">
        <v>2845</v>
      </c>
      <c r="C1653" s="25">
        <v>500183</v>
      </c>
      <c r="D1653" s="25" t="s">
        <v>2846</v>
      </c>
      <c r="E1653" s="25" t="s">
        <v>659</v>
      </c>
    </row>
    <row r="1654" spans="2:5" x14ac:dyDescent="0.2">
      <c r="B1654" s="25" t="s">
        <v>2847</v>
      </c>
      <c r="C1654" s="25">
        <v>500184</v>
      </c>
      <c r="D1654" s="25" t="s">
        <v>2848</v>
      </c>
      <c r="E1654" s="25" t="s">
        <v>549</v>
      </c>
    </row>
    <row r="1655" spans="2:5" x14ac:dyDescent="0.2">
      <c r="B1655" s="25" t="s">
        <v>2849</v>
      </c>
      <c r="C1655" s="25">
        <v>526899</v>
      </c>
      <c r="D1655" s="25" t="s">
        <v>389</v>
      </c>
      <c r="E1655" s="25" t="s">
        <v>587</v>
      </c>
    </row>
    <row r="1656" spans="2:5" x14ac:dyDescent="0.2">
      <c r="B1656" s="25" t="s">
        <v>2850</v>
      </c>
      <c r="C1656" s="25">
        <v>513723</v>
      </c>
      <c r="D1656" s="25" t="s">
        <v>389</v>
      </c>
      <c r="E1656" s="25" t="s">
        <v>917</v>
      </c>
    </row>
    <row r="1657" spans="2:5" x14ac:dyDescent="0.2">
      <c r="B1657" s="25" t="s">
        <v>2851</v>
      </c>
      <c r="C1657" s="25">
        <v>511169</v>
      </c>
      <c r="D1657" s="25" t="s">
        <v>389</v>
      </c>
      <c r="E1657" s="25" t="s">
        <v>406</v>
      </c>
    </row>
    <row r="1658" spans="2:5" x14ac:dyDescent="0.2">
      <c r="B1658" s="25" t="s">
        <v>2852</v>
      </c>
      <c r="C1658" s="25">
        <v>514043</v>
      </c>
      <c r="D1658" s="25" t="s">
        <v>2853</v>
      </c>
      <c r="E1658" s="25" t="s">
        <v>404</v>
      </c>
    </row>
    <row r="1659" spans="2:5" x14ac:dyDescent="0.2">
      <c r="B1659" s="25" t="s">
        <v>2854</v>
      </c>
      <c r="C1659" s="25">
        <v>531979</v>
      </c>
      <c r="D1659" s="25" t="s">
        <v>389</v>
      </c>
      <c r="E1659" s="25" t="s">
        <v>694</v>
      </c>
    </row>
    <row r="1660" spans="2:5" x14ac:dyDescent="0.2">
      <c r="B1660" s="25" t="s">
        <v>2855</v>
      </c>
      <c r="C1660" s="25">
        <v>538652</v>
      </c>
      <c r="D1660" s="25" t="s">
        <v>389</v>
      </c>
      <c r="E1660" s="25" t="s">
        <v>411</v>
      </c>
    </row>
    <row r="1661" spans="2:5" x14ac:dyDescent="0.2">
      <c r="B1661" s="25" t="s">
        <v>2856</v>
      </c>
      <c r="C1661" s="25">
        <v>504036</v>
      </c>
      <c r="D1661" s="25" t="s">
        <v>2857</v>
      </c>
      <c r="E1661" s="25" t="s">
        <v>931</v>
      </c>
    </row>
    <row r="1662" spans="2:5" x14ac:dyDescent="0.2">
      <c r="B1662" s="25" t="s">
        <v>2858</v>
      </c>
      <c r="C1662" s="25">
        <v>539114</v>
      </c>
      <c r="D1662" s="25" t="s">
        <v>389</v>
      </c>
      <c r="E1662" s="25" t="s">
        <v>406</v>
      </c>
    </row>
    <row r="1663" spans="2:5" x14ac:dyDescent="0.2">
      <c r="B1663" s="25" t="s">
        <v>2859</v>
      </c>
      <c r="C1663" s="25">
        <v>503881</v>
      </c>
      <c r="D1663" s="25" t="s">
        <v>2860</v>
      </c>
      <c r="E1663" s="25" t="s">
        <v>404</v>
      </c>
    </row>
    <row r="1664" spans="2:5" x14ac:dyDescent="0.2">
      <c r="B1664" s="25" t="s">
        <v>2861</v>
      </c>
      <c r="C1664" s="25">
        <v>500440</v>
      </c>
      <c r="D1664" s="25" t="s">
        <v>2862</v>
      </c>
      <c r="E1664" s="25" t="s">
        <v>694</v>
      </c>
    </row>
    <row r="1665" spans="2:5" x14ac:dyDescent="0.2">
      <c r="B1665" s="25" t="s">
        <v>2863</v>
      </c>
      <c r="C1665" s="25" t="s">
        <v>389</v>
      </c>
      <c r="D1665" s="25" t="s">
        <v>2864</v>
      </c>
      <c r="E1665" s="25" t="s">
        <v>400</v>
      </c>
    </row>
    <row r="1666" spans="2:5" x14ac:dyDescent="0.2">
      <c r="B1666" s="25" t="s">
        <v>2865</v>
      </c>
      <c r="C1666" s="25">
        <v>509895</v>
      </c>
      <c r="D1666" s="25" t="s">
        <v>389</v>
      </c>
      <c r="E1666" s="25" t="s">
        <v>404</v>
      </c>
    </row>
    <row r="1667" spans="2:5" x14ac:dyDescent="0.2">
      <c r="B1667" s="25" t="s">
        <v>2866</v>
      </c>
      <c r="C1667" s="25">
        <v>532859</v>
      </c>
      <c r="D1667" s="25" t="s">
        <v>2867</v>
      </c>
      <c r="E1667" s="25" t="s">
        <v>719</v>
      </c>
    </row>
    <row r="1668" spans="2:5" x14ac:dyDescent="0.2">
      <c r="B1668" s="25" t="s">
        <v>2868</v>
      </c>
      <c r="C1668" s="25">
        <v>500189</v>
      </c>
      <c r="D1668" s="25" t="s">
        <v>2869</v>
      </c>
      <c r="E1668" s="25" t="s">
        <v>1128</v>
      </c>
    </row>
    <row r="1669" spans="2:5" x14ac:dyDescent="0.2">
      <c r="B1669" s="25" t="s">
        <v>2870</v>
      </c>
      <c r="C1669" s="25">
        <v>514428</v>
      </c>
      <c r="D1669" s="25" t="s">
        <v>389</v>
      </c>
      <c r="E1669" s="25" t="s">
        <v>509</v>
      </c>
    </row>
    <row r="1670" spans="2:5" x14ac:dyDescent="0.2">
      <c r="B1670" s="25" t="s">
        <v>2871</v>
      </c>
      <c r="C1670" s="25">
        <v>541154</v>
      </c>
      <c r="D1670" s="25" t="s">
        <v>2872</v>
      </c>
      <c r="E1670" s="25" t="s">
        <v>2873</v>
      </c>
    </row>
    <row r="1671" spans="2:5" x14ac:dyDescent="0.2">
      <c r="B1671" s="25" t="s">
        <v>2874</v>
      </c>
      <c r="C1671" s="25">
        <v>531918</v>
      </c>
      <c r="D1671" s="25" t="s">
        <v>389</v>
      </c>
      <c r="E1671" s="25" t="s">
        <v>411</v>
      </c>
    </row>
    <row r="1672" spans="2:5" x14ac:dyDescent="0.2">
      <c r="B1672" s="25" t="s">
        <v>2875</v>
      </c>
      <c r="C1672" s="25">
        <v>532041</v>
      </c>
      <c r="D1672" s="25" t="s">
        <v>2876</v>
      </c>
      <c r="E1672" s="25" t="s">
        <v>482</v>
      </c>
    </row>
    <row r="1673" spans="2:5" x14ac:dyDescent="0.2">
      <c r="B1673" s="25" t="s">
        <v>2877</v>
      </c>
      <c r="C1673" s="25">
        <v>509635</v>
      </c>
      <c r="D1673" s="25" t="s">
        <v>2878</v>
      </c>
      <c r="E1673" s="25" t="s">
        <v>744</v>
      </c>
    </row>
    <row r="1674" spans="2:5" x14ac:dyDescent="0.2">
      <c r="B1674" s="25" t="s">
        <v>2879</v>
      </c>
      <c r="C1674" s="25">
        <v>500185</v>
      </c>
      <c r="D1674" s="25" t="s">
        <v>2880</v>
      </c>
      <c r="E1674" s="25" t="s">
        <v>787</v>
      </c>
    </row>
    <row r="1675" spans="2:5" x14ac:dyDescent="0.2">
      <c r="B1675" s="25" t="s">
        <v>2881</v>
      </c>
      <c r="C1675" s="25">
        <v>513599</v>
      </c>
      <c r="D1675" s="25" t="s">
        <v>2882</v>
      </c>
      <c r="E1675" s="25" t="s">
        <v>463</v>
      </c>
    </row>
    <row r="1676" spans="2:5" x14ac:dyDescent="0.2">
      <c r="B1676" s="25" t="s">
        <v>2883</v>
      </c>
      <c r="C1676" s="25">
        <v>505725</v>
      </c>
      <c r="D1676" s="25" t="s">
        <v>2884</v>
      </c>
      <c r="E1676" s="25" t="s">
        <v>574</v>
      </c>
    </row>
    <row r="1677" spans="2:5" x14ac:dyDescent="0.2">
      <c r="B1677" s="25" t="s">
        <v>2885</v>
      </c>
      <c r="C1677" s="25">
        <v>524013</v>
      </c>
      <c r="D1677" s="25" t="s">
        <v>389</v>
      </c>
      <c r="E1677" s="25" t="s">
        <v>766</v>
      </c>
    </row>
    <row r="1678" spans="2:5" x14ac:dyDescent="0.2">
      <c r="B1678" s="25" t="s">
        <v>2886</v>
      </c>
      <c r="C1678" s="25">
        <v>519126</v>
      </c>
      <c r="D1678" s="25" t="s">
        <v>389</v>
      </c>
      <c r="E1678" s="25" t="s">
        <v>449</v>
      </c>
    </row>
    <row r="1679" spans="2:5" x14ac:dyDescent="0.2">
      <c r="B1679" s="25" t="s">
        <v>2887</v>
      </c>
      <c r="C1679" s="25">
        <v>505893</v>
      </c>
      <c r="D1679" s="25" t="s">
        <v>389</v>
      </c>
      <c r="E1679" s="25" t="s">
        <v>744</v>
      </c>
    </row>
    <row r="1680" spans="2:5" x14ac:dyDescent="0.2">
      <c r="B1680" s="25" t="s">
        <v>2888</v>
      </c>
      <c r="C1680" s="25">
        <v>509650</v>
      </c>
      <c r="D1680" s="25" t="s">
        <v>389</v>
      </c>
      <c r="E1680" s="25" t="s">
        <v>447</v>
      </c>
    </row>
    <row r="1681" spans="2:5" x14ac:dyDescent="0.2">
      <c r="B1681" s="25" t="s">
        <v>2889</v>
      </c>
      <c r="C1681" s="25">
        <v>533217</v>
      </c>
      <c r="D1681" s="25" t="s">
        <v>2890</v>
      </c>
      <c r="E1681" s="25" t="s">
        <v>913</v>
      </c>
    </row>
    <row r="1682" spans="2:5" x14ac:dyDescent="0.2">
      <c r="B1682" s="25" t="s">
        <v>2891</v>
      </c>
      <c r="C1682" s="25">
        <v>500500</v>
      </c>
      <c r="D1682" s="25" t="s">
        <v>2892</v>
      </c>
      <c r="E1682" s="25" t="s">
        <v>2318</v>
      </c>
    </row>
    <row r="1683" spans="2:5" x14ac:dyDescent="0.2">
      <c r="B1683" s="25" t="s">
        <v>2893</v>
      </c>
      <c r="C1683" s="25">
        <v>500186</v>
      </c>
      <c r="D1683" s="25" t="s">
        <v>2894</v>
      </c>
      <c r="E1683" s="25" t="s">
        <v>452</v>
      </c>
    </row>
    <row r="1684" spans="2:5" x14ac:dyDescent="0.2">
      <c r="B1684" s="25" t="s">
        <v>2895</v>
      </c>
      <c r="C1684" s="25">
        <v>500449</v>
      </c>
      <c r="D1684" s="25" t="s">
        <v>389</v>
      </c>
      <c r="E1684" s="25" t="s">
        <v>437</v>
      </c>
    </row>
    <row r="1685" spans="2:5" x14ac:dyDescent="0.2">
      <c r="B1685" s="25" t="s">
        <v>2896</v>
      </c>
      <c r="C1685" s="25">
        <v>500104</v>
      </c>
      <c r="D1685" s="25" t="s">
        <v>2897</v>
      </c>
      <c r="E1685" s="25" t="s">
        <v>1318</v>
      </c>
    </row>
    <row r="1686" spans="2:5" x14ac:dyDescent="0.2">
      <c r="B1686" s="25" t="s">
        <v>2898</v>
      </c>
      <c r="C1686" s="25">
        <v>530315</v>
      </c>
      <c r="D1686" s="25" t="s">
        <v>389</v>
      </c>
      <c r="E1686" s="25" t="s">
        <v>584</v>
      </c>
    </row>
    <row r="1687" spans="2:5" x14ac:dyDescent="0.2">
      <c r="B1687" s="25" t="s">
        <v>2899</v>
      </c>
      <c r="C1687" s="25">
        <v>500696</v>
      </c>
      <c r="D1687" s="25" t="s">
        <v>2900</v>
      </c>
      <c r="E1687" s="25" t="s">
        <v>571</v>
      </c>
    </row>
    <row r="1688" spans="2:5" x14ac:dyDescent="0.2">
      <c r="B1688" s="25" t="s">
        <v>2901</v>
      </c>
      <c r="C1688" s="25">
        <v>504713</v>
      </c>
      <c r="D1688" s="25" t="s">
        <v>389</v>
      </c>
      <c r="E1688" s="25" t="s">
        <v>1309</v>
      </c>
    </row>
    <row r="1689" spans="2:5" x14ac:dyDescent="0.2">
      <c r="B1689" s="25" t="s">
        <v>2902</v>
      </c>
      <c r="C1689" s="25">
        <v>500188</v>
      </c>
      <c r="D1689" s="25" t="s">
        <v>2903</v>
      </c>
      <c r="E1689" s="25" t="s">
        <v>2904</v>
      </c>
    </row>
    <row r="1690" spans="2:5" x14ac:dyDescent="0.2">
      <c r="B1690" s="25" t="s">
        <v>2905</v>
      </c>
      <c r="C1690" s="25">
        <v>515145</v>
      </c>
      <c r="D1690" s="25" t="s">
        <v>2906</v>
      </c>
      <c r="E1690" s="25" t="s">
        <v>584</v>
      </c>
    </row>
    <row r="1691" spans="2:5" x14ac:dyDescent="0.2">
      <c r="B1691" s="25" t="s">
        <v>2907</v>
      </c>
      <c r="C1691" s="25">
        <v>513039</v>
      </c>
      <c r="D1691" s="25" t="s">
        <v>389</v>
      </c>
      <c r="E1691" s="25" t="s">
        <v>397</v>
      </c>
    </row>
    <row r="1692" spans="2:5" x14ac:dyDescent="0.2">
      <c r="B1692" s="25" t="s">
        <v>2908</v>
      </c>
      <c r="C1692" s="25">
        <v>539984</v>
      </c>
      <c r="D1692" s="25" t="s">
        <v>389</v>
      </c>
      <c r="E1692" s="25" t="s">
        <v>931</v>
      </c>
    </row>
    <row r="1693" spans="2:5" x14ac:dyDescent="0.2">
      <c r="B1693" s="25" t="s">
        <v>2909</v>
      </c>
      <c r="C1693" s="25">
        <v>530853</v>
      </c>
      <c r="D1693" s="25" t="s">
        <v>389</v>
      </c>
      <c r="E1693" s="25" t="s">
        <v>2208</v>
      </c>
    </row>
    <row r="1694" spans="2:5" x14ac:dyDescent="0.2">
      <c r="B1694" s="25" t="s">
        <v>2910</v>
      </c>
      <c r="C1694" s="25">
        <v>531743</v>
      </c>
      <c r="D1694" s="25" t="s">
        <v>389</v>
      </c>
      <c r="E1694" s="25" t="s">
        <v>411</v>
      </c>
    </row>
    <row r="1695" spans="2:5" x14ac:dyDescent="0.2">
      <c r="B1695" s="25" t="s">
        <v>2911</v>
      </c>
      <c r="C1695" s="25">
        <v>590018</v>
      </c>
      <c r="D1695" s="25" t="s">
        <v>2912</v>
      </c>
      <c r="E1695" s="25" t="s">
        <v>421</v>
      </c>
    </row>
    <row r="1696" spans="2:5" x14ac:dyDescent="0.2">
      <c r="B1696" s="25" t="s">
        <v>2913</v>
      </c>
      <c r="C1696" s="25">
        <v>521068</v>
      </c>
      <c r="D1696" s="25" t="s">
        <v>389</v>
      </c>
      <c r="E1696" s="25" t="s">
        <v>404</v>
      </c>
    </row>
    <row r="1697" spans="2:5" x14ac:dyDescent="0.2">
      <c r="B1697" s="25" t="s">
        <v>2914</v>
      </c>
      <c r="C1697" s="25">
        <v>532359</v>
      </c>
      <c r="D1697" s="25" t="s">
        <v>389</v>
      </c>
      <c r="E1697" s="25" t="s">
        <v>482</v>
      </c>
    </row>
    <row r="1698" spans="2:5" x14ac:dyDescent="0.2">
      <c r="B1698" s="25" t="s">
        <v>2915</v>
      </c>
      <c r="C1698" s="25">
        <v>526217</v>
      </c>
      <c r="D1698" s="25" t="s">
        <v>2916</v>
      </c>
      <c r="E1698" s="25" t="s">
        <v>584</v>
      </c>
    </row>
    <row r="1699" spans="2:5" x14ac:dyDescent="0.2">
      <c r="B1699" s="25" t="s">
        <v>2917</v>
      </c>
      <c r="C1699" s="25" t="s">
        <v>389</v>
      </c>
      <c r="D1699" s="25" t="s">
        <v>2918</v>
      </c>
      <c r="E1699" s="25" t="s">
        <v>480</v>
      </c>
    </row>
    <row r="1700" spans="2:5" x14ac:dyDescent="0.2">
      <c r="B1700" s="25" t="s">
        <v>2919</v>
      </c>
      <c r="C1700" s="25">
        <v>541627</v>
      </c>
      <c r="D1700" s="25" t="s">
        <v>2920</v>
      </c>
      <c r="E1700" s="25" t="s">
        <v>1758</v>
      </c>
    </row>
    <row r="1701" spans="2:5" x14ac:dyDescent="0.2">
      <c r="B1701" s="25" t="s">
        <v>2921</v>
      </c>
      <c r="C1701" s="25">
        <v>531661</v>
      </c>
      <c r="D1701" s="25" t="s">
        <v>389</v>
      </c>
      <c r="E1701" s="25" t="s">
        <v>397</v>
      </c>
    </row>
    <row r="1702" spans="2:5" x14ac:dyDescent="0.2">
      <c r="B1702" s="25" t="s">
        <v>2922</v>
      </c>
      <c r="C1702" s="25">
        <v>500191</v>
      </c>
      <c r="D1702" s="25" t="s">
        <v>2923</v>
      </c>
      <c r="E1702" s="25" t="s">
        <v>467</v>
      </c>
    </row>
    <row r="1703" spans="2:5" x14ac:dyDescent="0.2">
      <c r="B1703" s="25" t="s">
        <v>2924</v>
      </c>
      <c r="C1703" s="25">
        <v>522064</v>
      </c>
      <c r="D1703" s="25" t="s">
        <v>2925</v>
      </c>
      <c r="E1703" s="25" t="s">
        <v>397</v>
      </c>
    </row>
    <row r="1704" spans="2:5" x14ac:dyDescent="0.2">
      <c r="B1704" s="25" t="s">
        <v>2926</v>
      </c>
      <c r="C1704" s="25">
        <v>517174</v>
      </c>
      <c r="D1704" s="25" t="s">
        <v>2927</v>
      </c>
      <c r="E1704" s="25" t="s">
        <v>687</v>
      </c>
    </row>
    <row r="1705" spans="2:5" x14ac:dyDescent="0.2">
      <c r="B1705" s="25" t="s">
        <v>2928</v>
      </c>
      <c r="C1705" s="25">
        <v>517174</v>
      </c>
      <c r="D1705" s="25" t="s">
        <v>2927</v>
      </c>
      <c r="E1705" s="25" t="s">
        <v>687</v>
      </c>
    </row>
    <row r="1706" spans="2:5" x14ac:dyDescent="0.2">
      <c r="B1706" s="25" t="s">
        <v>2929</v>
      </c>
      <c r="C1706" s="25">
        <v>500193</v>
      </c>
      <c r="D1706" s="25" t="s">
        <v>2930</v>
      </c>
      <c r="E1706" s="25" t="s">
        <v>590</v>
      </c>
    </row>
    <row r="1707" spans="2:5" x14ac:dyDescent="0.2">
      <c r="B1707" s="25" t="s">
        <v>2931</v>
      </c>
      <c r="C1707" s="25">
        <v>526683</v>
      </c>
      <c r="D1707" s="25" t="s">
        <v>2932</v>
      </c>
      <c r="E1707" s="25" t="s">
        <v>590</v>
      </c>
    </row>
    <row r="1708" spans="2:5" x14ac:dyDescent="0.2">
      <c r="B1708" s="25" t="s">
        <v>2933</v>
      </c>
      <c r="C1708" s="25">
        <v>540530</v>
      </c>
      <c r="D1708" s="25" t="s">
        <v>2934</v>
      </c>
      <c r="E1708" s="25" t="s">
        <v>447</v>
      </c>
    </row>
    <row r="1709" spans="2:5" x14ac:dyDescent="0.2">
      <c r="B1709" s="25" t="s">
        <v>2935</v>
      </c>
      <c r="C1709" s="25">
        <v>532873</v>
      </c>
      <c r="D1709" s="25" t="s">
        <v>2936</v>
      </c>
      <c r="E1709" s="25" t="s">
        <v>475</v>
      </c>
    </row>
    <row r="1710" spans="2:5" x14ac:dyDescent="0.2">
      <c r="B1710" s="25" t="s">
        <v>2937</v>
      </c>
      <c r="C1710" s="25">
        <v>500010</v>
      </c>
      <c r="D1710" s="25" t="s">
        <v>2938</v>
      </c>
      <c r="E1710" s="25" t="s">
        <v>447</v>
      </c>
    </row>
    <row r="1711" spans="2:5" x14ac:dyDescent="0.2">
      <c r="B1711" s="25" t="s">
        <v>2939</v>
      </c>
      <c r="C1711" s="25">
        <v>532761</v>
      </c>
      <c r="D1711" s="25" t="s">
        <v>2940</v>
      </c>
      <c r="E1711" s="25" t="s">
        <v>719</v>
      </c>
    </row>
    <row r="1712" spans="2:5" x14ac:dyDescent="0.2">
      <c r="B1712" s="25" t="s">
        <v>2941</v>
      </c>
      <c r="C1712" s="25">
        <v>526761</v>
      </c>
      <c r="D1712" s="25" t="s">
        <v>389</v>
      </c>
      <c r="E1712" s="25" t="s">
        <v>590</v>
      </c>
    </row>
    <row r="1713" spans="2:5" x14ac:dyDescent="0.2">
      <c r="B1713" s="25" t="s">
        <v>2942</v>
      </c>
      <c r="C1713" s="25">
        <v>535217</v>
      </c>
      <c r="D1713" s="25" t="s">
        <v>389</v>
      </c>
      <c r="E1713" s="25" t="s">
        <v>587</v>
      </c>
    </row>
    <row r="1714" spans="2:5" x14ac:dyDescent="0.2">
      <c r="B1714" s="25" t="s">
        <v>2943</v>
      </c>
      <c r="C1714" s="25">
        <v>540136</v>
      </c>
      <c r="D1714" s="25" t="s">
        <v>2944</v>
      </c>
      <c r="E1714" s="25" t="s">
        <v>432</v>
      </c>
    </row>
    <row r="1715" spans="2:5" x14ac:dyDescent="0.2">
      <c r="B1715" s="25" t="s">
        <v>2945</v>
      </c>
      <c r="C1715" s="25">
        <v>531724</v>
      </c>
      <c r="D1715" s="25" t="s">
        <v>389</v>
      </c>
      <c r="E1715" s="25" t="s">
        <v>810</v>
      </c>
    </row>
    <row r="1716" spans="2:5" x14ac:dyDescent="0.2">
      <c r="B1716" s="25" t="s">
        <v>2946</v>
      </c>
      <c r="C1716" s="25">
        <v>500187</v>
      </c>
      <c r="D1716" s="25" t="s">
        <v>2947</v>
      </c>
      <c r="E1716" s="25" t="s">
        <v>584</v>
      </c>
    </row>
    <row r="1717" spans="2:5" x14ac:dyDescent="0.2">
      <c r="B1717" s="25" t="s">
        <v>2948</v>
      </c>
      <c r="C1717" s="25">
        <v>532662</v>
      </c>
      <c r="D1717" s="25" t="s">
        <v>2949</v>
      </c>
      <c r="E1717" s="25" t="s">
        <v>913</v>
      </c>
    </row>
    <row r="1718" spans="2:5" x14ac:dyDescent="0.2">
      <c r="B1718" s="25" t="s">
        <v>2950</v>
      </c>
      <c r="C1718" s="25">
        <v>532799</v>
      </c>
      <c r="D1718" s="25" t="s">
        <v>2951</v>
      </c>
      <c r="E1718" s="25" t="s">
        <v>475</v>
      </c>
    </row>
    <row r="1719" spans="2:5" x14ac:dyDescent="0.2">
      <c r="B1719" s="25" t="s">
        <v>2952</v>
      </c>
      <c r="C1719" s="25">
        <v>509820</v>
      </c>
      <c r="D1719" s="25" t="s">
        <v>2953</v>
      </c>
      <c r="E1719" s="25" t="s">
        <v>584</v>
      </c>
    </row>
    <row r="1720" spans="2:5" x14ac:dyDescent="0.2">
      <c r="B1720" s="25" t="s">
        <v>2954</v>
      </c>
      <c r="C1720" s="25">
        <v>542592</v>
      </c>
      <c r="D1720" s="25" t="s">
        <v>2955</v>
      </c>
      <c r="E1720" s="25" t="s">
        <v>494</v>
      </c>
    </row>
    <row r="1721" spans="2:5" x14ac:dyDescent="0.2">
      <c r="B1721" s="25" t="s">
        <v>2956</v>
      </c>
      <c r="C1721" s="25" t="s">
        <v>389</v>
      </c>
      <c r="D1721" s="25" t="s">
        <v>2957</v>
      </c>
      <c r="E1721" s="25" t="s">
        <v>400</v>
      </c>
    </row>
    <row r="1722" spans="2:5" x14ac:dyDescent="0.2">
      <c r="B1722" s="25" t="s">
        <v>2958</v>
      </c>
      <c r="C1722" s="25">
        <v>539724</v>
      </c>
      <c r="D1722" s="25" t="s">
        <v>389</v>
      </c>
      <c r="E1722" s="25" t="s">
        <v>375</v>
      </c>
    </row>
    <row r="1723" spans="2:5" x14ac:dyDescent="0.2">
      <c r="B1723" s="25" t="s">
        <v>2959</v>
      </c>
      <c r="C1723" s="25">
        <v>519463</v>
      </c>
      <c r="D1723" s="25" t="s">
        <v>389</v>
      </c>
      <c r="E1723" s="25" t="s">
        <v>587</v>
      </c>
    </row>
    <row r="1724" spans="2:5" x14ac:dyDescent="0.2">
      <c r="B1724" s="25" t="s">
        <v>2960</v>
      </c>
      <c r="C1724" s="25" t="s">
        <v>389</v>
      </c>
      <c r="D1724" s="25" t="s">
        <v>2961</v>
      </c>
      <c r="E1724" s="25" t="s">
        <v>400</v>
      </c>
    </row>
    <row r="1725" spans="2:5" x14ac:dyDescent="0.2">
      <c r="B1725" s="25" t="s">
        <v>2962</v>
      </c>
      <c r="C1725" s="25">
        <v>532174</v>
      </c>
      <c r="D1725" s="25" t="s">
        <v>2963</v>
      </c>
      <c r="E1725" s="25" t="s">
        <v>707</v>
      </c>
    </row>
    <row r="1726" spans="2:5" x14ac:dyDescent="0.2">
      <c r="B1726" s="25" t="s">
        <v>2964</v>
      </c>
      <c r="C1726" s="25">
        <v>540716</v>
      </c>
      <c r="D1726" s="25" t="s">
        <v>2965</v>
      </c>
      <c r="E1726" s="25" t="s">
        <v>2471</v>
      </c>
    </row>
    <row r="1727" spans="2:5" x14ac:dyDescent="0.2">
      <c r="B1727" s="25" t="s">
        <v>2966</v>
      </c>
      <c r="C1727" s="25">
        <v>533244</v>
      </c>
      <c r="D1727" s="25" t="s">
        <v>2967</v>
      </c>
      <c r="E1727" s="25" t="s">
        <v>372</v>
      </c>
    </row>
    <row r="1728" spans="2:5" x14ac:dyDescent="0.2">
      <c r="B1728" s="25" t="s">
        <v>2968</v>
      </c>
      <c r="C1728" s="25">
        <v>540133</v>
      </c>
      <c r="D1728" s="25" t="s">
        <v>2969</v>
      </c>
      <c r="E1728" s="25" t="s">
        <v>2801</v>
      </c>
    </row>
    <row r="1729" spans="2:5" x14ac:dyDescent="0.2">
      <c r="B1729" s="25" t="s">
        <v>2970</v>
      </c>
      <c r="C1729" s="25">
        <v>555555</v>
      </c>
      <c r="D1729" s="25" t="s">
        <v>2971</v>
      </c>
      <c r="E1729" s="25" t="s">
        <v>372</v>
      </c>
    </row>
    <row r="1730" spans="2:5" x14ac:dyDescent="0.2">
      <c r="B1730" s="25" t="s">
        <v>2972</v>
      </c>
      <c r="C1730" s="25">
        <v>541179</v>
      </c>
      <c r="D1730" s="25" t="s">
        <v>2973</v>
      </c>
      <c r="E1730" s="25" t="s">
        <v>372</v>
      </c>
    </row>
    <row r="1731" spans="2:5" x14ac:dyDescent="0.2">
      <c r="B1731" s="25" t="s">
        <v>2974</v>
      </c>
      <c r="C1731" s="25">
        <v>532835</v>
      </c>
      <c r="D1731" s="25" t="s">
        <v>2975</v>
      </c>
      <c r="E1731" s="25" t="s">
        <v>372</v>
      </c>
    </row>
    <row r="1732" spans="2:5" x14ac:dyDescent="0.2">
      <c r="B1732" s="25" t="s">
        <v>2976</v>
      </c>
      <c r="C1732" s="25">
        <v>531524</v>
      </c>
      <c r="D1732" s="25" t="s">
        <v>2977</v>
      </c>
      <c r="E1732" s="25" t="s">
        <v>687</v>
      </c>
    </row>
    <row r="1733" spans="2:5" x14ac:dyDescent="0.2">
      <c r="B1733" s="25" t="s">
        <v>2978</v>
      </c>
      <c r="C1733" s="25">
        <v>531524</v>
      </c>
      <c r="D1733" s="25" t="s">
        <v>2977</v>
      </c>
      <c r="E1733" s="25" t="s">
        <v>687</v>
      </c>
    </row>
    <row r="1734" spans="2:5" x14ac:dyDescent="0.2">
      <c r="B1734" s="25" t="s">
        <v>2979</v>
      </c>
      <c r="C1734" s="25">
        <v>500116</v>
      </c>
      <c r="D1734" s="25" t="s">
        <v>2980</v>
      </c>
      <c r="E1734" s="25" t="s">
        <v>707</v>
      </c>
    </row>
    <row r="1735" spans="2:5" x14ac:dyDescent="0.2">
      <c r="B1735" s="25" t="s">
        <v>2981</v>
      </c>
      <c r="C1735" s="25">
        <v>539437</v>
      </c>
      <c r="D1735" s="25" t="s">
        <v>2982</v>
      </c>
      <c r="E1735" s="25" t="s">
        <v>707</v>
      </c>
    </row>
    <row r="1736" spans="2:5" x14ac:dyDescent="0.2">
      <c r="B1736" s="25" t="s">
        <v>2983</v>
      </c>
      <c r="C1736" s="25" t="s">
        <v>389</v>
      </c>
      <c r="D1736" s="25" t="s">
        <v>2984</v>
      </c>
      <c r="E1736" s="25" t="s">
        <v>707</v>
      </c>
    </row>
    <row r="1737" spans="2:5" x14ac:dyDescent="0.2">
      <c r="B1737" s="25" t="s">
        <v>2985</v>
      </c>
      <c r="C1737" s="25">
        <v>532659</v>
      </c>
      <c r="D1737" s="25" t="s">
        <v>2986</v>
      </c>
      <c r="E1737" s="25" t="s">
        <v>406</v>
      </c>
    </row>
    <row r="1738" spans="2:5" x14ac:dyDescent="0.2">
      <c r="B1738" s="25" t="s">
        <v>2987</v>
      </c>
      <c r="C1738" s="25">
        <v>507438</v>
      </c>
      <c r="D1738" s="25" t="s">
        <v>2988</v>
      </c>
      <c r="E1738" s="25" t="s">
        <v>1021</v>
      </c>
    </row>
    <row r="1739" spans="2:5" x14ac:dyDescent="0.2">
      <c r="B1739" s="25" t="s">
        <v>2989</v>
      </c>
      <c r="C1739" s="25">
        <v>505726</v>
      </c>
      <c r="D1739" s="25" t="s">
        <v>2990</v>
      </c>
      <c r="E1739" s="25" t="s">
        <v>1154</v>
      </c>
    </row>
    <row r="1740" spans="2:5" x14ac:dyDescent="0.2">
      <c r="B1740" s="25" t="s">
        <v>2991</v>
      </c>
      <c r="C1740" s="25">
        <v>500106</v>
      </c>
      <c r="D1740" s="25" t="s">
        <v>2992</v>
      </c>
      <c r="E1740" s="25" t="s">
        <v>2721</v>
      </c>
    </row>
    <row r="1741" spans="2:5" x14ac:dyDescent="0.2">
      <c r="B1741" s="25" t="s">
        <v>2993</v>
      </c>
      <c r="C1741" s="25">
        <v>540774</v>
      </c>
      <c r="D1741" s="25" t="s">
        <v>2994</v>
      </c>
      <c r="E1741" s="25" t="s">
        <v>574</v>
      </c>
    </row>
    <row r="1742" spans="2:5" x14ac:dyDescent="0.2">
      <c r="B1742" s="25" t="s">
        <v>2995</v>
      </c>
      <c r="C1742" s="25">
        <v>540377</v>
      </c>
      <c r="D1742" s="25" t="s">
        <v>389</v>
      </c>
      <c r="E1742" s="25" t="s">
        <v>411</v>
      </c>
    </row>
    <row r="1743" spans="2:5" x14ac:dyDescent="0.2">
      <c r="B1743" s="25" t="s">
        <v>2996</v>
      </c>
      <c r="C1743" s="25">
        <v>522289</v>
      </c>
      <c r="D1743" s="25" t="s">
        <v>389</v>
      </c>
      <c r="E1743" s="25" t="s">
        <v>411</v>
      </c>
    </row>
    <row r="1744" spans="2:5" x14ac:dyDescent="0.2">
      <c r="B1744" s="25" t="s">
        <v>2997</v>
      </c>
      <c r="C1744" s="25">
        <v>500199</v>
      </c>
      <c r="D1744" s="25" t="s">
        <v>2998</v>
      </c>
      <c r="E1744" s="25" t="s">
        <v>437</v>
      </c>
    </row>
    <row r="1745" spans="2:5" x14ac:dyDescent="0.2">
      <c r="B1745" s="25" t="s">
        <v>2999</v>
      </c>
      <c r="C1745" s="25">
        <v>517380</v>
      </c>
      <c r="D1745" s="25" t="s">
        <v>3000</v>
      </c>
      <c r="E1745" s="25" t="s">
        <v>744</v>
      </c>
    </row>
    <row r="1746" spans="2:5" x14ac:dyDescent="0.2">
      <c r="B1746" s="25" t="s">
        <v>3001</v>
      </c>
      <c r="C1746" s="25">
        <v>517380</v>
      </c>
      <c r="D1746" s="25" t="s">
        <v>3000</v>
      </c>
      <c r="E1746" s="25" t="s">
        <v>744</v>
      </c>
    </row>
    <row r="1747" spans="2:5" x14ac:dyDescent="0.2">
      <c r="B1747" s="25" t="s">
        <v>3002</v>
      </c>
      <c r="C1747" s="25">
        <v>539449</v>
      </c>
      <c r="D1747" s="25" t="s">
        <v>389</v>
      </c>
      <c r="E1747" s="25" t="s">
        <v>411</v>
      </c>
    </row>
    <row r="1748" spans="2:5" x14ac:dyDescent="0.2">
      <c r="B1748" s="25" t="s">
        <v>3003</v>
      </c>
      <c r="C1748" s="25">
        <v>532636</v>
      </c>
      <c r="D1748" s="25" t="s">
        <v>3004</v>
      </c>
      <c r="E1748" s="25" t="s">
        <v>372</v>
      </c>
    </row>
    <row r="1749" spans="2:5" x14ac:dyDescent="0.2">
      <c r="B1749" s="25" t="s">
        <v>3005</v>
      </c>
      <c r="C1749" s="25">
        <v>531968</v>
      </c>
      <c r="D1749" s="25" t="s">
        <v>3006</v>
      </c>
      <c r="E1749" s="25" t="s">
        <v>475</v>
      </c>
    </row>
    <row r="1750" spans="2:5" x14ac:dyDescent="0.2">
      <c r="B1750" s="25" t="s">
        <v>3007</v>
      </c>
      <c r="C1750" s="25">
        <v>514238</v>
      </c>
      <c r="D1750" s="25" t="s">
        <v>389</v>
      </c>
      <c r="E1750" s="25" t="s">
        <v>372</v>
      </c>
    </row>
    <row r="1751" spans="2:5" x14ac:dyDescent="0.2">
      <c r="B1751" s="25" t="s">
        <v>3008</v>
      </c>
      <c r="C1751" s="25">
        <v>532414</v>
      </c>
      <c r="D1751" s="25" t="s">
        <v>389</v>
      </c>
      <c r="E1751" s="25" t="s">
        <v>482</v>
      </c>
    </row>
    <row r="1752" spans="2:5" x14ac:dyDescent="0.2">
      <c r="B1752" s="25" t="s">
        <v>3009</v>
      </c>
      <c r="C1752" s="25">
        <v>532907</v>
      </c>
      <c r="D1752" s="25" t="s">
        <v>3010</v>
      </c>
      <c r="E1752" s="25" t="s">
        <v>787</v>
      </c>
    </row>
    <row r="1753" spans="2:5" x14ac:dyDescent="0.2">
      <c r="B1753" s="25" t="s">
        <v>3011</v>
      </c>
      <c r="C1753" s="25">
        <v>511208</v>
      </c>
      <c r="D1753" s="25" t="s">
        <v>3012</v>
      </c>
      <c r="E1753" s="25" t="s">
        <v>2794</v>
      </c>
    </row>
    <row r="1754" spans="2:5" x14ac:dyDescent="0.2">
      <c r="B1754" s="25" t="s">
        <v>3013</v>
      </c>
      <c r="C1754" s="25">
        <v>533177</v>
      </c>
      <c r="D1754" s="25" t="s">
        <v>3014</v>
      </c>
      <c r="E1754" s="25" t="s">
        <v>984</v>
      </c>
    </row>
    <row r="1755" spans="2:5" x14ac:dyDescent="0.2">
      <c r="B1755" s="25" t="s">
        <v>3015</v>
      </c>
      <c r="C1755" s="25">
        <v>511628</v>
      </c>
      <c r="D1755" s="25" t="s">
        <v>389</v>
      </c>
      <c r="E1755" s="25" t="s">
        <v>406</v>
      </c>
    </row>
    <row r="1756" spans="2:5" x14ac:dyDescent="0.2">
      <c r="B1756" s="25" t="s">
        <v>3016</v>
      </c>
      <c r="C1756" s="25">
        <v>505539</v>
      </c>
      <c r="D1756" s="25" t="s">
        <v>389</v>
      </c>
      <c r="E1756" s="25" t="s">
        <v>810</v>
      </c>
    </row>
    <row r="1757" spans="2:5" x14ac:dyDescent="0.2">
      <c r="B1757" s="25" t="s">
        <v>3017</v>
      </c>
      <c r="C1757" s="25">
        <v>513295</v>
      </c>
      <c r="D1757" s="25" t="s">
        <v>389</v>
      </c>
      <c r="E1757" s="25" t="s">
        <v>421</v>
      </c>
    </row>
    <row r="1758" spans="2:5" x14ac:dyDescent="0.2">
      <c r="B1758" s="25" t="s">
        <v>3018</v>
      </c>
      <c r="C1758" s="25">
        <v>517571</v>
      </c>
      <c r="D1758" s="25" t="s">
        <v>3019</v>
      </c>
      <c r="E1758" s="25" t="s">
        <v>432</v>
      </c>
    </row>
    <row r="1759" spans="2:5" x14ac:dyDescent="0.2">
      <c r="B1759" s="25" t="s">
        <v>3020</v>
      </c>
      <c r="C1759" s="25">
        <v>532614</v>
      </c>
      <c r="D1759" s="25" t="s">
        <v>3021</v>
      </c>
      <c r="E1759" s="25" t="s">
        <v>421</v>
      </c>
    </row>
    <row r="1760" spans="2:5" x14ac:dyDescent="0.2">
      <c r="B1760" s="25" t="s">
        <v>3022</v>
      </c>
      <c r="C1760" s="25">
        <v>531129</v>
      </c>
      <c r="D1760" s="25" t="s">
        <v>389</v>
      </c>
      <c r="E1760" s="25" t="s">
        <v>917</v>
      </c>
    </row>
    <row r="1761" spans="2:5" x14ac:dyDescent="0.2">
      <c r="B1761" s="25" t="s">
        <v>3023</v>
      </c>
      <c r="C1761" s="25">
        <v>531672</v>
      </c>
      <c r="D1761" s="25" t="s">
        <v>389</v>
      </c>
      <c r="E1761" s="25" t="s">
        <v>372</v>
      </c>
    </row>
    <row r="1762" spans="2:5" x14ac:dyDescent="0.2">
      <c r="B1762" s="25" t="s">
        <v>3024</v>
      </c>
      <c r="C1762" s="25">
        <v>517370</v>
      </c>
      <c r="D1762" s="25" t="s">
        <v>389</v>
      </c>
      <c r="E1762" s="25" t="s">
        <v>687</v>
      </c>
    </row>
    <row r="1763" spans="2:5" x14ac:dyDescent="0.2">
      <c r="B1763" s="25" t="s">
        <v>3025</v>
      </c>
      <c r="C1763" s="25">
        <v>538541</v>
      </c>
      <c r="D1763" s="25" t="s">
        <v>389</v>
      </c>
      <c r="E1763" s="25" t="s">
        <v>411</v>
      </c>
    </row>
    <row r="1764" spans="2:5" x14ac:dyDescent="0.2">
      <c r="B1764" s="25" t="s">
        <v>3026</v>
      </c>
      <c r="C1764" s="25">
        <v>531594</v>
      </c>
      <c r="D1764" s="25" t="s">
        <v>389</v>
      </c>
      <c r="E1764" s="25" t="s">
        <v>397</v>
      </c>
    </row>
    <row r="1765" spans="2:5" x14ac:dyDescent="0.2">
      <c r="B1765" s="25" t="s">
        <v>3027</v>
      </c>
      <c r="C1765" s="25">
        <v>523465</v>
      </c>
      <c r="D1765" s="25" t="s">
        <v>389</v>
      </c>
      <c r="E1765" s="25" t="s">
        <v>447</v>
      </c>
    </row>
    <row r="1766" spans="2:5" x14ac:dyDescent="0.2">
      <c r="B1766" s="25" t="s">
        <v>3028</v>
      </c>
      <c r="C1766" s="25">
        <v>536709</v>
      </c>
      <c r="D1766" s="25" t="s">
        <v>389</v>
      </c>
      <c r="E1766" s="25" t="s">
        <v>528</v>
      </c>
    </row>
    <row r="1767" spans="2:5" x14ac:dyDescent="0.2">
      <c r="B1767" s="25" t="s">
        <v>3029</v>
      </c>
      <c r="C1767" s="25">
        <v>509162</v>
      </c>
      <c r="D1767" s="25" t="s">
        <v>389</v>
      </c>
      <c r="E1767" s="25" t="s">
        <v>869</v>
      </c>
    </row>
    <row r="1768" spans="2:5" x14ac:dyDescent="0.2">
      <c r="B1768" s="25" t="s">
        <v>3030</v>
      </c>
      <c r="C1768" s="25">
        <v>517077</v>
      </c>
      <c r="D1768" s="25" t="s">
        <v>389</v>
      </c>
      <c r="E1768" s="25" t="s">
        <v>411</v>
      </c>
    </row>
    <row r="1769" spans="2:5" x14ac:dyDescent="0.2">
      <c r="B1769" s="25" t="s">
        <v>3031</v>
      </c>
      <c r="C1769" s="25">
        <v>511473</v>
      </c>
      <c r="D1769" s="25" t="s">
        <v>3032</v>
      </c>
      <c r="E1769" s="25" t="s">
        <v>372</v>
      </c>
    </row>
    <row r="1770" spans="2:5" x14ac:dyDescent="0.2">
      <c r="B1770" s="25" t="s">
        <v>3033</v>
      </c>
      <c r="C1770" s="25">
        <v>531505</v>
      </c>
      <c r="D1770" s="25" t="s">
        <v>389</v>
      </c>
      <c r="E1770" s="25" t="s">
        <v>406</v>
      </c>
    </row>
    <row r="1771" spans="2:5" x14ac:dyDescent="0.2">
      <c r="B1771" s="25" t="s">
        <v>3034</v>
      </c>
      <c r="C1771" s="25">
        <v>511355</v>
      </c>
      <c r="D1771" s="25" t="s">
        <v>389</v>
      </c>
      <c r="E1771" s="25" t="s">
        <v>406</v>
      </c>
    </row>
    <row r="1772" spans="2:5" x14ac:dyDescent="0.2">
      <c r="B1772" s="25" t="s">
        <v>3035</v>
      </c>
      <c r="C1772" s="25">
        <v>535667</v>
      </c>
      <c r="D1772" s="25" t="s">
        <v>389</v>
      </c>
      <c r="E1772" s="25" t="s">
        <v>406</v>
      </c>
    </row>
    <row r="1773" spans="2:5" x14ac:dyDescent="0.2">
      <c r="B1773" s="25" t="s">
        <v>3036</v>
      </c>
      <c r="C1773" s="25">
        <v>531253</v>
      </c>
      <c r="D1773" s="25" t="s">
        <v>389</v>
      </c>
      <c r="E1773" s="25" t="s">
        <v>549</v>
      </c>
    </row>
    <row r="1774" spans="2:5" x14ac:dyDescent="0.2">
      <c r="B1774" s="25" t="s">
        <v>3037</v>
      </c>
      <c r="C1774" s="25">
        <v>500201</v>
      </c>
      <c r="D1774" s="25" t="s">
        <v>3038</v>
      </c>
      <c r="E1774" s="25" t="s">
        <v>437</v>
      </c>
    </row>
    <row r="1775" spans="2:5" x14ac:dyDescent="0.2">
      <c r="B1775" s="25" t="s">
        <v>3039</v>
      </c>
      <c r="C1775" s="25">
        <v>540152</v>
      </c>
      <c r="D1775" s="25" t="s">
        <v>389</v>
      </c>
      <c r="E1775" s="25" t="s">
        <v>475</v>
      </c>
    </row>
    <row r="1776" spans="2:5" x14ac:dyDescent="0.2">
      <c r="B1776" s="25" t="s">
        <v>3040</v>
      </c>
      <c r="C1776" s="25">
        <v>540565</v>
      </c>
      <c r="D1776" s="25" t="s">
        <v>3041</v>
      </c>
      <c r="E1776" s="25" t="s">
        <v>409</v>
      </c>
    </row>
    <row r="1777" spans="2:5" x14ac:dyDescent="0.2">
      <c r="B1777" s="25" t="s">
        <v>3042</v>
      </c>
      <c r="C1777" s="25">
        <v>530979</v>
      </c>
      <c r="D1777" s="25" t="s">
        <v>389</v>
      </c>
      <c r="E1777" s="25" t="s">
        <v>447</v>
      </c>
    </row>
    <row r="1778" spans="2:5" x14ac:dyDescent="0.2">
      <c r="B1778" s="25" t="s">
        <v>3043</v>
      </c>
      <c r="C1778" s="25">
        <v>531343</v>
      </c>
      <c r="D1778" s="25" t="s">
        <v>389</v>
      </c>
      <c r="E1778" s="25" t="s">
        <v>810</v>
      </c>
    </row>
    <row r="1779" spans="2:5" x14ac:dyDescent="0.2">
      <c r="B1779" s="25" t="s">
        <v>3044</v>
      </c>
      <c r="C1779" s="25">
        <v>590065</v>
      </c>
      <c r="D1779" s="25" t="s">
        <v>3045</v>
      </c>
      <c r="E1779" s="25" t="s">
        <v>411</v>
      </c>
    </row>
    <row r="1780" spans="2:5" x14ac:dyDescent="0.2">
      <c r="B1780" s="25" t="s">
        <v>3046</v>
      </c>
      <c r="C1780" s="25">
        <v>532240</v>
      </c>
      <c r="D1780" s="25" t="s">
        <v>3047</v>
      </c>
      <c r="E1780" s="25" t="s">
        <v>744</v>
      </c>
    </row>
    <row r="1781" spans="2:5" x14ac:dyDescent="0.2">
      <c r="B1781" s="25" t="s">
        <v>3048</v>
      </c>
      <c r="C1781" s="25">
        <v>513361</v>
      </c>
      <c r="D1781" s="25" t="s">
        <v>389</v>
      </c>
      <c r="E1781" s="25" t="s">
        <v>421</v>
      </c>
    </row>
    <row r="1782" spans="2:5" x14ac:dyDescent="0.2">
      <c r="B1782" s="25" t="s">
        <v>3049</v>
      </c>
      <c r="C1782" s="25">
        <v>532189</v>
      </c>
      <c r="D1782" s="25" t="s">
        <v>3050</v>
      </c>
      <c r="E1782" s="25" t="s">
        <v>590</v>
      </c>
    </row>
    <row r="1783" spans="2:5" x14ac:dyDescent="0.2">
      <c r="B1783" s="25" t="s">
        <v>3051</v>
      </c>
      <c r="C1783" s="25">
        <v>535789</v>
      </c>
      <c r="D1783" s="25" t="s">
        <v>3052</v>
      </c>
      <c r="E1783" s="25" t="s">
        <v>447</v>
      </c>
    </row>
    <row r="1784" spans="2:5" x14ac:dyDescent="0.2">
      <c r="B1784" s="25" t="s">
        <v>3053</v>
      </c>
      <c r="C1784" s="25">
        <v>533520</v>
      </c>
      <c r="D1784" s="25" t="s">
        <v>3054</v>
      </c>
      <c r="E1784" s="25" t="s">
        <v>411</v>
      </c>
    </row>
    <row r="1785" spans="2:5" x14ac:dyDescent="0.2">
      <c r="B1785" s="25" t="s">
        <v>3055</v>
      </c>
      <c r="C1785" s="25">
        <v>532832</v>
      </c>
      <c r="D1785" s="25" t="s">
        <v>3056</v>
      </c>
      <c r="E1785" s="25" t="s">
        <v>475</v>
      </c>
    </row>
    <row r="1786" spans="2:5" x14ac:dyDescent="0.2">
      <c r="B1786" s="25" t="s">
        <v>3057</v>
      </c>
      <c r="C1786" s="25">
        <v>532960</v>
      </c>
      <c r="D1786" s="25" t="s">
        <v>3058</v>
      </c>
      <c r="E1786" s="25" t="s">
        <v>372</v>
      </c>
    </row>
    <row r="1787" spans="2:5" x14ac:dyDescent="0.2">
      <c r="B1787" s="25" t="s">
        <v>3059</v>
      </c>
      <c r="C1787" s="25">
        <v>514165</v>
      </c>
      <c r="D1787" s="25" t="s">
        <v>389</v>
      </c>
      <c r="E1787" s="25" t="s">
        <v>766</v>
      </c>
    </row>
    <row r="1788" spans="2:5" x14ac:dyDescent="0.2">
      <c r="B1788" s="25" t="s">
        <v>3060</v>
      </c>
      <c r="C1788" s="25">
        <v>532814</v>
      </c>
      <c r="D1788" s="25" t="s">
        <v>3061</v>
      </c>
      <c r="E1788" s="25" t="s">
        <v>707</v>
      </c>
    </row>
    <row r="1789" spans="2:5" x14ac:dyDescent="0.2">
      <c r="B1789" s="25" t="s">
        <v>3062</v>
      </c>
      <c r="C1789" s="25">
        <v>504731</v>
      </c>
      <c r="D1789" s="25" t="s">
        <v>389</v>
      </c>
      <c r="E1789" s="25" t="s">
        <v>421</v>
      </c>
    </row>
    <row r="1790" spans="2:5" x14ac:dyDescent="0.2">
      <c r="B1790" s="25" t="s">
        <v>3063</v>
      </c>
      <c r="C1790" s="25">
        <v>509692</v>
      </c>
      <c r="D1790" s="25" t="s">
        <v>3064</v>
      </c>
      <c r="E1790" s="25" t="s">
        <v>404</v>
      </c>
    </row>
    <row r="1791" spans="2:5" x14ac:dyDescent="0.2">
      <c r="B1791" s="25" t="s">
        <v>3065</v>
      </c>
      <c r="C1791" s="25">
        <v>540750</v>
      </c>
      <c r="D1791" s="25" t="s">
        <v>3066</v>
      </c>
      <c r="E1791" s="25" t="s">
        <v>528</v>
      </c>
    </row>
    <row r="1792" spans="2:5" x14ac:dyDescent="0.2">
      <c r="B1792" s="25" t="s">
        <v>3067</v>
      </c>
      <c r="C1792" s="25">
        <v>524614</v>
      </c>
      <c r="D1792" s="25" t="s">
        <v>389</v>
      </c>
      <c r="E1792" s="25" t="s">
        <v>469</v>
      </c>
    </row>
    <row r="1793" spans="2:5" x14ac:dyDescent="0.2">
      <c r="B1793" s="25" t="s">
        <v>3068</v>
      </c>
      <c r="C1793" s="25">
        <v>504741</v>
      </c>
      <c r="D1793" s="25" t="s">
        <v>3069</v>
      </c>
      <c r="E1793" s="25" t="s">
        <v>402</v>
      </c>
    </row>
    <row r="1794" spans="2:5" x14ac:dyDescent="0.2">
      <c r="B1794" s="25" t="s">
        <v>3070</v>
      </c>
      <c r="C1794" s="25">
        <v>509051</v>
      </c>
      <c r="D1794" s="25" t="s">
        <v>389</v>
      </c>
      <c r="E1794" s="25" t="s">
        <v>482</v>
      </c>
    </row>
    <row r="1795" spans="2:5" x14ac:dyDescent="0.2">
      <c r="B1795" s="25" t="s">
        <v>3071</v>
      </c>
      <c r="C1795" s="25">
        <v>504746</v>
      </c>
      <c r="D1795" s="25" t="s">
        <v>389</v>
      </c>
      <c r="E1795" s="25" t="s">
        <v>1309</v>
      </c>
    </row>
    <row r="1796" spans="2:5" x14ac:dyDescent="0.2">
      <c r="B1796" s="25" t="s">
        <v>3072</v>
      </c>
      <c r="C1796" s="25">
        <v>533047</v>
      </c>
      <c r="D1796" s="25" t="s">
        <v>3073</v>
      </c>
      <c r="E1796" s="25" t="s">
        <v>421</v>
      </c>
    </row>
    <row r="1797" spans="2:5" x14ac:dyDescent="0.2">
      <c r="B1797" s="25" t="s">
        <v>3074</v>
      </c>
      <c r="C1797" s="25">
        <v>530965</v>
      </c>
      <c r="D1797" s="25" t="s">
        <v>3075</v>
      </c>
      <c r="E1797" s="25" t="s">
        <v>599</v>
      </c>
    </row>
    <row r="1798" spans="2:5" x14ac:dyDescent="0.2">
      <c r="B1798" s="25" t="s">
        <v>3076</v>
      </c>
      <c r="C1798" s="25">
        <v>532388</v>
      </c>
      <c r="D1798" s="25" t="s">
        <v>3077</v>
      </c>
      <c r="E1798" s="25" t="s">
        <v>707</v>
      </c>
    </row>
    <row r="1799" spans="2:5" x14ac:dyDescent="0.2">
      <c r="B1799" s="25" t="s">
        <v>3078</v>
      </c>
      <c r="C1799" s="25">
        <v>500319</v>
      </c>
      <c r="D1799" s="25" t="s">
        <v>389</v>
      </c>
      <c r="E1799" s="25" t="s">
        <v>1088</v>
      </c>
    </row>
    <row r="1800" spans="2:5" x14ac:dyDescent="0.2">
      <c r="B1800" s="25" t="s">
        <v>3079</v>
      </c>
      <c r="C1800" s="25">
        <v>533329</v>
      </c>
      <c r="D1800" s="25" t="s">
        <v>3080</v>
      </c>
      <c r="E1800" s="25" t="s">
        <v>503</v>
      </c>
    </row>
    <row r="1801" spans="2:5" x14ac:dyDescent="0.2">
      <c r="B1801" s="25" t="s">
        <v>3081</v>
      </c>
      <c r="C1801" s="25">
        <v>523586</v>
      </c>
      <c r="D1801" s="25" t="s">
        <v>389</v>
      </c>
      <c r="E1801" s="25" t="s">
        <v>549</v>
      </c>
    </row>
    <row r="1802" spans="2:5" x14ac:dyDescent="0.2">
      <c r="B1802" s="25" t="s">
        <v>3082</v>
      </c>
      <c r="C1802" s="25">
        <v>501700</v>
      </c>
      <c r="D1802" s="25" t="s">
        <v>389</v>
      </c>
      <c r="E1802" s="25" t="s">
        <v>406</v>
      </c>
    </row>
    <row r="1803" spans="2:5" x14ac:dyDescent="0.2">
      <c r="B1803" s="25" t="s">
        <v>3083</v>
      </c>
      <c r="C1803" s="25">
        <v>532745</v>
      </c>
      <c r="D1803" s="25" t="s">
        <v>389</v>
      </c>
      <c r="E1803" s="25" t="s">
        <v>372</v>
      </c>
    </row>
    <row r="1804" spans="2:5" x14ac:dyDescent="0.2">
      <c r="B1804" s="25" t="s">
        <v>3084</v>
      </c>
      <c r="C1804" s="25">
        <v>524648</v>
      </c>
      <c r="D1804" s="25" t="s">
        <v>389</v>
      </c>
      <c r="E1804" s="25" t="s">
        <v>437</v>
      </c>
    </row>
    <row r="1805" spans="2:5" x14ac:dyDescent="0.2">
      <c r="B1805" s="25" t="s">
        <v>3085</v>
      </c>
      <c r="C1805" s="25">
        <v>530747</v>
      </c>
      <c r="D1805" s="25" t="s">
        <v>389</v>
      </c>
      <c r="E1805" s="25" t="s">
        <v>406</v>
      </c>
    </row>
    <row r="1806" spans="2:5" x14ac:dyDescent="0.2">
      <c r="B1806" s="25" t="s">
        <v>3086</v>
      </c>
      <c r="C1806" s="25">
        <v>524342</v>
      </c>
      <c r="D1806" s="25" t="s">
        <v>389</v>
      </c>
      <c r="E1806" s="25" t="s">
        <v>437</v>
      </c>
    </row>
    <row r="1807" spans="2:5" x14ac:dyDescent="0.2">
      <c r="B1807" s="25" t="s">
        <v>3087</v>
      </c>
      <c r="C1807" s="25">
        <v>538838</v>
      </c>
      <c r="D1807" s="25" t="s">
        <v>389</v>
      </c>
      <c r="E1807" s="25" t="s">
        <v>404</v>
      </c>
    </row>
    <row r="1808" spans="2:5" x14ac:dyDescent="0.2">
      <c r="B1808" s="25" t="s">
        <v>3088</v>
      </c>
      <c r="C1808" s="25">
        <v>521016</v>
      </c>
      <c r="D1808" s="25" t="s">
        <v>3089</v>
      </c>
      <c r="E1808" s="25" t="s">
        <v>404</v>
      </c>
    </row>
    <row r="1809" spans="2:5" x14ac:dyDescent="0.2">
      <c r="B1809" s="25" t="s">
        <v>3090</v>
      </c>
      <c r="C1809" s="25">
        <v>526887</v>
      </c>
      <c r="D1809" s="25" t="s">
        <v>389</v>
      </c>
      <c r="E1809" s="25" t="s">
        <v>406</v>
      </c>
    </row>
    <row r="1810" spans="2:5" x14ac:dyDescent="0.2">
      <c r="B1810" s="25" t="s">
        <v>3091</v>
      </c>
      <c r="C1810" s="25">
        <v>524458</v>
      </c>
      <c r="D1810" s="25" t="s">
        <v>389</v>
      </c>
      <c r="E1810" s="25" t="s">
        <v>549</v>
      </c>
    </row>
    <row r="1811" spans="2:5" x14ac:dyDescent="0.2">
      <c r="B1811" s="25" t="s">
        <v>3092</v>
      </c>
      <c r="C1811" s="25">
        <v>506945</v>
      </c>
      <c r="D1811" s="25" t="s">
        <v>389</v>
      </c>
      <c r="E1811" s="25" t="s">
        <v>549</v>
      </c>
    </row>
    <row r="1812" spans="2:5" x14ac:dyDescent="0.2">
      <c r="B1812" s="25" t="s">
        <v>3093</v>
      </c>
      <c r="C1812" s="25">
        <v>531565</v>
      </c>
      <c r="D1812" s="25" t="s">
        <v>389</v>
      </c>
      <c r="E1812" s="25" t="s">
        <v>475</v>
      </c>
    </row>
    <row r="1813" spans="2:5" x14ac:dyDescent="0.2">
      <c r="B1813" s="25" t="s">
        <v>3094</v>
      </c>
      <c r="C1813" s="25">
        <v>500207</v>
      </c>
      <c r="D1813" s="25" t="s">
        <v>3095</v>
      </c>
      <c r="E1813" s="25" t="s">
        <v>404</v>
      </c>
    </row>
    <row r="1814" spans="2:5" x14ac:dyDescent="0.2">
      <c r="B1814" s="25" t="s">
        <v>3096</v>
      </c>
      <c r="C1814" s="25">
        <v>500207</v>
      </c>
      <c r="D1814" s="25" t="s">
        <v>3095</v>
      </c>
      <c r="E1814" s="25" t="s">
        <v>404</v>
      </c>
    </row>
    <row r="1815" spans="2:5" x14ac:dyDescent="0.2">
      <c r="B1815" s="25" t="s">
        <v>3097</v>
      </c>
      <c r="C1815" s="25">
        <v>532717</v>
      </c>
      <c r="D1815" s="25" t="s">
        <v>3098</v>
      </c>
      <c r="E1815" s="25" t="s">
        <v>432</v>
      </c>
    </row>
    <row r="1816" spans="2:5" x14ac:dyDescent="0.2">
      <c r="B1816" s="25" t="s">
        <v>3099</v>
      </c>
      <c r="C1816" s="25">
        <v>533676</v>
      </c>
      <c r="D1816" s="25" t="s">
        <v>3100</v>
      </c>
      <c r="E1816" s="25" t="s">
        <v>372</v>
      </c>
    </row>
    <row r="1817" spans="2:5" x14ac:dyDescent="0.2">
      <c r="B1817" s="25" t="s">
        <v>3101</v>
      </c>
      <c r="C1817" s="25">
        <v>541304</v>
      </c>
      <c r="D1817" s="25" t="s">
        <v>389</v>
      </c>
      <c r="E1817" s="25" t="s">
        <v>587</v>
      </c>
    </row>
    <row r="1818" spans="2:5" x14ac:dyDescent="0.2">
      <c r="B1818" s="25" t="s">
        <v>3102</v>
      </c>
      <c r="C1818" s="25">
        <v>532100</v>
      </c>
      <c r="D1818" s="25" t="s">
        <v>389</v>
      </c>
      <c r="E1818" s="25" t="s">
        <v>482</v>
      </c>
    </row>
    <row r="1819" spans="2:5" x14ac:dyDescent="0.2">
      <c r="B1819" s="25" t="s">
        <v>3103</v>
      </c>
      <c r="C1819" s="25">
        <v>532612</v>
      </c>
      <c r="D1819" s="25" t="s">
        <v>3104</v>
      </c>
      <c r="E1819" s="25" t="s">
        <v>427</v>
      </c>
    </row>
    <row r="1820" spans="2:5" x14ac:dyDescent="0.2">
      <c r="B1820" s="25" t="s">
        <v>3105</v>
      </c>
      <c r="C1820" s="25">
        <v>539433</v>
      </c>
      <c r="D1820" s="25" t="s">
        <v>389</v>
      </c>
      <c r="E1820" s="25" t="s">
        <v>859</v>
      </c>
    </row>
    <row r="1821" spans="2:5" x14ac:dyDescent="0.2">
      <c r="B1821" s="25" t="s">
        <v>3106</v>
      </c>
      <c r="C1821" s="25">
        <v>504092</v>
      </c>
      <c r="D1821" s="25" t="s">
        <v>389</v>
      </c>
      <c r="E1821" s="25" t="s">
        <v>549</v>
      </c>
    </row>
    <row r="1822" spans="2:5" x14ac:dyDescent="0.2">
      <c r="B1822" s="25" t="s">
        <v>3107</v>
      </c>
      <c r="C1822" s="25">
        <v>504058</v>
      </c>
      <c r="D1822" s="25" t="s">
        <v>3108</v>
      </c>
      <c r="E1822" s="25" t="s">
        <v>935</v>
      </c>
    </row>
    <row r="1823" spans="2:5" x14ac:dyDescent="0.2">
      <c r="B1823" s="25" t="s">
        <v>3109</v>
      </c>
      <c r="C1823" s="25">
        <v>533257</v>
      </c>
      <c r="D1823" s="25" t="s">
        <v>3110</v>
      </c>
      <c r="E1823" s="25" t="s">
        <v>687</v>
      </c>
    </row>
    <row r="1824" spans="2:5" x14ac:dyDescent="0.2">
      <c r="B1824" s="25" t="s">
        <v>3111</v>
      </c>
      <c r="C1824" s="25">
        <v>541336</v>
      </c>
      <c r="D1824" s="25" t="s">
        <v>3112</v>
      </c>
      <c r="E1824" s="25" t="s">
        <v>406</v>
      </c>
    </row>
    <row r="1825" spans="2:5" x14ac:dyDescent="0.2">
      <c r="B1825" s="25" t="s">
        <v>3113</v>
      </c>
      <c r="C1825" s="25">
        <v>521005</v>
      </c>
      <c r="D1825" s="25" t="s">
        <v>389</v>
      </c>
      <c r="E1825" s="25" t="s">
        <v>404</v>
      </c>
    </row>
    <row r="1826" spans="2:5" x14ac:dyDescent="0.2">
      <c r="B1826" s="25" t="s">
        <v>3114</v>
      </c>
      <c r="C1826" s="25">
        <v>532894</v>
      </c>
      <c r="D1826" s="25" t="s">
        <v>3115</v>
      </c>
      <c r="E1826" s="25" t="s">
        <v>528</v>
      </c>
    </row>
    <row r="1827" spans="2:5" x14ac:dyDescent="0.2">
      <c r="B1827" s="25" t="s">
        <v>3116</v>
      </c>
      <c r="C1827" s="25">
        <v>539175</v>
      </c>
      <c r="D1827" s="25" t="s">
        <v>389</v>
      </c>
      <c r="E1827" s="25" t="s">
        <v>897</v>
      </c>
    </row>
    <row r="1828" spans="2:5" x14ac:dyDescent="0.2">
      <c r="B1828" s="25" t="s">
        <v>3117</v>
      </c>
      <c r="C1828" s="25">
        <v>532514</v>
      </c>
      <c r="D1828" s="25" t="s">
        <v>3118</v>
      </c>
      <c r="E1828" s="25" t="s">
        <v>414</v>
      </c>
    </row>
    <row r="1829" spans="2:5" x14ac:dyDescent="0.2">
      <c r="B1829" s="25" t="s">
        <v>3119</v>
      </c>
      <c r="C1829" s="25">
        <v>532150</v>
      </c>
      <c r="D1829" s="25" t="s">
        <v>3120</v>
      </c>
      <c r="E1829" s="25" t="s">
        <v>859</v>
      </c>
    </row>
    <row r="1830" spans="2:5" x14ac:dyDescent="0.2">
      <c r="B1830" s="25" t="s">
        <v>3121</v>
      </c>
      <c r="C1830" s="25">
        <v>526445</v>
      </c>
      <c r="D1830" s="25" t="s">
        <v>3122</v>
      </c>
      <c r="E1830" s="25" t="s">
        <v>587</v>
      </c>
    </row>
    <row r="1831" spans="2:5" x14ac:dyDescent="0.2">
      <c r="B1831" s="25" t="s">
        <v>3123</v>
      </c>
      <c r="C1831" s="25">
        <v>522165</v>
      </c>
      <c r="D1831" s="25" t="s">
        <v>389</v>
      </c>
      <c r="E1831" s="25" t="s">
        <v>421</v>
      </c>
    </row>
    <row r="1832" spans="2:5" x14ac:dyDescent="0.2">
      <c r="B1832" s="25" t="s">
        <v>3124</v>
      </c>
      <c r="C1832" s="25">
        <v>503639</v>
      </c>
      <c r="D1832" s="25" t="s">
        <v>389</v>
      </c>
      <c r="E1832" s="25" t="s">
        <v>810</v>
      </c>
    </row>
    <row r="1833" spans="2:5" x14ac:dyDescent="0.2">
      <c r="B1833" s="25" t="s">
        <v>3125</v>
      </c>
      <c r="C1833" s="25">
        <v>532305</v>
      </c>
      <c r="D1833" s="25" t="s">
        <v>3126</v>
      </c>
      <c r="E1833" s="25" t="s">
        <v>427</v>
      </c>
    </row>
    <row r="1834" spans="2:5" x14ac:dyDescent="0.2">
      <c r="B1834" s="25" t="s">
        <v>3127</v>
      </c>
      <c r="C1834" s="25">
        <v>524652</v>
      </c>
      <c r="D1834" s="25" t="s">
        <v>3128</v>
      </c>
      <c r="E1834" s="25" t="s">
        <v>427</v>
      </c>
    </row>
    <row r="1835" spans="2:5" x14ac:dyDescent="0.2">
      <c r="B1835" s="25" t="s">
        <v>3129</v>
      </c>
      <c r="C1835" s="25">
        <v>532001</v>
      </c>
      <c r="D1835" s="25" t="s">
        <v>389</v>
      </c>
      <c r="E1835" s="25" t="s">
        <v>421</v>
      </c>
    </row>
    <row r="1836" spans="2:5" x14ac:dyDescent="0.2">
      <c r="B1836" s="25" t="s">
        <v>3130</v>
      </c>
      <c r="C1836" s="25">
        <v>531841</v>
      </c>
      <c r="D1836" s="25" t="s">
        <v>389</v>
      </c>
      <c r="E1836" s="25" t="s">
        <v>406</v>
      </c>
    </row>
    <row r="1837" spans="2:5" x14ac:dyDescent="0.2">
      <c r="B1837" s="25" t="s">
        <v>3131</v>
      </c>
      <c r="C1837" s="25">
        <v>532187</v>
      </c>
      <c r="D1837" s="25" t="s">
        <v>3132</v>
      </c>
      <c r="E1837" s="25" t="s">
        <v>707</v>
      </c>
    </row>
    <row r="1838" spans="2:5" x14ac:dyDescent="0.2">
      <c r="B1838" s="25" t="s">
        <v>3133</v>
      </c>
      <c r="C1838" s="25">
        <v>501298</v>
      </c>
      <c r="D1838" s="25" t="s">
        <v>389</v>
      </c>
      <c r="E1838" s="25" t="s">
        <v>409</v>
      </c>
    </row>
    <row r="1839" spans="2:5" x14ac:dyDescent="0.2">
      <c r="B1839" s="25" t="s">
        <v>3134</v>
      </c>
      <c r="C1839" s="25">
        <v>501295</v>
      </c>
      <c r="D1839" s="25" t="s">
        <v>3135</v>
      </c>
      <c r="E1839" s="25" t="s">
        <v>406</v>
      </c>
    </row>
    <row r="1840" spans="2:5" x14ac:dyDescent="0.2">
      <c r="B1840" s="25" t="s">
        <v>3136</v>
      </c>
      <c r="C1840" s="25">
        <v>506222</v>
      </c>
      <c r="D1840" s="25" t="s">
        <v>3137</v>
      </c>
      <c r="E1840" s="25" t="s">
        <v>549</v>
      </c>
    </row>
    <row r="1841" spans="2:5" x14ac:dyDescent="0.2">
      <c r="B1841" s="25" t="s">
        <v>3138</v>
      </c>
      <c r="C1841" s="25">
        <v>506222</v>
      </c>
      <c r="D1841" s="25" t="s">
        <v>3137</v>
      </c>
      <c r="E1841" s="25" t="s">
        <v>549</v>
      </c>
    </row>
    <row r="1842" spans="2:5" x14ac:dyDescent="0.2">
      <c r="B1842" s="25" t="s">
        <v>3139</v>
      </c>
      <c r="C1842" s="25">
        <v>512025</v>
      </c>
      <c r="D1842" s="25" t="s">
        <v>389</v>
      </c>
      <c r="E1842" s="25" t="s">
        <v>810</v>
      </c>
    </row>
    <row r="1843" spans="2:5" x14ac:dyDescent="0.2">
      <c r="B1843" s="25" t="s">
        <v>3140</v>
      </c>
      <c r="C1843" s="25">
        <v>539807</v>
      </c>
      <c r="D1843" s="25" t="s">
        <v>3141</v>
      </c>
      <c r="E1843" s="25" t="s">
        <v>395</v>
      </c>
    </row>
    <row r="1844" spans="2:5" x14ac:dyDescent="0.2">
      <c r="B1844" s="25" t="s">
        <v>3142</v>
      </c>
      <c r="C1844" s="25">
        <v>533154</v>
      </c>
      <c r="D1844" s="25" t="s">
        <v>3143</v>
      </c>
      <c r="E1844" s="25" t="s">
        <v>375</v>
      </c>
    </row>
    <row r="1845" spans="2:5" x14ac:dyDescent="0.2">
      <c r="B1845" s="25" t="s">
        <v>3144</v>
      </c>
      <c r="C1845" s="25">
        <v>533154</v>
      </c>
      <c r="D1845" s="25" t="s">
        <v>3143</v>
      </c>
      <c r="E1845" s="25" t="s">
        <v>375</v>
      </c>
    </row>
    <row r="1846" spans="2:5" x14ac:dyDescent="0.2">
      <c r="B1846" s="25" t="s">
        <v>3145</v>
      </c>
      <c r="C1846" s="25">
        <v>541083</v>
      </c>
      <c r="D1846" s="25" t="s">
        <v>389</v>
      </c>
      <c r="E1846" s="25" t="s">
        <v>1435</v>
      </c>
    </row>
    <row r="1847" spans="2:5" x14ac:dyDescent="0.2">
      <c r="B1847" s="25" t="s">
        <v>3146</v>
      </c>
      <c r="C1847" s="25">
        <v>532777</v>
      </c>
      <c r="D1847" s="25" t="s">
        <v>3147</v>
      </c>
      <c r="E1847" s="25" t="s">
        <v>3148</v>
      </c>
    </row>
    <row r="1848" spans="2:5" x14ac:dyDescent="0.2">
      <c r="B1848" s="25" t="s">
        <v>3149</v>
      </c>
      <c r="C1848" s="25">
        <v>532777</v>
      </c>
      <c r="D1848" s="25" t="s">
        <v>3147</v>
      </c>
      <c r="E1848" s="25" t="s">
        <v>3148</v>
      </c>
    </row>
    <row r="1849" spans="2:5" x14ac:dyDescent="0.2">
      <c r="B1849" s="25" t="s">
        <v>3150</v>
      </c>
      <c r="C1849" s="25" t="s">
        <v>389</v>
      </c>
      <c r="D1849" s="25" t="s">
        <v>3151</v>
      </c>
      <c r="E1849" s="25" t="s">
        <v>400</v>
      </c>
    </row>
    <row r="1850" spans="2:5" x14ac:dyDescent="0.2">
      <c r="B1850" s="25" t="s">
        <v>3152</v>
      </c>
      <c r="C1850" s="25">
        <v>504810</v>
      </c>
      <c r="D1850" s="25" t="s">
        <v>389</v>
      </c>
      <c r="E1850" s="25" t="s">
        <v>719</v>
      </c>
    </row>
    <row r="1851" spans="2:5" x14ac:dyDescent="0.2">
      <c r="B1851" s="25" t="s">
        <v>3153</v>
      </c>
      <c r="C1851" s="25">
        <v>504810</v>
      </c>
      <c r="D1851" s="25" t="s">
        <v>389</v>
      </c>
      <c r="E1851" s="25" t="s">
        <v>719</v>
      </c>
    </row>
    <row r="1852" spans="2:5" x14ac:dyDescent="0.2">
      <c r="B1852" s="25" t="s">
        <v>3154</v>
      </c>
      <c r="C1852" s="25">
        <v>500209</v>
      </c>
      <c r="D1852" s="25" t="s">
        <v>3155</v>
      </c>
      <c r="E1852" s="25" t="s">
        <v>375</v>
      </c>
    </row>
    <row r="1853" spans="2:5" x14ac:dyDescent="0.2">
      <c r="B1853" s="25" t="s">
        <v>3156</v>
      </c>
      <c r="C1853" s="25">
        <v>530777</v>
      </c>
      <c r="D1853" s="25" t="s">
        <v>389</v>
      </c>
      <c r="E1853" s="25" t="s">
        <v>509</v>
      </c>
    </row>
    <row r="1854" spans="2:5" x14ac:dyDescent="0.2">
      <c r="B1854" s="25" t="s">
        <v>3157</v>
      </c>
      <c r="C1854" s="25">
        <v>537985</v>
      </c>
      <c r="D1854" s="25" t="s">
        <v>389</v>
      </c>
      <c r="E1854" s="25" t="s">
        <v>482</v>
      </c>
    </row>
    <row r="1855" spans="2:5" x14ac:dyDescent="0.2">
      <c r="B1855" s="25" t="s">
        <v>3158</v>
      </c>
      <c r="C1855" s="25">
        <v>500210</v>
      </c>
      <c r="D1855" s="25" t="s">
        <v>3159</v>
      </c>
      <c r="E1855" s="25" t="s">
        <v>397</v>
      </c>
    </row>
    <row r="1856" spans="2:5" x14ac:dyDescent="0.2">
      <c r="B1856" s="25" t="s">
        <v>3160</v>
      </c>
      <c r="C1856" s="25">
        <v>500210</v>
      </c>
      <c r="D1856" s="25" t="s">
        <v>3159</v>
      </c>
      <c r="E1856" s="25" t="s">
        <v>397</v>
      </c>
    </row>
    <row r="1857" spans="2:5" x14ac:dyDescent="0.2">
      <c r="B1857" s="25" t="s">
        <v>3161</v>
      </c>
      <c r="C1857" s="25">
        <v>530787</v>
      </c>
      <c r="D1857" s="25" t="s">
        <v>389</v>
      </c>
      <c r="E1857" s="25" t="s">
        <v>2381</v>
      </c>
    </row>
    <row r="1858" spans="2:5" x14ac:dyDescent="0.2">
      <c r="B1858" s="25" t="s">
        <v>3162</v>
      </c>
      <c r="C1858" s="25">
        <v>531929</v>
      </c>
      <c r="D1858" s="25" t="s">
        <v>3163</v>
      </c>
      <c r="E1858" s="25" t="s">
        <v>509</v>
      </c>
    </row>
    <row r="1859" spans="2:5" x14ac:dyDescent="0.2">
      <c r="B1859" s="25" t="s">
        <v>3164</v>
      </c>
      <c r="C1859" s="25" t="s">
        <v>389</v>
      </c>
      <c r="D1859" s="25" t="s">
        <v>3165</v>
      </c>
      <c r="E1859" s="25" t="s">
        <v>400</v>
      </c>
    </row>
    <row r="1860" spans="2:5" x14ac:dyDescent="0.2">
      <c r="B1860" s="25" t="s">
        <v>3166</v>
      </c>
      <c r="C1860" s="25">
        <v>533315</v>
      </c>
      <c r="D1860" s="25" t="s">
        <v>389</v>
      </c>
      <c r="E1860" s="25" t="s">
        <v>555</v>
      </c>
    </row>
    <row r="1861" spans="2:5" x14ac:dyDescent="0.2">
      <c r="B1861" s="25" t="s">
        <v>3167</v>
      </c>
      <c r="C1861" s="25">
        <v>517433</v>
      </c>
      <c r="D1861" s="25" t="s">
        <v>389</v>
      </c>
      <c r="E1861" s="25" t="s">
        <v>375</v>
      </c>
    </row>
    <row r="1862" spans="2:5" x14ac:dyDescent="0.2">
      <c r="B1862" s="25" t="s">
        <v>3168</v>
      </c>
      <c r="C1862" s="25">
        <v>541983</v>
      </c>
      <c r="D1862" s="25" t="s">
        <v>389</v>
      </c>
      <c r="E1862" s="25" t="s">
        <v>3169</v>
      </c>
    </row>
    <row r="1863" spans="2:5" x14ac:dyDescent="0.2">
      <c r="B1863" s="25" t="s">
        <v>3170</v>
      </c>
      <c r="C1863" s="25">
        <v>541983</v>
      </c>
      <c r="D1863" s="25" t="s">
        <v>389</v>
      </c>
      <c r="E1863" s="25" t="s">
        <v>3169</v>
      </c>
    </row>
    <row r="1864" spans="2:5" x14ac:dyDescent="0.2">
      <c r="B1864" s="25" t="s">
        <v>3171</v>
      </c>
      <c r="C1864" s="25">
        <v>523840</v>
      </c>
      <c r="D1864" s="25" t="s">
        <v>389</v>
      </c>
      <c r="E1864" s="25" t="s">
        <v>584</v>
      </c>
    </row>
    <row r="1865" spans="2:5" x14ac:dyDescent="0.2">
      <c r="B1865" s="25" t="s">
        <v>3172</v>
      </c>
      <c r="C1865" s="25" t="s">
        <v>389</v>
      </c>
      <c r="D1865" s="25" t="s">
        <v>3173</v>
      </c>
      <c r="E1865" s="25" t="s">
        <v>400</v>
      </c>
    </row>
    <row r="1866" spans="2:5" x14ac:dyDescent="0.2">
      <c r="B1866" s="25" t="s">
        <v>3174</v>
      </c>
      <c r="C1866" s="25">
        <v>541353</v>
      </c>
      <c r="D1866" s="25" t="s">
        <v>389</v>
      </c>
      <c r="E1866" s="25" t="s">
        <v>787</v>
      </c>
    </row>
    <row r="1867" spans="2:5" x14ac:dyDescent="0.2">
      <c r="B1867" s="25" t="s">
        <v>3175</v>
      </c>
      <c r="C1867" s="25">
        <v>532706</v>
      </c>
      <c r="D1867" s="25" t="s">
        <v>3176</v>
      </c>
      <c r="E1867" s="25" t="s">
        <v>390</v>
      </c>
    </row>
    <row r="1868" spans="2:5" x14ac:dyDescent="0.2">
      <c r="B1868" s="25" t="s">
        <v>3177</v>
      </c>
      <c r="C1868" s="25">
        <v>539083</v>
      </c>
      <c r="D1868" s="25" t="s">
        <v>3178</v>
      </c>
      <c r="E1868" s="25" t="s">
        <v>432</v>
      </c>
    </row>
    <row r="1869" spans="2:5" x14ac:dyDescent="0.2">
      <c r="B1869" s="25" t="s">
        <v>3179</v>
      </c>
      <c r="C1869" s="25">
        <v>532851</v>
      </c>
      <c r="D1869" s="25" t="s">
        <v>3180</v>
      </c>
      <c r="E1869" s="25" t="s">
        <v>533</v>
      </c>
    </row>
    <row r="1870" spans="2:5" x14ac:dyDescent="0.2">
      <c r="B1870" s="25" t="s">
        <v>3181</v>
      </c>
      <c r="C1870" s="25">
        <v>532851</v>
      </c>
      <c r="D1870" s="25" t="s">
        <v>3180</v>
      </c>
      <c r="E1870" s="25" t="s">
        <v>533</v>
      </c>
    </row>
    <row r="1871" spans="2:5" x14ac:dyDescent="0.2">
      <c r="B1871" s="25" t="s">
        <v>3182</v>
      </c>
      <c r="C1871" s="25">
        <v>500211</v>
      </c>
      <c r="D1871" s="25" t="s">
        <v>389</v>
      </c>
      <c r="E1871" s="25" t="s">
        <v>574</v>
      </c>
    </row>
    <row r="1872" spans="2:5" x14ac:dyDescent="0.2">
      <c r="B1872" s="25" t="s">
        <v>3183</v>
      </c>
      <c r="C1872" s="25">
        <v>532774</v>
      </c>
      <c r="D1872" s="25" t="s">
        <v>3184</v>
      </c>
      <c r="E1872" s="25" t="s">
        <v>375</v>
      </c>
    </row>
    <row r="1873" spans="2:5" x14ac:dyDescent="0.2">
      <c r="B1873" s="25" t="s">
        <v>3185</v>
      </c>
      <c r="C1873" s="25">
        <v>526871</v>
      </c>
      <c r="D1873" s="25" t="s">
        <v>389</v>
      </c>
      <c r="E1873" s="25" t="s">
        <v>372</v>
      </c>
    </row>
    <row r="1874" spans="2:5" x14ac:dyDescent="0.2">
      <c r="B1874" s="25" t="s">
        <v>3186</v>
      </c>
      <c r="C1874" s="25">
        <v>531314</v>
      </c>
      <c r="D1874" s="25" t="s">
        <v>3187</v>
      </c>
      <c r="E1874" s="25" t="s">
        <v>406</v>
      </c>
    </row>
    <row r="1875" spans="2:5" x14ac:dyDescent="0.2">
      <c r="B1875" s="25" t="s">
        <v>3188</v>
      </c>
      <c r="C1875" s="25">
        <v>505358</v>
      </c>
      <c r="D1875" s="25" t="s">
        <v>389</v>
      </c>
      <c r="E1875" s="25" t="s">
        <v>397</v>
      </c>
    </row>
    <row r="1876" spans="2:5" x14ac:dyDescent="0.2">
      <c r="B1876" s="25" t="s">
        <v>3189</v>
      </c>
      <c r="C1876" s="25">
        <v>505358</v>
      </c>
      <c r="D1876" s="25" t="s">
        <v>389</v>
      </c>
      <c r="E1876" s="25" t="s">
        <v>397</v>
      </c>
    </row>
    <row r="1877" spans="2:5" x14ac:dyDescent="0.2">
      <c r="B1877" s="25" t="s">
        <v>3190</v>
      </c>
      <c r="C1877" s="25">
        <v>535958</v>
      </c>
      <c r="D1877" s="25" t="s">
        <v>3191</v>
      </c>
      <c r="E1877" s="25" t="s">
        <v>503</v>
      </c>
    </row>
    <row r="1878" spans="2:5" x14ac:dyDescent="0.2">
      <c r="B1878" s="25" t="s">
        <v>3192</v>
      </c>
      <c r="C1878" s="25">
        <v>517423</v>
      </c>
      <c r="D1878" s="25" t="s">
        <v>389</v>
      </c>
      <c r="E1878" s="25" t="s">
        <v>687</v>
      </c>
    </row>
    <row r="1879" spans="2:5" x14ac:dyDescent="0.2">
      <c r="B1879" s="25" t="s">
        <v>3193</v>
      </c>
      <c r="C1879" s="25">
        <v>536868</v>
      </c>
      <c r="D1879" s="25" t="s">
        <v>389</v>
      </c>
      <c r="E1879" s="25" t="s">
        <v>375</v>
      </c>
    </row>
    <row r="1880" spans="2:5" x14ac:dyDescent="0.2">
      <c r="B1880" s="25" t="s">
        <v>3194</v>
      </c>
      <c r="C1880" s="25">
        <v>539149</v>
      </c>
      <c r="D1880" s="25" t="s">
        <v>389</v>
      </c>
      <c r="E1880" s="25" t="s">
        <v>473</v>
      </c>
    </row>
    <row r="1881" spans="2:5" x14ac:dyDescent="0.2">
      <c r="B1881" s="25" t="s">
        <v>3195</v>
      </c>
      <c r="C1881" s="25">
        <v>500212</v>
      </c>
      <c r="D1881" s="25" t="s">
        <v>389</v>
      </c>
      <c r="E1881" s="25" t="s">
        <v>406</v>
      </c>
    </row>
    <row r="1882" spans="2:5" x14ac:dyDescent="0.2">
      <c r="B1882" s="25" t="s">
        <v>3196</v>
      </c>
      <c r="C1882" s="25">
        <v>519606</v>
      </c>
      <c r="D1882" s="25" t="s">
        <v>389</v>
      </c>
      <c r="E1882" s="25" t="s">
        <v>638</v>
      </c>
    </row>
    <row r="1883" spans="2:5" x14ac:dyDescent="0.2">
      <c r="B1883" s="25" t="s">
        <v>3197</v>
      </c>
      <c r="C1883" s="25">
        <v>531889</v>
      </c>
      <c r="D1883" s="25" t="s">
        <v>389</v>
      </c>
      <c r="E1883" s="25" t="s">
        <v>931</v>
      </c>
    </row>
    <row r="1884" spans="2:5" x14ac:dyDescent="0.2">
      <c r="B1884" s="25" t="s">
        <v>3198</v>
      </c>
      <c r="C1884" s="25">
        <v>530921</v>
      </c>
      <c r="D1884" s="25" t="s">
        <v>389</v>
      </c>
      <c r="E1884" s="25" t="s">
        <v>509</v>
      </c>
    </row>
    <row r="1885" spans="2:5" x14ac:dyDescent="0.2">
      <c r="B1885" s="25" t="s">
        <v>3199</v>
      </c>
      <c r="C1885" s="25">
        <v>538835</v>
      </c>
      <c r="D1885" s="25" t="s">
        <v>3200</v>
      </c>
      <c r="E1885" s="25" t="s">
        <v>482</v>
      </c>
    </row>
    <row r="1886" spans="2:5" x14ac:dyDescent="0.2">
      <c r="B1886" s="25" t="s">
        <v>3201</v>
      </c>
      <c r="C1886" s="25">
        <v>534732</v>
      </c>
      <c r="D1886" s="25" t="s">
        <v>389</v>
      </c>
      <c r="E1886" s="25" t="s">
        <v>372</v>
      </c>
    </row>
    <row r="1887" spans="2:5" x14ac:dyDescent="0.2">
      <c r="B1887" s="25" t="s">
        <v>3202</v>
      </c>
      <c r="C1887" s="25">
        <v>506134</v>
      </c>
      <c r="D1887" s="25" t="s">
        <v>389</v>
      </c>
      <c r="E1887" s="25" t="s">
        <v>509</v>
      </c>
    </row>
    <row r="1888" spans="2:5" x14ac:dyDescent="0.2">
      <c r="B1888" s="25" t="s">
        <v>3203</v>
      </c>
      <c r="C1888" s="25">
        <v>532326</v>
      </c>
      <c r="D1888" s="25" t="s">
        <v>3204</v>
      </c>
      <c r="E1888" s="25" t="s">
        <v>482</v>
      </c>
    </row>
    <row r="1889" spans="2:5" x14ac:dyDescent="0.2">
      <c r="B1889" s="25" t="s">
        <v>3205</v>
      </c>
      <c r="C1889" s="25">
        <v>511391</v>
      </c>
      <c r="D1889" s="25" t="s">
        <v>389</v>
      </c>
      <c r="E1889" s="25" t="s">
        <v>406</v>
      </c>
    </row>
    <row r="1890" spans="2:5" x14ac:dyDescent="0.2">
      <c r="B1890" s="25" t="s">
        <v>3206</v>
      </c>
      <c r="C1890" s="25">
        <v>530259</v>
      </c>
      <c r="D1890" s="25" t="s">
        <v>389</v>
      </c>
      <c r="E1890" s="25" t="s">
        <v>461</v>
      </c>
    </row>
    <row r="1891" spans="2:5" x14ac:dyDescent="0.2">
      <c r="B1891" s="25" t="s">
        <v>3207</v>
      </c>
      <c r="C1891" s="25">
        <v>539692</v>
      </c>
      <c r="D1891" s="25" t="s">
        <v>389</v>
      </c>
      <c r="E1891" s="25" t="s">
        <v>406</v>
      </c>
    </row>
    <row r="1892" spans="2:5" x14ac:dyDescent="0.2">
      <c r="B1892" s="25" t="s">
        <v>3208</v>
      </c>
      <c r="C1892" s="25">
        <v>539448</v>
      </c>
      <c r="D1892" s="25" t="s">
        <v>3209</v>
      </c>
      <c r="E1892" s="25" t="s">
        <v>2526</v>
      </c>
    </row>
    <row r="1893" spans="2:5" x14ac:dyDescent="0.2">
      <c r="B1893" s="25" t="s">
        <v>3210</v>
      </c>
      <c r="C1893" s="25">
        <v>526512</v>
      </c>
      <c r="D1893" s="25" t="s">
        <v>389</v>
      </c>
      <c r="E1893" s="25" t="s">
        <v>452</v>
      </c>
    </row>
    <row r="1894" spans="2:5" x14ac:dyDescent="0.2">
      <c r="B1894" s="25" t="s">
        <v>3211</v>
      </c>
      <c r="C1894" s="25">
        <v>505737</v>
      </c>
      <c r="D1894" s="25" t="s">
        <v>389</v>
      </c>
      <c r="E1894" s="25" t="s">
        <v>397</v>
      </c>
    </row>
    <row r="1895" spans="2:5" x14ac:dyDescent="0.2">
      <c r="B1895" s="25" t="s">
        <v>3212</v>
      </c>
      <c r="C1895" s="25">
        <v>505737</v>
      </c>
      <c r="D1895" s="25" t="s">
        <v>389</v>
      </c>
      <c r="E1895" s="25" t="s">
        <v>397</v>
      </c>
    </row>
    <row r="1896" spans="2:5" x14ac:dyDescent="0.2">
      <c r="B1896" s="25" t="s">
        <v>3213</v>
      </c>
      <c r="C1896" s="25" t="s">
        <v>389</v>
      </c>
      <c r="D1896" s="25" t="s">
        <v>3214</v>
      </c>
      <c r="E1896" s="25" t="s">
        <v>480</v>
      </c>
    </row>
    <row r="1897" spans="2:5" x14ac:dyDescent="0.2">
      <c r="B1897" s="25" t="s">
        <v>3215</v>
      </c>
      <c r="C1897" s="25">
        <v>509709</v>
      </c>
      <c r="D1897" s="25" t="s">
        <v>389</v>
      </c>
      <c r="E1897" s="25" t="s">
        <v>509</v>
      </c>
    </row>
    <row r="1898" spans="2:5" x14ac:dyDescent="0.2">
      <c r="B1898" s="25" t="s">
        <v>3216</v>
      </c>
      <c r="C1898" s="25">
        <v>517044</v>
      </c>
      <c r="D1898" s="25" t="s">
        <v>389</v>
      </c>
      <c r="E1898" s="25" t="s">
        <v>473</v>
      </c>
    </row>
    <row r="1899" spans="2:5" x14ac:dyDescent="0.2">
      <c r="B1899" s="25" t="s">
        <v>3217</v>
      </c>
      <c r="C1899" s="25">
        <v>530781</v>
      </c>
      <c r="D1899" s="25" t="s">
        <v>389</v>
      </c>
      <c r="E1899" s="25" t="s">
        <v>447</v>
      </c>
    </row>
    <row r="1900" spans="2:5" x14ac:dyDescent="0.2">
      <c r="B1900" s="25" t="s">
        <v>3218</v>
      </c>
      <c r="C1900" s="25">
        <v>502330</v>
      </c>
      <c r="D1900" s="25" t="s">
        <v>3219</v>
      </c>
      <c r="E1900" s="25" t="s">
        <v>383</v>
      </c>
    </row>
    <row r="1901" spans="2:5" x14ac:dyDescent="0.2">
      <c r="B1901" s="25" t="s">
        <v>3220</v>
      </c>
      <c r="C1901" s="25">
        <v>500213</v>
      </c>
      <c r="D1901" s="25" t="s">
        <v>389</v>
      </c>
      <c r="E1901" s="25" t="s">
        <v>1392</v>
      </c>
    </row>
    <row r="1902" spans="2:5" x14ac:dyDescent="0.2">
      <c r="B1902" s="25" t="s">
        <v>3221</v>
      </c>
      <c r="C1902" s="25">
        <v>532072</v>
      </c>
      <c r="D1902" s="25" t="s">
        <v>389</v>
      </c>
      <c r="E1902" s="25" t="s">
        <v>392</v>
      </c>
    </row>
    <row r="1903" spans="2:5" x14ac:dyDescent="0.2">
      <c r="B1903" s="25" t="s">
        <v>3222</v>
      </c>
      <c r="C1903" s="25">
        <v>533181</v>
      </c>
      <c r="D1903" s="25" t="s">
        <v>3223</v>
      </c>
      <c r="E1903" s="25" t="s">
        <v>3148</v>
      </c>
    </row>
    <row r="1904" spans="2:5" x14ac:dyDescent="0.2">
      <c r="B1904" s="25" t="s">
        <v>3224</v>
      </c>
      <c r="C1904" s="25">
        <v>533506</v>
      </c>
      <c r="D1904" s="25" t="s">
        <v>3225</v>
      </c>
      <c r="E1904" s="25" t="s">
        <v>372</v>
      </c>
    </row>
    <row r="1905" spans="2:5" x14ac:dyDescent="0.2">
      <c r="B1905" s="25" t="s">
        <v>3226</v>
      </c>
      <c r="C1905" s="25">
        <v>533172</v>
      </c>
      <c r="D1905" s="25" t="s">
        <v>3227</v>
      </c>
      <c r="E1905" s="25" t="s">
        <v>372</v>
      </c>
    </row>
    <row r="1906" spans="2:5" x14ac:dyDescent="0.2">
      <c r="B1906" s="25" t="s">
        <v>3228</v>
      </c>
      <c r="C1906" s="25">
        <v>504786</v>
      </c>
      <c r="D1906" s="25" t="s">
        <v>389</v>
      </c>
      <c r="E1906" s="25" t="s">
        <v>1309</v>
      </c>
    </row>
    <row r="1907" spans="2:5" x14ac:dyDescent="0.2">
      <c r="B1907" s="25" t="s">
        <v>3229</v>
      </c>
      <c r="C1907" s="25">
        <v>523844</v>
      </c>
      <c r="D1907" s="25" t="s">
        <v>389</v>
      </c>
      <c r="E1907" s="25" t="s">
        <v>1556</v>
      </c>
    </row>
    <row r="1908" spans="2:5" x14ac:dyDescent="0.2">
      <c r="B1908" s="25" t="s">
        <v>3230</v>
      </c>
      <c r="C1908" s="25">
        <v>523752</v>
      </c>
      <c r="D1908" s="25" t="s">
        <v>389</v>
      </c>
      <c r="E1908" s="25" t="s">
        <v>397</v>
      </c>
    </row>
    <row r="1909" spans="2:5" x14ac:dyDescent="0.2">
      <c r="B1909" s="25" t="s">
        <v>3231</v>
      </c>
      <c r="C1909" s="25">
        <v>524164</v>
      </c>
      <c r="D1909" s="25" t="s">
        <v>3232</v>
      </c>
      <c r="E1909" s="25" t="s">
        <v>427</v>
      </c>
    </row>
    <row r="1910" spans="2:5" x14ac:dyDescent="0.2">
      <c r="B1910" s="25" t="s">
        <v>3233</v>
      </c>
      <c r="C1910" s="25">
        <v>500214</v>
      </c>
      <c r="D1910" s="25" t="s">
        <v>389</v>
      </c>
      <c r="E1910" s="25" t="s">
        <v>397</v>
      </c>
    </row>
    <row r="1911" spans="2:5" x14ac:dyDescent="0.2">
      <c r="B1911" s="25" t="s">
        <v>3234</v>
      </c>
      <c r="C1911" s="25">
        <v>500214</v>
      </c>
      <c r="D1911" s="25" t="s">
        <v>389</v>
      </c>
      <c r="E1911" s="25" t="s">
        <v>397</v>
      </c>
    </row>
    <row r="1912" spans="2:5" x14ac:dyDescent="0.2">
      <c r="B1912" s="25" t="s">
        <v>3235</v>
      </c>
      <c r="C1912" s="25">
        <v>523638</v>
      </c>
      <c r="D1912" s="25" t="s">
        <v>389</v>
      </c>
      <c r="E1912" s="25" t="s">
        <v>744</v>
      </c>
    </row>
    <row r="1913" spans="2:5" x14ac:dyDescent="0.2">
      <c r="B1913" s="25" t="s">
        <v>3236</v>
      </c>
      <c r="C1913" s="25">
        <v>524494</v>
      </c>
      <c r="D1913" s="25" t="s">
        <v>3237</v>
      </c>
      <c r="E1913" s="25" t="s">
        <v>427</v>
      </c>
    </row>
    <row r="1914" spans="2:5" x14ac:dyDescent="0.2">
      <c r="B1914" s="25" t="s">
        <v>3238</v>
      </c>
      <c r="C1914" s="25">
        <v>512405</v>
      </c>
      <c r="D1914" s="25" t="s">
        <v>389</v>
      </c>
      <c r="E1914" s="25" t="s">
        <v>395</v>
      </c>
    </row>
    <row r="1915" spans="2:5" x14ac:dyDescent="0.2">
      <c r="B1915" s="25" t="s">
        <v>3239</v>
      </c>
      <c r="C1915" s="25">
        <v>512405</v>
      </c>
      <c r="D1915" s="25" t="s">
        <v>389</v>
      </c>
      <c r="E1915" s="25" t="s">
        <v>395</v>
      </c>
    </row>
    <row r="1916" spans="2:5" x14ac:dyDescent="0.2">
      <c r="B1916" s="25" t="s">
        <v>3240</v>
      </c>
      <c r="C1916" s="25">
        <v>532947</v>
      </c>
      <c r="D1916" s="25" t="s">
        <v>3241</v>
      </c>
      <c r="E1916" s="25" t="s">
        <v>984</v>
      </c>
    </row>
    <row r="1917" spans="2:5" x14ac:dyDescent="0.2">
      <c r="B1917" s="25" t="s">
        <v>3242</v>
      </c>
      <c r="C1917" s="25">
        <v>540526</v>
      </c>
      <c r="D1917" s="25" t="s">
        <v>3243</v>
      </c>
      <c r="E1917" s="25" t="s">
        <v>409</v>
      </c>
    </row>
    <row r="1918" spans="2:5" x14ac:dyDescent="0.2">
      <c r="B1918" s="25" t="s">
        <v>3244</v>
      </c>
      <c r="C1918" s="25">
        <v>541956</v>
      </c>
      <c r="D1918" s="25" t="s">
        <v>3245</v>
      </c>
      <c r="E1918" s="25" t="s">
        <v>787</v>
      </c>
    </row>
    <row r="1919" spans="2:5" x14ac:dyDescent="0.2">
      <c r="B1919" s="25" t="s">
        <v>3246</v>
      </c>
      <c r="C1919" s="25">
        <v>540735</v>
      </c>
      <c r="D1919" s="25" t="s">
        <v>389</v>
      </c>
      <c r="E1919" s="25" t="s">
        <v>482</v>
      </c>
    </row>
    <row r="1920" spans="2:5" x14ac:dyDescent="0.2">
      <c r="B1920" s="25" t="s">
        <v>3247</v>
      </c>
      <c r="C1920" s="25" t="s">
        <v>389</v>
      </c>
      <c r="D1920" s="25" t="s">
        <v>3248</v>
      </c>
      <c r="E1920" s="25" t="s">
        <v>400</v>
      </c>
    </row>
    <row r="1921" spans="2:5" x14ac:dyDescent="0.2">
      <c r="B1921" s="25" t="s">
        <v>3249</v>
      </c>
      <c r="C1921" s="25">
        <v>531337</v>
      </c>
      <c r="D1921" s="25" t="s">
        <v>389</v>
      </c>
      <c r="E1921" s="25" t="s">
        <v>372</v>
      </c>
    </row>
    <row r="1922" spans="2:5" x14ac:dyDescent="0.2">
      <c r="B1922" s="25" t="s">
        <v>3250</v>
      </c>
      <c r="C1922" s="25">
        <v>526859</v>
      </c>
      <c r="D1922" s="25" t="s">
        <v>389</v>
      </c>
      <c r="E1922" s="25" t="s">
        <v>406</v>
      </c>
    </row>
    <row r="1923" spans="2:5" x14ac:dyDescent="0.2">
      <c r="B1923" s="25" t="s">
        <v>3251</v>
      </c>
      <c r="C1923" s="25">
        <v>533033</v>
      </c>
      <c r="D1923" s="25" t="s">
        <v>389</v>
      </c>
      <c r="E1923" s="25" t="s">
        <v>397</v>
      </c>
    </row>
    <row r="1924" spans="2:5" x14ac:dyDescent="0.2">
      <c r="B1924" s="25" t="s">
        <v>3252</v>
      </c>
      <c r="C1924" s="25">
        <v>540134</v>
      </c>
      <c r="D1924" s="25" t="s">
        <v>389</v>
      </c>
      <c r="E1924" s="25" t="s">
        <v>787</v>
      </c>
    </row>
    <row r="1925" spans="2:5" x14ac:dyDescent="0.2">
      <c r="B1925" s="25" t="s">
        <v>3253</v>
      </c>
      <c r="C1925" s="25">
        <v>531109</v>
      </c>
      <c r="D1925" s="25" t="s">
        <v>389</v>
      </c>
      <c r="E1925" s="25" t="s">
        <v>549</v>
      </c>
    </row>
    <row r="1926" spans="2:5" x14ac:dyDescent="0.2">
      <c r="B1926" s="25" t="s">
        <v>3254</v>
      </c>
      <c r="C1926" s="25">
        <v>524400</v>
      </c>
      <c r="D1926" s="25" t="s">
        <v>389</v>
      </c>
      <c r="E1926" s="25" t="s">
        <v>427</v>
      </c>
    </row>
    <row r="1927" spans="2:5" x14ac:dyDescent="0.2">
      <c r="B1927" s="25" t="s">
        <v>3255</v>
      </c>
      <c r="C1927" s="25">
        <v>506161</v>
      </c>
      <c r="D1927" s="25" t="s">
        <v>389</v>
      </c>
      <c r="E1927" s="25" t="s">
        <v>406</v>
      </c>
    </row>
    <row r="1928" spans="2:5" x14ac:dyDescent="0.2">
      <c r="B1928" s="25" t="s">
        <v>3256</v>
      </c>
      <c r="C1928" s="25">
        <v>511609</v>
      </c>
      <c r="D1928" s="25" t="s">
        <v>389</v>
      </c>
      <c r="E1928" s="25" t="s">
        <v>406</v>
      </c>
    </row>
    <row r="1929" spans="2:5" x14ac:dyDescent="0.2">
      <c r="B1929" s="25" t="s">
        <v>3257</v>
      </c>
      <c r="C1929" s="25">
        <v>532479</v>
      </c>
      <c r="D1929" s="25" t="s">
        <v>3258</v>
      </c>
      <c r="E1929" s="25" t="s">
        <v>421</v>
      </c>
    </row>
    <row r="1930" spans="2:5" x14ac:dyDescent="0.2">
      <c r="B1930" s="25" t="s">
        <v>3259</v>
      </c>
      <c r="C1930" s="25">
        <v>508807</v>
      </c>
      <c r="D1930" s="25" t="s">
        <v>389</v>
      </c>
      <c r="E1930" s="25" t="s">
        <v>744</v>
      </c>
    </row>
    <row r="1931" spans="2:5" x14ac:dyDescent="0.2">
      <c r="B1931" s="25" t="s">
        <v>3260</v>
      </c>
      <c r="C1931" s="25">
        <v>524622</v>
      </c>
      <c r="D1931" s="25" t="s">
        <v>389</v>
      </c>
      <c r="E1931" s="25" t="s">
        <v>3148</v>
      </c>
    </row>
    <row r="1932" spans="2:5" x14ac:dyDescent="0.2">
      <c r="B1932" s="25" t="s">
        <v>1094</v>
      </c>
      <c r="C1932" s="25">
        <v>500875</v>
      </c>
      <c r="D1932" s="25" t="s">
        <v>1095</v>
      </c>
      <c r="E1932" s="25" t="s">
        <v>2559</v>
      </c>
    </row>
    <row r="1933" spans="2:5" x14ac:dyDescent="0.2">
      <c r="B1933" s="25" t="s">
        <v>3261</v>
      </c>
      <c r="C1933" s="25">
        <v>509496</v>
      </c>
      <c r="D1933" s="25" t="s">
        <v>3262</v>
      </c>
      <c r="E1933" s="25" t="s">
        <v>787</v>
      </c>
    </row>
    <row r="1934" spans="2:5" x14ac:dyDescent="0.2">
      <c r="B1934" s="25" t="s">
        <v>3263</v>
      </c>
      <c r="C1934" s="25">
        <v>509496</v>
      </c>
      <c r="D1934" s="25" t="s">
        <v>3262</v>
      </c>
      <c r="E1934" s="25" t="s">
        <v>787</v>
      </c>
    </row>
    <row r="1935" spans="2:5" x14ac:dyDescent="0.2">
      <c r="B1935" s="25" t="s">
        <v>3264</v>
      </c>
      <c r="C1935" s="25">
        <v>523610</v>
      </c>
      <c r="D1935" s="25" t="s">
        <v>3265</v>
      </c>
      <c r="E1935" s="25" t="s">
        <v>535</v>
      </c>
    </row>
    <row r="1936" spans="2:5" x14ac:dyDescent="0.2">
      <c r="B1936" s="25" t="s">
        <v>3266</v>
      </c>
      <c r="C1936" s="25">
        <v>522183</v>
      </c>
      <c r="D1936" s="25" t="s">
        <v>389</v>
      </c>
      <c r="E1936" s="25" t="s">
        <v>397</v>
      </c>
    </row>
    <row r="1937" spans="2:5" x14ac:dyDescent="0.2">
      <c r="B1937" s="25" t="s">
        <v>3267</v>
      </c>
      <c r="C1937" s="25">
        <v>507580</v>
      </c>
      <c r="D1937" s="25" t="s">
        <v>3268</v>
      </c>
      <c r="E1937" s="25" t="s">
        <v>437</v>
      </c>
    </row>
    <row r="1938" spans="2:5" x14ac:dyDescent="0.2">
      <c r="B1938" s="25" t="s">
        <v>3269</v>
      </c>
      <c r="C1938" s="25">
        <v>530773</v>
      </c>
      <c r="D1938" s="25" t="s">
        <v>3270</v>
      </c>
      <c r="E1938" s="25" t="s">
        <v>787</v>
      </c>
    </row>
    <row r="1939" spans="2:5" x14ac:dyDescent="0.2">
      <c r="B1939" s="25" t="s">
        <v>3271</v>
      </c>
      <c r="C1939" s="25">
        <v>522245</v>
      </c>
      <c r="D1939" s="25" t="s">
        <v>389</v>
      </c>
      <c r="E1939" s="25" t="s">
        <v>574</v>
      </c>
    </row>
    <row r="1940" spans="2:5" x14ac:dyDescent="0.2">
      <c r="B1940" s="25" t="s">
        <v>3272</v>
      </c>
      <c r="C1940" s="25">
        <v>532341</v>
      </c>
      <c r="D1940" s="25" t="s">
        <v>3273</v>
      </c>
      <c r="E1940" s="25" t="s">
        <v>375</v>
      </c>
    </row>
    <row r="1941" spans="2:5" x14ac:dyDescent="0.2">
      <c r="B1941" s="25" t="s">
        <v>3274</v>
      </c>
      <c r="C1941" s="25">
        <v>538539</v>
      </c>
      <c r="D1941" s="25" t="s">
        <v>389</v>
      </c>
      <c r="E1941" s="25" t="s">
        <v>409</v>
      </c>
    </row>
    <row r="1942" spans="2:5" x14ac:dyDescent="0.2">
      <c r="B1942" s="25" t="s">
        <v>3275</v>
      </c>
      <c r="C1942" s="25">
        <v>530049</v>
      </c>
      <c r="D1942" s="25" t="s">
        <v>389</v>
      </c>
      <c r="E1942" s="25" t="s">
        <v>404</v>
      </c>
    </row>
    <row r="1943" spans="2:5" x14ac:dyDescent="0.2">
      <c r="B1943" s="25" t="s">
        <v>3276</v>
      </c>
      <c r="C1943" s="25">
        <v>523062</v>
      </c>
      <c r="D1943" s="25" t="s">
        <v>389</v>
      </c>
      <c r="E1943" s="25" t="s">
        <v>406</v>
      </c>
    </row>
    <row r="1944" spans="2:5" x14ac:dyDescent="0.2">
      <c r="B1944" s="25" t="s">
        <v>3277</v>
      </c>
      <c r="C1944" s="25">
        <v>532940</v>
      </c>
      <c r="D1944" s="25" t="s">
        <v>3278</v>
      </c>
      <c r="E1944" s="25" t="s">
        <v>787</v>
      </c>
    </row>
    <row r="1945" spans="2:5" x14ac:dyDescent="0.2">
      <c r="B1945" s="25" t="s">
        <v>3279</v>
      </c>
      <c r="C1945" s="25">
        <v>506522</v>
      </c>
      <c r="D1945" s="25" t="s">
        <v>389</v>
      </c>
      <c r="E1945" s="25" t="s">
        <v>571</v>
      </c>
    </row>
    <row r="1946" spans="2:5" x14ac:dyDescent="0.2">
      <c r="B1946" s="25" t="s">
        <v>3280</v>
      </c>
      <c r="C1946" s="25">
        <v>506522</v>
      </c>
      <c r="D1946" s="25" t="s">
        <v>389</v>
      </c>
      <c r="E1946" s="25" t="s">
        <v>571</v>
      </c>
    </row>
    <row r="1947" spans="2:5" x14ac:dyDescent="0.2">
      <c r="B1947" s="25" t="s">
        <v>3281</v>
      </c>
      <c r="C1947" s="25">
        <v>530915</v>
      </c>
      <c r="D1947" s="25" t="s">
        <v>389</v>
      </c>
      <c r="E1947" s="25" t="s">
        <v>638</v>
      </c>
    </row>
    <row r="1948" spans="2:5" x14ac:dyDescent="0.2">
      <c r="B1948" s="25" t="s">
        <v>3282</v>
      </c>
      <c r="C1948" s="25">
        <v>538422</v>
      </c>
      <c r="D1948" s="25" t="s">
        <v>389</v>
      </c>
      <c r="E1948" s="25" t="s">
        <v>409</v>
      </c>
    </row>
    <row r="1949" spans="2:5" x14ac:dyDescent="0.2">
      <c r="B1949" s="25" t="s">
        <v>3283</v>
      </c>
      <c r="C1949" s="25">
        <v>530711</v>
      </c>
      <c r="D1949" s="25" t="s">
        <v>389</v>
      </c>
      <c r="E1949" s="25" t="s">
        <v>744</v>
      </c>
    </row>
    <row r="1950" spans="2:5" x14ac:dyDescent="0.2">
      <c r="B1950" s="25" t="s">
        <v>3284</v>
      </c>
      <c r="C1950" s="25">
        <v>507155</v>
      </c>
      <c r="D1950" s="25" t="s">
        <v>389</v>
      </c>
      <c r="E1950" s="25" t="s">
        <v>1021</v>
      </c>
    </row>
    <row r="1951" spans="2:5" x14ac:dyDescent="0.2">
      <c r="B1951" s="25" t="s">
        <v>3285</v>
      </c>
      <c r="C1951" s="25">
        <v>532825</v>
      </c>
      <c r="D1951" s="25" t="s">
        <v>389</v>
      </c>
      <c r="E1951" s="25" t="s">
        <v>404</v>
      </c>
    </row>
    <row r="1952" spans="2:5" x14ac:dyDescent="0.2">
      <c r="B1952" s="25" t="s">
        <v>3286</v>
      </c>
      <c r="C1952" s="25">
        <v>532705</v>
      </c>
      <c r="D1952" s="25" t="s">
        <v>3287</v>
      </c>
      <c r="E1952" s="25" t="s">
        <v>913</v>
      </c>
    </row>
    <row r="1953" spans="2:5" x14ac:dyDescent="0.2">
      <c r="B1953" s="25" t="s">
        <v>3288</v>
      </c>
      <c r="C1953" s="25">
        <v>520139</v>
      </c>
      <c r="D1953" s="25" t="s">
        <v>389</v>
      </c>
      <c r="E1953" s="25" t="s">
        <v>2526</v>
      </c>
    </row>
    <row r="1954" spans="2:5" x14ac:dyDescent="0.2">
      <c r="B1954" s="25" t="s">
        <v>3289</v>
      </c>
      <c r="C1954" s="25">
        <v>530601</v>
      </c>
      <c r="D1954" s="25" t="s">
        <v>389</v>
      </c>
      <c r="E1954" s="25" t="s">
        <v>406</v>
      </c>
    </row>
    <row r="1955" spans="2:5" x14ac:dyDescent="0.2">
      <c r="B1955" s="25" t="s">
        <v>3290</v>
      </c>
      <c r="C1955" s="25">
        <v>507789</v>
      </c>
      <c r="D1955" s="25" t="s">
        <v>3291</v>
      </c>
      <c r="E1955" s="25" t="s">
        <v>427</v>
      </c>
    </row>
    <row r="1956" spans="2:5" x14ac:dyDescent="0.2">
      <c r="B1956" s="25" t="s">
        <v>3292</v>
      </c>
      <c r="C1956" s="25">
        <v>532976</v>
      </c>
      <c r="D1956" s="25" t="s">
        <v>3293</v>
      </c>
      <c r="E1956" s="25" t="s">
        <v>421</v>
      </c>
    </row>
    <row r="1957" spans="2:5" x14ac:dyDescent="0.2">
      <c r="B1957" s="25" t="s">
        <v>3294</v>
      </c>
      <c r="C1957" s="25">
        <v>512237</v>
      </c>
      <c r="D1957" s="25" t="s">
        <v>3295</v>
      </c>
      <c r="E1957" s="25" t="s">
        <v>421</v>
      </c>
    </row>
    <row r="1958" spans="2:5" x14ac:dyDescent="0.2">
      <c r="B1958" s="25" t="s">
        <v>3296</v>
      </c>
      <c r="C1958" s="25">
        <v>523467</v>
      </c>
      <c r="D1958" s="25" t="s">
        <v>389</v>
      </c>
      <c r="E1958" s="25" t="s">
        <v>917</v>
      </c>
    </row>
    <row r="1959" spans="2:5" x14ac:dyDescent="0.2">
      <c r="B1959" s="25" t="s">
        <v>3297</v>
      </c>
      <c r="C1959" s="25">
        <v>531339</v>
      </c>
      <c r="D1959" s="25" t="s">
        <v>3298</v>
      </c>
      <c r="E1959" s="25" t="s">
        <v>787</v>
      </c>
    </row>
    <row r="1960" spans="2:5" x14ac:dyDescent="0.2">
      <c r="B1960" s="25" t="s">
        <v>3299</v>
      </c>
      <c r="C1960" s="25">
        <v>514312</v>
      </c>
      <c r="D1960" s="25" t="s">
        <v>389</v>
      </c>
      <c r="E1960" s="25" t="s">
        <v>404</v>
      </c>
    </row>
    <row r="1961" spans="2:5" x14ac:dyDescent="0.2">
      <c r="B1961" s="25" t="s">
        <v>3300</v>
      </c>
      <c r="C1961" s="25">
        <v>500219</v>
      </c>
      <c r="D1961" s="25" t="s">
        <v>3301</v>
      </c>
      <c r="E1961" s="25" t="s">
        <v>509</v>
      </c>
    </row>
    <row r="1962" spans="2:5" x14ac:dyDescent="0.2">
      <c r="B1962" s="25" t="s">
        <v>3300</v>
      </c>
      <c r="C1962" s="25">
        <v>570004</v>
      </c>
      <c r="D1962" s="25" t="s">
        <v>3302</v>
      </c>
      <c r="E1962" s="25" t="s">
        <v>509</v>
      </c>
    </row>
    <row r="1963" spans="2:5" x14ac:dyDescent="0.2">
      <c r="B1963" s="25" t="s">
        <v>3303</v>
      </c>
      <c r="C1963" s="25">
        <v>539119</v>
      </c>
      <c r="D1963" s="25" t="s">
        <v>389</v>
      </c>
      <c r="E1963" s="25" t="s">
        <v>917</v>
      </c>
    </row>
    <row r="1964" spans="2:5" x14ac:dyDescent="0.2">
      <c r="B1964" s="25" t="s">
        <v>3304</v>
      </c>
      <c r="C1964" s="25">
        <v>532033</v>
      </c>
      <c r="D1964" s="25" t="s">
        <v>3305</v>
      </c>
      <c r="E1964" s="25" t="s">
        <v>1128</v>
      </c>
    </row>
    <row r="1965" spans="2:5" x14ac:dyDescent="0.2">
      <c r="B1965" s="25" t="s">
        <v>3306</v>
      </c>
      <c r="C1965" s="25">
        <v>526865</v>
      </c>
      <c r="D1965" s="25" t="s">
        <v>389</v>
      </c>
      <c r="E1965" s="25" t="s">
        <v>411</v>
      </c>
    </row>
    <row r="1966" spans="2:5" x14ac:dyDescent="0.2">
      <c r="B1966" s="25" t="s">
        <v>3307</v>
      </c>
      <c r="C1966" s="25">
        <v>526865</v>
      </c>
      <c r="D1966" s="25" t="s">
        <v>389</v>
      </c>
      <c r="E1966" s="25" t="s">
        <v>411</v>
      </c>
    </row>
    <row r="1967" spans="2:5" x14ac:dyDescent="0.2">
      <c r="B1967" s="25" t="s">
        <v>3308</v>
      </c>
      <c r="C1967" s="25">
        <v>505212</v>
      </c>
      <c r="D1967" s="25" t="s">
        <v>389</v>
      </c>
      <c r="E1967" s="25" t="s">
        <v>744</v>
      </c>
    </row>
    <row r="1968" spans="2:5" x14ac:dyDescent="0.2">
      <c r="B1968" s="25" t="s">
        <v>3309</v>
      </c>
      <c r="C1968" s="25">
        <v>505840</v>
      </c>
      <c r="D1968" s="25" t="s">
        <v>389</v>
      </c>
      <c r="E1968" s="25" t="s">
        <v>1154</v>
      </c>
    </row>
    <row r="1969" spans="2:5" x14ac:dyDescent="0.2">
      <c r="B1969" s="25" t="s">
        <v>3310</v>
      </c>
      <c r="C1969" s="25">
        <v>532532</v>
      </c>
      <c r="D1969" s="25" t="s">
        <v>3311</v>
      </c>
      <c r="E1969" s="25" t="s">
        <v>787</v>
      </c>
    </row>
    <row r="1970" spans="2:5" x14ac:dyDescent="0.2">
      <c r="B1970" s="25" t="s">
        <v>3312</v>
      </c>
      <c r="C1970" s="25">
        <v>532627</v>
      </c>
      <c r="D1970" s="25" t="s">
        <v>3313</v>
      </c>
      <c r="E1970" s="25" t="s">
        <v>528</v>
      </c>
    </row>
    <row r="1971" spans="2:5" x14ac:dyDescent="0.2">
      <c r="B1971" s="25" t="s">
        <v>3314</v>
      </c>
      <c r="C1971" s="25">
        <v>780001</v>
      </c>
      <c r="D1971" s="25" t="s">
        <v>389</v>
      </c>
      <c r="E1971" s="25" t="s">
        <v>480</v>
      </c>
    </row>
    <row r="1972" spans="2:5" x14ac:dyDescent="0.2">
      <c r="B1972" s="25" t="s">
        <v>3315</v>
      </c>
      <c r="C1972" s="25" t="s">
        <v>389</v>
      </c>
      <c r="D1972" s="25" t="s">
        <v>3316</v>
      </c>
      <c r="E1972" s="25" t="s">
        <v>400</v>
      </c>
    </row>
    <row r="1973" spans="2:5" x14ac:dyDescent="0.2">
      <c r="B1973" s="25" t="s">
        <v>3317</v>
      </c>
      <c r="C1973" s="25" t="s">
        <v>389</v>
      </c>
      <c r="D1973" s="25" t="s">
        <v>3318</v>
      </c>
      <c r="E1973" s="25" t="s">
        <v>400</v>
      </c>
    </row>
    <row r="1974" spans="2:5" x14ac:dyDescent="0.2">
      <c r="B1974" s="25" t="s">
        <v>3319</v>
      </c>
      <c r="C1974" s="25" t="s">
        <v>389</v>
      </c>
      <c r="D1974" s="25" t="s">
        <v>3318</v>
      </c>
      <c r="E1974" s="25" t="s">
        <v>400</v>
      </c>
    </row>
    <row r="1975" spans="2:5" x14ac:dyDescent="0.2">
      <c r="B1975" s="25" t="s">
        <v>3320</v>
      </c>
      <c r="C1975" s="25">
        <v>538564</v>
      </c>
      <c r="D1975" s="25" t="s">
        <v>389</v>
      </c>
      <c r="E1975" s="25" t="s">
        <v>796</v>
      </c>
    </row>
    <row r="1976" spans="2:5" x14ac:dyDescent="0.2">
      <c r="B1976" s="25" t="s">
        <v>3321</v>
      </c>
      <c r="C1976" s="25">
        <v>520051</v>
      </c>
      <c r="D1976" s="25" t="s">
        <v>3322</v>
      </c>
      <c r="E1976" s="25" t="s">
        <v>744</v>
      </c>
    </row>
    <row r="1977" spans="2:5" x14ac:dyDescent="0.2">
      <c r="B1977" s="25" t="s">
        <v>3323</v>
      </c>
      <c r="C1977" s="25">
        <v>502901</v>
      </c>
      <c r="D1977" s="25" t="s">
        <v>389</v>
      </c>
      <c r="E1977" s="25" t="s">
        <v>404</v>
      </c>
    </row>
    <row r="1978" spans="2:5" x14ac:dyDescent="0.2">
      <c r="B1978" s="25" t="s">
        <v>3324</v>
      </c>
      <c r="C1978" s="25">
        <v>500220</v>
      </c>
      <c r="D1978" s="25" t="s">
        <v>389</v>
      </c>
      <c r="E1978" s="25" t="s">
        <v>404</v>
      </c>
    </row>
    <row r="1979" spans="2:5" x14ac:dyDescent="0.2">
      <c r="B1979" s="25" t="s">
        <v>3325</v>
      </c>
      <c r="C1979" s="25">
        <v>540394</v>
      </c>
      <c r="D1979" s="25" t="s">
        <v>389</v>
      </c>
      <c r="E1979" s="25" t="s">
        <v>411</v>
      </c>
    </row>
    <row r="1980" spans="2:5" x14ac:dyDescent="0.2">
      <c r="B1980" s="25" t="s">
        <v>3326</v>
      </c>
      <c r="C1980" s="25" t="s">
        <v>389</v>
      </c>
      <c r="D1980" s="25" t="s">
        <v>3327</v>
      </c>
      <c r="E1980" s="25" t="s">
        <v>400</v>
      </c>
    </row>
    <row r="1981" spans="2:5" x14ac:dyDescent="0.2">
      <c r="B1981" s="25" t="s">
        <v>3328</v>
      </c>
      <c r="C1981" s="25">
        <v>514318</v>
      </c>
      <c r="D1981" s="25" t="s">
        <v>389</v>
      </c>
      <c r="E1981" s="25" t="s">
        <v>404</v>
      </c>
    </row>
    <row r="1982" spans="2:5" x14ac:dyDescent="0.2">
      <c r="B1982" s="25" t="s">
        <v>3329</v>
      </c>
      <c r="C1982" s="25">
        <v>526001</v>
      </c>
      <c r="D1982" s="25" t="s">
        <v>389</v>
      </c>
      <c r="E1982" s="25" t="s">
        <v>584</v>
      </c>
    </row>
    <row r="1983" spans="2:5" x14ac:dyDescent="0.2">
      <c r="B1983" s="25" t="s">
        <v>3330</v>
      </c>
      <c r="C1983" s="25">
        <v>520066</v>
      </c>
      <c r="D1983" s="25" t="s">
        <v>3331</v>
      </c>
      <c r="E1983" s="25" t="s">
        <v>744</v>
      </c>
    </row>
    <row r="1984" spans="2:5" x14ac:dyDescent="0.2">
      <c r="B1984" s="25" t="s">
        <v>3332</v>
      </c>
      <c r="C1984" s="25">
        <v>509715</v>
      </c>
      <c r="D1984" s="25" t="s">
        <v>389</v>
      </c>
      <c r="E1984" s="25" t="s">
        <v>796</v>
      </c>
    </row>
    <row r="1985" spans="2:5" x14ac:dyDescent="0.2">
      <c r="B1985" s="25" t="s">
        <v>3333</v>
      </c>
      <c r="C1985" s="25">
        <v>513252</v>
      </c>
      <c r="D1985" s="25" t="s">
        <v>389</v>
      </c>
      <c r="E1985" s="25" t="s">
        <v>744</v>
      </c>
    </row>
    <row r="1986" spans="2:5" x14ac:dyDescent="0.2">
      <c r="B1986" s="25" t="s">
        <v>3334</v>
      </c>
      <c r="C1986" s="25">
        <v>524330</v>
      </c>
      <c r="D1986" s="25" t="s">
        <v>3335</v>
      </c>
      <c r="E1986" s="25" t="s">
        <v>549</v>
      </c>
    </row>
    <row r="1987" spans="2:5" x14ac:dyDescent="0.2">
      <c r="B1987" s="25" t="s">
        <v>3336</v>
      </c>
      <c r="C1987" s="25">
        <v>522285</v>
      </c>
      <c r="D1987" s="25" t="s">
        <v>3337</v>
      </c>
      <c r="E1987" s="25" t="s">
        <v>421</v>
      </c>
    </row>
    <row r="1988" spans="2:5" x14ac:dyDescent="0.2">
      <c r="B1988" s="25" t="s">
        <v>3338</v>
      </c>
      <c r="C1988" s="25">
        <v>539005</v>
      </c>
      <c r="D1988" s="25" t="s">
        <v>389</v>
      </c>
      <c r="E1988" s="25" t="s">
        <v>810</v>
      </c>
    </row>
    <row r="1989" spans="2:5" x14ac:dyDescent="0.2">
      <c r="B1989" s="25" t="s">
        <v>3339</v>
      </c>
      <c r="C1989" s="25">
        <v>531323</v>
      </c>
      <c r="D1989" s="25" t="s">
        <v>389</v>
      </c>
      <c r="E1989" s="25" t="s">
        <v>404</v>
      </c>
    </row>
    <row r="1990" spans="2:5" x14ac:dyDescent="0.2">
      <c r="B1990" s="25" t="s">
        <v>3340</v>
      </c>
      <c r="C1990" s="25">
        <v>512233</v>
      </c>
      <c r="D1990" s="25" t="s">
        <v>389</v>
      </c>
      <c r="E1990" s="25" t="s">
        <v>404</v>
      </c>
    </row>
    <row r="1991" spans="2:5" x14ac:dyDescent="0.2">
      <c r="B1991" s="25" t="s">
        <v>3341</v>
      </c>
      <c r="C1991" s="25">
        <v>500306</v>
      </c>
      <c r="D1991" s="25" t="s">
        <v>389</v>
      </c>
      <c r="E1991" s="25" t="s">
        <v>406</v>
      </c>
    </row>
    <row r="1992" spans="2:5" x14ac:dyDescent="0.2">
      <c r="B1992" s="25" t="s">
        <v>3342</v>
      </c>
      <c r="C1992" s="25">
        <v>533207</v>
      </c>
      <c r="D1992" s="25" t="s">
        <v>3343</v>
      </c>
      <c r="E1992" s="25" t="s">
        <v>984</v>
      </c>
    </row>
    <row r="1993" spans="2:5" x14ac:dyDescent="0.2">
      <c r="B1993" s="25" t="s">
        <v>3344</v>
      </c>
      <c r="C1993" s="25">
        <v>506520</v>
      </c>
      <c r="D1993" s="25" t="s">
        <v>389</v>
      </c>
      <c r="E1993" s="25" t="s">
        <v>437</v>
      </c>
    </row>
    <row r="1994" spans="2:5" x14ac:dyDescent="0.2">
      <c r="B1994" s="25" t="s">
        <v>3345</v>
      </c>
      <c r="C1994" s="25" t="s">
        <v>389</v>
      </c>
      <c r="D1994" s="25" t="s">
        <v>3346</v>
      </c>
      <c r="E1994" s="25" t="s">
        <v>480</v>
      </c>
    </row>
    <row r="1995" spans="2:5" x14ac:dyDescent="0.2">
      <c r="B1995" s="25" t="s">
        <v>3347</v>
      </c>
      <c r="C1995" s="25">
        <v>506910</v>
      </c>
      <c r="D1995" s="25" t="s">
        <v>389</v>
      </c>
      <c r="E1995" s="25" t="s">
        <v>549</v>
      </c>
    </row>
    <row r="1996" spans="2:5" x14ac:dyDescent="0.2">
      <c r="B1996" s="25" t="s">
        <v>3348</v>
      </c>
      <c r="C1996" s="25">
        <v>506910</v>
      </c>
      <c r="D1996" s="25" t="s">
        <v>389</v>
      </c>
      <c r="E1996" s="25" t="s">
        <v>549</v>
      </c>
    </row>
    <row r="1997" spans="2:5" x14ac:dyDescent="0.2">
      <c r="B1997" s="25" t="s">
        <v>3349</v>
      </c>
      <c r="C1997" s="25">
        <v>506943</v>
      </c>
      <c r="D1997" s="25" t="s">
        <v>3350</v>
      </c>
      <c r="E1997" s="25" t="s">
        <v>427</v>
      </c>
    </row>
    <row r="1998" spans="2:5" x14ac:dyDescent="0.2">
      <c r="B1998" s="25" t="s">
        <v>3351</v>
      </c>
      <c r="C1998" s="25">
        <v>514034</v>
      </c>
      <c r="D1998" s="25" t="s">
        <v>3352</v>
      </c>
      <c r="E1998" s="25" t="s">
        <v>766</v>
      </c>
    </row>
    <row r="1999" spans="2:5" x14ac:dyDescent="0.2">
      <c r="B1999" s="25" t="s">
        <v>3353</v>
      </c>
      <c r="C1999" s="25">
        <v>532605</v>
      </c>
      <c r="D1999" s="25" t="s">
        <v>3354</v>
      </c>
      <c r="E1999" s="25" t="s">
        <v>744</v>
      </c>
    </row>
    <row r="2000" spans="2:5" x14ac:dyDescent="0.2">
      <c r="B2000" s="25" t="s">
        <v>3355</v>
      </c>
      <c r="C2000" s="25">
        <v>500223</v>
      </c>
      <c r="D2000" s="25" t="s">
        <v>389</v>
      </c>
      <c r="E2000" s="25" t="s">
        <v>404</v>
      </c>
    </row>
    <row r="2001" spans="2:5" x14ac:dyDescent="0.2">
      <c r="B2001" s="25" t="s">
        <v>3356</v>
      </c>
      <c r="C2001" s="25">
        <v>524592</v>
      </c>
      <c r="D2001" s="25" t="s">
        <v>389</v>
      </c>
      <c r="E2001" s="25" t="s">
        <v>549</v>
      </c>
    </row>
    <row r="2002" spans="2:5" x14ac:dyDescent="0.2">
      <c r="B2002" s="25" t="s">
        <v>3357</v>
      </c>
      <c r="C2002" s="25">
        <v>538837</v>
      </c>
      <c r="D2002" s="25" t="s">
        <v>389</v>
      </c>
      <c r="E2002" s="25" t="s">
        <v>395</v>
      </c>
    </row>
    <row r="2003" spans="2:5" x14ac:dyDescent="0.2">
      <c r="B2003" s="25" t="s">
        <v>3358</v>
      </c>
      <c r="C2003" s="25">
        <v>524731</v>
      </c>
      <c r="D2003" s="25" t="s">
        <v>389</v>
      </c>
      <c r="E2003" s="25" t="s">
        <v>427</v>
      </c>
    </row>
    <row r="2004" spans="2:5" x14ac:dyDescent="0.2">
      <c r="B2004" s="25" t="s">
        <v>3359</v>
      </c>
      <c r="C2004" s="25">
        <v>532617</v>
      </c>
      <c r="D2004" s="25" t="s">
        <v>3360</v>
      </c>
      <c r="E2004" s="25" t="s">
        <v>2526</v>
      </c>
    </row>
    <row r="2005" spans="2:5" x14ac:dyDescent="0.2">
      <c r="B2005" s="25" t="s">
        <v>3361</v>
      </c>
      <c r="C2005" s="25">
        <v>532617</v>
      </c>
      <c r="D2005" s="25" t="s">
        <v>3360</v>
      </c>
      <c r="E2005" s="25" t="s">
        <v>2526</v>
      </c>
    </row>
    <row r="2006" spans="2:5" x14ac:dyDescent="0.2">
      <c r="B2006" s="25" t="s">
        <v>3362</v>
      </c>
      <c r="C2006" s="25" t="s">
        <v>389</v>
      </c>
      <c r="D2006" s="25" t="s">
        <v>3363</v>
      </c>
      <c r="E2006" s="25" t="s">
        <v>400</v>
      </c>
    </row>
    <row r="2007" spans="2:5" x14ac:dyDescent="0.2">
      <c r="B2007" s="25" t="s">
        <v>3364</v>
      </c>
      <c r="C2007" s="25">
        <v>538794</v>
      </c>
      <c r="D2007" s="25" t="s">
        <v>389</v>
      </c>
      <c r="E2007" s="25" t="s">
        <v>475</v>
      </c>
    </row>
    <row r="2008" spans="2:5" x14ac:dyDescent="0.2">
      <c r="B2008" s="25" t="s">
        <v>3365</v>
      </c>
      <c r="C2008" s="25" t="s">
        <v>389</v>
      </c>
      <c r="D2008" s="25" t="s">
        <v>3366</v>
      </c>
      <c r="E2008" s="25" t="s">
        <v>400</v>
      </c>
    </row>
    <row r="2009" spans="2:5" x14ac:dyDescent="0.2">
      <c r="B2009" s="25" t="s">
        <v>3367</v>
      </c>
      <c r="C2009" s="25">
        <v>517063</v>
      </c>
      <c r="D2009" s="25" t="s">
        <v>389</v>
      </c>
      <c r="E2009" s="25" t="s">
        <v>874</v>
      </c>
    </row>
    <row r="2010" spans="2:5" x14ac:dyDescent="0.2">
      <c r="B2010" s="25" t="s">
        <v>3368</v>
      </c>
      <c r="C2010" s="25">
        <v>540850</v>
      </c>
      <c r="D2010" s="25" t="s">
        <v>389</v>
      </c>
      <c r="E2010" s="25" t="s">
        <v>449</v>
      </c>
    </row>
    <row r="2011" spans="2:5" x14ac:dyDescent="0.2">
      <c r="B2011" s="25" t="s">
        <v>3369</v>
      </c>
      <c r="C2011" s="25">
        <v>531550</v>
      </c>
      <c r="D2011" s="25" t="s">
        <v>389</v>
      </c>
      <c r="E2011" s="25" t="s">
        <v>372</v>
      </c>
    </row>
    <row r="2012" spans="2:5" x14ac:dyDescent="0.2">
      <c r="B2012" s="25" t="s">
        <v>3370</v>
      </c>
      <c r="C2012" s="25">
        <v>532771</v>
      </c>
      <c r="D2012" s="25" t="s">
        <v>3371</v>
      </c>
      <c r="E2012" s="25" t="s">
        <v>571</v>
      </c>
    </row>
    <row r="2013" spans="2:5" x14ac:dyDescent="0.2">
      <c r="B2013" s="25" t="s">
        <v>3372</v>
      </c>
      <c r="C2013" s="25">
        <v>540651</v>
      </c>
      <c r="D2013" s="25" t="s">
        <v>389</v>
      </c>
      <c r="E2013" s="25" t="s">
        <v>687</v>
      </c>
    </row>
    <row r="2014" spans="2:5" x14ac:dyDescent="0.2">
      <c r="B2014" s="25" t="s">
        <v>3373</v>
      </c>
      <c r="C2014" s="25">
        <v>780019</v>
      </c>
      <c r="D2014" s="25" t="s">
        <v>389</v>
      </c>
      <c r="E2014" s="25" t="s">
        <v>480</v>
      </c>
    </row>
    <row r="2015" spans="2:5" x14ac:dyDescent="0.2">
      <c r="B2015" s="25" t="s">
        <v>3374</v>
      </c>
      <c r="C2015" s="25">
        <v>511618</v>
      </c>
      <c r="D2015" s="25" t="s">
        <v>3375</v>
      </c>
      <c r="E2015" s="25" t="s">
        <v>411</v>
      </c>
    </row>
    <row r="2016" spans="2:5" x14ac:dyDescent="0.2">
      <c r="B2016" s="25" t="s">
        <v>3376</v>
      </c>
      <c r="C2016" s="25">
        <v>542653</v>
      </c>
      <c r="D2016" s="25" t="s">
        <v>3377</v>
      </c>
      <c r="E2016" s="25" t="s">
        <v>945</v>
      </c>
    </row>
    <row r="2017" spans="2:5" x14ac:dyDescent="0.2">
      <c r="B2017" s="25" t="s">
        <v>3378</v>
      </c>
      <c r="C2017" s="25">
        <v>530405</v>
      </c>
      <c r="D2017" s="25" t="s">
        <v>389</v>
      </c>
      <c r="E2017" s="25" t="s">
        <v>372</v>
      </c>
    </row>
    <row r="2018" spans="2:5" x14ac:dyDescent="0.2">
      <c r="B2018" s="25" t="s">
        <v>3379</v>
      </c>
      <c r="C2018" s="25">
        <v>533103</v>
      </c>
      <c r="D2018" s="25" t="s">
        <v>3380</v>
      </c>
      <c r="E2018" s="25" t="s">
        <v>404</v>
      </c>
    </row>
    <row r="2019" spans="2:5" x14ac:dyDescent="0.2">
      <c r="B2019" s="25" t="s">
        <v>3381</v>
      </c>
      <c r="C2019" s="25">
        <v>511034</v>
      </c>
      <c r="D2019" s="25" t="s">
        <v>3382</v>
      </c>
      <c r="E2019" s="25" t="s">
        <v>452</v>
      </c>
    </row>
    <row r="2020" spans="2:5" x14ac:dyDescent="0.2">
      <c r="B2020" s="25" t="s">
        <v>3383</v>
      </c>
      <c r="C2020" s="25">
        <v>507981</v>
      </c>
      <c r="D2020" s="25" t="s">
        <v>389</v>
      </c>
      <c r="E2020" s="25" t="s">
        <v>590</v>
      </c>
    </row>
    <row r="2021" spans="2:5" x14ac:dyDescent="0.2">
      <c r="B2021" s="25" t="s">
        <v>3384</v>
      </c>
      <c r="C2021" s="25">
        <v>539947</v>
      </c>
      <c r="D2021" s="25" t="s">
        <v>389</v>
      </c>
      <c r="E2021" s="25" t="s">
        <v>409</v>
      </c>
    </row>
    <row r="2022" spans="2:5" x14ac:dyDescent="0.2">
      <c r="B2022" s="25" t="s">
        <v>3385</v>
      </c>
      <c r="C2022" s="25">
        <v>532624</v>
      </c>
      <c r="D2022" s="25" t="s">
        <v>3386</v>
      </c>
      <c r="E2022" s="25" t="s">
        <v>1628</v>
      </c>
    </row>
    <row r="2023" spans="2:5" x14ac:dyDescent="0.2">
      <c r="B2023" s="25" t="s">
        <v>3387</v>
      </c>
      <c r="C2023" s="25">
        <v>500227</v>
      </c>
      <c r="D2023" s="25" t="s">
        <v>3388</v>
      </c>
      <c r="E2023" s="25" t="s">
        <v>437</v>
      </c>
    </row>
    <row r="2024" spans="2:5" x14ac:dyDescent="0.2">
      <c r="B2024" s="25" t="s">
        <v>3389</v>
      </c>
      <c r="C2024" s="25">
        <v>536773</v>
      </c>
      <c r="D2024" s="25" t="s">
        <v>3390</v>
      </c>
      <c r="E2024" s="25" t="s">
        <v>372</v>
      </c>
    </row>
    <row r="2025" spans="2:5" x14ac:dyDescent="0.2">
      <c r="B2025" s="25" t="s">
        <v>3391</v>
      </c>
      <c r="C2025" s="25">
        <v>500378</v>
      </c>
      <c r="D2025" s="25" t="s">
        <v>3392</v>
      </c>
      <c r="E2025" s="25" t="s">
        <v>787</v>
      </c>
    </row>
    <row r="2026" spans="2:5" x14ac:dyDescent="0.2">
      <c r="B2026" s="25" t="s">
        <v>3393</v>
      </c>
      <c r="C2026" s="25">
        <v>539597</v>
      </c>
      <c r="D2026" s="25" t="s">
        <v>3394</v>
      </c>
      <c r="E2026" s="25" t="s">
        <v>712</v>
      </c>
    </row>
    <row r="2027" spans="2:5" x14ac:dyDescent="0.2">
      <c r="B2027" s="25" t="s">
        <v>3395</v>
      </c>
      <c r="C2027" s="25">
        <v>532508</v>
      </c>
      <c r="D2027" s="25" t="s">
        <v>3396</v>
      </c>
      <c r="E2027" s="25" t="s">
        <v>421</v>
      </c>
    </row>
    <row r="2028" spans="2:5" x14ac:dyDescent="0.2">
      <c r="B2028" s="25" t="s">
        <v>3397</v>
      </c>
      <c r="C2028" s="25">
        <v>532286</v>
      </c>
      <c r="D2028" s="25" t="s">
        <v>3398</v>
      </c>
      <c r="E2028" s="25" t="s">
        <v>421</v>
      </c>
    </row>
    <row r="2029" spans="2:5" x14ac:dyDescent="0.2">
      <c r="B2029" s="25" t="s">
        <v>3399</v>
      </c>
      <c r="C2029" s="25">
        <v>531543</v>
      </c>
      <c r="D2029" s="25" t="s">
        <v>3400</v>
      </c>
      <c r="E2029" s="25" t="s">
        <v>404</v>
      </c>
    </row>
    <row r="2030" spans="2:5" x14ac:dyDescent="0.2">
      <c r="B2030" s="25" t="s">
        <v>3401</v>
      </c>
      <c r="C2030" s="25">
        <v>540311</v>
      </c>
      <c r="D2030" s="25" t="s">
        <v>3402</v>
      </c>
      <c r="E2030" s="25" t="s">
        <v>512</v>
      </c>
    </row>
    <row r="2031" spans="2:5" x14ac:dyDescent="0.2">
      <c r="B2031" s="25" t="s">
        <v>3403</v>
      </c>
      <c r="C2031" s="25">
        <v>539225</v>
      </c>
      <c r="D2031" s="25" t="s">
        <v>389</v>
      </c>
      <c r="E2031" s="25" t="s">
        <v>414</v>
      </c>
    </row>
    <row r="2032" spans="2:5" x14ac:dyDescent="0.2">
      <c r="B2032" s="25" t="s">
        <v>3404</v>
      </c>
      <c r="C2032" s="25">
        <v>536493</v>
      </c>
      <c r="D2032" s="25" t="s">
        <v>389</v>
      </c>
      <c r="E2032" s="25" t="s">
        <v>587</v>
      </c>
    </row>
    <row r="2033" spans="2:5" x14ac:dyDescent="0.2">
      <c r="B2033" s="25" t="s">
        <v>3405</v>
      </c>
      <c r="C2033" s="25">
        <v>532644</v>
      </c>
      <c r="D2033" s="25" t="s">
        <v>3406</v>
      </c>
      <c r="E2033" s="25" t="s">
        <v>402</v>
      </c>
    </row>
    <row r="2034" spans="2:5" x14ac:dyDescent="0.2">
      <c r="B2034" s="25" t="s">
        <v>3407</v>
      </c>
      <c r="C2034" s="25">
        <v>500380</v>
      </c>
      <c r="D2034" s="25" t="s">
        <v>3408</v>
      </c>
      <c r="E2034" s="25" t="s">
        <v>402</v>
      </c>
    </row>
    <row r="2035" spans="2:5" x14ac:dyDescent="0.2">
      <c r="B2035" s="25" t="s">
        <v>3409</v>
      </c>
      <c r="C2035" s="25">
        <v>532162</v>
      </c>
      <c r="D2035" s="25" t="s">
        <v>3410</v>
      </c>
      <c r="E2035" s="25" t="s">
        <v>383</v>
      </c>
    </row>
    <row r="2036" spans="2:5" x14ac:dyDescent="0.2">
      <c r="B2036" s="25" t="s">
        <v>3411</v>
      </c>
      <c r="C2036" s="25">
        <v>530007</v>
      </c>
      <c r="D2036" s="25" t="s">
        <v>3412</v>
      </c>
      <c r="E2036" s="25" t="s">
        <v>869</v>
      </c>
    </row>
    <row r="2037" spans="2:5" x14ac:dyDescent="0.2">
      <c r="B2037" s="25" t="s">
        <v>3413</v>
      </c>
      <c r="C2037" s="25">
        <v>538765</v>
      </c>
      <c r="D2037" s="25" t="s">
        <v>389</v>
      </c>
      <c r="E2037" s="25" t="s">
        <v>3148</v>
      </c>
    </row>
    <row r="2038" spans="2:5" x14ac:dyDescent="0.2">
      <c r="B2038" s="25" t="s">
        <v>3414</v>
      </c>
      <c r="C2038" s="25">
        <v>523405</v>
      </c>
      <c r="D2038" s="25" t="s">
        <v>3415</v>
      </c>
      <c r="E2038" s="25" t="s">
        <v>555</v>
      </c>
    </row>
    <row r="2039" spans="2:5" x14ac:dyDescent="0.2">
      <c r="B2039" s="25" t="s">
        <v>3416</v>
      </c>
      <c r="C2039" s="25">
        <v>522263</v>
      </c>
      <c r="D2039" s="25" t="s">
        <v>3417</v>
      </c>
      <c r="E2039" s="25" t="s">
        <v>787</v>
      </c>
    </row>
    <row r="2040" spans="2:5" x14ac:dyDescent="0.2">
      <c r="B2040" s="25" t="s">
        <v>3418</v>
      </c>
      <c r="C2040" s="25">
        <v>522263</v>
      </c>
      <c r="D2040" s="25" t="s">
        <v>3417</v>
      </c>
      <c r="E2040" s="25" t="s">
        <v>787</v>
      </c>
    </row>
    <row r="2041" spans="2:5" x14ac:dyDescent="0.2">
      <c r="B2041" s="25" t="s">
        <v>3419</v>
      </c>
      <c r="C2041" s="25">
        <v>511092</v>
      </c>
      <c r="D2041" s="25" t="s">
        <v>389</v>
      </c>
      <c r="E2041" s="25" t="s">
        <v>392</v>
      </c>
    </row>
    <row r="2042" spans="2:5" x14ac:dyDescent="0.2">
      <c r="B2042" s="25" t="s">
        <v>3420</v>
      </c>
      <c r="C2042" s="25">
        <v>523712</v>
      </c>
      <c r="D2042" s="25" t="s">
        <v>389</v>
      </c>
      <c r="E2042" s="25" t="s">
        <v>509</v>
      </c>
    </row>
    <row r="2043" spans="2:5" x14ac:dyDescent="0.2">
      <c r="B2043" s="25" t="s">
        <v>3421</v>
      </c>
      <c r="C2043" s="25">
        <v>513691</v>
      </c>
      <c r="D2043" s="25" t="s">
        <v>3422</v>
      </c>
      <c r="E2043" s="25" t="s">
        <v>744</v>
      </c>
    </row>
    <row r="2044" spans="2:5" x14ac:dyDescent="0.2">
      <c r="B2044" s="25" t="s">
        <v>3423</v>
      </c>
      <c r="C2044" s="25" t="s">
        <v>389</v>
      </c>
      <c r="D2044" s="25" t="s">
        <v>3424</v>
      </c>
      <c r="E2044" s="25" t="s">
        <v>480</v>
      </c>
    </row>
    <row r="2045" spans="2:5" x14ac:dyDescent="0.2">
      <c r="B2045" s="25" t="s">
        <v>3425</v>
      </c>
      <c r="C2045" s="25">
        <v>523398</v>
      </c>
      <c r="D2045" s="25" t="s">
        <v>3426</v>
      </c>
      <c r="E2045" s="25" t="s">
        <v>758</v>
      </c>
    </row>
    <row r="2046" spans="2:5" x14ac:dyDescent="0.2">
      <c r="B2046" s="25" t="s">
        <v>3427</v>
      </c>
      <c r="C2046" s="25">
        <v>523398</v>
      </c>
      <c r="D2046" s="25" t="s">
        <v>3426</v>
      </c>
      <c r="E2046" s="25" t="s">
        <v>758</v>
      </c>
    </row>
    <row r="2047" spans="2:5" x14ac:dyDescent="0.2">
      <c r="B2047" s="25" t="s">
        <v>3428</v>
      </c>
      <c r="C2047" s="25">
        <v>531861</v>
      </c>
      <c r="D2047" s="25" t="s">
        <v>389</v>
      </c>
      <c r="E2047" s="25" t="s">
        <v>372</v>
      </c>
    </row>
    <row r="2048" spans="2:5" x14ac:dyDescent="0.2">
      <c r="B2048" s="25" t="s">
        <v>3429</v>
      </c>
      <c r="C2048" s="25">
        <v>534659</v>
      </c>
      <c r="D2048" s="25" t="s">
        <v>389</v>
      </c>
      <c r="E2048" s="25" t="s">
        <v>375</v>
      </c>
    </row>
    <row r="2049" spans="2:5" x14ac:dyDescent="0.2">
      <c r="B2049" s="25" t="s">
        <v>3430</v>
      </c>
      <c r="C2049" s="25">
        <v>542446</v>
      </c>
      <c r="D2049" s="25" t="s">
        <v>3431</v>
      </c>
      <c r="E2049" s="25" t="s">
        <v>473</v>
      </c>
    </row>
    <row r="2050" spans="2:5" x14ac:dyDescent="0.2">
      <c r="B2050" s="25" t="s">
        <v>3432</v>
      </c>
      <c r="C2050" s="25">
        <v>538092</v>
      </c>
      <c r="D2050" s="25" t="s">
        <v>389</v>
      </c>
      <c r="E2050" s="25" t="s">
        <v>796</v>
      </c>
    </row>
    <row r="2051" spans="2:5" x14ac:dyDescent="0.2">
      <c r="B2051" s="25" t="s">
        <v>3433</v>
      </c>
      <c r="C2051" s="25">
        <v>505750</v>
      </c>
      <c r="D2051" s="25" t="s">
        <v>389</v>
      </c>
      <c r="E2051" s="25" t="s">
        <v>397</v>
      </c>
    </row>
    <row r="2052" spans="2:5" x14ac:dyDescent="0.2">
      <c r="B2052" s="25" t="s">
        <v>3434</v>
      </c>
      <c r="C2052" s="25">
        <v>508929</v>
      </c>
      <c r="D2052" s="25" t="s">
        <v>389</v>
      </c>
      <c r="E2052" s="25" t="s">
        <v>475</v>
      </c>
    </row>
    <row r="2053" spans="2:5" x14ac:dyDescent="0.2">
      <c r="B2053" s="25" t="s">
        <v>3435</v>
      </c>
      <c r="C2053" s="25">
        <v>530985</v>
      </c>
      <c r="D2053" s="25" t="s">
        <v>389</v>
      </c>
      <c r="E2053" s="25" t="s">
        <v>406</v>
      </c>
    </row>
    <row r="2054" spans="2:5" x14ac:dyDescent="0.2">
      <c r="B2054" s="25" t="s">
        <v>3436</v>
      </c>
      <c r="C2054" s="25">
        <v>506016</v>
      </c>
      <c r="D2054" s="25" t="s">
        <v>389</v>
      </c>
      <c r="E2054" s="25" t="s">
        <v>787</v>
      </c>
    </row>
    <row r="2055" spans="2:5" x14ac:dyDescent="0.2">
      <c r="B2055" s="25" t="s">
        <v>3437</v>
      </c>
      <c r="C2055" s="25">
        <v>504080</v>
      </c>
      <c r="D2055" s="25" t="s">
        <v>389</v>
      </c>
      <c r="E2055" s="25" t="s">
        <v>687</v>
      </c>
    </row>
    <row r="2056" spans="2:5" x14ac:dyDescent="0.2">
      <c r="B2056" s="25" t="s">
        <v>3438</v>
      </c>
      <c r="C2056" s="25">
        <v>533148</v>
      </c>
      <c r="D2056" s="25" t="s">
        <v>3439</v>
      </c>
      <c r="E2056" s="25" t="s">
        <v>528</v>
      </c>
    </row>
    <row r="2057" spans="2:5" x14ac:dyDescent="0.2">
      <c r="B2057" s="25" t="s">
        <v>3440</v>
      </c>
      <c r="C2057" s="25">
        <v>532642</v>
      </c>
      <c r="D2057" s="25" t="s">
        <v>3441</v>
      </c>
      <c r="E2057" s="25" t="s">
        <v>555</v>
      </c>
    </row>
    <row r="2058" spans="2:5" x14ac:dyDescent="0.2">
      <c r="B2058" s="25" t="s">
        <v>3442</v>
      </c>
      <c r="C2058" s="25">
        <v>500228</v>
      </c>
      <c r="D2058" s="25" t="s">
        <v>3443</v>
      </c>
      <c r="E2058" s="25" t="s">
        <v>421</v>
      </c>
    </row>
    <row r="2059" spans="2:5" x14ac:dyDescent="0.2">
      <c r="B2059" s="25" t="s">
        <v>3444</v>
      </c>
      <c r="C2059" s="25">
        <v>520057</v>
      </c>
      <c r="D2059" s="25" t="s">
        <v>3445</v>
      </c>
      <c r="E2059" s="25" t="s">
        <v>744</v>
      </c>
    </row>
    <row r="2060" spans="2:5" x14ac:dyDescent="0.2">
      <c r="B2060" s="25" t="s">
        <v>3446</v>
      </c>
      <c r="C2060" s="25">
        <v>520057</v>
      </c>
      <c r="D2060" s="25" t="s">
        <v>3447</v>
      </c>
      <c r="E2060" s="25" t="s">
        <v>744</v>
      </c>
    </row>
    <row r="2061" spans="2:5" x14ac:dyDescent="0.2">
      <c r="B2061" s="25" t="s">
        <v>3448</v>
      </c>
      <c r="C2061" s="25">
        <v>534600</v>
      </c>
      <c r="D2061" s="25" t="s">
        <v>389</v>
      </c>
      <c r="E2061" s="25" t="s">
        <v>712</v>
      </c>
    </row>
    <row r="2062" spans="2:5" x14ac:dyDescent="0.2">
      <c r="B2062" s="25" t="s">
        <v>3449</v>
      </c>
      <c r="C2062" s="25">
        <v>533155</v>
      </c>
      <c r="D2062" s="25" t="s">
        <v>3450</v>
      </c>
      <c r="E2062" s="25" t="s">
        <v>878</v>
      </c>
    </row>
    <row r="2063" spans="2:5" x14ac:dyDescent="0.2">
      <c r="B2063" s="25" t="s">
        <v>3451</v>
      </c>
      <c r="C2063" s="25">
        <v>533320</v>
      </c>
      <c r="D2063" s="25" t="s">
        <v>3452</v>
      </c>
      <c r="E2063" s="25" t="s">
        <v>533</v>
      </c>
    </row>
    <row r="2064" spans="2:5" x14ac:dyDescent="0.2">
      <c r="B2064" s="25" t="s">
        <v>3453</v>
      </c>
      <c r="C2064" s="25">
        <v>530019</v>
      </c>
      <c r="D2064" s="25" t="s">
        <v>3454</v>
      </c>
      <c r="E2064" s="25" t="s">
        <v>427</v>
      </c>
    </row>
    <row r="2065" spans="2:5" x14ac:dyDescent="0.2">
      <c r="B2065" s="25" t="s">
        <v>3455</v>
      </c>
      <c r="C2065" s="25" t="s">
        <v>389</v>
      </c>
      <c r="D2065" s="25" t="s">
        <v>3456</v>
      </c>
      <c r="E2065" s="25" t="s">
        <v>480</v>
      </c>
    </row>
    <row r="2066" spans="2:5" x14ac:dyDescent="0.2">
      <c r="B2066" s="25" t="s">
        <v>3457</v>
      </c>
      <c r="C2066" s="25">
        <v>516078</v>
      </c>
      <c r="D2066" s="25" t="s">
        <v>389</v>
      </c>
      <c r="E2066" s="25" t="s">
        <v>584</v>
      </c>
    </row>
    <row r="2067" spans="2:5" x14ac:dyDescent="0.2">
      <c r="B2067" s="25" t="s">
        <v>3458</v>
      </c>
      <c r="C2067" s="25">
        <v>511060</v>
      </c>
      <c r="D2067" s="25" t="s">
        <v>389</v>
      </c>
      <c r="E2067" s="25" t="s">
        <v>810</v>
      </c>
    </row>
    <row r="2068" spans="2:5" x14ac:dyDescent="0.2">
      <c r="B2068" s="25" t="s">
        <v>3459</v>
      </c>
      <c r="C2068" s="25">
        <v>539216</v>
      </c>
      <c r="D2068" s="25" t="s">
        <v>389</v>
      </c>
      <c r="E2068" s="25" t="s">
        <v>404</v>
      </c>
    </row>
    <row r="2069" spans="2:5" x14ac:dyDescent="0.2">
      <c r="B2069" s="25" t="s">
        <v>3460</v>
      </c>
      <c r="C2069" s="25">
        <v>507987</v>
      </c>
      <c r="D2069" s="25" t="s">
        <v>389</v>
      </c>
      <c r="E2069" s="25" t="s">
        <v>406</v>
      </c>
    </row>
    <row r="2070" spans="2:5" x14ac:dyDescent="0.2">
      <c r="B2070" s="25" t="s">
        <v>3461</v>
      </c>
      <c r="C2070" s="25">
        <v>534623</v>
      </c>
      <c r="D2070" s="25" t="s">
        <v>389</v>
      </c>
      <c r="E2070" s="25" t="s">
        <v>3148</v>
      </c>
    </row>
    <row r="2071" spans="2:5" x14ac:dyDescent="0.2">
      <c r="B2071" s="25" t="s">
        <v>3462</v>
      </c>
      <c r="C2071" s="25">
        <v>535648</v>
      </c>
      <c r="D2071" s="25" t="s">
        <v>3463</v>
      </c>
      <c r="E2071" s="25" t="s">
        <v>913</v>
      </c>
    </row>
    <row r="2072" spans="2:5" x14ac:dyDescent="0.2">
      <c r="B2072" s="25" t="s">
        <v>3464</v>
      </c>
      <c r="C2072" s="25">
        <v>531035</v>
      </c>
      <c r="D2072" s="25" t="s">
        <v>389</v>
      </c>
      <c r="E2072" s="25" t="s">
        <v>1047</v>
      </c>
    </row>
    <row r="2073" spans="2:5" x14ac:dyDescent="0.2">
      <c r="B2073" s="25" t="s">
        <v>3465</v>
      </c>
      <c r="C2073" s="25">
        <v>519248</v>
      </c>
      <c r="D2073" s="25" t="s">
        <v>3466</v>
      </c>
      <c r="E2073" s="25" t="s">
        <v>638</v>
      </c>
    </row>
    <row r="2074" spans="2:5" x14ac:dyDescent="0.2">
      <c r="B2074" s="25" t="s">
        <v>3467</v>
      </c>
      <c r="C2074" s="25">
        <v>542544</v>
      </c>
      <c r="D2074" s="25" t="s">
        <v>3468</v>
      </c>
      <c r="E2074" s="25" t="s">
        <v>372</v>
      </c>
    </row>
    <row r="2075" spans="2:5" x14ac:dyDescent="0.2">
      <c r="B2075" s="25" t="s">
        <v>3469</v>
      </c>
      <c r="C2075" s="25">
        <v>532926</v>
      </c>
      <c r="D2075" s="25" t="s">
        <v>3470</v>
      </c>
      <c r="E2075" s="25" t="s">
        <v>2208</v>
      </c>
    </row>
    <row r="2076" spans="2:5" x14ac:dyDescent="0.2">
      <c r="B2076" s="25" t="s">
        <v>3471</v>
      </c>
      <c r="C2076" s="25">
        <v>504076</v>
      </c>
      <c r="D2076" s="25" t="s">
        <v>389</v>
      </c>
      <c r="E2076" s="25" t="s">
        <v>432</v>
      </c>
    </row>
    <row r="2077" spans="2:5" x14ac:dyDescent="0.2">
      <c r="B2077" s="25" t="s">
        <v>3472</v>
      </c>
      <c r="C2077" s="25">
        <v>514448</v>
      </c>
      <c r="D2077" s="25" t="s">
        <v>389</v>
      </c>
      <c r="E2077" s="25" t="s">
        <v>549</v>
      </c>
    </row>
    <row r="2078" spans="2:5" x14ac:dyDescent="0.2">
      <c r="B2078" s="25" t="s">
        <v>3473</v>
      </c>
      <c r="C2078" s="25">
        <v>513250</v>
      </c>
      <c r="D2078" s="25" t="s">
        <v>3474</v>
      </c>
      <c r="E2078" s="25" t="s">
        <v>432</v>
      </c>
    </row>
    <row r="2079" spans="2:5" x14ac:dyDescent="0.2">
      <c r="B2079" s="25" t="s">
        <v>3475</v>
      </c>
      <c r="C2079" s="25">
        <v>539246</v>
      </c>
      <c r="D2079" s="25" t="s">
        <v>389</v>
      </c>
      <c r="E2079" s="25" t="s">
        <v>411</v>
      </c>
    </row>
    <row r="2080" spans="2:5" x14ac:dyDescent="0.2">
      <c r="B2080" s="25" t="s">
        <v>3476</v>
      </c>
      <c r="C2080" s="25">
        <v>532673</v>
      </c>
      <c r="D2080" s="25" t="s">
        <v>3477</v>
      </c>
      <c r="E2080" s="25" t="s">
        <v>1088</v>
      </c>
    </row>
    <row r="2081" spans="2:5" x14ac:dyDescent="0.2">
      <c r="B2081" s="25" t="s">
        <v>3478</v>
      </c>
      <c r="C2081" s="25">
        <v>539686</v>
      </c>
      <c r="D2081" s="25" t="s">
        <v>389</v>
      </c>
      <c r="E2081" s="25" t="s">
        <v>528</v>
      </c>
    </row>
    <row r="2082" spans="2:5" x14ac:dyDescent="0.2">
      <c r="B2082" s="25" t="s">
        <v>3479</v>
      </c>
      <c r="C2082" s="25">
        <v>532889</v>
      </c>
      <c r="D2082" s="25" t="s">
        <v>3480</v>
      </c>
      <c r="E2082" s="25" t="s">
        <v>404</v>
      </c>
    </row>
    <row r="2083" spans="2:5" x14ac:dyDescent="0.2">
      <c r="B2083" s="25" t="s">
        <v>3481</v>
      </c>
      <c r="C2083" s="25">
        <v>511728</v>
      </c>
      <c r="D2083" s="25" t="s">
        <v>389</v>
      </c>
      <c r="E2083" s="25" t="s">
        <v>406</v>
      </c>
    </row>
    <row r="2084" spans="2:5" x14ac:dyDescent="0.2">
      <c r="B2084" s="25" t="s">
        <v>3482</v>
      </c>
      <c r="C2084" s="25">
        <v>514360</v>
      </c>
      <c r="D2084" s="25" t="s">
        <v>389</v>
      </c>
      <c r="E2084" s="25" t="s">
        <v>787</v>
      </c>
    </row>
    <row r="2085" spans="2:5" x14ac:dyDescent="0.2">
      <c r="B2085" s="25" t="s">
        <v>3483</v>
      </c>
      <c r="C2085" s="25">
        <v>542323</v>
      </c>
      <c r="D2085" s="25" t="s">
        <v>3484</v>
      </c>
      <c r="E2085" s="25" t="s">
        <v>528</v>
      </c>
    </row>
    <row r="2086" spans="2:5" x14ac:dyDescent="0.2">
      <c r="B2086" s="25" t="s">
        <v>3485</v>
      </c>
      <c r="C2086" s="25">
        <v>540756</v>
      </c>
      <c r="D2086" s="25" t="s">
        <v>389</v>
      </c>
      <c r="E2086" s="25" t="s">
        <v>3169</v>
      </c>
    </row>
    <row r="2087" spans="2:5" x14ac:dyDescent="0.2">
      <c r="B2087" s="25" t="s">
        <v>3486</v>
      </c>
      <c r="C2087" s="25">
        <v>539393</v>
      </c>
      <c r="D2087" s="25" t="s">
        <v>389</v>
      </c>
      <c r="E2087" s="25" t="s">
        <v>1067</v>
      </c>
    </row>
    <row r="2088" spans="2:5" x14ac:dyDescent="0.2">
      <c r="B2088" s="25" t="s">
        <v>3487</v>
      </c>
      <c r="C2088" s="25">
        <v>524322</v>
      </c>
      <c r="D2088" s="25" t="s">
        <v>389</v>
      </c>
      <c r="E2088" s="25" t="s">
        <v>427</v>
      </c>
    </row>
    <row r="2089" spans="2:5" x14ac:dyDescent="0.2">
      <c r="B2089" s="25" t="s">
        <v>3488</v>
      </c>
      <c r="C2089" s="25">
        <v>524109</v>
      </c>
      <c r="D2089" s="25" t="s">
        <v>3489</v>
      </c>
      <c r="E2089" s="25" t="s">
        <v>397</v>
      </c>
    </row>
    <row r="2090" spans="2:5" x14ac:dyDescent="0.2">
      <c r="B2090" s="25" t="s">
        <v>3490</v>
      </c>
      <c r="C2090" s="25">
        <v>524675</v>
      </c>
      <c r="D2090" s="25" t="s">
        <v>389</v>
      </c>
      <c r="E2090" s="25" t="s">
        <v>411</v>
      </c>
    </row>
    <row r="2091" spans="2:5" x14ac:dyDescent="0.2">
      <c r="B2091" s="25" t="s">
        <v>3491</v>
      </c>
      <c r="C2091" s="25">
        <v>531778</v>
      </c>
      <c r="D2091" s="25" t="s">
        <v>389</v>
      </c>
      <c r="E2091" s="25" t="s">
        <v>369</v>
      </c>
    </row>
    <row r="2092" spans="2:5" x14ac:dyDescent="0.2">
      <c r="B2092" s="25" t="s">
        <v>3492</v>
      </c>
      <c r="C2092" s="25">
        <v>504840</v>
      </c>
      <c r="D2092" s="25" t="s">
        <v>389</v>
      </c>
      <c r="E2092" s="25" t="s">
        <v>584</v>
      </c>
    </row>
    <row r="2093" spans="2:5" x14ac:dyDescent="0.2">
      <c r="B2093" s="25" t="s">
        <v>3493</v>
      </c>
      <c r="C2093" s="25">
        <v>531780</v>
      </c>
      <c r="D2093" s="25" t="s">
        <v>389</v>
      </c>
      <c r="E2093" s="25" t="s">
        <v>411</v>
      </c>
    </row>
    <row r="2094" spans="2:5" x14ac:dyDescent="0.2">
      <c r="B2094" s="25" t="s">
        <v>3494</v>
      </c>
      <c r="C2094" s="25">
        <v>500233</v>
      </c>
      <c r="D2094" s="25" t="s">
        <v>3495</v>
      </c>
      <c r="E2094" s="25" t="s">
        <v>666</v>
      </c>
    </row>
    <row r="2095" spans="2:5" x14ac:dyDescent="0.2">
      <c r="B2095" s="25" t="s">
        <v>3496</v>
      </c>
      <c r="C2095" s="25">
        <v>500234</v>
      </c>
      <c r="D2095" s="25" t="s">
        <v>3497</v>
      </c>
      <c r="E2095" s="25" t="s">
        <v>402</v>
      </c>
    </row>
    <row r="2096" spans="2:5" x14ac:dyDescent="0.2">
      <c r="B2096" s="25" t="s">
        <v>3498</v>
      </c>
      <c r="C2096" s="25">
        <v>521054</v>
      </c>
      <c r="D2096" s="25" t="s">
        <v>389</v>
      </c>
      <c r="E2096" s="25" t="s">
        <v>404</v>
      </c>
    </row>
    <row r="2097" spans="2:5" x14ac:dyDescent="0.2">
      <c r="B2097" s="25" t="s">
        <v>3499</v>
      </c>
      <c r="C2097" s="25">
        <v>530201</v>
      </c>
      <c r="D2097" s="25" t="s">
        <v>389</v>
      </c>
      <c r="E2097" s="25" t="s">
        <v>404</v>
      </c>
    </row>
    <row r="2098" spans="2:5" x14ac:dyDescent="0.2">
      <c r="B2098" s="25" t="s">
        <v>3500</v>
      </c>
      <c r="C2098" s="25">
        <v>539014</v>
      </c>
      <c r="D2098" s="25" t="s">
        <v>389</v>
      </c>
      <c r="E2098" s="25" t="s">
        <v>411</v>
      </c>
    </row>
    <row r="2099" spans="2:5" x14ac:dyDescent="0.2">
      <c r="B2099" s="25" t="s">
        <v>3501</v>
      </c>
      <c r="C2099" s="25">
        <v>522287</v>
      </c>
      <c r="D2099" s="25" t="s">
        <v>3502</v>
      </c>
      <c r="E2099" s="25" t="s">
        <v>432</v>
      </c>
    </row>
    <row r="2100" spans="2:5" x14ac:dyDescent="0.2">
      <c r="B2100" s="25" t="s">
        <v>3503</v>
      </c>
      <c r="C2100" s="25" t="s">
        <v>389</v>
      </c>
      <c r="D2100" s="25" t="s">
        <v>3504</v>
      </c>
      <c r="E2100" s="25" t="s">
        <v>480</v>
      </c>
    </row>
    <row r="2101" spans="2:5" x14ac:dyDescent="0.2">
      <c r="B2101" s="25" t="s">
        <v>3505</v>
      </c>
      <c r="C2101" s="25">
        <v>513509</v>
      </c>
      <c r="D2101" s="25" t="s">
        <v>3506</v>
      </c>
      <c r="E2101" s="25" t="s">
        <v>744</v>
      </c>
    </row>
    <row r="2102" spans="2:5" x14ac:dyDescent="0.2">
      <c r="B2102" s="25" t="s">
        <v>3507</v>
      </c>
      <c r="C2102" s="25">
        <v>533302</v>
      </c>
      <c r="D2102" s="25" t="s">
        <v>3508</v>
      </c>
      <c r="E2102" s="25" t="s">
        <v>409</v>
      </c>
    </row>
    <row r="2103" spans="2:5" x14ac:dyDescent="0.2">
      <c r="B2103" s="25" t="s">
        <v>3509</v>
      </c>
      <c r="C2103" s="25">
        <v>500235</v>
      </c>
      <c r="D2103" s="25" t="s">
        <v>3510</v>
      </c>
      <c r="E2103" s="25" t="s">
        <v>421</v>
      </c>
    </row>
    <row r="2104" spans="2:5" x14ac:dyDescent="0.2">
      <c r="B2104" s="25" t="s">
        <v>3511</v>
      </c>
      <c r="C2104" s="25">
        <v>532468</v>
      </c>
      <c r="D2104" s="25" t="s">
        <v>389</v>
      </c>
      <c r="E2104" s="25" t="s">
        <v>555</v>
      </c>
    </row>
    <row r="2105" spans="2:5" x14ac:dyDescent="0.2">
      <c r="B2105" s="25" t="s">
        <v>3512</v>
      </c>
      <c r="C2105" s="25">
        <v>514322</v>
      </c>
      <c r="D2105" s="25" t="s">
        <v>389</v>
      </c>
      <c r="E2105" s="25" t="s">
        <v>404</v>
      </c>
    </row>
    <row r="2106" spans="2:5" x14ac:dyDescent="0.2">
      <c r="B2106" s="25" t="s">
        <v>3513</v>
      </c>
      <c r="C2106" s="25">
        <v>511131</v>
      </c>
      <c r="D2106" s="25" t="s">
        <v>389</v>
      </c>
      <c r="E2106" s="25" t="s">
        <v>475</v>
      </c>
    </row>
    <row r="2107" spans="2:5" x14ac:dyDescent="0.2">
      <c r="B2107" s="25" t="s">
        <v>3514</v>
      </c>
      <c r="C2107" s="25">
        <v>526668</v>
      </c>
      <c r="D2107" s="25" t="s">
        <v>3515</v>
      </c>
      <c r="E2107" s="25" t="s">
        <v>590</v>
      </c>
    </row>
    <row r="2108" spans="2:5" x14ac:dyDescent="0.2">
      <c r="B2108" s="25" t="s">
        <v>3516</v>
      </c>
      <c r="C2108" s="25">
        <v>532741</v>
      </c>
      <c r="D2108" s="25" t="s">
        <v>3517</v>
      </c>
      <c r="E2108" s="25" t="s">
        <v>421</v>
      </c>
    </row>
    <row r="2109" spans="2:5" x14ac:dyDescent="0.2">
      <c r="B2109" s="25" t="s">
        <v>3518</v>
      </c>
      <c r="C2109" s="25">
        <v>524604</v>
      </c>
      <c r="D2109" s="25" t="s">
        <v>389</v>
      </c>
      <c r="E2109" s="25" t="s">
        <v>427</v>
      </c>
    </row>
    <row r="2110" spans="2:5" x14ac:dyDescent="0.2">
      <c r="B2110" s="25" t="s">
        <v>3519</v>
      </c>
      <c r="C2110" s="25">
        <v>780003</v>
      </c>
      <c r="D2110" s="25" t="s">
        <v>389</v>
      </c>
      <c r="E2110" s="25" t="s">
        <v>480</v>
      </c>
    </row>
    <row r="2111" spans="2:5" x14ac:dyDescent="0.2">
      <c r="B2111" s="25" t="s">
        <v>3520</v>
      </c>
      <c r="C2111" s="25">
        <v>506184</v>
      </c>
      <c r="D2111" s="25" t="s">
        <v>3521</v>
      </c>
      <c r="E2111" s="25" t="s">
        <v>503</v>
      </c>
    </row>
    <row r="2112" spans="2:5" x14ac:dyDescent="0.2">
      <c r="B2112" s="25" t="s">
        <v>3522</v>
      </c>
      <c r="C2112" s="25">
        <v>538896</v>
      </c>
      <c r="D2112" s="25" t="s">
        <v>389</v>
      </c>
      <c r="E2112" s="25" t="s">
        <v>437</v>
      </c>
    </row>
    <row r="2113" spans="2:5" x14ac:dyDescent="0.2">
      <c r="B2113" s="25" t="s">
        <v>3523</v>
      </c>
      <c r="C2113" s="25">
        <v>541005</v>
      </c>
      <c r="D2113" s="25" t="s">
        <v>389</v>
      </c>
      <c r="E2113" s="25" t="s">
        <v>796</v>
      </c>
    </row>
    <row r="2114" spans="2:5" x14ac:dyDescent="0.2">
      <c r="B2114" s="25" t="s">
        <v>3524</v>
      </c>
      <c r="C2114" s="25">
        <v>521242</v>
      </c>
      <c r="D2114" s="25" t="s">
        <v>389</v>
      </c>
      <c r="E2114" s="25" t="s">
        <v>404</v>
      </c>
    </row>
    <row r="2115" spans="2:5" x14ac:dyDescent="0.2">
      <c r="B2115" s="25" t="s">
        <v>3525</v>
      </c>
      <c r="C2115" s="25">
        <v>500236</v>
      </c>
      <c r="D2115" s="25" t="s">
        <v>3526</v>
      </c>
      <c r="E2115" s="25" t="s">
        <v>755</v>
      </c>
    </row>
    <row r="2116" spans="2:5" x14ac:dyDescent="0.2">
      <c r="B2116" s="25" t="s">
        <v>3527</v>
      </c>
      <c r="C2116" s="25">
        <v>513456</v>
      </c>
      <c r="D2116" s="25" t="s">
        <v>389</v>
      </c>
      <c r="E2116" s="25" t="s">
        <v>712</v>
      </c>
    </row>
    <row r="2117" spans="2:5" x14ac:dyDescent="0.2">
      <c r="B2117" s="25" t="s">
        <v>3528</v>
      </c>
      <c r="C2117" s="25">
        <v>506525</v>
      </c>
      <c r="D2117" s="25" t="s">
        <v>3529</v>
      </c>
      <c r="E2117" s="25" t="s">
        <v>437</v>
      </c>
    </row>
    <row r="2118" spans="2:5" x14ac:dyDescent="0.2">
      <c r="B2118" s="25" t="s">
        <v>3530</v>
      </c>
      <c r="C2118" s="25">
        <v>507779</v>
      </c>
      <c r="D2118" s="25" t="s">
        <v>389</v>
      </c>
      <c r="E2118" s="25" t="s">
        <v>584</v>
      </c>
    </row>
    <row r="2119" spans="2:5" x14ac:dyDescent="0.2">
      <c r="B2119" s="25" t="s">
        <v>3531</v>
      </c>
      <c r="C2119" s="25">
        <v>500165</v>
      </c>
      <c r="D2119" s="25" t="s">
        <v>3532</v>
      </c>
      <c r="E2119" s="25" t="s">
        <v>666</v>
      </c>
    </row>
    <row r="2120" spans="2:5" x14ac:dyDescent="0.2">
      <c r="B2120" s="25" t="s">
        <v>3533</v>
      </c>
      <c r="C2120" s="25">
        <v>540515</v>
      </c>
      <c r="D2120" s="25" t="s">
        <v>389</v>
      </c>
      <c r="E2120" s="25" t="s">
        <v>372</v>
      </c>
    </row>
    <row r="2121" spans="2:5" x14ac:dyDescent="0.2">
      <c r="B2121" s="25" t="s">
        <v>3534</v>
      </c>
      <c r="C2121" s="25">
        <v>512399</v>
      </c>
      <c r="D2121" s="25" t="s">
        <v>389</v>
      </c>
      <c r="E2121" s="25" t="s">
        <v>372</v>
      </c>
    </row>
    <row r="2122" spans="2:5" x14ac:dyDescent="0.2">
      <c r="B2122" s="25" t="s">
        <v>3535</v>
      </c>
      <c r="C2122" s="25">
        <v>512036</v>
      </c>
      <c r="D2122" s="25" t="s">
        <v>389</v>
      </c>
      <c r="E2122" s="25" t="s">
        <v>404</v>
      </c>
    </row>
    <row r="2123" spans="2:5" x14ac:dyDescent="0.2">
      <c r="B2123" s="25" t="s">
        <v>3536</v>
      </c>
      <c r="C2123" s="25">
        <v>539679</v>
      </c>
      <c r="D2123" s="25" t="s">
        <v>389</v>
      </c>
      <c r="E2123" s="25" t="s">
        <v>406</v>
      </c>
    </row>
    <row r="2124" spans="2:5" x14ac:dyDescent="0.2">
      <c r="B2124" s="25" t="s">
        <v>3537</v>
      </c>
      <c r="C2124" s="25" t="s">
        <v>389</v>
      </c>
      <c r="D2124" s="25" t="s">
        <v>3538</v>
      </c>
      <c r="E2124" s="25" t="s">
        <v>400</v>
      </c>
    </row>
    <row r="2125" spans="2:5" x14ac:dyDescent="0.2">
      <c r="B2125" s="25" t="s">
        <v>3539</v>
      </c>
      <c r="C2125" s="25">
        <v>526115</v>
      </c>
      <c r="D2125" s="25" t="s">
        <v>389</v>
      </c>
      <c r="E2125" s="25" t="s">
        <v>503</v>
      </c>
    </row>
    <row r="2126" spans="2:5" x14ac:dyDescent="0.2">
      <c r="B2126" s="25" t="s">
        <v>3540</v>
      </c>
      <c r="C2126" s="25">
        <v>541161</v>
      </c>
      <c r="D2126" s="25" t="s">
        <v>3541</v>
      </c>
      <c r="E2126" s="25" t="s">
        <v>475</v>
      </c>
    </row>
    <row r="2127" spans="2:5" x14ac:dyDescent="0.2">
      <c r="B2127" s="25" t="s">
        <v>3542</v>
      </c>
      <c r="C2127" s="25">
        <v>533451</v>
      </c>
      <c r="D2127" s="25" t="s">
        <v>3543</v>
      </c>
      <c r="E2127" s="25" t="s">
        <v>528</v>
      </c>
    </row>
    <row r="2128" spans="2:5" x14ac:dyDescent="0.2">
      <c r="B2128" s="25" t="s">
        <v>3544</v>
      </c>
      <c r="C2128" s="25">
        <v>538928</v>
      </c>
      <c r="D2128" s="25" t="s">
        <v>389</v>
      </c>
      <c r="E2128" s="25" t="s">
        <v>406</v>
      </c>
    </row>
    <row r="2129" spans="2:5" x14ac:dyDescent="0.2">
      <c r="B2129" s="25" t="s">
        <v>3545</v>
      </c>
      <c r="C2129" s="25">
        <v>537784</v>
      </c>
      <c r="D2129" s="25" t="s">
        <v>389</v>
      </c>
      <c r="E2129" s="25" t="s">
        <v>810</v>
      </c>
    </row>
    <row r="2130" spans="2:5" x14ac:dyDescent="0.2">
      <c r="B2130" s="25" t="s">
        <v>3546</v>
      </c>
      <c r="C2130" s="25">
        <v>590003</v>
      </c>
      <c r="D2130" s="25" t="s">
        <v>3547</v>
      </c>
      <c r="E2130" s="25" t="s">
        <v>707</v>
      </c>
    </row>
    <row r="2131" spans="2:5" x14ac:dyDescent="0.2">
      <c r="B2131" s="25" t="s">
        <v>3548</v>
      </c>
      <c r="C2131" s="25">
        <v>531687</v>
      </c>
      <c r="D2131" s="25" t="s">
        <v>3549</v>
      </c>
      <c r="E2131" s="25" t="s">
        <v>587</v>
      </c>
    </row>
    <row r="2132" spans="2:5" x14ac:dyDescent="0.2">
      <c r="B2132" s="25" t="s">
        <v>3550</v>
      </c>
      <c r="C2132" s="25">
        <v>539533</v>
      </c>
      <c r="D2132" s="25" t="s">
        <v>389</v>
      </c>
      <c r="E2132" s="25" t="s">
        <v>372</v>
      </c>
    </row>
    <row r="2133" spans="2:5" x14ac:dyDescent="0.2">
      <c r="B2133" s="25" t="s">
        <v>3551</v>
      </c>
      <c r="C2133" s="25">
        <v>502933</v>
      </c>
      <c r="D2133" s="25" t="s">
        <v>389</v>
      </c>
      <c r="E2133" s="25" t="s">
        <v>404</v>
      </c>
    </row>
    <row r="2134" spans="2:5" x14ac:dyDescent="0.2">
      <c r="B2134" s="25" t="s">
        <v>3552</v>
      </c>
      <c r="C2134" s="25">
        <v>532925</v>
      </c>
      <c r="D2134" s="25" t="s">
        <v>3553</v>
      </c>
      <c r="E2134" s="25" t="s">
        <v>787</v>
      </c>
    </row>
    <row r="2135" spans="2:5" x14ac:dyDescent="0.2">
      <c r="B2135" s="25" t="s">
        <v>3554</v>
      </c>
      <c r="C2135" s="25">
        <v>532899</v>
      </c>
      <c r="D2135" s="25" t="s">
        <v>3555</v>
      </c>
      <c r="E2135" s="25" t="s">
        <v>587</v>
      </c>
    </row>
    <row r="2136" spans="2:5" x14ac:dyDescent="0.2">
      <c r="B2136" s="25" t="s">
        <v>3556</v>
      </c>
      <c r="C2136" s="25">
        <v>524444</v>
      </c>
      <c r="D2136" s="25" t="s">
        <v>389</v>
      </c>
      <c r="E2136" s="25" t="s">
        <v>638</v>
      </c>
    </row>
    <row r="2137" spans="2:5" x14ac:dyDescent="0.2">
      <c r="B2137" s="25" t="s">
        <v>3557</v>
      </c>
      <c r="C2137" s="25">
        <v>535136</v>
      </c>
      <c r="D2137" s="25" t="s">
        <v>389</v>
      </c>
      <c r="E2137" s="25" t="s">
        <v>404</v>
      </c>
    </row>
    <row r="2138" spans="2:5" x14ac:dyDescent="0.2">
      <c r="B2138" s="25" t="s">
        <v>3558</v>
      </c>
      <c r="C2138" s="25">
        <v>590041</v>
      </c>
      <c r="D2138" s="25" t="s">
        <v>3559</v>
      </c>
      <c r="E2138" s="25" t="s">
        <v>535</v>
      </c>
    </row>
    <row r="2139" spans="2:5" x14ac:dyDescent="0.2">
      <c r="B2139" s="25" t="s">
        <v>3560</v>
      </c>
      <c r="C2139" s="25">
        <v>530255</v>
      </c>
      <c r="D2139" s="25" t="s">
        <v>389</v>
      </c>
      <c r="E2139" s="25" t="s">
        <v>383</v>
      </c>
    </row>
    <row r="2140" spans="2:5" x14ac:dyDescent="0.2">
      <c r="B2140" s="25" t="s">
        <v>3561</v>
      </c>
      <c r="C2140" s="25">
        <v>539276</v>
      </c>
      <c r="D2140" s="25" t="s">
        <v>3562</v>
      </c>
      <c r="E2140" s="25" t="s">
        <v>3169</v>
      </c>
    </row>
    <row r="2141" spans="2:5" x14ac:dyDescent="0.2">
      <c r="B2141" s="25" t="s">
        <v>3563</v>
      </c>
      <c r="C2141" s="25">
        <v>504084</v>
      </c>
      <c r="D2141" s="25" t="s">
        <v>389</v>
      </c>
      <c r="E2141" s="25" t="s">
        <v>687</v>
      </c>
    </row>
    <row r="2142" spans="2:5" x14ac:dyDescent="0.2">
      <c r="B2142" s="25" t="s">
        <v>3564</v>
      </c>
      <c r="C2142" s="25">
        <v>539562</v>
      </c>
      <c r="D2142" s="25" t="s">
        <v>389</v>
      </c>
      <c r="E2142" s="25" t="s">
        <v>372</v>
      </c>
    </row>
    <row r="2143" spans="2:5" x14ac:dyDescent="0.2">
      <c r="B2143" s="25" t="s">
        <v>3565</v>
      </c>
      <c r="C2143" s="25">
        <v>530357</v>
      </c>
      <c r="D2143" s="25" t="s">
        <v>389</v>
      </c>
      <c r="E2143" s="25" t="s">
        <v>372</v>
      </c>
    </row>
    <row r="2144" spans="2:5" x14ac:dyDescent="0.2">
      <c r="B2144" s="25" t="s">
        <v>3566</v>
      </c>
      <c r="C2144" s="25">
        <v>530357</v>
      </c>
      <c r="D2144" s="25" t="s">
        <v>389</v>
      </c>
      <c r="E2144" s="25" t="s">
        <v>372</v>
      </c>
    </row>
    <row r="2145" spans="2:5" x14ac:dyDescent="0.2">
      <c r="B2145" s="25" t="s">
        <v>3567</v>
      </c>
      <c r="C2145" s="25">
        <v>526067</v>
      </c>
      <c r="D2145" s="25" t="s">
        <v>389</v>
      </c>
      <c r="E2145" s="25" t="s">
        <v>584</v>
      </c>
    </row>
    <row r="2146" spans="2:5" x14ac:dyDescent="0.2">
      <c r="B2146" s="25" t="s">
        <v>3568</v>
      </c>
      <c r="C2146" s="25">
        <v>531784</v>
      </c>
      <c r="D2146" s="25" t="s">
        <v>389</v>
      </c>
      <c r="E2146" s="25" t="s">
        <v>787</v>
      </c>
    </row>
    <row r="2147" spans="2:5" x14ac:dyDescent="0.2">
      <c r="B2147" s="25" t="s">
        <v>3569</v>
      </c>
      <c r="C2147" s="25">
        <v>590066</v>
      </c>
      <c r="D2147" s="25" t="s">
        <v>3570</v>
      </c>
      <c r="E2147" s="25" t="s">
        <v>402</v>
      </c>
    </row>
    <row r="2148" spans="2:5" x14ac:dyDescent="0.2">
      <c r="B2148" s="25" t="s">
        <v>3571</v>
      </c>
      <c r="C2148" s="25">
        <v>533192</v>
      </c>
      <c r="D2148" s="25" t="s">
        <v>3572</v>
      </c>
      <c r="E2148" s="25" t="s">
        <v>1088</v>
      </c>
    </row>
    <row r="2149" spans="2:5" x14ac:dyDescent="0.2">
      <c r="B2149" s="25" t="s">
        <v>3573</v>
      </c>
      <c r="C2149" s="25">
        <v>540385</v>
      </c>
      <c r="D2149" s="25" t="s">
        <v>389</v>
      </c>
      <c r="E2149" s="25" t="s">
        <v>372</v>
      </c>
    </row>
    <row r="2150" spans="2:5" x14ac:dyDescent="0.2">
      <c r="B2150" s="25" t="s">
        <v>3574</v>
      </c>
      <c r="C2150" s="25">
        <v>532054</v>
      </c>
      <c r="D2150" s="25" t="s">
        <v>3575</v>
      </c>
      <c r="E2150" s="25" t="s">
        <v>503</v>
      </c>
    </row>
    <row r="2151" spans="2:5" x14ac:dyDescent="0.2">
      <c r="B2151" s="25" t="s">
        <v>3576</v>
      </c>
      <c r="C2151" s="25">
        <v>532714</v>
      </c>
      <c r="D2151" s="25" t="s">
        <v>3577</v>
      </c>
      <c r="E2151" s="25" t="s">
        <v>432</v>
      </c>
    </row>
    <row r="2152" spans="2:5" x14ac:dyDescent="0.2">
      <c r="B2152" s="25" t="s">
        <v>3578</v>
      </c>
      <c r="C2152" s="25">
        <v>508993</v>
      </c>
      <c r="D2152" s="25" t="s">
        <v>389</v>
      </c>
      <c r="E2152" s="25" t="s">
        <v>475</v>
      </c>
    </row>
    <row r="2153" spans="2:5" x14ac:dyDescent="0.2">
      <c r="B2153" s="25" t="s">
        <v>3579</v>
      </c>
      <c r="C2153" s="25">
        <v>518011</v>
      </c>
      <c r="D2153" s="25" t="s">
        <v>389</v>
      </c>
      <c r="E2153" s="25" t="s">
        <v>402</v>
      </c>
    </row>
    <row r="2154" spans="2:5" x14ac:dyDescent="0.2">
      <c r="B2154" s="25" t="s">
        <v>3580</v>
      </c>
      <c r="C2154" s="25" t="s">
        <v>389</v>
      </c>
      <c r="D2154" s="25" t="s">
        <v>3581</v>
      </c>
      <c r="E2154" s="25" t="s">
        <v>400</v>
      </c>
    </row>
    <row r="2155" spans="2:5" x14ac:dyDescent="0.2">
      <c r="B2155" s="25" t="s">
        <v>3582</v>
      </c>
      <c r="C2155" s="25">
        <v>517569</v>
      </c>
      <c r="D2155" s="25" t="s">
        <v>3583</v>
      </c>
      <c r="E2155" s="25" t="s">
        <v>687</v>
      </c>
    </row>
    <row r="2156" spans="2:5" x14ac:dyDescent="0.2">
      <c r="B2156" s="25" t="s">
        <v>3584</v>
      </c>
      <c r="C2156" s="25">
        <v>519602</v>
      </c>
      <c r="D2156" s="25" t="s">
        <v>3585</v>
      </c>
      <c r="E2156" s="25" t="s">
        <v>482</v>
      </c>
    </row>
    <row r="2157" spans="2:5" x14ac:dyDescent="0.2">
      <c r="B2157" s="25" t="s">
        <v>3586</v>
      </c>
      <c r="C2157" s="25">
        <v>506528</v>
      </c>
      <c r="D2157" s="25" t="s">
        <v>389</v>
      </c>
      <c r="E2157" s="25" t="s">
        <v>549</v>
      </c>
    </row>
    <row r="2158" spans="2:5" x14ac:dyDescent="0.2">
      <c r="B2158" s="25" t="s">
        <v>3587</v>
      </c>
      <c r="C2158" s="25">
        <v>531163</v>
      </c>
      <c r="D2158" s="25" t="s">
        <v>3588</v>
      </c>
      <c r="E2158" s="25" t="s">
        <v>549</v>
      </c>
    </row>
    <row r="2159" spans="2:5" x14ac:dyDescent="0.2">
      <c r="B2159" s="25" t="s">
        <v>3589</v>
      </c>
      <c r="C2159" s="25">
        <v>506530</v>
      </c>
      <c r="D2159" s="25" t="s">
        <v>389</v>
      </c>
      <c r="E2159" s="25" t="s">
        <v>584</v>
      </c>
    </row>
    <row r="2160" spans="2:5" x14ac:dyDescent="0.2">
      <c r="B2160" s="25" t="s">
        <v>3590</v>
      </c>
      <c r="C2160" s="25">
        <v>505890</v>
      </c>
      <c r="D2160" s="25" t="s">
        <v>389</v>
      </c>
      <c r="E2160" s="25" t="s">
        <v>397</v>
      </c>
    </row>
    <row r="2161" spans="2:5" x14ac:dyDescent="0.2">
      <c r="B2161" s="25" t="s">
        <v>3591</v>
      </c>
      <c r="C2161" s="25">
        <v>505890</v>
      </c>
      <c r="D2161" s="25" t="s">
        <v>389</v>
      </c>
      <c r="E2161" s="25" t="s">
        <v>397</v>
      </c>
    </row>
    <row r="2162" spans="2:5" x14ac:dyDescent="0.2">
      <c r="B2162" s="25" t="s">
        <v>3592</v>
      </c>
      <c r="C2162" s="25">
        <v>540953</v>
      </c>
      <c r="D2162" s="25" t="s">
        <v>389</v>
      </c>
      <c r="E2162" s="25" t="s">
        <v>503</v>
      </c>
    </row>
    <row r="2163" spans="2:5" x14ac:dyDescent="0.2">
      <c r="B2163" s="25" t="s">
        <v>3593</v>
      </c>
      <c r="C2163" s="25">
        <v>530163</v>
      </c>
      <c r="D2163" s="25" t="s">
        <v>389</v>
      </c>
      <c r="E2163" s="25" t="s">
        <v>427</v>
      </c>
    </row>
    <row r="2164" spans="2:5" x14ac:dyDescent="0.2">
      <c r="B2164" s="25" t="s">
        <v>3594</v>
      </c>
      <c r="C2164" s="25">
        <v>532686</v>
      </c>
      <c r="D2164" s="25" t="s">
        <v>3595</v>
      </c>
      <c r="E2164" s="25" t="s">
        <v>512</v>
      </c>
    </row>
    <row r="2165" spans="2:5" x14ac:dyDescent="0.2">
      <c r="B2165" s="25" t="s">
        <v>3596</v>
      </c>
      <c r="C2165" s="25">
        <v>532686</v>
      </c>
      <c r="D2165" s="25" t="s">
        <v>3595</v>
      </c>
      <c r="E2165" s="25" t="s">
        <v>512</v>
      </c>
    </row>
    <row r="2166" spans="2:5" x14ac:dyDescent="0.2">
      <c r="B2166" s="25" t="s">
        <v>3597</v>
      </c>
      <c r="C2166" s="25">
        <v>507180</v>
      </c>
      <c r="D2166" s="25" t="s">
        <v>3598</v>
      </c>
      <c r="E2166" s="25" t="s">
        <v>1088</v>
      </c>
    </row>
    <row r="2167" spans="2:5" x14ac:dyDescent="0.2">
      <c r="B2167" s="25" t="s">
        <v>3599</v>
      </c>
      <c r="C2167" s="25">
        <v>524174</v>
      </c>
      <c r="D2167" s="25" t="s">
        <v>389</v>
      </c>
      <c r="E2167" s="25" t="s">
        <v>437</v>
      </c>
    </row>
    <row r="2168" spans="2:5" x14ac:dyDescent="0.2">
      <c r="B2168" s="25" t="s">
        <v>3600</v>
      </c>
      <c r="C2168" s="25">
        <v>533289</v>
      </c>
      <c r="D2168" s="25" t="s">
        <v>3601</v>
      </c>
      <c r="E2168" s="25" t="s">
        <v>710</v>
      </c>
    </row>
    <row r="2169" spans="2:5" x14ac:dyDescent="0.2">
      <c r="B2169" s="25" t="s">
        <v>3602</v>
      </c>
      <c r="C2169" s="25">
        <v>502937</v>
      </c>
      <c r="D2169" s="25" t="s">
        <v>3603</v>
      </c>
      <c r="E2169" s="25" t="s">
        <v>378</v>
      </c>
    </row>
    <row r="2170" spans="2:5" x14ac:dyDescent="0.2">
      <c r="B2170" s="25" t="s">
        <v>3604</v>
      </c>
      <c r="C2170" s="25">
        <v>532732</v>
      </c>
      <c r="D2170" s="25" t="s">
        <v>3605</v>
      </c>
      <c r="E2170" s="25" t="s">
        <v>503</v>
      </c>
    </row>
    <row r="2171" spans="2:5" x14ac:dyDescent="0.2">
      <c r="B2171" s="25" t="s">
        <v>3606</v>
      </c>
      <c r="C2171" s="25">
        <v>507948</v>
      </c>
      <c r="D2171" s="25" t="s">
        <v>389</v>
      </c>
      <c r="E2171" s="25" t="s">
        <v>406</v>
      </c>
    </row>
    <row r="2172" spans="2:5" x14ac:dyDescent="0.2">
      <c r="B2172" s="25" t="s">
        <v>3607</v>
      </c>
      <c r="C2172" s="25">
        <v>512597</v>
      </c>
      <c r="D2172" s="25" t="s">
        <v>3608</v>
      </c>
      <c r="E2172" s="25" t="s">
        <v>406</v>
      </c>
    </row>
    <row r="2173" spans="2:5" x14ac:dyDescent="0.2">
      <c r="B2173" s="25" t="s">
        <v>3609</v>
      </c>
      <c r="C2173" s="25" t="s">
        <v>389</v>
      </c>
      <c r="D2173" s="25" t="s">
        <v>3610</v>
      </c>
      <c r="E2173" s="25" t="s">
        <v>406</v>
      </c>
    </row>
    <row r="2174" spans="2:5" x14ac:dyDescent="0.2">
      <c r="B2174" s="25" t="s">
        <v>3611</v>
      </c>
      <c r="C2174" s="25">
        <v>500239</v>
      </c>
      <c r="D2174" s="25" t="s">
        <v>389</v>
      </c>
      <c r="E2174" s="25" t="s">
        <v>404</v>
      </c>
    </row>
    <row r="2175" spans="2:5" x14ac:dyDescent="0.2">
      <c r="B2175" s="25" t="s">
        <v>3612</v>
      </c>
      <c r="C2175" s="25">
        <v>531609</v>
      </c>
      <c r="D2175" s="25" t="s">
        <v>389</v>
      </c>
      <c r="E2175" s="25" t="s">
        <v>584</v>
      </c>
    </row>
    <row r="2176" spans="2:5" x14ac:dyDescent="0.2">
      <c r="B2176" s="25" t="s">
        <v>3613</v>
      </c>
      <c r="C2176" s="25">
        <v>540775</v>
      </c>
      <c r="D2176" s="25" t="s">
        <v>3614</v>
      </c>
      <c r="E2176" s="25" t="s">
        <v>815</v>
      </c>
    </row>
    <row r="2177" spans="2:5" x14ac:dyDescent="0.2">
      <c r="B2177" s="25" t="s">
        <v>3615</v>
      </c>
      <c r="C2177" s="25">
        <v>540775</v>
      </c>
      <c r="D2177" s="25" t="s">
        <v>3614</v>
      </c>
      <c r="E2177" s="25" t="s">
        <v>815</v>
      </c>
    </row>
    <row r="2178" spans="2:5" x14ac:dyDescent="0.2">
      <c r="B2178" s="25" t="s">
        <v>3616</v>
      </c>
      <c r="C2178" s="25">
        <v>590068</v>
      </c>
      <c r="D2178" s="25" t="s">
        <v>3617</v>
      </c>
      <c r="E2178" s="25" t="s">
        <v>411</v>
      </c>
    </row>
    <row r="2179" spans="2:5" x14ac:dyDescent="0.2">
      <c r="B2179" s="25" t="s">
        <v>3618</v>
      </c>
      <c r="C2179" s="25">
        <v>507794</v>
      </c>
      <c r="D2179" s="25" t="s">
        <v>389</v>
      </c>
      <c r="E2179" s="25" t="s">
        <v>897</v>
      </c>
    </row>
    <row r="2180" spans="2:5" x14ac:dyDescent="0.2">
      <c r="B2180" s="25" t="s">
        <v>3619</v>
      </c>
      <c r="C2180" s="25">
        <v>504269</v>
      </c>
      <c r="D2180" s="25" t="s">
        <v>3620</v>
      </c>
      <c r="E2180" s="25" t="s">
        <v>1154</v>
      </c>
    </row>
    <row r="2181" spans="2:5" x14ac:dyDescent="0.2">
      <c r="B2181" s="25" t="s">
        <v>3621</v>
      </c>
      <c r="C2181" s="25">
        <v>590068</v>
      </c>
      <c r="D2181" s="25" t="s">
        <v>3617</v>
      </c>
      <c r="E2181" s="25" t="s">
        <v>411</v>
      </c>
    </row>
    <row r="2182" spans="2:5" x14ac:dyDescent="0.2">
      <c r="B2182" s="25" t="s">
        <v>3622</v>
      </c>
      <c r="C2182" s="25">
        <v>519064</v>
      </c>
      <c r="D2182" s="25" t="s">
        <v>389</v>
      </c>
      <c r="E2182" s="25" t="s">
        <v>587</v>
      </c>
    </row>
    <row r="2183" spans="2:5" x14ac:dyDescent="0.2">
      <c r="B2183" s="25" t="s">
        <v>3623</v>
      </c>
      <c r="C2183" s="25">
        <v>531892</v>
      </c>
      <c r="D2183" s="25" t="s">
        <v>3624</v>
      </c>
      <c r="E2183" s="25" t="s">
        <v>372</v>
      </c>
    </row>
    <row r="2184" spans="2:5" x14ac:dyDescent="0.2">
      <c r="B2184" s="25" t="s">
        <v>3625</v>
      </c>
      <c r="C2184" s="25">
        <v>506178</v>
      </c>
      <c r="D2184" s="25" t="s">
        <v>389</v>
      </c>
      <c r="E2184" s="25" t="s">
        <v>411</v>
      </c>
    </row>
    <row r="2185" spans="2:5" x14ac:dyDescent="0.2">
      <c r="B2185" s="25" t="s">
        <v>3626</v>
      </c>
      <c r="C2185" s="25">
        <v>521127</v>
      </c>
      <c r="D2185" s="25" t="s">
        <v>389</v>
      </c>
      <c r="E2185" s="25" t="s">
        <v>404</v>
      </c>
    </row>
    <row r="2186" spans="2:5" x14ac:dyDescent="0.2">
      <c r="B2186" s="25" t="s">
        <v>3627</v>
      </c>
      <c r="C2186" s="25">
        <v>539788</v>
      </c>
      <c r="D2186" s="25" t="s">
        <v>389</v>
      </c>
      <c r="E2186" s="25" t="s">
        <v>423</v>
      </c>
    </row>
    <row r="2187" spans="2:5" x14ac:dyDescent="0.2">
      <c r="B2187" s="25" t="s">
        <v>3628</v>
      </c>
      <c r="C2187" s="25">
        <v>507435</v>
      </c>
      <c r="D2187" s="25" t="s">
        <v>389</v>
      </c>
      <c r="E2187" s="25" t="s">
        <v>1021</v>
      </c>
    </row>
    <row r="2188" spans="2:5" x14ac:dyDescent="0.2">
      <c r="B2188" s="25" t="s">
        <v>3629</v>
      </c>
      <c r="C2188" s="25">
        <v>507435</v>
      </c>
      <c r="D2188" s="25" t="s">
        <v>389</v>
      </c>
      <c r="E2188" s="25" t="s">
        <v>1021</v>
      </c>
    </row>
    <row r="2189" spans="2:5" x14ac:dyDescent="0.2">
      <c r="B2189" s="25" t="s">
        <v>3630</v>
      </c>
      <c r="C2189" s="25">
        <v>535730</v>
      </c>
      <c r="D2189" s="25" t="s">
        <v>389</v>
      </c>
      <c r="E2189" s="25" t="s">
        <v>404</v>
      </c>
    </row>
    <row r="2190" spans="2:5" x14ac:dyDescent="0.2">
      <c r="B2190" s="25" t="s">
        <v>3631</v>
      </c>
      <c r="C2190" s="25">
        <v>531692</v>
      </c>
      <c r="D2190" s="25" t="s">
        <v>389</v>
      </c>
      <c r="E2190" s="25" t="s">
        <v>590</v>
      </c>
    </row>
    <row r="2191" spans="2:5" x14ac:dyDescent="0.2">
      <c r="B2191" s="25" t="s">
        <v>3632</v>
      </c>
      <c r="C2191" s="25">
        <v>513693</v>
      </c>
      <c r="D2191" s="25" t="s">
        <v>389</v>
      </c>
      <c r="E2191" s="25" t="s">
        <v>421</v>
      </c>
    </row>
    <row r="2192" spans="2:5" x14ac:dyDescent="0.2">
      <c r="B2192" s="25" t="s">
        <v>3633</v>
      </c>
      <c r="C2192" s="25">
        <v>540812</v>
      </c>
      <c r="D2192" s="25" t="s">
        <v>389</v>
      </c>
      <c r="E2192" s="25" t="s">
        <v>859</v>
      </c>
    </row>
    <row r="2193" spans="2:5" x14ac:dyDescent="0.2">
      <c r="B2193" s="25" t="s">
        <v>3634</v>
      </c>
      <c r="C2193" s="25">
        <v>507946</v>
      </c>
      <c r="D2193" s="25" t="s">
        <v>389</v>
      </c>
      <c r="E2193" s="25" t="s">
        <v>411</v>
      </c>
    </row>
    <row r="2194" spans="2:5" x14ac:dyDescent="0.2">
      <c r="B2194" s="25" t="s">
        <v>3635</v>
      </c>
      <c r="C2194" s="25">
        <v>507946</v>
      </c>
      <c r="D2194" s="25" t="s">
        <v>389</v>
      </c>
      <c r="E2194" s="25" t="s">
        <v>411</v>
      </c>
    </row>
    <row r="2195" spans="2:5" x14ac:dyDescent="0.2">
      <c r="B2195" s="25" t="s">
        <v>3636</v>
      </c>
      <c r="C2195" s="25">
        <v>535566</v>
      </c>
      <c r="D2195" s="25" t="s">
        <v>389</v>
      </c>
      <c r="E2195" s="25" t="s">
        <v>406</v>
      </c>
    </row>
    <row r="2196" spans="2:5" x14ac:dyDescent="0.2">
      <c r="B2196" s="25" t="s">
        <v>3637</v>
      </c>
      <c r="C2196" s="25">
        <v>524699</v>
      </c>
      <c r="D2196" s="25" t="s">
        <v>389</v>
      </c>
      <c r="E2196" s="25" t="s">
        <v>437</v>
      </c>
    </row>
    <row r="2197" spans="2:5" x14ac:dyDescent="0.2">
      <c r="B2197" s="25" t="s">
        <v>3638</v>
      </c>
      <c r="C2197" s="25">
        <v>522101</v>
      </c>
      <c r="D2197" s="25" t="s">
        <v>389</v>
      </c>
      <c r="E2197" s="25" t="s">
        <v>397</v>
      </c>
    </row>
    <row r="2198" spans="2:5" x14ac:dyDescent="0.2">
      <c r="B2198" s="25" t="s">
        <v>3639</v>
      </c>
      <c r="C2198" s="25">
        <v>523218</v>
      </c>
      <c r="D2198" s="25" t="s">
        <v>3640</v>
      </c>
      <c r="E2198" s="25" t="s">
        <v>931</v>
      </c>
    </row>
    <row r="2199" spans="2:5" x14ac:dyDescent="0.2">
      <c r="B2199" s="25" t="s">
        <v>3641</v>
      </c>
      <c r="C2199" s="25">
        <v>524500</v>
      </c>
      <c r="D2199" s="25" t="s">
        <v>3642</v>
      </c>
      <c r="E2199" s="25" t="s">
        <v>427</v>
      </c>
    </row>
    <row r="2200" spans="2:5" x14ac:dyDescent="0.2">
      <c r="B2200" s="25" t="s">
        <v>3643</v>
      </c>
      <c r="C2200" s="25">
        <v>524500</v>
      </c>
      <c r="D2200" s="25" t="s">
        <v>3642</v>
      </c>
      <c r="E2200" s="25" t="s">
        <v>427</v>
      </c>
    </row>
    <row r="2201" spans="2:5" x14ac:dyDescent="0.2">
      <c r="B2201" s="25" t="s">
        <v>3644</v>
      </c>
      <c r="C2201" s="25">
        <v>532067</v>
      </c>
      <c r="D2201" s="25" t="s">
        <v>389</v>
      </c>
      <c r="E2201" s="25" t="s">
        <v>533</v>
      </c>
    </row>
    <row r="2202" spans="2:5" x14ac:dyDescent="0.2">
      <c r="B2202" s="25" t="s">
        <v>3645</v>
      </c>
      <c r="C2202" s="25">
        <v>532067</v>
      </c>
      <c r="D2202" s="25" t="s">
        <v>389</v>
      </c>
      <c r="E2202" s="25" t="s">
        <v>533</v>
      </c>
    </row>
    <row r="2203" spans="2:5" x14ac:dyDescent="0.2">
      <c r="B2203" s="25" t="s">
        <v>3646</v>
      </c>
      <c r="C2203" s="25">
        <v>530313</v>
      </c>
      <c r="D2203" s="25" t="s">
        <v>3647</v>
      </c>
      <c r="E2203" s="25" t="s">
        <v>427</v>
      </c>
    </row>
    <row r="2204" spans="2:5" x14ac:dyDescent="0.2">
      <c r="B2204" s="25" t="s">
        <v>3648</v>
      </c>
      <c r="C2204" s="25">
        <v>500240</v>
      </c>
      <c r="D2204" s="25" t="s">
        <v>389</v>
      </c>
      <c r="E2204" s="25" t="s">
        <v>1047</v>
      </c>
    </row>
    <row r="2205" spans="2:5" x14ac:dyDescent="0.2">
      <c r="B2205" s="25" t="s">
        <v>3649</v>
      </c>
      <c r="C2205" s="25">
        <v>531274</v>
      </c>
      <c r="D2205" s="25" t="s">
        <v>389</v>
      </c>
      <c r="E2205" s="25" t="s">
        <v>406</v>
      </c>
    </row>
    <row r="2206" spans="2:5" x14ac:dyDescent="0.2">
      <c r="B2206" s="25" t="s">
        <v>3650</v>
      </c>
      <c r="C2206" s="25">
        <v>524019</v>
      </c>
      <c r="D2206" s="25" t="s">
        <v>3651</v>
      </c>
      <c r="E2206" s="25" t="s">
        <v>509</v>
      </c>
    </row>
    <row r="2207" spans="2:5" x14ac:dyDescent="0.2">
      <c r="B2207" s="25" t="s">
        <v>3652</v>
      </c>
      <c r="C2207" s="25">
        <v>524019</v>
      </c>
      <c r="D2207" s="25" t="s">
        <v>3651</v>
      </c>
      <c r="E2207" s="25" t="s">
        <v>509</v>
      </c>
    </row>
    <row r="2208" spans="2:5" x14ac:dyDescent="0.2">
      <c r="B2208" s="25" t="s">
        <v>3653</v>
      </c>
      <c r="C2208" s="25">
        <v>530215</v>
      </c>
      <c r="D2208" s="25" t="s">
        <v>389</v>
      </c>
      <c r="E2208" s="25" t="s">
        <v>475</v>
      </c>
    </row>
    <row r="2209" spans="2:5" x14ac:dyDescent="0.2">
      <c r="B2209" s="25" t="s">
        <v>3654</v>
      </c>
      <c r="C2209" s="25">
        <v>512329</v>
      </c>
      <c r="D2209" s="25" t="s">
        <v>389</v>
      </c>
      <c r="E2209" s="25" t="s">
        <v>810</v>
      </c>
    </row>
    <row r="2210" spans="2:5" x14ac:dyDescent="0.2">
      <c r="B2210" s="25" t="s">
        <v>3655</v>
      </c>
      <c r="C2210" s="25">
        <v>540680</v>
      </c>
      <c r="D2210" s="25" t="s">
        <v>3656</v>
      </c>
      <c r="E2210" s="25" t="s">
        <v>421</v>
      </c>
    </row>
    <row r="2211" spans="2:5" x14ac:dyDescent="0.2">
      <c r="B2211" s="25" t="s">
        <v>3657</v>
      </c>
      <c r="C2211" s="25">
        <v>531413</v>
      </c>
      <c r="D2211" s="25" t="s">
        <v>389</v>
      </c>
      <c r="E2211" s="25" t="s">
        <v>2381</v>
      </c>
    </row>
    <row r="2212" spans="2:5" x14ac:dyDescent="0.2">
      <c r="B2212" s="25" t="s">
        <v>3658</v>
      </c>
      <c r="C2212" s="25">
        <v>537750</v>
      </c>
      <c r="D2212" s="25" t="s">
        <v>389</v>
      </c>
      <c r="E2212" s="25" t="s">
        <v>409</v>
      </c>
    </row>
    <row r="2213" spans="2:5" x14ac:dyDescent="0.2">
      <c r="B2213" s="25" t="s">
        <v>3659</v>
      </c>
      <c r="C2213" s="25">
        <v>532967</v>
      </c>
      <c r="D2213" s="25" t="s">
        <v>3660</v>
      </c>
      <c r="E2213" s="25" t="s">
        <v>549</v>
      </c>
    </row>
    <row r="2214" spans="2:5" x14ac:dyDescent="0.2">
      <c r="B2214" s="25" t="s">
        <v>3661</v>
      </c>
      <c r="C2214" s="25">
        <v>500241</v>
      </c>
      <c r="D2214" s="25" t="s">
        <v>3662</v>
      </c>
      <c r="E2214" s="25" t="s">
        <v>397</v>
      </c>
    </row>
    <row r="2215" spans="2:5" x14ac:dyDescent="0.2">
      <c r="B2215" s="25" t="s">
        <v>3663</v>
      </c>
      <c r="C2215" s="25">
        <v>533193</v>
      </c>
      <c r="D2215" s="25" t="s">
        <v>3664</v>
      </c>
      <c r="E2215" s="25" t="s">
        <v>687</v>
      </c>
    </row>
    <row r="2216" spans="2:5" x14ac:dyDescent="0.2">
      <c r="B2216" s="25" t="s">
        <v>3665</v>
      </c>
      <c r="C2216" s="25">
        <v>500245</v>
      </c>
      <c r="D2216" s="25" t="s">
        <v>389</v>
      </c>
      <c r="E2216" s="25" t="s">
        <v>421</v>
      </c>
    </row>
    <row r="2217" spans="2:5" x14ac:dyDescent="0.2">
      <c r="B2217" s="25" t="s">
        <v>3666</v>
      </c>
      <c r="C2217" s="25">
        <v>500243</v>
      </c>
      <c r="D2217" s="25" t="s">
        <v>3667</v>
      </c>
      <c r="E2217" s="25" t="s">
        <v>397</v>
      </c>
    </row>
    <row r="2218" spans="2:5" x14ac:dyDescent="0.2">
      <c r="B2218" s="25" t="s">
        <v>3668</v>
      </c>
      <c r="C2218" s="25">
        <v>533293</v>
      </c>
      <c r="D2218" s="25" t="s">
        <v>3669</v>
      </c>
      <c r="E2218" s="25" t="s">
        <v>744</v>
      </c>
    </row>
    <row r="2219" spans="2:5" x14ac:dyDescent="0.2">
      <c r="B2219" s="25" t="s">
        <v>3670</v>
      </c>
      <c r="C2219" s="25">
        <v>505283</v>
      </c>
      <c r="D2219" s="25" t="s">
        <v>389</v>
      </c>
      <c r="E2219" s="25" t="s">
        <v>397</v>
      </c>
    </row>
    <row r="2220" spans="2:5" x14ac:dyDescent="0.2">
      <c r="B2220" s="25" t="s">
        <v>3671</v>
      </c>
      <c r="C2220" s="25">
        <v>530145</v>
      </c>
      <c r="D2220" s="25" t="s">
        <v>389</v>
      </c>
      <c r="E2220" s="25" t="s">
        <v>509</v>
      </c>
    </row>
    <row r="2221" spans="2:5" x14ac:dyDescent="0.2">
      <c r="B2221" s="25" t="s">
        <v>3672</v>
      </c>
      <c r="C2221" s="25">
        <v>521248</v>
      </c>
      <c r="D2221" s="25" t="s">
        <v>3673</v>
      </c>
      <c r="E2221" s="25" t="s">
        <v>503</v>
      </c>
    </row>
    <row r="2222" spans="2:5" x14ac:dyDescent="0.2">
      <c r="B2222" s="25" t="s">
        <v>3674</v>
      </c>
      <c r="C2222" s="25">
        <v>532304</v>
      </c>
      <c r="D2222" s="25" t="s">
        <v>389</v>
      </c>
      <c r="E2222" s="25" t="s">
        <v>372</v>
      </c>
    </row>
    <row r="2223" spans="2:5" x14ac:dyDescent="0.2">
      <c r="B2223" s="25" t="s">
        <v>3675</v>
      </c>
      <c r="C2223" s="25">
        <v>532304</v>
      </c>
      <c r="D2223" s="25" t="s">
        <v>389</v>
      </c>
      <c r="E2223" s="25" t="s">
        <v>372</v>
      </c>
    </row>
    <row r="2224" spans="2:5" x14ac:dyDescent="0.2">
      <c r="B2224" s="25" t="s">
        <v>3676</v>
      </c>
      <c r="C2224" s="25">
        <v>530235</v>
      </c>
      <c r="D2224" s="25" t="s">
        <v>389</v>
      </c>
      <c r="E2224" s="25" t="s">
        <v>406</v>
      </c>
    </row>
    <row r="2225" spans="2:5" x14ac:dyDescent="0.2">
      <c r="B2225" s="25" t="s">
        <v>3677</v>
      </c>
      <c r="C2225" s="25">
        <v>526409</v>
      </c>
      <c r="D2225" s="25" t="s">
        <v>389</v>
      </c>
      <c r="E2225" s="25" t="s">
        <v>509</v>
      </c>
    </row>
    <row r="2226" spans="2:5" x14ac:dyDescent="0.2">
      <c r="B2226" s="25" t="s">
        <v>3678</v>
      </c>
      <c r="C2226" s="25">
        <v>526409</v>
      </c>
      <c r="D2226" s="25" t="s">
        <v>389</v>
      </c>
      <c r="E2226" s="25" t="s">
        <v>509</v>
      </c>
    </row>
    <row r="2227" spans="2:5" x14ac:dyDescent="0.2">
      <c r="B2227" s="25" t="s">
        <v>3679</v>
      </c>
      <c r="C2227" s="25">
        <v>523652</v>
      </c>
      <c r="D2227" s="25" t="s">
        <v>389</v>
      </c>
      <c r="E2227" s="25" t="s">
        <v>509</v>
      </c>
    </row>
    <row r="2228" spans="2:5" x14ac:dyDescent="0.2">
      <c r="B2228" s="25" t="s">
        <v>3680</v>
      </c>
      <c r="C2228" s="25">
        <v>521238</v>
      </c>
      <c r="D2228" s="25" t="s">
        <v>389</v>
      </c>
      <c r="E2228" s="25" t="s">
        <v>714</v>
      </c>
    </row>
    <row r="2229" spans="2:5" x14ac:dyDescent="0.2">
      <c r="B2229" s="25" t="s">
        <v>3681</v>
      </c>
      <c r="C2229" s="25" t="s">
        <v>389</v>
      </c>
      <c r="D2229" s="25" t="s">
        <v>3682</v>
      </c>
      <c r="E2229" s="25" t="s">
        <v>400</v>
      </c>
    </row>
    <row r="2230" spans="2:5" x14ac:dyDescent="0.2">
      <c r="B2230" s="25" t="s">
        <v>3683</v>
      </c>
      <c r="C2230" s="25">
        <v>530771</v>
      </c>
      <c r="D2230" s="25" t="s">
        <v>389</v>
      </c>
      <c r="E2230" s="25" t="s">
        <v>406</v>
      </c>
    </row>
    <row r="2231" spans="2:5" x14ac:dyDescent="0.2">
      <c r="B2231" s="25" t="s">
        <v>3684</v>
      </c>
      <c r="C2231" s="25">
        <v>514221</v>
      </c>
      <c r="D2231" s="25" t="s">
        <v>389</v>
      </c>
      <c r="E2231" s="25" t="s">
        <v>404</v>
      </c>
    </row>
    <row r="2232" spans="2:5" x14ac:dyDescent="0.2">
      <c r="B2232" s="25" t="s">
        <v>3685</v>
      </c>
      <c r="C2232" s="25">
        <v>517170</v>
      </c>
      <c r="D2232" s="25" t="s">
        <v>3686</v>
      </c>
      <c r="E2232" s="25" t="s">
        <v>687</v>
      </c>
    </row>
    <row r="2233" spans="2:5" x14ac:dyDescent="0.2">
      <c r="B2233" s="25" t="s">
        <v>3687</v>
      </c>
      <c r="C2233" s="25">
        <v>524520</v>
      </c>
      <c r="D2233" s="25" t="s">
        <v>389</v>
      </c>
      <c r="E2233" s="25" t="s">
        <v>578</v>
      </c>
    </row>
    <row r="2234" spans="2:5" x14ac:dyDescent="0.2">
      <c r="B2234" s="25" t="s">
        <v>3688</v>
      </c>
      <c r="C2234" s="25">
        <v>524520</v>
      </c>
      <c r="D2234" s="25" t="s">
        <v>389</v>
      </c>
      <c r="E2234" s="25" t="s">
        <v>578</v>
      </c>
    </row>
    <row r="2235" spans="2:5" x14ac:dyDescent="0.2">
      <c r="B2235" s="25" t="s">
        <v>3689</v>
      </c>
      <c r="C2235" s="25">
        <v>531578</v>
      </c>
      <c r="D2235" s="25" t="s">
        <v>389</v>
      </c>
      <c r="E2235" s="25" t="s">
        <v>475</v>
      </c>
    </row>
    <row r="2236" spans="2:5" x14ac:dyDescent="0.2">
      <c r="B2236" s="25" t="s">
        <v>3690</v>
      </c>
      <c r="C2236" s="25">
        <v>519415</v>
      </c>
      <c r="D2236" s="25" t="s">
        <v>389</v>
      </c>
      <c r="E2236" s="25" t="s">
        <v>449</v>
      </c>
    </row>
    <row r="2237" spans="2:5" x14ac:dyDescent="0.2">
      <c r="B2237" s="25" t="s">
        <v>3691</v>
      </c>
      <c r="C2237" s="25">
        <v>540468</v>
      </c>
      <c r="D2237" s="25" t="s">
        <v>389</v>
      </c>
      <c r="E2237" s="25" t="s">
        <v>1354</v>
      </c>
    </row>
    <row r="2238" spans="2:5" x14ac:dyDescent="0.2">
      <c r="B2238" s="25" t="s">
        <v>3692</v>
      </c>
      <c r="C2238" s="25">
        <v>532942</v>
      </c>
      <c r="D2238" s="25" t="s">
        <v>3693</v>
      </c>
      <c r="E2238" s="25" t="s">
        <v>787</v>
      </c>
    </row>
    <row r="2239" spans="2:5" x14ac:dyDescent="0.2">
      <c r="B2239" s="25" t="s">
        <v>3694</v>
      </c>
      <c r="C2239" s="25">
        <v>512559</v>
      </c>
      <c r="D2239" s="25" t="s">
        <v>3695</v>
      </c>
      <c r="E2239" s="25" t="s">
        <v>587</v>
      </c>
    </row>
    <row r="2240" spans="2:5" x14ac:dyDescent="0.2">
      <c r="B2240" s="25" t="s">
        <v>3696</v>
      </c>
      <c r="C2240" s="25">
        <v>523207</v>
      </c>
      <c r="D2240" s="25" t="s">
        <v>3697</v>
      </c>
      <c r="E2240" s="25" t="s">
        <v>935</v>
      </c>
    </row>
    <row r="2241" spans="2:5" x14ac:dyDescent="0.2">
      <c r="B2241" s="25" t="s">
        <v>3698</v>
      </c>
      <c r="C2241" s="25">
        <v>532924</v>
      </c>
      <c r="D2241" s="25" t="s">
        <v>3699</v>
      </c>
      <c r="E2241" s="25" t="s">
        <v>475</v>
      </c>
    </row>
    <row r="2242" spans="2:5" x14ac:dyDescent="0.2">
      <c r="B2242" s="25" t="s">
        <v>3700</v>
      </c>
      <c r="C2242" s="25">
        <v>539910</v>
      </c>
      <c r="D2242" s="25" t="s">
        <v>389</v>
      </c>
      <c r="E2242" s="25" t="s">
        <v>392</v>
      </c>
    </row>
    <row r="2243" spans="2:5" x14ac:dyDescent="0.2">
      <c r="B2243" s="25" t="s">
        <v>3701</v>
      </c>
      <c r="C2243" s="25">
        <v>514128</v>
      </c>
      <c r="D2243" s="25" t="s">
        <v>389</v>
      </c>
      <c r="E2243" s="25" t="s">
        <v>404</v>
      </c>
    </row>
    <row r="2244" spans="2:5" x14ac:dyDescent="0.2">
      <c r="B2244" s="25" t="s">
        <v>3702</v>
      </c>
      <c r="C2244" s="25">
        <v>524280</v>
      </c>
      <c r="D2244" s="25" t="s">
        <v>3703</v>
      </c>
      <c r="E2244" s="25" t="s">
        <v>427</v>
      </c>
    </row>
    <row r="2245" spans="2:5" x14ac:dyDescent="0.2">
      <c r="B2245" s="25" t="s">
        <v>3704</v>
      </c>
      <c r="C2245" s="25">
        <v>500247</v>
      </c>
      <c r="D2245" s="25" t="s">
        <v>3705</v>
      </c>
      <c r="E2245" s="25" t="s">
        <v>707</v>
      </c>
    </row>
    <row r="2246" spans="2:5" x14ac:dyDescent="0.2">
      <c r="B2246" s="25" t="s">
        <v>3706</v>
      </c>
      <c r="C2246" s="25">
        <v>590097</v>
      </c>
      <c r="D2246" s="25" t="s">
        <v>3707</v>
      </c>
      <c r="E2246" s="25" t="s">
        <v>372</v>
      </c>
    </row>
    <row r="2247" spans="2:5" x14ac:dyDescent="0.2">
      <c r="B2247" s="25" t="s">
        <v>3708</v>
      </c>
      <c r="C2247" s="25">
        <v>590107</v>
      </c>
      <c r="D2247" s="25" t="s">
        <v>3709</v>
      </c>
      <c r="E2247" s="25" t="s">
        <v>372</v>
      </c>
    </row>
    <row r="2248" spans="2:5" x14ac:dyDescent="0.2">
      <c r="B2248" s="25" t="s">
        <v>3710</v>
      </c>
      <c r="C2248" s="25">
        <v>532985</v>
      </c>
      <c r="D2248" s="25" t="s">
        <v>3711</v>
      </c>
      <c r="E2248" s="25" t="s">
        <v>372</v>
      </c>
    </row>
    <row r="2249" spans="2:5" x14ac:dyDescent="0.2">
      <c r="B2249" s="25" t="s">
        <v>3712</v>
      </c>
      <c r="C2249" s="25">
        <v>507474</v>
      </c>
      <c r="D2249" s="25" t="s">
        <v>389</v>
      </c>
      <c r="E2249" s="25" t="s">
        <v>469</v>
      </c>
    </row>
    <row r="2250" spans="2:5" x14ac:dyDescent="0.2">
      <c r="B2250" s="25" t="s">
        <v>3713</v>
      </c>
      <c r="C2250" s="25" t="s">
        <v>389</v>
      </c>
      <c r="D2250" s="25" t="s">
        <v>3714</v>
      </c>
      <c r="E2250" s="25" t="s">
        <v>480</v>
      </c>
    </row>
    <row r="2251" spans="2:5" x14ac:dyDescent="0.2">
      <c r="B2251" s="25" t="s">
        <v>3715</v>
      </c>
      <c r="C2251" s="25">
        <v>530299</v>
      </c>
      <c r="D2251" s="25" t="s">
        <v>3716</v>
      </c>
      <c r="E2251" s="25" t="s">
        <v>411</v>
      </c>
    </row>
    <row r="2252" spans="2:5" x14ac:dyDescent="0.2">
      <c r="B2252" s="25" t="s">
        <v>3717</v>
      </c>
      <c r="C2252" s="25" t="s">
        <v>389</v>
      </c>
      <c r="D2252" s="25" t="s">
        <v>3718</v>
      </c>
      <c r="E2252" s="25" t="s">
        <v>480</v>
      </c>
    </row>
    <row r="2253" spans="2:5" x14ac:dyDescent="0.2">
      <c r="B2253" s="25" t="s">
        <v>3719</v>
      </c>
      <c r="C2253" s="25">
        <v>511138</v>
      </c>
      <c r="D2253" s="25" t="s">
        <v>389</v>
      </c>
      <c r="E2253" s="25" t="s">
        <v>406</v>
      </c>
    </row>
    <row r="2254" spans="2:5" x14ac:dyDescent="0.2">
      <c r="B2254" s="25" t="s">
        <v>3720</v>
      </c>
      <c r="C2254" s="25">
        <v>539599</v>
      </c>
      <c r="D2254" s="25" t="s">
        <v>389</v>
      </c>
      <c r="E2254" s="25" t="s">
        <v>423</v>
      </c>
    </row>
    <row r="2255" spans="2:5" x14ac:dyDescent="0.2">
      <c r="B2255" s="25" t="s">
        <v>3721</v>
      </c>
      <c r="C2255" s="25">
        <v>523323</v>
      </c>
      <c r="D2255" s="25" t="s">
        <v>389</v>
      </c>
      <c r="E2255" s="25" t="s">
        <v>578</v>
      </c>
    </row>
    <row r="2256" spans="2:5" x14ac:dyDescent="0.2">
      <c r="B2256" s="25" t="s">
        <v>3722</v>
      </c>
      <c r="C2256" s="25">
        <v>505585</v>
      </c>
      <c r="D2256" s="25" t="s">
        <v>389</v>
      </c>
      <c r="E2256" s="25" t="s">
        <v>810</v>
      </c>
    </row>
    <row r="2257" spans="2:5" x14ac:dyDescent="0.2">
      <c r="B2257" s="25" t="s">
        <v>3723</v>
      </c>
      <c r="C2257" s="25">
        <v>507598</v>
      </c>
      <c r="D2257" s="25" t="s">
        <v>389</v>
      </c>
      <c r="E2257" s="25" t="s">
        <v>469</v>
      </c>
    </row>
    <row r="2258" spans="2:5" x14ac:dyDescent="0.2">
      <c r="B2258" s="25" t="s">
        <v>3724</v>
      </c>
      <c r="C2258" s="25">
        <v>532400</v>
      </c>
      <c r="D2258" s="25" t="s">
        <v>3725</v>
      </c>
      <c r="E2258" s="25" t="s">
        <v>375</v>
      </c>
    </row>
    <row r="2259" spans="2:5" x14ac:dyDescent="0.2">
      <c r="B2259" s="25" t="s">
        <v>3726</v>
      </c>
      <c r="C2259" s="25">
        <v>542651</v>
      </c>
      <c r="D2259" s="25" t="s">
        <v>3727</v>
      </c>
      <c r="E2259" s="25" t="s">
        <v>3728</v>
      </c>
    </row>
    <row r="2260" spans="2:5" x14ac:dyDescent="0.2">
      <c r="B2260" s="25" t="s">
        <v>3729</v>
      </c>
      <c r="C2260" s="25">
        <v>542459</v>
      </c>
      <c r="D2260" s="25" t="s">
        <v>3730</v>
      </c>
      <c r="E2260" s="25" t="s">
        <v>3728</v>
      </c>
    </row>
    <row r="2261" spans="2:5" x14ac:dyDescent="0.2">
      <c r="B2261" s="25" t="s">
        <v>3731</v>
      </c>
      <c r="C2261" s="25">
        <v>501261</v>
      </c>
      <c r="D2261" s="25" t="s">
        <v>389</v>
      </c>
      <c r="E2261" s="25" t="s">
        <v>372</v>
      </c>
    </row>
    <row r="2262" spans="2:5" x14ac:dyDescent="0.2">
      <c r="B2262" s="25" t="s">
        <v>3732</v>
      </c>
      <c r="C2262" s="25">
        <v>530813</v>
      </c>
      <c r="D2262" s="25" t="s">
        <v>3733</v>
      </c>
      <c r="E2262" s="25" t="s">
        <v>449</v>
      </c>
    </row>
    <row r="2263" spans="2:5" x14ac:dyDescent="0.2">
      <c r="B2263" s="25" t="s">
        <v>3734</v>
      </c>
      <c r="C2263" s="25">
        <v>524518</v>
      </c>
      <c r="D2263" s="25" t="s">
        <v>3735</v>
      </c>
      <c r="E2263" s="25" t="s">
        <v>427</v>
      </c>
    </row>
    <row r="2264" spans="2:5" x14ac:dyDescent="0.2">
      <c r="B2264" s="25" t="s">
        <v>3736</v>
      </c>
      <c r="C2264" s="25">
        <v>530139</v>
      </c>
      <c r="D2264" s="25" t="s">
        <v>389</v>
      </c>
      <c r="E2264" s="25" t="s">
        <v>406</v>
      </c>
    </row>
    <row r="2265" spans="2:5" x14ac:dyDescent="0.2">
      <c r="B2265" s="25" t="s">
        <v>3737</v>
      </c>
      <c r="C2265" s="25">
        <v>531328</v>
      </c>
      <c r="D2265" s="25" t="s">
        <v>389</v>
      </c>
      <c r="E2265" s="25" t="s">
        <v>1354</v>
      </c>
    </row>
    <row r="2266" spans="2:5" x14ac:dyDescent="0.2">
      <c r="B2266" s="25" t="s">
        <v>3738</v>
      </c>
      <c r="C2266" s="25">
        <v>533482</v>
      </c>
      <c r="D2266" s="25" t="s">
        <v>3739</v>
      </c>
      <c r="E2266" s="25" t="s">
        <v>787</v>
      </c>
    </row>
    <row r="2267" spans="2:5" x14ac:dyDescent="0.2">
      <c r="B2267" s="25" t="s">
        <v>3740</v>
      </c>
      <c r="C2267" s="25" t="s">
        <v>389</v>
      </c>
      <c r="D2267" s="25" t="s">
        <v>3741</v>
      </c>
      <c r="E2267" s="25" t="s">
        <v>400</v>
      </c>
    </row>
    <row r="2268" spans="2:5" x14ac:dyDescent="0.2">
      <c r="B2268" s="25" t="s">
        <v>3742</v>
      </c>
      <c r="C2268" s="25">
        <v>539384</v>
      </c>
      <c r="D2268" s="25" t="s">
        <v>389</v>
      </c>
      <c r="E2268" s="25" t="s">
        <v>406</v>
      </c>
    </row>
    <row r="2269" spans="2:5" x14ac:dyDescent="0.2">
      <c r="B2269" s="25" t="s">
        <v>3743</v>
      </c>
      <c r="C2269" s="25">
        <v>504392</v>
      </c>
      <c r="D2269" s="25" t="s">
        <v>389</v>
      </c>
      <c r="E2269" s="25" t="s">
        <v>372</v>
      </c>
    </row>
    <row r="2270" spans="2:5" x14ac:dyDescent="0.2">
      <c r="B2270" s="25" t="s">
        <v>3744</v>
      </c>
      <c r="C2270" s="25">
        <v>526423</v>
      </c>
      <c r="D2270" s="25" t="s">
        <v>389</v>
      </c>
      <c r="E2270" s="25" t="s">
        <v>509</v>
      </c>
    </row>
    <row r="2271" spans="2:5" x14ac:dyDescent="0.2">
      <c r="B2271" s="25" t="s">
        <v>3745</v>
      </c>
      <c r="C2271" s="25">
        <v>526423</v>
      </c>
      <c r="D2271" s="25" t="s">
        <v>389</v>
      </c>
      <c r="E2271" s="25" t="s">
        <v>509</v>
      </c>
    </row>
    <row r="2272" spans="2:5" x14ac:dyDescent="0.2">
      <c r="B2272" s="25" t="s">
        <v>3746</v>
      </c>
      <c r="C2272" s="25">
        <v>533210</v>
      </c>
      <c r="D2272" s="25" t="s">
        <v>389</v>
      </c>
      <c r="E2272" s="25" t="s">
        <v>638</v>
      </c>
    </row>
    <row r="2273" spans="2:5" x14ac:dyDescent="0.2">
      <c r="B2273" s="25" t="s">
        <v>3747</v>
      </c>
      <c r="C2273" s="25" t="s">
        <v>389</v>
      </c>
      <c r="D2273" s="25" t="s">
        <v>3748</v>
      </c>
      <c r="E2273" s="25" t="s">
        <v>400</v>
      </c>
    </row>
    <row r="2274" spans="2:5" x14ac:dyDescent="0.2">
      <c r="B2274" s="25" t="s">
        <v>3749</v>
      </c>
      <c r="C2274" s="25">
        <v>523550</v>
      </c>
      <c r="D2274" s="25" t="s">
        <v>389</v>
      </c>
      <c r="E2274" s="25" t="s">
        <v>378</v>
      </c>
    </row>
    <row r="2275" spans="2:5" x14ac:dyDescent="0.2">
      <c r="B2275" s="25" t="s">
        <v>3750</v>
      </c>
      <c r="C2275" s="25">
        <v>500249</v>
      </c>
      <c r="D2275" s="25" t="s">
        <v>3751</v>
      </c>
      <c r="E2275" s="25" t="s">
        <v>397</v>
      </c>
    </row>
    <row r="2276" spans="2:5" x14ac:dyDescent="0.2">
      <c r="B2276" s="25" t="s">
        <v>3752</v>
      </c>
      <c r="C2276" s="25">
        <v>519421</v>
      </c>
      <c r="D2276" s="25" t="s">
        <v>389</v>
      </c>
      <c r="E2276" s="25" t="s">
        <v>449</v>
      </c>
    </row>
    <row r="2277" spans="2:5" x14ac:dyDescent="0.2">
      <c r="B2277" s="25" t="s">
        <v>3753</v>
      </c>
      <c r="C2277" s="25" t="s">
        <v>389</v>
      </c>
      <c r="D2277" s="25" t="s">
        <v>3754</v>
      </c>
      <c r="E2277" s="25" t="s">
        <v>400</v>
      </c>
    </row>
    <row r="2278" spans="2:5" x14ac:dyDescent="0.2">
      <c r="B2278" s="25" t="s">
        <v>3755</v>
      </c>
      <c r="C2278" s="25">
        <v>503626</v>
      </c>
      <c r="D2278" s="25" t="s">
        <v>389</v>
      </c>
      <c r="E2278" s="25" t="s">
        <v>372</v>
      </c>
    </row>
    <row r="2279" spans="2:5" x14ac:dyDescent="0.2">
      <c r="B2279" s="25" t="s">
        <v>3756</v>
      </c>
      <c r="C2279" s="25">
        <v>532997</v>
      </c>
      <c r="D2279" s="25" t="s">
        <v>3757</v>
      </c>
      <c r="E2279" s="25" t="s">
        <v>528</v>
      </c>
    </row>
    <row r="2280" spans="2:5" x14ac:dyDescent="0.2">
      <c r="B2280" s="25" t="s">
        <v>3758</v>
      </c>
      <c r="C2280" s="25">
        <v>530149</v>
      </c>
      <c r="D2280" s="25" t="s">
        <v>389</v>
      </c>
      <c r="E2280" s="25" t="s">
        <v>404</v>
      </c>
    </row>
    <row r="2281" spans="2:5" x14ac:dyDescent="0.2">
      <c r="B2281" s="25" t="s">
        <v>3759</v>
      </c>
      <c r="C2281" s="25">
        <v>532081</v>
      </c>
      <c r="D2281" s="25" t="s">
        <v>3760</v>
      </c>
      <c r="E2281" s="25" t="s">
        <v>392</v>
      </c>
    </row>
    <row r="2282" spans="2:5" x14ac:dyDescent="0.2">
      <c r="B2282" s="25" t="s">
        <v>3761</v>
      </c>
      <c r="C2282" s="25">
        <v>532937</v>
      </c>
      <c r="D2282" s="25" t="s">
        <v>389</v>
      </c>
      <c r="E2282" s="25" t="s">
        <v>383</v>
      </c>
    </row>
    <row r="2283" spans="2:5" x14ac:dyDescent="0.2">
      <c r="B2283" s="25" t="s">
        <v>3762</v>
      </c>
      <c r="C2283" s="25">
        <v>539408</v>
      </c>
      <c r="D2283" s="25" t="s">
        <v>389</v>
      </c>
      <c r="E2283" s="25" t="s">
        <v>406</v>
      </c>
    </row>
    <row r="2284" spans="2:5" x14ac:dyDescent="0.2">
      <c r="B2284" s="25" t="s">
        <v>3763</v>
      </c>
      <c r="C2284" s="25">
        <v>505299</v>
      </c>
      <c r="D2284" s="25" t="s">
        <v>389</v>
      </c>
      <c r="E2284" s="25" t="s">
        <v>397</v>
      </c>
    </row>
    <row r="2285" spans="2:5" x14ac:dyDescent="0.2">
      <c r="B2285" s="25" t="s">
        <v>3764</v>
      </c>
      <c r="C2285" s="25">
        <v>513703</v>
      </c>
      <c r="D2285" s="25" t="s">
        <v>389</v>
      </c>
      <c r="E2285" s="25" t="s">
        <v>404</v>
      </c>
    </row>
    <row r="2286" spans="2:5" x14ac:dyDescent="0.2">
      <c r="B2286" s="25" t="s">
        <v>3765</v>
      </c>
      <c r="C2286" s="25">
        <v>523594</v>
      </c>
      <c r="D2286" s="25" t="s">
        <v>389</v>
      </c>
      <c r="E2286" s="25" t="s">
        <v>509</v>
      </c>
    </row>
    <row r="2287" spans="2:5" x14ac:dyDescent="0.2">
      <c r="B2287" s="25" t="s">
        <v>3766</v>
      </c>
      <c r="C2287" s="25">
        <v>511048</v>
      </c>
      <c r="D2287" s="25" t="s">
        <v>389</v>
      </c>
      <c r="E2287" s="25" t="s">
        <v>411</v>
      </c>
    </row>
    <row r="2288" spans="2:5" x14ac:dyDescent="0.2">
      <c r="B2288" s="25" t="s">
        <v>3767</v>
      </c>
      <c r="C2288" s="25">
        <v>514240</v>
      </c>
      <c r="D2288" s="25" t="s">
        <v>389</v>
      </c>
      <c r="E2288" s="25" t="s">
        <v>404</v>
      </c>
    </row>
    <row r="2289" spans="2:5" x14ac:dyDescent="0.2">
      <c r="B2289" s="25" t="s">
        <v>3768</v>
      </c>
      <c r="C2289" s="25">
        <v>536170</v>
      </c>
      <c r="D2289" s="25" t="s">
        <v>389</v>
      </c>
      <c r="E2289" s="25" t="s">
        <v>411</v>
      </c>
    </row>
    <row r="2290" spans="2:5" x14ac:dyDescent="0.2">
      <c r="B2290" s="25" t="s">
        <v>3769</v>
      </c>
      <c r="C2290" s="25">
        <v>530421</v>
      </c>
      <c r="D2290" s="25" t="s">
        <v>389</v>
      </c>
      <c r="E2290" s="25" t="s">
        <v>437</v>
      </c>
    </row>
    <row r="2291" spans="2:5" x14ac:dyDescent="0.2">
      <c r="B2291" s="25" t="s">
        <v>3770</v>
      </c>
      <c r="C2291" s="25">
        <v>531206</v>
      </c>
      <c r="D2291" s="25" t="s">
        <v>389</v>
      </c>
      <c r="E2291" s="25" t="s">
        <v>406</v>
      </c>
    </row>
    <row r="2292" spans="2:5" x14ac:dyDescent="0.2">
      <c r="B2292" s="25" t="s">
        <v>3771</v>
      </c>
      <c r="C2292" s="25">
        <v>531882</v>
      </c>
      <c r="D2292" s="25" t="s">
        <v>3772</v>
      </c>
      <c r="E2292" s="25" t="s">
        <v>449</v>
      </c>
    </row>
    <row r="2293" spans="2:5" x14ac:dyDescent="0.2">
      <c r="B2293" s="25" t="s">
        <v>3773</v>
      </c>
      <c r="C2293" s="25">
        <v>539997</v>
      </c>
      <c r="D2293" s="25" t="s">
        <v>389</v>
      </c>
      <c r="E2293" s="25" t="s">
        <v>427</v>
      </c>
    </row>
    <row r="2294" spans="2:5" x14ac:dyDescent="0.2">
      <c r="B2294" s="25" t="s">
        <v>3774</v>
      </c>
      <c r="C2294" s="25">
        <v>537669</v>
      </c>
      <c r="D2294" s="25" t="s">
        <v>389</v>
      </c>
      <c r="E2294" s="25" t="s">
        <v>467</v>
      </c>
    </row>
    <row r="2295" spans="2:5" x14ac:dyDescent="0.2">
      <c r="B2295" s="25" t="s">
        <v>3775</v>
      </c>
      <c r="C2295" s="25">
        <v>533519</v>
      </c>
      <c r="D2295" s="25" t="s">
        <v>3776</v>
      </c>
      <c r="E2295" s="25" t="s">
        <v>555</v>
      </c>
    </row>
    <row r="2296" spans="2:5" x14ac:dyDescent="0.2">
      <c r="B2296" s="25" t="s">
        <v>3777</v>
      </c>
      <c r="C2296" s="25">
        <v>540115</v>
      </c>
      <c r="D2296" s="25" t="s">
        <v>3778</v>
      </c>
      <c r="E2296" s="25" t="s">
        <v>395</v>
      </c>
    </row>
    <row r="2297" spans="2:5" x14ac:dyDescent="0.2">
      <c r="B2297" s="25" t="s">
        <v>3779</v>
      </c>
      <c r="C2297" s="25">
        <v>526947</v>
      </c>
      <c r="D2297" s="25" t="s">
        <v>3780</v>
      </c>
      <c r="E2297" s="25" t="s">
        <v>1435</v>
      </c>
    </row>
    <row r="2298" spans="2:5" x14ac:dyDescent="0.2">
      <c r="B2298" s="25" t="s">
        <v>3781</v>
      </c>
      <c r="C2298" s="25">
        <v>505693</v>
      </c>
      <c r="D2298" s="25" t="s">
        <v>3782</v>
      </c>
      <c r="E2298" s="25" t="s">
        <v>574</v>
      </c>
    </row>
    <row r="2299" spans="2:5" x14ac:dyDescent="0.2">
      <c r="B2299" s="25" t="s">
        <v>3783</v>
      </c>
      <c r="C2299" s="25">
        <v>524202</v>
      </c>
      <c r="D2299" s="25" t="s">
        <v>389</v>
      </c>
      <c r="E2299" s="25" t="s">
        <v>469</v>
      </c>
    </row>
    <row r="2300" spans="2:5" x14ac:dyDescent="0.2">
      <c r="B2300" s="25" t="s">
        <v>3784</v>
      </c>
      <c r="C2300" s="25">
        <v>524202</v>
      </c>
      <c r="D2300" s="25" t="s">
        <v>389</v>
      </c>
      <c r="E2300" s="25" t="s">
        <v>469</v>
      </c>
    </row>
    <row r="2301" spans="2:5" x14ac:dyDescent="0.2">
      <c r="B2301" s="25" t="s">
        <v>3785</v>
      </c>
      <c r="C2301" s="25">
        <v>540026</v>
      </c>
      <c r="D2301" s="25" t="s">
        <v>389</v>
      </c>
      <c r="E2301" s="25" t="s">
        <v>475</v>
      </c>
    </row>
    <row r="2302" spans="2:5" x14ac:dyDescent="0.2">
      <c r="B2302" s="25" t="s">
        <v>3786</v>
      </c>
      <c r="C2302" s="25">
        <v>530577</v>
      </c>
      <c r="D2302" s="25" t="s">
        <v>389</v>
      </c>
      <c r="E2302" s="25" t="s">
        <v>406</v>
      </c>
    </row>
    <row r="2303" spans="2:5" x14ac:dyDescent="0.2">
      <c r="B2303" s="25" t="s">
        <v>3787</v>
      </c>
      <c r="C2303" s="25">
        <v>524522</v>
      </c>
      <c r="D2303" s="25" t="s">
        <v>389</v>
      </c>
      <c r="E2303" s="25" t="s">
        <v>437</v>
      </c>
    </row>
    <row r="2304" spans="2:5" x14ac:dyDescent="0.2">
      <c r="B2304" s="25" t="s">
        <v>3788</v>
      </c>
      <c r="C2304" s="25" t="s">
        <v>389</v>
      </c>
      <c r="D2304" s="25" t="s">
        <v>3789</v>
      </c>
      <c r="E2304" s="25" t="s">
        <v>400</v>
      </c>
    </row>
    <row r="2305" spans="2:5" x14ac:dyDescent="0.2">
      <c r="B2305" s="25" t="s">
        <v>3790</v>
      </c>
      <c r="C2305" s="25">
        <v>531842</v>
      </c>
      <c r="D2305" s="25" t="s">
        <v>389</v>
      </c>
      <c r="E2305" s="25" t="s">
        <v>411</v>
      </c>
    </row>
    <row r="2306" spans="2:5" x14ac:dyDescent="0.2">
      <c r="B2306" s="25" t="s">
        <v>3791</v>
      </c>
      <c r="C2306" s="25">
        <v>535387</v>
      </c>
      <c r="D2306" s="25" t="s">
        <v>389</v>
      </c>
      <c r="E2306" s="25" t="s">
        <v>404</v>
      </c>
    </row>
    <row r="2307" spans="2:5" x14ac:dyDescent="0.2">
      <c r="B2307" s="25" t="s">
        <v>3792</v>
      </c>
      <c r="C2307" s="25">
        <v>535387</v>
      </c>
      <c r="D2307" s="25" t="s">
        <v>389</v>
      </c>
      <c r="E2307" s="25" t="s">
        <v>404</v>
      </c>
    </row>
    <row r="2308" spans="2:5" x14ac:dyDescent="0.2">
      <c r="B2308" s="25" t="s">
        <v>3793</v>
      </c>
      <c r="C2308" s="25">
        <v>505302</v>
      </c>
      <c r="D2308" s="25" t="s">
        <v>389</v>
      </c>
      <c r="E2308" s="25" t="s">
        <v>397</v>
      </c>
    </row>
    <row r="2309" spans="2:5" x14ac:dyDescent="0.2">
      <c r="B2309" s="25" t="s">
        <v>3794</v>
      </c>
      <c r="C2309" s="25">
        <v>504258</v>
      </c>
      <c r="D2309" s="25" t="s">
        <v>389</v>
      </c>
      <c r="E2309" s="25" t="s">
        <v>687</v>
      </c>
    </row>
    <row r="2310" spans="2:5" x14ac:dyDescent="0.2">
      <c r="B2310" s="25" t="s">
        <v>3795</v>
      </c>
      <c r="C2310" s="25" t="s">
        <v>389</v>
      </c>
      <c r="D2310" s="25" t="s">
        <v>3796</v>
      </c>
      <c r="E2310" s="25" t="s">
        <v>480</v>
      </c>
    </row>
    <row r="2311" spans="2:5" x14ac:dyDescent="0.2">
      <c r="B2311" s="25" t="s">
        <v>3797</v>
      </c>
      <c r="C2311" s="25">
        <v>500252</v>
      </c>
      <c r="D2311" s="25" t="s">
        <v>3798</v>
      </c>
      <c r="E2311" s="25" t="s">
        <v>397</v>
      </c>
    </row>
    <row r="2312" spans="2:5" x14ac:dyDescent="0.2">
      <c r="B2312" s="25" t="s">
        <v>3799</v>
      </c>
      <c r="C2312" s="25">
        <v>502958</v>
      </c>
      <c r="D2312" s="25" t="s">
        <v>389</v>
      </c>
      <c r="E2312" s="25" t="s">
        <v>404</v>
      </c>
    </row>
    <row r="2313" spans="2:5" x14ac:dyDescent="0.2">
      <c r="B2313" s="25" t="s">
        <v>3800</v>
      </c>
      <c r="C2313" s="25">
        <v>506079</v>
      </c>
      <c r="D2313" s="25" t="s">
        <v>3801</v>
      </c>
      <c r="E2313" s="25" t="s">
        <v>712</v>
      </c>
    </row>
    <row r="2314" spans="2:5" x14ac:dyDescent="0.2">
      <c r="B2314" s="25" t="s">
        <v>3802</v>
      </c>
      <c r="C2314" s="25">
        <v>534690</v>
      </c>
      <c r="D2314" s="25" t="s">
        <v>3803</v>
      </c>
      <c r="E2314" s="25" t="s">
        <v>707</v>
      </c>
    </row>
    <row r="2315" spans="2:5" x14ac:dyDescent="0.2">
      <c r="B2315" s="25" t="s">
        <v>3804</v>
      </c>
      <c r="C2315" s="25">
        <v>590075</v>
      </c>
      <c r="D2315" s="25" t="s">
        <v>3805</v>
      </c>
      <c r="E2315" s="25" t="s">
        <v>404</v>
      </c>
    </row>
    <row r="2316" spans="2:5" x14ac:dyDescent="0.2">
      <c r="B2316" s="25" t="s">
        <v>3806</v>
      </c>
      <c r="C2316" s="25">
        <v>539841</v>
      </c>
      <c r="D2316" s="25" t="s">
        <v>389</v>
      </c>
      <c r="E2316" s="25" t="s">
        <v>710</v>
      </c>
    </row>
    <row r="2317" spans="2:5" x14ac:dyDescent="0.2">
      <c r="B2317" s="25" t="s">
        <v>3807</v>
      </c>
      <c r="C2317" s="25">
        <v>509048</v>
      </c>
      <c r="D2317" s="25" t="s">
        <v>389</v>
      </c>
      <c r="E2317" s="25" t="s">
        <v>475</v>
      </c>
    </row>
    <row r="2318" spans="2:5" x14ac:dyDescent="0.2">
      <c r="B2318" s="25" t="s">
        <v>3808</v>
      </c>
      <c r="C2318" s="25">
        <v>532275</v>
      </c>
      <c r="D2318" s="25" t="s">
        <v>389</v>
      </c>
      <c r="E2318" s="25" t="s">
        <v>406</v>
      </c>
    </row>
    <row r="2319" spans="2:5" x14ac:dyDescent="0.2">
      <c r="B2319" s="25" t="s">
        <v>3809</v>
      </c>
      <c r="C2319" s="25">
        <v>533012</v>
      </c>
      <c r="D2319" s="25" t="s">
        <v>3810</v>
      </c>
      <c r="E2319" s="25" t="s">
        <v>475</v>
      </c>
    </row>
    <row r="2320" spans="2:5" x14ac:dyDescent="0.2">
      <c r="B2320" s="25" t="s">
        <v>3811</v>
      </c>
      <c r="C2320" s="25">
        <v>540005</v>
      </c>
      <c r="D2320" s="25" t="s">
        <v>3812</v>
      </c>
      <c r="E2320" s="25" t="s">
        <v>375</v>
      </c>
    </row>
    <row r="2321" spans="2:5" x14ac:dyDescent="0.2">
      <c r="B2321" s="25" t="s">
        <v>3813</v>
      </c>
      <c r="C2321" s="25">
        <v>500510</v>
      </c>
      <c r="D2321" s="25" t="s">
        <v>3814</v>
      </c>
      <c r="E2321" s="25" t="s">
        <v>787</v>
      </c>
    </row>
    <row r="2322" spans="2:5" x14ac:dyDescent="0.2">
      <c r="B2322" s="25" t="s">
        <v>3815</v>
      </c>
      <c r="C2322" s="25">
        <v>540702</v>
      </c>
      <c r="D2322" s="25" t="s">
        <v>3816</v>
      </c>
      <c r="E2322" s="25" t="s">
        <v>578</v>
      </c>
    </row>
    <row r="2323" spans="2:5" x14ac:dyDescent="0.2">
      <c r="B2323" s="25" t="s">
        <v>3817</v>
      </c>
      <c r="C2323" s="25">
        <v>531164</v>
      </c>
      <c r="D2323" s="25" t="s">
        <v>389</v>
      </c>
      <c r="E2323" s="25" t="s">
        <v>503</v>
      </c>
    </row>
    <row r="2324" spans="2:5" x14ac:dyDescent="0.2">
      <c r="B2324" s="25" t="s">
        <v>3818</v>
      </c>
      <c r="C2324" s="25">
        <v>539909</v>
      </c>
      <c r="D2324" s="25" t="s">
        <v>389</v>
      </c>
      <c r="E2324" s="25" t="s">
        <v>406</v>
      </c>
    </row>
    <row r="2325" spans="2:5" x14ac:dyDescent="0.2">
      <c r="B2325" s="25" t="s">
        <v>3819</v>
      </c>
      <c r="C2325" s="25" t="s">
        <v>389</v>
      </c>
      <c r="D2325" s="25" t="s">
        <v>3820</v>
      </c>
      <c r="E2325" s="25" t="s">
        <v>400</v>
      </c>
    </row>
    <row r="2326" spans="2:5" x14ac:dyDescent="0.2">
      <c r="B2326" s="25" t="s">
        <v>3821</v>
      </c>
      <c r="C2326" s="25">
        <v>540222</v>
      </c>
      <c r="D2326" s="25" t="s">
        <v>3822</v>
      </c>
      <c r="E2326" s="25" t="s">
        <v>427</v>
      </c>
    </row>
    <row r="2327" spans="2:5" x14ac:dyDescent="0.2">
      <c r="B2327" s="25" t="s">
        <v>3823</v>
      </c>
      <c r="C2327" s="25">
        <v>532829</v>
      </c>
      <c r="D2327" s="25" t="s">
        <v>389</v>
      </c>
      <c r="E2327" s="25" t="s">
        <v>815</v>
      </c>
    </row>
    <row r="2328" spans="2:5" x14ac:dyDescent="0.2">
      <c r="B2328" s="25" t="s">
        <v>3824</v>
      </c>
      <c r="C2328" s="25" t="s">
        <v>389</v>
      </c>
      <c r="D2328" s="25" t="s">
        <v>3825</v>
      </c>
      <c r="E2328" s="25" t="s">
        <v>400</v>
      </c>
    </row>
    <row r="2329" spans="2:5" x14ac:dyDescent="0.2">
      <c r="B2329" s="25" t="s">
        <v>3826</v>
      </c>
      <c r="C2329" s="25">
        <v>531288</v>
      </c>
      <c r="D2329" s="25" t="s">
        <v>389</v>
      </c>
      <c r="E2329" s="25" t="s">
        <v>406</v>
      </c>
    </row>
    <row r="2330" spans="2:5" x14ac:dyDescent="0.2">
      <c r="B2330" s="25" t="s">
        <v>3827</v>
      </c>
      <c r="C2330" s="25">
        <v>540360</v>
      </c>
      <c r="D2330" s="25" t="s">
        <v>389</v>
      </c>
      <c r="E2330" s="25" t="s">
        <v>372</v>
      </c>
    </row>
    <row r="2331" spans="2:5" x14ac:dyDescent="0.2">
      <c r="B2331" s="25" t="s">
        <v>3828</v>
      </c>
      <c r="C2331" s="25">
        <v>508306</v>
      </c>
      <c r="D2331" s="25" t="s">
        <v>389</v>
      </c>
      <c r="E2331" s="25" t="s">
        <v>796</v>
      </c>
    </row>
    <row r="2332" spans="2:5" x14ac:dyDescent="0.2">
      <c r="B2332" s="25" t="s">
        <v>3829</v>
      </c>
      <c r="C2332" s="25">
        <v>517415</v>
      </c>
      <c r="D2332" s="25" t="s">
        <v>389</v>
      </c>
      <c r="E2332" s="25" t="s">
        <v>719</v>
      </c>
    </row>
    <row r="2333" spans="2:5" x14ac:dyDescent="0.2">
      <c r="B2333" s="25" t="s">
        <v>3830</v>
      </c>
      <c r="C2333" s="25">
        <v>517518</v>
      </c>
      <c r="D2333" s="25" t="s">
        <v>3831</v>
      </c>
      <c r="E2333" s="25" t="s">
        <v>397</v>
      </c>
    </row>
    <row r="2334" spans="2:5" x14ac:dyDescent="0.2">
      <c r="B2334" s="25" t="s">
        <v>3832</v>
      </c>
      <c r="C2334" s="25">
        <v>509046</v>
      </c>
      <c r="D2334" s="25" t="s">
        <v>389</v>
      </c>
      <c r="E2334" s="25" t="s">
        <v>810</v>
      </c>
    </row>
    <row r="2335" spans="2:5" x14ac:dyDescent="0.2">
      <c r="B2335" s="25" t="s">
        <v>3833</v>
      </c>
      <c r="C2335" s="25">
        <v>780021</v>
      </c>
      <c r="D2335" s="25" t="s">
        <v>389</v>
      </c>
      <c r="E2335" s="25" t="s">
        <v>480</v>
      </c>
    </row>
    <row r="2336" spans="2:5" x14ac:dyDescent="0.2">
      <c r="B2336" s="25" t="s">
        <v>3834</v>
      </c>
      <c r="C2336" s="25">
        <v>541233</v>
      </c>
      <c r="D2336" s="25" t="s">
        <v>3835</v>
      </c>
      <c r="E2336" s="25" t="s">
        <v>590</v>
      </c>
    </row>
    <row r="2337" spans="2:5" x14ac:dyDescent="0.2">
      <c r="B2337" s="25" t="s">
        <v>3836</v>
      </c>
      <c r="C2337" s="25">
        <v>533602</v>
      </c>
      <c r="D2337" s="25" t="s">
        <v>389</v>
      </c>
      <c r="E2337" s="25" t="s">
        <v>409</v>
      </c>
    </row>
    <row r="2338" spans="2:5" x14ac:dyDescent="0.2">
      <c r="B2338" s="25" t="s">
        <v>3837</v>
      </c>
      <c r="C2338" s="25">
        <v>541196</v>
      </c>
      <c r="D2338" s="25" t="s">
        <v>389</v>
      </c>
      <c r="E2338" s="25" t="s">
        <v>473</v>
      </c>
    </row>
    <row r="2339" spans="2:5" x14ac:dyDescent="0.2">
      <c r="B2339" s="25" t="s">
        <v>3838</v>
      </c>
      <c r="C2339" s="25" t="s">
        <v>389</v>
      </c>
      <c r="D2339" s="25" t="s">
        <v>3839</v>
      </c>
      <c r="E2339" s="25" t="s">
        <v>400</v>
      </c>
    </row>
    <row r="2340" spans="2:5" x14ac:dyDescent="0.2">
      <c r="B2340" s="25" t="s">
        <v>3840</v>
      </c>
      <c r="C2340" s="25" t="s">
        <v>389</v>
      </c>
      <c r="D2340" s="25" t="s">
        <v>3839</v>
      </c>
      <c r="E2340" s="25" t="s">
        <v>400</v>
      </c>
    </row>
    <row r="2341" spans="2:5" x14ac:dyDescent="0.2">
      <c r="B2341" s="25" t="s">
        <v>3841</v>
      </c>
      <c r="C2341" s="25">
        <v>500250</v>
      </c>
      <c r="D2341" s="25" t="s">
        <v>3842</v>
      </c>
      <c r="E2341" s="25" t="s">
        <v>744</v>
      </c>
    </row>
    <row r="2342" spans="2:5" x14ac:dyDescent="0.2">
      <c r="B2342" s="25" t="s">
        <v>3843</v>
      </c>
      <c r="C2342" s="25">
        <v>533007</v>
      </c>
      <c r="D2342" s="25" t="s">
        <v>3844</v>
      </c>
      <c r="E2342" s="25" t="s">
        <v>1309</v>
      </c>
    </row>
    <row r="2343" spans="2:5" x14ac:dyDescent="0.2">
      <c r="B2343" s="25" t="s">
        <v>3845</v>
      </c>
      <c r="C2343" s="25" t="s">
        <v>389</v>
      </c>
      <c r="D2343" s="25" t="s">
        <v>3846</v>
      </c>
      <c r="E2343" s="25" t="s">
        <v>400</v>
      </c>
    </row>
    <row r="2344" spans="2:5" x14ac:dyDescent="0.2">
      <c r="B2344" s="25" t="s">
        <v>3847</v>
      </c>
      <c r="C2344" s="25">
        <v>526596</v>
      </c>
      <c r="D2344" s="25" t="s">
        <v>3848</v>
      </c>
      <c r="E2344" s="25" t="s">
        <v>815</v>
      </c>
    </row>
    <row r="2345" spans="2:5" x14ac:dyDescent="0.2">
      <c r="B2345" s="25" t="s">
        <v>3849</v>
      </c>
      <c r="C2345" s="25">
        <v>511593</v>
      </c>
      <c r="D2345" s="25" t="s">
        <v>389</v>
      </c>
      <c r="E2345" s="25" t="s">
        <v>406</v>
      </c>
    </row>
    <row r="2346" spans="2:5" x14ac:dyDescent="0.2">
      <c r="B2346" s="25" t="s">
        <v>3850</v>
      </c>
      <c r="C2346" s="25">
        <v>531027</v>
      </c>
      <c r="D2346" s="25" t="s">
        <v>389</v>
      </c>
      <c r="E2346" s="25" t="s">
        <v>372</v>
      </c>
    </row>
    <row r="2347" spans="2:5" x14ac:dyDescent="0.2">
      <c r="B2347" s="25" t="s">
        <v>3851</v>
      </c>
      <c r="C2347" s="25">
        <v>500253</v>
      </c>
      <c r="D2347" s="25" t="s">
        <v>3852</v>
      </c>
      <c r="E2347" s="25" t="s">
        <v>447</v>
      </c>
    </row>
    <row r="2348" spans="2:5" x14ac:dyDescent="0.2">
      <c r="B2348" s="25" t="s">
        <v>3853</v>
      </c>
      <c r="C2348" s="25">
        <v>539927</v>
      </c>
      <c r="D2348" s="25" t="s">
        <v>389</v>
      </c>
      <c r="E2348" s="25" t="s">
        <v>473</v>
      </c>
    </row>
    <row r="2349" spans="2:5" x14ac:dyDescent="0.2">
      <c r="B2349" s="25" t="s">
        <v>3854</v>
      </c>
      <c r="C2349" s="25">
        <v>507759</v>
      </c>
      <c r="D2349" s="25" t="s">
        <v>389</v>
      </c>
      <c r="E2349" s="25" t="s">
        <v>437</v>
      </c>
    </row>
    <row r="2350" spans="2:5" x14ac:dyDescent="0.2">
      <c r="B2350" s="25" t="s">
        <v>3855</v>
      </c>
      <c r="C2350" s="25">
        <v>517463</v>
      </c>
      <c r="D2350" s="25" t="s">
        <v>3856</v>
      </c>
      <c r="E2350" s="25" t="s">
        <v>931</v>
      </c>
    </row>
    <row r="2351" spans="2:5" x14ac:dyDescent="0.2">
      <c r="B2351" s="25" t="s">
        <v>3857</v>
      </c>
      <c r="C2351" s="25">
        <v>531241</v>
      </c>
      <c r="D2351" s="25" t="s">
        <v>3858</v>
      </c>
      <c r="E2351" s="25" t="s">
        <v>935</v>
      </c>
    </row>
    <row r="2352" spans="2:5" x14ac:dyDescent="0.2">
      <c r="B2352" s="25" t="s">
        <v>3859</v>
      </c>
      <c r="C2352" s="25">
        <v>531633</v>
      </c>
      <c r="D2352" s="25" t="s">
        <v>3860</v>
      </c>
      <c r="E2352" s="25" t="s">
        <v>427</v>
      </c>
    </row>
    <row r="2353" spans="2:5" x14ac:dyDescent="0.2">
      <c r="B2353" s="25" t="s">
        <v>3861</v>
      </c>
      <c r="C2353" s="25">
        <v>523457</v>
      </c>
      <c r="D2353" s="25" t="s">
        <v>3862</v>
      </c>
      <c r="E2353" s="25" t="s">
        <v>1425</v>
      </c>
    </row>
    <row r="2354" spans="2:5" x14ac:dyDescent="0.2">
      <c r="B2354" s="25" t="s">
        <v>3863</v>
      </c>
      <c r="C2354" s="25">
        <v>523457</v>
      </c>
      <c r="D2354" s="25" t="s">
        <v>3864</v>
      </c>
      <c r="E2354" s="25" t="s">
        <v>1425</v>
      </c>
    </row>
    <row r="2355" spans="2:5" x14ac:dyDescent="0.2">
      <c r="B2355" s="25" t="s">
        <v>3865</v>
      </c>
      <c r="C2355" s="25">
        <v>524748</v>
      </c>
      <c r="D2355" s="25" t="s">
        <v>389</v>
      </c>
      <c r="E2355" s="25" t="s">
        <v>437</v>
      </c>
    </row>
    <row r="2356" spans="2:5" x14ac:dyDescent="0.2">
      <c r="B2356" s="25" t="s">
        <v>3866</v>
      </c>
      <c r="C2356" s="25">
        <v>526604</v>
      </c>
      <c r="D2356" s="25" t="s">
        <v>389</v>
      </c>
      <c r="E2356" s="25" t="s">
        <v>397</v>
      </c>
    </row>
    <row r="2357" spans="2:5" x14ac:dyDescent="0.2">
      <c r="B2357" s="25" t="s">
        <v>3867</v>
      </c>
      <c r="C2357" s="25">
        <v>507912</v>
      </c>
      <c r="D2357" s="25" t="s">
        <v>389</v>
      </c>
      <c r="E2357" s="25" t="s">
        <v>372</v>
      </c>
    </row>
    <row r="2358" spans="2:5" x14ac:dyDescent="0.2">
      <c r="B2358" s="25" t="s">
        <v>3868</v>
      </c>
      <c r="C2358" s="25">
        <v>540192</v>
      </c>
      <c r="D2358" s="25" t="s">
        <v>389</v>
      </c>
      <c r="E2358" s="25" t="s">
        <v>372</v>
      </c>
    </row>
    <row r="2359" spans="2:5" x14ac:dyDescent="0.2">
      <c r="B2359" s="25" t="s">
        <v>3869</v>
      </c>
      <c r="C2359" s="25">
        <v>512455</v>
      </c>
      <c r="D2359" s="25" t="s">
        <v>389</v>
      </c>
      <c r="E2359" s="25" t="s">
        <v>421</v>
      </c>
    </row>
    <row r="2360" spans="2:5" x14ac:dyDescent="0.2">
      <c r="B2360" s="25" t="s">
        <v>3870</v>
      </c>
      <c r="C2360" s="25">
        <v>539992</v>
      </c>
      <c r="D2360" s="25" t="s">
        <v>3871</v>
      </c>
      <c r="E2360" s="25" t="s">
        <v>397</v>
      </c>
    </row>
    <row r="2361" spans="2:5" x14ac:dyDescent="0.2">
      <c r="B2361" s="25" t="s">
        <v>3872</v>
      </c>
      <c r="C2361" s="25">
        <v>590082</v>
      </c>
      <c r="D2361" s="25" t="s">
        <v>389</v>
      </c>
      <c r="E2361" s="25" t="s">
        <v>372</v>
      </c>
    </row>
    <row r="2362" spans="2:5" x14ac:dyDescent="0.2">
      <c r="B2362" s="25" t="s">
        <v>3873</v>
      </c>
      <c r="C2362" s="25">
        <v>532740</v>
      </c>
      <c r="D2362" s="25" t="s">
        <v>3874</v>
      </c>
      <c r="E2362" s="25" t="s">
        <v>397</v>
      </c>
    </row>
    <row r="2363" spans="2:5" x14ac:dyDescent="0.2">
      <c r="B2363" s="25" t="s">
        <v>3875</v>
      </c>
      <c r="C2363" s="25">
        <v>526568</v>
      </c>
      <c r="D2363" s="25" t="s">
        <v>389</v>
      </c>
      <c r="E2363" s="25" t="s">
        <v>796</v>
      </c>
    </row>
    <row r="2364" spans="2:5" x14ac:dyDescent="0.2">
      <c r="B2364" s="25" t="s">
        <v>3876</v>
      </c>
      <c r="C2364" s="25">
        <v>534422</v>
      </c>
      <c r="D2364" s="25" t="s">
        <v>389</v>
      </c>
      <c r="E2364" s="25" t="s">
        <v>859</v>
      </c>
    </row>
    <row r="2365" spans="2:5" x14ac:dyDescent="0.2">
      <c r="B2365" s="25" t="s">
        <v>3877</v>
      </c>
      <c r="C2365" s="25">
        <v>500284</v>
      </c>
      <c r="D2365" s="25" t="s">
        <v>389</v>
      </c>
      <c r="E2365" s="25" t="s">
        <v>437</v>
      </c>
    </row>
    <row r="2366" spans="2:5" x14ac:dyDescent="0.2">
      <c r="B2366" s="25" t="s">
        <v>3878</v>
      </c>
      <c r="C2366" s="25">
        <v>530065</v>
      </c>
      <c r="D2366" s="25" t="s">
        <v>389</v>
      </c>
      <c r="E2366" s="25" t="s">
        <v>590</v>
      </c>
    </row>
    <row r="2367" spans="2:5" x14ac:dyDescent="0.2">
      <c r="B2367" s="25" t="s">
        <v>3879</v>
      </c>
      <c r="C2367" s="25">
        <v>540952</v>
      </c>
      <c r="D2367" s="25" t="s">
        <v>389</v>
      </c>
      <c r="E2367" s="25" t="s">
        <v>503</v>
      </c>
    </row>
    <row r="2368" spans="2:5" x14ac:dyDescent="0.2">
      <c r="B2368" s="25" t="s">
        <v>3880</v>
      </c>
      <c r="C2368" s="25">
        <v>523475</v>
      </c>
      <c r="D2368" s="25" t="s">
        <v>389</v>
      </c>
      <c r="E2368" s="25" t="s">
        <v>449</v>
      </c>
    </row>
    <row r="2369" spans="2:5" x14ac:dyDescent="0.2">
      <c r="B2369" s="25" t="s">
        <v>3881</v>
      </c>
      <c r="C2369" s="25">
        <v>532998</v>
      </c>
      <c r="D2369" s="25" t="s">
        <v>3882</v>
      </c>
      <c r="E2369" s="25" t="s">
        <v>859</v>
      </c>
    </row>
    <row r="2370" spans="2:5" x14ac:dyDescent="0.2">
      <c r="B2370" s="25" t="s">
        <v>3883</v>
      </c>
      <c r="C2370" s="25">
        <v>533343</v>
      </c>
      <c r="D2370" s="25" t="s">
        <v>3884</v>
      </c>
      <c r="E2370" s="25" t="s">
        <v>503</v>
      </c>
    </row>
    <row r="2371" spans="2:5" x14ac:dyDescent="0.2">
      <c r="B2371" s="25" t="s">
        <v>3885</v>
      </c>
      <c r="C2371" s="25">
        <v>539227</v>
      </c>
      <c r="D2371" s="25" t="s">
        <v>389</v>
      </c>
      <c r="E2371" s="25" t="s">
        <v>397</v>
      </c>
    </row>
    <row r="2372" spans="2:5" x14ac:dyDescent="0.2">
      <c r="B2372" s="25" t="s">
        <v>3886</v>
      </c>
      <c r="C2372" s="25">
        <v>514036</v>
      </c>
      <c r="D2372" s="25" t="s">
        <v>389</v>
      </c>
      <c r="E2372" s="25" t="s">
        <v>404</v>
      </c>
    </row>
    <row r="2373" spans="2:5" x14ac:dyDescent="0.2">
      <c r="B2373" s="25" t="s">
        <v>3887</v>
      </c>
      <c r="C2373" s="25">
        <v>532783</v>
      </c>
      <c r="D2373" s="25" t="s">
        <v>3888</v>
      </c>
      <c r="E2373" s="25" t="s">
        <v>449</v>
      </c>
    </row>
    <row r="2374" spans="2:5" x14ac:dyDescent="0.2">
      <c r="B2374" s="25" t="s">
        <v>3889</v>
      </c>
      <c r="C2374" s="25">
        <v>526179</v>
      </c>
      <c r="D2374" s="25" t="s">
        <v>389</v>
      </c>
      <c r="E2374" s="25" t="s">
        <v>626</v>
      </c>
    </row>
    <row r="2375" spans="2:5" x14ac:dyDescent="0.2">
      <c r="B2375" s="25" t="s">
        <v>3890</v>
      </c>
      <c r="C2375" s="25">
        <v>512048</v>
      </c>
      <c r="D2375" s="25" t="s">
        <v>389</v>
      </c>
      <c r="E2375" s="25" t="s">
        <v>475</v>
      </c>
    </row>
    <row r="2376" spans="2:5" x14ac:dyDescent="0.2">
      <c r="B2376" s="25" t="s">
        <v>3891</v>
      </c>
      <c r="C2376" s="25">
        <v>532796</v>
      </c>
      <c r="D2376" s="25" t="s">
        <v>3892</v>
      </c>
      <c r="E2376" s="25" t="s">
        <v>744</v>
      </c>
    </row>
    <row r="2377" spans="2:5" x14ac:dyDescent="0.2">
      <c r="B2377" s="25" t="s">
        <v>3893</v>
      </c>
      <c r="C2377" s="25">
        <v>517206</v>
      </c>
      <c r="D2377" s="25" t="s">
        <v>3894</v>
      </c>
      <c r="E2377" s="25" t="s">
        <v>744</v>
      </c>
    </row>
    <row r="2378" spans="2:5" x14ac:dyDescent="0.2">
      <c r="B2378" s="25" t="s">
        <v>3895</v>
      </c>
      <c r="C2378" s="25">
        <v>500257</v>
      </c>
      <c r="D2378" s="25" t="s">
        <v>3896</v>
      </c>
      <c r="E2378" s="25" t="s">
        <v>427</v>
      </c>
    </row>
    <row r="2379" spans="2:5" x14ac:dyDescent="0.2">
      <c r="B2379" s="25" t="s">
        <v>3897</v>
      </c>
      <c r="C2379" s="25">
        <v>539542</v>
      </c>
      <c r="D2379" s="25" t="s">
        <v>3898</v>
      </c>
      <c r="E2379" s="25" t="s">
        <v>503</v>
      </c>
    </row>
    <row r="2380" spans="2:5" x14ac:dyDescent="0.2">
      <c r="B2380" s="25" t="s">
        <v>3899</v>
      </c>
      <c r="C2380" s="25">
        <v>531402</v>
      </c>
      <c r="D2380" s="25" t="s">
        <v>389</v>
      </c>
      <c r="E2380" s="25" t="s">
        <v>411</v>
      </c>
    </row>
    <row r="2381" spans="2:5" x14ac:dyDescent="0.2">
      <c r="B2381" s="25" t="s">
        <v>3900</v>
      </c>
      <c r="C2381" s="25">
        <v>500259</v>
      </c>
      <c r="D2381" s="25" t="s">
        <v>3901</v>
      </c>
      <c r="E2381" s="25" t="s">
        <v>427</v>
      </c>
    </row>
    <row r="2382" spans="2:5" x14ac:dyDescent="0.2">
      <c r="B2382" s="25" t="s">
        <v>3902</v>
      </c>
      <c r="C2382" s="25">
        <v>530689</v>
      </c>
      <c r="D2382" s="25" t="s">
        <v>389</v>
      </c>
      <c r="E2382" s="25" t="s">
        <v>571</v>
      </c>
    </row>
    <row r="2383" spans="2:5" x14ac:dyDescent="0.2">
      <c r="B2383" s="25" t="s">
        <v>3903</v>
      </c>
      <c r="C2383" s="25">
        <v>505320</v>
      </c>
      <c r="D2383" s="25" t="s">
        <v>389</v>
      </c>
      <c r="E2383" s="25" t="s">
        <v>397</v>
      </c>
    </row>
    <row r="2384" spans="2:5" x14ac:dyDescent="0.2">
      <c r="B2384" s="25" t="s">
        <v>3904</v>
      </c>
      <c r="C2384" s="25">
        <v>534532</v>
      </c>
      <c r="D2384" s="25" t="s">
        <v>3905</v>
      </c>
      <c r="E2384" s="25" t="s">
        <v>503</v>
      </c>
    </row>
    <row r="2385" spans="2:5" x14ac:dyDescent="0.2">
      <c r="B2385" s="25" t="s">
        <v>3906</v>
      </c>
      <c r="C2385" s="25">
        <v>526935</v>
      </c>
      <c r="D2385" s="25" t="s">
        <v>389</v>
      </c>
      <c r="E2385" s="25" t="s">
        <v>372</v>
      </c>
    </row>
    <row r="2386" spans="2:5" x14ac:dyDescent="0.2">
      <c r="B2386" s="25" t="s">
        <v>3907</v>
      </c>
      <c r="C2386" s="25">
        <v>538890</v>
      </c>
      <c r="D2386" s="25" t="s">
        <v>389</v>
      </c>
      <c r="E2386" s="25" t="s">
        <v>404</v>
      </c>
    </row>
    <row r="2387" spans="2:5" x14ac:dyDescent="0.2">
      <c r="B2387" s="25" t="s">
        <v>3908</v>
      </c>
      <c r="C2387" s="25">
        <v>538890</v>
      </c>
      <c r="D2387" s="25" t="s">
        <v>389</v>
      </c>
      <c r="E2387" s="25" t="s">
        <v>404</v>
      </c>
    </row>
    <row r="2388" spans="2:5" x14ac:dyDescent="0.2">
      <c r="B2388" s="25" t="s">
        <v>3909</v>
      </c>
      <c r="C2388" s="25" t="s">
        <v>389</v>
      </c>
      <c r="D2388" s="25" t="s">
        <v>3910</v>
      </c>
      <c r="E2388" s="25" t="s">
        <v>400</v>
      </c>
    </row>
    <row r="2389" spans="2:5" x14ac:dyDescent="0.2">
      <c r="B2389" s="25" t="s">
        <v>3911</v>
      </c>
      <c r="C2389" s="25">
        <v>506543</v>
      </c>
      <c r="D2389" s="25" t="s">
        <v>389</v>
      </c>
      <c r="E2389" s="25" t="s">
        <v>897</v>
      </c>
    </row>
    <row r="2390" spans="2:5" x14ac:dyDescent="0.2">
      <c r="B2390" s="25" t="s">
        <v>3912</v>
      </c>
      <c r="C2390" s="25">
        <v>532906</v>
      </c>
      <c r="D2390" s="25" t="s">
        <v>3913</v>
      </c>
      <c r="E2390" s="25" t="s">
        <v>787</v>
      </c>
    </row>
    <row r="2391" spans="2:5" x14ac:dyDescent="0.2">
      <c r="B2391" s="25" t="s">
        <v>3914</v>
      </c>
      <c r="C2391" s="25">
        <v>507836</v>
      </c>
      <c r="D2391" s="25" t="s">
        <v>389</v>
      </c>
      <c r="E2391" s="25" t="s">
        <v>590</v>
      </c>
    </row>
    <row r="2392" spans="2:5" x14ac:dyDescent="0.2">
      <c r="B2392" s="25" t="s">
        <v>3915</v>
      </c>
      <c r="C2392" s="25">
        <v>507836</v>
      </c>
      <c r="D2392" s="25" t="s">
        <v>389</v>
      </c>
      <c r="E2392" s="25" t="s">
        <v>590</v>
      </c>
    </row>
    <row r="2393" spans="2:5" x14ac:dyDescent="0.2">
      <c r="B2393" s="25" t="s">
        <v>3916</v>
      </c>
      <c r="C2393" s="25">
        <v>541973</v>
      </c>
      <c r="D2393" s="25" t="s">
        <v>389</v>
      </c>
      <c r="E2393" s="25" t="s">
        <v>590</v>
      </c>
    </row>
    <row r="2394" spans="2:5" x14ac:dyDescent="0.2">
      <c r="B2394" s="25" t="s">
        <v>3917</v>
      </c>
      <c r="C2394" s="25">
        <v>523248</v>
      </c>
      <c r="D2394" s="25" t="s">
        <v>389</v>
      </c>
      <c r="E2394" s="25" t="s">
        <v>509</v>
      </c>
    </row>
    <row r="2395" spans="2:5" x14ac:dyDescent="0.2">
      <c r="B2395" s="25" t="s">
        <v>3918</v>
      </c>
      <c r="C2395" s="25">
        <v>501471</v>
      </c>
      <c r="D2395" s="25" t="s">
        <v>389</v>
      </c>
      <c r="E2395" s="25" t="s">
        <v>411</v>
      </c>
    </row>
    <row r="2396" spans="2:5" x14ac:dyDescent="0.2">
      <c r="B2396" s="25" t="s">
        <v>3919</v>
      </c>
      <c r="C2396" s="25" t="s">
        <v>389</v>
      </c>
      <c r="D2396" s="25" t="s">
        <v>3920</v>
      </c>
      <c r="E2396" s="25" t="s">
        <v>400</v>
      </c>
    </row>
    <row r="2397" spans="2:5" x14ac:dyDescent="0.2">
      <c r="B2397" s="25" t="s">
        <v>3921</v>
      </c>
      <c r="C2397" s="25">
        <v>512600</v>
      </c>
      <c r="D2397" s="25" t="s">
        <v>389</v>
      </c>
      <c r="E2397" s="25" t="s">
        <v>411</v>
      </c>
    </row>
    <row r="2398" spans="2:5" x14ac:dyDescent="0.2">
      <c r="B2398" s="25" t="s">
        <v>3922</v>
      </c>
      <c r="C2398" s="25" t="s">
        <v>389</v>
      </c>
      <c r="D2398" s="25" t="s">
        <v>3923</v>
      </c>
      <c r="E2398" s="25" t="s">
        <v>400</v>
      </c>
    </row>
    <row r="2399" spans="2:5" x14ac:dyDescent="0.2">
      <c r="B2399" s="25" t="s">
        <v>3924</v>
      </c>
      <c r="C2399" s="25">
        <v>539894</v>
      </c>
      <c r="D2399" s="25" t="s">
        <v>389</v>
      </c>
      <c r="E2399" s="25" t="s">
        <v>787</v>
      </c>
    </row>
    <row r="2400" spans="2:5" x14ac:dyDescent="0.2">
      <c r="B2400" s="25" t="s">
        <v>3925</v>
      </c>
      <c r="C2400" s="25">
        <v>515093</v>
      </c>
      <c r="D2400" s="25" t="s">
        <v>3926</v>
      </c>
      <c r="E2400" s="25" t="s">
        <v>917</v>
      </c>
    </row>
    <row r="2401" spans="2:5" x14ac:dyDescent="0.2">
      <c r="B2401" s="25" t="s">
        <v>3927</v>
      </c>
      <c r="C2401" s="25">
        <v>780009</v>
      </c>
      <c r="D2401" s="25" t="s">
        <v>389</v>
      </c>
      <c r="E2401" s="25" t="s">
        <v>480</v>
      </c>
    </row>
    <row r="2402" spans="2:5" x14ac:dyDescent="0.2">
      <c r="B2402" s="25" t="s">
        <v>3928</v>
      </c>
      <c r="C2402" s="25">
        <v>531497</v>
      </c>
      <c r="D2402" s="25" t="s">
        <v>3929</v>
      </c>
      <c r="E2402" s="25" t="s">
        <v>787</v>
      </c>
    </row>
    <row r="2403" spans="2:5" x14ac:dyDescent="0.2">
      <c r="B2403" s="25" t="s">
        <v>3930</v>
      </c>
      <c r="C2403" s="25">
        <v>519279</v>
      </c>
      <c r="D2403" s="25" t="s">
        <v>389</v>
      </c>
      <c r="E2403" s="25" t="s">
        <v>587</v>
      </c>
    </row>
    <row r="2404" spans="2:5" x14ac:dyDescent="0.2">
      <c r="B2404" s="25" t="s">
        <v>3931</v>
      </c>
      <c r="C2404" s="25">
        <v>515059</v>
      </c>
      <c r="D2404" s="25" t="s">
        <v>389</v>
      </c>
      <c r="E2404" s="25" t="s">
        <v>638</v>
      </c>
    </row>
    <row r="2405" spans="2:5" x14ac:dyDescent="0.2">
      <c r="B2405" s="25" t="s">
        <v>3932</v>
      </c>
      <c r="C2405" s="25">
        <v>511000</v>
      </c>
      <c r="D2405" s="25" t="s">
        <v>389</v>
      </c>
      <c r="E2405" s="25" t="s">
        <v>406</v>
      </c>
    </row>
    <row r="2406" spans="2:5" x14ac:dyDescent="0.2">
      <c r="B2406" s="25" t="s">
        <v>3933</v>
      </c>
      <c r="C2406" s="25">
        <v>531910</v>
      </c>
      <c r="D2406" s="25" t="s">
        <v>389</v>
      </c>
      <c r="E2406" s="25" t="s">
        <v>427</v>
      </c>
    </row>
    <row r="2407" spans="2:5" x14ac:dyDescent="0.2">
      <c r="B2407" s="25" t="s">
        <v>3934</v>
      </c>
      <c r="C2407" s="25" t="s">
        <v>389</v>
      </c>
      <c r="D2407" s="25" t="s">
        <v>3935</v>
      </c>
      <c r="E2407" s="25" t="s">
        <v>400</v>
      </c>
    </row>
    <row r="2408" spans="2:5" x14ac:dyDescent="0.2">
      <c r="B2408" s="25" t="s">
        <v>3936</v>
      </c>
      <c r="C2408" s="25" t="s">
        <v>389</v>
      </c>
      <c r="D2408" s="25" t="s">
        <v>3937</v>
      </c>
      <c r="E2408" s="25" t="s">
        <v>400</v>
      </c>
    </row>
    <row r="2409" spans="2:5" x14ac:dyDescent="0.2">
      <c r="B2409" s="25" t="s">
        <v>3938</v>
      </c>
      <c r="C2409" s="25">
        <v>590134</v>
      </c>
      <c r="D2409" s="25" t="s">
        <v>3939</v>
      </c>
      <c r="E2409" s="25" t="s">
        <v>897</v>
      </c>
    </row>
    <row r="2410" spans="2:5" x14ac:dyDescent="0.2">
      <c r="B2410" s="25" t="s">
        <v>3940</v>
      </c>
      <c r="C2410" s="25">
        <v>538401</v>
      </c>
      <c r="D2410" s="25" t="s">
        <v>389</v>
      </c>
      <c r="E2410" s="25" t="s">
        <v>931</v>
      </c>
    </row>
    <row r="2411" spans="2:5" x14ac:dyDescent="0.2">
      <c r="B2411" s="25" t="s">
        <v>3941</v>
      </c>
      <c r="C2411" s="25">
        <v>500264</v>
      </c>
      <c r="D2411" s="25" t="s">
        <v>389</v>
      </c>
      <c r="E2411" s="25" t="s">
        <v>404</v>
      </c>
    </row>
    <row r="2412" spans="2:5" x14ac:dyDescent="0.2">
      <c r="B2412" s="25" t="s">
        <v>3942</v>
      </c>
      <c r="C2412" s="25">
        <v>540650</v>
      </c>
      <c r="D2412" s="25" t="s">
        <v>3943</v>
      </c>
      <c r="E2412" s="25" t="s">
        <v>1088</v>
      </c>
    </row>
    <row r="2413" spans="2:5" x14ac:dyDescent="0.2">
      <c r="B2413" s="25" t="s">
        <v>3944</v>
      </c>
      <c r="C2413" s="25">
        <v>524000</v>
      </c>
      <c r="D2413" s="25" t="s">
        <v>3945</v>
      </c>
      <c r="E2413" s="25" t="s">
        <v>406</v>
      </c>
    </row>
    <row r="2414" spans="2:5" x14ac:dyDescent="0.2">
      <c r="B2414" s="25" t="s">
        <v>3946</v>
      </c>
      <c r="C2414" s="25">
        <v>517449</v>
      </c>
      <c r="D2414" s="25" t="s">
        <v>389</v>
      </c>
      <c r="E2414" s="25" t="s">
        <v>1309</v>
      </c>
    </row>
    <row r="2415" spans="2:5" x14ac:dyDescent="0.2">
      <c r="B2415" s="25" t="s">
        <v>3947</v>
      </c>
      <c r="C2415" s="25">
        <v>512377</v>
      </c>
      <c r="D2415" s="25" t="s">
        <v>389</v>
      </c>
      <c r="E2415" s="25" t="s">
        <v>810</v>
      </c>
    </row>
    <row r="2416" spans="2:5" x14ac:dyDescent="0.2">
      <c r="B2416" s="25" t="s">
        <v>3948</v>
      </c>
      <c r="C2416" s="25">
        <v>532896</v>
      </c>
      <c r="D2416" s="25" t="s">
        <v>3949</v>
      </c>
      <c r="E2416" s="25" t="s">
        <v>383</v>
      </c>
    </row>
    <row r="2417" spans="2:5" x14ac:dyDescent="0.2">
      <c r="B2417" s="25" t="s">
        <v>3950</v>
      </c>
      <c r="C2417" s="25">
        <v>523384</v>
      </c>
      <c r="D2417" s="25" t="s">
        <v>3951</v>
      </c>
      <c r="E2417" s="25" t="s">
        <v>406</v>
      </c>
    </row>
    <row r="2418" spans="2:5" x14ac:dyDescent="0.2">
      <c r="B2418" s="25" t="s">
        <v>3952</v>
      </c>
      <c r="C2418" s="25">
        <v>519612</v>
      </c>
      <c r="D2418" s="25" t="s">
        <v>389</v>
      </c>
      <c r="E2418" s="25" t="s">
        <v>449</v>
      </c>
    </row>
    <row r="2419" spans="2:5" x14ac:dyDescent="0.2">
      <c r="B2419" s="25" t="s">
        <v>3953</v>
      </c>
      <c r="C2419" s="25">
        <v>514450</v>
      </c>
      <c r="D2419" s="25" t="s">
        <v>389</v>
      </c>
      <c r="E2419" s="25" t="s">
        <v>1309</v>
      </c>
    </row>
    <row r="2420" spans="2:5" x14ac:dyDescent="0.2">
      <c r="B2420" s="25" t="s">
        <v>3954</v>
      </c>
      <c r="C2420" s="25">
        <v>513460</v>
      </c>
      <c r="D2420" s="25" t="s">
        <v>389</v>
      </c>
      <c r="E2420" s="25" t="s">
        <v>712</v>
      </c>
    </row>
    <row r="2421" spans="2:5" x14ac:dyDescent="0.2">
      <c r="B2421" s="25" t="s">
        <v>3955</v>
      </c>
      <c r="C2421" s="25">
        <v>513554</v>
      </c>
      <c r="D2421" s="25" t="s">
        <v>3956</v>
      </c>
      <c r="E2421" s="25" t="s">
        <v>712</v>
      </c>
    </row>
    <row r="2422" spans="2:5" x14ac:dyDescent="0.2">
      <c r="B2422" s="25" t="s">
        <v>3957</v>
      </c>
      <c r="C2422" s="25">
        <v>531515</v>
      </c>
      <c r="D2422" s="25" t="s">
        <v>389</v>
      </c>
      <c r="E2422" s="25" t="s">
        <v>411</v>
      </c>
    </row>
    <row r="2423" spans="2:5" x14ac:dyDescent="0.2">
      <c r="B2423" s="25" t="s">
        <v>3958</v>
      </c>
      <c r="C2423" s="25">
        <v>539957</v>
      </c>
      <c r="D2423" s="25" t="s">
        <v>3959</v>
      </c>
      <c r="E2423" s="25" t="s">
        <v>414</v>
      </c>
    </row>
    <row r="2424" spans="2:5" x14ac:dyDescent="0.2">
      <c r="B2424" s="25" t="s">
        <v>3960</v>
      </c>
      <c r="C2424" s="25">
        <v>500108</v>
      </c>
      <c r="D2424" s="25" t="s">
        <v>3961</v>
      </c>
      <c r="E2424" s="25" t="s">
        <v>1333</v>
      </c>
    </row>
    <row r="2425" spans="2:5" x14ac:dyDescent="0.2">
      <c r="B2425" s="25" t="s">
        <v>3962</v>
      </c>
      <c r="C2425" s="25">
        <v>530441</v>
      </c>
      <c r="D2425" s="25" t="s">
        <v>389</v>
      </c>
      <c r="E2425" s="25" t="s">
        <v>810</v>
      </c>
    </row>
    <row r="2426" spans="2:5" x14ac:dyDescent="0.2">
      <c r="B2426" s="25" t="s">
        <v>3963</v>
      </c>
      <c r="C2426" s="25">
        <v>530441</v>
      </c>
      <c r="D2426" s="25" t="s">
        <v>389</v>
      </c>
      <c r="E2426" s="25" t="s">
        <v>810</v>
      </c>
    </row>
    <row r="2427" spans="2:5" x14ac:dyDescent="0.2">
      <c r="B2427" s="25" t="s">
        <v>3964</v>
      </c>
      <c r="C2427" s="25">
        <v>505523</v>
      </c>
      <c r="D2427" s="25" t="s">
        <v>389</v>
      </c>
      <c r="E2427" s="25" t="s">
        <v>411</v>
      </c>
    </row>
    <row r="2428" spans="2:5" x14ac:dyDescent="0.2">
      <c r="B2428" s="25" t="s">
        <v>3965</v>
      </c>
      <c r="C2428" s="25">
        <v>500266</v>
      </c>
      <c r="D2428" s="25" t="s">
        <v>3966</v>
      </c>
      <c r="E2428" s="25" t="s">
        <v>409</v>
      </c>
    </row>
    <row r="2429" spans="2:5" x14ac:dyDescent="0.2">
      <c r="B2429" s="25" t="s">
        <v>3967</v>
      </c>
      <c r="C2429" s="25">
        <v>500265</v>
      </c>
      <c r="D2429" s="25" t="s">
        <v>3968</v>
      </c>
      <c r="E2429" s="25" t="s">
        <v>787</v>
      </c>
    </row>
    <row r="2430" spans="2:5" x14ac:dyDescent="0.2">
      <c r="B2430" s="25" t="s">
        <v>3969</v>
      </c>
      <c r="C2430" s="25">
        <v>526795</v>
      </c>
      <c r="D2430" s="25" t="s">
        <v>389</v>
      </c>
      <c r="E2430" s="25" t="s">
        <v>461</v>
      </c>
    </row>
    <row r="2431" spans="2:5" x14ac:dyDescent="0.2">
      <c r="B2431" s="25" t="s">
        <v>3970</v>
      </c>
      <c r="C2431" s="25">
        <v>512337</v>
      </c>
      <c r="D2431" s="25" t="s">
        <v>389</v>
      </c>
      <c r="E2431" s="25" t="s">
        <v>411</v>
      </c>
    </row>
    <row r="2432" spans="2:5" x14ac:dyDescent="0.2">
      <c r="B2432" s="25" t="s">
        <v>3971</v>
      </c>
      <c r="C2432" s="25">
        <v>539383</v>
      </c>
      <c r="D2432" s="25" t="s">
        <v>389</v>
      </c>
      <c r="E2432" s="25" t="s">
        <v>375</v>
      </c>
    </row>
    <row r="2433" spans="2:5" x14ac:dyDescent="0.2">
      <c r="B2433" s="25" t="s">
        <v>3972</v>
      </c>
      <c r="C2433" s="25">
        <v>531648</v>
      </c>
      <c r="D2433" s="25" t="s">
        <v>389</v>
      </c>
      <c r="E2433" s="25" t="s">
        <v>463</v>
      </c>
    </row>
    <row r="2434" spans="2:5" x14ac:dyDescent="0.2">
      <c r="B2434" s="25" t="s">
        <v>3973</v>
      </c>
      <c r="C2434" s="25">
        <v>542677</v>
      </c>
      <c r="D2434" s="25" t="s">
        <v>3974</v>
      </c>
      <c r="E2434" s="25" t="s">
        <v>475</v>
      </c>
    </row>
    <row r="2435" spans="2:5" x14ac:dyDescent="0.2">
      <c r="B2435" s="25" t="s">
        <v>3975</v>
      </c>
      <c r="C2435" s="25" t="s">
        <v>389</v>
      </c>
      <c r="D2435" s="25" t="s">
        <v>3976</v>
      </c>
      <c r="E2435" s="25" t="s">
        <v>400</v>
      </c>
    </row>
    <row r="2436" spans="2:5" x14ac:dyDescent="0.2">
      <c r="B2436" s="25" t="s">
        <v>3977</v>
      </c>
      <c r="C2436" s="25" t="s">
        <v>389</v>
      </c>
      <c r="D2436" s="25" t="s">
        <v>3978</v>
      </c>
      <c r="E2436" s="25" t="s">
        <v>400</v>
      </c>
    </row>
    <row r="2437" spans="2:5" x14ac:dyDescent="0.2">
      <c r="B2437" s="25" t="s">
        <v>3979</v>
      </c>
      <c r="C2437" s="25">
        <v>532720</v>
      </c>
      <c r="D2437" s="25" t="s">
        <v>3980</v>
      </c>
      <c r="E2437" s="25" t="s">
        <v>406</v>
      </c>
    </row>
    <row r="2438" spans="2:5" x14ac:dyDescent="0.2">
      <c r="B2438" s="25" t="s">
        <v>3981</v>
      </c>
      <c r="C2438" s="25">
        <v>500520</v>
      </c>
      <c r="D2438" s="25" t="s">
        <v>3982</v>
      </c>
      <c r="E2438" s="25" t="s">
        <v>2318</v>
      </c>
    </row>
    <row r="2439" spans="2:5" x14ac:dyDescent="0.2">
      <c r="B2439" s="25" t="s">
        <v>3983</v>
      </c>
      <c r="C2439" s="25">
        <v>532756</v>
      </c>
      <c r="D2439" s="25" t="s">
        <v>3984</v>
      </c>
      <c r="E2439" s="25" t="s">
        <v>1309</v>
      </c>
    </row>
    <row r="2440" spans="2:5" x14ac:dyDescent="0.2">
      <c r="B2440" s="25" t="s">
        <v>3985</v>
      </c>
      <c r="C2440" s="25">
        <v>533088</v>
      </c>
      <c r="D2440" s="25" t="s">
        <v>3986</v>
      </c>
      <c r="E2440" s="25" t="s">
        <v>590</v>
      </c>
    </row>
    <row r="2441" spans="2:5" x14ac:dyDescent="0.2">
      <c r="B2441" s="25" t="s">
        <v>3987</v>
      </c>
      <c r="C2441" s="25">
        <v>533088</v>
      </c>
      <c r="D2441" s="25" t="s">
        <v>3986</v>
      </c>
      <c r="E2441" s="25" t="s">
        <v>590</v>
      </c>
    </row>
    <row r="2442" spans="2:5" x14ac:dyDescent="0.2">
      <c r="B2442" s="25" t="s">
        <v>3988</v>
      </c>
      <c r="C2442" s="25">
        <v>532313</v>
      </c>
      <c r="D2442" s="25" t="s">
        <v>3989</v>
      </c>
      <c r="E2442" s="25" t="s">
        <v>475</v>
      </c>
    </row>
    <row r="2443" spans="2:5" x14ac:dyDescent="0.2">
      <c r="B2443" s="25" t="s">
        <v>3990</v>
      </c>
      <c r="C2443" s="25">
        <v>540768</v>
      </c>
      <c r="D2443" s="25" t="s">
        <v>3991</v>
      </c>
      <c r="E2443" s="25" t="s">
        <v>710</v>
      </c>
    </row>
    <row r="2444" spans="2:5" x14ac:dyDescent="0.2">
      <c r="B2444" s="25" t="s">
        <v>3992</v>
      </c>
      <c r="C2444" s="25">
        <v>542503</v>
      </c>
      <c r="D2444" s="25" t="s">
        <v>3993</v>
      </c>
      <c r="E2444" s="25" t="s">
        <v>2366</v>
      </c>
    </row>
    <row r="2445" spans="2:5" x14ac:dyDescent="0.2">
      <c r="B2445" s="25" t="s">
        <v>3994</v>
      </c>
      <c r="C2445" s="25">
        <v>590078</v>
      </c>
      <c r="D2445" s="25" t="s">
        <v>3995</v>
      </c>
      <c r="E2445" s="25" t="s">
        <v>421</v>
      </c>
    </row>
    <row r="2446" spans="2:5" x14ac:dyDescent="0.2">
      <c r="B2446" s="25" t="s">
        <v>3996</v>
      </c>
      <c r="C2446" s="25">
        <v>513430</v>
      </c>
      <c r="D2446" s="25" t="s">
        <v>389</v>
      </c>
      <c r="E2446" s="25" t="s">
        <v>694</v>
      </c>
    </row>
    <row r="2447" spans="2:5" x14ac:dyDescent="0.2">
      <c r="B2447" s="25" t="s">
        <v>3997</v>
      </c>
      <c r="C2447" s="25">
        <v>539289</v>
      </c>
      <c r="D2447" s="25" t="s">
        <v>3998</v>
      </c>
      <c r="E2447" s="25" t="s">
        <v>375</v>
      </c>
    </row>
    <row r="2448" spans="2:5" x14ac:dyDescent="0.2">
      <c r="B2448" s="25" t="s">
        <v>3999</v>
      </c>
      <c r="C2448" s="25">
        <v>500267</v>
      </c>
      <c r="D2448" s="25" t="s">
        <v>389</v>
      </c>
      <c r="E2448" s="25" t="s">
        <v>1047</v>
      </c>
    </row>
    <row r="2449" spans="2:5" x14ac:dyDescent="0.2">
      <c r="B2449" s="25" t="s">
        <v>4000</v>
      </c>
      <c r="C2449" s="25">
        <v>539229</v>
      </c>
      <c r="D2449" s="25" t="s">
        <v>389</v>
      </c>
      <c r="E2449" s="25" t="s">
        <v>378</v>
      </c>
    </row>
    <row r="2450" spans="2:5" x14ac:dyDescent="0.2">
      <c r="B2450" s="25" t="s">
        <v>4001</v>
      </c>
      <c r="C2450" s="25">
        <v>506919</v>
      </c>
      <c r="D2450" s="25" t="s">
        <v>389</v>
      </c>
      <c r="E2450" s="25" t="s">
        <v>427</v>
      </c>
    </row>
    <row r="2451" spans="2:5" x14ac:dyDescent="0.2">
      <c r="B2451" s="25" t="s">
        <v>4002</v>
      </c>
      <c r="C2451" s="25">
        <v>539400</v>
      </c>
      <c r="D2451" s="25" t="s">
        <v>389</v>
      </c>
      <c r="E2451" s="25" t="s">
        <v>503</v>
      </c>
    </row>
    <row r="2452" spans="2:5" x14ac:dyDescent="0.2">
      <c r="B2452" s="25" t="s">
        <v>4003</v>
      </c>
      <c r="C2452" s="25">
        <v>539400</v>
      </c>
      <c r="D2452" s="25" t="s">
        <v>389</v>
      </c>
      <c r="E2452" s="25" t="s">
        <v>503</v>
      </c>
    </row>
    <row r="2453" spans="2:5" x14ac:dyDescent="0.2">
      <c r="B2453" s="25" t="s">
        <v>4004</v>
      </c>
      <c r="C2453" s="25">
        <v>532728</v>
      </c>
      <c r="D2453" s="25" t="s">
        <v>4005</v>
      </c>
      <c r="E2453" s="25" t="s">
        <v>383</v>
      </c>
    </row>
    <row r="2454" spans="2:5" x14ac:dyDescent="0.2">
      <c r="B2454" s="25" t="s">
        <v>4006</v>
      </c>
      <c r="C2454" s="25">
        <v>513269</v>
      </c>
      <c r="D2454" s="25" t="s">
        <v>4007</v>
      </c>
      <c r="E2454" s="25" t="s">
        <v>787</v>
      </c>
    </row>
    <row r="2455" spans="2:5" x14ac:dyDescent="0.2">
      <c r="B2455" s="25" t="s">
        <v>4008</v>
      </c>
      <c r="C2455" s="25">
        <v>513269</v>
      </c>
      <c r="D2455" s="25" t="s">
        <v>4007</v>
      </c>
      <c r="E2455" s="25" t="s">
        <v>787</v>
      </c>
    </row>
    <row r="2456" spans="2:5" x14ac:dyDescent="0.2">
      <c r="B2456" s="25" t="s">
        <v>4009</v>
      </c>
      <c r="C2456" s="25">
        <v>533169</v>
      </c>
      <c r="D2456" s="25" t="s">
        <v>4010</v>
      </c>
      <c r="E2456" s="25" t="s">
        <v>787</v>
      </c>
    </row>
    <row r="2457" spans="2:5" x14ac:dyDescent="0.2">
      <c r="B2457" s="25" t="s">
        <v>4011</v>
      </c>
      <c r="C2457" s="25">
        <v>539045</v>
      </c>
      <c r="D2457" s="25" t="s">
        <v>4012</v>
      </c>
      <c r="E2457" s="25" t="s">
        <v>694</v>
      </c>
    </row>
    <row r="2458" spans="2:5" x14ac:dyDescent="0.2">
      <c r="B2458" s="25" t="s">
        <v>4013</v>
      </c>
      <c r="C2458" s="25">
        <v>539046</v>
      </c>
      <c r="D2458" s="25" t="s">
        <v>4014</v>
      </c>
      <c r="E2458" s="25" t="s">
        <v>421</v>
      </c>
    </row>
    <row r="2459" spans="2:5" x14ac:dyDescent="0.2">
      <c r="B2459" s="25" t="s">
        <v>4015</v>
      </c>
      <c r="C2459" s="25">
        <v>532932</v>
      </c>
      <c r="D2459" s="25" t="s">
        <v>4016</v>
      </c>
      <c r="E2459" s="25" t="s">
        <v>584</v>
      </c>
    </row>
    <row r="2460" spans="2:5" x14ac:dyDescent="0.2">
      <c r="B2460" s="25" t="s">
        <v>4017</v>
      </c>
      <c r="C2460" s="25">
        <v>539044</v>
      </c>
      <c r="D2460" s="25" t="s">
        <v>4018</v>
      </c>
      <c r="E2460" s="25" t="s">
        <v>421</v>
      </c>
    </row>
    <row r="2461" spans="2:5" x14ac:dyDescent="0.2">
      <c r="B2461" s="25" t="s">
        <v>4019</v>
      </c>
      <c r="C2461" s="25">
        <v>500268</v>
      </c>
      <c r="D2461" s="25" t="s">
        <v>4020</v>
      </c>
      <c r="E2461" s="25" t="s">
        <v>603</v>
      </c>
    </row>
    <row r="2462" spans="2:5" x14ac:dyDescent="0.2">
      <c r="B2462" s="25" t="s">
        <v>4021</v>
      </c>
      <c r="C2462" s="25">
        <v>531213</v>
      </c>
      <c r="D2462" s="25" t="s">
        <v>4022</v>
      </c>
      <c r="E2462" s="25" t="s">
        <v>406</v>
      </c>
    </row>
    <row r="2463" spans="2:5" x14ac:dyDescent="0.2">
      <c r="B2463" s="25" t="s">
        <v>4023</v>
      </c>
      <c r="C2463" s="25">
        <v>540402</v>
      </c>
      <c r="D2463" s="25" t="s">
        <v>389</v>
      </c>
      <c r="E2463" s="25" t="s">
        <v>475</v>
      </c>
    </row>
    <row r="2464" spans="2:5" x14ac:dyDescent="0.2">
      <c r="B2464" s="25" t="s">
        <v>4024</v>
      </c>
      <c r="C2464" s="25" t="s">
        <v>389</v>
      </c>
      <c r="D2464" s="25" t="s">
        <v>4025</v>
      </c>
      <c r="E2464" s="25" t="s">
        <v>400</v>
      </c>
    </row>
    <row r="2465" spans="2:5" x14ac:dyDescent="0.2">
      <c r="B2465" s="25" t="s">
        <v>4026</v>
      </c>
      <c r="C2465" s="25">
        <v>533204</v>
      </c>
      <c r="D2465" s="25" t="s">
        <v>4027</v>
      </c>
      <c r="E2465" s="25" t="s">
        <v>404</v>
      </c>
    </row>
    <row r="2466" spans="2:5" x14ac:dyDescent="0.2">
      <c r="B2466" s="25" t="s">
        <v>4028</v>
      </c>
      <c r="C2466" s="25">
        <v>505850</v>
      </c>
      <c r="D2466" s="25" t="s">
        <v>4029</v>
      </c>
      <c r="E2466" s="25" t="s">
        <v>406</v>
      </c>
    </row>
    <row r="2467" spans="2:5" x14ac:dyDescent="0.2">
      <c r="B2467" s="25" t="s">
        <v>4030</v>
      </c>
      <c r="C2467" s="25">
        <v>502157</v>
      </c>
      <c r="D2467" s="25" t="s">
        <v>4031</v>
      </c>
      <c r="E2467" s="25" t="s">
        <v>402</v>
      </c>
    </row>
    <row r="2468" spans="2:5" x14ac:dyDescent="0.2">
      <c r="B2468" s="25" t="s">
        <v>4032</v>
      </c>
      <c r="C2468" s="25">
        <v>532637</v>
      </c>
      <c r="D2468" s="25" t="s">
        <v>4033</v>
      </c>
      <c r="E2468" s="25" t="s">
        <v>427</v>
      </c>
    </row>
    <row r="2469" spans="2:5" x14ac:dyDescent="0.2">
      <c r="B2469" s="25" t="s">
        <v>4034</v>
      </c>
      <c r="C2469" s="25">
        <v>537800</v>
      </c>
      <c r="D2469" s="25" t="s">
        <v>389</v>
      </c>
      <c r="E2469" s="25" t="s">
        <v>406</v>
      </c>
    </row>
    <row r="2470" spans="2:5" x14ac:dyDescent="0.2">
      <c r="B2470" s="25" t="s">
        <v>4035</v>
      </c>
      <c r="C2470" s="25">
        <v>514418</v>
      </c>
      <c r="D2470" s="25" t="s">
        <v>389</v>
      </c>
      <c r="E2470" s="25" t="s">
        <v>437</v>
      </c>
    </row>
    <row r="2471" spans="2:5" x14ac:dyDescent="0.2">
      <c r="B2471" s="25" t="s">
        <v>4036</v>
      </c>
      <c r="C2471" s="25">
        <v>539275</v>
      </c>
      <c r="D2471" s="25" t="s">
        <v>389</v>
      </c>
      <c r="E2471" s="25" t="s">
        <v>587</v>
      </c>
    </row>
    <row r="2472" spans="2:5" x14ac:dyDescent="0.2">
      <c r="B2472" s="25" t="s">
        <v>4037</v>
      </c>
      <c r="C2472" s="25">
        <v>516007</v>
      </c>
      <c r="D2472" s="25" t="s">
        <v>4038</v>
      </c>
      <c r="E2472" s="25" t="s">
        <v>884</v>
      </c>
    </row>
    <row r="2473" spans="2:5" x14ac:dyDescent="0.2">
      <c r="B2473" s="25" t="s">
        <v>4039</v>
      </c>
      <c r="C2473" s="25">
        <v>530011</v>
      </c>
      <c r="D2473" s="25" t="s">
        <v>4040</v>
      </c>
      <c r="E2473" s="25" t="s">
        <v>897</v>
      </c>
    </row>
    <row r="2474" spans="2:5" x14ac:dyDescent="0.2">
      <c r="B2474" s="25" t="s">
        <v>4041</v>
      </c>
      <c r="C2474" s="25">
        <v>500109</v>
      </c>
      <c r="D2474" s="25" t="s">
        <v>4042</v>
      </c>
      <c r="E2474" s="25" t="s">
        <v>1318</v>
      </c>
    </row>
    <row r="2475" spans="2:5" x14ac:dyDescent="0.2">
      <c r="B2475" s="25" t="s">
        <v>4043</v>
      </c>
      <c r="C2475" s="25">
        <v>530243</v>
      </c>
      <c r="D2475" s="25" t="s">
        <v>389</v>
      </c>
      <c r="E2475" s="25" t="s">
        <v>482</v>
      </c>
    </row>
    <row r="2476" spans="2:5" x14ac:dyDescent="0.2">
      <c r="B2476" s="25" t="s">
        <v>4044</v>
      </c>
      <c r="C2476" s="25">
        <v>507938</v>
      </c>
      <c r="D2476" s="25" t="s">
        <v>389</v>
      </c>
      <c r="E2476" s="25" t="s">
        <v>406</v>
      </c>
    </row>
    <row r="2477" spans="2:5" x14ac:dyDescent="0.2">
      <c r="B2477" s="25" t="s">
        <v>4045</v>
      </c>
      <c r="C2477" s="25">
        <v>533078</v>
      </c>
      <c r="D2477" s="25" t="s">
        <v>389</v>
      </c>
      <c r="E2477" s="25" t="s">
        <v>475</v>
      </c>
    </row>
    <row r="2478" spans="2:5" x14ac:dyDescent="0.2">
      <c r="B2478" s="25" t="s">
        <v>4046</v>
      </c>
      <c r="C2478" s="25">
        <v>540396</v>
      </c>
      <c r="D2478" s="25" t="s">
        <v>389</v>
      </c>
      <c r="E2478" s="25" t="s">
        <v>404</v>
      </c>
    </row>
    <row r="2479" spans="2:5" x14ac:dyDescent="0.2">
      <c r="B2479" s="25" t="s">
        <v>4047</v>
      </c>
      <c r="C2479" s="25">
        <v>540396</v>
      </c>
      <c r="D2479" s="25" t="s">
        <v>389</v>
      </c>
      <c r="E2479" s="25" t="s">
        <v>404</v>
      </c>
    </row>
    <row r="2480" spans="2:5" x14ac:dyDescent="0.2">
      <c r="B2480" s="25" t="s">
        <v>4048</v>
      </c>
      <c r="C2480" s="25">
        <v>541974</v>
      </c>
      <c r="D2480" s="25" t="s">
        <v>389</v>
      </c>
      <c r="E2480" s="25" t="s">
        <v>638</v>
      </c>
    </row>
    <row r="2481" spans="2:5" x14ac:dyDescent="0.2">
      <c r="B2481" s="25" t="s">
        <v>4049</v>
      </c>
      <c r="C2481" s="25">
        <v>539207</v>
      </c>
      <c r="D2481" s="25" t="s">
        <v>4050</v>
      </c>
      <c r="E2481" s="25" t="s">
        <v>824</v>
      </c>
    </row>
    <row r="2482" spans="2:5" x14ac:dyDescent="0.2">
      <c r="B2482" s="25" t="s">
        <v>4051</v>
      </c>
      <c r="C2482" s="25">
        <v>530537</v>
      </c>
      <c r="D2482" s="25" t="s">
        <v>389</v>
      </c>
      <c r="E2482" s="25" t="s">
        <v>447</v>
      </c>
    </row>
    <row r="2483" spans="2:5" x14ac:dyDescent="0.2">
      <c r="B2483" s="25" t="s">
        <v>4052</v>
      </c>
      <c r="C2483" s="25">
        <v>511758</v>
      </c>
      <c r="D2483" s="25" t="s">
        <v>389</v>
      </c>
      <c r="E2483" s="25" t="s">
        <v>406</v>
      </c>
    </row>
    <row r="2484" spans="2:5" x14ac:dyDescent="0.2">
      <c r="B2484" s="25" t="s">
        <v>4053</v>
      </c>
      <c r="C2484" s="25">
        <v>512303</v>
      </c>
      <c r="D2484" s="25" t="s">
        <v>389</v>
      </c>
      <c r="E2484" s="25" t="s">
        <v>810</v>
      </c>
    </row>
    <row r="2485" spans="2:5" x14ac:dyDescent="0.2">
      <c r="B2485" s="25" t="s">
        <v>4054</v>
      </c>
      <c r="C2485" s="25">
        <v>505324</v>
      </c>
      <c r="D2485" s="25" t="s">
        <v>4055</v>
      </c>
      <c r="E2485" s="25" t="s">
        <v>397</v>
      </c>
    </row>
    <row r="2486" spans="2:5" x14ac:dyDescent="0.2">
      <c r="B2486" s="25" t="s">
        <v>4056</v>
      </c>
      <c r="C2486" s="25">
        <v>505324</v>
      </c>
      <c r="D2486" s="25" t="s">
        <v>4055</v>
      </c>
      <c r="E2486" s="25" t="s">
        <v>397</v>
      </c>
    </row>
    <row r="2487" spans="2:5" x14ac:dyDescent="0.2">
      <c r="B2487" s="25" t="s">
        <v>4057</v>
      </c>
      <c r="C2487" s="25">
        <v>538970</v>
      </c>
      <c r="D2487" s="25" t="s">
        <v>389</v>
      </c>
      <c r="E2487" s="25" t="s">
        <v>475</v>
      </c>
    </row>
    <row r="2488" spans="2:5" x14ac:dyDescent="0.2">
      <c r="B2488" s="25" t="s">
        <v>4058</v>
      </c>
      <c r="C2488" s="25">
        <v>521018</v>
      </c>
      <c r="D2488" s="25" t="s">
        <v>4059</v>
      </c>
      <c r="E2488" s="25" t="s">
        <v>404</v>
      </c>
    </row>
    <row r="2489" spans="2:5" x14ac:dyDescent="0.2">
      <c r="B2489" s="25" t="s">
        <v>4060</v>
      </c>
      <c r="C2489" s="25">
        <v>503101</v>
      </c>
      <c r="D2489" s="25" t="s">
        <v>4061</v>
      </c>
      <c r="E2489" s="25" t="s">
        <v>475</v>
      </c>
    </row>
    <row r="2490" spans="2:5" x14ac:dyDescent="0.2">
      <c r="B2490" s="25" t="s">
        <v>4062</v>
      </c>
      <c r="C2490" s="25">
        <v>502250</v>
      </c>
      <c r="D2490" s="25" t="s">
        <v>389</v>
      </c>
      <c r="E2490" s="25" t="s">
        <v>917</v>
      </c>
    </row>
    <row r="2491" spans="2:5" x14ac:dyDescent="0.2">
      <c r="B2491" s="25" t="s">
        <v>4063</v>
      </c>
      <c r="C2491" s="25">
        <v>513544</v>
      </c>
      <c r="D2491" s="25" t="s">
        <v>389</v>
      </c>
      <c r="E2491" s="25" t="s">
        <v>463</v>
      </c>
    </row>
    <row r="2492" spans="2:5" x14ac:dyDescent="0.2">
      <c r="B2492" s="25" t="s">
        <v>4064</v>
      </c>
      <c r="C2492" s="25">
        <v>530543</v>
      </c>
      <c r="D2492" s="25" t="s">
        <v>389</v>
      </c>
      <c r="E2492" s="25" t="s">
        <v>475</v>
      </c>
    </row>
    <row r="2493" spans="2:5" x14ac:dyDescent="0.2">
      <c r="B2493" s="25" t="s">
        <v>4065</v>
      </c>
      <c r="C2493" s="25">
        <v>540254</v>
      </c>
      <c r="D2493" s="25" t="s">
        <v>389</v>
      </c>
      <c r="E2493" s="25" t="s">
        <v>406</v>
      </c>
    </row>
    <row r="2494" spans="2:5" x14ac:dyDescent="0.2">
      <c r="B2494" s="25" t="s">
        <v>4066</v>
      </c>
      <c r="C2494" s="25">
        <v>500206</v>
      </c>
      <c r="D2494" s="25" t="s">
        <v>389</v>
      </c>
      <c r="E2494" s="25" t="s">
        <v>406</v>
      </c>
    </row>
    <row r="2495" spans="2:5" x14ac:dyDescent="0.2">
      <c r="B2495" s="25" t="s">
        <v>4067</v>
      </c>
      <c r="C2495" s="25">
        <v>531642</v>
      </c>
      <c r="D2495" s="25" t="s">
        <v>4068</v>
      </c>
      <c r="E2495" s="25" t="s">
        <v>571</v>
      </c>
    </row>
    <row r="2496" spans="2:5" x14ac:dyDescent="0.2">
      <c r="B2496" s="25" t="s">
        <v>4069</v>
      </c>
      <c r="C2496" s="25" t="s">
        <v>389</v>
      </c>
      <c r="D2496" s="25" t="s">
        <v>4070</v>
      </c>
      <c r="E2496" s="25" t="s">
        <v>400</v>
      </c>
    </row>
    <row r="2497" spans="2:5" x14ac:dyDescent="0.2">
      <c r="B2497" s="25" t="s">
        <v>4071</v>
      </c>
      <c r="C2497" s="25" t="s">
        <v>389</v>
      </c>
      <c r="D2497" s="25" t="s">
        <v>4070</v>
      </c>
      <c r="E2497" s="25" t="s">
        <v>400</v>
      </c>
    </row>
    <row r="2498" spans="2:5" x14ac:dyDescent="0.2">
      <c r="B2498" s="25" t="s">
        <v>4072</v>
      </c>
      <c r="C2498" s="25">
        <v>531503</v>
      </c>
      <c r="D2498" s="25" t="s">
        <v>389</v>
      </c>
      <c r="E2498" s="25" t="s">
        <v>404</v>
      </c>
    </row>
    <row r="2499" spans="2:5" x14ac:dyDescent="0.2">
      <c r="B2499" s="25" t="s">
        <v>4073</v>
      </c>
      <c r="C2499" s="25">
        <v>526891</v>
      </c>
      <c r="D2499" s="25" t="s">
        <v>389</v>
      </c>
      <c r="E2499" s="25" t="s">
        <v>372</v>
      </c>
    </row>
    <row r="2500" spans="2:5" x14ac:dyDescent="0.2">
      <c r="B2500" s="25" t="s">
        <v>4074</v>
      </c>
      <c r="C2500" s="25">
        <v>524404</v>
      </c>
      <c r="D2500" s="25" t="s">
        <v>4075</v>
      </c>
      <c r="E2500" s="25" t="s">
        <v>427</v>
      </c>
    </row>
    <row r="2501" spans="2:5" x14ac:dyDescent="0.2">
      <c r="B2501" s="25" t="s">
        <v>4076</v>
      </c>
      <c r="C2501" s="25" t="s">
        <v>389</v>
      </c>
      <c r="D2501" s="25" t="s">
        <v>4077</v>
      </c>
      <c r="E2501" s="25" t="s">
        <v>400</v>
      </c>
    </row>
    <row r="2502" spans="2:5" x14ac:dyDescent="0.2">
      <c r="B2502" s="25" t="s">
        <v>4078</v>
      </c>
      <c r="C2502" s="25">
        <v>517467</v>
      </c>
      <c r="D2502" s="25" t="s">
        <v>389</v>
      </c>
      <c r="E2502" s="25" t="s">
        <v>687</v>
      </c>
    </row>
    <row r="2503" spans="2:5" x14ac:dyDescent="0.2">
      <c r="B2503" s="25" t="s">
        <v>4079</v>
      </c>
      <c r="C2503" s="25">
        <v>523566</v>
      </c>
      <c r="D2503" s="25" t="s">
        <v>389</v>
      </c>
      <c r="E2503" s="25" t="s">
        <v>475</v>
      </c>
    </row>
    <row r="2504" spans="2:5" x14ac:dyDescent="0.2">
      <c r="B2504" s="25" t="s">
        <v>4080</v>
      </c>
      <c r="C2504" s="25">
        <v>531540</v>
      </c>
      <c r="D2504" s="25" t="s">
        <v>389</v>
      </c>
      <c r="E2504" s="25" t="s">
        <v>787</v>
      </c>
    </row>
    <row r="2505" spans="2:5" x14ac:dyDescent="0.2">
      <c r="B2505" s="25" t="s">
        <v>4081</v>
      </c>
      <c r="C2505" s="25">
        <v>531319</v>
      </c>
      <c r="D2505" s="25" t="s">
        <v>389</v>
      </c>
      <c r="E2505" s="25" t="s">
        <v>406</v>
      </c>
    </row>
    <row r="2506" spans="2:5" x14ac:dyDescent="0.2">
      <c r="B2506" s="25" t="s">
        <v>4082</v>
      </c>
      <c r="C2506" s="25">
        <v>532500</v>
      </c>
      <c r="D2506" s="25" t="s">
        <v>4083</v>
      </c>
      <c r="E2506" s="25" t="s">
        <v>2318</v>
      </c>
    </row>
    <row r="2507" spans="2:5" x14ac:dyDescent="0.2">
      <c r="B2507" s="25" t="s">
        <v>4084</v>
      </c>
      <c r="C2507" s="25">
        <v>532500</v>
      </c>
      <c r="D2507" s="25" t="s">
        <v>4083</v>
      </c>
      <c r="E2507" s="25" t="s">
        <v>2318</v>
      </c>
    </row>
    <row r="2508" spans="2:5" x14ac:dyDescent="0.2">
      <c r="B2508" s="25" t="s">
        <v>4085</v>
      </c>
      <c r="C2508" s="25" t="s">
        <v>389</v>
      </c>
      <c r="D2508" s="25" t="s">
        <v>4086</v>
      </c>
      <c r="E2508" s="25" t="s">
        <v>400</v>
      </c>
    </row>
    <row r="2509" spans="2:5" x14ac:dyDescent="0.2">
      <c r="B2509" s="25" t="s">
        <v>4087</v>
      </c>
      <c r="C2509" s="25">
        <v>540749</v>
      </c>
      <c r="D2509" s="25" t="s">
        <v>4088</v>
      </c>
      <c r="E2509" s="25" t="s">
        <v>406</v>
      </c>
    </row>
    <row r="2510" spans="2:5" x14ac:dyDescent="0.2">
      <c r="B2510" s="25" t="s">
        <v>4089</v>
      </c>
      <c r="C2510" s="25" t="s">
        <v>389</v>
      </c>
      <c r="D2510" s="25" t="s">
        <v>4090</v>
      </c>
      <c r="E2510" s="25" t="s">
        <v>480</v>
      </c>
    </row>
    <row r="2511" spans="2:5" x14ac:dyDescent="0.2">
      <c r="B2511" s="25" t="s">
        <v>4091</v>
      </c>
      <c r="C2511" s="25">
        <v>523704</v>
      </c>
      <c r="D2511" s="25" t="s">
        <v>4092</v>
      </c>
      <c r="E2511" s="25" t="s">
        <v>482</v>
      </c>
    </row>
    <row r="2512" spans="2:5" x14ac:dyDescent="0.2">
      <c r="B2512" s="25" t="s">
        <v>4093</v>
      </c>
      <c r="C2512" s="25">
        <v>506867</v>
      </c>
      <c r="D2512" s="25" t="s">
        <v>389</v>
      </c>
      <c r="E2512" s="25" t="s">
        <v>404</v>
      </c>
    </row>
    <row r="2513" spans="2:5" x14ac:dyDescent="0.2">
      <c r="B2513" s="25" t="s">
        <v>4094</v>
      </c>
      <c r="C2513" s="25">
        <v>511768</v>
      </c>
      <c r="D2513" s="25" t="s">
        <v>389</v>
      </c>
      <c r="E2513" s="25" t="s">
        <v>406</v>
      </c>
    </row>
    <row r="2514" spans="2:5" x14ac:dyDescent="0.2">
      <c r="B2514" s="25" t="s">
        <v>4095</v>
      </c>
      <c r="C2514" s="25">
        <v>511688</v>
      </c>
      <c r="D2514" s="25" t="s">
        <v>389</v>
      </c>
      <c r="E2514" s="25" t="s">
        <v>406</v>
      </c>
    </row>
    <row r="2515" spans="2:5" x14ac:dyDescent="0.2">
      <c r="B2515" s="25" t="s">
        <v>4096</v>
      </c>
      <c r="C2515" s="25">
        <v>540704</v>
      </c>
      <c r="D2515" s="25" t="s">
        <v>4097</v>
      </c>
      <c r="E2515" s="25" t="s">
        <v>395</v>
      </c>
    </row>
    <row r="2516" spans="2:5" x14ac:dyDescent="0.2">
      <c r="B2516" s="25" t="s">
        <v>4098</v>
      </c>
      <c r="C2516" s="25">
        <v>539219</v>
      </c>
      <c r="D2516" s="25" t="s">
        <v>389</v>
      </c>
      <c r="E2516" s="25" t="s">
        <v>1309</v>
      </c>
    </row>
    <row r="2517" spans="2:5" x14ac:dyDescent="0.2">
      <c r="B2517" s="25" t="s">
        <v>4099</v>
      </c>
      <c r="C2517" s="25">
        <v>500248</v>
      </c>
      <c r="D2517" s="25" t="s">
        <v>389</v>
      </c>
      <c r="E2517" s="25" t="s">
        <v>509</v>
      </c>
    </row>
    <row r="2518" spans="2:5" x14ac:dyDescent="0.2">
      <c r="B2518" s="25" t="s">
        <v>4100</v>
      </c>
      <c r="C2518" s="25">
        <v>523371</v>
      </c>
      <c r="D2518" s="25" t="s">
        <v>4101</v>
      </c>
      <c r="E2518" s="25" t="s">
        <v>1088</v>
      </c>
    </row>
    <row r="2519" spans="2:5" x14ac:dyDescent="0.2">
      <c r="B2519" s="25" t="s">
        <v>4102</v>
      </c>
      <c r="C2519" s="25">
        <v>539981</v>
      </c>
      <c r="D2519" s="25" t="s">
        <v>4103</v>
      </c>
      <c r="E2519" s="25" t="s">
        <v>555</v>
      </c>
    </row>
    <row r="2520" spans="2:5" x14ac:dyDescent="0.2">
      <c r="B2520" s="25" t="s">
        <v>4104</v>
      </c>
      <c r="C2520" s="25">
        <v>534563</v>
      </c>
      <c r="D2520" s="25" t="s">
        <v>4105</v>
      </c>
      <c r="E2520" s="25" t="s">
        <v>397</v>
      </c>
    </row>
    <row r="2521" spans="2:5" x14ac:dyDescent="0.2">
      <c r="B2521" s="25" t="s">
        <v>4106</v>
      </c>
      <c r="C2521" s="25">
        <v>500271</v>
      </c>
      <c r="D2521" s="25" t="s">
        <v>4107</v>
      </c>
      <c r="E2521" s="25" t="s">
        <v>2801</v>
      </c>
    </row>
    <row r="2522" spans="2:5" x14ac:dyDescent="0.2">
      <c r="B2522" s="25" t="s">
        <v>4108</v>
      </c>
      <c r="C2522" s="25">
        <v>539981</v>
      </c>
      <c r="D2522" s="25" t="s">
        <v>4109</v>
      </c>
      <c r="E2522" s="25" t="s">
        <v>555</v>
      </c>
    </row>
    <row r="2523" spans="2:5" x14ac:dyDescent="0.2">
      <c r="B2523" s="25" t="s">
        <v>4110</v>
      </c>
      <c r="C2523" s="25">
        <v>539940</v>
      </c>
      <c r="D2523" s="25" t="s">
        <v>4111</v>
      </c>
      <c r="E2523" s="25" t="s">
        <v>555</v>
      </c>
    </row>
    <row r="2524" spans="2:5" x14ac:dyDescent="0.2">
      <c r="B2524" s="25" t="s">
        <v>4112</v>
      </c>
      <c r="C2524" s="25">
        <v>534338</v>
      </c>
      <c r="D2524" s="25" t="s">
        <v>389</v>
      </c>
      <c r="E2524" s="25" t="s">
        <v>475</v>
      </c>
    </row>
    <row r="2525" spans="2:5" x14ac:dyDescent="0.2">
      <c r="B2525" s="25" t="s">
        <v>4113</v>
      </c>
      <c r="C2525" s="25">
        <v>526538</v>
      </c>
      <c r="D2525" s="25" t="s">
        <v>389</v>
      </c>
      <c r="E2525" s="25" t="s">
        <v>427</v>
      </c>
    </row>
    <row r="2526" spans="2:5" x14ac:dyDescent="0.2">
      <c r="B2526" s="25" t="s">
        <v>4114</v>
      </c>
      <c r="C2526" s="25">
        <v>540401</v>
      </c>
      <c r="D2526" s="25" t="s">
        <v>389</v>
      </c>
      <c r="E2526" s="25" t="s">
        <v>411</v>
      </c>
    </row>
    <row r="2527" spans="2:5" x14ac:dyDescent="0.2">
      <c r="B2527" s="25" t="s">
        <v>4115</v>
      </c>
      <c r="C2527" s="25">
        <v>539519</v>
      </c>
      <c r="D2527" s="25" t="s">
        <v>389</v>
      </c>
      <c r="E2527" s="25" t="s">
        <v>423</v>
      </c>
    </row>
    <row r="2528" spans="2:5" x14ac:dyDescent="0.2">
      <c r="B2528" s="25" t="s">
        <v>4116</v>
      </c>
      <c r="C2528" s="25">
        <v>531221</v>
      </c>
      <c r="D2528" s="25" t="s">
        <v>389</v>
      </c>
      <c r="E2528" s="25" t="s">
        <v>917</v>
      </c>
    </row>
    <row r="2529" spans="2:5" x14ac:dyDescent="0.2">
      <c r="B2529" s="25" t="s">
        <v>4117</v>
      </c>
      <c r="C2529" s="25">
        <v>531680</v>
      </c>
      <c r="D2529" s="25" t="s">
        <v>389</v>
      </c>
      <c r="E2529" s="25" t="s">
        <v>503</v>
      </c>
    </row>
    <row r="2530" spans="2:5" x14ac:dyDescent="0.2">
      <c r="B2530" s="25" t="s">
        <v>4118</v>
      </c>
      <c r="C2530" s="25">
        <v>522249</v>
      </c>
      <c r="D2530" s="25" t="s">
        <v>4119</v>
      </c>
      <c r="E2530" s="25" t="s">
        <v>404</v>
      </c>
    </row>
    <row r="2531" spans="2:5" x14ac:dyDescent="0.2">
      <c r="B2531" s="25" t="s">
        <v>4120</v>
      </c>
      <c r="C2531" s="25">
        <v>523792</v>
      </c>
      <c r="D2531" s="25" t="s">
        <v>4121</v>
      </c>
      <c r="E2531" s="25" t="s">
        <v>397</v>
      </c>
    </row>
    <row r="2532" spans="2:5" x14ac:dyDescent="0.2">
      <c r="B2532" s="25" t="s">
        <v>4122</v>
      </c>
      <c r="C2532" s="25">
        <v>533152</v>
      </c>
      <c r="D2532" s="25" t="s">
        <v>4123</v>
      </c>
      <c r="E2532" s="25" t="s">
        <v>787</v>
      </c>
    </row>
    <row r="2533" spans="2:5" x14ac:dyDescent="0.2">
      <c r="B2533" s="25" t="s">
        <v>4124</v>
      </c>
      <c r="C2533" s="25">
        <v>532852</v>
      </c>
      <c r="D2533" s="25" t="s">
        <v>4125</v>
      </c>
      <c r="E2533" s="25" t="s">
        <v>409</v>
      </c>
    </row>
    <row r="2534" spans="2:5" x14ac:dyDescent="0.2">
      <c r="B2534" s="25" t="s">
        <v>4126</v>
      </c>
      <c r="C2534" s="25">
        <v>532654</v>
      </c>
      <c r="D2534" s="25" t="s">
        <v>4127</v>
      </c>
      <c r="E2534" s="25" t="s">
        <v>796</v>
      </c>
    </row>
    <row r="2535" spans="2:5" x14ac:dyDescent="0.2">
      <c r="B2535" s="25" t="s">
        <v>4128</v>
      </c>
      <c r="C2535" s="25">
        <v>532654</v>
      </c>
      <c r="D2535" s="25" t="s">
        <v>4127</v>
      </c>
      <c r="E2535" s="25" t="s">
        <v>796</v>
      </c>
    </row>
    <row r="2536" spans="2:5" x14ac:dyDescent="0.2">
      <c r="B2536" s="25" t="s">
        <v>4129</v>
      </c>
      <c r="C2536" s="25">
        <v>532629</v>
      </c>
      <c r="D2536" s="25" t="s">
        <v>4130</v>
      </c>
      <c r="E2536" s="25" t="s">
        <v>787</v>
      </c>
    </row>
    <row r="2537" spans="2:5" x14ac:dyDescent="0.2">
      <c r="B2537" s="25" t="s">
        <v>4131</v>
      </c>
      <c r="C2537" s="25">
        <v>512267</v>
      </c>
      <c r="D2537" s="25" t="s">
        <v>389</v>
      </c>
      <c r="E2537" s="25" t="s">
        <v>392</v>
      </c>
    </row>
    <row r="2538" spans="2:5" x14ac:dyDescent="0.2">
      <c r="B2538" s="25" t="s">
        <v>4132</v>
      </c>
      <c r="C2538" s="25">
        <v>531146</v>
      </c>
      <c r="D2538" s="25" t="s">
        <v>389</v>
      </c>
      <c r="E2538" s="25" t="s">
        <v>427</v>
      </c>
    </row>
    <row r="2539" spans="2:5" x14ac:dyDescent="0.2">
      <c r="B2539" s="25" t="s">
        <v>4133</v>
      </c>
      <c r="C2539" s="25">
        <v>523144</v>
      </c>
      <c r="D2539" s="25" t="s">
        <v>389</v>
      </c>
      <c r="E2539" s="25" t="s">
        <v>427</v>
      </c>
    </row>
    <row r="2540" spans="2:5" x14ac:dyDescent="0.2">
      <c r="B2540" s="25" t="s">
        <v>4134</v>
      </c>
      <c r="C2540" s="25">
        <v>539938</v>
      </c>
      <c r="D2540" s="25" t="s">
        <v>4135</v>
      </c>
      <c r="E2540" s="25" t="s">
        <v>372</v>
      </c>
    </row>
    <row r="2541" spans="2:5" x14ac:dyDescent="0.2">
      <c r="B2541" s="25" t="s">
        <v>4136</v>
      </c>
      <c r="C2541" s="25">
        <v>540937</v>
      </c>
      <c r="D2541" s="25" t="s">
        <v>389</v>
      </c>
      <c r="E2541" s="25" t="s">
        <v>427</v>
      </c>
    </row>
    <row r="2542" spans="2:5" x14ac:dyDescent="0.2">
      <c r="B2542" s="25" t="s">
        <v>4137</v>
      </c>
      <c r="C2542" s="25">
        <v>526301</v>
      </c>
      <c r="D2542" s="25" t="s">
        <v>389</v>
      </c>
      <c r="E2542" s="25" t="s">
        <v>578</v>
      </c>
    </row>
    <row r="2543" spans="2:5" x14ac:dyDescent="0.2">
      <c r="B2543" s="25" t="s">
        <v>4138</v>
      </c>
      <c r="C2543" s="25">
        <v>538834</v>
      </c>
      <c r="D2543" s="25" t="s">
        <v>389</v>
      </c>
      <c r="E2543" s="25" t="s">
        <v>406</v>
      </c>
    </row>
    <row r="2544" spans="2:5" x14ac:dyDescent="0.2">
      <c r="B2544" s="25" t="s">
        <v>4139</v>
      </c>
      <c r="C2544" s="25">
        <v>512505</v>
      </c>
      <c r="D2544" s="25" t="s">
        <v>389</v>
      </c>
      <c r="E2544" s="25" t="s">
        <v>712</v>
      </c>
    </row>
    <row r="2545" spans="2:5" x14ac:dyDescent="0.2">
      <c r="B2545" s="25" t="s">
        <v>4140</v>
      </c>
      <c r="C2545" s="25">
        <v>540519</v>
      </c>
      <c r="D2545" s="25" t="s">
        <v>389</v>
      </c>
      <c r="E2545" s="25" t="s">
        <v>397</v>
      </c>
    </row>
    <row r="2546" spans="2:5" x14ac:dyDescent="0.2">
      <c r="B2546" s="25" t="s">
        <v>4141</v>
      </c>
      <c r="C2546" s="25">
        <v>511276</v>
      </c>
      <c r="D2546" s="25" t="s">
        <v>389</v>
      </c>
      <c r="E2546" s="25" t="s">
        <v>587</v>
      </c>
    </row>
    <row r="2547" spans="2:5" x14ac:dyDescent="0.2">
      <c r="B2547" s="25" t="s">
        <v>4142</v>
      </c>
      <c r="C2547" s="25">
        <v>531176</v>
      </c>
      <c r="D2547" s="25" t="s">
        <v>389</v>
      </c>
      <c r="E2547" s="25" t="s">
        <v>406</v>
      </c>
    </row>
    <row r="2548" spans="2:5" x14ac:dyDescent="0.2">
      <c r="B2548" s="25" t="s">
        <v>4143</v>
      </c>
      <c r="C2548" s="25">
        <v>531417</v>
      </c>
      <c r="D2548" s="25" t="s">
        <v>389</v>
      </c>
      <c r="E2548" s="25" t="s">
        <v>406</v>
      </c>
    </row>
    <row r="2549" spans="2:5" x14ac:dyDescent="0.2">
      <c r="B2549" s="25" t="s">
        <v>4144</v>
      </c>
      <c r="C2549" s="25">
        <v>532105</v>
      </c>
      <c r="D2549" s="25" t="s">
        <v>389</v>
      </c>
      <c r="E2549" s="25" t="s">
        <v>810</v>
      </c>
    </row>
    <row r="2550" spans="2:5" x14ac:dyDescent="0.2">
      <c r="B2550" s="25" t="s">
        <v>4145</v>
      </c>
      <c r="C2550" s="25">
        <v>532105</v>
      </c>
      <c r="D2550" s="25" t="s">
        <v>389</v>
      </c>
      <c r="E2550" s="25" t="s">
        <v>810</v>
      </c>
    </row>
    <row r="2551" spans="2:5" x14ac:dyDescent="0.2">
      <c r="B2551" s="25" t="s">
        <v>4146</v>
      </c>
      <c r="C2551" s="25">
        <v>539767</v>
      </c>
      <c r="D2551" s="25" t="s">
        <v>389</v>
      </c>
      <c r="E2551" s="25" t="s">
        <v>475</v>
      </c>
    </row>
    <row r="2552" spans="2:5" x14ac:dyDescent="0.2">
      <c r="B2552" s="25" t="s">
        <v>4147</v>
      </c>
      <c r="C2552" s="25">
        <v>532408</v>
      </c>
      <c r="D2552" s="25" t="s">
        <v>4148</v>
      </c>
      <c r="E2552" s="25" t="s">
        <v>482</v>
      </c>
    </row>
    <row r="2553" spans="2:5" x14ac:dyDescent="0.2">
      <c r="B2553" s="25" t="s">
        <v>4149</v>
      </c>
      <c r="C2553" s="25">
        <v>541352</v>
      </c>
      <c r="D2553" s="25" t="s">
        <v>389</v>
      </c>
      <c r="E2553" s="25" t="s">
        <v>469</v>
      </c>
    </row>
    <row r="2554" spans="2:5" x14ac:dyDescent="0.2">
      <c r="B2554" s="25" t="s">
        <v>4150</v>
      </c>
      <c r="C2554" s="25">
        <v>532865</v>
      </c>
      <c r="D2554" s="25" t="s">
        <v>4151</v>
      </c>
      <c r="E2554" s="25" t="s">
        <v>549</v>
      </c>
    </row>
    <row r="2555" spans="2:5" x14ac:dyDescent="0.2">
      <c r="B2555" s="25" t="s">
        <v>4152</v>
      </c>
      <c r="C2555" s="25">
        <v>511367</v>
      </c>
      <c r="D2555" s="25" t="s">
        <v>389</v>
      </c>
      <c r="E2555" s="25" t="s">
        <v>406</v>
      </c>
    </row>
    <row r="2556" spans="2:5" x14ac:dyDescent="0.2">
      <c r="B2556" s="25" t="s">
        <v>4153</v>
      </c>
      <c r="C2556" s="25">
        <v>511367</v>
      </c>
      <c r="D2556" s="25" t="s">
        <v>389</v>
      </c>
      <c r="E2556" s="25" t="s">
        <v>406</v>
      </c>
    </row>
    <row r="2557" spans="2:5" x14ac:dyDescent="0.2">
      <c r="B2557" s="25" t="s">
        <v>4154</v>
      </c>
      <c r="C2557" s="25">
        <v>539012</v>
      </c>
      <c r="D2557" s="25" t="s">
        <v>389</v>
      </c>
      <c r="E2557" s="25" t="s">
        <v>395</v>
      </c>
    </row>
    <row r="2558" spans="2:5" x14ac:dyDescent="0.2">
      <c r="B2558" s="25" t="s">
        <v>4155</v>
      </c>
      <c r="C2558" s="25">
        <v>540730</v>
      </c>
      <c r="D2558" s="25" t="s">
        <v>389</v>
      </c>
      <c r="E2558" s="25" t="s">
        <v>411</v>
      </c>
    </row>
    <row r="2559" spans="2:5" x14ac:dyDescent="0.2">
      <c r="B2559" s="25" t="s">
        <v>4156</v>
      </c>
      <c r="C2559" s="25">
        <v>511740</v>
      </c>
      <c r="D2559" s="25" t="s">
        <v>389</v>
      </c>
      <c r="E2559" s="25" t="s">
        <v>447</v>
      </c>
    </row>
    <row r="2560" spans="2:5" x14ac:dyDescent="0.2">
      <c r="B2560" s="25" t="s">
        <v>4157</v>
      </c>
      <c r="C2560" s="25">
        <v>511377</v>
      </c>
      <c r="D2560" s="25" t="s">
        <v>389</v>
      </c>
      <c r="E2560" s="25" t="s">
        <v>406</v>
      </c>
    </row>
    <row r="2561" spans="2:5" x14ac:dyDescent="0.2">
      <c r="B2561" s="25" t="s">
        <v>4158</v>
      </c>
      <c r="C2561" s="25">
        <v>511738</v>
      </c>
      <c r="D2561" s="25" t="s">
        <v>389</v>
      </c>
      <c r="E2561" s="25" t="s">
        <v>372</v>
      </c>
    </row>
    <row r="2562" spans="2:5" x14ac:dyDescent="0.2">
      <c r="B2562" s="25" t="s">
        <v>4159</v>
      </c>
      <c r="C2562" s="25">
        <v>532307</v>
      </c>
      <c r="D2562" s="25" t="s">
        <v>4160</v>
      </c>
      <c r="E2562" s="25" t="s">
        <v>482</v>
      </c>
    </row>
    <row r="2563" spans="2:5" x14ac:dyDescent="0.2">
      <c r="B2563" s="25" t="s">
        <v>4161</v>
      </c>
      <c r="C2563" s="25">
        <v>531127</v>
      </c>
      <c r="D2563" s="25" t="s">
        <v>389</v>
      </c>
      <c r="E2563" s="25" t="s">
        <v>406</v>
      </c>
    </row>
    <row r="2564" spans="2:5" x14ac:dyDescent="0.2">
      <c r="B2564" s="25" t="s">
        <v>4162</v>
      </c>
      <c r="C2564" s="25">
        <v>523828</v>
      </c>
      <c r="D2564" s="25" t="s">
        <v>4163</v>
      </c>
      <c r="E2564" s="25" t="s">
        <v>744</v>
      </c>
    </row>
    <row r="2565" spans="2:5" x14ac:dyDescent="0.2">
      <c r="B2565" s="25" t="s">
        <v>4164</v>
      </c>
      <c r="C2565" s="25">
        <v>531727</v>
      </c>
      <c r="D2565" s="25" t="s">
        <v>389</v>
      </c>
      <c r="E2565" s="25" t="s">
        <v>744</v>
      </c>
    </row>
    <row r="2566" spans="2:5" x14ac:dyDescent="0.2">
      <c r="B2566" s="25" t="s">
        <v>4165</v>
      </c>
      <c r="C2566" s="25">
        <v>539126</v>
      </c>
      <c r="D2566" s="25" t="s">
        <v>4166</v>
      </c>
      <c r="E2566" s="25" t="s">
        <v>984</v>
      </c>
    </row>
    <row r="2567" spans="2:5" x14ac:dyDescent="0.2">
      <c r="B2567" s="25" t="s">
        <v>4167</v>
      </c>
      <c r="C2567" s="25">
        <v>538942</v>
      </c>
      <c r="D2567" s="25" t="s">
        <v>389</v>
      </c>
      <c r="E2567" s="25" t="s">
        <v>810</v>
      </c>
    </row>
    <row r="2568" spans="2:5" x14ac:dyDescent="0.2">
      <c r="B2568" s="25" t="s">
        <v>4168</v>
      </c>
      <c r="C2568" s="25">
        <v>526235</v>
      </c>
      <c r="D2568" s="25" t="s">
        <v>4169</v>
      </c>
      <c r="E2568" s="25" t="s">
        <v>378</v>
      </c>
    </row>
    <row r="2569" spans="2:5" x14ac:dyDescent="0.2">
      <c r="B2569" s="25" t="s">
        <v>4170</v>
      </c>
      <c r="C2569" s="25">
        <v>500126</v>
      </c>
      <c r="D2569" s="25" t="s">
        <v>4171</v>
      </c>
      <c r="E2569" s="25" t="s">
        <v>427</v>
      </c>
    </row>
    <row r="2570" spans="2:5" x14ac:dyDescent="0.2">
      <c r="B2570" s="25" t="s">
        <v>4172</v>
      </c>
      <c r="C2570" s="25">
        <v>538964</v>
      </c>
      <c r="D2570" s="25" t="s">
        <v>389</v>
      </c>
      <c r="E2570" s="25" t="s">
        <v>427</v>
      </c>
    </row>
    <row r="2571" spans="2:5" x14ac:dyDescent="0.2">
      <c r="B2571" s="25" t="s">
        <v>4173</v>
      </c>
      <c r="C2571" s="25">
        <v>531357</v>
      </c>
      <c r="D2571" s="25" t="s">
        <v>389</v>
      </c>
      <c r="E2571" s="25" t="s">
        <v>411</v>
      </c>
    </row>
    <row r="2572" spans="2:5" x14ac:dyDescent="0.2">
      <c r="B2572" s="25" t="s">
        <v>4174</v>
      </c>
      <c r="C2572" s="25">
        <v>512415</v>
      </c>
      <c r="D2572" s="25" t="s">
        <v>389</v>
      </c>
      <c r="E2572" s="25" t="s">
        <v>810</v>
      </c>
    </row>
    <row r="2573" spans="2:5" x14ac:dyDescent="0.2">
      <c r="B2573" s="25" t="s">
        <v>4175</v>
      </c>
      <c r="C2573" s="25">
        <v>500274</v>
      </c>
      <c r="D2573" s="25" t="s">
        <v>389</v>
      </c>
      <c r="E2573" s="25" t="s">
        <v>427</v>
      </c>
    </row>
    <row r="2574" spans="2:5" x14ac:dyDescent="0.2">
      <c r="B2574" s="25" t="s">
        <v>4176</v>
      </c>
      <c r="C2574" s="25">
        <v>531810</v>
      </c>
      <c r="D2574" s="25" t="s">
        <v>389</v>
      </c>
      <c r="E2574" s="25" t="s">
        <v>712</v>
      </c>
    </row>
    <row r="2575" spans="2:5" x14ac:dyDescent="0.2">
      <c r="B2575" s="25" t="s">
        <v>4177</v>
      </c>
      <c r="C2575" s="25">
        <v>531810</v>
      </c>
      <c r="D2575" s="25" t="s">
        <v>389</v>
      </c>
      <c r="E2575" s="25" t="s">
        <v>712</v>
      </c>
    </row>
    <row r="2576" spans="2:5" x14ac:dyDescent="0.2">
      <c r="B2576" s="25" t="s">
        <v>4178</v>
      </c>
      <c r="C2576" s="25">
        <v>513335</v>
      </c>
      <c r="D2576" s="25" t="s">
        <v>4179</v>
      </c>
      <c r="E2576" s="25" t="s">
        <v>1309</v>
      </c>
    </row>
    <row r="2577" spans="2:5" x14ac:dyDescent="0.2">
      <c r="B2577" s="25" t="s">
        <v>4180</v>
      </c>
      <c r="C2577" s="25">
        <v>532990</v>
      </c>
      <c r="D2577" s="25" t="s">
        <v>4181</v>
      </c>
      <c r="E2577" s="25" t="s">
        <v>421</v>
      </c>
    </row>
    <row r="2578" spans="2:5" x14ac:dyDescent="0.2">
      <c r="B2578" s="25" t="s">
        <v>4182</v>
      </c>
      <c r="C2578" s="25">
        <v>500159</v>
      </c>
      <c r="D2578" s="25" t="s">
        <v>389</v>
      </c>
      <c r="E2578" s="25" t="s">
        <v>383</v>
      </c>
    </row>
    <row r="2579" spans="2:5" x14ac:dyDescent="0.2">
      <c r="B2579" s="25" t="s">
        <v>4183</v>
      </c>
      <c r="C2579" s="25">
        <v>542650</v>
      </c>
      <c r="D2579" s="25" t="s">
        <v>4184</v>
      </c>
      <c r="E2579" s="25" t="s">
        <v>578</v>
      </c>
    </row>
    <row r="2580" spans="2:5" x14ac:dyDescent="0.2">
      <c r="B2580" s="25" t="s">
        <v>4185</v>
      </c>
      <c r="C2580" s="25">
        <v>540150</v>
      </c>
      <c r="D2580" s="25" t="s">
        <v>389</v>
      </c>
      <c r="E2580" s="25" t="s">
        <v>787</v>
      </c>
    </row>
    <row r="2581" spans="2:5" x14ac:dyDescent="0.2">
      <c r="B2581" s="25" t="s">
        <v>4186</v>
      </c>
      <c r="C2581" s="25">
        <v>513496</v>
      </c>
      <c r="D2581" s="25" t="s">
        <v>389</v>
      </c>
      <c r="E2581" s="25" t="s">
        <v>2904</v>
      </c>
    </row>
    <row r="2582" spans="2:5" x14ac:dyDescent="0.2">
      <c r="B2582" s="25" t="s">
        <v>4187</v>
      </c>
      <c r="C2582" s="25">
        <v>531613</v>
      </c>
      <c r="D2582" s="25" t="s">
        <v>4188</v>
      </c>
      <c r="E2582" s="25" t="s">
        <v>945</v>
      </c>
    </row>
    <row r="2583" spans="2:5" x14ac:dyDescent="0.2">
      <c r="B2583" s="25" t="s">
        <v>4189</v>
      </c>
      <c r="C2583" s="25">
        <v>526622</v>
      </c>
      <c r="D2583" s="25" t="s">
        <v>389</v>
      </c>
      <c r="E2583" s="25" t="s">
        <v>710</v>
      </c>
    </row>
    <row r="2584" spans="2:5" x14ac:dyDescent="0.2">
      <c r="B2584" s="25" t="s">
        <v>4190</v>
      </c>
      <c r="C2584" s="25">
        <v>526622</v>
      </c>
      <c r="D2584" s="25" t="s">
        <v>389</v>
      </c>
      <c r="E2584" s="25" t="s">
        <v>710</v>
      </c>
    </row>
    <row r="2585" spans="2:5" x14ac:dyDescent="0.2">
      <c r="B2585" s="25" t="s">
        <v>4191</v>
      </c>
      <c r="C2585" s="25">
        <v>513721</v>
      </c>
      <c r="D2585" s="25" t="s">
        <v>389</v>
      </c>
      <c r="E2585" s="25" t="s">
        <v>421</v>
      </c>
    </row>
    <row r="2586" spans="2:5" x14ac:dyDescent="0.2">
      <c r="B2586" s="25" t="s">
        <v>4192</v>
      </c>
      <c r="C2586" s="25">
        <v>532850</v>
      </c>
      <c r="D2586" s="25" t="s">
        <v>4193</v>
      </c>
      <c r="E2586" s="25" t="s">
        <v>931</v>
      </c>
    </row>
    <row r="2587" spans="2:5" x14ac:dyDescent="0.2">
      <c r="B2587" s="25" t="s">
        <v>4194</v>
      </c>
      <c r="C2587" s="25">
        <v>523343</v>
      </c>
      <c r="D2587" s="25" t="s">
        <v>389</v>
      </c>
      <c r="E2587" s="25" t="s">
        <v>406</v>
      </c>
    </row>
    <row r="2588" spans="2:5" x14ac:dyDescent="0.2">
      <c r="B2588" s="25" t="s">
        <v>4195</v>
      </c>
      <c r="C2588" s="25">
        <v>523343</v>
      </c>
      <c r="D2588" s="25" t="s">
        <v>389</v>
      </c>
      <c r="E2588" s="25" t="s">
        <v>406</v>
      </c>
    </row>
    <row r="2589" spans="2:5" x14ac:dyDescent="0.2">
      <c r="B2589" s="25" t="s">
        <v>4196</v>
      </c>
      <c r="C2589" s="25">
        <v>526251</v>
      </c>
      <c r="D2589" s="25" t="s">
        <v>389</v>
      </c>
      <c r="E2589" s="25" t="s">
        <v>372</v>
      </c>
    </row>
    <row r="2590" spans="2:5" x14ac:dyDescent="0.2">
      <c r="B2590" s="25" t="s">
        <v>4197</v>
      </c>
      <c r="C2590" s="25">
        <v>500277</v>
      </c>
      <c r="D2590" s="25" t="s">
        <v>389</v>
      </c>
      <c r="E2590" s="25" t="s">
        <v>404</v>
      </c>
    </row>
    <row r="2591" spans="2:5" x14ac:dyDescent="0.2">
      <c r="B2591" s="25" t="s">
        <v>4198</v>
      </c>
      <c r="C2591" s="25">
        <v>531192</v>
      </c>
      <c r="D2591" s="25" t="s">
        <v>389</v>
      </c>
      <c r="E2591" s="25" t="s">
        <v>406</v>
      </c>
    </row>
    <row r="2592" spans="2:5" x14ac:dyDescent="0.2">
      <c r="B2592" s="25" t="s">
        <v>4199</v>
      </c>
      <c r="C2592" s="25">
        <v>540744</v>
      </c>
      <c r="D2592" s="25" t="s">
        <v>389</v>
      </c>
      <c r="E2592" s="25" t="s">
        <v>421</v>
      </c>
    </row>
    <row r="2593" spans="2:5" x14ac:dyDescent="0.2">
      <c r="B2593" s="25" t="s">
        <v>4200</v>
      </c>
      <c r="C2593" s="25">
        <v>533310</v>
      </c>
      <c r="D2593" s="25" t="s">
        <v>4201</v>
      </c>
      <c r="E2593" s="25" t="s">
        <v>4202</v>
      </c>
    </row>
    <row r="2594" spans="2:5" x14ac:dyDescent="0.2">
      <c r="B2594" s="25" t="s">
        <v>4203</v>
      </c>
      <c r="C2594" s="25">
        <v>526570</v>
      </c>
      <c r="D2594" s="25" t="s">
        <v>389</v>
      </c>
      <c r="E2594" s="25" t="s">
        <v>917</v>
      </c>
    </row>
    <row r="2595" spans="2:5" x14ac:dyDescent="0.2">
      <c r="B2595" s="25" t="s">
        <v>4204</v>
      </c>
      <c r="C2595" s="25">
        <v>538895</v>
      </c>
      <c r="D2595" s="25" t="s">
        <v>389</v>
      </c>
      <c r="E2595" s="25" t="s">
        <v>411</v>
      </c>
    </row>
    <row r="2596" spans="2:5" x14ac:dyDescent="0.2">
      <c r="B2596" s="25" t="s">
        <v>4205</v>
      </c>
      <c r="C2596" s="25">
        <v>541337</v>
      </c>
      <c r="D2596" s="25" t="s">
        <v>389</v>
      </c>
      <c r="E2596" s="25" t="s">
        <v>666</v>
      </c>
    </row>
    <row r="2597" spans="2:5" x14ac:dyDescent="0.2">
      <c r="B2597" s="25" t="s">
        <v>4206</v>
      </c>
      <c r="C2597" s="25">
        <v>531338</v>
      </c>
      <c r="D2597" s="25" t="s">
        <v>389</v>
      </c>
      <c r="E2597" s="25" t="s">
        <v>917</v>
      </c>
    </row>
    <row r="2598" spans="2:5" x14ac:dyDescent="0.2">
      <c r="B2598" s="25" t="s">
        <v>4207</v>
      </c>
      <c r="C2598" s="25">
        <v>511018</v>
      </c>
      <c r="D2598" s="25" t="s">
        <v>389</v>
      </c>
      <c r="E2598" s="25" t="s">
        <v>810</v>
      </c>
    </row>
    <row r="2599" spans="2:5" x14ac:dyDescent="0.2">
      <c r="B2599" s="25" t="s">
        <v>4208</v>
      </c>
      <c r="C2599" s="25">
        <v>507621</v>
      </c>
      <c r="D2599" s="25" t="s">
        <v>389</v>
      </c>
      <c r="E2599" s="25" t="s">
        <v>449</v>
      </c>
    </row>
    <row r="2600" spans="2:5" x14ac:dyDescent="0.2">
      <c r="B2600" s="25" t="s">
        <v>4209</v>
      </c>
      <c r="C2600" s="25">
        <v>511187</v>
      </c>
      <c r="D2600" s="25" t="s">
        <v>389</v>
      </c>
      <c r="E2600" s="25" t="s">
        <v>810</v>
      </c>
    </row>
    <row r="2601" spans="2:5" x14ac:dyDescent="0.2">
      <c r="B2601" s="25" t="s">
        <v>4210</v>
      </c>
      <c r="C2601" s="25" t="s">
        <v>389</v>
      </c>
      <c r="D2601" s="25" t="s">
        <v>4211</v>
      </c>
      <c r="E2601" s="25" t="s">
        <v>400</v>
      </c>
    </row>
    <row r="2602" spans="2:5" x14ac:dyDescent="0.2">
      <c r="B2602" s="25" t="s">
        <v>4212</v>
      </c>
      <c r="C2602" s="25">
        <v>531456</v>
      </c>
      <c r="D2602" s="25" t="s">
        <v>389</v>
      </c>
      <c r="E2602" s="25" t="s">
        <v>404</v>
      </c>
    </row>
    <row r="2603" spans="2:5" x14ac:dyDescent="0.2">
      <c r="B2603" s="25" t="s">
        <v>4213</v>
      </c>
      <c r="C2603" s="25">
        <v>538962</v>
      </c>
      <c r="D2603" s="25" t="s">
        <v>4214</v>
      </c>
      <c r="E2603" s="25" t="s">
        <v>744</v>
      </c>
    </row>
    <row r="2604" spans="2:5" x14ac:dyDescent="0.2">
      <c r="B2604" s="25" t="s">
        <v>4215</v>
      </c>
      <c r="C2604" s="25">
        <v>539303</v>
      </c>
      <c r="D2604" s="25" t="s">
        <v>389</v>
      </c>
      <c r="E2604" s="25" t="s">
        <v>406</v>
      </c>
    </row>
    <row r="2605" spans="2:5" x14ac:dyDescent="0.2">
      <c r="B2605" s="25" t="s">
        <v>4216</v>
      </c>
      <c r="C2605" s="25">
        <v>532539</v>
      </c>
      <c r="D2605" s="25" t="s">
        <v>4217</v>
      </c>
      <c r="E2605" s="25" t="s">
        <v>744</v>
      </c>
    </row>
    <row r="2606" spans="2:5" x14ac:dyDescent="0.2">
      <c r="B2606" s="25" t="s">
        <v>4218</v>
      </c>
      <c r="C2606" s="25">
        <v>517344</v>
      </c>
      <c r="D2606" s="25" t="s">
        <v>4219</v>
      </c>
      <c r="E2606" s="25" t="s">
        <v>482</v>
      </c>
    </row>
    <row r="2607" spans="2:5" x14ac:dyDescent="0.2">
      <c r="B2607" s="25" t="s">
        <v>4220</v>
      </c>
      <c r="C2607" s="25">
        <v>517344</v>
      </c>
      <c r="D2607" s="25" t="s">
        <v>4219</v>
      </c>
      <c r="E2607" s="25" t="s">
        <v>482</v>
      </c>
    </row>
    <row r="2608" spans="2:5" x14ac:dyDescent="0.2">
      <c r="B2608" s="25" t="s">
        <v>4221</v>
      </c>
      <c r="C2608" s="25">
        <v>532819</v>
      </c>
      <c r="D2608" s="25" t="s">
        <v>4222</v>
      </c>
      <c r="E2608" s="25" t="s">
        <v>375</v>
      </c>
    </row>
    <row r="2609" spans="2:5" x14ac:dyDescent="0.2">
      <c r="B2609" s="25" t="s">
        <v>4223</v>
      </c>
      <c r="C2609" s="25">
        <v>523373</v>
      </c>
      <c r="D2609" s="25" t="s">
        <v>389</v>
      </c>
      <c r="E2609" s="25" t="s">
        <v>503</v>
      </c>
    </row>
    <row r="2610" spans="2:5" x14ac:dyDescent="0.2">
      <c r="B2610" s="25" t="s">
        <v>4224</v>
      </c>
      <c r="C2610" s="25">
        <v>523373</v>
      </c>
      <c r="D2610" s="25" t="s">
        <v>389</v>
      </c>
      <c r="E2610" s="25" t="s">
        <v>503</v>
      </c>
    </row>
    <row r="2611" spans="2:5" x14ac:dyDescent="0.2">
      <c r="B2611" s="25" t="s">
        <v>4225</v>
      </c>
      <c r="C2611" s="25">
        <v>532164</v>
      </c>
      <c r="D2611" s="25" t="s">
        <v>389</v>
      </c>
      <c r="E2611" s="25" t="s">
        <v>406</v>
      </c>
    </row>
    <row r="2612" spans="2:5" x14ac:dyDescent="0.2">
      <c r="B2612" s="25" t="s">
        <v>4226</v>
      </c>
      <c r="C2612" s="25">
        <v>505797</v>
      </c>
      <c r="D2612" s="25" t="s">
        <v>389</v>
      </c>
      <c r="E2612" s="25" t="s">
        <v>574</v>
      </c>
    </row>
    <row r="2613" spans="2:5" x14ac:dyDescent="0.2">
      <c r="B2613" s="25" t="s">
        <v>4227</v>
      </c>
      <c r="C2613" s="25">
        <v>500279</v>
      </c>
      <c r="D2613" s="25" t="s">
        <v>4228</v>
      </c>
      <c r="E2613" s="25" t="s">
        <v>758</v>
      </c>
    </row>
    <row r="2614" spans="2:5" x14ac:dyDescent="0.2">
      <c r="B2614" s="25" t="s">
        <v>4229</v>
      </c>
      <c r="C2614" s="25">
        <v>505336</v>
      </c>
      <c r="D2614" s="25" t="s">
        <v>389</v>
      </c>
      <c r="E2614" s="25" t="s">
        <v>397</v>
      </c>
    </row>
    <row r="2615" spans="2:5" x14ac:dyDescent="0.2">
      <c r="B2615" s="25" t="s">
        <v>4230</v>
      </c>
      <c r="C2615" s="25">
        <v>505336</v>
      </c>
      <c r="D2615" s="25" t="s">
        <v>389</v>
      </c>
      <c r="E2615" s="25" t="s">
        <v>397</v>
      </c>
    </row>
    <row r="2616" spans="2:5" x14ac:dyDescent="0.2">
      <c r="B2616" s="25" t="s">
        <v>4231</v>
      </c>
      <c r="C2616" s="25">
        <v>526642</v>
      </c>
      <c r="D2616" s="25" t="s">
        <v>4232</v>
      </c>
      <c r="E2616" s="25" t="s">
        <v>815</v>
      </c>
    </row>
    <row r="2617" spans="2:5" x14ac:dyDescent="0.2">
      <c r="B2617" s="25" t="s">
        <v>4233</v>
      </c>
      <c r="C2617" s="25">
        <v>539220</v>
      </c>
      <c r="D2617" s="25" t="s">
        <v>389</v>
      </c>
      <c r="E2617" s="25" t="s">
        <v>503</v>
      </c>
    </row>
    <row r="2618" spans="2:5" x14ac:dyDescent="0.2">
      <c r="B2618" s="25" t="s">
        <v>4234</v>
      </c>
      <c r="C2618" s="25">
        <v>541195</v>
      </c>
      <c r="D2618" s="25" t="s">
        <v>4235</v>
      </c>
      <c r="E2618" s="25" t="s">
        <v>712</v>
      </c>
    </row>
    <row r="2619" spans="2:5" x14ac:dyDescent="0.2">
      <c r="B2619" s="25" t="s">
        <v>4236</v>
      </c>
      <c r="C2619" s="25">
        <v>539594</v>
      </c>
      <c r="D2619" s="25" t="s">
        <v>389</v>
      </c>
      <c r="E2619" s="25" t="s">
        <v>587</v>
      </c>
    </row>
    <row r="2620" spans="2:5" x14ac:dyDescent="0.2">
      <c r="B2620" s="25" t="s">
        <v>4237</v>
      </c>
      <c r="C2620" s="25" t="s">
        <v>389</v>
      </c>
      <c r="D2620" s="25" t="s">
        <v>4238</v>
      </c>
      <c r="E2620" s="25" t="s">
        <v>400</v>
      </c>
    </row>
    <row r="2621" spans="2:5" x14ac:dyDescent="0.2">
      <c r="B2621" s="25" t="s">
        <v>4239</v>
      </c>
      <c r="C2621" s="25">
        <v>523782</v>
      </c>
      <c r="D2621" s="25" t="s">
        <v>389</v>
      </c>
      <c r="E2621" s="25" t="s">
        <v>411</v>
      </c>
    </row>
    <row r="2622" spans="2:5" x14ac:dyDescent="0.2">
      <c r="B2622" s="25" t="s">
        <v>4240</v>
      </c>
      <c r="C2622" s="25">
        <v>523782</v>
      </c>
      <c r="D2622" s="25" t="s">
        <v>389</v>
      </c>
      <c r="E2622" s="25" t="s">
        <v>411</v>
      </c>
    </row>
    <row r="2623" spans="2:5" x14ac:dyDescent="0.2">
      <c r="B2623" s="25" t="s">
        <v>4241</v>
      </c>
      <c r="C2623" s="25">
        <v>540078</v>
      </c>
      <c r="D2623" s="25" t="s">
        <v>389</v>
      </c>
      <c r="E2623" s="25" t="s">
        <v>584</v>
      </c>
    </row>
    <row r="2624" spans="2:5" x14ac:dyDescent="0.2">
      <c r="B2624" s="25" t="s">
        <v>4242</v>
      </c>
      <c r="C2624" s="25" t="s">
        <v>389</v>
      </c>
      <c r="D2624" s="25" t="s">
        <v>4243</v>
      </c>
      <c r="E2624" s="25" t="s">
        <v>400</v>
      </c>
    </row>
    <row r="2625" spans="2:5" x14ac:dyDescent="0.2">
      <c r="B2625" s="25" t="s">
        <v>4244</v>
      </c>
      <c r="C2625" s="25">
        <v>522036</v>
      </c>
      <c r="D2625" s="25" t="s">
        <v>4245</v>
      </c>
      <c r="E2625" s="25" t="s">
        <v>574</v>
      </c>
    </row>
    <row r="2626" spans="2:5" x14ac:dyDescent="0.2">
      <c r="B2626" s="25" t="s">
        <v>4246</v>
      </c>
      <c r="C2626" s="25">
        <v>522241</v>
      </c>
      <c r="D2626" s="25" t="s">
        <v>4247</v>
      </c>
      <c r="E2626" s="25" t="s">
        <v>1309</v>
      </c>
    </row>
    <row r="2627" spans="2:5" x14ac:dyDescent="0.2">
      <c r="B2627" s="25" t="s">
        <v>4248</v>
      </c>
      <c r="C2627" s="25">
        <v>509196</v>
      </c>
      <c r="D2627" s="25" t="s">
        <v>4249</v>
      </c>
      <c r="E2627" s="25" t="s">
        <v>4250</v>
      </c>
    </row>
    <row r="2628" spans="2:5" x14ac:dyDescent="0.2">
      <c r="B2628" s="25" t="s">
        <v>4251</v>
      </c>
      <c r="C2628" s="25" t="s">
        <v>389</v>
      </c>
      <c r="D2628" s="25" t="s">
        <v>4252</v>
      </c>
      <c r="E2628" s="25" t="s">
        <v>400</v>
      </c>
    </row>
    <row r="2629" spans="2:5" x14ac:dyDescent="0.2">
      <c r="B2629" s="25" t="s">
        <v>4253</v>
      </c>
      <c r="C2629" s="25">
        <v>513377</v>
      </c>
      <c r="D2629" s="25" t="s">
        <v>4254</v>
      </c>
      <c r="E2629" s="25" t="s">
        <v>411</v>
      </c>
    </row>
    <row r="2630" spans="2:5" x14ac:dyDescent="0.2">
      <c r="B2630" s="25" t="s">
        <v>4255</v>
      </c>
      <c r="C2630" s="25">
        <v>503772</v>
      </c>
      <c r="D2630" s="25" t="s">
        <v>389</v>
      </c>
      <c r="E2630" s="25" t="s">
        <v>411</v>
      </c>
    </row>
    <row r="2631" spans="2:5" x14ac:dyDescent="0.2">
      <c r="B2631" s="25" t="s">
        <v>4256</v>
      </c>
      <c r="C2631" s="25">
        <v>503015</v>
      </c>
      <c r="D2631" s="25" t="s">
        <v>389</v>
      </c>
      <c r="E2631" s="25" t="s">
        <v>411</v>
      </c>
    </row>
    <row r="2632" spans="2:5" x14ac:dyDescent="0.2">
      <c r="B2632" s="25" t="s">
        <v>4257</v>
      </c>
      <c r="C2632" s="25">
        <v>539762</v>
      </c>
      <c r="D2632" s="25" t="s">
        <v>389</v>
      </c>
      <c r="E2632" s="25" t="s">
        <v>587</v>
      </c>
    </row>
    <row r="2633" spans="2:5" x14ac:dyDescent="0.2">
      <c r="B2633" s="25" t="s">
        <v>4258</v>
      </c>
      <c r="C2633" s="25">
        <v>519287</v>
      </c>
      <c r="D2633" s="25" t="s">
        <v>389</v>
      </c>
      <c r="E2633" s="25" t="s">
        <v>449</v>
      </c>
    </row>
    <row r="2634" spans="2:5" x14ac:dyDescent="0.2">
      <c r="B2634" s="25" t="s">
        <v>4259</v>
      </c>
      <c r="C2634" s="25">
        <v>503015</v>
      </c>
      <c r="D2634" s="25" t="s">
        <v>389</v>
      </c>
      <c r="E2634" s="25" t="s">
        <v>411</v>
      </c>
    </row>
    <row r="2635" spans="2:5" x14ac:dyDescent="0.2">
      <c r="B2635" s="25" t="s">
        <v>4260</v>
      </c>
      <c r="C2635" s="25">
        <v>509760</v>
      </c>
      <c r="D2635" s="25" t="s">
        <v>389</v>
      </c>
      <c r="E2635" s="25" t="s">
        <v>372</v>
      </c>
    </row>
    <row r="2636" spans="2:5" x14ac:dyDescent="0.2">
      <c r="B2636" s="25" t="s">
        <v>4261</v>
      </c>
      <c r="C2636" s="25">
        <v>513303</v>
      </c>
      <c r="D2636" s="25" t="s">
        <v>4262</v>
      </c>
      <c r="E2636" s="25" t="s">
        <v>4263</v>
      </c>
    </row>
    <row r="2637" spans="2:5" x14ac:dyDescent="0.2">
      <c r="B2637" s="25" t="s">
        <v>4264</v>
      </c>
      <c r="C2637" s="25">
        <v>537092</v>
      </c>
      <c r="D2637" s="25" t="s">
        <v>389</v>
      </c>
      <c r="E2637" s="25" t="s">
        <v>372</v>
      </c>
    </row>
    <row r="2638" spans="2:5" x14ac:dyDescent="0.2">
      <c r="B2638" s="25" t="s">
        <v>4265</v>
      </c>
      <c r="C2638" s="25">
        <v>519003</v>
      </c>
      <c r="D2638" s="25" t="s">
        <v>389</v>
      </c>
      <c r="E2638" s="25" t="s">
        <v>587</v>
      </c>
    </row>
    <row r="2639" spans="2:5" x14ac:dyDescent="0.2">
      <c r="B2639" s="25" t="s">
        <v>4266</v>
      </c>
      <c r="C2639" s="25">
        <v>500890</v>
      </c>
      <c r="D2639" s="25" t="s">
        <v>4267</v>
      </c>
      <c r="E2639" s="25" t="s">
        <v>869</v>
      </c>
    </row>
    <row r="2640" spans="2:5" x14ac:dyDescent="0.2">
      <c r="B2640" s="25" t="s">
        <v>4268</v>
      </c>
      <c r="C2640" s="25">
        <v>503776</v>
      </c>
      <c r="D2640" s="25" t="s">
        <v>389</v>
      </c>
      <c r="E2640" s="25" t="s">
        <v>533</v>
      </c>
    </row>
    <row r="2641" spans="2:5" x14ac:dyDescent="0.2">
      <c r="B2641" s="25" t="s">
        <v>4269</v>
      </c>
      <c r="C2641" s="25">
        <v>506261</v>
      </c>
      <c r="D2641" s="25" t="s">
        <v>389</v>
      </c>
      <c r="E2641" s="25" t="s">
        <v>687</v>
      </c>
    </row>
    <row r="2642" spans="2:5" x14ac:dyDescent="0.2">
      <c r="B2642" s="25" t="s">
        <v>4270</v>
      </c>
      <c r="C2642" s="25" t="s">
        <v>389</v>
      </c>
      <c r="D2642" s="25" t="s">
        <v>4271</v>
      </c>
      <c r="E2642" s="25" t="s">
        <v>400</v>
      </c>
    </row>
    <row r="2643" spans="2:5" x14ac:dyDescent="0.2">
      <c r="B2643" s="25" t="s">
        <v>4272</v>
      </c>
      <c r="C2643" s="25">
        <v>531453</v>
      </c>
      <c r="D2643" s="25" t="s">
        <v>4273</v>
      </c>
      <c r="E2643" s="25" t="s">
        <v>404</v>
      </c>
    </row>
    <row r="2644" spans="2:5" x14ac:dyDescent="0.2">
      <c r="B2644" s="25" t="s">
        <v>4274</v>
      </c>
      <c r="C2644" s="25">
        <v>530169</v>
      </c>
      <c r="D2644" s="25" t="s">
        <v>389</v>
      </c>
      <c r="E2644" s="25" t="s">
        <v>383</v>
      </c>
    </row>
    <row r="2645" spans="2:5" x14ac:dyDescent="0.2">
      <c r="B2645" s="25" t="s">
        <v>4275</v>
      </c>
      <c r="C2645" s="25">
        <v>532140</v>
      </c>
      <c r="D2645" s="25" t="s">
        <v>389</v>
      </c>
      <c r="E2645" s="25" t="s">
        <v>404</v>
      </c>
    </row>
    <row r="2646" spans="2:5" x14ac:dyDescent="0.2">
      <c r="B2646" s="25" t="s">
        <v>4276</v>
      </c>
      <c r="C2646" s="25">
        <v>530047</v>
      </c>
      <c r="D2646" s="25" t="s">
        <v>4277</v>
      </c>
      <c r="E2646" s="25" t="s">
        <v>404</v>
      </c>
    </row>
    <row r="2647" spans="2:5" x14ac:dyDescent="0.2">
      <c r="B2647" s="25" t="s">
        <v>4278</v>
      </c>
      <c r="C2647" s="25">
        <v>533286</v>
      </c>
      <c r="D2647" s="25" t="s">
        <v>4279</v>
      </c>
      <c r="E2647" s="25" t="s">
        <v>369</v>
      </c>
    </row>
    <row r="2648" spans="2:5" x14ac:dyDescent="0.2">
      <c r="B2648" s="25" t="s">
        <v>4280</v>
      </c>
      <c r="C2648" s="25" t="s">
        <v>389</v>
      </c>
      <c r="D2648" s="25" t="s">
        <v>4281</v>
      </c>
      <c r="E2648" s="25" t="s">
        <v>400</v>
      </c>
    </row>
    <row r="2649" spans="2:5" x14ac:dyDescent="0.2">
      <c r="B2649" s="25" t="s">
        <v>4282</v>
      </c>
      <c r="C2649" s="25">
        <v>533080</v>
      </c>
      <c r="D2649" s="25" t="s">
        <v>4283</v>
      </c>
      <c r="E2649" s="25" t="s">
        <v>584</v>
      </c>
    </row>
    <row r="2650" spans="2:5" x14ac:dyDescent="0.2">
      <c r="B2650" s="25" t="s">
        <v>4284</v>
      </c>
      <c r="C2650" s="25">
        <v>526263</v>
      </c>
      <c r="D2650" s="25" t="s">
        <v>4285</v>
      </c>
      <c r="E2650" s="25" t="s">
        <v>719</v>
      </c>
    </row>
    <row r="2651" spans="2:5" x14ac:dyDescent="0.2">
      <c r="B2651" s="25" t="s">
        <v>4286</v>
      </c>
      <c r="C2651" s="25">
        <v>511551</v>
      </c>
      <c r="D2651" s="25" t="s">
        <v>389</v>
      </c>
      <c r="E2651" s="25" t="s">
        <v>372</v>
      </c>
    </row>
    <row r="2652" spans="2:5" x14ac:dyDescent="0.2">
      <c r="B2652" s="25" t="s">
        <v>4287</v>
      </c>
      <c r="C2652" s="25">
        <v>535910</v>
      </c>
      <c r="D2652" s="25" t="s">
        <v>389</v>
      </c>
      <c r="E2652" s="25" t="s">
        <v>406</v>
      </c>
    </row>
    <row r="2653" spans="2:5" x14ac:dyDescent="0.2">
      <c r="B2653" s="25" t="s">
        <v>4288</v>
      </c>
      <c r="C2653" s="25">
        <v>532078</v>
      </c>
      <c r="D2653" s="25" t="s">
        <v>389</v>
      </c>
      <c r="E2653" s="25" t="s">
        <v>421</v>
      </c>
    </row>
    <row r="2654" spans="2:5" x14ac:dyDescent="0.2">
      <c r="B2654" s="25" t="s">
        <v>4289</v>
      </c>
      <c r="C2654" s="25">
        <v>513446</v>
      </c>
      <c r="D2654" s="25" t="s">
        <v>4290</v>
      </c>
      <c r="E2654" s="25" t="s">
        <v>421</v>
      </c>
    </row>
    <row r="2655" spans="2:5" x14ac:dyDescent="0.2">
      <c r="B2655" s="25" t="s">
        <v>4291</v>
      </c>
      <c r="C2655" s="25">
        <v>532723</v>
      </c>
      <c r="D2655" s="25" t="s">
        <v>389</v>
      </c>
      <c r="E2655" s="25" t="s">
        <v>475</v>
      </c>
    </row>
    <row r="2656" spans="2:5" x14ac:dyDescent="0.2">
      <c r="B2656" s="25" t="s">
        <v>4292</v>
      </c>
      <c r="C2656" s="25">
        <v>505343</v>
      </c>
      <c r="D2656" s="25" t="s">
        <v>389</v>
      </c>
      <c r="E2656" s="25" t="s">
        <v>810</v>
      </c>
    </row>
    <row r="2657" spans="2:5" x14ac:dyDescent="0.2">
      <c r="B2657" s="25" t="s">
        <v>4293</v>
      </c>
      <c r="C2657" s="25">
        <v>505343</v>
      </c>
      <c r="D2657" s="25" t="s">
        <v>389</v>
      </c>
      <c r="E2657" s="25" t="s">
        <v>810</v>
      </c>
    </row>
    <row r="2658" spans="2:5" x14ac:dyDescent="0.2">
      <c r="B2658" s="25" t="s">
        <v>4294</v>
      </c>
      <c r="C2658" s="25">
        <v>524084</v>
      </c>
      <c r="D2658" s="25" t="s">
        <v>4295</v>
      </c>
      <c r="E2658" s="25" t="s">
        <v>533</v>
      </c>
    </row>
    <row r="2659" spans="2:5" x14ac:dyDescent="0.2">
      <c r="B2659" s="25" t="s">
        <v>4296</v>
      </c>
      <c r="C2659" s="25">
        <v>524084</v>
      </c>
      <c r="D2659" s="25" t="s">
        <v>4295</v>
      </c>
      <c r="E2659" s="25" t="s">
        <v>533</v>
      </c>
    </row>
    <row r="2660" spans="2:5" x14ac:dyDescent="0.2">
      <c r="B2660" s="25" t="s">
        <v>4297</v>
      </c>
      <c r="C2660" s="25">
        <v>538836</v>
      </c>
      <c r="D2660" s="25" t="s">
        <v>4298</v>
      </c>
      <c r="E2660" s="25" t="s">
        <v>503</v>
      </c>
    </row>
    <row r="2661" spans="2:5" x14ac:dyDescent="0.2">
      <c r="B2661" s="25" t="s">
        <v>4299</v>
      </c>
      <c r="C2661" s="25">
        <v>530167</v>
      </c>
      <c r="D2661" s="25" t="s">
        <v>389</v>
      </c>
      <c r="E2661" s="25" t="s">
        <v>406</v>
      </c>
    </row>
    <row r="2662" spans="2:5" x14ac:dyDescent="0.2">
      <c r="B2662" s="25" t="s">
        <v>4300</v>
      </c>
      <c r="C2662" s="25">
        <v>539199</v>
      </c>
      <c r="D2662" s="25" t="s">
        <v>389</v>
      </c>
      <c r="E2662" s="25" t="s">
        <v>372</v>
      </c>
    </row>
    <row r="2663" spans="2:5" x14ac:dyDescent="0.2">
      <c r="B2663" s="25" t="s">
        <v>4301</v>
      </c>
      <c r="C2663" s="25">
        <v>532621</v>
      </c>
      <c r="D2663" s="25" t="s">
        <v>4302</v>
      </c>
      <c r="E2663" s="25" t="s">
        <v>404</v>
      </c>
    </row>
    <row r="2664" spans="2:5" x14ac:dyDescent="0.2">
      <c r="B2664" s="25" t="s">
        <v>4303</v>
      </c>
      <c r="C2664" s="25">
        <v>511549</v>
      </c>
      <c r="D2664" s="25" t="s">
        <v>389</v>
      </c>
      <c r="E2664" s="25" t="s">
        <v>406</v>
      </c>
    </row>
    <row r="2665" spans="2:5" x14ac:dyDescent="0.2">
      <c r="B2665" s="25" t="s">
        <v>4304</v>
      </c>
      <c r="C2665" s="25">
        <v>500288</v>
      </c>
      <c r="D2665" s="25" t="s">
        <v>4305</v>
      </c>
      <c r="E2665" s="25" t="s">
        <v>427</v>
      </c>
    </row>
    <row r="2666" spans="2:5" x14ac:dyDescent="0.2">
      <c r="B2666" s="25" t="s">
        <v>4306</v>
      </c>
      <c r="C2666" s="25">
        <v>526237</v>
      </c>
      <c r="D2666" s="25" t="s">
        <v>389</v>
      </c>
      <c r="E2666" s="25" t="s">
        <v>406</v>
      </c>
    </row>
    <row r="2667" spans="2:5" x14ac:dyDescent="0.2">
      <c r="B2667" s="25" t="s">
        <v>4307</v>
      </c>
      <c r="C2667" s="25">
        <v>523160</v>
      </c>
      <c r="D2667" s="25" t="s">
        <v>389</v>
      </c>
      <c r="E2667" s="25" t="s">
        <v>574</v>
      </c>
    </row>
    <row r="2668" spans="2:5" x14ac:dyDescent="0.2">
      <c r="B2668" s="25" t="s">
        <v>4308</v>
      </c>
      <c r="C2668" s="25">
        <v>523160</v>
      </c>
      <c r="D2668" s="25" t="s">
        <v>389</v>
      </c>
      <c r="E2668" s="25" t="s">
        <v>574</v>
      </c>
    </row>
    <row r="2669" spans="2:5" x14ac:dyDescent="0.2">
      <c r="B2669" s="25" t="s">
        <v>4309</v>
      </c>
      <c r="C2669" s="25">
        <v>513305</v>
      </c>
      <c r="D2669" s="25" t="s">
        <v>4310</v>
      </c>
      <c r="E2669" s="25" t="s">
        <v>810</v>
      </c>
    </row>
    <row r="2670" spans="2:5" x14ac:dyDescent="0.2">
      <c r="B2670" s="25" t="s">
        <v>4311</v>
      </c>
      <c r="C2670" s="25">
        <v>532407</v>
      </c>
      <c r="D2670" s="25" t="s">
        <v>389</v>
      </c>
      <c r="E2670" s="25" t="s">
        <v>482</v>
      </c>
    </row>
    <row r="2671" spans="2:5" x14ac:dyDescent="0.2">
      <c r="B2671" s="25" t="s">
        <v>4312</v>
      </c>
      <c r="C2671" s="25" t="s">
        <v>389</v>
      </c>
      <c r="D2671" s="25" t="s">
        <v>4313</v>
      </c>
      <c r="E2671" s="25" t="s">
        <v>480</v>
      </c>
    </row>
    <row r="2672" spans="2:5" x14ac:dyDescent="0.2">
      <c r="B2672" s="25" t="s">
        <v>4314</v>
      </c>
      <c r="C2672" s="25">
        <v>517334</v>
      </c>
      <c r="D2672" s="25" t="s">
        <v>4315</v>
      </c>
      <c r="E2672" s="25" t="s">
        <v>744</v>
      </c>
    </row>
    <row r="2673" spans="2:5" x14ac:dyDescent="0.2">
      <c r="B2673" s="25" t="s">
        <v>4316</v>
      </c>
      <c r="C2673" s="25">
        <v>532892</v>
      </c>
      <c r="D2673" s="25" t="s">
        <v>4317</v>
      </c>
      <c r="E2673" s="25" t="s">
        <v>406</v>
      </c>
    </row>
    <row r="2674" spans="2:5" x14ac:dyDescent="0.2">
      <c r="B2674" s="25" t="s">
        <v>4318</v>
      </c>
      <c r="C2674" s="25">
        <v>590115</v>
      </c>
      <c r="D2674" s="25" t="s">
        <v>4319</v>
      </c>
      <c r="E2674" s="25" t="s">
        <v>372</v>
      </c>
    </row>
    <row r="2675" spans="2:5" x14ac:dyDescent="0.2">
      <c r="B2675" s="25" t="s">
        <v>4320</v>
      </c>
      <c r="C2675" s="25">
        <v>533385</v>
      </c>
      <c r="D2675" s="25" t="s">
        <v>4321</v>
      </c>
      <c r="E2675" s="25" t="s">
        <v>372</v>
      </c>
    </row>
    <row r="2676" spans="2:5" x14ac:dyDescent="0.2">
      <c r="B2676" s="25" t="s">
        <v>4322</v>
      </c>
      <c r="C2676" s="25">
        <v>507522</v>
      </c>
      <c r="D2676" s="25" t="s">
        <v>389</v>
      </c>
      <c r="E2676" s="25" t="s">
        <v>1021</v>
      </c>
    </row>
    <row r="2677" spans="2:5" x14ac:dyDescent="0.2">
      <c r="B2677" s="25" t="s">
        <v>4323</v>
      </c>
      <c r="C2677" s="25">
        <v>526299</v>
      </c>
      <c r="D2677" s="25" t="s">
        <v>4324</v>
      </c>
      <c r="E2677" s="25" t="s">
        <v>375</v>
      </c>
    </row>
    <row r="2678" spans="2:5" x14ac:dyDescent="0.2">
      <c r="B2678" s="25" t="s">
        <v>4325</v>
      </c>
      <c r="C2678" s="25">
        <v>500450</v>
      </c>
      <c r="D2678" s="25" t="s">
        <v>389</v>
      </c>
      <c r="E2678" s="25" t="s">
        <v>372</v>
      </c>
    </row>
    <row r="2679" spans="2:5" x14ac:dyDescent="0.2">
      <c r="B2679" s="25" t="s">
        <v>4326</v>
      </c>
      <c r="C2679" s="25">
        <v>526143</v>
      </c>
      <c r="D2679" s="25" t="s">
        <v>389</v>
      </c>
      <c r="E2679" s="25" t="s">
        <v>584</v>
      </c>
    </row>
    <row r="2680" spans="2:5" x14ac:dyDescent="0.2">
      <c r="B2680" s="25" t="s">
        <v>4327</v>
      </c>
      <c r="C2680" s="25">
        <v>532440</v>
      </c>
      <c r="D2680" s="25" t="s">
        <v>4328</v>
      </c>
      <c r="E2680" s="25" t="s">
        <v>2381</v>
      </c>
    </row>
    <row r="2681" spans="2:5" x14ac:dyDescent="0.2">
      <c r="B2681" s="25" t="s">
        <v>4329</v>
      </c>
      <c r="C2681" s="25">
        <v>540809</v>
      </c>
      <c r="D2681" s="25" t="s">
        <v>389</v>
      </c>
      <c r="E2681" s="25" t="s">
        <v>411</v>
      </c>
    </row>
    <row r="2682" spans="2:5" x14ac:dyDescent="0.2">
      <c r="B2682" s="25" t="s">
        <v>4330</v>
      </c>
      <c r="C2682" s="25">
        <v>500290</v>
      </c>
      <c r="D2682" s="25" t="s">
        <v>4331</v>
      </c>
      <c r="E2682" s="25" t="s">
        <v>869</v>
      </c>
    </row>
    <row r="2683" spans="2:5" x14ac:dyDescent="0.2">
      <c r="B2683" s="25" t="s">
        <v>4332</v>
      </c>
      <c r="C2683" s="25">
        <v>532376</v>
      </c>
      <c r="D2683" s="25" t="s">
        <v>4333</v>
      </c>
      <c r="E2683" s="25" t="s">
        <v>535</v>
      </c>
    </row>
    <row r="2684" spans="2:5" x14ac:dyDescent="0.2">
      <c r="B2684" s="25" t="s">
        <v>4334</v>
      </c>
      <c r="C2684" s="25">
        <v>512065</v>
      </c>
      <c r="D2684" s="25" t="s">
        <v>389</v>
      </c>
      <c r="E2684" s="25" t="s">
        <v>406</v>
      </c>
    </row>
    <row r="2685" spans="2:5" x14ac:dyDescent="0.2">
      <c r="B2685" s="25" t="s">
        <v>4335</v>
      </c>
      <c r="C2685" s="25">
        <v>532650</v>
      </c>
      <c r="D2685" s="25" t="s">
        <v>4336</v>
      </c>
      <c r="E2685" s="25" t="s">
        <v>712</v>
      </c>
    </row>
    <row r="2686" spans="2:5" x14ac:dyDescent="0.2">
      <c r="B2686" s="25" t="s">
        <v>4337</v>
      </c>
      <c r="C2686" s="25">
        <v>508922</v>
      </c>
      <c r="D2686" s="25" t="s">
        <v>389</v>
      </c>
      <c r="E2686" s="25" t="s">
        <v>1435</v>
      </c>
    </row>
    <row r="2687" spans="2:5" x14ac:dyDescent="0.2">
      <c r="B2687" s="25" t="s">
        <v>4338</v>
      </c>
      <c r="C2687" s="25">
        <v>508922</v>
      </c>
      <c r="D2687" s="25" t="s">
        <v>389</v>
      </c>
      <c r="E2687" s="25" t="s">
        <v>1435</v>
      </c>
    </row>
    <row r="2688" spans="2:5" x14ac:dyDescent="0.2">
      <c r="B2688" s="25" t="s">
        <v>4339</v>
      </c>
      <c r="C2688" s="25" t="s">
        <v>389</v>
      </c>
      <c r="D2688" s="25" t="s">
        <v>4340</v>
      </c>
      <c r="E2688" s="25" t="s">
        <v>1435</v>
      </c>
    </row>
    <row r="2689" spans="2:5" x14ac:dyDescent="0.2">
      <c r="B2689" s="25" t="s">
        <v>4341</v>
      </c>
      <c r="C2689" s="25">
        <v>542597</v>
      </c>
      <c r="D2689" s="25" t="s">
        <v>4342</v>
      </c>
      <c r="E2689" s="25" t="s">
        <v>755</v>
      </c>
    </row>
    <row r="2690" spans="2:5" x14ac:dyDescent="0.2">
      <c r="B2690" s="25" t="s">
        <v>4343</v>
      </c>
      <c r="C2690" s="25">
        <v>534312</v>
      </c>
      <c r="D2690" s="25" t="s">
        <v>4344</v>
      </c>
      <c r="E2690" s="25" t="s">
        <v>494</v>
      </c>
    </row>
    <row r="2691" spans="2:5" x14ac:dyDescent="0.2">
      <c r="B2691" s="25" t="s">
        <v>4345</v>
      </c>
      <c r="C2691" s="25">
        <v>531919</v>
      </c>
      <c r="D2691" s="25" t="s">
        <v>389</v>
      </c>
      <c r="E2691" s="25" t="s">
        <v>409</v>
      </c>
    </row>
    <row r="2692" spans="2:5" x14ac:dyDescent="0.2">
      <c r="B2692" s="25" t="s">
        <v>4346</v>
      </c>
      <c r="C2692" s="25">
        <v>539819</v>
      </c>
      <c r="D2692" s="25" t="s">
        <v>389</v>
      </c>
      <c r="E2692" s="25" t="s">
        <v>372</v>
      </c>
    </row>
    <row r="2693" spans="2:5" x14ac:dyDescent="0.2">
      <c r="B2693" s="25" t="s">
        <v>4347</v>
      </c>
      <c r="C2693" s="25">
        <v>538743</v>
      </c>
      <c r="D2693" s="25" t="s">
        <v>389</v>
      </c>
      <c r="E2693" s="25" t="s">
        <v>375</v>
      </c>
    </row>
    <row r="2694" spans="2:5" x14ac:dyDescent="0.2">
      <c r="B2694" s="25" t="s">
        <v>4348</v>
      </c>
      <c r="C2694" s="25">
        <v>532097</v>
      </c>
      <c r="D2694" s="25" t="s">
        <v>4349</v>
      </c>
      <c r="E2694" s="25" t="s">
        <v>787</v>
      </c>
    </row>
    <row r="2695" spans="2:5" x14ac:dyDescent="0.2">
      <c r="B2695" s="25" t="s">
        <v>4350</v>
      </c>
      <c r="C2695" s="25">
        <v>500460</v>
      </c>
      <c r="D2695" s="25" t="s">
        <v>4351</v>
      </c>
      <c r="E2695" s="25" t="s">
        <v>421</v>
      </c>
    </row>
    <row r="2696" spans="2:5" x14ac:dyDescent="0.2">
      <c r="B2696" s="25" t="s">
        <v>4352</v>
      </c>
      <c r="C2696" s="25">
        <v>523832</v>
      </c>
      <c r="D2696" s="25" t="s">
        <v>4353</v>
      </c>
      <c r="E2696" s="25" t="s">
        <v>507</v>
      </c>
    </row>
    <row r="2697" spans="2:5" x14ac:dyDescent="0.2">
      <c r="B2697" s="25" t="s">
        <v>4354</v>
      </c>
      <c r="C2697" s="25">
        <v>530341</v>
      </c>
      <c r="D2697" s="25" t="s">
        <v>389</v>
      </c>
      <c r="E2697" s="25" t="s">
        <v>372</v>
      </c>
    </row>
    <row r="2698" spans="2:5" x14ac:dyDescent="0.2">
      <c r="B2698" s="25" t="s">
        <v>4355</v>
      </c>
      <c r="C2698" s="25">
        <v>535204</v>
      </c>
      <c r="D2698" s="25" t="s">
        <v>389</v>
      </c>
      <c r="E2698" s="25" t="s">
        <v>411</v>
      </c>
    </row>
    <row r="2699" spans="2:5" x14ac:dyDescent="0.2">
      <c r="B2699" s="25" t="s">
        <v>4356</v>
      </c>
      <c r="C2699" s="25">
        <v>532357</v>
      </c>
      <c r="D2699" s="25" t="s">
        <v>4357</v>
      </c>
      <c r="E2699" s="25" t="s">
        <v>392</v>
      </c>
    </row>
    <row r="2700" spans="2:5" x14ac:dyDescent="0.2">
      <c r="B2700" s="25" t="s">
        <v>4358</v>
      </c>
      <c r="C2700" s="25">
        <v>501477</v>
      </c>
      <c r="D2700" s="25" t="s">
        <v>389</v>
      </c>
      <c r="E2700" s="25" t="s">
        <v>411</v>
      </c>
    </row>
    <row r="2701" spans="2:5" x14ac:dyDescent="0.2">
      <c r="B2701" s="25" t="s">
        <v>4359</v>
      </c>
      <c r="C2701" s="25">
        <v>501477</v>
      </c>
      <c r="D2701" s="25" t="s">
        <v>389</v>
      </c>
      <c r="E2701" s="25" t="s">
        <v>411</v>
      </c>
    </row>
    <row r="2702" spans="2:5" x14ac:dyDescent="0.2">
      <c r="B2702" s="25" t="s">
        <v>4360</v>
      </c>
      <c r="C2702" s="25">
        <v>534091</v>
      </c>
      <c r="D2702" s="25" t="s">
        <v>4361</v>
      </c>
      <c r="E2702" s="25" t="s">
        <v>409</v>
      </c>
    </row>
    <row r="2703" spans="2:5" x14ac:dyDescent="0.2">
      <c r="B2703" s="25" t="s">
        <v>4362</v>
      </c>
      <c r="C2703" s="25">
        <v>534091</v>
      </c>
      <c r="D2703" s="25" t="s">
        <v>4361</v>
      </c>
      <c r="E2703" s="25" t="s">
        <v>409</v>
      </c>
    </row>
    <row r="2704" spans="2:5" x14ac:dyDescent="0.2">
      <c r="B2704" s="25" t="s">
        <v>4363</v>
      </c>
      <c r="C2704" s="25">
        <v>526169</v>
      </c>
      <c r="D2704" s="25" t="s">
        <v>389</v>
      </c>
      <c r="E2704" s="25" t="s">
        <v>869</v>
      </c>
    </row>
    <row r="2705" spans="2:5" x14ac:dyDescent="0.2">
      <c r="B2705" s="25" t="s">
        <v>4364</v>
      </c>
      <c r="C2705" s="25">
        <v>526169</v>
      </c>
      <c r="D2705" s="25" t="s">
        <v>389</v>
      </c>
      <c r="E2705" s="25" t="s">
        <v>869</v>
      </c>
    </row>
    <row r="2706" spans="2:5" x14ac:dyDescent="0.2">
      <c r="B2706" s="25" t="s">
        <v>4365</v>
      </c>
      <c r="C2706" s="25">
        <v>505594</v>
      </c>
      <c r="D2706" s="25" t="s">
        <v>389</v>
      </c>
      <c r="E2706" s="25" t="s">
        <v>810</v>
      </c>
    </row>
    <row r="2707" spans="2:5" x14ac:dyDescent="0.2">
      <c r="B2707" s="25" t="s">
        <v>4366</v>
      </c>
      <c r="C2707" s="25">
        <v>504356</v>
      </c>
      <c r="D2707" s="25" t="s">
        <v>389</v>
      </c>
      <c r="E2707" s="25" t="s">
        <v>810</v>
      </c>
    </row>
    <row r="2708" spans="2:5" x14ac:dyDescent="0.2">
      <c r="B2708" s="25" t="s">
        <v>4367</v>
      </c>
      <c r="C2708" s="25">
        <v>520059</v>
      </c>
      <c r="D2708" s="25" t="s">
        <v>4368</v>
      </c>
      <c r="E2708" s="25" t="s">
        <v>744</v>
      </c>
    </row>
    <row r="2709" spans="2:5" x14ac:dyDescent="0.2">
      <c r="B2709" s="25" t="s">
        <v>4369</v>
      </c>
      <c r="C2709" s="25">
        <v>520043</v>
      </c>
      <c r="D2709" s="25" t="s">
        <v>4370</v>
      </c>
      <c r="E2709" s="25" t="s">
        <v>744</v>
      </c>
    </row>
    <row r="2710" spans="2:5" x14ac:dyDescent="0.2">
      <c r="B2710" s="25" t="s">
        <v>4371</v>
      </c>
      <c r="C2710" s="25">
        <v>511200</v>
      </c>
      <c r="D2710" s="25" t="s">
        <v>389</v>
      </c>
      <c r="E2710" s="25" t="s">
        <v>810</v>
      </c>
    </row>
    <row r="2711" spans="2:5" x14ac:dyDescent="0.2">
      <c r="B2711" s="25" t="s">
        <v>4372</v>
      </c>
      <c r="C2711" s="25">
        <v>511401</v>
      </c>
      <c r="D2711" s="25" t="s">
        <v>4373</v>
      </c>
      <c r="E2711" s="25" t="s">
        <v>372</v>
      </c>
    </row>
    <row r="2712" spans="2:5" x14ac:dyDescent="0.2">
      <c r="B2712" s="25" t="s">
        <v>4374</v>
      </c>
      <c r="C2712" s="25">
        <v>531821</v>
      </c>
      <c r="D2712" s="25" t="s">
        <v>389</v>
      </c>
      <c r="E2712" s="25" t="s">
        <v>372</v>
      </c>
    </row>
    <row r="2713" spans="2:5" x14ac:dyDescent="0.2">
      <c r="B2713" s="25" t="s">
        <v>4375</v>
      </c>
      <c r="C2713" s="25">
        <v>515037</v>
      </c>
      <c r="D2713" s="25" t="s">
        <v>4376</v>
      </c>
      <c r="E2713" s="25" t="s">
        <v>666</v>
      </c>
    </row>
    <row r="2714" spans="2:5" x14ac:dyDescent="0.2">
      <c r="B2714" s="25" t="s">
        <v>4377</v>
      </c>
      <c r="C2714" s="25">
        <v>540366</v>
      </c>
      <c r="D2714" s="25" t="s">
        <v>4378</v>
      </c>
      <c r="E2714" s="25" t="s">
        <v>1128</v>
      </c>
    </row>
    <row r="2715" spans="2:5" x14ac:dyDescent="0.2">
      <c r="B2715" s="25" t="s">
        <v>4379</v>
      </c>
      <c r="C2715" s="25">
        <v>511766</v>
      </c>
      <c r="D2715" s="25" t="s">
        <v>4380</v>
      </c>
      <c r="E2715" s="25" t="s">
        <v>406</v>
      </c>
    </row>
    <row r="2716" spans="2:5" x14ac:dyDescent="0.2">
      <c r="B2716" s="25" t="s">
        <v>4381</v>
      </c>
      <c r="C2716" s="25">
        <v>533398</v>
      </c>
      <c r="D2716" s="25" t="s">
        <v>4382</v>
      </c>
      <c r="E2716" s="25" t="s">
        <v>406</v>
      </c>
    </row>
    <row r="2717" spans="2:5" x14ac:dyDescent="0.2">
      <c r="B2717" s="25" t="s">
        <v>4383</v>
      </c>
      <c r="C2717" s="25">
        <v>532991</v>
      </c>
      <c r="D2717" s="25" t="s">
        <v>4384</v>
      </c>
      <c r="E2717" s="25" t="s">
        <v>475</v>
      </c>
    </row>
    <row r="2718" spans="2:5" x14ac:dyDescent="0.2">
      <c r="B2718" s="25" t="s">
        <v>4385</v>
      </c>
      <c r="C2718" s="25">
        <v>538862</v>
      </c>
      <c r="D2718" s="25" t="s">
        <v>389</v>
      </c>
      <c r="E2718" s="25" t="s">
        <v>372</v>
      </c>
    </row>
    <row r="2719" spans="2:5" x14ac:dyDescent="0.2">
      <c r="B2719" s="25" t="s">
        <v>4386</v>
      </c>
      <c r="C2719" s="25">
        <v>506734</v>
      </c>
      <c r="D2719" s="25" t="s">
        <v>389</v>
      </c>
      <c r="E2719" s="25" t="s">
        <v>437</v>
      </c>
    </row>
    <row r="2720" spans="2:5" x14ac:dyDescent="0.2">
      <c r="B2720" s="25" t="s">
        <v>4387</v>
      </c>
      <c r="C2720" s="25">
        <v>535205</v>
      </c>
      <c r="D2720" s="25" t="s">
        <v>389</v>
      </c>
      <c r="E2720" s="25" t="s">
        <v>411</v>
      </c>
    </row>
    <row r="2721" spans="2:5" x14ac:dyDescent="0.2">
      <c r="B2721" s="25" t="s">
        <v>4388</v>
      </c>
      <c r="C2721" s="25" t="s">
        <v>389</v>
      </c>
      <c r="D2721" s="25" t="s">
        <v>4389</v>
      </c>
      <c r="E2721" s="25" t="s">
        <v>480</v>
      </c>
    </row>
    <row r="2722" spans="2:5" x14ac:dyDescent="0.2">
      <c r="B2722" s="25" t="s">
        <v>4390</v>
      </c>
      <c r="C2722" s="25">
        <v>512024</v>
      </c>
      <c r="D2722" s="25" t="s">
        <v>389</v>
      </c>
      <c r="E2722" s="25" t="s">
        <v>463</v>
      </c>
    </row>
    <row r="2723" spans="2:5" x14ac:dyDescent="0.2">
      <c r="B2723" s="25" t="s">
        <v>4391</v>
      </c>
      <c r="C2723" s="25">
        <v>530897</v>
      </c>
      <c r="D2723" s="25" t="s">
        <v>389</v>
      </c>
      <c r="E2723" s="25" t="s">
        <v>578</v>
      </c>
    </row>
    <row r="2724" spans="2:5" x14ac:dyDescent="0.2">
      <c r="B2724" s="25" t="s">
        <v>4392</v>
      </c>
      <c r="C2724" s="25">
        <v>516082</v>
      </c>
      <c r="D2724" s="25" t="s">
        <v>4393</v>
      </c>
      <c r="E2724" s="25" t="s">
        <v>383</v>
      </c>
    </row>
    <row r="2725" spans="2:5" x14ac:dyDescent="0.2">
      <c r="B2725" s="25" t="s">
        <v>4394</v>
      </c>
      <c r="C2725" s="25">
        <v>532623</v>
      </c>
      <c r="D2725" s="25" t="s">
        <v>389</v>
      </c>
      <c r="E2725" s="25" t="s">
        <v>411</v>
      </c>
    </row>
    <row r="2726" spans="2:5" x14ac:dyDescent="0.2">
      <c r="B2726" s="25" t="s">
        <v>4395</v>
      </c>
      <c r="C2726" s="25">
        <v>512279</v>
      </c>
      <c r="D2726" s="25" t="s">
        <v>389</v>
      </c>
      <c r="E2726" s="25" t="s">
        <v>810</v>
      </c>
    </row>
    <row r="2727" spans="2:5" x14ac:dyDescent="0.2">
      <c r="B2727" s="25" t="s">
        <v>4396</v>
      </c>
      <c r="C2727" s="25">
        <v>524709</v>
      </c>
      <c r="D2727" s="25" t="s">
        <v>4397</v>
      </c>
      <c r="E2727" s="25" t="s">
        <v>533</v>
      </c>
    </row>
    <row r="2728" spans="2:5" x14ac:dyDescent="0.2">
      <c r="B2728" s="25" t="s">
        <v>4398</v>
      </c>
      <c r="C2728" s="25" t="s">
        <v>389</v>
      </c>
      <c r="D2728" s="25" t="s">
        <v>4399</v>
      </c>
      <c r="E2728" s="25" t="s">
        <v>480</v>
      </c>
    </row>
    <row r="2729" spans="2:5" x14ac:dyDescent="0.2">
      <c r="B2729" s="25" t="s">
        <v>4400</v>
      </c>
      <c r="C2729" s="25">
        <v>531832</v>
      </c>
      <c r="D2729" s="25" t="s">
        <v>389</v>
      </c>
      <c r="E2729" s="25" t="s">
        <v>587</v>
      </c>
    </row>
    <row r="2730" spans="2:5" x14ac:dyDescent="0.2">
      <c r="B2730" s="25" t="s">
        <v>4401</v>
      </c>
      <c r="C2730" s="25">
        <v>539917</v>
      </c>
      <c r="D2730" s="25" t="s">
        <v>4402</v>
      </c>
      <c r="E2730" s="25" t="s">
        <v>897</v>
      </c>
    </row>
    <row r="2731" spans="2:5" x14ac:dyDescent="0.2">
      <c r="B2731" s="25" t="s">
        <v>4403</v>
      </c>
      <c r="C2731" s="25">
        <v>534184</v>
      </c>
      <c r="D2731" s="25" t="s">
        <v>4404</v>
      </c>
      <c r="E2731" s="25" t="s">
        <v>452</v>
      </c>
    </row>
    <row r="2732" spans="2:5" x14ac:dyDescent="0.2">
      <c r="B2732" s="25" t="s">
        <v>4405</v>
      </c>
      <c r="C2732" s="25">
        <v>532362</v>
      </c>
      <c r="D2732" s="25" t="s">
        <v>389</v>
      </c>
      <c r="E2732" s="25" t="s">
        <v>421</v>
      </c>
    </row>
    <row r="2733" spans="2:5" x14ac:dyDescent="0.2">
      <c r="B2733" s="25" t="s">
        <v>4406</v>
      </c>
      <c r="C2733" s="25">
        <v>532895</v>
      </c>
      <c r="D2733" s="25" t="s">
        <v>4407</v>
      </c>
      <c r="E2733" s="25" t="s">
        <v>409</v>
      </c>
    </row>
    <row r="2734" spans="2:5" x14ac:dyDescent="0.2">
      <c r="B2734" s="25" t="s">
        <v>4408</v>
      </c>
      <c r="C2734" s="25">
        <v>521109</v>
      </c>
      <c r="D2734" s="25" t="s">
        <v>4409</v>
      </c>
      <c r="E2734" s="25" t="s">
        <v>404</v>
      </c>
    </row>
    <row r="2735" spans="2:5" x14ac:dyDescent="0.2">
      <c r="B2735" s="25" t="s">
        <v>4410</v>
      </c>
      <c r="C2735" s="25">
        <v>532952</v>
      </c>
      <c r="D2735" s="25" t="s">
        <v>4411</v>
      </c>
      <c r="E2735" s="25" t="s">
        <v>409</v>
      </c>
    </row>
    <row r="2736" spans="2:5" x14ac:dyDescent="0.2">
      <c r="B2736" s="25" t="s">
        <v>4412</v>
      </c>
      <c r="C2736" s="25">
        <v>519136</v>
      </c>
      <c r="D2736" s="25" t="s">
        <v>4413</v>
      </c>
      <c r="E2736" s="25" t="s">
        <v>404</v>
      </c>
    </row>
    <row r="2737" spans="2:5" x14ac:dyDescent="0.2">
      <c r="B2737" s="25" t="s">
        <v>4414</v>
      </c>
      <c r="C2737" s="25">
        <v>523391</v>
      </c>
      <c r="D2737" s="25" t="s">
        <v>4415</v>
      </c>
      <c r="E2737" s="25" t="s">
        <v>404</v>
      </c>
    </row>
    <row r="2738" spans="2:5" x14ac:dyDescent="0.2">
      <c r="B2738" s="25" t="s">
        <v>4416</v>
      </c>
      <c r="C2738" s="25">
        <v>500296</v>
      </c>
      <c r="D2738" s="25" t="s">
        <v>4417</v>
      </c>
      <c r="E2738" s="25" t="s">
        <v>404</v>
      </c>
    </row>
    <row r="2739" spans="2:5" x14ac:dyDescent="0.2">
      <c r="B2739" s="25" t="s">
        <v>4418</v>
      </c>
      <c r="C2739" s="25">
        <v>541418</v>
      </c>
      <c r="D2739" s="25" t="s">
        <v>389</v>
      </c>
      <c r="E2739" s="25" t="s">
        <v>449</v>
      </c>
    </row>
    <row r="2740" spans="2:5" x14ac:dyDescent="0.2">
      <c r="B2740" s="25" t="s">
        <v>4419</v>
      </c>
      <c r="C2740" s="25">
        <v>531212</v>
      </c>
      <c r="D2740" s="25" t="s">
        <v>389</v>
      </c>
      <c r="E2740" s="25" t="s">
        <v>406</v>
      </c>
    </row>
    <row r="2741" spans="2:5" x14ac:dyDescent="0.2">
      <c r="B2741" s="25" t="s">
        <v>4420</v>
      </c>
      <c r="C2741" s="25">
        <v>532256</v>
      </c>
      <c r="D2741" s="25" t="s">
        <v>4421</v>
      </c>
      <c r="E2741" s="25" t="s">
        <v>406</v>
      </c>
    </row>
    <row r="2742" spans="2:5" x14ac:dyDescent="0.2">
      <c r="B2742" s="25" t="s">
        <v>4422</v>
      </c>
      <c r="C2742" s="25">
        <v>538395</v>
      </c>
      <c r="D2742" s="25" t="s">
        <v>389</v>
      </c>
      <c r="E2742" s="25" t="s">
        <v>372</v>
      </c>
    </row>
    <row r="2743" spans="2:5" x14ac:dyDescent="0.2">
      <c r="B2743" s="25" t="s">
        <v>4423</v>
      </c>
      <c r="C2743" s="25">
        <v>532641</v>
      </c>
      <c r="D2743" s="25" t="s">
        <v>4424</v>
      </c>
      <c r="E2743" s="25" t="s">
        <v>404</v>
      </c>
    </row>
    <row r="2744" spans="2:5" x14ac:dyDescent="0.2">
      <c r="B2744" s="25" t="s">
        <v>4425</v>
      </c>
      <c r="C2744" s="25" t="s">
        <v>389</v>
      </c>
      <c r="D2744" s="25" t="s">
        <v>4426</v>
      </c>
      <c r="E2744" s="25" t="s">
        <v>400</v>
      </c>
    </row>
    <row r="2745" spans="2:5" x14ac:dyDescent="0.2">
      <c r="B2745" s="25" t="s">
        <v>4427</v>
      </c>
      <c r="C2745" s="25">
        <v>539551</v>
      </c>
      <c r="D2745" s="25" t="s">
        <v>4428</v>
      </c>
      <c r="E2745" s="25" t="s">
        <v>859</v>
      </c>
    </row>
    <row r="2746" spans="2:5" x14ac:dyDescent="0.2">
      <c r="B2746" s="25" t="s">
        <v>4429</v>
      </c>
      <c r="C2746" s="25">
        <v>540080</v>
      </c>
      <c r="D2746" s="25" t="s">
        <v>389</v>
      </c>
      <c r="E2746" s="25" t="s">
        <v>421</v>
      </c>
    </row>
    <row r="2747" spans="2:5" x14ac:dyDescent="0.2">
      <c r="B2747" s="25" t="s">
        <v>4430</v>
      </c>
      <c r="C2747" s="25">
        <v>519455</v>
      </c>
      <c r="D2747" s="25" t="s">
        <v>389</v>
      </c>
      <c r="E2747" s="25" t="s">
        <v>503</v>
      </c>
    </row>
    <row r="2748" spans="2:5" x14ac:dyDescent="0.2">
      <c r="B2748" s="25" t="s">
        <v>4431</v>
      </c>
      <c r="C2748" s="25">
        <v>540204</v>
      </c>
      <c r="D2748" s="25" t="s">
        <v>4432</v>
      </c>
      <c r="E2748" s="25" t="s">
        <v>473</v>
      </c>
    </row>
    <row r="2749" spans="2:5" x14ac:dyDescent="0.2">
      <c r="B2749" s="25" t="s">
        <v>4433</v>
      </c>
      <c r="C2749" s="25">
        <v>531416</v>
      </c>
      <c r="D2749" s="25" t="s">
        <v>389</v>
      </c>
      <c r="E2749" s="25" t="s">
        <v>475</v>
      </c>
    </row>
    <row r="2750" spans="2:5" x14ac:dyDescent="0.2">
      <c r="B2750" s="25" t="s">
        <v>4434</v>
      </c>
      <c r="C2750" s="25" t="s">
        <v>389</v>
      </c>
      <c r="D2750" s="25" t="s">
        <v>4435</v>
      </c>
      <c r="E2750" s="25" t="s">
        <v>400</v>
      </c>
    </row>
    <row r="2751" spans="2:5" x14ac:dyDescent="0.2">
      <c r="B2751" s="25" t="s">
        <v>4436</v>
      </c>
      <c r="C2751" s="25">
        <v>526739</v>
      </c>
      <c r="D2751" s="25" t="s">
        <v>389</v>
      </c>
      <c r="E2751" s="25" t="s">
        <v>549</v>
      </c>
    </row>
    <row r="2752" spans="2:5" x14ac:dyDescent="0.2">
      <c r="B2752" s="25" t="s">
        <v>4437</v>
      </c>
      <c r="C2752" s="25">
        <v>517431</v>
      </c>
      <c r="D2752" s="25" t="s">
        <v>4438</v>
      </c>
      <c r="E2752" s="25" t="s">
        <v>509</v>
      </c>
    </row>
    <row r="2753" spans="2:5" x14ac:dyDescent="0.2">
      <c r="B2753" s="25" t="s">
        <v>4439</v>
      </c>
      <c r="C2753" s="25">
        <v>539595</v>
      </c>
      <c r="D2753" s="25" t="s">
        <v>389</v>
      </c>
      <c r="E2753" s="25" t="s">
        <v>372</v>
      </c>
    </row>
    <row r="2754" spans="2:5" x14ac:dyDescent="0.2">
      <c r="B2754" s="25" t="s">
        <v>4440</v>
      </c>
      <c r="C2754" s="25">
        <v>524816</v>
      </c>
      <c r="D2754" s="25" t="s">
        <v>4441</v>
      </c>
      <c r="E2754" s="25" t="s">
        <v>427</v>
      </c>
    </row>
    <row r="2755" spans="2:5" x14ac:dyDescent="0.2">
      <c r="B2755" s="25" t="s">
        <v>4442</v>
      </c>
      <c r="C2755" s="25">
        <v>537291</v>
      </c>
      <c r="D2755" s="25" t="s">
        <v>4443</v>
      </c>
      <c r="E2755" s="25" t="s">
        <v>587</v>
      </c>
    </row>
    <row r="2756" spans="2:5" x14ac:dyDescent="0.2">
      <c r="B2756" s="25" t="s">
        <v>4444</v>
      </c>
      <c r="C2756" s="25">
        <v>537291</v>
      </c>
      <c r="D2756" s="25" t="s">
        <v>4443</v>
      </c>
      <c r="E2756" s="25" t="s">
        <v>587</v>
      </c>
    </row>
    <row r="2757" spans="2:5" x14ac:dyDescent="0.2">
      <c r="B2757" s="25" t="s">
        <v>4445</v>
      </c>
      <c r="C2757" s="25">
        <v>502407</v>
      </c>
      <c r="D2757" s="25" t="s">
        <v>389</v>
      </c>
      <c r="E2757" s="25" t="s">
        <v>383</v>
      </c>
    </row>
    <row r="2758" spans="2:5" x14ac:dyDescent="0.2">
      <c r="B2758" s="25" t="s">
        <v>4446</v>
      </c>
      <c r="C2758" s="25">
        <v>532234</v>
      </c>
      <c r="D2758" s="25" t="s">
        <v>4447</v>
      </c>
      <c r="E2758" s="25" t="s">
        <v>694</v>
      </c>
    </row>
    <row r="2759" spans="2:5" x14ac:dyDescent="0.2">
      <c r="B2759" s="25" t="s">
        <v>4448</v>
      </c>
      <c r="C2759" s="25">
        <v>523630</v>
      </c>
      <c r="D2759" s="25" t="s">
        <v>4449</v>
      </c>
      <c r="E2759" s="25" t="s">
        <v>897</v>
      </c>
    </row>
    <row r="2760" spans="2:5" x14ac:dyDescent="0.2">
      <c r="B2760" s="25" t="s">
        <v>4450</v>
      </c>
      <c r="C2760" s="25">
        <v>531289</v>
      </c>
      <c r="D2760" s="25" t="s">
        <v>389</v>
      </c>
      <c r="E2760" s="25" t="s">
        <v>712</v>
      </c>
    </row>
    <row r="2761" spans="2:5" x14ac:dyDescent="0.2">
      <c r="B2761" s="25" t="s">
        <v>4451</v>
      </c>
      <c r="C2761" s="25">
        <v>531651</v>
      </c>
      <c r="D2761" s="25" t="s">
        <v>389</v>
      </c>
      <c r="E2761" s="25" t="s">
        <v>421</v>
      </c>
    </row>
    <row r="2762" spans="2:5" x14ac:dyDescent="0.2">
      <c r="B2762" s="25" t="s">
        <v>4452</v>
      </c>
      <c r="C2762" s="25">
        <v>507813</v>
      </c>
      <c r="D2762" s="25" t="s">
        <v>389</v>
      </c>
      <c r="E2762" s="25" t="s">
        <v>1425</v>
      </c>
    </row>
    <row r="2763" spans="2:5" x14ac:dyDescent="0.2">
      <c r="B2763" s="25" t="s">
        <v>4453</v>
      </c>
      <c r="C2763" s="25">
        <v>500298</v>
      </c>
      <c r="D2763" s="25" t="s">
        <v>389</v>
      </c>
      <c r="E2763" s="25" t="s">
        <v>437</v>
      </c>
    </row>
    <row r="2764" spans="2:5" x14ac:dyDescent="0.2">
      <c r="B2764" s="25" t="s">
        <v>4454</v>
      </c>
      <c r="C2764" s="25">
        <v>526616</v>
      </c>
      <c r="D2764" s="25" t="s">
        <v>389</v>
      </c>
      <c r="E2764" s="25" t="s">
        <v>509</v>
      </c>
    </row>
    <row r="2765" spans="2:5" x14ac:dyDescent="0.2">
      <c r="B2765" s="25" t="s">
        <v>4455</v>
      </c>
      <c r="C2765" s="25">
        <v>531287</v>
      </c>
      <c r="D2765" s="25" t="s">
        <v>389</v>
      </c>
      <c r="E2765" s="25" t="s">
        <v>509</v>
      </c>
    </row>
    <row r="2766" spans="2:5" x14ac:dyDescent="0.2">
      <c r="B2766" s="25" t="s">
        <v>4456</v>
      </c>
      <c r="C2766" s="25">
        <v>516062</v>
      </c>
      <c r="D2766" s="25" t="s">
        <v>389</v>
      </c>
      <c r="E2766" s="25" t="s">
        <v>884</v>
      </c>
    </row>
    <row r="2767" spans="2:5" x14ac:dyDescent="0.2">
      <c r="B2767" s="25" t="s">
        <v>4457</v>
      </c>
      <c r="C2767" s="25">
        <v>504882</v>
      </c>
      <c r="D2767" s="25" t="s">
        <v>389</v>
      </c>
      <c r="E2767" s="25" t="s">
        <v>475</v>
      </c>
    </row>
    <row r="2768" spans="2:5" x14ac:dyDescent="0.2">
      <c r="B2768" s="25" t="s">
        <v>4458</v>
      </c>
      <c r="C2768" s="25">
        <v>504882</v>
      </c>
      <c r="D2768" s="25" t="s">
        <v>389</v>
      </c>
      <c r="E2768" s="25" t="s">
        <v>475</v>
      </c>
    </row>
    <row r="2769" spans="2:5" x14ac:dyDescent="0.2">
      <c r="B2769" s="25" t="s">
        <v>4459</v>
      </c>
      <c r="C2769" s="25">
        <v>513179</v>
      </c>
      <c r="D2769" s="25" t="s">
        <v>4460</v>
      </c>
      <c r="E2769" s="25" t="s">
        <v>421</v>
      </c>
    </row>
    <row r="2770" spans="2:5" x14ac:dyDescent="0.2">
      <c r="B2770" s="25" t="s">
        <v>4461</v>
      </c>
      <c r="C2770" s="25">
        <v>530119</v>
      </c>
      <c r="D2770" s="25" t="s">
        <v>389</v>
      </c>
      <c r="E2770" s="25" t="s">
        <v>638</v>
      </c>
    </row>
    <row r="2771" spans="2:5" x14ac:dyDescent="0.2">
      <c r="B2771" s="25" t="s">
        <v>4462</v>
      </c>
      <c r="C2771" s="25">
        <v>531834</v>
      </c>
      <c r="D2771" s="25" t="s">
        <v>389</v>
      </c>
      <c r="E2771" s="25" t="s">
        <v>587</v>
      </c>
    </row>
    <row r="2772" spans="2:5" x14ac:dyDescent="0.2">
      <c r="B2772" s="25" t="s">
        <v>4463</v>
      </c>
      <c r="C2772" s="25">
        <v>524654</v>
      </c>
      <c r="D2772" s="25" t="s">
        <v>389</v>
      </c>
      <c r="E2772" s="25" t="s">
        <v>427</v>
      </c>
    </row>
    <row r="2773" spans="2:5" x14ac:dyDescent="0.2">
      <c r="B2773" s="25" t="s">
        <v>4464</v>
      </c>
      <c r="C2773" s="25">
        <v>538926</v>
      </c>
      <c r="D2773" s="25" t="s">
        <v>389</v>
      </c>
      <c r="E2773" s="25" t="s">
        <v>587</v>
      </c>
    </row>
    <row r="2774" spans="2:5" x14ac:dyDescent="0.2">
      <c r="B2774" s="25" t="s">
        <v>4465</v>
      </c>
      <c r="C2774" s="25">
        <v>513023</v>
      </c>
      <c r="D2774" s="25" t="s">
        <v>4466</v>
      </c>
      <c r="E2774" s="25" t="s">
        <v>528</v>
      </c>
    </row>
    <row r="2775" spans="2:5" x14ac:dyDescent="0.2">
      <c r="B2775" s="25" t="s">
        <v>4467</v>
      </c>
      <c r="C2775" s="25">
        <v>539521</v>
      </c>
      <c r="D2775" s="25" t="s">
        <v>389</v>
      </c>
      <c r="E2775" s="25" t="s">
        <v>372</v>
      </c>
    </row>
    <row r="2776" spans="2:5" x14ac:dyDescent="0.2">
      <c r="B2776" s="25" t="s">
        <v>4468</v>
      </c>
      <c r="C2776" s="25">
        <v>532504</v>
      </c>
      <c r="D2776" s="25" t="s">
        <v>4469</v>
      </c>
      <c r="E2776" s="25" t="s">
        <v>437</v>
      </c>
    </row>
    <row r="2777" spans="2:5" x14ac:dyDescent="0.2">
      <c r="B2777" s="25" t="s">
        <v>4470</v>
      </c>
      <c r="C2777" s="25">
        <v>531494</v>
      </c>
      <c r="D2777" s="25" t="s">
        <v>389</v>
      </c>
      <c r="E2777" s="25" t="s">
        <v>475</v>
      </c>
    </row>
    <row r="2778" spans="2:5" x14ac:dyDescent="0.2">
      <c r="B2778" s="25" t="s">
        <v>4471</v>
      </c>
      <c r="C2778" s="25">
        <v>539332</v>
      </c>
      <c r="D2778" s="25" t="s">
        <v>4472</v>
      </c>
      <c r="E2778" s="25" t="s">
        <v>512</v>
      </c>
    </row>
    <row r="2779" spans="2:5" x14ac:dyDescent="0.2">
      <c r="B2779" s="25" t="s">
        <v>4473</v>
      </c>
      <c r="C2779" s="25">
        <v>539525</v>
      </c>
      <c r="D2779" s="25" t="s">
        <v>389</v>
      </c>
      <c r="E2779" s="25" t="s">
        <v>423</v>
      </c>
    </row>
    <row r="2780" spans="2:5" x14ac:dyDescent="0.2">
      <c r="B2780" s="25" t="s">
        <v>4474</v>
      </c>
      <c r="C2780" s="25">
        <v>508989</v>
      </c>
      <c r="D2780" s="25" t="s">
        <v>4475</v>
      </c>
      <c r="E2780" s="25" t="s">
        <v>913</v>
      </c>
    </row>
    <row r="2781" spans="2:5" x14ac:dyDescent="0.2">
      <c r="B2781" s="25" t="s">
        <v>4476</v>
      </c>
      <c r="C2781" s="25">
        <v>538668</v>
      </c>
      <c r="D2781" s="25" t="s">
        <v>389</v>
      </c>
      <c r="E2781" s="25" t="s">
        <v>406</v>
      </c>
    </row>
    <row r="2782" spans="2:5" x14ac:dyDescent="0.2">
      <c r="B2782" s="25" t="s">
        <v>4477</v>
      </c>
      <c r="C2782" s="25">
        <v>523242</v>
      </c>
      <c r="D2782" s="25" t="s">
        <v>389</v>
      </c>
      <c r="E2782" s="25" t="s">
        <v>815</v>
      </c>
    </row>
    <row r="2783" spans="2:5" x14ac:dyDescent="0.2">
      <c r="B2783" s="25" t="s">
        <v>4478</v>
      </c>
      <c r="C2783" s="25">
        <v>534309</v>
      </c>
      <c r="D2783" s="25" t="s">
        <v>4479</v>
      </c>
      <c r="E2783" s="25" t="s">
        <v>787</v>
      </c>
    </row>
    <row r="2784" spans="2:5" x14ac:dyDescent="0.2">
      <c r="B2784" s="25" t="s">
        <v>4480</v>
      </c>
      <c r="C2784" s="25">
        <v>534309</v>
      </c>
      <c r="D2784" s="25" t="s">
        <v>4479</v>
      </c>
      <c r="E2784" s="25" t="s">
        <v>787</v>
      </c>
    </row>
    <row r="2785" spans="2:5" x14ac:dyDescent="0.2">
      <c r="B2785" s="25" t="s">
        <v>4481</v>
      </c>
      <c r="C2785" s="25">
        <v>519506</v>
      </c>
      <c r="D2785" s="25" t="s">
        <v>389</v>
      </c>
      <c r="E2785" s="25" t="s">
        <v>449</v>
      </c>
    </row>
    <row r="2786" spans="2:5" x14ac:dyDescent="0.2">
      <c r="B2786" s="25" t="s">
        <v>4482</v>
      </c>
      <c r="C2786" s="25">
        <v>531452</v>
      </c>
      <c r="D2786" s="25" t="s">
        <v>389</v>
      </c>
      <c r="E2786" s="25" t="s">
        <v>406</v>
      </c>
    </row>
    <row r="2787" spans="2:5" x14ac:dyDescent="0.2">
      <c r="B2787" s="25" t="s">
        <v>4483</v>
      </c>
      <c r="C2787" s="25">
        <v>500294</v>
      </c>
      <c r="D2787" s="25" t="s">
        <v>4484</v>
      </c>
      <c r="E2787" s="25" t="s">
        <v>787</v>
      </c>
    </row>
    <row r="2788" spans="2:5" x14ac:dyDescent="0.2">
      <c r="B2788" s="25" t="s">
        <v>4485</v>
      </c>
      <c r="C2788" s="25">
        <v>502168</v>
      </c>
      <c r="D2788" s="25" t="s">
        <v>4486</v>
      </c>
      <c r="E2788" s="25" t="s">
        <v>402</v>
      </c>
    </row>
    <row r="2789" spans="2:5" x14ac:dyDescent="0.2">
      <c r="B2789" s="25" t="s">
        <v>4487</v>
      </c>
      <c r="C2789" s="25">
        <v>530557</v>
      </c>
      <c r="D2789" s="25" t="s">
        <v>389</v>
      </c>
      <c r="E2789" s="25" t="s">
        <v>372</v>
      </c>
    </row>
    <row r="2790" spans="2:5" x14ac:dyDescent="0.2">
      <c r="B2790" s="25" t="s">
        <v>4488</v>
      </c>
      <c r="C2790" s="25">
        <v>511535</v>
      </c>
      <c r="D2790" s="25" t="s">
        <v>389</v>
      </c>
      <c r="E2790" s="25" t="s">
        <v>372</v>
      </c>
    </row>
    <row r="2791" spans="2:5" x14ac:dyDescent="0.2">
      <c r="B2791" s="25" t="s">
        <v>4489</v>
      </c>
      <c r="C2791" s="25">
        <v>532649</v>
      </c>
      <c r="D2791" s="25" t="s">
        <v>4490</v>
      </c>
      <c r="E2791" s="25" t="s">
        <v>427</v>
      </c>
    </row>
    <row r="2792" spans="2:5" x14ac:dyDescent="0.2">
      <c r="B2792" s="25" t="s">
        <v>4491</v>
      </c>
      <c r="C2792" s="25">
        <v>508670</v>
      </c>
      <c r="D2792" s="25" t="s">
        <v>389</v>
      </c>
      <c r="E2792" s="25" t="s">
        <v>796</v>
      </c>
    </row>
    <row r="2793" spans="2:5" x14ac:dyDescent="0.2">
      <c r="B2793" s="25" t="s">
        <v>4492</v>
      </c>
      <c r="C2793" s="25">
        <v>531049</v>
      </c>
      <c r="D2793" s="25" t="s">
        <v>389</v>
      </c>
      <c r="E2793" s="25" t="s">
        <v>917</v>
      </c>
    </row>
    <row r="2794" spans="2:5" x14ac:dyDescent="0.2">
      <c r="B2794" s="25" t="s">
        <v>4493</v>
      </c>
      <c r="C2794" s="25">
        <v>539409</v>
      </c>
      <c r="D2794" s="25" t="s">
        <v>389</v>
      </c>
      <c r="E2794" s="25" t="s">
        <v>411</v>
      </c>
    </row>
    <row r="2795" spans="2:5" x14ac:dyDescent="0.2">
      <c r="B2795" s="25" t="s">
        <v>4494</v>
      </c>
      <c r="C2795" s="25">
        <v>537838</v>
      </c>
      <c r="D2795" s="25" t="s">
        <v>389</v>
      </c>
      <c r="E2795" s="25" t="s">
        <v>411</v>
      </c>
    </row>
    <row r="2796" spans="2:5" x14ac:dyDescent="0.2">
      <c r="B2796" s="25" t="s">
        <v>4495</v>
      </c>
      <c r="C2796" s="25">
        <v>519560</v>
      </c>
      <c r="D2796" s="25" t="s">
        <v>389</v>
      </c>
      <c r="E2796" s="25" t="s">
        <v>587</v>
      </c>
    </row>
    <row r="2797" spans="2:5" x14ac:dyDescent="0.2">
      <c r="B2797" s="25" t="s">
        <v>4496</v>
      </c>
      <c r="C2797" s="25">
        <v>539016</v>
      </c>
      <c r="D2797" s="25" t="s">
        <v>389</v>
      </c>
      <c r="E2797" s="25" t="s">
        <v>406</v>
      </c>
    </row>
    <row r="2798" spans="2:5" x14ac:dyDescent="0.2">
      <c r="B2798" s="25" t="s">
        <v>4497</v>
      </c>
      <c r="C2798" s="25">
        <v>532864</v>
      </c>
      <c r="D2798" s="25" t="s">
        <v>4498</v>
      </c>
      <c r="E2798" s="25" t="s">
        <v>1309</v>
      </c>
    </row>
    <row r="2799" spans="2:5" x14ac:dyDescent="0.2">
      <c r="B2799" s="25" t="s">
        <v>4499</v>
      </c>
      <c r="C2799" s="25">
        <v>504112</v>
      </c>
      <c r="D2799" s="25" t="s">
        <v>4500</v>
      </c>
      <c r="E2799" s="25" t="s">
        <v>2016</v>
      </c>
    </row>
    <row r="2800" spans="2:5" x14ac:dyDescent="0.2">
      <c r="B2800" s="25" t="s">
        <v>4501</v>
      </c>
      <c r="C2800" s="25">
        <v>514332</v>
      </c>
      <c r="D2800" s="25" t="s">
        <v>389</v>
      </c>
      <c r="E2800" s="25" t="s">
        <v>475</v>
      </c>
    </row>
    <row r="2801" spans="2:5" x14ac:dyDescent="0.2">
      <c r="B2801" s="25" t="s">
        <v>4502</v>
      </c>
      <c r="C2801" s="25">
        <v>526195</v>
      </c>
      <c r="D2801" s="25" t="s">
        <v>389</v>
      </c>
      <c r="E2801" s="25" t="s">
        <v>503</v>
      </c>
    </row>
    <row r="2802" spans="2:5" x14ac:dyDescent="0.2">
      <c r="B2802" s="25" t="s">
        <v>4503</v>
      </c>
      <c r="C2802" s="25">
        <v>526195</v>
      </c>
      <c r="D2802" s="25" t="s">
        <v>389</v>
      </c>
      <c r="E2802" s="25" t="s">
        <v>503</v>
      </c>
    </row>
    <row r="2803" spans="2:5" x14ac:dyDescent="0.2">
      <c r="B2803" s="25" t="s">
        <v>4504</v>
      </c>
      <c r="C2803" s="25">
        <v>542665</v>
      </c>
      <c r="D2803" s="25" t="s">
        <v>4505</v>
      </c>
      <c r="E2803" s="25" t="s">
        <v>549</v>
      </c>
    </row>
    <row r="2804" spans="2:5" x14ac:dyDescent="0.2">
      <c r="B2804" s="25" t="s">
        <v>4506</v>
      </c>
      <c r="C2804" s="25">
        <v>512522</v>
      </c>
      <c r="D2804" s="25" t="s">
        <v>389</v>
      </c>
      <c r="E2804" s="25" t="s">
        <v>411</v>
      </c>
    </row>
    <row r="2805" spans="2:5" x14ac:dyDescent="0.2">
      <c r="B2805" s="25" t="s">
        <v>4507</v>
      </c>
      <c r="C2805" s="25">
        <v>505355</v>
      </c>
      <c r="D2805" s="25" t="s">
        <v>4508</v>
      </c>
      <c r="E2805" s="25" t="s">
        <v>810</v>
      </c>
    </row>
    <row r="2806" spans="2:5" x14ac:dyDescent="0.2">
      <c r="B2806" s="25" t="s">
        <v>4509</v>
      </c>
      <c r="C2806" s="25">
        <v>500790</v>
      </c>
      <c r="D2806" s="25" t="s">
        <v>4510</v>
      </c>
      <c r="E2806" s="25" t="s">
        <v>449</v>
      </c>
    </row>
    <row r="2807" spans="2:5" x14ac:dyDescent="0.2">
      <c r="B2807" s="25" t="s">
        <v>4511</v>
      </c>
      <c r="C2807" s="25">
        <v>500790</v>
      </c>
      <c r="D2807" s="25" t="s">
        <v>4510</v>
      </c>
      <c r="E2807" s="25" t="s">
        <v>449</v>
      </c>
    </row>
    <row r="2808" spans="2:5" x14ac:dyDescent="0.2">
      <c r="B2808" s="25" t="s">
        <v>4512</v>
      </c>
      <c r="C2808" s="25">
        <v>509040</v>
      </c>
      <c r="D2808" s="25" t="s">
        <v>389</v>
      </c>
      <c r="E2808" s="25" t="s">
        <v>482</v>
      </c>
    </row>
    <row r="2809" spans="2:5" x14ac:dyDescent="0.2">
      <c r="B2809" s="25" t="s">
        <v>4513</v>
      </c>
      <c r="C2809" s="25">
        <v>509040</v>
      </c>
      <c r="D2809" s="25" t="s">
        <v>389</v>
      </c>
      <c r="E2809" s="25" t="s">
        <v>482</v>
      </c>
    </row>
    <row r="2810" spans="2:5" x14ac:dyDescent="0.2">
      <c r="B2810" s="25" t="s">
        <v>4514</v>
      </c>
      <c r="C2810" s="25">
        <v>542117</v>
      </c>
      <c r="D2810" s="25" t="s">
        <v>389</v>
      </c>
      <c r="E2810" s="25" t="s">
        <v>480</v>
      </c>
    </row>
    <row r="2811" spans="2:5" x14ac:dyDescent="0.2">
      <c r="B2811" s="25" t="s">
        <v>4515</v>
      </c>
      <c r="C2811" s="25">
        <v>511658</v>
      </c>
      <c r="D2811" s="25" t="s">
        <v>389</v>
      </c>
      <c r="E2811" s="25" t="s">
        <v>482</v>
      </c>
    </row>
    <row r="2812" spans="2:5" x14ac:dyDescent="0.2">
      <c r="B2812" s="25" t="s">
        <v>4516</v>
      </c>
      <c r="C2812" s="25">
        <v>523558</v>
      </c>
      <c r="D2812" s="25" t="s">
        <v>389</v>
      </c>
      <c r="E2812" s="25" t="s">
        <v>931</v>
      </c>
    </row>
    <row r="2813" spans="2:5" x14ac:dyDescent="0.2">
      <c r="B2813" s="25" t="s">
        <v>4517</v>
      </c>
      <c r="C2813" s="25">
        <v>532798</v>
      </c>
      <c r="D2813" s="25" t="s">
        <v>4518</v>
      </c>
      <c r="E2813" s="25" t="s">
        <v>555</v>
      </c>
    </row>
    <row r="2814" spans="2:5" x14ac:dyDescent="0.2">
      <c r="B2814" s="25" t="s">
        <v>4519</v>
      </c>
      <c r="C2814" s="25">
        <v>532887</v>
      </c>
      <c r="D2814" s="25" t="s">
        <v>4520</v>
      </c>
      <c r="E2814" s="25" t="s">
        <v>432</v>
      </c>
    </row>
    <row r="2815" spans="2:5" x14ac:dyDescent="0.2">
      <c r="B2815" s="25" t="s">
        <v>4521</v>
      </c>
      <c r="C2815" s="25">
        <v>524558</v>
      </c>
      <c r="D2815" s="25" t="s">
        <v>4522</v>
      </c>
      <c r="E2815" s="25" t="s">
        <v>427</v>
      </c>
    </row>
    <row r="2816" spans="2:5" x14ac:dyDescent="0.2">
      <c r="B2816" s="25" t="s">
        <v>4523</v>
      </c>
      <c r="C2816" s="25">
        <v>532529</v>
      </c>
      <c r="D2816" s="25" t="s">
        <v>4524</v>
      </c>
      <c r="E2816" s="25" t="s">
        <v>1128</v>
      </c>
    </row>
    <row r="2817" spans="2:5" x14ac:dyDescent="0.2">
      <c r="B2817" s="25" t="s">
        <v>4525</v>
      </c>
      <c r="C2817" s="25">
        <v>540243</v>
      </c>
      <c r="D2817" s="25" t="s">
        <v>389</v>
      </c>
      <c r="E2817" s="25" t="s">
        <v>411</v>
      </c>
    </row>
    <row r="2818" spans="2:5" x14ac:dyDescent="0.2">
      <c r="B2818" s="25" t="s">
        <v>4526</v>
      </c>
      <c r="C2818" s="25">
        <v>508867</v>
      </c>
      <c r="D2818" s="25" t="s">
        <v>389</v>
      </c>
      <c r="E2818" s="25" t="s">
        <v>482</v>
      </c>
    </row>
    <row r="2819" spans="2:5" x14ac:dyDescent="0.2">
      <c r="B2819" s="25" t="s">
        <v>4527</v>
      </c>
      <c r="C2819" s="25">
        <v>501479</v>
      </c>
      <c r="D2819" s="25" t="s">
        <v>389</v>
      </c>
      <c r="E2819" s="25" t="s">
        <v>411</v>
      </c>
    </row>
    <row r="2820" spans="2:5" x14ac:dyDescent="0.2">
      <c r="B2820" s="25" t="s">
        <v>4528</v>
      </c>
      <c r="C2820" s="25">
        <v>536644</v>
      </c>
      <c r="D2820" s="25" t="s">
        <v>389</v>
      </c>
      <c r="E2820" s="25" t="s">
        <v>411</v>
      </c>
    </row>
    <row r="2821" spans="2:5" x14ac:dyDescent="0.2">
      <c r="B2821" s="25" t="s">
        <v>4529</v>
      </c>
      <c r="C2821" s="25">
        <v>540900</v>
      </c>
      <c r="D2821" s="25" t="s">
        <v>4530</v>
      </c>
      <c r="E2821" s="25" t="s">
        <v>375</v>
      </c>
    </row>
    <row r="2822" spans="2:5" x14ac:dyDescent="0.2">
      <c r="B2822" s="25" t="s">
        <v>4531</v>
      </c>
      <c r="C2822" s="25">
        <v>532416</v>
      </c>
      <c r="D2822" s="25" t="s">
        <v>4532</v>
      </c>
      <c r="E2822" s="25" t="s">
        <v>913</v>
      </c>
    </row>
    <row r="2823" spans="2:5" x14ac:dyDescent="0.2">
      <c r="B2823" s="25" t="s">
        <v>4533</v>
      </c>
      <c r="C2823" s="25">
        <v>538874</v>
      </c>
      <c r="D2823" s="25" t="s">
        <v>389</v>
      </c>
      <c r="E2823" s="25" t="s">
        <v>372</v>
      </c>
    </row>
    <row r="2824" spans="2:5" x14ac:dyDescent="0.2">
      <c r="B2824" s="25" t="s">
        <v>4534</v>
      </c>
      <c r="C2824" s="25">
        <v>524774</v>
      </c>
      <c r="D2824" s="25" t="s">
        <v>389</v>
      </c>
      <c r="E2824" s="25" t="s">
        <v>427</v>
      </c>
    </row>
    <row r="2825" spans="2:5" x14ac:dyDescent="0.2">
      <c r="B2825" s="25" t="s">
        <v>4535</v>
      </c>
      <c r="C2825" s="25">
        <v>517554</v>
      </c>
      <c r="D2825" s="25" t="s">
        <v>389</v>
      </c>
      <c r="E2825" s="25" t="s">
        <v>469</v>
      </c>
    </row>
    <row r="2826" spans="2:5" x14ac:dyDescent="0.2">
      <c r="B2826" s="25" t="s">
        <v>4536</v>
      </c>
      <c r="C2826" s="25">
        <v>533098</v>
      </c>
      <c r="D2826" s="25" t="s">
        <v>4537</v>
      </c>
      <c r="E2826" s="25" t="s">
        <v>528</v>
      </c>
    </row>
    <row r="2827" spans="2:5" x14ac:dyDescent="0.2">
      <c r="B2827" s="25" t="s">
        <v>4538</v>
      </c>
      <c r="C2827" s="25">
        <v>526721</v>
      </c>
      <c r="D2827" s="25" t="s">
        <v>389</v>
      </c>
      <c r="E2827" s="25" t="s">
        <v>567</v>
      </c>
    </row>
    <row r="2828" spans="2:5" x14ac:dyDescent="0.2">
      <c r="B2828" s="25" t="s">
        <v>4539</v>
      </c>
      <c r="C2828" s="25">
        <v>523209</v>
      </c>
      <c r="D2828" s="25" t="s">
        <v>389</v>
      </c>
      <c r="E2828" s="25" t="s">
        <v>406</v>
      </c>
    </row>
    <row r="2829" spans="2:5" x14ac:dyDescent="0.2">
      <c r="B2829" s="25" t="s">
        <v>4540</v>
      </c>
      <c r="C2829" s="25">
        <v>512103</v>
      </c>
      <c r="D2829" s="25" t="s">
        <v>389</v>
      </c>
      <c r="E2829" s="25" t="s">
        <v>917</v>
      </c>
    </row>
    <row r="2830" spans="2:5" x14ac:dyDescent="0.2">
      <c r="B2830" s="25" t="s">
        <v>4541</v>
      </c>
      <c r="C2830" s="25">
        <v>531083</v>
      </c>
      <c r="D2830" s="25" t="s">
        <v>389</v>
      </c>
      <c r="E2830" s="25" t="s">
        <v>482</v>
      </c>
    </row>
    <row r="2831" spans="2:5" x14ac:dyDescent="0.2">
      <c r="B2831" s="25" t="s">
        <v>4542</v>
      </c>
      <c r="C2831" s="25">
        <v>500304</v>
      </c>
      <c r="D2831" s="25" t="s">
        <v>4543</v>
      </c>
      <c r="E2831" s="25" t="s">
        <v>874</v>
      </c>
    </row>
    <row r="2832" spans="2:5" x14ac:dyDescent="0.2">
      <c r="B2832" s="25" t="s">
        <v>4544</v>
      </c>
      <c r="C2832" s="25">
        <v>532541</v>
      </c>
      <c r="D2832" s="25" t="s">
        <v>4545</v>
      </c>
      <c r="E2832" s="25" t="s">
        <v>375</v>
      </c>
    </row>
    <row r="2833" spans="2:5" x14ac:dyDescent="0.2">
      <c r="B2833" s="25" t="s">
        <v>4546</v>
      </c>
      <c r="C2833" s="25">
        <v>526159</v>
      </c>
      <c r="D2833" s="25" t="s">
        <v>389</v>
      </c>
      <c r="E2833" s="25" t="s">
        <v>411</v>
      </c>
    </row>
    <row r="2834" spans="2:5" x14ac:dyDescent="0.2">
      <c r="B2834" s="25" t="s">
        <v>4547</v>
      </c>
      <c r="C2834" s="25">
        <v>531272</v>
      </c>
      <c r="D2834" s="25" t="s">
        <v>389</v>
      </c>
      <c r="E2834" s="25" t="s">
        <v>406</v>
      </c>
    </row>
    <row r="2835" spans="2:5" x14ac:dyDescent="0.2">
      <c r="B2835" s="25" t="s">
        <v>4548</v>
      </c>
      <c r="C2835" s="25">
        <v>530377</v>
      </c>
      <c r="D2835" s="25" t="s">
        <v>4549</v>
      </c>
      <c r="E2835" s="25" t="s">
        <v>475</v>
      </c>
    </row>
    <row r="2836" spans="2:5" x14ac:dyDescent="0.2">
      <c r="B2836" s="25" t="s">
        <v>4550</v>
      </c>
      <c r="C2836" s="25">
        <v>542231</v>
      </c>
      <c r="D2836" s="25" t="s">
        <v>4551</v>
      </c>
      <c r="E2836" s="25" t="s">
        <v>475</v>
      </c>
    </row>
    <row r="2837" spans="2:5" x14ac:dyDescent="0.2">
      <c r="B2837" s="25" t="s">
        <v>4552</v>
      </c>
      <c r="C2837" s="25">
        <v>502294</v>
      </c>
      <c r="D2837" s="25" t="s">
        <v>389</v>
      </c>
      <c r="E2837" s="25" t="s">
        <v>917</v>
      </c>
    </row>
    <row r="2838" spans="2:5" x14ac:dyDescent="0.2">
      <c r="B2838" s="25" t="s">
        <v>4553</v>
      </c>
      <c r="C2838" s="25">
        <v>530129</v>
      </c>
      <c r="D2838" s="25" t="s">
        <v>389</v>
      </c>
      <c r="E2838" s="25" t="s">
        <v>712</v>
      </c>
    </row>
    <row r="2839" spans="2:5" x14ac:dyDescent="0.2">
      <c r="B2839" s="25" t="s">
        <v>4554</v>
      </c>
      <c r="C2839" s="25">
        <v>523385</v>
      </c>
      <c r="D2839" s="25" t="s">
        <v>4555</v>
      </c>
      <c r="E2839" s="25" t="s">
        <v>509</v>
      </c>
    </row>
    <row r="2840" spans="2:5" x14ac:dyDescent="0.2">
      <c r="B2840" s="25" t="s">
        <v>4556</v>
      </c>
      <c r="C2840" s="25">
        <v>512004</v>
      </c>
      <c r="D2840" s="25" t="s">
        <v>389</v>
      </c>
      <c r="E2840" s="25" t="s">
        <v>810</v>
      </c>
    </row>
    <row r="2841" spans="2:5" x14ac:dyDescent="0.2">
      <c r="B2841" s="25" t="s">
        <v>4557</v>
      </c>
      <c r="C2841" s="25">
        <v>531598</v>
      </c>
      <c r="D2841" s="25" t="s">
        <v>389</v>
      </c>
      <c r="E2841" s="25" t="s">
        <v>449</v>
      </c>
    </row>
    <row r="2842" spans="2:5" x14ac:dyDescent="0.2">
      <c r="B2842" s="25" t="s">
        <v>4558</v>
      </c>
      <c r="C2842" s="25">
        <v>530971</v>
      </c>
      <c r="D2842" s="25" t="s">
        <v>389</v>
      </c>
      <c r="E2842" s="25" t="s">
        <v>411</v>
      </c>
    </row>
    <row r="2843" spans="2:5" x14ac:dyDescent="0.2">
      <c r="B2843" s="25" t="s">
        <v>4559</v>
      </c>
      <c r="C2843" s="25">
        <v>511714</v>
      </c>
      <c r="D2843" s="25" t="s">
        <v>389</v>
      </c>
      <c r="E2843" s="25" t="s">
        <v>475</v>
      </c>
    </row>
    <row r="2844" spans="2:5" x14ac:dyDescent="0.2">
      <c r="B2844" s="25" t="s">
        <v>4560</v>
      </c>
      <c r="C2844" s="25">
        <v>539843</v>
      </c>
      <c r="D2844" s="25" t="s">
        <v>389</v>
      </c>
      <c r="E2844" s="25" t="s">
        <v>375</v>
      </c>
    </row>
    <row r="2845" spans="2:5" x14ac:dyDescent="0.2">
      <c r="B2845" s="25" t="s">
        <v>4561</v>
      </c>
      <c r="C2845" s="25">
        <v>532986</v>
      </c>
      <c r="D2845" s="25" t="s">
        <v>389</v>
      </c>
      <c r="E2845" s="25" t="s">
        <v>787</v>
      </c>
    </row>
    <row r="2846" spans="2:5" x14ac:dyDescent="0.2">
      <c r="B2846" s="25" t="s">
        <v>4562</v>
      </c>
      <c r="C2846" s="25" t="s">
        <v>389</v>
      </c>
      <c r="D2846" s="25" t="s">
        <v>4563</v>
      </c>
      <c r="E2846" s="25" t="s">
        <v>480</v>
      </c>
    </row>
    <row r="2847" spans="2:5" x14ac:dyDescent="0.2">
      <c r="B2847" s="25" t="s">
        <v>4564</v>
      </c>
      <c r="C2847" s="25">
        <v>512425</v>
      </c>
      <c r="D2847" s="25" t="s">
        <v>389</v>
      </c>
      <c r="E2847" s="25" t="s">
        <v>411</v>
      </c>
    </row>
    <row r="2848" spans="2:5" x14ac:dyDescent="0.2">
      <c r="B2848" s="25" t="s">
        <v>4565</v>
      </c>
      <c r="C2848" s="25">
        <v>500307</v>
      </c>
      <c r="D2848" s="25" t="s">
        <v>389</v>
      </c>
      <c r="E2848" s="25" t="s">
        <v>810</v>
      </c>
    </row>
    <row r="2849" spans="2:5" x14ac:dyDescent="0.2">
      <c r="B2849" s="25" t="s">
        <v>4566</v>
      </c>
      <c r="C2849" s="25">
        <v>539311</v>
      </c>
      <c r="D2849" s="25" t="s">
        <v>389</v>
      </c>
      <c r="E2849" s="25" t="s">
        <v>372</v>
      </c>
    </row>
    <row r="2850" spans="2:5" x14ac:dyDescent="0.2">
      <c r="B2850" s="25" t="s">
        <v>4567</v>
      </c>
      <c r="C2850" s="25">
        <v>539311</v>
      </c>
      <c r="D2850" s="25" t="s">
        <v>389</v>
      </c>
      <c r="E2850" s="25" t="s">
        <v>372</v>
      </c>
    </row>
    <row r="2851" spans="2:5" x14ac:dyDescent="0.2">
      <c r="B2851" s="25" t="s">
        <v>4568</v>
      </c>
      <c r="C2851" s="25">
        <v>532722</v>
      </c>
      <c r="D2851" s="25" t="s">
        <v>4569</v>
      </c>
      <c r="E2851" s="25" t="s">
        <v>666</v>
      </c>
    </row>
    <row r="2852" spans="2:5" x14ac:dyDescent="0.2">
      <c r="B2852" s="25" t="s">
        <v>4570</v>
      </c>
      <c r="C2852" s="25">
        <v>533202</v>
      </c>
      <c r="D2852" s="25" t="s">
        <v>4571</v>
      </c>
      <c r="E2852" s="25" t="s">
        <v>475</v>
      </c>
    </row>
    <row r="2853" spans="2:5" x14ac:dyDescent="0.2">
      <c r="B2853" s="25" t="s">
        <v>4572</v>
      </c>
      <c r="C2853" s="25">
        <v>508875</v>
      </c>
      <c r="D2853" s="25" t="s">
        <v>389</v>
      </c>
      <c r="E2853" s="25" t="s">
        <v>810</v>
      </c>
    </row>
    <row r="2854" spans="2:5" x14ac:dyDescent="0.2">
      <c r="B2854" s="25" t="s">
        <v>4573</v>
      </c>
      <c r="C2854" s="25">
        <v>532854</v>
      </c>
      <c r="D2854" s="25" t="s">
        <v>4574</v>
      </c>
      <c r="E2854" s="25" t="s">
        <v>397</v>
      </c>
    </row>
    <row r="2855" spans="2:5" x14ac:dyDescent="0.2">
      <c r="B2855" s="25" t="s">
        <v>4575</v>
      </c>
      <c r="C2855" s="25">
        <v>532698</v>
      </c>
      <c r="D2855" s="25" t="s">
        <v>4576</v>
      </c>
      <c r="E2855" s="25" t="s">
        <v>404</v>
      </c>
    </row>
    <row r="2856" spans="2:5" x14ac:dyDescent="0.2">
      <c r="B2856" s="25" t="s">
        <v>4577</v>
      </c>
      <c r="C2856" s="25" t="s">
        <v>389</v>
      </c>
      <c r="D2856" s="25" t="s">
        <v>4578</v>
      </c>
      <c r="E2856" s="25" t="s">
        <v>400</v>
      </c>
    </row>
    <row r="2857" spans="2:5" x14ac:dyDescent="0.2">
      <c r="B2857" s="25" t="s">
        <v>4579</v>
      </c>
      <c r="C2857" s="25">
        <v>506532</v>
      </c>
      <c r="D2857" s="25" t="s">
        <v>389</v>
      </c>
      <c r="E2857" s="25" t="s">
        <v>549</v>
      </c>
    </row>
    <row r="2858" spans="2:5" x14ac:dyDescent="0.2">
      <c r="B2858" s="25" t="s">
        <v>4580</v>
      </c>
      <c r="C2858" s="25">
        <v>506532</v>
      </c>
      <c r="D2858" s="25" t="s">
        <v>389</v>
      </c>
      <c r="E2858" s="25" t="s">
        <v>549</v>
      </c>
    </row>
    <row r="2859" spans="2:5" x14ac:dyDescent="0.2">
      <c r="B2859" s="25" t="s">
        <v>4581</v>
      </c>
      <c r="C2859" s="25">
        <v>512381</v>
      </c>
      <c r="D2859" s="25" t="s">
        <v>389</v>
      </c>
      <c r="E2859" s="25" t="s">
        <v>411</v>
      </c>
    </row>
    <row r="2860" spans="2:5" x14ac:dyDescent="0.2">
      <c r="B2860" s="25" t="s">
        <v>4582</v>
      </c>
      <c r="C2860" s="25">
        <v>512245</v>
      </c>
      <c r="D2860" s="25" t="s">
        <v>389</v>
      </c>
      <c r="E2860" s="25" t="s">
        <v>810</v>
      </c>
    </row>
    <row r="2861" spans="2:5" x14ac:dyDescent="0.2">
      <c r="B2861" s="25" t="s">
        <v>4583</v>
      </c>
      <c r="C2861" s="25">
        <v>538772</v>
      </c>
      <c r="D2861" s="25" t="s">
        <v>389</v>
      </c>
      <c r="E2861" s="25" t="s">
        <v>406</v>
      </c>
    </row>
    <row r="2862" spans="2:5" x14ac:dyDescent="0.2">
      <c r="B2862" s="25" t="s">
        <v>4584</v>
      </c>
      <c r="C2862" s="25">
        <v>519494</v>
      </c>
      <c r="D2862" s="25" t="s">
        <v>4585</v>
      </c>
      <c r="E2862" s="25" t="s">
        <v>638</v>
      </c>
    </row>
    <row r="2863" spans="2:5" x14ac:dyDescent="0.2">
      <c r="B2863" s="25" t="s">
        <v>4586</v>
      </c>
      <c r="C2863" s="25">
        <v>513683</v>
      </c>
      <c r="D2863" s="25" t="s">
        <v>4587</v>
      </c>
      <c r="E2863" s="25" t="s">
        <v>528</v>
      </c>
    </row>
    <row r="2864" spans="2:5" x14ac:dyDescent="0.2">
      <c r="B2864" s="25" t="s">
        <v>4588</v>
      </c>
      <c r="C2864" s="25">
        <v>513683</v>
      </c>
      <c r="D2864" s="25" t="s">
        <v>4589</v>
      </c>
      <c r="E2864" s="25" t="s">
        <v>528</v>
      </c>
    </row>
    <row r="2865" spans="2:5" x14ac:dyDescent="0.2">
      <c r="B2865" s="25" t="s">
        <v>4590</v>
      </c>
      <c r="C2865" s="25">
        <v>526371</v>
      </c>
      <c r="D2865" s="25" t="s">
        <v>4591</v>
      </c>
      <c r="E2865" s="25" t="s">
        <v>369</v>
      </c>
    </row>
    <row r="2866" spans="2:5" x14ac:dyDescent="0.2">
      <c r="B2866" s="25" t="s">
        <v>4592</v>
      </c>
      <c r="C2866" s="25">
        <v>500730</v>
      </c>
      <c r="D2866" s="25" t="s">
        <v>4593</v>
      </c>
      <c r="E2866" s="25" t="s">
        <v>549</v>
      </c>
    </row>
    <row r="2867" spans="2:5" x14ac:dyDescent="0.2">
      <c r="B2867" s="25" t="s">
        <v>4594</v>
      </c>
      <c r="C2867" s="25">
        <v>532481</v>
      </c>
      <c r="D2867" s="25" t="s">
        <v>4595</v>
      </c>
      <c r="E2867" s="25" t="s">
        <v>984</v>
      </c>
    </row>
    <row r="2868" spans="2:5" x14ac:dyDescent="0.2">
      <c r="B2868" s="25" t="s">
        <v>4596</v>
      </c>
      <c r="C2868" s="25" t="s">
        <v>389</v>
      </c>
      <c r="D2868" s="25" t="s">
        <v>4597</v>
      </c>
      <c r="E2868" s="25" t="s">
        <v>480</v>
      </c>
    </row>
    <row r="2869" spans="2:5" x14ac:dyDescent="0.2">
      <c r="B2869" s="25" t="s">
        <v>4598</v>
      </c>
      <c r="C2869" s="25">
        <v>524414</v>
      </c>
      <c r="D2869" s="25" t="s">
        <v>389</v>
      </c>
      <c r="E2869" s="25" t="s">
        <v>411</v>
      </c>
    </row>
    <row r="2870" spans="2:5" x14ac:dyDescent="0.2">
      <c r="B2870" s="25" t="s">
        <v>4599</v>
      </c>
      <c r="C2870" s="25">
        <v>534615</v>
      </c>
      <c r="D2870" s="25" t="s">
        <v>4600</v>
      </c>
      <c r="E2870" s="25" t="s">
        <v>710</v>
      </c>
    </row>
    <row r="2871" spans="2:5" x14ac:dyDescent="0.2">
      <c r="B2871" s="25" t="s">
        <v>4601</v>
      </c>
      <c r="C2871" s="25">
        <v>542628</v>
      </c>
      <c r="D2871" s="25" t="s">
        <v>4602</v>
      </c>
      <c r="E2871" s="25" t="s">
        <v>755</v>
      </c>
    </row>
    <row r="2872" spans="2:5" x14ac:dyDescent="0.2">
      <c r="B2872" s="25" t="s">
        <v>4603</v>
      </c>
      <c r="C2872" s="25">
        <v>539110</v>
      </c>
      <c r="D2872" s="25" t="s">
        <v>389</v>
      </c>
      <c r="E2872" s="25" t="s">
        <v>406</v>
      </c>
    </row>
    <row r="2873" spans="2:5" x14ac:dyDescent="0.2">
      <c r="B2873" s="25" t="s">
        <v>4604</v>
      </c>
      <c r="C2873" s="25">
        <v>540698</v>
      </c>
      <c r="D2873" s="25" t="s">
        <v>389</v>
      </c>
      <c r="E2873" s="25" t="s">
        <v>411</v>
      </c>
    </row>
    <row r="2874" spans="2:5" x14ac:dyDescent="0.2">
      <c r="B2874" s="25" t="s">
        <v>4605</v>
      </c>
      <c r="C2874" s="25">
        <v>531465</v>
      </c>
      <c r="D2874" s="25" t="s">
        <v>389</v>
      </c>
      <c r="E2874" s="25" t="s">
        <v>411</v>
      </c>
    </row>
    <row r="2875" spans="2:5" x14ac:dyDescent="0.2">
      <c r="B2875" s="25" t="s">
        <v>4606</v>
      </c>
      <c r="C2875" s="25">
        <v>513566</v>
      </c>
      <c r="D2875" s="25" t="s">
        <v>389</v>
      </c>
      <c r="E2875" s="25" t="s">
        <v>421</v>
      </c>
    </row>
    <row r="2876" spans="2:5" x14ac:dyDescent="0.2">
      <c r="B2876" s="25" t="s">
        <v>4607</v>
      </c>
      <c r="C2876" s="25">
        <v>530733</v>
      </c>
      <c r="D2876" s="25" t="s">
        <v>389</v>
      </c>
      <c r="E2876" s="25" t="s">
        <v>913</v>
      </c>
    </row>
    <row r="2877" spans="2:5" x14ac:dyDescent="0.2">
      <c r="B2877" s="25" t="s">
        <v>4608</v>
      </c>
      <c r="C2877" s="25">
        <v>530733</v>
      </c>
      <c r="D2877" s="25" t="s">
        <v>389</v>
      </c>
      <c r="E2877" s="25" t="s">
        <v>913</v>
      </c>
    </row>
    <row r="2878" spans="2:5" x14ac:dyDescent="0.2">
      <c r="B2878" s="25" t="s">
        <v>4609</v>
      </c>
      <c r="C2878" s="25">
        <v>500672</v>
      </c>
      <c r="D2878" s="25" t="s">
        <v>389</v>
      </c>
      <c r="E2878" s="25" t="s">
        <v>427</v>
      </c>
    </row>
    <row r="2879" spans="2:5" x14ac:dyDescent="0.2">
      <c r="B2879" s="25" t="s">
        <v>4610</v>
      </c>
      <c r="C2879" s="25">
        <v>500672</v>
      </c>
      <c r="D2879" s="25" t="s">
        <v>389</v>
      </c>
      <c r="E2879" s="25" t="s">
        <v>427</v>
      </c>
    </row>
    <row r="2880" spans="2:5" x14ac:dyDescent="0.2">
      <c r="B2880" s="25" t="s">
        <v>4611</v>
      </c>
      <c r="C2880" s="25">
        <v>530127</v>
      </c>
      <c r="D2880" s="25" t="s">
        <v>389</v>
      </c>
      <c r="E2880" s="25" t="s">
        <v>372</v>
      </c>
    </row>
    <row r="2881" spans="2:5" x14ac:dyDescent="0.2">
      <c r="B2881" s="25" t="s">
        <v>4612</v>
      </c>
      <c r="C2881" s="25">
        <v>530367</v>
      </c>
      <c r="D2881" s="25" t="s">
        <v>4613</v>
      </c>
      <c r="E2881" s="25" t="s">
        <v>397</v>
      </c>
    </row>
    <row r="2882" spans="2:5" x14ac:dyDescent="0.2">
      <c r="B2882" s="25" t="s">
        <v>4614</v>
      </c>
      <c r="C2882" s="25">
        <v>535458</v>
      </c>
      <c r="D2882" s="25" t="s">
        <v>4615</v>
      </c>
      <c r="E2882" s="25" t="s">
        <v>574</v>
      </c>
    </row>
    <row r="2883" spans="2:5" x14ac:dyDescent="0.2">
      <c r="B2883" s="25" t="s">
        <v>4616</v>
      </c>
      <c r="C2883" s="25">
        <v>526723</v>
      </c>
      <c r="D2883" s="25" t="s">
        <v>389</v>
      </c>
      <c r="E2883" s="25" t="s">
        <v>2559</v>
      </c>
    </row>
    <row r="2884" spans="2:5" x14ac:dyDescent="0.2">
      <c r="B2884" s="25" t="s">
        <v>4617</v>
      </c>
      <c r="C2884" s="25">
        <v>532555</v>
      </c>
      <c r="D2884" s="25" t="s">
        <v>4618</v>
      </c>
      <c r="E2884" s="25" t="s">
        <v>528</v>
      </c>
    </row>
    <row r="2885" spans="2:5" x14ac:dyDescent="0.2">
      <c r="B2885" s="25" t="s">
        <v>4619</v>
      </c>
      <c r="C2885" s="25">
        <v>533015</v>
      </c>
      <c r="D2885" s="25" t="s">
        <v>4620</v>
      </c>
      <c r="E2885" s="25" t="s">
        <v>1336</v>
      </c>
    </row>
    <row r="2886" spans="2:5" x14ac:dyDescent="0.2">
      <c r="B2886" s="25" t="s">
        <v>4621</v>
      </c>
      <c r="C2886" s="25">
        <v>533015</v>
      </c>
      <c r="D2886" s="25" t="s">
        <v>4620</v>
      </c>
      <c r="E2886" s="25" t="s">
        <v>1336</v>
      </c>
    </row>
    <row r="2887" spans="2:5" x14ac:dyDescent="0.2">
      <c r="B2887" s="25" t="s">
        <v>4622</v>
      </c>
      <c r="C2887" s="25">
        <v>531209</v>
      </c>
      <c r="D2887" s="25" t="s">
        <v>4623</v>
      </c>
      <c r="E2887" s="25" t="s">
        <v>482</v>
      </c>
    </row>
    <row r="2888" spans="2:5" x14ac:dyDescent="0.2">
      <c r="B2888" s="25" t="s">
        <v>4624</v>
      </c>
      <c r="C2888" s="25">
        <v>531304</v>
      </c>
      <c r="D2888" s="25" t="s">
        <v>389</v>
      </c>
      <c r="E2888" s="25" t="s">
        <v>404</v>
      </c>
    </row>
    <row r="2889" spans="2:5" x14ac:dyDescent="0.2">
      <c r="B2889" s="25" t="s">
        <v>4625</v>
      </c>
      <c r="C2889" s="25">
        <v>524764</v>
      </c>
      <c r="D2889" s="25" t="s">
        <v>389</v>
      </c>
      <c r="E2889" s="25" t="s">
        <v>437</v>
      </c>
    </row>
    <row r="2890" spans="2:5" x14ac:dyDescent="0.2">
      <c r="B2890" s="25" t="s">
        <v>4626</v>
      </c>
      <c r="C2890" s="25">
        <v>524764</v>
      </c>
      <c r="D2890" s="25" t="s">
        <v>389</v>
      </c>
      <c r="E2890" s="25" t="s">
        <v>437</v>
      </c>
    </row>
    <row r="2891" spans="2:5" x14ac:dyDescent="0.2">
      <c r="B2891" s="25" t="s">
        <v>4627</v>
      </c>
      <c r="C2891" s="25">
        <v>530219</v>
      </c>
      <c r="D2891" s="25" t="s">
        <v>389</v>
      </c>
      <c r="E2891" s="25" t="s">
        <v>503</v>
      </c>
    </row>
    <row r="2892" spans="2:5" x14ac:dyDescent="0.2">
      <c r="B2892" s="25" t="s">
        <v>4628</v>
      </c>
      <c r="C2892" s="25">
        <v>531819</v>
      </c>
      <c r="D2892" s="25" t="s">
        <v>389</v>
      </c>
      <c r="E2892" s="25" t="s">
        <v>411</v>
      </c>
    </row>
    <row r="2893" spans="2:5" x14ac:dyDescent="0.2">
      <c r="B2893" s="25" t="s">
        <v>4629</v>
      </c>
      <c r="C2893" s="25">
        <v>531819</v>
      </c>
      <c r="D2893" s="25" t="s">
        <v>389</v>
      </c>
      <c r="E2893" s="25" t="s">
        <v>411</v>
      </c>
    </row>
    <row r="2894" spans="2:5" x14ac:dyDescent="0.2">
      <c r="B2894" s="25" t="s">
        <v>4630</v>
      </c>
      <c r="C2894" s="25">
        <v>504378</v>
      </c>
      <c r="D2894" s="25" t="s">
        <v>389</v>
      </c>
      <c r="E2894" s="25" t="s">
        <v>411</v>
      </c>
    </row>
    <row r="2895" spans="2:5" x14ac:dyDescent="0.2">
      <c r="B2895" s="25" t="s">
        <v>4631</v>
      </c>
      <c r="C2895" s="25">
        <v>539116</v>
      </c>
      <c r="D2895" s="25" t="s">
        <v>389</v>
      </c>
      <c r="E2895" s="25" t="s">
        <v>411</v>
      </c>
    </row>
    <row r="2896" spans="2:5" x14ac:dyDescent="0.2">
      <c r="B2896" s="25" t="s">
        <v>4632</v>
      </c>
      <c r="C2896" s="25">
        <v>512489</v>
      </c>
      <c r="D2896" s="25" t="s">
        <v>389</v>
      </c>
      <c r="E2896" s="25" t="s">
        <v>406</v>
      </c>
    </row>
    <row r="2897" spans="2:5" x14ac:dyDescent="0.2">
      <c r="B2897" s="25" t="s">
        <v>4633</v>
      </c>
      <c r="C2897" s="25">
        <v>538547</v>
      </c>
      <c r="D2897" s="25" t="s">
        <v>389</v>
      </c>
      <c r="E2897" s="25" t="s">
        <v>638</v>
      </c>
    </row>
    <row r="2898" spans="2:5" x14ac:dyDescent="0.2">
      <c r="B2898" s="25" t="s">
        <v>4634</v>
      </c>
      <c r="C2898" s="25">
        <v>533273</v>
      </c>
      <c r="D2898" s="25" t="s">
        <v>4635</v>
      </c>
      <c r="E2898" s="25" t="s">
        <v>475</v>
      </c>
    </row>
    <row r="2899" spans="2:5" x14ac:dyDescent="0.2">
      <c r="B2899" s="25" t="s">
        <v>4636</v>
      </c>
      <c r="C2899" s="25">
        <v>535657</v>
      </c>
      <c r="D2899" s="25" t="s">
        <v>389</v>
      </c>
      <c r="E2899" s="25" t="s">
        <v>375</v>
      </c>
    </row>
    <row r="2900" spans="2:5" x14ac:dyDescent="0.2">
      <c r="B2900" s="25" t="s">
        <v>4637</v>
      </c>
      <c r="C2900" s="25">
        <v>519491</v>
      </c>
      <c r="D2900" s="25" t="s">
        <v>389</v>
      </c>
      <c r="E2900" s="25" t="s">
        <v>584</v>
      </c>
    </row>
    <row r="2901" spans="2:5" x14ac:dyDescent="0.2">
      <c r="B2901" s="25" t="s">
        <v>4638</v>
      </c>
      <c r="C2901" s="25">
        <v>519491</v>
      </c>
      <c r="D2901" s="25" t="s">
        <v>389</v>
      </c>
      <c r="E2901" s="25" t="s">
        <v>584</v>
      </c>
    </row>
    <row r="2902" spans="2:5" x14ac:dyDescent="0.2">
      <c r="B2902" s="25" t="s">
        <v>4639</v>
      </c>
      <c r="C2902" s="25">
        <v>538019</v>
      </c>
      <c r="D2902" s="25" t="s">
        <v>389</v>
      </c>
      <c r="E2902" s="25" t="s">
        <v>469</v>
      </c>
    </row>
    <row r="2903" spans="2:5" x14ac:dyDescent="0.2">
      <c r="B2903" s="25" t="s">
        <v>4640</v>
      </c>
      <c r="C2903" s="25">
        <v>540405</v>
      </c>
      <c r="D2903" s="25" t="s">
        <v>389</v>
      </c>
      <c r="E2903" s="25" t="s">
        <v>469</v>
      </c>
    </row>
    <row r="2904" spans="2:5" x14ac:dyDescent="0.2">
      <c r="B2904" s="25" t="s">
        <v>4641</v>
      </c>
      <c r="C2904" s="25">
        <v>533008</v>
      </c>
      <c r="D2904" s="25" t="s">
        <v>4642</v>
      </c>
      <c r="E2904" s="25" t="s">
        <v>421</v>
      </c>
    </row>
    <row r="2905" spans="2:5" x14ac:dyDescent="0.2">
      <c r="B2905" s="25" t="s">
        <v>4643</v>
      </c>
      <c r="C2905" s="25">
        <v>538894</v>
      </c>
      <c r="D2905" s="25" t="s">
        <v>389</v>
      </c>
      <c r="E2905" s="25" t="s">
        <v>372</v>
      </c>
    </row>
    <row r="2906" spans="2:5" x14ac:dyDescent="0.2">
      <c r="B2906" s="25" t="s">
        <v>4644</v>
      </c>
      <c r="C2906" s="25">
        <v>540416</v>
      </c>
      <c r="D2906" s="25" t="s">
        <v>389</v>
      </c>
      <c r="E2906" s="25" t="s">
        <v>395</v>
      </c>
    </row>
    <row r="2907" spans="2:5" x14ac:dyDescent="0.2">
      <c r="B2907" s="25" t="s">
        <v>4645</v>
      </c>
      <c r="C2907" s="25">
        <v>531996</v>
      </c>
      <c r="D2907" s="25" t="s">
        <v>389</v>
      </c>
      <c r="E2907" s="25" t="s">
        <v>406</v>
      </c>
    </row>
    <row r="2908" spans="2:5" x14ac:dyDescent="0.2">
      <c r="B2908" s="25" t="s">
        <v>4646</v>
      </c>
      <c r="C2908" s="25">
        <v>530175</v>
      </c>
      <c r="D2908" s="25" t="s">
        <v>389</v>
      </c>
      <c r="E2908" s="25" t="s">
        <v>482</v>
      </c>
    </row>
    <row r="2909" spans="2:5" x14ac:dyDescent="0.2">
      <c r="B2909" s="25" t="s">
        <v>4647</v>
      </c>
      <c r="C2909" s="25">
        <v>539570</v>
      </c>
      <c r="D2909" s="25" t="s">
        <v>389</v>
      </c>
      <c r="E2909" s="25" t="s">
        <v>375</v>
      </c>
    </row>
    <row r="2910" spans="2:5" x14ac:dyDescent="0.2">
      <c r="B2910" s="25" t="s">
        <v>4648</v>
      </c>
      <c r="C2910" s="25">
        <v>500312</v>
      </c>
      <c r="D2910" s="25" t="s">
        <v>4649</v>
      </c>
      <c r="E2910" s="25" t="s">
        <v>452</v>
      </c>
    </row>
    <row r="2911" spans="2:5" x14ac:dyDescent="0.2">
      <c r="B2911" s="25" t="s">
        <v>4650</v>
      </c>
      <c r="C2911" s="25">
        <v>533106</v>
      </c>
      <c r="D2911" s="25" t="s">
        <v>4651</v>
      </c>
      <c r="E2911" s="25" t="s">
        <v>452</v>
      </c>
    </row>
    <row r="2912" spans="2:5" x14ac:dyDescent="0.2">
      <c r="B2912" s="25" t="s">
        <v>4652</v>
      </c>
      <c r="C2912" s="25">
        <v>500313</v>
      </c>
      <c r="D2912" s="25" t="s">
        <v>4653</v>
      </c>
      <c r="E2912" s="25" t="s">
        <v>730</v>
      </c>
    </row>
    <row r="2913" spans="2:5" x14ac:dyDescent="0.2">
      <c r="B2913" s="25" t="s">
        <v>4654</v>
      </c>
      <c r="C2913" s="25">
        <v>533106</v>
      </c>
      <c r="D2913" s="25" t="s">
        <v>4651</v>
      </c>
      <c r="E2913" s="25" t="s">
        <v>452</v>
      </c>
    </row>
    <row r="2914" spans="2:5" x14ac:dyDescent="0.2">
      <c r="B2914" s="25" t="s">
        <v>4655</v>
      </c>
      <c r="C2914" s="25">
        <v>526415</v>
      </c>
      <c r="D2914" s="25" t="s">
        <v>389</v>
      </c>
      <c r="E2914" s="25" t="s">
        <v>887</v>
      </c>
    </row>
    <row r="2915" spans="2:5" x14ac:dyDescent="0.2">
      <c r="B2915" s="25" t="s">
        <v>4656</v>
      </c>
      <c r="C2915" s="25">
        <v>526415</v>
      </c>
      <c r="D2915" s="25" t="s">
        <v>389</v>
      </c>
      <c r="E2915" s="25" t="s">
        <v>887</v>
      </c>
    </row>
    <row r="2916" spans="2:5" x14ac:dyDescent="0.2">
      <c r="B2916" s="25" t="s">
        <v>4657</v>
      </c>
      <c r="C2916" s="25">
        <v>532439</v>
      </c>
      <c r="D2916" s="25" t="s">
        <v>4658</v>
      </c>
      <c r="E2916" s="25" t="s">
        <v>397</v>
      </c>
    </row>
    <row r="2917" spans="2:5" x14ac:dyDescent="0.2">
      <c r="B2917" s="25" t="s">
        <v>4659</v>
      </c>
      <c r="C2917" s="25">
        <v>521105</v>
      </c>
      <c r="D2917" s="25" t="s">
        <v>389</v>
      </c>
      <c r="E2917" s="25" t="s">
        <v>3148</v>
      </c>
    </row>
    <row r="2918" spans="2:5" x14ac:dyDescent="0.2">
      <c r="B2918" s="25" t="s">
        <v>4660</v>
      </c>
      <c r="C2918" s="25">
        <v>534190</v>
      </c>
      <c r="D2918" s="25" t="s">
        <v>389</v>
      </c>
      <c r="E2918" s="25" t="s">
        <v>887</v>
      </c>
    </row>
    <row r="2919" spans="2:5" x14ac:dyDescent="0.2">
      <c r="B2919" s="25" t="s">
        <v>4661</v>
      </c>
      <c r="C2919" s="25">
        <v>507609</v>
      </c>
      <c r="D2919" s="25" t="s">
        <v>389</v>
      </c>
      <c r="E2919" s="25" t="s">
        <v>587</v>
      </c>
    </row>
    <row r="2920" spans="2:5" x14ac:dyDescent="0.2">
      <c r="B2920" s="25" t="s">
        <v>4662</v>
      </c>
      <c r="C2920" s="25">
        <v>531092</v>
      </c>
      <c r="D2920" s="25" t="s">
        <v>4663</v>
      </c>
      <c r="E2920" s="25" t="s">
        <v>787</v>
      </c>
    </row>
    <row r="2921" spans="2:5" x14ac:dyDescent="0.2">
      <c r="B2921" s="25" t="s">
        <v>4664</v>
      </c>
      <c r="C2921" s="25">
        <v>538537</v>
      </c>
      <c r="D2921" s="25" t="s">
        <v>389</v>
      </c>
      <c r="E2921" s="25" t="s">
        <v>411</v>
      </c>
    </row>
    <row r="2922" spans="2:5" x14ac:dyDescent="0.2">
      <c r="B2922" s="25" t="s">
        <v>4665</v>
      </c>
      <c r="C2922" s="25">
        <v>520021</v>
      </c>
      <c r="D2922" s="25" t="s">
        <v>4666</v>
      </c>
      <c r="E2922" s="25" t="s">
        <v>744</v>
      </c>
    </row>
    <row r="2923" spans="2:5" x14ac:dyDescent="0.2">
      <c r="B2923" s="25" t="s">
        <v>4667</v>
      </c>
      <c r="C2923" s="25">
        <v>532880</v>
      </c>
      <c r="D2923" s="25" t="s">
        <v>4668</v>
      </c>
      <c r="E2923" s="25" t="s">
        <v>475</v>
      </c>
    </row>
    <row r="2924" spans="2:5" x14ac:dyDescent="0.2">
      <c r="B2924" s="25" t="s">
        <v>4669</v>
      </c>
      <c r="C2924" s="25" t="s">
        <v>389</v>
      </c>
      <c r="D2924" s="25" t="s">
        <v>4670</v>
      </c>
      <c r="E2924" s="25" t="s">
        <v>400</v>
      </c>
    </row>
    <row r="2925" spans="2:5" x14ac:dyDescent="0.2">
      <c r="B2925" s="25" t="s">
        <v>4671</v>
      </c>
      <c r="C2925" s="25" t="s">
        <v>389</v>
      </c>
      <c r="D2925" s="25" t="s">
        <v>4670</v>
      </c>
      <c r="E2925" s="25" t="s">
        <v>400</v>
      </c>
    </row>
    <row r="2926" spans="2:5" x14ac:dyDescent="0.2">
      <c r="B2926" s="25" t="s">
        <v>4672</v>
      </c>
      <c r="C2926" s="25">
        <v>531496</v>
      </c>
      <c r="D2926" s="25" t="s">
        <v>389</v>
      </c>
      <c r="E2926" s="25" t="s">
        <v>404</v>
      </c>
    </row>
    <row r="2927" spans="2:5" x14ac:dyDescent="0.2">
      <c r="B2927" s="25" t="s">
        <v>4673</v>
      </c>
      <c r="C2927" s="25">
        <v>532167</v>
      </c>
      <c r="D2927" s="25" t="s">
        <v>389</v>
      </c>
      <c r="E2927" s="25" t="s">
        <v>437</v>
      </c>
    </row>
    <row r="2928" spans="2:5" x14ac:dyDescent="0.2">
      <c r="B2928" s="25" t="s">
        <v>4674</v>
      </c>
      <c r="C2928" s="25">
        <v>533317</v>
      </c>
      <c r="D2928" s="25" t="s">
        <v>4675</v>
      </c>
      <c r="E2928" s="25" t="s">
        <v>549</v>
      </c>
    </row>
    <row r="2929" spans="2:5" x14ac:dyDescent="0.2">
      <c r="B2929" s="25" t="s">
        <v>4676</v>
      </c>
      <c r="C2929" s="25">
        <v>532340</v>
      </c>
      <c r="D2929" s="25" t="s">
        <v>389</v>
      </c>
      <c r="E2929" s="25" t="s">
        <v>482</v>
      </c>
    </row>
    <row r="2930" spans="2:5" x14ac:dyDescent="0.2">
      <c r="B2930" s="25" t="s">
        <v>4677</v>
      </c>
      <c r="C2930" s="25">
        <v>514324</v>
      </c>
      <c r="D2930" s="25" t="s">
        <v>389</v>
      </c>
      <c r="E2930" s="25" t="s">
        <v>404</v>
      </c>
    </row>
    <row r="2931" spans="2:5" x14ac:dyDescent="0.2">
      <c r="B2931" s="25" t="s">
        <v>4678</v>
      </c>
      <c r="C2931" s="25">
        <v>514324</v>
      </c>
      <c r="D2931" s="25" t="s">
        <v>389</v>
      </c>
      <c r="E2931" s="25" t="s">
        <v>404</v>
      </c>
    </row>
    <row r="2932" spans="2:5" x14ac:dyDescent="0.2">
      <c r="B2932" s="25" t="s">
        <v>4679</v>
      </c>
      <c r="C2932" s="25" t="s">
        <v>389</v>
      </c>
      <c r="D2932" s="25" t="s">
        <v>4680</v>
      </c>
      <c r="E2932" s="25" t="s">
        <v>400</v>
      </c>
    </row>
    <row r="2933" spans="2:5" x14ac:dyDescent="0.2">
      <c r="B2933" s="25" t="s">
        <v>4681</v>
      </c>
      <c r="C2933" s="25">
        <v>533632</v>
      </c>
      <c r="D2933" s="25" t="s">
        <v>4682</v>
      </c>
      <c r="E2933" s="25" t="s">
        <v>409</v>
      </c>
    </row>
    <row r="2934" spans="2:5" x14ac:dyDescent="0.2">
      <c r="B2934" s="25" t="s">
        <v>4683</v>
      </c>
      <c r="C2934" s="25">
        <v>530805</v>
      </c>
      <c r="D2934" s="25" t="s">
        <v>389</v>
      </c>
      <c r="E2934" s="25" t="s">
        <v>473</v>
      </c>
    </row>
    <row r="2935" spans="2:5" x14ac:dyDescent="0.2">
      <c r="B2935" s="25" t="s">
        <v>4684</v>
      </c>
      <c r="C2935" s="25">
        <v>535647</v>
      </c>
      <c r="D2935" s="25" t="s">
        <v>389</v>
      </c>
      <c r="E2935" s="25" t="s">
        <v>392</v>
      </c>
    </row>
    <row r="2936" spans="2:5" x14ac:dyDescent="0.2">
      <c r="B2936" s="25" t="s">
        <v>4685</v>
      </c>
      <c r="C2936" s="25">
        <v>532944</v>
      </c>
      <c r="D2936" s="25" t="s">
        <v>4686</v>
      </c>
      <c r="E2936" s="25" t="s">
        <v>1336</v>
      </c>
    </row>
    <row r="2937" spans="2:5" x14ac:dyDescent="0.2">
      <c r="B2937" s="25" t="s">
        <v>4687</v>
      </c>
      <c r="C2937" s="25">
        <v>540386</v>
      </c>
      <c r="D2937" s="25" t="s">
        <v>389</v>
      </c>
      <c r="E2937" s="25" t="s">
        <v>372</v>
      </c>
    </row>
    <row r="2938" spans="2:5" x14ac:dyDescent="0.2">
      <c r="B2938" s="25" t="s">
        <v>4688</v>
      </c>
      <c r="C2938" s="25">
        <v>517536</v>
      </c>
      <c r="D2938" s="25" t="s">
        <v>4689</v>
      </c>
      <c r="E2938" s="25" t="s">
        <v>375</v>
      </c>
    </row>
    <row r="2939" spans="2:5" x14ac:dyDescent="0.2">
      <c r="B2939" s="25" t="s">
        <v>4690</v>
      </c>
      <c r="C2939" s="25" t="s">
        <v>389</v>
      </c>
      <c r="D2939" s="25" t="s">
        <v>4691</v>
      </c>
      <c r="E2939" s="25" t="s">
        <v>400</v>
      </c>
    </row>
    <row r="2940" spans="2:5" x14ac:dyDescent="0.2">
      <c r="B2940" s="25" t="s">
        <v>4692</v>
      </c>
      <c r="C2940" s="25">
        <v>530135</v>
      </c>
      <c r="D2940" s="25" t="s">
        <v>4693</v>
      </c>
      <c r="E2940" s="25" t="s">
        <v>423</v>
      </c>
    </row>
    <row r="2941" spans="2:5" x14ac:dyDescent="0.2">
      <c r="B2941" s="25" t="s">
        <v>4694</v>
      </c>
      <c r="C2941" s="25">
        <v>531254</v>
      </c>
      <c r="D2941" s="25" t="s">
        <v>389</v>
      </c>
      <c r="E2941" s="25" t="s">
        <v>406</v>
      </c>
    </row>
    <row r="2942" spans="2:5" x14ac:dyDescent="0.2">
      <c r="B2942" s="25" t="s">
        <v>4695</v>
      </c>
      <c r="C2942" s="25">
        <v>532391</v>
      </c>
      <c r="D2942" s="25" t="s">
        <v>4696</v>
      </c>
      <c r="E2942" s="25" t="s">
        <v>1556</v>
      </c>
    </row>
    <row r="2943" spans="2:5" x14ac:dyDescent="0.2">
      <c r="B2943" s="25" t="s">
        <v>4697</v>
      </c>
      <c r="C2943" s="25">
        <v>532391</v>
      </c>
      <c r="D2943" s="25" t="s">
        <v>4696</v>
      </c>
      <c r="E2943" s="25" t="s">
        <v>1556</v>
      </c>
    </row>
    <row r="2944" spans="2:5" x14ac:dyDescent="0.2">
      <c r="B2944" s="25" t="s">
        <v>4698</v>
      </c>
      <c r="C2944" s="25">
        <v>539598</v>
      </c>
      <c r="D2944" s="25" t="s">
        <v>389</v>
      </c>
      <c r="E2944" s="25" t="s">
        <v>406</v>
      </c>
    </row>
    <row r="2945" spans="2:5" x14ac:dyDescent="0.2">
      <c r="B2945" s="25" t="s">
        <v>4699</v>
      </c>
      <c r="C2945" s="25">
        <v>532466</v>
      </c>
      <c r="D2945" s="25" t="s">
        <v>4700</v>
      </c>
      <c r="E2945" s="25" t="s">
        <v>375</v>
      </c>
    </row>
    <row r="2946" spans="2:5" x14ac:dyDescent="0.2">
      <c r="B2946" s="25" t="s">
        <v>4701</v>
      </c>
      <c r="C2946" s="25">
        <v>512626</v>
      </c>
      <c r="D2946" s="25" t="s">
        <v>4702</v>
      </c>
      <c r="E2946" s="25" t="s">
        <v>404</v>
      </c>
    </row>
    <row r="2947" spans="2:5" x14ac:dyDescent="0.2">
      <c r="B2947" s="25" t="s">
        <v>4703</v>
      </c>
      <c r="C2947" s="25">
        <v>524372</v>
      </c>
      <c r="D2947" s="25" t="s">
        <v>4704</v>
      </c>
      <c r="E2947" s="25" t="s">
        <v>427</v>
      </c>
    </row>
    <row r="2948" spans="2:5" x14ac:dyDescent="0.2">
      <c r="B2948" s="25" t="s">
        <v>4705</v>
      </c>
      <c r="C2948" s="25">
        <v>531157</v>
      </c>
      <c r="D2948" s="25" t="s">
        <v>389</v>
      </c>
      <c r="E2948" s="25" t="s">
        <v>549</v>
      </c>
    </row>
    <row r="2949" spans="2:5" x14ac:dyDescent="0.2">
      <c r="B2949" s="25" t="s">
        <v>4706</v>
      </c>
      <c r="C2949" s="25">
        <v>513121</v>
      </c>
      <c r="D2949" s="25" t="s">
        <v>4707</v>
      </c>
      <c r="E2949" s="25" t="s">
        <v>549</v>
      </c>
    </row>
    <row r="2950" spans="2:5" x14ac:dyDescent="0.2">
      <c r="B2950" s="25" t="s">
        <v>4708</v>
      </c>
      <c r="C2950" s="25">
        <v>504879</v>
      </c>
      <c r="D2950" s="25" t="s">
        <v>4709</v>
      </c>
      <c r="E2950" s="25" t="s">
        <v>1309</v>
      </c>
    </row>
    <row r="2951" spans="2:5" x14ac:dyDescent="0.2">
      <c r="B2951" s="25" t="s">
        <v>4710</v>
      </c>
      <c r="C2951" s="25">
        <v>530365</v>
      </c>
      <c r="D2951" s="25" t="s">
        <v>4711</v>
      </c>
      <c r="E2951" s="25" t="s">
        <v>666</v>
      </c>
    </row>
    <row r="2952" spans="2:5" x14ac:dyDescent="0.2">
      <c r="B2952" s="25" t="s">
        <v>4712</v>
      </c>
      <c r="C2952" s="25">
        <v>507690</v>
      </c>
      <c r="D2952" s="25" t="s">
        <v>389</v>
      </c>
      <c r="E2952" s="25" t="s">
        <v>824</v>
      </c>
    </row>
    <row r="2953" spans="2:5" x14ac:dyDescent="0.2">
      <c r="B2953" s="25" t="s">
        <v>4713</v>
      </c>
      <c r="C2953" s="25">
        <v>535754</v>
      </c>
      <c r="D2953" s="25" t="s">
        <v>4714</v>
      </c>
      <c r="E2953" s="25" t="s">
        <v>402</v>
      </c>
    </row>
    <row r="2954" spans="2:5" x14ac:dyDescent="0.2">
      <c r="B2954" s="25" t="s">
        <v>4715</v>
      </c>
      <c r="C2954" s="25">
        <v>541301</v>
      </c>
      <c r="D2954" s="25" t="s">
        <v>4716</v>
      </c>
      <c r="E2954" s="25" t="s">
        <v>758</v>
      </c>
    </row>
    <row r="2955" spans="2:5" x14ac:dyDescent="0.2">
      <c r="B2955" s="25" t="s">
        <v>4717</v>
      </c>
      <c r="C2955" s="25">
        <v>533263</v>
      </c>
      <c r="D2955" s="25" t="s">
        <v>4718</v>
      </c>
      <c r="E2955" s="25" t="s">
        <v>528</v>
      </c>
    </row>
    <row r="2956" spans="2:5" x14ac:dyDescent="0.2">
      <c r="B2956" s="25" t="s">
        <v>4719</v>
      </c>
      <c r="C2956" s="25">
        <v>502420</v>
      </c>
      <c r="D2956" s="25" t="s">
        <v>4720</v>
      </c>
      <c r="E2956" s="25" t="s">
        <v>383</v>
      </c>
    </row>
    <row r="2957" spans="2:5" x14ac:dyDescent="0.2">
      <c r="B2957" s="25" t="s">
        <v>4721</v>
      </c>
      <c r="C2957" s="25">
        <v>526325</v>
      </c>
      <c r="D2957" s="25" t="s">
        <v>4722</v>
      </c>
      <c r="E2957" s="25" t="s">
        <v>584</v>
      </c>
    </row>
    <row r="2958" spans="2:5" x14ac:dyDescent="0.2">
      <c r="B2958" s="25" t="s">
        <v>4723</v>
      </c>
      <c r="C2958" s="25">
        <v>534076</v>
      </c>
      <c r="D2958" s="25" t="s">
        <v>4724</v>
      </c>
      <c r="E2958" s="25" t="s">
        <v>574</v>
      </c>
    </row>
    <row r="2959" spans="2:5" x14ac:dyDescent="0.2">
      <c r="B2959" s="25" t="s">
        <v>4725</v>
      </c>
      <c r="C2959" s="25">
        <v>531512</v>
      </c>
      <c r="D2959" s="25" t="s">
        <v>389</v>
      </c>
      <c r="E2959" s="25" t="s">
        <v>392</v>
      </c>
    </row>
    <row r="2960" spans="2:5" x14ac:dyDescent="0.2">
      <c r="B2960" s="25" t="s">
        <v>4726</v>
      </c>
      <c r="C2960" s="25">
        <v>500078</v>
      </c>
      <c r="D2960" s="25" t="s">
        <v>389</v>
      </c>
      <c r="E2960" s="25" t="s">
        <v>437</v>
      </c>
    </row>
    <row r="2961" spans="2:5" x14ac:dyDescent="0.2">
      <c r="B2961" s="25" t="s">
        <v>4727</v>
      </c>
      <c r="C2961" s="25">
        <v>500315</v>
      </c>
      <c r="D2961" s="25" t="s">
        <v>4728</v>
      </c>
      <c r="E2961" s="25" t="s">
        <v>707</v>
      </c>
    </row>
    <row r="2962" spans="2:5" x14ac:dyDescent="0.2">
      <c r="B2962" s="25" t="s">
        <v>4729</v>
      </c>
      <c r="C2962" s="25">
        <v>506579</v>
      </c>
      <c r="D2962" s="25" t="s">
        <v>4730</v>
      </c>
      <c r="E2962" s="25" t="s">
        <v>437</v>
      </c>
    </row>
    <row r="2963" spans="2:5" x14ac:dyDescent="0.2">
      <c r="B2963" s="25" t="s">
        <v>4731</v>
      </c>
      <c r="C2963" s="25">
        <v>500314</v>
      </c>
      <c r="D2963" s="25" t="s">
        <v>4732</v>
      </c>
      <c r="E2963" s="25" t="s">
        <v>590</v>
      </c>
    </row>
    <row r="2964" spans="2:5" x14ac:dyDescent="0.2">
      <c r="B2964" s="25" t="s">
        <v>4733</v>
      </c>
      <c r="C2964" s="25">
        <v>532817</v>
      </c>
      <c r="D2964" s="25" t="s">
        <v>4734</v>
      </c>
      <c r="E2964" s="25" t="s">
        <v>917</v>
      </c>
    </row>
    <row r="2965" spans="2:5" x14ac:dyDescent="0.2">
      <c r="B2965" s="25" t="s">
        <v>4735</v>
      </c>
      <c r="C2965" s="25">
        <v>531859</v>
      </c>
      <c r="D2965" s="25" t="s">
        <v>389</v>
      </c>
      <c r="E2965" s="25" t="s">
        <v>1309</v>
      </c>
    </row>
    <row r="2966" spans="2:5" x14ac:dyDescent="0.2">
      <c r="B2966" s="25" t="s">
        <v>4736</v>
      </c>
      <c r="C2966" s="25">
        <v>541206</v>
      </c>
      <c r="D2966" s="25" t="s">
        <v>389</v>
      </c>
      <c r="E2966" s="25" t="s">
        <v>710</v>
      </c>
    </row>
    <row r="2967" spans="2:5" x14ac:dyDescent="0.2">
      <c r="B2967" s="25" t="s">
        <v>4737</v>
      </c>
      <c r="C2967" s="25">
        <v>531626</v>
      </c>
      <c r="D2967" s="25" t="s">
        <v>389</v>
      </c>
      <c r="E2967" s="25" t="s">
        <v>503</v>
      </c>
    </row>
    <row r="2968" spans="2:5" x14ac:dyDescent="0.2">
      <c r="B2968" s="25" t="s">
        <v>4738</v>
      </c>
      <c r="C2968" s="25">
        <v>531626</v>
      </c>
      <c r="D2968" s="25" t="s">
        <v>389</v>
      </c>
      <c r="E2968" s="25" t="s">
        <v>503</v>
      </c>
    </row>
    <row r="2969" spans="2:5" x14ac:dyDescent="0.2">
      <c r="B2969" s="25" t="s">
        <v>4739</v>
      </c>
      <c r="C2969" s="25">
        <v>539015</v>
      </c>
      <c r="D2969" s="25" t="s">
        <v>4740</v>
      </c>
      <c r="E2969" s="25" t="s">
        <v>1128</v>
      </c>
    </row>
    <row r="2970" spans="2:5" x14ac:dyDescent="0.2">
      <c r="B2970" s="25" t="s">
        <v>4741</v>
      </c>
      <c r="C2970" s="25">
        <v>539287</v>
      </c>
      <c r="D2970" s="25" t="s">
        <v>4742</v>
      </c>
      <c r="E2970" s="25" t="s">
        <v>427</v>
      </c>
    </row>
    <row r="2971" spans="2:5" x14ac:dyDescent="0.2">
      <c r="B2971" s="25" t="s">
        <v>4743</v>
      </c>
      <c r="C2971" s="25">
        <v>530173</v>
      </c>
      <c r="D2971" s="25" t="s">
        <v>389</v>
      </c>
      <c r="E2971" s="25" t="s">
        <v>503</v>
      </c>
    </row>
    <row r="2972" spans="2:5" x14ac:dyDescent="0.2">
      <c r="B2972" s="25" t="s">
        <v>4744</v>
      </c>
      <c r="C2972" s="25">
        <v>501179</v>
      </c>
      <c r="D2972" s="25" t="s">
        <v>389</v>
      </c>
      <c r="E2972" s="25" t="s">
        <v>409</v>
      </c>
    </row>
    <row r="2973" spans="2:5" x14ac:dyDescent="0.2">
      <c r="B2973" s="25" t="s">
        <v>4745</v>
      </c>
      <c r="C2973" s="25">
        <v>509782</v>
      </c>
      <c r="D2973" s="25" t="s">
        <v>389</v>
      </c>
      <c r="E2973" s="25" t="s">
        <v>810</v>
      </c>
    </row>
    <row r="2974" spans="2:5" x14ac:dyDescent="0.2">
      <c r="B2974" s="25" t="s">
        <v>4746</v>
      </c>
      <c r="C2974" s="25">
        <v>540198</v>
      </c>
      <c r="D2974" s="25" t="s">
        <v>389</v>
      </c>
      <c r="E2974" s="25" t="s">
        <v>404</v>
      </c>
    </row>
    <row r="2975" spans="2:5" x14ac:dyDescent="0.2">
      <c r="B2975" s="25" t="s">
        <v>4747</v>
      </c>
      <c r="C2975" s="25">
        <v>500317</v>
      </c>
      <c r="D2975" s="25" t="s">
        <v>4748</v>
      </c>
      <c r="E2975" s="25" t="s">
        <v>409</v>
      </c>
    </row>
    <row r="2976" spans="2:5" x14ac:dyDescent="0.2">
      <c r="B2976" s="25" t="s">
        <v>4749</v>
      </c>
      <c r="C2976" s="25">
        <v>539290</v>
      </c>
      <c r="D2976" s="25" t="s">
        <v>4750</v>
      </c>
      <c r="E2976" s="25" t="s">
        <v>409</v>
      </c>
    </row>
    <row r="2977" spans="2:5" x14ac:dyDescent="0.2">
      <c r="B2977" s="25" t="s">
        <v>4751</v>
      </c>
      <c r="C2977" s="25">
        <v>509099</v>
      </c>
      <c r="D2977" s="25" t="s">
        <v>389</v>
      </c>
      <c r="E2977" s="25" t="s">
        <v>810</v>
      </c>
    </row>
    <row r="2978" spans="2:5" x14ac:dyDescent="0.2">
      <c r="B2978" s="25" t="s">
        <v>4752</v>
      </c>
      <c r="C2978" s="25">
        <v>531065</v>
      </c>
      <c r="D2978" s="25" t="s">
        <v>389</v>
      </c>
      <c r="E2978" s="25" t="s">
        <v>1088</v>
      </c>
    </row>
    <row r="2979" spans="2:5" x14ac:dyDescent="0.2">
      <c r="B2979" s="25" t="s">
        <v>4753</v>
      </c>
      <c r="C2979" s="25">
        <v>514460</v>
      </c>
      <c r="D2979" s="25" t="s">
        <v>389</v>
      </c>
      <c r="E2979" s="25" t="s">
        <v>411</v>
      </c>
    </row>
    <row r="2980" spans="2:5" x14ac:dyDescent="0.2">
      <c r="B2980" s="25" t="s">
        <v>4754</v>
      </c>
      <c r="C2980" s="25">
        <v>523151</v>
      </c>
      <c r="D2980" s="25" t="s">
        <v>389</v>
      </c>
      <c r="E2980" s="25" t="s">
        <v>473</v>
      </c>
    </row>
    <row r="2981" spans="2:5" x14ac:dyDescent="0.2">
      <c r="B2981" s="25" t="s">
        <v>4755</v>
      </c>
      <c r="C2981" s="25">
        <v>514330</v>
      </c>
      <c r="D2981" s="25" t="s">
        <v>389</v>
      </c>
      <c r="E2981" s="25" t="s">
        <v>404</v>
      </c>
    </row>
    <row r="2982" spans="2:5" x14ac:dyDescent="0.2">
      <c r="B2982" s="25" t="s">
        <v>4756</v>
      </c>
      <c r="C2982" s="25">
        <v>530741</v>
      </c>
      <c r="D2982" s="25" t="s">
        <v>389</v>
      </c>
      <c r="E2982" s="25" t="s">
        <v>469</v>
      </c>
    </row>
    <row r="2983" spans="2:5" x14ac:dyDescent="0.2">
      <c r="B2983" s="25" t="s">
        <v>4757</v>
      </c>
      <c r="C2983" s="25">
        <v>539291</v>
      </c>
      <c r="D2983" s="25" t="s">
        <v>389</v>
      </c>
      <c r="E2983" s="25" t="s">
        <v>587</v>
      </c>
    </row>
    <row r="2984" spans="2:5" x14ac:dyDescent="0.2">
      <c r="B2984" s="25" t="s">
        <v>4758</v>
      </c>
      <c r="C2984" s="25">
        <v>539352</v>
      </c>
      <c r="D2984" s="25" t="s">
        <v>389</v>
      </c>
      <c r="E2984" s="25" t="s">
        <v>392</v>
      </c>
    </row>
    <row r="2985" spans="2:5" x14ac:dyDescent="0.2">
      <c r="B2985" s="25" t="s">
        <v>4759</v>
      </c>
      <c r="C2985" s="25">
        <v>513403</v>
      </c>
      <c r="D2985" s="25" t="s">
        <v>389</v>
      </c>
      <c r="E2985" s="25" t="s">
        <v>421</v>
      </c>
    </row>
    <row r="2986" spans="2:5" x14ac:dyDescent="0.2">
      <c r="B2986" s="25" t="s">
        <v>4760</v>
      </c>
      <c r="C2986" s="25">
        <v>523862</v>
      </c>
      <c r="D2986" s="25" t="s">
        <v>389</v>
      </c>
      <c r="E2986" s="25" t="s">
        <v>406</v>
      </c>
    </row>
    <row r="2987" spans="2:5" x14ac:dyDescent="0.2">
      <c r="B2987" s="25" t="s">
        <v>4761</v>
      </c>
      <c r="C2987" s="25">
        <v>523483</v>
      </c>
      <c r="D2987" s="25" t="s">
        <v>389</v>
      </c>
      <c r="E2987" s="25" t="s">
        <v>917</v>
      </c>
    </row>
    <row r="2988" spans="2:5" x14ac:dyDescent="0.2">
      <c r="B2988" s="25" t="s">
        <v>4762</v>
      </c>
      <c r="C2988" s="25">
        <v>538963</v>
      </c>
      <c r="D2988" s="25" t="s">
        <v>389</v>
      </c>
      <c r="E2988" s="25" t="s">
        <v>712</v>
      </c>
    </row>
    <row r="2989" spans="2:5" x14ac:dyDescent="0.2">
      <c r="B2989" s="25" t="s">
        <v>4763</v>
      </c>
      <c r="C2989" s="25">
        <v>531395</v>
      </c>
      <c r="D2989" s="25" t="s">
        <v>389</v>
      </c>
      <c r="E2989" s="25" t="s">
        <v>404</v>
      </c>
    </row>
    <row r="2990" spans="2:5" x14ac:dyDescent="0.2">
      <c r="B2990" s="25" t="s">
        <v>4764</v>
      </c>
      <c r="C2990" s="25">
        <v>532350</v>
      </c>
      <c r="D2990" s="25" t="s">
        <v>389</v>
      </c>
      <c r="E2990" s="25" t="s">
        <v>392</v>
      </c>
    </row>
    <row r="2991" spans="2:5" x14ac:dyDescent="0.2">
      <c r="B2991" s="25" t="s">
        <v>4765</v>
      </c>
      <c r="C2991" s="25">
        <v>526905</v>
      </c>
      <c r="D2991" s="25" t="s">
        <v>389</v>
      </c>
      <c r="E2991" s="25" t="s">
        <v>437</v>
      </c>
    </row>
    <row r="2992" spans="2:5" x14ac:dyDescent="0.2">
      <c r="B2992" s="25" t="s">
        <v>4766</v>
      </c>
      <c r="C2992" s="25">
        <v>517230</v>
      </c>
      <c r="D2992" s="25" t="s">
        <v>4767</v>
      </c>
      <c r="E2992" s="25" t="s">
        <v>411</v>
      </c>
    </row>
    <row r="2993" spans="2:5" x14ac:dyDescent="0.2">
      <c r="B2993" s="25" t="s">
        <v>4768</v>
      </c>
      <c r="C2993" s="25">
        <v>532827</v>
      </c>
      <c r="D2993" s="25" t="s">
        <v>4769</v>
      </c>
      <c r="E2993" s="25" t="s">
        <v>503</v>
      </c>
    </row>
    <row r="2994" spans="2:5" x14ac:dyDescent="0.2">
      <c r="B2994" s="25" t="s">
        <v>4770</v>
      </c>
      <c r="C2994" s="25">
        <v>532900</v>
      </c>
      <c r="D2994" s="25" t="s">
        <v>4771</v>
      </c>
      <c r="E2994" s="25" t="s">
        <v>406</v>
      </c>
    </row>
    <row r="2995" spans="2:5" x14ac:dyDescent="0.2">
      <c r="B2995" s="25" t="s">
        <v>4772</v>
      </c>
      <c r="C2995" s="25">
        <v>540648</v>
      </c>
      <c r="D2995" s="25" t="s">
        <v>4773</v>
      </c>
      <c r="E2995" s="25" t="s">
        <v>409</v>
      </c>
    </row>
    <row r="2996" spans="2:5" x14ac:dyDescent="0.2">
      <c r="B2996" s="25" t="s">
        <v>4774</v>
      </c>
      <c r="C2996" s="25">
        <v>539121</v>
      </c>
      <c r="D2996" s="25" t="s">
        <v>389</v>
      </c>
      <c r="E2996" s="25" t="s">
        <v>694</v>
      </c>
    </row>
    <row r="2997" spans="2:5" x14ac:dyDescent="0.2">
      <c r="B2997" s="25" t="s">
        <v>4775</v>
      </c>
      <c r="C2997" s="25">
        <v>541444</v>
      </c>
      <c r="D2997" s="25" t="s">
        <v>389</v>
      </c>
      <c r="E2997" s="25" t="s">
        <v>503</v>
      </c>
    </row>
    <row r="2998" spans="2:5" x14ac:dyDescent="0.2">
      <c r="B2998" s="25" t="s">
        <v>4776</v>
      </c>
      <c r="C2998" s="25">
        <v>532521</v>
      </c>
      <c r="D2998" s="25" t="s">
        <v>4777</v>
      </c>
      <c r="E2998" s="25" t="s">
        <v>482</v>
      </c>
    </row>
    <row r="2999" spans="2:5" x14ac:dyDescent="0.2">
      <c r="B2999" s="25" t="s">
        <v>4778</v>
      </c>
      <c r="C2999" s="25">
        <v>511597</v>
      </c>
      <c r="D2999" s="25" t="s">
        <v>389</v>
      </c>
      <c r="E2999" s="25" t="s">
        <v>406</v>
      </c>
    </row>
    <row r="3000" spans="2:5" x14ac:dyDescent="0.2">
      <c r="B3000" s="25" t="s">
        <v>4779</v>
      </c>
      <c r="C3000" s="25">
        <v>517397</v>
      </c>
      <c r="D3000" s="25" t="s">
        <v>389</v>
      </c>
      <c r="E3000" s="25" t="s">
        <v>931</v>
      </c>
    </row>
    <row r="3001" spans="2:5" x14ac:dyDescent="0.2">
      <c r="B3001" s="25" t="s">
        <v>4780</v>
      </c>
      <c r="C3001" s="25">
        <v>517397</v>
      </c>
      <c r="D3001" s="25" t="s">
        <v>389</v>
      </c>
      <c r="E3001" s="25" t="s">
        <v>931</v>
      </c>
    </row>
    <row r="3002" spans="2:5" x14ac:dyDescent="0.2">
      <c r="B3002" s="25" t="s">
        <v>4781</v>
      </c>
      <c r="C3002" s="25">
        <v>511525</v>
      </c>
      <c r="D3002" s="25" t="s">
        <v>389</v>
      </c>
      <c r="E3002" s="25" t="s">
        <v>482</v>
      </c>
    </row>
    <row r="3003" spans="2:5" x14ac:dyDescent="0.2">
      <c r="B3003" s="25" t="s">
        <v>4782</v>
      </c>
      <c r="C3003" s="25">
        <v>531349</v>
      </c>
      <c r="D3003" s="25" t="s">
        <v>4783</v>
      </c>
      <c r="E3003" s="25" t="s">
        <v>727</v>
      </c>
    </row>
    <row r="3004" spans="2:5" x14ac:dyDescent="0.2">
      <c r="B3004" s="25" t="s">
        <v>4784</v>
      </c>
      <c r="C3004" s="25" t="s">
        <v>389</v>
      </c>
      <c r="D3004" s="25" t="s">
        <v>4785</v>
      </c>
      <c r="E3004" s="25" t="s">
        <v>400</v>
      </c>
    </row>
    <row r="3005" spans="2:5" x14ac:dyDescent="0.2">
      <c r="B3005" s="25" t="s">
        <v>4786</v>
      </c>
      <c r="C3005" s="25">
        <v>538742</v>
      </c>
      <c r="D3005" s="25" t="s">
        <v>389</v>
      </c>
      <c r="E3005" s="25" t="s">
        <v>411</v>
      </c>
    </row>
    <row r="3006" spans="2:5" x14ac:dyDescent="0.2">
      <c r="B3006" s="25" t="s">
        <v>4787</v>
      </c>
      <c r="C3006" s="25">
        <v>538860</v>
      </c>
      <c r="D3006" s="25" t="s">
        <v>389</v>
      </c>
      <c r="E3006" s="25" t="s">
        <v>406</v>
      </c>
    </row>
    <row r="3007" spans="2:5" x14ac:dyDescent="0.2">
      <c r="B3007" s="25" t="s">
        <v>4788</v>
      </c>
      <c r="C3007" s="25">
        <v>524820</v>
      </c>
      <c r="D3007" s="25" t="s">
        <v>4789</v>
      </c>
      <c r="E3007" s="25" t="s">
        <v>599</v>
      </c>
    </row>
    <row r="3008" spans="2:5" x14ac:dyDescent="0.2">
      <c r="B3008" s="25" t="s">
        <v>4790</v>
      </c>
      <c r="C3008" s="25">
        <v>508941</v>
      </c>
      <c r="D3008" s="25" t="s">
        <v>389</v>
      </c>
      <c r="E3008" s="25" t="s">
        <v>574</v>
      </c>
    </row>
    <row r="3009" spans="2:5" x14ac:dyDescent="0.2">
      <c r="B3009" s="25" t="s">
        <v>4791</v>
      </c>
      <c r="C3009" s="25">
        <v>504093</v>
      </c>
      <c r="D3009" s="25" t="s">
        <v>389</v>
      </c>
      <c r="E3009" s="25" t="s">
        <v>935</v>
      </c>
    </row>
    <row r="3010" spans="2:5" x14ac:dyDescent="0.2">
      <c r="B3010" s="25" t="s">
        <v>4792</v>
      </c>
      <c r="C3010" s="25">
        <v>513511</v>
      </c>
      <c r="D3010" s="25" t="s">
        <v>389</v>
      </c>
      <c r="E3010" s="25" t="s">
        <v>421</v>
      </c>
    </row>
    <row r="3011" spans="2:5" x14ac:dyDescent="0.2">
      <c r="B3011" s="25" t="s">
        <v>4793</v>
      </c>
      <c r="C3011" s="25">
        <v>531726</v>
      </c>
      <c r="D3011" s="25" t="s">
        <v>389</v>
      </c>
      <c r="E3011" s="25" t="s">
        <v>427</v>
      </c>
    </row>
    <row r="3012" spans="2:5" x14ac:dyDescent="0.2">
      <c r="B3012" s="25" t="s">
        <v>4794</v>
      </c>
      <c r="C3012" s="25">
        <v>506122</v>
      </c>
      <c r="D3012" s="25" t="s">
        <v>389</v>
      </c>
      <c r="E3012" s="25" t="s">
        <v>744</v>
      </c>
    </row>
    <row r="3013" spans="2:5" x14ac:dyDescent="0.2">
      <c r="B3013" s="25" t="s">
        <v>4795</v>
      </c>
      <c r="C3013" s="25">
        <v>531280</v>
      </c>
      <c r="D3013" s="25" t="s">
        <v>389</v>
      </c>
      <c r="E3013" s="25" t="s">
        <v>584</v>
      </c>
    </row>
    <row r="3014" spans="2:5" x14ac:dyDescent="0.2">
      <c r="B3014" s="25" t="s">
        <v>4796</v>
      </c>
      <c r="C3014" s="25">
        <v>534796</v>
      </c>
      <c r="D3014" s="25" t="s">
        <v>389</v>
      </c>
      <c r="E3014" s="25" t="s">
        <v>509</v>
      </c>
    </row>
    <row r="3015" spans="2:5" x14ac:dyDescent="0.2">
      <c r="B3015" s="25" t="s">
        <v>4797</v>
      </c>
      <c r="C3015" s="25" t="s">
        <v>389</v>
      </c>
      <c r="D3015" s="25" t="s">
        <v>4798</v>
      </c>
      <c r="E3015" s="25" t="s">
        <v>400</v>
      </c>
    </row>
    <row r="3016" spans="2:5" x14ac:dyDescent="0.2">
      <c r="B3016" s="25" t="s">
        <v>4799</v>
      </c>
      <c r="C3016" s="25">
        <v>539143</v>
      </c>
      <c r="D3016" s="25" t="s">
        <v>389</v>
      </c>
      <c r="E3016" s="25" t="s">
        <v>378</v>
      </c>
    </row>
    <row r="3017" spans="2:5" x14ac:dyDescent="0.2">
      <c r="B3017" s="25" t="s">
        <v>4800</v>
      </c>
      <c r="C3017" s="25">
        <v>500322</v>
      </c>
      <c r="D3017" s="25" t="s">
        <v>389</v>
      </c>
      <c r="E3017" s="25" t="s">
        <v>402</v>
      </c>
    </row>
    <row r="3018" spans="2:5" x14ac:dyDescent="0.2">
      <c r="B3018" s="25" t="s">
        <v>4801</v>
      </c>
      <c r="C3018" s="25">
        <v>513359</v>
      </c>
      <c r="D3018" s="25" t="s">
        <v>4802</v>
      </c>
      <c r="E3018" s="25" t="s">
        <v>666</v>
      </c>
    </row>
    <row r="3019" spans="2:5" x14ac:dyDescent="0.2">
      <c r="B3019" s="25" t="s">
        <v>4803</v>
      </c>
      <c r="C3019" s="25">
        <v>533211</v>
      </c>
      <c r="D3019" s="25" t="s">
        <v>4804</v>
      </c>
      <c r="E3019" s="25" t="s">
        <v>427</v>
      </c>
    </row>
    <row r="3020" spans="2:5" x14ac:dyDescent="0.2">
      <c r="B3020" s="25" t="s">
        <v>4805</v>
      </c>
      <c r="C3020" s="25">
        <v>539889</v>
      </c>
      <c r="D3020" s="25" t="s">
        <v>4806</v>
      </c>
      <c r="E3020" s="25" t="s">
        <v>449</v>
      </c>
    </row>
    <row r="3021" spans="2:5" x14ac:dyDescent="0.2">
      <c r="B3021" s="25" t="s">
        <v>4807</v>
      </c>
      <c r="C3021" s="25">
        <v>531255</v>
      </c>
      <c r="D3021" s="25" t="s">
        <v>389</v>
      </c>
      <c r="E3021" s="25" t="s">
        <v>406</v>
      </c>
    </row>
    <row r="3022" spans="2:5" x14ac:dyDescent="0.2">
      <c r="B3022" s="25" t="s">
        <v>4808</v>
      </c>
      <c r="C3022" s="25">
        <v>530555</v>
      </c>
      <c r="D3022" s="25" t="s">
        <v>4809</v>
      </c>
      <c r="E3022" s="25" t="s">
        <v>687</v>
      </c>
    </row>
    <row r="3023" spans="2:5" x14ac:dyDescent="0.2">
      <c r="B3023" s="25" t="s">
        <v>4810</v>
      </c>
      <c r="C3023" s="25">
        <v>507970</v>
      </c>
      <c r="D3023" s="25" t="s">
        <v>389</v>
      </c>
      <c r="E3023" s="25" t="s">
        <v>571</v>
      </c>
    </row>
    <row r="3024" spans="2:5" x14ac:dyDescent="0.2">
      <c r="B3024" s="25" t="s">
        <v>4811</v>
      </c>
      <c r="C3024" s="25">
        <v>507970</v>
      </c>
      <c r="D3024" s="25" t="s">
        <v>389</v>
      </c>
      <c r="E3024" s="25" t="s">
        <v>571</v>
      </c>
    </row>
    <row r="3025" spans="2:5" x14ac:dyDescent="0.2">
      <c r="B3025" s="25" t="s">
        <v>4812</v>
      </c>
      <c r="C3025" s="25">
        <v>524689</v>
      </c>
      <c r="D3025" s="25" t="s">
        <v>4813</v>
      </c>
      <c r="E3025" s="25" t="s">
        <v>427</v>
      </c>
    </row>
    <row r="3026" spans="2:5" x14ac:dyDescent="0.2">
      <c r="B3026" s="25" t="s">
        <v>4814</v>
      </c>
      <c r="C3026" s="25">
        <v>524689</v>
      </c>
      <c r="D3026" s="25" t="s">
        <v>4813</v>
      </c>
      <c r="E3026" s="25" t="s">
        <v>427</v>
      </c>
    </row>
    <row r="3027" spans="2:5" x14ac:dyDescent="0.2">
      <c r="B3027" s="25" t="s">
        <v>4815</v>
      </c>
      <c r="C3027" s="25">
        <v>539481</v>
      </c>
      <c r="D3027" s="25" t="s">
        <v>389</v>
      </c>
      <c r="E3027" s="25" t="s">
        <v>406</v>
      </c>
    </row>
    <row r="3028" spans="2:5" x14ac:dyDescent="0.2">
      <c r="B3028" s="25" t="s">
        <v>4816</v>
      </c>
      <c r="C3028" s="25" t="s">
        <v>389</v>
      </c>
      <c r="D3028" s="25" t="s">
        <v>4817</v>
      </c>
      <c r="E3028" s="25" t="s">
        <v>400</v>
      </c>
    </row>
    <row r="3029" spans="2:5" x14ac:dyDescent="0.2">
      <c r="B3029" s="25" t="s">
        <v>4818</v>
      </c>
      <c r="C3029" s="25">
        <v>524628</v>
      </c>
      <c r="D3029" s="25" t="s">
        <v>389</v>
      </c>
      <c r="E3029" s="25" t="s">
        <v>411</v>
      </c>
    </row>
    <row r="3030" spans="2:5" x14ac:dyDescent="0.2">
      <c r="B3030" s="25" t="s">
        <v>4819</v>
      </c>
      <c r="C3030" s="25">
        <v>532911</v>
      </c>
      <c r="D3030" s="25" t="s">
        <v>389</v>
      </c>
      <c r="E3030" s="25" t="s">
        <v>475</v>
      </c>
    </row>
    <row r="3031" spans="2:5" x14ac:dyDescent="0.2">
      <c r="B3031" s="25" t="s">
        <v>4820</v>
      </c>
      <c r="C3031" s="25">
        <v>540359</v>
      </c>
      <c r="D3031" s="25" t="s">
        <v>389</v>
      </c>
      <c r="E3031" s="25" t="s">
        <v>427</v>
      </c>
    </row>
    <row r="3032" spans="2:5" x14ac:dyDescent="0.2">
      <c r="B3032" s="25" t="s">
        <v>4821</v>
      </c>
      <c r="C3032" s="25">
        <v>540467</v>
      </c>
      <c r="D3032" s="25" t="s">
        <v>389</v>
      </c>
      <c r="E3032" s="25" t="s">
        <v>503</v>
      </c>
    </row>
    <row r="3033" spans="2:5" x14ac:dyDescent="0.2">
      <c r="B3033" s="25" t="s">
        <v>4822</v>
      </c>
      <c r="C3033" s="25">
        <v>780017</v>
      </c>
      <c r="D3033" s="25" t="s">
        <v>389</v>
      </c>
      <c r="E3033" s="25" t="s">
        <v>480</v>
      </c>
    </row>
    <row r="3034" spans="2:5" x14ac:dyDescent="0.2">
      <c r="B3034" s="25" t="s">
        <v>4823</v>
      </c>
      <c r="C3034" s="25">
        <v>506128</v>
      </c>
      <c r="D3034" s="25" t="s">
        <v>389</v>
      </c>
      <c r="E3034" s="25" t="s">
        <v>427</v>
      </c>
    </row>
    <row r="3035" spans="2:5" x14ac:dyDescent="0.2">
      <c r="B3035" s="25" t="s">
        <v>4824</v>
      </c>
      <c r="C3035" s="25">
        <v>511702</v>
      </c>
      <c r="D3035" s="25" t="s">
        <v>389</v>
      </c>
      <c r="E3035" s="25" t="s">
        <v>406</v>
      </c>
    </row>
    <row r="3036" spans="2:5" x14ac:dyDescent="0.2">
      <c r="B3036" s="25" t="s">
        <v>4825</v>
      </c>
      <c r="C3036" s="25">
        <v>511176</v>
      </c>
      <c r="D3036" s="25" t="s">
        <v>389</v>
      </c>
      <c r="E3036" s="25" t="s">
        <v>475</v>
      </c>
    </row>
    <row r="3037" spans="2:5" x14ac:dyDescent="0.2">
      <c r="B3037" s="25" t="s">
        <v>4826</v>
      </c>
      <c r="C3037" s="25">
        <v>532780</v>
      </c>
      <c r="D3037" s="25" t="s">
        <v>4827</v>
      </c>
      <c r="E3037" s="25" t="s">
        <v>475</v>
      </c>
    </row>
    <row r="3038" spans="2:5" x14ac:dyDescent="0.2">
      <c r="B3038" s="25" t="s">
        <v>4828</v>
      </c>
      <c r="C3038" s="25">
        <v>526349</v>
      </c>
      <c r="D3038" s="25" t="s">
        <v>389</v>
      </c>
      <c r="E3038" s="25" t="s">
        <v>744</v>
      </c>
    </row>
    <row r="3039" spans="2:5" x14ac:dyDescent="0.2">
      <c r="B3039" s="25" t="s">
        <v>4829</v>
      </c>
      <c r="C3039" s="25">
        <v>541347</v>
      </c>
      <c r="D3039" s="25" t="s">
        <v>389</v>
      </c>
      <c r="E3039" s="25" t="s">
        <v>1088</v>
      </c>
    </row>
    <row r="3040" spans="2:5" x14ac:dyDescent="0.2">
      <c r="B3040" s="25" t="s">
        <v>4830</v>
      </c>
      <c r="C3040" s="25">
        <v>521080</v>
      </c>
      <c r="D3040" s="25" t="s">
        <v>389</v>
      </c>
      <c r="E3040" s="25" t="s">
        <v>404</v>
      </c>
    </row>
    <row r="3041" spans="2:5" x14ac:dyDescent="0.2">
      <c r="B3041" s="25" t="s">
        <v>4831</v>
      </c>
      <c r="C3041" s="25" t="s">
        <v>389</v>
      </c>
      <c r="D3041" s="25" t="s">
        <v>4832</v>
      </c>
      <c r="E3041" s="25" t="s">
        <v>400</v>
      </c>
    </row>
    <row r="3042" spans="2:5" x14ac:dyDescent="0.2">
      <c r="B3042" s="25" t="s">
        <v>4833</v>
      </c>
      <c r="C3042" s="25">
        <v>500456</v>
      </c>
      <c r="D3042" s="25" t="s">
        <v>389</v>
      </c>
      <c r="E3042" s="25" t="s">
        <v>766</v>
      </c>
    </row>
    <row r="3043" spans="2:5" x14ac:dyDescent="0.2">
      <c r="B3043" s="25" t="s">
        <v>4834</v>
      </c>
      <c r="C3043" s="25">
        <v>511734</v>
      </c>
      <c r="D3043" s="25" t="s">
        <v>389</v>
      </c>
      <c r="E3043" s="25" t="s">
        <v>406</v>
      </c>
    </row>
    <row r="3044" spans="2:5" x14ac:dyDescent="0.2">
      <c r="B3044" s="25" t="s">
        <v>4835</v>
      </c>
      <c r="C3044" s="25">
        <v>503092</v>
      </c>
      <c r="D3044" s="25" t="s">
        <v>389</v>
      </c>
      <c r="E3044" s="25" t="s">
        <v>404</v>
      </c>
    </row>
    <row r="3045" spans="2:5" x14ac:dyDescent="0.2">
      <c r="B3045" s="25" t="s">
        <v>4836</v>
      </c>
      <c r="C3045" s="25">
        <v>539401</v>
      </c>
      <c r="D3045" s="25" t="s">
        <v>389</v>
      </c>
      <c r="E3045" s="25" t="s">
        <v>503</v>
      </c>
    </row>
    <row r="3046" spans="2:5" x14ac:dyDescent="0.2">
      <c r="B3046" s="25" t="s">
        <v>4837</v>
      </c>
      <c r="C3046" s="25">
        <v>531120</v>
      </c>
      <c r="D3046" s="25" t="s">
        <v>4838</v>
      </c>
      <c r="E3046" s="25" t="s">
        <v>787</v>
      </c>
    </row>
    <row r="3047" spans="2:5" x14ac:dyDescent="0.2">
      <c r="B3047" s="25" t="s">
        <v>4839</v>
      </c>
      <c r="C3047" s="25">
        <v>526381</v>
      </c>
      <c r="D3047" s="25" t="s">
        <v>4840</v>
      </c>
      <c r="E3047" s="25" t="s">
        <v>461</v>
      </c>
    </row>
    <row r="3048" spans="2:5" x14ac:dyDescent="0.2">
      <c r="B3048" s="25" t="s">
        <v>4841</v>
      </c>
      <c r="C3048" s="25">
        <v>517417</v>
      </c>
      <c r="D3048" s="25" t="s">
        <v>389</v>
      </c>
      <c r="E3048" s="25" t="s">
        <v>397</v>
      </c>
    </row>
    <row r="3049" spans="2:5" x14ac:dyDescent="0.2">
      <c r="B3049" s="25" t="s">
        <v>4842</v>
      </c>
      <c r="C3049" s="25">
        <v>517417</v>
      </c>
      <c r="D3049" s="25" t="s">
        <v>389</v>
      </c>
      <c r="E3049" s="25" t="s">
        <v>397</v>
      </c>
    </row>
    <row r="3050" spans="2:5" x14ac:dyDescent="0.2">
      <c r="B3050" s="25" t="s">
        <v>4843</v>
      </c>
      <c r="C3050" s="25">
        <v>524031</v>
      </c>
      <c r="D3050" s="25" t="s">
        <v>389</v>
      </c>
      <c r="E3050" s="25" t="s">
        <v>475</v>
      </c>
    </row>
    <row r="3051" spans="2:5" x14ac:dyDescent="0.2">
      <c r="B3051" s="25" t="s">
        <v>4844</v>
      </c>
      <c r="C3051" s="25">
        <v>514326</v>
      </c>
      <c r="D3051" s="25" t="s">
        <v>4845</v>
      </c>
      <c r="E3051" s="25" t="s">
        <v>404</v>
      </c>
    </row>
    <row r="3052" spans="2:5" x14ac:dyDescent="0.2">
      <c r="B3052" s="25" t="s">
        <v>4846</v>
      </c>
      <c r="C3052" s="25">
        <v>514326</v>
      </c>
      <c r="D3052" s="25" t="s">
        <v>4845</v>
      </c>
      <c r="E3052" s="25" t="s">
        <v>404</v>
      </c>
    </row>
    <row r="3053" spans="2:5" x14ac:dyDescent="0.2">
      <c r="B3053" s="25" t="s">
        <v>4847</v>
      </c>
      <c r="C3053" s="25">
        <v>539113</v>
      </c>
      <c r="D3053" s="25" t="s">
        <v>389</v>
      </c>
      <c r="E3053" s="25" t="s">
        <v>406</v>
      </c>
    </row>
    <row r="3054" spans="2:5" x14ac:dyDescent="0.2">
      <c r="B3054" s="25" t="s">
        <v>4848</v>
      </c>
      <c r="C3054" s="25">
        <v>532742</v>
      </c>
      <c r="D3054" s="25" t="s">
        <v>389</v>
      </c>
      <c r="E3054" s="25" t="s">
        <v>549</v>
      </c>
    </row>
    <row r="3055" spans="2:5" x14ac:dyDescent="0.2">
      <c r="B3055" s="25" t="s">
        <v>4849</v>
      </c>
      <c r="C3055" s="25">
        <v>535658</v>
      </c>
      <c r="D3055" s="25" t="s">
        <v>389</v>
      </c>
      <c r="E3055" s="25" t="s">
        <v>406</v>
      </c>
    </row>
    <row r="3056" spans="2:5" x14ac:dyDescent="0.2">
      <c r="B3056" s="25" t="s">
        <v>4850</v>
      </c>
      <c r="C3056" s="25">
        <v>532676</v>
      </c>
      <c r="D3056" s="25" t="s">
        <v>4851</v>
      </c>
      <c r="E3056" s="25" t="s">
        <v>787</v>
      </c>
    </row>
    <row r="3057" spans="2:5" x14ac:dyDescent="0.2">
      <c r="B3057" s="25" t="s">
        <v>4852</v>
      </c>
      <c r="C3057" s="25">
        <v>514087</v>
      </c>
      <c r="D3057" s="25" t="s">
        <v>389</v>
      </c>
      <c r="E3057" s="25" t="s">
        <v>404</v>
      </c>
    </row>
    <row r="3058" spans="2:5" x14ac:dyDescent="0.2">
      <c r="B3058" s="25" t="s">
        <v>4853</v>
      </c>
      <c r="C3058" s="25">
        <v>534809</v>
      </c>
      <c r="D3058" s="25" t="s">
        <v>4854</v>
      </c>
      <c r="E3058" s="25" t="s">
        <v>503</v>
      </c>
    </row>
    <row r="3059" spans="2:5" x14ac:dyDescent="0.2">
      <c r="B3059" s="25" t="s">
        <v>4855</v>
      </c>
      <c r="C3059" s="25">
        <v>517119</v>
      </c>
      <c r="D3059" s="25" t="s">
        <v>389</v>
      </c>
      <c r="E3059" s="25" t="s">
        <v>714</v>
      </c>
    </row>
    <row r="3060" spans="2:5" x14ac:dyDescent="0.2">
      <c r="B3060" s="25" t="s">
        <v>4856</v>
      </c>
      <c r="C3060" s="25">
        <v>538730</v>
      </c>
      <c r="D3060" s="25" t="s">
        <v>4857</v>
      </c>
      <c r="E3060" s="25" t="s">
        <v>411</v>
      </c>
    </row>
    <row r="3061" spans="2:5" x14ac:dyDescent="0.2">
      <c r="B3061" s="25" t="s">
        <v>4858</v>
      </c>
      <c r="C3061" s="25">
        <v>532808</v>
      </c>
      <c r="D3061" s="25" t="s">
        <v>4859</v>
      </c>
      <c r="E3061" s="25" t="s">
        <v>503</v>
      </c>
    </row>
    <row r="3062" spans="2:5" x14ac:dyDescent="0.2">
      <c r="B3062" s="25" t="s">
        <v>4860</v>
      </c>
      <c r="C3062" s="25">
        <v>523260</v>
      </c>
      <c r="D3062" s="25" t="s">
        <v>4861</v>
      </c>
      <c r="E3062" s="25" t="s">
        <v>584</v>
      </c>
    </row>
    <row r="3063" spans="2:5" x14ac:dyDescent="0.2">
      <c r="B3063" s="25" t="s">
        <v>4862</v>
      </c>
      <c r="C3063" s="25">
        <v>539273</v>
      </c>
      <c r="D3063" s="25" t="s">
        <v>389</v>
      </c>
      <c r="E3063" s="25" t="s">
        <v>878</v>
      </c>
    </row>
    <row r="3064" spans="2:5" x14ac:dyDescent="0.2">
      <c r="B3064" s="25" t="s">
        <v>4863</v>
      </c>
      <c r="C3064" s="25">
        <v>524136</v>
      </c>
      <c r="D3064" s="25" t="s">
        <v>389</v>
      </c>
      <c r="E3064" s="25" t="s">
        <v>2208</v>
      </c>
    </row>
    <row r="3065" spans="2:5" x14ac:dyDescent="0.2">
      <c r="B3065" s="25" t="s">
        <v>4864</v>
      </c>
      <c r="C3065" s="25">
        <v>531352</v>
      </c>
      <c r="D3065" s="25" t="s">
        <v>389</v>
      </c>
      <c r="E3065" s="25" t="s">
        <v>404</v>
      </c>
    </row>
    <row r="3066" spans="2:5" x14ac:dyDescent="0.2">
      <c r="B3066" s="25" t="s">
        <v>4865</v>
      </c>
      <c r="C3066" s="25">
        <v>503031</v>
      </c>
      <c r="D3066" s="25" t="s">
        <v>4866</v>
      </c>
      <c r="E3066" s="25" t="s">
        <v>475</v>
      </c>
    </row>
    <row r="3067" spans="2:5" x14ac:dyDescent="0.2">
      <c r="B3067" s="25" t="s">
        <v>4867</v>
      </c>
      <c r="C3067" s="25">
        <v>539333</v>
      </c>
      <c r="D3067" s="25" t="s">
        <v>4868</v>
      </c>
      <c r="E3067" s="25" t="s">
        <v>475</v>
      </c>
    </row>
    <row r="3068" spans="2:5" x14ac:dyDescent="0.2">
      <c r="B3068" s="25" t="s">
        <v>4869</v>
      </c>
      <c r="C3068" s="25">
        <v>513228</v>
      </c>
      <c r="D3068" s="25" t="s">
        <v>4870</v>
      </c>
      <c r="E3068" s="25" t="s">
        <v>421</v>
      </c>
    </row>
    <row r="3069" spans="2:5" x14ac:dyDescent="0.2">
      <c r="B3069" s="25" t="s">
        <v>4871</v>
      </c>
      <c r="C3069" s="25" t="s">
        <v>389</v>
      </c>
      <c r="D3069" s="25" t="s">
        <v>4872</v>
      </c>
      <c r="E3069" s="25" t="s">
        <v>400</v>
      </c>
    </row>
    <row r="3070" spans="2:5" x14ac:dyDescent="0.2">
      <c r="B3070" s="25" t="s">
        <v>4873</v>
      </c>
      <c r="C3070" s="25">
        <v>500329</v>
      </c>
      <c r="D3070" s="25" t="s">
        <v>389</v>
      </c>
      <c r="E3070" s="25" t="s">
        <v>392</v>
      </c>
    </row>
    <row r="3071" spans="2:5" x14ac:dyDescent="0.2">
      <c r="B3071" s="25" t="s">
        <v>4874</v>
      </c>
      <c r="C3071" s="25">
        <v>524210</v>
      </c>
      <c r="D3071" s="25" t="s">
        <v>389</v>
      </c>
      <c r="E3071" s="25" t="s">
        <v>437</v>
      </c>
    </row>
    <row r="3072" spans="2:5" x14ac:dyDescent="0.2">
      <c r="B3072" s="25" t="s">
        <v>4875</v>
      </c>
      <c r="C3072" s="25">
        <v>524210</v>
      </c>
      <c r="D3072" s="25" t="s">
        <v>389</v>
      </c>
      <c r="E3072" s="25" t="s">
        <v>437</v>
      </c>
    </row>
    <row r="3073" spans="2:5" x14ac:dyDescent="0.2">
      <c r="B3073" s="25" t="s">
        <v>4876</v>
      </c>
      <c r="C3073" s="25">
        <v>501144</v>
      </c>
      <c r="D3073" s="25" t="s">
        <v>389</v>
      </c>
      <c r="E3073" s="25" t="s">
        <v>810</v>
      </c>
    </row>
    <row r="3074" spans="2:5" x14ac:dyDescent="0.2">
      <c r="B3074" s="25" t="s">
        <v>4877</v>
      </c>
      <c r="C3074" s="25" t="s">
        <v>389</v>
      </c>
      <c r="D3074" s="25" t="s">
        <v>4878</v>
      </c>
      <c r="E3074" s="25" t="s">
        <v>400</v>
      </c>
    </row>
    <row r="3075" spans="2:5" x14ac:dyDescent="0.2">
      <c r="B3075" s="25" t="s">
        <v>4879</v>
      </c>
      <c r="C3075" s="25">
        <v>521062</v>
      </c>
      <c r="D3075" s="25" t="s">
        <v>389</v>
      </c>
      <c r="E3075" s="25" t="s">
        <v>1128</v>
      </c>
    </row>
    <row r="3076" spans="2:5" x14ac:dyDescent="0.2">
      <c r="B3076" s="25" t="s">
        <v>4880</v>
      </c>
      <c r="C3076" s="25">
        <v>526435</v>
      </c>
      <c r="D3076" s="25" t="s">
        <v>389</v>
      </c>
      <c r="E3076" s="25" t="s">
        <v>383</v>
      </c>
    </row>
    <row r="3077" spans="2:5" x14ac:dyDescent="0.2">
      <c r="B3077" s="25" t="s">
        <v>4881</v>
      </c>
      <c r="C3077" s="25">
        <v>504132</v>
      </c>
      <c r="D3077" s="25" t="s">
        <v>389</v>
      </c>
      <c r="E3077" s="25" t="s">
        <v>574</v>
      </c>
    </row>
    <row r="3078" spans="2:5" x14ac:dyDescent="0.2">
      <c r="B3078" s="25" t="s">
        <v>4882</v>
      </c>
      <c r="C3078" s="25">
        <v>533179</v>
      </c>
      <c r="D3078" s="25" t="s">
        <v>4883</v>
      </c>
      <c r="E3078" s="25" t="s">
        <v>375</v>
      </c>
    </row>
    <row r="3079" spans="2:5" x14ac:dyDescent="0.2">
      <c r="B3079" s="25" t="s">
        <v>4884</v>
      </c>
      <c r="C3079" s="25">
        <v>517172</v>
      </c>
      <c r="D3079" s="25" t="s">
        <v>389</v>
      </c>
      <c r="E3079" s="25" t="s">
        <v>931</v>
      </c>
    </row>
    <row r="3080" spans="2:5" x14ac:dyDescent="0.2">
      <c r="B3080" s="25" t="s">
        <v>4885</v>
      </c>
      <c r="C3080" s="25">
        <v>530381</v>
      </c>
      <c r="D3080" s="25" t="s">
        <v>4886</v>
      </c>
      <c r="E3080" s="25" t="s">
        <v>787</v>
      </c>
    </row>
    <row r="3081" spans="2:5" x14ac:dyDescent="0.2">
      <c r="B3081" s="25" t="s">
        <v>4887</v>
      </c>
      <c r="C3081" s="25">
        <v>532522</v>
      </c>
      <c r="D3081" s="25" t="s">
        <v>4888</v>
      </c>
      <c r="E3081" s="25" t="s">
        <v>599</v>
      </c>
    </row>
    <row r="3082" spans="2:5" x14ac:dyDescent="0.2">
      <c r="B3082" s="25" t="s">
        <v>4889</v>
      </c>
      <c r="C3082" s="25">
        <v>500680</v>
      </c>
      <c r="D3082" s="25" t="s">
        <v>4890</v>
      </c>
      <c r="E3082" s="25" t="s">
        <v>427</v>
      </c>
    </row>
    <row r="3083" spans="2:5" x14ac:dyDescent="0.2">
      <c r="B3083" s="25" t="s">
        <v>4891</v>
      </c>
      <c r="C3083" s="25">
        <v>531769</v>
      </c>
      <c r="D3083" s="25" t="s">
        <v>389</v>
      </c>
      <c r="E3083" s="25" t="s">
        <v>482</v>
      </c>
    </row>
    <row r="3084" spans="2:5" x14ac:dyDescent="0.2">
      <c r="B3084" s="25" t="s">
        <v>4892</v>
      </c>
      <c r="C3084" s="25">
        <v>533581</v>
      </c>
      <c r="D3084" s="25" t="s">
        <v>4893</v>
      </c>
      <c r="E3084" s="25" t="s">
        <v>758</v>
      </c>
    </row>
    <row r="3085" spans="2:5" x14ac:dyDescent="0.2">
      <c r="B3085" s="25" t="s">
        <v>4894</v>
      </c>
      <c r="C3085" s="25">
        <v>526747</v>
      </c>
      <c r="D3085" s="25" t="s">
        <v>389</v>
      </c>
      <c r="E3085" s="25" t="s">
        <v>694</v>
      </c>
    </row>
    <row r="3086" spans="2:5" x14ac:dyDescent="0.2">
      <c r="B3086" s="25" t="s">
        <v>4895</v>
      </c>
      <c r="C3086" s="25">
        <v>531281</v>
      </c>
      <c r="D3086" s="25" t="s">
        <v>389</v>
      </c>
      <c r="E3086" s="25" t="s">
        <v>917</v>
      </c>
    </row>
    <row r="3087" spans="2:5" x14ac:dyDescent="0.2">
      <c r="B3087" s="25" t="s">
        <v>4896</v>
      </c>
      <c r="C3087" s="25">
        <v>500143</v>
      </c>
      <c r="D3087" s="25" t="s">
        <v>389</v>
      </c>
      <c r="E3087" s="25" t="s">
        <v>411</v>
      </c>
    </row>
    <row r="3088" spans="2:5" x14ac:dyDescent="0.2">
      <c r="B3088" s="25" t="s">
        <v>4897</v>
      </c>
      <c r="C3088" s="25">
        <v>512026</v>
      </c>
      <c r="D3088" s="25" t="s">
        <v>389</v>
      </c>
      <c r="E3088" s="25" t="s">
        <v>411</v>
      </c>
    </row>
    <row r="3089" spans="2:5" x14ac:dyDescent="0.2">
      <c r="B3089" s="25" t="s">
        <v>4898</v>
      </c>
      <c r="C3089" s="25">
        <v>523620</v>
      </c>
      <c r="D3089" s="25" t="s">
        <v>389</v>
      </c>
      <c r="E3089" s="25" t="s">
        <v>427</v>
      </c>
    </row>
    <row r="3090" spans="2:5" x14ac:dyDescent="0.2">
      <c r="B3090" s="25" t="s">
        <v>4899</v>
      </c>
      <c r="C3090" s="25">
        <v>506590</v>
      </c>
      <c r="D3090" s="25" t="s">
        <v>4900</v>
      </c>
      <c r="E3090" s="25" t="s">
        <v>4901</v>
      </c>
    </row>
    <row r="3091" spans="2:5" x14ac:dyDescent="0.2">
      <c r="B3091" s="25" t="s">
        <v>4902</v>
      </c>
      <c r="C3091" s="25">
        <v>526481</v>
      </c>
      <c r="D3091" s="25" t="s">
        <v>389</v>
      </c>
      <c r="E3091" s="25" t="s">
        <v>503</v>
      </c>
    </row>
    <row r="3092" spans="2:5" x14ac:dyDescent="0.2">
      <c r="B3092" s="25" t="s">
        <v>4903</v>
      </c>
      <c r="C3092" s="25">
        <v>537839</v>
      </c>
      <c r="D3092" s="25" t="s">
        <v>389</v>
      </c>
      <c r="E3092" s="25" t="s">
        <v>590</v>
      </c>
    </row>
    <row r="3093" spans="2:5" x14ac:dyDescent="0.2">
      <c r="B3093" s="25" t="s">
        <v>4904</v>
      </c>
      <c r="C3093" s="25">
        <v>509084</v>
      </c>
      <c r="D3093" s="25" t="s">
        <v>389</v>
      </c>
      <c r="E3093" s="25" t="s">
        <v>810</v>
      </c>
    </row>
    <row r="3094" spans="2:5" x14ac:dyDescent="0.2">
      <c r="B3094" s="25" t="s">
        <v>4905</v>
      </c>
      <c r="C3094" s="25">
        <v>526588</v>
      </c>
      <c r="D3094" s="25" t="s">
        <v>389</v>
      </c>
      <c r="E3094" s="25" t="s">
        <v>1628</v>
      </c>
    </row>
    <row r="3095" spans="2:5" x14ac:dyDescent="0.2">
      <c r="B3095" s="25" t="s">
        <v>4906</v>
      </c>
      <c r="C3095" s="25">
        <v>526588</v>
      </c>
      <c r="D3095" s="25" t="s">
        <v>389</v>
      </c>
      <c r="E3095" s="25" t="s">
        <v>1628</v>
      </c>
    </row>
    <row r="3096" spans="2:5" x14ac:dyDescent="0.2">
      <c r="B3096" s="25" t="s">
        <v>4907</v>
      </c>
      <c r="C3096" s="25">
        <v>524808</v>
      </c>
      <c r="D3096" s="25" t="s">
        <v>389</v>
      </c>
      <c r="E3096" s="25" t="s">
        <v>533</v>
      </c>
    </row>
    <row r="3097" spans="2:5" x14ac:dyDescent="0.2">
      <c r="B3097" s="25" t="s">
        <v>4908</v>
      </c>
      <c r="C3097" s="25">
        <v>524808</v>
      </c>
      <c r="D3097" s="25" t="s">
        <v>389</v>
      </c>
      <c r="E3097" s="25" t="s">
        <v>533</v>
      </c>
    </row>
    <row r="3098" spans="2:5" x14ac:dyDescent="0.2">
      <c r="B3098" s="25" t="s">
        <v>4909</v>
      </c>
      <c r="C3098" s="25">
        <v>523642</v>
      </c>
      <c r="D3098" s="25" t="s">
        <v>4910</v>
      </c>
      <c r="E3098" s="25" t="s">
        <v>533</v>
      </c>
    </row>
    <row r="3099" spans="2:5" x14ac:dyDescent="0.2">
      <c r="B3099" s="25" t="s">
        <v>4911</v>
      </c>
      <c r="C3099" s="25">
        <v>530305</v>
      </c>
      <c r="D3099" s="25" t="s">
        <v>389</v>
      </c>
      <c r="E3099" s="25" t="s">
        <v>1088</v>
      </c>
    </row>
    <row r="3100" spans="2:5" x14ac:dyDescent="0.2">
      <c r="B3100" s="25" t="s">
        <v>4912</v>
      </c>
      <c r="C3100" s="25">
        <v>507498</v>
      </c>
      <c r="D3100" s="25" t="s">
        <v>389</v>
      </c>
      <c r="E3100" s="25" t="s">
        <v>1088</v>
      </c>
    </row>
    <row r="3101" spans="2:5" x14ac:dyDescent="0.2">
      <c r="B3101" s="25" t="s">
        <v>4913</v>
      </c>
      <c r="C3101" s="25">
        <v>532355</v>
      </c>
      <c r="D3101" s="25" t="s">
        <v>389</v>
      </c>
      <c r="E3101" s="25" t="s">
        <v>392</v>
      </c>
    </row>
    <row r="3102" spans="2:5" x14ac:dyDescent="0.2">
      <c r="B3102" s="25" t="s">
        <v>4914</v>
      </c>
      <c r="C3102" s="25">
        <v>500331</v>
      </c>
      <c r="D3102" s="25" t="s">
        <v>4915</v>
      </c>
      <c r="E3102" s="25" t="s">
        <v>549</v>
      </c>
    </row>
    <row r="3103" spans="2:5" x14ac:dyDescent="0.2">
      <c r="B3103" s="25" t="s">
        <v>4916</v>
      </c>
      <c r="C3103" s="25">
        <v>500327</v>
      </c>
      <c r="D3103" s="25" t="s">
        <v>4917</v>
      </c>
      <c r="E3103" s="25" t="s">
        <v>509</v>
      </c>
    </row>
    <row r="3104" spans="2:5" x14ac:dyDescent="0.2">
      <c r="B3104" s="25" t="s">
        <v>4918</v>
      </c>
      <c r="C3104" s="25">
        <v>539883</v>
      </c>
      <c r="D3104" s="25" t="s">
        <v>4919</v>
      </c>
      <c r="E3104" s="25" t="s">
        <v>555</v>
      </c>
    </row>
    <row r="3105" spans="2:5" x14ac:dyDescent="0.2">
      <c r="B3105" s="25" t="s">
        <v>4920</v>
      </c>
      <c r="C3105" s="25">
        <v>519439</v>
      </c>
      <c r="D3105" s="25" t="s">
        <v>389</v>
      </c>
      <c r="E3105" s="25" t="s">
        <v>638</v>
      </c>
    </row>
    <row r="3106" spans="2:5" x14ac:dyDescent="0.2">
      <c r="B3106" s="25" t="s">
        <v>4921</v>
      </c>
      <c r="C3106" s="25">
        <v>531879</v>
      </c>
      <c r="D3106" s="25" t="s">
        <v>4922</v>
      </c>
      <c r="E3106" s="25" t="s">
        <v>1021</v>
      </c>
    </row>
    <row r="3107" spans="2:5" x14ac:dyDescent="0.2">
      <c r="B3107" s="25" t="s">
        <v>4923</v>
      </c>
      <c r="C3107" s="25">
        <v>514300</v>
      </c>
      <c r="D3107" s="25" t="s">
        <v>4924</v>
      </c>
      <c r="E3107" s="25" t="s">
        <v>404</v>
      </c>
    </row>
    <row r="3108" spans="2:5" x14ac:dyDescent="0.2">
      <c r="B3108" s="25" t="s">
        <v>4925</v>
      </c>
      <c r="C3108" s="25">
        <v>507864</v>
      </c>
      <c r="D3108" s="25" t="s">
        <v>389</v>
      </c>
      <c r="E3108" s="25" t="s">
        <v>372</v>
      </c>
    </row>
    <row r="3109" spans="2:5" x14ac:dyDescent="0.2">
      <c r="B3109" s="25" t="s">
        <v>4926</v>
      </c>
      <c r="C3109" s="25">
        <v>500302</v>
      </c>
      <c r="D3109" s="25" t="s">
        <v>4927</v>
      </c>
      <c r="E3109" s="25" t="s">
        <v>427</v>
      </c>
    </row>
    <row r="3110" spans="2:5" x14ac:dyDescent="0.2">
      <c r="B3110" s="25" t="s">
        <v>4928</v>
      </c>
      <c r="C3110" s="25">
        <v>532979</v>
      </c>
      <c r="D3110" s="25" t="s">
        <v>4929</v>
      </c>
      <c r="E3110" s="25" t="s">
        <v>427</v>
      </c>
    </row>
    <row r="3111" spans="2:5" x14ac:dyDescent="0.2">
      <c r="B3111" s="25" t="s">
        <v>4930</v>
      </c>
      <c r="C3111" s="25">
        <v>530683</v>
      </c>
      <c r="D3111" s="25" t="s">
        <v>389</v>
      </c>
      <c r="E3111" s="25" t="s">
        <v>584</v>
      </c>
    </row>
    <row r="3112" spans="2:5" x14ac:dyDescent="0.2">
      <c r="B3112" s="25" t="s">
        <v>4931</v>
      </c>
      <c r="C3112" s="25">
        <v>513519</v>
      </c>
      <c r="D3112" s="25" t="s">
        <v>4932</v>
      </c>
      <c r="E3112" s="25" t="s">
        <v>687</v>
      </c>
    </row>
    <row r="3113" spans="2:5" x14ac:dyDescent="0.2">
      <c r="B3113" s="25" t="s">
        <v>4933</v>
      </c>
      <c r="C3113" s="25">
        <v>500333</v>
      </c>
      <c r="D3113" s="25" t="s">
        <v>389</v>
      </c>
      <c r="E3113" s="25" t="s">
        <v>869</v>
      </c>
    </row>
    <row r="3114" spans="2:5" x14ac:dyDescent="0.2">
      <c r="B3114" s="25" t="s">
        <v>4934</v>
      </c>
      <c r="C3114" s="25">
        <v>523105</v>
      </c>
      <c r="D3114" s="25" t="s">
        <v>389</v>
      </c>
      <c r="E3114" s="25" t="s">
        <v>584</v>
      </c>
    </row>
    <row r="3115" spans="2:5" x14ac:dyDescent="0.2">
      <c r="B3115" s="25" t="s">
        <v>4935</v>
      </c>
      <c r="C3115" s="25">
        <v>523648</v>
      </c>
      <c r="D3115" s="25" t="s">
        <v>4936</v>
      </c>
      <c r="E3115" s="25" t="s">
        <v>549</v>
      </c>
    </row>
    <row r="3116" spans="2:5" x14ac:dyDescent="0.2">
      <c r="B3116" s="25" t="s">
        <v>4937</v>
      </c>
      <c r="C3116" s="25">
        <v>523648</v>
      </c>
      <c r="D3116" s="25" t="s">
        <v>4936</v>
      </c>
      <c r="E3116" s="25" t="s">
        <v>549</v>
      </c>
    </row>
    <row r="3117" spans="2:5" x14ac:dyDescent="0.2">
      <c r="B3117" s="25" t="s">
        <v>4938</v>
      </c>
      <c r="C3117" s="25">
        <v>534060</v>
      </c>
      <c r="D3117" s="25" t="s">
        <v>389</v>
      </c>
      <c r="E3117" s="25" t="s">
        <v>406</v>
      </c>
    </row>
    <row r="3118" spans="2:5" x14ac:dyDescent="0.2">
      <c r="B3118" s="25" t="s">
        <v>4939</v>
      </c>
      <c r="C3118" s="25">
        <v>532366</v>
      </c>
      <c r="D3118" s="25" t="s">
        <v>4940</v>
      </c>
      <c r="E3118" s="25" t="s">
        <v>406</v>
      </c>
    </row>
    <row r="3119" spans="2:5" x14ac:dyDescent="0.2">
      <c r="B3119" s="25" t="s">
        <v>4941</v>
      </c>
      <c r="C3119" s="25">
        <v>540173</v>
      </c>
      <c r="D3119" s="25" t="s">
        <v>4942</v>
      </c>
      <c r="E3119" s="25" t="s">
        <v>447</v>
      </c>
    </row>
    <row r="3120" spans="2:5" x14ac:dyDescent="0.2">
      <c r="B3120" s="25" t="s">
        <v>4943</v>
      </c>
      <c r="C3120" s="25">
        <v>539150</v>
      </c>
      <c r="D3120" s="25" t="s">
        <v>4944</v>
      </c>
      <c r="E3120" s="25" t="s">
        <v>984</v>
      </c>
    </row>
    <row r="3121" spans="2:5" x14ac:dyDescent="0.2">
      <c r="B3121" s="25" t="s">
        <v>4945</v>
      </c>
      <c r="C3121" s="25">
        <v>532803</v>
      </c>
      <c r="D3121" s="25" t="s">
        <v>4946</v>
      </c>
      <c r="E3121" s="25" t="s">
        <v>587</v>
      </c>
    </row>
    <row r="3122" spans="2:5" x14ac:dyDescent="0.2">
      <c r="B3122" s="25" t="s">
        <v>4947</v>
      </c>
      <c r="C3122" s="25">
        <v>539195</v>
      </c>
      <c r="D3122" s="25" t="s">
        <v>389</v>
      </c>
      <c r="E3122" s="25" t="s">
        <v>437</v>
      </c>
    </row>
    <row r="3123" spans="2:5" x14ac:dyDescent="0.2">
      <c r="B3123" s="25" t="s">
        <v>4948</v>
      </c>
      <c r="C3123" s="25">
        <v>523628</v>
      </c>
      <c r="D3123" s="25" t="s">
        <v>4949</v>
      </c>
      <c r="E3123" s="25" t="s">
        <v>475</v>
      </c>
    </row>
    <row r="3124" spans="2:5" x14ac:dyDescent="0.2">
      <c r="B3124" s="25" t="s">
        <v>4950</v>
      </c>
      <c r="C3124" s="25">
        <v>524570</v>
      </c>
      <c r="D3124" s="25" t="s">
        <v>4951</v>
      </c>
      <c r="E3124" s="25" t="s">
        <v>549</v>
      </c>
    </row>
    <row r="3125" spans="2:5" x14ac:dyDescent="0.2">
      <c r="B3125" s="25" t="s">
        <v>4952</v>
      </c>
      <c r="C3125" s="25">
        <v>532486</v>
      </c>
      <c r="D3125" s="25" t="s">
        <v>4953</v>
      </c>
      <c r="E3125" s="25" t="s">
        <v>917</v>
      </c>
    </row>
    <row r="3126" spans="2:5" x14ac:dyDescent="0.2">
      <c r="B3126" s="25" t="s">
        <v>4954</v>
      </c>
      <c r="C3126" s="25">
        <v>526687</v>
      </c>
      <c r="D3126" s="25" t="s">
        <v>389</v>
      </c>
      <c r="E3126" s="25" t="s">
        <v>590</v>
      </c>
    </row>
    <row r="3127" spans="2:5" x14ac:dyDescent="0.2">
      <c r="B3127" s="25" t="s">
        <v>4955</v>
      </c>
      <c r="C3127" s="25">
        <v>540717</v>
      </c>
      <c r="D3127" s="25" t="s">
        <v>389</v>
      </c>
      <c r="E3127" s="25" t="s">
        <v>411</v>
      </c>
    </row>
    <row r="3128" spans="2:5" x14ac:dyDescent="0.2">
      <c r="B3128" s="25" t="s">
        <v>4956</v>
      </c>
      <c r="C3128" s="25">
        <v>507645</v>
      </c>
      <c r="D3128" s="25" t="s">
        <v>389</v>
      </c>
      <c r="E3128" s="25" t="s">
        <v>549</v>
      </c>
    </row>
    <row r="3129" spans="2:5" x14ac:dyDescent="0.2">
      <c r="B3129" s="25" t="s">
        <v>4957</v>
      </c>
      <c r="C3129" s="25">
        <v>531768</v>
      </c>
      <c r="D3129" s="25" t="s">
        <v>4958</v>
      </c>
      <c r="E3129" s="25" t="s">
        <v>1556</v>
      </c>
    </row>
    <row r="3130" spans="2:5" x14ac:dyDescent="0.2">
      <c r="B3130" s="25" t="s">
        <v>4959</v>
      </c>
      <c r="C3130" s="25">
        <v>542652</v>
      </c>
      <c r="D3130" s="25" t="s">
        <v>4960</v>
      </c>
      <c r="E3130" s="25" t="s">
        <v>687</v>
      </c>
    </row>
    <row r="3131" spans="2:5" x14ac:dyDescent="0.2">
      <c r="B3131" s="25" t="s">
        <v>4961</v>
      </c>
      <c r="C3131" s="25">
        <v>506605</v>
      </c>
      <c r="D3131" s="25" t="s">
        <v>389</v>
      </c>
      <c r="E3131" s="25" t="s">
        <v>437</v>
      </c>
    </row>
    <row r="3132" spans="2:5" x14ac:dyDescent="0.2">
      <c r="B3132" s="25" t="s">
        <v>4962</v>
      </c>
      <c r="C3132" s="25">
        <v>531397</v>
      </c>
      <c r="D3132" s="25" t="s">
        <v>389</v>
      </c>
      <c r="E3132" s="25" t="s">
        <v>584</v>
      </c>
    </row>
    <row r="3133" spans="2:5" x14ac:dyDescent="0.2">
      <c r="B3133" s="25" t="s">
        <v>4963</v>
      </c>
      <c r="C3133" s="25">
        <v>514486</v>
      </c>
      <c r="D3133" s="25" t="s">
        <v>389</v>
      </c>
      <c r="E3133" s="25" t="s">
        <v>404</v>
      </c>
    </row>
    <row r="3134" spans="2:5" x14ac:dyDescent="0.2">
      <c r="B3134" s="25" t="s">
        <v>4964</v>
      </c>
      <c r="C3134" s="25">
        <v>531454</v>
      </c>
      <c r="D3134" s="25" t="s">
        <v>389</v>
      </c>
      <c r="E3134" s="25" t="s">
        <v>766</v>
      </c>
    </row>
    <row r="3135" spans="2:5" x14ac:dyDescent="0.2">
      <c r="B3135" s="25" t="s">
        <v>4965</v>
      </c>
      <c r="C3135" s="25">
        <v>531454</v>
      </c>
      <c r="D3135" s="25" t="s">
        <v>389</v>
      </c>
      <c r="E3135" s="25" t="s">
        <v>766</v>
      </c>
    </row>
    <row r="3136" spans="2:5" x14ac:dyDescent="0.2">
      <c r="B3136" s="25" t="s">
        <v>4966</v>
      </c>
      <c r="C3136" s="25">
        <v>537573</v>
      </c>
      <c r="D3136" s="25" t="s">
        <v>389</v>
      </c>
      <c r="E3136" s="25" t="s">
        <v>509</v>
      </c>
    </row>
    <row r="3137" spans="2:5" x14ac:dyDescent="0.2">
      <c r="B3137" s="25" t="s">
        <v>4967</v>
      </c>
      <c r="C3137" s="25">
        <v>526043</v>
      </c>
      <c r="D3137" s="25" t="s">
        <v>389</v>
      </c>
      <c r="E3137" s="25" t="s">
        <v>397</v>
      </c>
    </row>
    <row r="3138" spans="2:5" x14ac:dyDescent="0.2">
      <c r="B3138" s="25" t="s">
        <v>4968</v>
      </c>
      <c r="C3138" s="25">
        <v>524051</v>
      </c>
      <c r="D3138" s="25" t="s">
        <v>4969</v>
      </c>
      <c r="E3138" s="25" t="s">
        <v>437</v>
      </c>
    </row>
    <row r="3139" spans="2:5" x14ac:dyDescent="0.2">
      <c r="B3139" s="25" t="s">
        <v>4970</v>
      </c>
      <c r="C3139" s="25">
        <v>539354</v>
      </c>
      <c r="D3139" s="25" t="s">
        <v>389</v>
      </c>
      <c r="E3139" s="25" t="s">
        <v>584</v>
      </c>
    </row>
    <row r="3140" spans="2:5" x14ac:dyDescent="0.2">
      <c r="B3140" s="25" t="s">
        <v>4971</v>
      </c>
      <c r="C3140" s="25">
        <v>512481</v>
      </c>
      <c r="D3140" s="25" t="s">
        <v>389</v>
      </c>
      <c r="E3140" s="25" t="s">
        <v>406</v>
      </c>
    </row>
    <row r="3141" spans="2:5" x14ac:dyDescent="0.2">
      <c r="B3141" s="25" t="s">
        <v>4972</v>
      </c>
      <c r="C3141" s="25">
        <v>512481</v>
      </c>
      <c r="D3141" s="25" t="s">
        <v>389</v>
      </c>
      <c r="E3141" s="25" t="s">
        <v>406</v>
      </c>
    </row>
    <row r="3142" spans="2:5" x14ac:dyDescent="0.2">
      <c r="B3142" s="25" t="s">
        <v>4973</v>
      </c>
      <c r="C3142" s="25">
        <v>532626</v>
      </c>
      <c r="D3142" s="25" t="s">
        <v>389</v>
      </c>
      <c r="E3142" s="25" t="s">
        <v>2636</v>
      </c>
    </row>
    <row r="3143" spans="2:5" x14ac:dyDescent="0.2">
      <c r="B3143" s="25" t="s">
        <v>4974</v>
      </c>
      <c r="C3143" s="25">
        <v>532460</v>
      </c>
      <c r="D3143" s="25" t="s">
        <v>4975</v>
      </c>
      <c r="E3143" s="25" t="s">
        <v>1088</v>
      </c>
    </row>
    <row r="3144" spans="2:5" x14ac:dyDescent="0.2">
      <c r="B3144" s="25" t="s">
        <v>4976</v>
      </c>
      <c r="C3144" s="25">
        <v>532011</v>
      </c>
      <c r="D3144" s="25" t="s">
        <v>389</v>
      </c>
      <c r="E3144" s="25" t="s">
        <v>392</v>
      </c>
    </row>
    <row r="3145" spans="2:5" x14ac:dyDescent="0.2">
      <c r="B3145" s="25" t="s">
        <v>4977</v>
      </c>
      <c r="C3145" s="25">
        <v>540727</v>
      </c>
      <c r="D3145" s="25" t="s">
        <v>389</v>
      </c>
      <c r="E3145" s="25" t="s">
        <v>1309</v>
      </c>
    </row>
    <row r="3146" spans="2:5" x14ac:dyDescent="0.2">
      <c r="B3146" s="25" t="s">
        <v>4978</v>
      </c>
      <c r="C3146" s="25">
        <v>519359</v>
      </c>
      <c r="D3146" s="25" t="s">
        <v>389</v>
      </c>
      <c r="E3146" s="25" t="s">
        <v>638</v>
      </c>
    </row>
    <row r="3147" spans="2:5" x14ac:dyDescent="0.2">
      <c r="B3147" s="25" t="s">
        <v>4979</v>
      </c>
      <c r="C3147" s="25">
        <v>531870</v>
      </c>
      <c r="D3147" s="25" t="s">
        <v>389</v>
      </c>
      <c r="E3147" s="25" t="s">
        <v>787</v>
      </c>
    </row>
    <row r="3148" spans="2:5" x14ac:dyDescent="0.2">
      <c r="B3148" s="25" t="s">
        <v>4980</v>
      </c>
      <c r="C3148" s="25">
        <v>532933</v>
      </c>
      <c r="D3148" s="25" t="s">
        <v>389</v>
      </c>
      <c r="E3148" s="25" t="s">
        <v>744</v>
      </c>
    </row>
    <row r="3149" spans="2:5" x14ac:dyDescent="0.2">
      <c r="B3149" s="25" t="s">
        <v>4981</v>
      </c>
      <c r="C3149" s="25" t="s">
        <v>389</v>
      </c>
      <c r="D3149" s="25" t="s">
        <v>4982</v>
      </c>
      <c r="E3149" s="25" t="s">
        <v>400</v>
      </c>
    </row>
    <row r="3150" spans="2:5" x14ac:dyDescent="0.2">
      <c r="B3150" s="25" t="s">
        <v>4983</v>
      </c>
      <c r="C3150" s="25">
        <v>532810</v>
      </c>
      <c r="D3150" s="25" t="s">
        <v>4984</v>
      </c>
      <c r="E3150" s="25" t="s">
        <v>406</v>
      </c>
    </row>
    <row r="3151" spans="2:5" x14ac:dyDescent="0.2">
      <c r="B3151" s="25" t="s">
        <v>4985</v>
      </c>
      <c r="C3151" s="25">
        <v>532898</v>
      </c>
      <c r="D3151" s="25" t="s">
        <v>4986</v>
      </c>
      <c r="E3151" s="25" t="s">
        <v>528</v>
      </c>
    </row>
    <row r="3152" spans="2:5" x14ac:dyDescent="0.2">
      <c r="B3152" s="25" t="s">
        <v>4987</v>
      </c>
      <c r="C3152" s="25">
        <v>532898</v>
      </c>
      <c r="D3152" s="25" t="s">
        <v>4986</v>
      </c>
      <c r="E3152" s="25" t="s">
        <v>528</v>
      </c>
    </row>
    <row r="3153" spans="2:5" x14ac:dyDescent="0.2">
      <c r="B3153" s="25" t="s">
        <v>4988</v>
      </c>
      <c r="C3153" s="25">
        <v>539302</v>
      </c>
      <c r="D3153" s="25" t="s">
        <v>4989</v>
      </c>
      <c r="E3153" s="25" t="s">
        <v>787</v>
      </c>
    </row>
    <row r="3154" spans="2:5" x14ac:dyDescent="0.2">
      <c r="B3154" s="25" t="s">
        <v>4990</v>
      </c>
      <c r="C3154" s="25" t="s">
        <v>389</v>
      </c>
      <c r="D3154" s="25" t="s">
        <v>4991</v>
      </c>
      <c r="E3154" s="25" t="s">
        <v>400</v>
      </c>
    </row>
    <row r="3155" spans="2:5" x14ac:dyDescent="0.2">
      <c r="B3155" s="25" t="s">
        <v>4992</v>
      </c>
      <c r="C3155" s="25">
        <v>538731</v>
      </c>
      <c r="D3155" s="25" t="s">
        <v>389</v>
      </c>
      <c r="E3155" s="25" t="s">
        <v>567</v>
      </c>
    </row>
    <row r="3156" spans="2:5" x14ac:dyDescent="0.2">
      <c r="B3156" s="25" t="s">
        <v>4993</v>
      </c>
      <c r="C3156" s="25">
        <v>532934</v>
      </c>
      <c r="D3156" s="25" t="s">
        <v>4994</v>
      </c>
      <c r="E3156" s="25" t="s">
        <v>744</v>
      </c>
    </row>
    <row r="3157" spans="2:5" x14ac:dyDescent="0.2">
      <c r="B3157" s="25" t="s">
        <v>4995</v>
      </c>
      <c r="C3157" s="25">
        <v>539351</v>
      </c>
      <c r="D3157" s="25" t="s">
        <v>4996</v>
      </c>
      <c r="E3157" s="25" t="s">
        <v>449</v>
      </c>
    </row>
    <row r="3158" spans="2:5" x14ac:dyDescent="0.2">
      <c r="B3158" s="25" t="s">
        <v>4997</v>
      </c>
      <c r="C3158" s="25">
        <v>540027</v>
      </c>
      <c r="D3158" s="25" t="s">
        <v>389</v>
      </c>
      <c r="E3158" s="25" t="s">
        <v>390</v>
      </c>
    </row>
    <row r="3159" spans="2:5" x14ac:dyDescent="0.2">
      <c r="B3159" s="25" t="s">
        <v>4998</v>
      </c>
      <c r="C3159" s="25">
        <v>540027</v>
      </c>
      <c r="D3159" s="25" t="s">
        <v>389</v>
      </c>
      <c r="E3159" s="25" t="s">
        <v>390</v>
      </c>
    </row>
    <row r="3160" spans="2:5" x14ac:dyDescent="0.2">
      <c r="B3160" s="25" t="s">
        <v>4999</v>
      </c>
      <c r="C3160" s="25">
        <v>531855</v>
      </c>
      <c r="D3160" s="25" t="s">
        <v>389</v>
      </c>
      <c r="E3160" s="25" t="s">
        <v>421</v>
      </c>
    </row>
    <row r="3161" spans="2:5" x14ac:dyDescent="0.2">
      <c r="B3161" s="25" t="s">
        <v>5000</v>
      </c>
      <c r="C3161" s="25">
        <v>506042</v>
      </c>
      <c r="D3161" s="25" t="s">
        <v>389</v>
      </c>
      <c r="E3161" s="25" t="s">
        <v>421</v>
      </c>
    </row>
    <row r="3162" spans="2:5" x14ac:dyDescent="0.2">
      <c r="B3162" s="25" t="s">
        <v>5001</v>
      </c>
      <c r="C3162" s="25">
        <v>513532</v>
      </c>
      <c r="D3162" s="25" t="s">
        <v>389</v>
      </c>
      <c r="E3162" s="25" t="s">
        <v>744</v>
      </c>
    </row>
    <row r="3163" spans="2:5" x14ac:dyDescent="0.2">
      <c r="B3163" s="25" t="s">
        <v>5002</v>
      </c>
      <c r="C3163" s="25">
        <v>530095</v>
      </c>
      <c r="D3163" s="25" t="s">
        <v>389</v>
      </c>
      <c r="E3163" s="25" t="s">
        <v>421</v>
      </c>
    </row>
    <row r="3164" spans="2:5" x14ac:dyDescent="0.2">
      <c r="B3164" s="25" t="s">
        <v>5003</v>
      </c>
      <c r="C3164" s="25">
        <v>533178</v>
      </c>
      <c r="D3164" s="25" t="s">
        <v>5004</v>
      </c>
      <c r="E3164" s="25" t="s">
        <v>404</v>
      </c>
    </row>
    <row r="3165" spans="2:5" x14ac:dyDescent="0.2">
      <c r="B3165" s="25" t="s">
        <v>5005</v>
      </c>
      <c r="C3165" s="25">
        <v>500192</v>
      </c>
      <c r="D3165" s="25" t="s">
        <v>389</v>
      </c>
      <c r="E3165" s="25" t="s">
        <v>404</v>
      </c>
    </row>
    <row r="3166" spans="2:5" x14ac:dyDescent="0.2">
      <c r="B3166" s="25" t="s">
        <v>5006</v>
      </c>
      <c r="C3166" s="25">
        <v>522205</v>
      </c>
      <c r="D3166" s="25" t="s">
        <v>5007</v>
      </c>
      <c r="E3166" s="25" t="s">
        <v>787</v>
      </c>
    </row>
    <row r="3167" spans="2:5" x14ac:dyDescent="0.2">
      <c r="B3167" s="25" t="s">
        <v>5008</v>
      </c>
      <c r="C3167" s="25">
        <v>531746</v>
      </c>
      <c r="D3167" s="25" t="s">
        <v>5009</v>
      </c>
      <c r="E3167" s="25" t="s">
        <v>475</v>
      </c>
    </row>
    <row r="3168" spans="2:5" x14ac:dyDescent="0.2">
      <c r="B3168" s="25" t="s">
        <v>5010</v>
      </c>
      <c r="C3168" s="25">
        <v>533605</v>
      </c>
      <c r="D3168" s="25" t="s">
        <v>5011</v>
      </c>
      <c r="E3168" s="25" t="s">
        <v>787</v>
      </c>
    </row>
    <row r="3169" spans="2:5" x14ac:dyDescent="0.2">
      <c r="B3169" s="25" t="s">
        <v>5012</v>
      </c>
      <c r="C3169" s="25">
        <v>506022</v>
      </c>
      <c r="D3169" s="25" t="s">
        <v>5013</v>
      </c>
      <c r="E3169" s="25" t="s">
        <v>421</v>
      </c>
    </row>
    <row r="3170" spans="2:5" x14ac:dyDescent="0.2">
      <c r="B3170" s="25" t="s">
        <v>5014</v>
      </c>
      <c r="C3170" s="25">
        <v>542684</v>
      </c>
      <c r="D3170" s="25" t="s">
        <v>5015</v>
      </c>
      <c r="E3170" s="25" t="s">
        <v>509</v>
      </c>
    </row>
    <row r="3171" spans="2:5" x14ac:dyDescent="0.2">
      <c r="B3171" s="25" t="s">
        <v>5016</v>
      </c>
      <c r="C3171" s="25">
        <v>533239</v>
      </c>
      <c r="D3171" s="25" t="s">
        <v>5017</v>
      </c>
      <c r="E3171" s="25" t="s">
        <v>787</v>
      </c>
    </row>
    <row r="3172" spans="2:5" x14ac:dyDescent="0.2">
      <c r="B3172" s="25" t="s">
        <v>5018</v>
      </c>
      <c r="C3172" s="25">
        <v>531437</v>
      </c>
      <c r="D3172" s="25" t="s">
        <v>389</v>
      </c>
      <c r="E3172" s="25" t="s">
        <v>404</v>
      </c>
    </row>
    <row r="3173" spans="2:5" x14ac:dyDescent="0.2">
      <c r="B3173" s="25" t="s">
        <v>5019</v>
      </c>
      <c r="C3173" s="25">
        <v>531172</v>
      </c>
      <c r="D3173" s="25" t="s">
        <v>389</v>
      </c>
      <c r="E3173" s="25" t="s">
        <v>404</v>
      </c>
    </row>
    <row r="3174" spans="2:5" x14ac:dyDescent="0.2">
      <c r="B3174" s="25" t="s">
        <v>5020</v>
      </c>
      <c r="C3174" s="25">
        <v>519014</v>
      </c>
      <c r="D3174" s="25" t="s">
        <v>389</v>
      </c>
      <c r="E3174" s="25" t="s">
        <v>404</v>
      </c>
    </row>
    <row r="3175" spans="2:5" x14ac:dyDescent="0.2">
      <c r="B3175" s="25" t="s">
        <v>5021</v>
      </c>
      <c r="C3175" s="25">
        <v>519014</v>
      </c>
      <c r="D3175" s="25" t="s">
        <v>389</v>
      </c>
      <c r="E3175" s="25" t="s">
        <v>404</v>
      </c>
    </row>
    <row r="3176" spans="2:5" x14ac:dyDescent="0.2">
      <c r="B3176" s="25" t="s">
        <v>5022</v>
      </c>
      <c r="C3176" s="25">
        <v>540724</v>
      </c>
      <c r="D3176" s="25" t="s">
        <v>5023</v>
      </c>
      <c r="E3176" s="25" t="s">
        <v>449</v>
      </c>
    </row>
    <row r="3177" spans="2:5" x14ac:dyDescent="0.2">
      <c r="B3177" s="25" t="s">
        <v>5024</v>
      </c>
      <c r="C3177" s="25">
        <v>526490</v>
      </c>
      <c r="D3177" s="25" t="s">
        <v>389</v>
      </c>
      <c r="E3177" s="25" t="s">
        <v>884</v>
      </c>
    </row>
    <row r="3178" spans="2:5" x14ac:dyDescent="0.2">
      <c r="B3178" s="25" t="s">
        <v>5025</v>
      </c>
      <c r="C3178" s="25">
        <v>531257</v>
      </c>
      <c r="D3178" s="25" t="s">
        <v>389</v>
      </c>
      <c r="E3178" s="25" t="s">
        <v>549</v>
      </c>
    </row>
    <row r="3179" spans="2:5" x14ac:dyDescent="0.2">
      <c r="B3179" s="25" t="s">
        <v>5026</v>
      </c>
      <c r="C3179" s="25">
        <v>540901</v>
      </c>
      <c r="D3179" s="25" t="s">
        <v>5027</v>
      </c>
      <c r="E3179" s="25" t="s">
        <v>390</v>
      </c>
    </row>
    <row r="3180" spans="2:5" x14ac:dyDescent="0.2">
      <c r="B3180" s="25" t="s">
        <v>5028</v>
      </c>
      <c r="C3180" s="25">
        <v>506107</v>
      </c>
      <c r="D3180" s="25" t="s">
        <v>389</v>
      </c>
      <c r="E3180" s="25" t="s">
        <v>810</v>
      </c>
    </row>
    <row r="3181" spans="2:5" x14ac:dyDescent="0.2">
      <c r="B3181" s="25" t="s">
        <v>5029</v>
      </c>
      <c r="C3181" s="25">
        <v>539636</v>
      </c>
      <c r="D3181" s="25" t="s">
        <v>5030</v>
      </c>
      <c r="E3181" s="25" t="s">
        <v>744</v>
      </c>
    </row>
    <row r="3182" spans="2:5" x14ac:dyDescent="0.2">
      <c r="B3182" s="25" t="s">
        <v>5031</v>
      </c>
      <c r="C3182" s="25">
        <v>523874</v>
      </c>
      <c r="D3182" s="25" t="s">
        <v>389</v>
      </c>
      <c r="E3182" s="25" t="s">
        <v>411</v>
      </c>
    </row>
    <row r="3183" spans="2:5" x14ac:dyDescent="0.2">
      <c r="B3183" s="25" t="s">
        <v>5032</v>
      </c>
      <c r="C3183" s="25">
        <v>517258</v>
      </c>
      <c r="D3183" s="25" t="s">
        <v>389</v>
      </c>
      <c r="E3183" s="25" t="s">
        <v>931</v>
      </c>
    </row>
    <row r="3184" spans="2:5" x14ac:dyDescent="0.2">
      <c r="B3184" s="25" t="s">
        <v>5033</v>
      </c>
      <c r="C3184" s="25">
        <v>523539</v>
      </c>
      <c r="D3184" s="25" t="s">
        <v>5034</v>
      </c>
      <c r="E3184" s="25" t="s">
        <v>1309</v>
      </c>
    </row>
    <row r="3185" spans="2:5" x14ac:dyDescent="0.2">
      <c r="B3185" s="25" t="s">
        <v>5035</v>
      </c>
      <c r="C3185" s="25">
        <v>523539</v>
      </c>
      <c r="D3185" s="25" t="s">
        <v>5034</v>
      </c>
      <c r="E3185" s="25" t="s">
        <v>1309</v>
      </c>
    </row>
    <row r="3186" spans="2:5" x14ac:dyDescent="0.2">
      <c r="B3186" s="25" t="s">
        <v>5036</v>
      </c>
      <c r="C3186" s="25" t="s">
        <v>389</v>
      </c>
      <c r="D3186" s="25" t="s">
        <v>5037</v>
      </c>
      <c r="E3186" s="25" t="s">
        <v>480</v>
      </c>
    </row>
    <row r="3187" spans="2:5" x14ac:dyDescent="0.2">
      <c r="B3187" s="25" t="s">
        <v>5038</v>
      </c>
      <c r="C3187" s="25">
        <v>530669</v>
      </c>
      <c r="D3187" s="25" t="s">
        <v>389</v>
      </c>
      <c r="E3187" s="25" t="s">
        <v>372</v>
      </c>
    </row>
    <row r="3188" spans="2:5" x14ac:dyDescent="0.2">
      <c r="B3188" s="25" t="s">
        <v>5039</v>
      </c>
      <c r="C3188" s="25">
        <v>530331</v>
      </c>
      <c r="D3188" s="25" t="s">
        <v>389</v>
      </c>
      <c r="E3188" s="25" t="s">
        <v>404</v>
      </c>
    </row>
    <row r="3189" spans="2:5" x14ac:dyDescent="0.2">
      <c r="B3189" s="25" t="s">
        <v>5040</v>
      </c>
      <c r="C3189" s="25">
        <v>780007</v>
      </c>
      <c r="D3189" s="25" t="s">
        <v>389</v>
      </c>
      <c r="E3189" s="25" t="s">
        <v>480</v>
      </c>
    </row>
    <row r="3190" spans="2:5" x14ac:dyDescent="0.2">
      <c r="B3190" s="25" t="s">
        <v>5041</v>
      </c>
      <c r="C3190" s="25">
        <v>526247</v>
      </c>
      <c r="D3190" s="25" t="s">
        <v>5042</v>
      </c>
      <c r="E3190" s="25" t="s">
        <v>549</v>
      </c>
    </row>
    <row r="3191" spans="2:5" x14ac:dyDescent="0.2">
      <c r="B3191" s="25" t="s">
        <v>5043</v>
      </c>
      <c r="C3191" s="25">
        <v>500540</v>
      </c>
      <c r="D3191" s="25" t="s">
        <v>5044</v>
      </c>
      <c r="E3191" s="25" t="s">
        <v>397</v>
      </c>
    </row>
    <row r="3192" spans="2:5" x14ac:dyDescent="0.2">
      <c r="B3192" s="25" t="s">
        <v>5045</v>
      </c>
      <c r="C3192" s="25">
        <v>513291</v>
      </c>
      <c r="D3192" s="25" t="s">
        <v>389</v>
      </c>
      <c r="E3192" s="25" t="s">
        <v>712</v>
      </c>
    </row>
    <row r="3193" spans="2:5" x14ac:dyDescent="0.2">
      <c r="B3193" s="25" t="s">
        <v>5046</v>
      </c>
      <c r="C3193" s="25">
        <v>514354</v>
      </c>
      <c r="D3193" s="25" t="s">
        <v>5047</v>
      </c>
      <c r="E3193" s="25" t="s">
        <v>437</v>
      </c>
    </row>
    <row r="3194" spans="2:5" x14ac:dyDescent="0.2">
      <c r="B3194" s="25" t="s">
        <v>5048</v>
      </c>
      <c r="C3194" s="25">
        <v>509835</v>
      </c>
      <c r="D3194" s="25" t="s">
        <v>389</v>
      </c>
      <c r="E3194" s="25" t="s">
        <v>404</v>
      </c>
    </row>
    <row r="3195" spans="2:5" x14ac:dyDescent="0.2">
      <c r="B3195" s="25" t="s">
        <v>5049</v>
      </c>
      <c r="C3195" s="25">
        <v>531802</v>
      </c>
      <c r="D3195" s="25" t="s">
        <v>389</v>
      </c>
      <c r="E3195" s="25" t="s">
        <v>475</v>
      </c>
    </row>
    <row r="3196" spans="2:5" x14ac:dyDescent="0.2">
      <c r="B3196" s="25" t="s">
        <v>5050</v>
      </c>
      <c r="C3196" s="25">
        <v>509077</v>
      </c>
      <c r="D3196" s="25" t="s">
        <v>5051</v>
      </c>
      <c r="E3196" s="25" t="s">
        <v>1992</v>
      </c>
    </row>
    <row r="3197" spans="2:5" x14ac:dyDescent="0.2">
      <c r="B3197" s="25" t="s">
        <v>5052</v>
      </c>
      <c r="C3197" s="25">
        <v>533274</v>
      </c>
      <c r="D3197" s="25" t="s">
        <v>5053</v>
      </c>
      <c r="E3197" s="25" t="s">
        <v>475</v>
      </c>
    </row>
    <row r="3198" spans="2:5" x14ac:dyDescent="0.2">
      <c r="B3198" s="25" t="s">
        <v>5054</v>
      </c>
      <c r="C3198" s="25">
        <v>540293</v>
      </c>
      <c r="D3198" s="25" t="s">
        <v>5055</v>
      </c>
      <c r="E3198" s="25" t="s">
        <v>744</v>
      </c>
    </row>
    <row r="3199" spans="2:5" x14ac:dyDescent="0.2">
      <c r="B3199" s="25" t="s">
        <v>5056</v>
      </c>
      <c r="C3199" s="25">
        <v>519262</v>
      </c>
      <c r="D3199" s="25" t="s">
        <v>389</v>
      </c>
      <c r="E3199" s="25" t="s">
        <v>587</v>
      </c>
    </row>
    <row r="3200" spans="2:5" x14ac:dyDescent="0.2">
      <c r="B3200" s="25" t="s">
        <v>5057</v>
      </c>
      <c r="C3200" s="25">
        <v>531246</v>
      </c>
      <c r="D3200" s="25" t="s">
        <v>389</v>
      </c>
      <c r="E3200" s="25" t="s">
        <v>638</v>
      </c>
    </row>
    <row r="3201" spans="2:5" x14ac:dyDescent="0.2">
      <c r="B3201" s="25" t="s">
        <v>5058</v>
      </c>
      <c r="C3201" s="25">
        <v>530589</v>
      </c>
      <c r="D3201" s="25" t="s">
        <v>389</v>
      </c>
      <c r="E3201" s="25" t="s">
        <v>509</v>
      </c>
    </row>
    <row r="3202" spans="2:5" x14ac:dyDescent="0.2">
      <c r="B3202" s="25" t="s">
        <v>5059</v>
      </c>
      <c r="C3202" s="25">
        <v>535514</v>
      </c>
      <c r="D3202" s="25" t="s">
        <v>389</v>
      </c>
      <c r="E3202" s="25" t="s">
        <v>406</v>
      </c>
    </row>
    <row r="3203" spans="2:5" x14ac:dyDescent="0.2">
      <c r="B3203" s="25" t="s">
        <v>5060</v>
      </c>
      <c r="C3203" s="25">
        <v>540404</v>
      </c>
      <c r="D3203" s="25" t="s">
        <v>389</v>
      </c>
      <c r="E3203" s="25" t="s">
        <v>587</v>
      </c>
    </row>
    <row r="3204" spans="2:5" x14ac:dyDescent="0.2">
      <c r="B3204" s="25" t="s">
        <v>5061</v>
      </c>
      <c r="C3204" s="25">
        <v>532748</v>
      </c>
      <c r="D3204" s="25" t="s">
        <v>5062</v>
      </c>
      <c r="E3204" s="25" t="s">
        <v>392</v>
      </c>
    </row>
    <row r="3205" spans="2:5" x14ac:dyDescent="0.2">
      <c r="B3205" s="25" t="s">
        <v>5063</v>
      </c>
      <c r="C3205" s="25">
        <v>519299</v>
      </c>
      <c r="D3205" s="25" t="s">
        <v>389</v>
      </c>
      <c r="E3205" s="25" t="s">
        <v>638</v>
      </c>
    </row>
    <row r="3206" spans="2:5" x14ac:dyDescent="0.2">
      <c r="B3206" s="25" t="s">
        <v>5064</v>
      </c>
      <c r="C3206" s="25">
        <v>530695</v>
      </c>
      <c r="D3206" s="25" t="s">
        <v>389</v>
      </c>
      <c r="E3206" s="25" t="s">
        <v>475</v>
      </c>
    </row>
    <row r="3207" spans="2:5" x14ac:dyDescent="0.2">
      <c r="B3207" s="25" t="s">
        <v>5065</v>
      </c>
      <c r="C3207" s="25">
        <v>500337</v>
      </c>
      <c r="D3207" s="25" t="s">
        <v>5066</v>
      </c>
      <c r="E3207" s="25" t="s">
        <v>372</v>
      </c>
    </row>
    <row r="3208" spans="2:5" x14ac:dyDescent="0.2">
      <c r="B3208" s="25" t="s">
        <v>5067</v>
      </c>
      <c r="C3208" s="25">
        <v>521149</v>
      </c>
      <c r="D3208" s="25" t="s">
        <v>389</v>
      </c>
      <c r="E3208" s="25" t="s">
        <v>475</v>
      </c>
    </row>
    <row r="3209" spans="2:5" x14ac:dyDescent="0.2">
      <c r="B3209" s="25" t="s">
        <v>5068</v>
      </c>
      <c r="C3209" s="25">
        <v>521149</v>
      </c>
      <c r="D3209" s="25" t="s">
        <v>389</v>
      </c>
      <c r="E3209" s="25" t="s">
        <v>475</v>
      </c>
    </row>
    <row r="3210" spans="2:5" x14ac:dyDescent="0.2">
      <c r="B3210" s="25" t="s">
        <v>5069</v>
      </c>
      <c r="C3210" s="25">
        <v>531735</v>
      </c>
      <c r="D3210" s="25" t="s">
        <v>389</v>
      </c>
      <c r="E3210" s="25" t="s">
        <v>406</v>
      </c>
    </row>
    <row r="3211" spans="2:5" x14ac:dyDescent="0.2">
      <c r="B3211" s="25" t="s">
        <v>5070</v>
      </c>
      <c r="C3211" s="25">
        <v>500338</v>
      </c>
      <c r="D3211" s="25" t="s">
        <v>5071</v>
      </c>
      <c r="E3211" s="25" t="s">
        <v>402</v>
      </c>
    </row>
    <row r="3212" spans="2:5" x14ac:dyDescent="0.2">
      <c r="B3212" s="25" t="s">
        <v>5072</v>
      </c>
      <c r="C3212" s="25">
        <v>512217</v>
      </c>
      <c r="D3212" s="25" t="s">
        <v>389</v>
      </c>
      <c r="E3212" s="25" t="s">
        <v>406</v>
      </c>
    </row>
    <row r="3213" spans="2:5" x14ac:dyDescent="0.2">
      <c r="B3213" s="25" t="s">
        <v>5073</v>
      </c>
      <c r="C3213" s="25">
        <v>531688</v>
      </c>
      <c r="D3213" s="25" t="s">
        <v>389</v>
      </c>
      <c r="E3213" s="25" t="s">
        <v>482</v>
      </c>
    </row>
    <row r="3214" spans="2:5" x14ac:dyDescent="0.2">
      <c r="B3214" s="25" t="s">
        <v>5074</v>
      </c>
      <c r="C3214" s="25">
        <v>531688</v>
      </c>
      <c r="D3214" s="25" t="s">
        <v>389</v>
      </c>
      <c r="E3214" s="25" t="s">
        <v>482</v>
      </c>
    </row>
    <row r="3215" spans="2:5" x14ac:dyDescent="0.2">
      <c r="B3215" s="25" t="s">
        <v>5075</v>
      </c>
      <c r="C3215" s="25" t="s">
        <v>389</v>
      </c>
      <c r="D3215" s="25" t="s">
        <v>5076</v>
      </c>
      <c r="E3215" s="25" t="s">
        <v>400</v>
      </c>
    </row>
    <row r="3216" spans="2:5" x14ac:dyDescent="0.2">
      <c r="B3216" s="25" t="s">
        <v>5077</v>
      </c>
      <c r="C3216" s="25">
        <v>539359</v>
      </c>
      <c r="D3216" s="25" t="s">
        <v>389</v>
      </c>
      <c r="E3216" s="25" t="s">
        <v>1309</v>
      </c>
    </row>
    <row r="3217" spans="2:5" x14ac:dyDescent="0.2">
      <c r="B3217" s="25" t="s">
        <v>5078</v>
      </c>
      <c r="C3217" s="25">
        <v>532387</v>
      </c>
      <c r="D3217" s="25" t="s">
        <v>5079</v>
      </c>
      <c r="E3217" s="25" t="s">
        <v>392</v>
      </c>
    </row>
    <row r="3218" spans="2:5" x14ac:dyDescent="0.2">
      <c r="B3218" s="25" t="s">
        <v>5080</v>
      </c>
      <c r="C3218" s="25">
        <v>524580</v>
      </c>
      <c r="D3218" s="25" t="s">
        <v>389</v>
      </c>
      <c r="E3218" s="25" t="s">
        <v>411</v>
      </c>
    </row>
    <row r="3219" spans="2:5" x14ac:dyDescent="0.2">
      <c r="B3219" s="25" t="s">
        <v>5081</v>
      </c>
      <c r="C3219" s="25">
        <v>511557</v>
      </c>
      <c r="D3219" s="25" t="s">
        <v>389</v>
      </c>
      <c r="E3219" s="25" t="s">
        <v>810</v>
      </c>
    </row>
    <row r="3220" spans="2:5" x14ac:dyDescent="0.2">
      <c r="B3220" s="25" t="s">
        <v>5082</v>
      </c>
      <c r="C3220" s="25">
        <v>512105</v>
      </c>
      <c r="D3220" s="25" t="s">
        <v>389</v>
      </c>
      <c r="E3220" s="25" t="s">
        <v>810</v>
      </c>
    </row>
    <row r="3221" spans="2:5" x14ac:dyDescent="0.2">
      <c r="B3221" s="25" t="s">
        <v>5083</v>
      </c>
      <c r="C3221" s="25">
        <v>526009</v>
      </c>
      <c r="D3221" s="25" t="s">
        <v>389</v>
      </c>
      <c r="E3221" s="25" t="s">
        <v>411</v>
      </c>
    </row>
    <row r="3222" spans="2:5" x14ac:dyDescent="0.2">
      <c r="B3222" s="25" t="s">
        <v>5084</v>
      </c>
      <c r="C3222" s="25">
        <v>526009</v>
      </c>
      <c r="D3222" s="25" t="s">
        <v>389</v>
      </c>
      <c r="E3222" s="25" t="s">
        <v>411</v>
      </c>
    </row>
    <row r="3223" spans="2:5" x14ac:dyDescent="0.2">
      <c r="B3223" s="25" t="s">
        <v>5085</v>
      </c>
      <c r="C3223" s="25" t="s">
        <v>389</v>
      </c>
      <c r="D3223" s="25" t="s">
        <v>5086</v>
      </c>
      <c r="E3223" s="25" t="s">
        <v>411</v>
      </c>
    </row>
    <row r="3224" spans="2:5" x14ac:dyDescent="0.2">
      <c r="B3224" s="25" t="s">
        <v>5087</v>
      </c>
      <c r="C3224" s="25">
        <v>500459</v>
      </c>
      <c r="D3224" s="25" t="s">
        <v>5088</v>
      </c>
      <c r="E3224" s="25" t="s">
        <v>571</v>
      </c>
    </row>
    <row r="3225" spans="2:5" x14ac:dyDescent="0.2">
      <c r="B3225" s="25" t="s">
        <v>5089</v>
      </c>
      <c r="C3225" s="25">
        <v>531265</v>
      </c>
      <c r="D3225" s="25" t="s">
        <v>389</v>
      </c>
      <c r="E3225" s="25" t="s">
        <v>469</v>
      </c>
    </row>
    <row r="3226" spans="2:5" x14ac:dyDescent="0.2">
      <c r="B3226" s="25" t="s">
        <v>5090</v>
      </c>
      <c r="C3226" s="25" t="s">
        <v>389</v>
      </c>
      <c r="D3226" s="25" t="s">
        <v>5091</v>
      </c>
      <c r="E3226" s="25" t="s">
        <v>400</v>
      </c>
    </row>
    <row r="3227" spans="2:5" x14ac:dyDescent="0.2">
      <c r="B3227" s="25" t="s">
        <v>5092</v>
      </c>
      <c r="C3227" s="25">
        <v>526494</v>
      </c>
      <c r="D3227" s="25" t="s">
        <v>389</v>
      </c>
      <c r="E3227" s="25" t="s">
        <v>584</v>
      </c>
    </row>
    <row r="3228" spans="2:5" x14ac:dyDescent="0.2">
      <c r="B3228" s="25" t="s">
        <v>5093</v>
      </c>
      <c r="C3228" s="25">
        <v>590057</v>
      </c>
      <c r="D3228" s="25" t="s">
        <v>5094</v>
      </c>
      <c r="E3228" s="25" t="s">
        <v>482</v>
      </c>
    </row>
    <row r="3229" spans="2:5" x14ac:dyDescent="0.2">
      <c r="B3229" s="25" t="s">
        <v>5095</v>
      </c>
      <c r="C3229" s="25">
        <v>590057</v>
      </c>
      <c r="D3229" s="25" t="s">
        <v>5094</v>
      </c>
      <c r="E3229" s="25" t="s">
        <v>482</v>
      </c>
    </row>
    <row r="3230" spans="2:5" x14ac:dyDescent="0.2">
      <c r="B3230" s="25" t="s">
        <v>5096</v>
      </c>
      <c r="C3230" s="25">
        <v>540703</v>
      </c>
      <c r="D3230" s="25" t="s">
        <v>389</v>
      </c>
      <c r="E3230" s="25" t="s">
        <v>473</v>
      </c>
    </row>
    <row r="3231" spans="2:5" x14ac:dyDescent="0.2">
      <c r="B3231" s="25" t="s">
        <v>5097</v>
      </c>
      <c r="C3231" s="25">
        <v>532647</v>
      </c>
      <c r="D3231" s="25" t="s">
        <v>5098</v>
      </c>
      <c r="E3231" s="25" t="s">
        <v>503</v>
      </c>
    </row>
    <row r="3232" spans="2:5" x14ac:dyDescent="0.2">
      <c r="B3232" s="25" t="s">
        <v>5099</v>
      </c>
      <c r="C3232" s="25">
        <v>532647</v>
      </c>
      <c r="D3232" s="25" t="s">
        <v>5098</v>
      </c>
      <c r="E3232" s="25" t="s">
        <v>503</v>
      </c>
    </row>
    <row r="3233" spans="2:5" x14ac:dyDescent="0.2">
      <c r="B3233" s="25" t="s">
        <v>5100</v>
      </c>
      <c r="C3233" s="25">
        <v>534675</v>
      </c>
      <c r="D3233" s="25" t="s">
        <v>5101</v>
      </c>
      <c r="E3233" s="25" t="s">
        <v>475</v>
      </c>
    </row>
    <row r="3234" spans="2:5" x14ac:dyDescent="0.2">
      <c r="B3234" s="25" t="s">
        <v>5102</v>
      </c>
      <c r="C3234" s="25">
        <v>505502</v>
      </c>
      <c r="D3234" s="25" t="s">
        <v>389</v>
      </c>
      <c r="E3234" s="25" t="s">
        <v>372</v>
      </c>
    </row>
    <row r="3235" spans="2:5" x14ac:dyDescent="0.2">
      <c r="B3235" s="25" t="s">
        <v>5103</v>
      </c>
      <c r="C3235" s="25">
        <v>526801</v>
      </c>
      <c r="D3235" s="25" t="s">
        <v>5104</v>
      </c>
      <c r="E3235" s="25" t="s">
        <v>787</v>
      </c>
    </row>
    <row r="3236" spans="2:5" x14ac:dyDescent="0.2">
      <c r="B3236" s="25" t="s">
        <v>5105</v>
      </c>
      <c r="C3236" s="25">
        <v>540544</v>
      </c>
      <c r="D3236" s="25" t="s">
        <v>5106</v>
      </c>
      <c r="E3236" s="25" t="s">
        <v>787</v>
      </c>
    </row>
    <row r="3237" spans="2:5" x14ac:dyDescent="0.2">
      <c r="B3237" s="25" t="s">
        <v>5107</v>
      </c>
      <c r="C3237" s="25">
        <v>532524</v>
      </c>
      <c r="D3237" s="25" t="s">
        <v>5108</v>
      </c>
      <c r="E3237" s="25" t="s">
        <v>528</v>
      </c>
    </row>
    <row r="3238" spans="2:5" x14ac:dyDescent="0.2">
      <c r="B3238" s="25" t="s">
        <v>5109</v>
      </c>
      <c r="C3238" s="25">
        <v>533344</v>
      </c>
      <c r="D3238" s="25" t="s">
        <v>5110</v>
      </c>
      <c r="E3238" s="25" t="s">
        <v>406</v>
      </c>
    </row>
    <row r="3239" spans="2:5" x14ac:dyDescent="0.2">
      <c r="B3239" s="25" t="s">
        <v>5111</v>
      </c>
      <c r="C3239" s="25">
        <v>532524</v>
      </c>
      <c r="D3239" s="25" t="s">
        <v>5108</v>
      </c>
      <c r="E3239" s="25" t="s">
        <v>528</v>
      </c>
    </row>
    <row r="3240" spans="2:5" x14ac:dyDescent="0.2">
      <c r="B3240" s="25" t="s">
        <v>5112</v>
      </c>
      <c r="C3240" s="25">
        <v>539006</v>
      </c>
      <c r="D3240" s="25" t="s">
        <v>389</v>
      </c>
      <c r="E3240" s="25" t="s">
        <v>1309</v>
      </c>
    </row>
    <row r="3241" spans="2:5" x14ac:dyDescent="0.2">
      <c r="B3241" s="25" t="s">
        <v>5113</v>
      </c>
      <c r="C3241" s="25">
        <v>509220</v>
      </c>
      <c r="D3241" s="25" t="s">
        <v>5114</v>
      </c>
      <c r="E3241" s="25" t="s">
        <v>411</v>
      </c>
    </row>
    <row r="3242" spans="2:5" x14ac:dyDescent="0.2">
      <c r="B3242" s="25" t="s">
        <v>5115</v>
      </c>
      <c r="C3242" s="25">
        <v>539785</v>
      </c>
      <c r="D3242" s="25" t="s">
        <v>5116</v>
      </c>
      <c r="E3242" s="25" t="s">
        <v>383</v>
      </c>
    </row>
    <row r="3243" spans="2:5" x14ac:dyDescent="0.2">
      <c r="B3243" s="25" t="s">
        <v>5117</v>
      </c>
      <c r="C3243" s="25">
        <v>512591</v>
      </c>
      <c r="D3243" s="25" t="s">
        <v>389</v>
      </c>
      <c r="E3243" s="25" t="s">
        <v>411</v>
      </c>
    </row>
    <row r="3244" spans="2:5" x14ac:dyDescent="0.2">
      <c r="B3244" s="25" t="s">
        <v>5118</v>
      </c>
      <c r="C3244" s="25" t="s">
        <v>389</v>
      </c>
      <c r="D3244" s="25" t="s">
        <v>5119</v>
      </c>
      <c r="E3244" s="25" t="s">
        <v>400</v>
      </c>
    </row>
    <row r="3245" spans="2:5" x14ac:dyDescent="0.2">
      <c r="B3245" s="25" t="s">
        <v>5120</v>
      </c>
      <c r="C3245" s="25">
        <v>512461</v>
      </c>
      <c r="D3245" s="25" t="s">
        <v>389</v>
      </c>
      <c r="E3245" s="25" t="s">
        <v>411</v>
      </c>
    </row>
    <row r="3246" spans="2:5" x14ac:dyDescent="0.2">
      <c r="B3246" s="25" t="s">
        <v>5121</v>
      </c>
      <c r="C3246" s="25">
        <v>512099</v>
      </c>
      <c r="D3246" s="25" t="s">
        <v>389</v>
      </c>
      <c r="E3246" s="25" t="s">
        <v>503</v>
      </c>
    </row>
    <row r="3247" spans="2:5" x14ac:dyDescent="0.2">
      <c r="B3247" s="25" t="s">
        <v>5122</v>
      </c>
      <c r="C3247" s="25">
        <v>532693</v>
      </c>
      <c r="D3247" s="25" t="s">
        <v>5123</v>
      </c>
      <c r="E3247" s="25" t="s">
        <v>787</v>
      </c>
    </row>
    <row r="3248" spans="2:5" x14ac:dyDescent="0.2">
      <c r="B3248" s="25" t="s">
        <v>5124</v>
      </c>
      <c r="C3248" s="25">
        <v>533295</v>
      </c>
      <c r="D3248" s="25" t="s">
        <v>5125</v>
      </c>
      <c r="E3248" s="25" t="s">
        <v>707</v>
      </c>
    </row>
    <row r="3249" spans="2:5" x14ac:dyDescent="0.2">
      <c r="B3249" s="25" t="s">
        <v>5126</v>
      </c>
      <c r="C3249" s="25">
        <v>506852</v>
      </c>
      <c r="D3249" s="25" t="s">
        <v>389</v>
      </c>
      <c r="E3249" s="25" t="s">
        <v>437</v>
      </c>
    </row>
    <row r="3250" spans="2:5" x14ac:dyDescent="0.2">
      <c r="B3250" s="25" t="s">
        <v>5127</v>
      </c>
      <c r="C3250" s="25">
        <v>506618</v>
      </c>
      <c r="D3250" s="25" t="s">
        <v>5128</v>
      </c>
      <c r="E3250" s="25" t="s">
        <v>533</v>
      </c>
    </row>
    <row r="3251" spans="2:5" x14ac:dyDescent="0.2">
      <c r="B3251" s="25" t="s">
        <v>5129</v>
      </c>
      <c r="C3251" s="25">
        <v>500346</v>
      </c>
      <c r="D3251" s="25" t="s">
        <v>389</v>
      </c>
      <c r="E3251" s="25" t="s">
        <v>535</v>
      </c>
    </row>
    <row r="3252" spans="2:5" x14ac:dyDescent="0.2">
      <c r="B3252" s="25" t="s">
        <v>5130</v>
      </c>
      <c r="C3252" s="25">
        <v>532461</v>
      </c>
      <c r="D3252" s="25" t="s">
        <v>5131</v>
      </c>
      <c r="E3252" s="25" t="s">
        <v>707</v>
      </c>
    </row>
    <row r="3253" spans="2:5" x14ac:dyDescent="0.2">
      <c r="B3253" s="25" t="s">
        <v>5132</v>
      </c>
      <c r="C3253" s="25">
        <v>532891</v>
      </c>
      <c r="D3253" s="25" t="s">
        <v>5133</v>
      </c>
      <c r="E3253" s="25" t="s">
        <v>475</v>
      </c>
    </row>
    <row r="3254" spans="2:5" x14ac:dyDescent="0.2">
      <c r="B3254" s="25" t="s">
        <v>5134</v>
      </c>
      <c r="C3254" s="25">
        <v>540492</v>
      </c>
      <c r="D3254" s="25" t="s">
        <v>389</v>
      </c>
      <c r="E3254" s="25" t="s">
        <v>411</v>
      </c>
    </row>
    <row r="3255" spans="2:5" x14ac:dyDescent="0.2">
      <c r="B3255" s="25" t="s">
        <v>5135</v>
      </c>
      <c r="C3255" s="25">
        <v>523315</v>
      </c>
      <c r="D3255" s="25" t="s">
        <v>389</v>
      </c>
      <c r="E3255" s="25" t="s">
        <v>383</v>
      </c>
    </row>
    <row r="3256" spans="2:5" x14ac:dyDescent="0.2">
      <c r="B3256" s="25" t="s">
        <v>5136</v>
      </c>
      <c r="C3256" s="25">
        <v>538993</v>
      </c>
      <c r="D3256" s="25" t="s">
        <v>389</v>
      </c>
      <c r="E3256" s="25" t="s">
        <v>475</v>
      </c>
    </row>
    <row r="3257" spans="2:5" x14ac:dyDescent="0.2">
      <c r="B3257" s="25" t="s">
        <v>5137</v>
      </c>
      <c r="C3257" s="25">
        <v>540159</v>
      </c>
      <c r="D3257" s="25" t="s">
        <v>389</v>
      </c>
      <c r="E3257" s="25" t="s">
        <v>392</v>
      </c>
    </row>
    <row r="3258" spans="2:5" x14ac:dyDescent="0.2">
      <c r="B3258" s="25" t="s">
        <v>5138</v>
      </c>
      <c r="C3258" s="25">
        <v>538647</v>
      </c>
      <c r="D3258" s="25" t="s">
        <v>389</v>
      </c>
      <c r="E3258" s="25" t="s">
        <v>406</v>
      </c>
    </row>
    <row r="3259" spans="2:5" x14ac:dyDescent="0.2">
      <c r="B3259" s="25" t="s">
        <v>5139</v>
      </c>
      <c r="C3259" s="25" t="s">
        <v>389</v>
      </c>
      <c r="D3259" s="25" t="s">
        <v>5140</v>
      </c>
      <c r="E3259" s="25" t="s">
        <v>400</v>
      </c>
    </row>
    <row r="3260" spans="2:5" x14ac:dyDescent="0.2">
      <c r="B3260" s="25" t="s">
        <v>5141</v>
      </c>
      <c r="C3260" s="25">
        <v>531562</v>
      </c>
      <c r="D3260" s="25" t="s">
        <v>389</v>
      </c>
      <c r="E3260" s="25" t="s">
        <v>404</v>
      </c>
    </row>
    <row r="3261" spans="2:5" x14ac:dyDescent="0.2">
      <c r="B3261" s="25" t="s">
        <v>5142</v>
      </c>
      <c r="C3261" s="25">
        <v>517556</v>
      </c>
      <c r="D3261" s="25" t="s">
        <v>5143</v>
      </c>
      <c r="E3261" s="25" t="s">
        <v>475</v>
      </c>
    </row>
    <row r="3262" spans="2:5" x14ac:dyDescent="0.2">
      <c r="B3262" s="25" t="s">
        <v>5144</v>
      </c>
      <c r="C3262" s="25">
        <v>532689</v>
      </c>
      <c r="D3262" s="25" t="s">
        <v>5145</v>
      </c>
      <c r="E3262" s="25" t="s">
        <v>390</v>
      </c>
    </row>
    <row r="3263" spans="2:5" x14ac:dyDescent="0.2">
      <c r="B3263" s="25" t="s">
        <v>5146</v>
      </c>
      <c r="C3263" s="25">
        <v>536659</v>
      </c>
      <c r="D3263" s="25" t="s">
        <v>389</v>
      </c>
      <c r="E3263" s="25" t="s">
        <v>787</v>
      </c>
    </row>
    <row r="3264" spans="2:5" x14ac:dyDescent="0.2">
      <c r="B3264" s="25" t="s">
        <v>5147</v>
      </c>
      <c r="C3264" s="25">
        <v>534109</v>
      </c>
      <c r="D3264" s="25" t="s">
        <v>389</v>
      </c>
      <c r="E3264" s="25" t="s">
        <v>406</v>
      </c>
    </row>
    <row r="3265" spans="2:5" x14ac:dyDescent="0.2">
      <c r="B3265" s="25" t="s">
        <v>5148</v>
      </c>
      <c r="C3265" s="25">
        <v>511116</v>
      </c>
      <c r="D3265" s="25" t="s">
        <v>389</v>
      </c>
      <c r="E3265" s="25" t="s">
        <v>1333</v>
      </c>
    </row>
    <row r="3266" spans="2:5" x14ac:dyDescent="0.2">
      <c r="B3266" s="25" t="s">
        <v>5149</v>
      </c>
      <c r="C3266" s="25">
        <v>538596</v>
      </c>
      <c r="D3266" s="25" t="s">
        <v>389</v>
      </c>
      <c r="E3266" s="25" t="s">
        <v>475</v>
      </c>
    </row>
    <row r="3267" spans="2:5" x14ac:dyDescent="0.2">
      <c r="B3267" s="25" t="s">
        <v>5150</v>
      </c>
      <c r="C3267" s="25">
        <v>530281</v>
      </c>
      <c r="D3267" s="25" t="s">
        <v>389</v>
      </c>
      <c r="E3267" s="25" t="s">
        <v>584</v>
      </c>
    </row>
    <row r="3268" spans="2:5" x14ac:dyDescent="0.2">
      <c r="B3268" s="25" t="s">
        <v>5151</v>
      </c>
      <c r="C3268" s="25">
        <v>530281</v>
      </c>
      <c r="D3268" s="25" t="s">
        <v>389</v>
      </c>
      <c r="E3268" s="25" t="s">
        <v>584</v>
      </c>
    </row>
    <row r="3269" spans="2:5" x14ac:dyDescent="0.2">
      <c r="B3269" s="25" t="s">
        <v>5152</v>
      </c>
      <c r="C3269" s="25">
        <v>590099</v>
      </c>
      <c r="D3269" s="25" t="s">
        <v>5153</v>
      </c>
      <c r="E3269" s="25" t="s">
        <v>372</v>
      </c>
    </row>
    <row r="3270" spans="2:5" x14ac:dyDescent="0.2">
      <c r="B3270" s="25" t="s">
        <v>5154</v>
      </c>
      <c r="C3270" s="25">
        <v>590110</v>
      </c>
      <c r="D3270" s="25" t="s">
        <v>5155</v>
      </c>
      <c r="E3270" s="25" t="s">
        <v>372</v>
      </c>
    </row>
    <row r="3271" spans="2:5" x14ac:dyDescent="0.2">
      <c r="B3271" s="25" t="s">
        <v>5156</v>
      </c>
      <c r="C3271" s="25">
        <v>539978</v>
      </c>
      <c r="D3271" s="25" t="s">
        <v>5157</v>
      </c>
      <c r="E3271" s="25" t="s">
        <v>378</v>
      </c>
    </row>
    <row r="3272" spans="2:5" x14ac:dyDescent="0.2">
      <c r="B3272" s="25" t="s">
        <v>5158</v>
      </c>
      <c r="C3272" s="25">
        <v>539962</v>
      </c>
      <c r="D3272" s="25" t="s">
        <v>389</v>
      </c>
      <c r="E3272" s="25" t="s">
        <v>406</v>
      </c>
    </row>
    <row r="3273" spans="2:5" x14ac:dyDescent="0.2">
      <c r="B3273" s="25" t="s">
        <v>5159</v>
      </c>
      <c r="C3273" s="25">
        <v>535719</v>
      </c>
      <c r="D3273" s="25" t="s">
        <v>389</v>
      </c>
      <c r="E3273" s="25" t="s">
        <v>375</v>
      </c>
    </row>
    <row r="3274" spans="2:5" x14ac:dyDescent="0.2">
      <c r="B3274" s="25" t="s">
        <v>5160</v>
      </c>
      <c r="C3274" s="25">
        <v>535719</v>
      </c>
      <c r="D3274" s="25" t="s">
        <v>389</v>
      </c>
      <c r="E3274" s="25" t="s">
        <v>375</v>
      </c>
    </row>
    <row r="3275" spans="2:5" x14ac:dyDescent="0.2">
      <c r="B3275" s="25" t="s">
        <v>5161</v>
      </c>
      <c r="C3275" s="25">
        <v>539678</v>
      </c>
      <c r="D3275" s="25" t="s">
        <v>5162</v>
      </c>
      <c r="E3275" s="25" t="s">
        <v>482</v>
      </c>
    </row>
    <row r="3276" spans="2:5" x14ac:dyDescent="0.2">
      <c r="B3276" s="25" t="s">
        <v>5163</v>
      </c>
      <c r="C3276" s="25">
        <v>532866</v>
      </c>
      <c r="D3276" s="25" t="s">
        <v>5164</v>
      </c>
      <c r="E3276" s="25" t="s">
        <v>375</v>
      </c>
    </row>
    <row r="3277" spans="2:5" x14ac:dyDescent="0.2">
      <c r="B3277" s="25" t="s">
        <v>5165</v>
      </c>
      <c r="C3277" s="25">
        <v>532024</v>
      </c>
      <c r="D3277" s="25" t="s">
        <v>389</v>
      </c>
      <c r="E3277" s="25" t="s">
        <v>372</v>
      </c>
    </row>
    <row r="3278" spans="2:5" x14ac:dyDescent="0.2">
      <c r="B3278" s="25" t="s">
        <v>5166</v>
      </c>
      <c r="C3278" s="25">
        <v>536456</v>
      </c>
      <c r="D3278" s="25" t="s">
        <v>389</v>
      </c>
      <c r="E3278" s="25" t="s">
        <v>587</v>
      </c>
    </row>
    <row r="3279" spans="2:5" x14ac:dyDescent="0.2">
      <c r="B3279" s="25" t="s">
        <v>5167</v>
      </c>
      <c r="C3279" s="25">
        <v>509845</v>
      </c>
      <c r="D3279" s="25" t="s">
        <v>389</v>
      </c>
      <c r="E3279" s="25" t="s">
        <v>475</v>
      </c>
    </row>
    <row r="3280" spans="2:5" x14ac:dyDescent="0.2">
      <c r="B3280" s="25" t="s">
        <v>5168</v>
      </c>
      <c r="C3280" s="25" t="s">
        <v>389</v>
      </c>
      <c r="D3280" s="25" t="s">
        <v>5169</v>
      </c>
      <c r="E3280" s="25" t="s">
        <v>400</v>
      </c>
    </row>
    <row r="3281" spans="2:5" x14ac:dyDescent="0.2">
      <c r="B3281" s="25" t="s">
        <v>5170</v>
      </c>
      <c r="C3281" s="25">
        <v>533284</v>
      </c>
      <c r="D3281" s="25" t="s">
        <v>5171</v>
      </c>
      <c r="E3281" s="25" t="s">
        <v>787</v>
      </c>
    </row>
    <row r="3282" spans="2:5" x14ac:dyDescent="0.2">
      <c r="B3282" s="25" t="s">
        <v>5172</v>
      </c>
      <c r="C3282" s="25">
        <v>530917</v>
      </c>
      <c r="D3282" s="25" t="s">
        <v>389</v>
      </c>
      <c r="E3282" s="25" t="s">
        <v>810</v>
      </c>
    </row>
    <row r="3283" spans="2:5" x14ac:dyDescent="0.2">
      <c r="B3283" s="25" t="s">
        <v>5173</v>
      </c>
      <c r="C3283" s="25">
        <v>517447</v>
      </c>
      <c r="D3283" s="25" t="s">
        <v>5174</v>
      </c>
      <c r="E3283" s="25" t="s">
        <v>482</v>
      </c>
    </row>
    <row r="3284" spans="2:5" x14ac:dyDescent="0.2">
      <c r="B3284" s="25" t="s">
        <v>5175</v>
      </c>
      <c r="C3284" s="25">
        <v>517447</v>
      </c>
      <c r="D3284" s="25" t="s">
        <v>5174</v>
      </c>
      <c r="E3284" s="25" t="s">
        <v>482</v>
      </c>
    </row>
    <row r="3285" spans="2:5" x14ac:dyDescent="0.2">
      <c r="B3285" s="25" t="s">
        <v>5176</v>
      </c>
      <c r="C3285" s="25">
        <v>532735</v>
      </c>
      <c r="D3285" s="25" t="s">
        <v>5177</v>
      </c>
      <c r="E3285" s="25" t="s">
        <v>375</v>
      </c>
    </row>
    <row r="3286" spans="2:5" x14ac:dyDescent="0.2">
      <c r="B3286" s="25" t="s">
        <v>5178</v>
      </c>
      <c r="C3286" s="25">
        <v>512565</v>
      </c>
      <c r="D3286" s="25" t="s">
        <v>389</v>
      </c>
      <c r="E3286" s="25" t="s">
        <v>587</v>
      </c>
    </row>
    <row r="3287" spans="2:5" x14ac:dyDescent="0.2">
      <c r="B3287" s="25" t="s">
        <v>5179</v>
      </c>
      <c r="C3287" s="25">
        <v>538119</v>
      </c>
      <c r="D3287" s="25" t="s">
        <v>389</v>
      </c>
      <c r="E3287" s="25" t="s">
        <v>404</v>
      </c>
    </row>
    <row r="3288" spans="2:5" x14ac:dyDescent="0.2">
      <c r="B3288" s="25" t="s">
        <v>5180</v>
      </c>
      <c r="C3288" s="25">
        <v>524502</v>
      </c>
      <c r="D3288" s="25" t="s">
        <v>389</v>
      </c>
      <c r="E3288" s="25" t="s">
        <v>1556</v>
      </c>
    </row>
    <row r="3289" spans="2:5" x14ac:dyDescent="0.2">
      <c r="B3289" s="25" t="s">
        <v>5181</v>
      </c>
      <c r="C3289" s="25">
        <v>524502</v>
      </c>
      <c r="D3289" s="25" t="s">
        <v>389</v>
      </c>
      <c r="E3289" s="25" t="s">
        <v>1556</v>
      </c>
    </row>
    <row r="3290" spans="2:5" x14ac:dyDescent="0.2">
      <c r="B3290" s="25" t="s">
        <v>5182</v>
      </c>
      <c r="C3290" s="25">
        <v>502271</v>
      </c>
      <c r="D3290" s="25" t="s">
        <v>389</v>
      </c>
      <c r="E3290" s="25" t="s">
        <v>574</v>
      </c>
    </row>
    <row r="3291" spans="2:5" x14ac:dyDescent="0.2">
      <c r="B3291" s="25" t="s">
        <v>5183</v>
      </c>
      <c r="C3291" s="25">
        <v>520073</v>
      </c>
      <c r="D3291" s="25" t="s">
        <v>389</v>
      </c>
      <c r="E3291" s="25" t="s">
        <v>744</v>
      </c>
    </row>
    <row r="3292" spans="2:5" x14ac:dyDescent="0.2">
      <c r="B3292" s="25" t="s">
        <v>5184</v>
      </c>
      <c r="C3292" s="25">
        <v>590070</v>
      </c>
      <c r="D3292" s="25" t="s">
        <v>5185</v>
      </c>
      <c r="E3292" s="25" t="s">
        <v>392</v>
      </c>
    </row>
    <row r="3293" spans="2:5" x14ac:dyDescent="0.2">
      <c r="B3293" s="25" t="s">
        <v>5186</v>
      </c>
      <c r="C3293" s="25">
        <v>590070</v>
      </c>
      <c r="D3293" s="25" t="s">
        <v>5185</v>
      </c>
      <c r="E3293" s="25" t="s">
        <v>392</v>
      </c>
    </row>
    <row r="3294" spans="2:5" x14ac:dyDescent="0.2">
      <c r="B3294" s="25" t="s">
        <v>5187</v>
      </c>
      <c r="C3294" s="25">
        <v>532692</v>
      </c>
      <c r="D3294" s="25" t="s">
        <v>5188</v>
      </c>
      <c r="E3294" s="25" t="s">
        <v>584</v>
      </c>
    </row>
    <row r="3295" spans="2:5" x14ac:dyDescent="0.2">
      <c r="B3295" s="25" t="s">
        <v>5189</v>
      </c>
      <c r="C3295" s="25">
        <v>539673</v>
      </c>
      <c r="D3295" s="25" t="s">
        <v>389</v>
      </c>
      <c r="E3295" s="25" t="s">
        <v>423</v>
      </c>
    </row>
    <row r="3296" spans="2:5" x14ac:dyDescent="0.2">
      <c r="B3296" s="25" t="s">
        <v>5190</v>
      </c>
      <c r="C3296" s="25">
        <v>531273</v>
      </c>
      <c r="D3296" s="25" t="s">
        <v>389</v>
      </c>
      <c r="E3296" s="25" t="s">
        <v>475</v>
      </c>
    </row>
    <row r="3297" spans="2:5" x14ac:dyDescent="0.2">
      <c r="B3297" s="25" t="s">
        <v>5191</v>
      </c>
      <c r="C3297" s="25">
        <v>531273</v>
      </c>
      <c r="D3297" s="25" t="s">
        <v>389</v>
      </c>
      <c r="E3297" s="25" t="s">
        <v>475</v>
      </c>
    </row>
    <row r="3298" spans="2:5" x14ac:dyDescent="0.2">
      <c r="B3298" s="25" t="s">
        <v>5192</v>
      </c>
      <c r="C3298" s="25">
        <v>539814</v>
      </c>
      <c r="D3298" s="25" t="s">
        <v>389</v>
      </c>
      <c r="E3298" s="25" t="s">
        <v>411</v>
      </c>
    </row>
    <row r="3299" spans="2:5" x14ac:dyDescent="0.2">
      <c r="B3299" s="25" t="s">
        <v>5193</v>
      </c>
      <c r="C3299" s="25">
        <v>540125</v>
      </c>
      <c r="D3299" s="25" t="s">
        <v>389</v>
      </c>
      <c r="E3299" s="25" t="s">
        <v>503</v>
      </c>
    </row>
    <row r="3300" spans="2:5" x14ac:dyDescent="0.2">
      <c r="B3300" s="25" t="s">
        <v>5194</v>
      </c>
      <c r="C3300" s="25">
        <v>532497</v>
      </c>
      <c r="D3300" s="25" t="s">
        <v>5195</v>
      </c>
      <c r="E3300" s="25" t="s">
        <v>1021</v>
      </c>
    </row>
    <row r="3301" spans="2:5" x14ac:dyDescent="0.2">
      <c r="B3301" s="25" t="s">
        <v>5196</v>
      </c>
      <c r="C3301" s="25">
        <v>531412</v>
      </c>
      <c r="D3301" s="25" t="s">
        <v>389</v>
      </c>
      <c r="E3301" s="25" t="s">
        <v>571</v>
      </c>
    </row>
    <row r="3302" spans="2:5" x14ac:dyDescent="0.2">
      <c r="B3302" s="25" t="s">
        <v>5197</v>
      </c>
      <c r="C3302" s="25">
        <v>531412</v>
      </c>
      <c r="D3302" s="25" t="s">
        <v>389</v>
      </c>
      <c r="E3302" s="25" t="s">
        <v>571</v>
      </c>
    </row>
    <row r="3303" spans="2:5" x14ac:dyDescent="0.2">
      <c r="B3303" s="25" t="s">
        <v>5198</v>
      </c>
      <c r="C3303" s="25">
        <v>539837</v>
      </c>
      <c r="D3303" s="25" t="s">
        <v>389</v>
      </c>
      <c r="E3303" s="25" t="s">
        <v>574</v>
      </c>
    </row>
    <row r="3304" spans="2:5" x14ac:dyDescent="0.2">
      <c r="B3304" s="25" t="s">
        <v>5199</v>
      </c>
      <c r="C3304" s="25">
        <v>526813</v>
      </c>
      <c r="D3304" s="25" t="s">
        <v>389</v>
      </c>
      <c r="E3304" s="25" t="s">
        <v>2559</v>
      </c>
    </row>
    <row r="3305" spans="2:5" x14ac:dyDescent="0.2">
      <c r="B3305" s="25" t="s">
        <v>5200</v>
      </c>
      <c r="C3305" s="25">
        <v>531552</v>
      </c>
      <c r="D3305" s="25" t="s">
        <v>389</v>
      </c>
      <c r="E3305" s="25" t="s">
        <v>475</v>
      </c>
    </row>
    <row r="3306" spans="2:5" x14ac:dyDescent="0.2">
      <c r="B3306" s="25" t="s">
        <v>5201</v>
      </c>
      <c r="C3306" s="25">
        <v>538921</v>
      </c>
      <c r="D3306" s="25" t="s">
        <v>389</v>
      </c>
      <c r="E3306" s="25" t="s">
        <v>587</v>
      </c>
    </row>
    <row r="3307" spans="2:5" x14ac:dyDescent="0.2">
      <c r="B3307" s="25" t="s">
        <v>5202</v>
      </c>
      <c r="C3307" s="25">
        <v>514316</v>
      </c>
      <c r="D3307" s="25" t="s">
        <v>389</v>
      </c>
      <c r="E3307" s="25" t="s">
        <v>404</v>
      </c>
    </row>
    <row r="3308" spans="2:5" x14ac:dyDescent="0.2">
      <c r="B3308" s="25" t="s">
        <v>5203</v>
      </c>
      <c r="C3308" s="25">
        <v>531887</v>
      </c>
      <c r="D3308" s="25" t="s">
        <v>389</v>
      </c>
      <c r="E3308" s="25" t="s">
        <v>503</v>
      </c>
    </row>
    <row r="3309" spans="2:5" x14ac:dyDescent="0.2">
      <c r="B3309" s="25" t="s">
        <v>5204</v>
      </c>
      <c r="C3309" s="25">
        <v>540270</v>
      </c>
      <c r="D3309" s="25" t="s">
        <v>389</v>
      </c>
      <c r="E3309" s="25" t="s">
        <v>411</v>
      </c>
    </row>
    <row r="3310" spans="2:5" x14ac:dyDescent="0.2">
      <c r="B3310" s="25" t="s">
        <v>5205</v>
      </c>
      <c r="C3310" s="25">
        <v>542649</v>
      </c>
      <c r="D3310" s="25" t="s">
        <v>5206</v>
      </c>
      <c r="E3310" s="25" t="s">
        <v>5207</v>
      </c>
    </row>
    <row r="3311" spans="2:5" x14ac:dyDescent="0.2">
      <c r="B3311" s="25" t="s">
        <v>5208</v>
      </c>
      <c r="C3311" s="25">
        <v>500339</v>
      </c>
      <c r="D3311" s="25" t="s">
        <v>5209</v>
      </c>
      <c r="E3311" s="25" t="s">
        <v>603</v>
      </c>
    </row>
    <row r="3312" spans="2:5" x14ac:dyDescent="0.2">
      <c r="B3312" s="25" t="s">
        <v>5210</v>
      </c>
      <c r="C3312" s="25">
        <v>532441</v>
      </c>
      <c r="D3312" s="25" t="s">
        <v>389</v>
      </c>
      <c r="E3312" s="25" t="s">
        <v>404</v>
      </c>
    </row>
    <row r="3313" spans="2:5" x14ac:dyDescent="0.2">
      <c r="B3313" s="25" t="s">
        <v>5211</v>
      </c>
      <c r="C3313" s="25">
        <v>531694</v>
      </c>
      <c r="D3313" s="25" t="s">
        <v>389</v>
      </c>
      <c r="E3313" s="25" t="s">
        <v>475</v>
      </c>
    </row>
    <row r="3314" spans="2:5" x14ac:dyDescent="0.2">
      <c r="B3314" s="25" t="s">
        <v>5212</v>
      </c>
      <c r="C3314" s="25">
        <v>523523</v>
      </c>
      <c r="D3314" s="25" t="s">
        <v>5213</v>
      </c>
      <c r="E3314" s="25" t="s">
        <v>383</v>
      </c>
    </row>
    <row r="3315" spans="2:5" x14ac:dyDescent="0.2">
      <c r="B3315" s="25" t="s">
        <v>5214</v>
      </c>
      <c r="C3315" s="25">
        <v>530111</v>
      </c>
      <c r="D3315" s="25" t="s">
        <v>389</v>
      </c>
      <c r="E3315" s="25" t="s">
        <v>584</v>
      </c>
    </row>
    <row r="3316" spans="2:5" x14ac:dyDescent="0.2">
      <c r="B3316" s="25" t="s">
        <v>5215</v>
      </c>
      <c r="C3316" s="25">
        <v>530699</v>
      </c>
      <c r="D3316" s="25" t="s">
        <v>5216</v>
      </c>
      <c r="E3316" s="25" t="s">
        <v>404</v>
      </c>
    </row>
    <row r="3317" spans="2:5" x14ac:dyDescent="0.2">
      <c r="B3317" s="25" t="s">
        <v>5217</v>
      </c>
      <c r="C3317" s="25">
        <v>532826</v>
      </c>
      <c r="D3317" s="25" t="s">
        <v>5218</v>
      </c>
      <c r="E3317" s="25" t="s">
        <v>1128</v>
      </c>
    </row>
    <row r="3318" spans="2:5" x14ac:dyDescent="0.2">
      <c r="B3318" s="25" t="s">
        <v>5219</v>
      </c>
      <c r="C3318" s="25">
        <v>503127</v>
      </c>
      <c r="D3318" s="25" t="s">
        <v>389</v>
      </c>
      <c r="E3318" s="25" t="s">
        <v>378</v>
      </c>
    </row>
    <row r="3319" spans="2:5" x14ac:dyDescent="0.2">
      <c r="B3319" s="25" t="s">
        <v>5220</v>
      </c>
      <c r="C3319" s="25">
        <v>532503</v>
      </c>
      <c r="D3319" s="25" t="s">
        <v>389</v>
      </c>
      <c r="E3319" s="25" t="s">
        <v>404</v>
      </c>
    </row>
    <row r="3320" spans="2:5" x14ac:dyDescent="0.2">
      <c r="B3320" s="25" t="s">
        <v>5221</v>
      </c>
      <c r="C3320" s="25">
        <v>538707</v>
      </c>
      <c r="D3320" s="25" t="s">
        <v>389</v>
      </c>
      <c r="E3320" s="25" t="s">
        <v>584</v>
      </c>
    </row>
    <row r="3321" spans="2:5" x14ac:dyDescent="0.2">
      <c r="B3321" s="25" t="s">
        <v>5222</v>
      </c>
      <c r="C3321" s="25">
        <v>526873</v>
      </c>
      <c r="D3321" s="25" t="s">
        <v>389</v>
      </c>
      <c r="E3321" s="25" t="s">
        <v>599</v>
      </c>
    </row>
    <row r="3322" spans="2:5" x14ac:dyDescent="0.2">
      <c r="B3322" s="25" t="s">
        <v>5223</v>
      </c>
      <c r="C3322" s="25">
        <v>530253</v>
      </c>
      <c r="D3322" s="25" t="s">
        <v>389</v>
      </c>
      <c r="E3322" s="25" t="s">
        <v>712</v>
      </c>
    </row>
    <row r="3323" spans="2:5" x14ac:dyDescent="0.2">
      <c r="B3323" s="25" t="s">
        <v>5224</v>
      </c>
      <c r="C3323" s="25">
        <v>507962</v>
      </c>
      <c r="D3323" s="25" t="s">
        <v>389</v>
      </c>
      <c r="E3323" s="25" t="s">
        <v>406</v>
      </c>
    </row>
    <row r="3324" spans="2:5" x14ac:dyDescent="0.2">
      <c r="B3324" s="25" t="s">
        <v>5225</v>
      </c>
      <c r="C3324" s="25">
        <v>526662</v>
      </c>
      <c r="D3324" s="25" t="s">
        <v>5226</v>
      </c>
      <c r="E3324" s="25" t="s">
        <v>787</v>
      </c>
    </row>
    <row r="3325" spans="2:5" x14ac:dyDescent="0.2">
      <c r="B3325" s="25" t="s">
        <v>5227</v>
      </c>
      <c r="C3325" s="25">
        <v>531500</v>
      </c>
      <c r="D3325" s="25" t="s">
        <v>5228</v>
      </c>
      <c r="E3325" s="25" t="s">
        <v>503</v>
      </c>
    </row>
    <row r="3326" spans="2:5" x14ac:dyDescent="0.2">
      <c r="B3326" s="25" t="s">
        <v>5229</v>
      </c>
      <c r="C3326" s="25">
        <v>526823</v>
      </c>
      <c r="D3326" s="25" t="s">
        <v>389</v>
      </c>
      <c r="E3326" s="25" t="s">
        <v>475</v>
      </c>
    </row>
    <row r="3327" spans="2:5" x14ac:dyDescent="0.2">
      <c r="B3327" s="25" t="s">
        <v>5230</v>
      </c>
      <c r="C3327" s="25">
        <v>514028</v>
      </c>
      <c r="D3327" s="25" t="s">
        <v>389</v>
      </c>
      <c r="E3327" s="25" t="s">
        <v>404</v>
      </c>
    </row>
    <row r="3328" spans="2:5" x14ac:dyDescent="0.2">
      <c r="B3328" s="25" t="s">
        <v>5231</v>
      </c>
      <c r="C3328" s="25">
        <v>539495</v>
      </c>
      <c r="D3328" s="25" t="s">
        <v>389</v>
      </c>
      <c r="E3328" s="25" t="s">
        <v>406</v>
      </c>
    </row>
    <row r="3329" spans="2:5" x14ac:dyDescent="0.2">
      <c r="B3329" s="25" t="s">
        <v>5232</v>
      </c>
      <c r="C3329" s="25">
        <v>513369</v>
      </c>
      <c r="D3329" s="25" t="s">
        <v>389</v>
      </c>
      <c r="E3329" s="25" t="s">
        <v>1309</v>
      </c>
    </row>
    <row r="3330" spans="2:5" x14ac:dyDescent="0.2">
      <c r="B3330" s="25" t="s">
        <v>5233</v>
      </c>
      <c r="C3330" s="25" t="s">
        <v>389</v>
      </c>
      <c r="D3330" s="25" t="s">
        <v>5234</v>
      </c>
      <c r="E3330" s="25" t="s">
        <v>400</v>
      </c>
    </row>
    <row r="3331" spans="2:5" x14ac:dyDescent="0.2">
      <c r="B3331" s="25" t="s">
        <v>5235</v>
      </c>
      <c r="C3331" s="25">
        <v>541601</v>
      </c>
      <c r="D3331" s="25" t="s">
        <v>389</v>
      </c>
      <c r="E3331" s="25" t="s">
        <v>427</v>
      </c>
    </row>
    <row r="3332" spans="2:5" x14ac:dyDescent="0.2">
      <c r="B3332" s="25" t="s">
        <v>5236</v>
      </c>
      <c r="C3332" s="25">
        <v>522257</v>
      </c>
      <c r="D3332" s="25" t="s">
        <v>389</v>
      </c>
      <c r="E3332" s="25" t="s">
        <v>397</v>
      </c>
    </row>
    <row r="3333" spans="2:5" x14ac:dyDescent="0.2">
      <c r="B3333" s="25" t="s">
        <v>5237</v>
      </c>
      <c r="C3333" s="25">
        <v>517522</v>
      </c>
      <c r="D3333" s="25" t="s">
        <v>389</v>
      </c>
      <c r="E3333" s="25" t="s">
        <v>744</v>
      </c>
    </row>
    <row r="3334" spans="2:5" x14ac:dyDescent="0.2">
      <c r="B3334" s="25" t="s">
        <v>5238</v>
      </c>
      <c r="C3334" s="25">
        <v>512409</v>
      </c>
      <c r="D3334" s="25" t="s">
        <v>389</v>
      </c>
      <c r="E3334" s="25" t="s">
        <v>406</v>
      </c>
    </row>
    <row r="3335" spans="2:5" x14ac:dyDescent="0.2">
      <c r="B3335" s="25" t="s">
        <v>5239</v>
      </c>
      <c r="C3335" s="25" t="s">
        <v>389</v>
      </c>
      <c r="D3335" s="25" t="s">
        <v>5240</v>
      </c>
      <c r="E3335" s="25" t="s">
        <v>400</v>
      </c>
    </row>
    <row r="3336" spans="2:5" x14ac:dyDescent="0.2">
      <c r="B3336" s="25" t="s">
        <v>5241</v>
      </c>
      <c r="C3336" s="25">
        <v>500354</v>
      </c>
      <c r="D3336" s="25" t="s">
        <v>5242</v>
      </c>
      <c r="E3336" s="25" t="s">
        <v>1088</v>
      </c>
    </row>
    <row r="3337" spans="2:5" x14ac:dyDescent="0.2">
      <c r="B3337" s="25" t="s">
        <v>5243</v>
      </c>
      <c r="C3337" s="25">
        <v>532665</v>
      </c>
      <c r="D3337" s="25" t="s">
        <v>5244</v>
      </c>
      <c r="E3337" s="25" t="s">
        <v>404</v>
      </c>
    </row>
    <row r="3338" spans="2:5" x14ac:dyDescent="0.2">
      <c r="B3338" s="25" t="s">
        <v>5245</v>
      </c>
      <c r="C3338" s="25">
        <v>500355</v>
      </c>
      <c r="D3338" s="25" t="s">
        <v>5246</v>
      </c>
      <c r="E3338" s="25" t="s">
        <v>533</v>
      </c>
    </row>
    <row r="3339" spans="2:5" x14ac:dyDescent="0.2">
      <c r="B3339" s="25" t="s">
        <v>5247</v>
      </c>
      <c r="C3339" s="25">
        <v>500355</v>
      </c>
      <c r="D3339" s="25" t="s">
        <v>5246</v>
      </c>
      <c r="E3339" s="25" t="s">
        <v>533</v>
      </c>
    </row>
    <row r="3340" spans="2:5" x14ac:dyDescent="0.2">
      <c r="B3340" s="25" t="s">
        <v>5248</v>
      </c>
      <c r="C3340" s="25">
        <v>534734</v>
      </c>
      <c r="D3340" s="25" t="s">
        <v>389</v>
      </c>
      <c r="E3340" s="25" t="s">
        <v>549</v>
      </c>
    </row>
    <row r="3341" spans="2:5" x14ac:dyDescent="0.2">
      <c r="B3341" s="25" t="s">
        <v>5249</v>
      </c>
      <c r="C3341" s="25">
        <v>522281</v>
      </c>
      <c r="D3341" s="25" t="s">
        <v>389</v>
      </c>
      <c r="E3341" s="25" t="s">
        <v>687</v>
      </c>
    </row>
    <row r="3342" spans="2:5" x14ac:dyDescent="0.2">
      <c r="B3342" s="25" t="s">
        <v>5250</v>
      </c>
      <c r="C3342" s="25">
        <v>500357</v>
      </c>
      <c r="D3342" s="25" t="s">
        <v>389</v>
      </c>
      <c r="E3342" s="25" t="s">
        <v>383</v>
      </c>
    </row>
    <row r="3343" spans="2:5" x14ac:dyDescent="0.2">
      <c r="B3343" s="25" t="s">
        <v>5251</v>
      </c>
      <c r="C3343" s="25">
        <v>500358</v>
      </c>
      <c r="D3343" s="25" t="s">
        <v>389</v>
      </c>
      <c r="E3343" s="25" t="s">
        <v>406</v>
      </c>
    </row>
    <row r="3344" spans="2:5" x14ac:dyDescent="0.2">
      <c r="B3344" s="25" t="s">
        <v>5252</v>
      </c>
      <c r="C3344" s="25">
        <v>524037</v>
      </c>
      <c r="D3344" s="25" t="s">
        <v>389</v>
      </c>
      <c r="E3344" s="25" t="s">
        <v>897</v>
      </c>
    </row>
    <row r="3345" spans="2:5" x14ac:dyDescent="0.2">
      <c r="B3345" s="25" t="s">
        <v>5253</v>
      </c>
      <c r="C3345" s="25">
        <v>502587</v>
      </c>
      <c r="D3345" s="25" t="s">
        <v>389</v>
      </c>
      <c r="E3345" s="25" t="s">
        <v>383</v>
      </c>
    </row>
    <row r="3346" spans="2:5" x14ac:dyDescent="0.2">
      <c r="B3346" s="25" t="s">
        <v>5254</v>
      </c>
      <c r="C3346" s="25">
        <v>539309</v>
      </c>
      <c r="D3346" s="25" t="s">
        <v>5255</v>
      </c>
      <c r="E3346" s="25" t="s">
        <v>712</v>
      </c>
    </row>
    <row r="3347" spans="2:5" x14ac:dyDescent="0.2">
      <c r="B3347" s="25" t="s">
        <v>5256</v>
      </c>
      <c r="C3347" s="25">
        <v>523289</v>
      </c>
      <c r="D3347" s="25" t="s">
        <v>389</v>
      </c>
      <c r="E3347" s="25" t="s">
        <v>411</v>
      </c>
    </row>
    <row r="3348" spans="2:5" x14ac:dyDescent="0.2">
      <c r="B3348" s="25" t="s">
        <v>5257</v>
      </c>
      <c r="C3348" s="25">
        <v>515127</v>
      </c>
      <c r="D3348" s="25" t="s">
        <v>389</v>
      </c>
      <c r="E3348" s="25" t="s">
        <v>411</v>
      </c>
    </row>
    <row r="3349" spans="2:5" x14ac:dyDescent="0.2">
      <c r="B3349" s="25" t="s">
        <v>5258</v>
      </c>
      <c r="C3349" s="25">
        <v>538540</v>
      </c>
      <c r="D3349" s="25" t="s">
        <v>389</v>
      </c>
      <c r="E3349" s="25" t="s">
        <v>406</v>
      </c>
    </row>
    <row r="3350" spans="2:5" x14ac:dyDescent="0.2">
      <c r="B3350" s="25" t="s">
        <v>5259</v>
      </c>
      <c r="C3350" s="25">
        <v>532369</v>
      </c>
      <c r="D3350" s="25" t="s">
        <v>5260</v>
      </c>
      <c r="E3350" s="25" t="s">
        <v>917</v>
      </c>
    </row>
    <row r="3351" spans="2:5" x14ac:dyDescent="0.2">
      <c r="B3351" s="25" t="s">
        <v>5261</v>
      </c>
      <c r="C3351" s="25">
        <v>532370</v>
      </c>
      <c r="D3351" s="25" t="s">
        <v>5262</v>
      </c>
      <c r="E3351" s="25" t="s">
        <v>375</v>
      </c>
    </row>
    <row r="3352" spans="2:5" x14ac:dyDescent="0.2">
      <c r="B3352" s="25" t="s">
        <v>5263</v>
      </c>
      <c r="C3352" s="25">
        <v>514223</v>
      </c>
      <c r="D3352" s="25" t="s">
        <v>5264</v>
      </c>
      <c r="E3352" s="25" t="s">
        <v>411</v>
      </c>
    </row>
    <row r="3353" spans="2:5" x14ac:dyDescent="0.2">
      <c r="B3353" s="25" t="s">
        <v>5265</v>
      </c>
      <c r="C3353" s="25">
        <v>530951</v>
      </c>
      <c r="D3353" s="25" t="s">
        <v>389</v>
      </c>
      <c r="E3353" s="25" t="s">
        <v>482</v>
      </c>
    </row>
    <row r="3354" spans="2:5" x14ac:dyDescent="0.2">
      <c r="B3354" s="25" t="s">
        <v>5266</v>
      </c>
      <c r="C3354" s="25">
        <v>532527</v>
      </c>
      <c r="D3354" s="25" t="s">
        <v>5267</v>
      </c>
      <c r="E3354" s="25" t="s">
        <v>1309</v>
      </c>
    </row>
    <row r="3355" spans="2:5" x14ac:dyDescent="0.2">
      <c r="B3355" s="25" t="s">
        <v>5268</v>
      </c>
      <c r="C3355" s="25">
        <v>533262</v>
      </c>
      <c r="D3355" s="25" t="s">
        <v>5269</v>
      </c>
      <c r="E3355" s="25" t="s">
        <v>787</v>
      </c>
    </row>
    <row r="3356" spans="2:5" x14ac:dyDescent="0.2">
      <c r="B3356" s="25" t="s">
        <v>5270</v>
      </c>
      <c r="C3356" s="25">
        <v>532690</v>
      </c>
      <c r="D3356" s="25" t="s">
        <v>5271</v>
      </c>
      <c r="E3356" s="25" t="s">
        <v>421</v>
      </c>
    </row>
    <row r="3357" spans="2:5" x14ac:dyDescent="0.2">
      <c r="B3357" s="25" t="s">
        <v>5272</v>
      </c>
      <c r="C3357" s="25">
        <v>530925</v>
      </c>
      <c r="D3357" s="25" t="s">
        <v>389</v>
      </c>
      <c r="E3357" s="25" t="s">
        <v>406</v>
      </c>
    </row>
    <row r="3358" spans="2:5" x14ac:dyDescent="0.2">
      <c r="B3358" s="25" t="s">
        <v>5273</v>
      </c>
      <c r="C3358" s="25">
        <v>507490</v>
      </c>
      <c r="D3358" s="25" t="s">
        <v>5274</v>
      </c>
      <c r="E3358" s="25" t="s">
        <v>1088</v>
      </c>
    </row>
    <row r="3359" spans="2:5" x14ac:dyDescent="0.2">
      <c r="B3359" s="25" t="s">
        <v>5275</v>
      </c>
      <c r="C3359" s="25">
        <v>531228</v>
      </c>
      <c r="D3359" s="25" t="s">
        <v>389</v>
      </c>
      <c r="E3359" s="25" t="s">
        <v>406</v>
      </c>
    </row>
    <row r="3360" spans="2:5" x14ac:dyDescent="0.2">
      <c r="B3360" s="25" t="s">
        <v>5276</v>
      </c>
      <c r="C3360" s="25">
        <v>532987</v>
      </c>
      <c r="D3360" s="25" t="s">
        <v>5277</v>
      </c>
      <c r="E3360" s="25" t="s">
        <v>744</v>
      </c>
    </row>
    <row r="3361" spans="2:5" x14ac:dyDescent="0.2">
      <c r="B3361" s="25" t="s">
        <v>5278</v>
      </c>
      <c r="C3361" s="25">
        <v>532988</v>
      </c>
      <c r="D3361" s="25" t="s">
        <v>5279</v>
      </c>
      <c r="E3361" s="25" t="s">
        <v>744</v>
      </c>
    </row>
    <row r="3362" spans="2:5" x14ac:dyDescent="0.2">
      <c r="B3362" s="25" t="s">
        <v>5280</v>
      </c>
      <c r="C3362" s="25">
        <v>505800</v>
      </c>
      <c r="D3362" s="25" t="s">
        <v>5281</v>
      </c>
      <c r="E3362" s="25" t="s">
        <v>744</v>
      </c>
    </row>
    <row r="3363" spans="2:5" x14ac:dyDescent="0.2">
      <c r="B3363" s="25" t="s">
        <v>5282</v>
      </c>
      <c r="C3363" s="25">
        <v>532661</v>
      </c>
      <c r="D3363" s="25" t="s">
        <v>5283</v>
      </c>
      <c r="E3363" s="25" t="s">
        <v>744</v>
      </c>
    </row>
    <row r="3364" spans="2:5" x14ac:dyDescent="0.2">
      <c r="B3364" s="25" t="s">
        <v>5284</v>
      </c>
      <c r="C3364" s="25">
        <v>541945</v>
      </c>
      <c r="D3364" s="25" t="s">
        <v>389</v>
      </c>
      <c r="E3364" s="25" t="s">
        <v>787</v>
      </c>
    </row>
    <row r="3365" spans="2:5" x14ac:dyDescent="0.2">
      <c r="B3365" s="25" t="s">
        <v>5285</v>
      </c>
      <c r="C3365" s="25">
        <v>531583</v>
      </c>
      <c r="D3365" s="25" t="s">
        <v>389</v>
      </c>
      <c r="E3365" s="25" t="s">
        <v>406</v>
      </c>
    </row>
    <row r="3366" spans="2:5" x14ac:dyDescent="0.2">
      <c r="B3366" s="25" t="s">
        <v>5286</v>
      </c>
      <c r="C3366" s="25">
        <v>500360</v>
      </c>
      <c r="D3366" s="25" t="s">
        <v>389</v>
      </c>
      <c r="E3366" s="25" t="s">
        <v>397</v>
      </c>
    </row>
    <row r="3367" spans="2:5" x14ac:dyDescent="0.2">
      <c r="B3367" s="25" t="s">
        <v>5287</v>
      </c>
      <c r="C3367" s="25">
        <v>501351</v>
      </c>
      <c r="D3367" s="25" t="s">
        <v>389</v>
      </c>
      <c r="E3367" s="25" t="s">
        <v>810</v>
      </c>
    </row>
    <row r="3368" spans="2:5" x14ac:dyDescent="0.2">
      <c r="B3368" s="25" t="s">
        <v>5288</v>
      </c>
      <c r="C3368" s="25">
        <v>507966</v>
      </c>
      <c r="D3368" s="25" t="s">
        <v>389</v>
      </c>
      <c r="E3368" s="25" t="s">
        <v>590</v>
      </c>
    </row>
    <row r="3369" spans="2:5" x14ac:dyDescent="0.2">
      <c r="B3369" s="25" t="s">
        <v>5289</v>
      </c>
      <c r="C3369" s="25">
        <v>522207</v>
      </c>
      <c r="D3369" s="25" t="s">
        <v>389</v>
      </c>
      <c r="E3369" s="25" t="s">
        <v>744</v>
      </c>
    </row>
    <row r="3370" spans="2:5" x14ac:dyDescent="0.2">
      <c r="B3370" s="25" t="s">
        <v>5290</v>
      </c>
      <c r="C3370" s="25">
        <v>522207</v>
      </c>
      <c r="D3370" s="25" t="s">
        <v>389</v>
      </c>
      <c r="E3370" s="25" t="s">
        <v>744</v>
      </c>
    </row>
    <row r="3371" spans="2:5" x14ac:dyDescent="0.2">
      <c r="B3371" s="25" t="s">
        <v>5291</v>
      </c>
      <c r="C3371" s="25">
        <v>524230</v>
      </c>
      <c r="D3371" s="25" t="s">
        <v>5292</v>
      </c>
      <c r="E3371" s="25" t="s">
        <v>897</v>
      </c>
    </row>
    <row r="3372" spans="2:5" x14ac:dyDescent="0.2">
      <c r="B3372" s="25" t="s">
        <v>5293</v>
      </c>
      <c r="C3372" s="25">
        <v>531233</v>
      </c>
      <c r="D3372" s="25" t="s">
        <v>389</v>
      </c>
      <c r="E3372" s="25" t="s">
        <v>574</v>
      </c>
    </row>
    <row r="3373" spans="2:5" x14ac:dyDescent="0.2">
      <c r="B3373" s="25" t="s">
        <v>5294</v>
      </c>
      <c r="C3373" s="25">
        <v>507649</v>
      </c>
      <c r="D3373" s="25" t="s">
        <v>389</v>
      </c>
      <c r="E3373" s="25" t="s">
        <v>638</v>
      </c>
    </row>
    <row r="3374" spans="2:5" x14ac:dyDescent="0.2">
      <c r="B3374" s="25" t="s">
        <v>5295</v>
      </c>
      <c r="C3374" s="25">
        <v>532918</v>
      </c>
      <c r="D3374" s="25" t="s">
        <v>389</v>
      </c>
      <c r="E3374" s="25" t="s">
        <v>712</v>
      </c>
    </row>
    <row r="3375" spans="2:5" x14ac:dyDescent="0.2">
      <c r="B3375" s="25" t="s">
        <v>5296</v>
      </c>
      <c r="C3375" s="25">
        <v>524610</v>
      </c>
      <c r="D3375" s="25" t="s">
        <v>389</v>
      </c>
      <c r="E3375" s="25" t="s">
        <v>549</v>
      </c>
    </row>
    <row r="3376" spans="2:5" x14ac:dyDescent="0.2">
      <c r="B3376" s="25" t="s">
        <v>5297</v>
      </c>
      <c r="C3376" s="25">
        <v>540796</v>
      </c>
      <c r="D3376" s="25" t="s">
        <v>389</v>
      </c>
      <c r="E3376" s="25" t="s">
        <v>475</v>
      </c>
    </row>
    <row r="3377" spans="2:5" x14ac:dyDescent="0.2">
      <c r="B3377" s="25" t="s">
        <v>5298</v>
      </c>
      <c r="C3377" s="25">
        <v>520111</v>
      </c>
      <c r="D3377" s="25" t="s">
        <v>5299</v>
      </c>
      <c r="E3377" s="25" t="s">
        <v>787</v>
      </c>
    </row>
    <row r="3378" spans="2:5" x14ac:dyDescent="0.2">
      <c r="B3378" s="25" t="s">
        <v>5300</v>
      </c>
      <c r="C3378" s="25">
        <v>534597</v>
      </c>
      <c r="D3378" s="25" t="s">
        <v>5301</v>
      </c>
      <c r="E3378" s="25" t="s">
        <v>528</v>
      </c>
    </row>
    <row r="3379" spans="2:5" x14ac:dyDescent="0.2">
      <c r="B3379" s="25" t="s">
        <v>5302</v>
      </c>
      <c r="C3379" s="25">
        <v>533122</v>
      </c>
      <c r="D3379" s="25" t="s">
        <v>5303</v>
      </c>
      <c r="E3379" s="25" t="s">
        <v>528</v>
      </c>
    </row>
    <row r="3380" spans="2:5" x14ac:dyDescent="0.2">
      <c r="B3380" s="25" t="s">
        <v>5304</v>
      </c>
      <c r="C3380" s="25">
        <v>537840</v>
      </c>
      <c r="D3380" s="25" t="s">
        <v>389</v>
      </c>
      <c r="E3380" s="25" t="s">
        <v>787</v>
      </c>
    </row>
    <row r="3381" spans="2:5" x14ac:dyDescent="0.2">
      <c r="B3381" s="25" t="s">
        <v>5305</v>
      </c>
      <c r="C3381" s="25">
        <v>507300</v>
      </c>
      <c r="D3381" s="25" t="s">
        <v>389</v>
      </c>
      <c r="E3381" s="25" t="s">
        <v>1088</v>
      </c>
    </row>
    <row r="3382" spans="2:5" x14ac:dyDescent="0.2">
      <c r="B3382" s="25" t="s">
        <v>5306</v>
      </c>
      <c r="C3382" s="25">
        <v>533294</v>
      </c>
      <c r="D3382" s="25" t="s">
        <v>5307</v>
      </c>
      <c r="E3382" s="25" t="s">
        <v>1021</v>
      </c>
    </row>
    <row r="3383" spans="2:5" x14ac:dyDescent="0.2">
      <c r="B3383" s="25" t="s">
        <v>5308</v>
      </c>
      <c r="C3383" s="25">
        <v>526095</v>
      </c>
      <c r="D3383" s="25" t="s">
        <v>389</v>
      </c>
      <c r="E3383" s="25" t="s">
        <v>917</v>
      </c>
    </row>
    <row r="3384" spans="2:5" x14ac:dyDescent="0.2">
      <c r="B3384" s="25" t="s">
        <v>5309</v>
      </c>
      <c r="C3384" s="25">
        <v>504341</v>
      </c>
      <c r="D3384" s="25" t="s">
        <v>389</v>
      </c>
      <c r="E3384" s="25" t="s">
        <v>372</v>
      </c>
    </row>
    <row r="3385" spans="2:5" x14ac:dyDescent="0.2">
      <c r="B3385" s="25" t="s">
        <v>5310</v>
      </c>
      <c r="C3385" s="25">
        <v>541634</v>
      </c>
      <c r="D3385" s="25" t="s">
        <v>389</v>
      </c>
      <c r="E3385" s="25" t="s">
        <v>917</v>
      </c>
    </row>
    <row r="3386" spans="2:5" x14ac:dyDescent="0.2">
      <c r="B3386" s="25" t="s">
        <v>5311</v>
      </c>
      <c r="C3386" s="25">
        <v>531207</v>
      </c>
      <c r="D3386" s="25" t="s">
        <v>389</v>
      </c>
      <c r="E3386" s="25" t="s">
        <v>427</v>
      </c>
    </row>
    <row r="3387" spans="2:5" x14ac:dyDescent="0.2">
      <c r="B3387" s="25" t="s">
        <v>5312</v>
      </c>
      <c r="C3387" s="25">
        <v>500330</v>
      </c>
      <c r="D3387" s="25" t="s">
        <v>5313</v>
      </c>
      <c r="E3387" s="25" t="s">
        <v>404</v>
      </c>
    </row>
    <row r="3388" spans="2:5" x14ac:dyDescent="0.2">
      <c r="B3388" s="25" t="s">
        <v>5314</v>
      </c>
      <c r="C3388" s="25">
        <v>540065</v>
      </c>
      <c r="D3388" s="25" t="s">
        <v>5315</v>
      </c>
      <c r="E3388" s="25" t="s">
        <v>707</v>
      </c>
    </row>
    <row r="3389" spans="2:5" x14ac:dyDescent="0.2">
      <c r="B3389" s="25" t="s">
        <v>5316</v>
      </c>
      <c r="C3389" s="25">
        <v>531825</v>
      </c>
      <c r="D3389" s="25" t="s">
        <v>389</v>
      </c>
      <c r="E3389" s="25" t="s">
        <v>375</v>
      </c>
    </row>
    <row r="3390" spans="2:5" x14ac:dyDescent="0.2">
      <c r="B3390" s="25" t="s">
        <v>5317</v>
      </c>
      <c r="C3390" s="25">
        <v>537254</v>
      </c>
      <c r="D3390" s="25" t="s">
        <v>389</v>
      </c>
      <c r="E3390" s="25" t="s">
        <v>411</v>
      </c>
    </row>
    <row r="3391" spans="2:5" x14ac:dyDescent="0.2">
      <c r="B3391" s="25" t="s">
        <v>5318</v>
      </c>
      <c r="C3391" s="25">
        <v>534708</v>
      </c>
      <c r="D3391" s="25" t="s">
        <v>389</v>
      </c>
      <c r="E3391" s="25" t="s">
        <v>558</v>
      </c>
    </row>
    <row r="3392" spans="2:5" x14ac:dyDescent="0.2">
      <c r="B3392" s="25" t="s">
        <v>5319</v>
      </c>
      <c r="C3392" s="25">
        <v>533608</v>
      </c>
      <c r="D3392" s="25" t="s">
        <v>389</v>
      </c>
      <c r="E3392" s="25" t="s">
        <v>509</v>
      </c>
    </row>
    <row r="3393" spans="2:5" x14ac:dyDescent="0.2">
      <c r="B3393" s="25" t="s">
        <v>5320</v>
      </c>
      <c r="C3393" s="25">
        <v>533285</v>
      </c>
      <c r="D3393" s="25" t="s">
        <v>389</v>
      </c>
      <c r="E3393" s="25" t="s">
        <v>475</v>
      </c>
    </row>
    <row r="3394" spans="2:5" x14ac:dyDescent="0.2">
      <c r="B3394" s="25" t="s">
        <v>5321</v>
      </c>
      <c r="C3394" s="25">
        <v>539691</v>
      </c>
      <c r="D3394" s="25" t="s">
        <v>389</v>
      </c>
      <c r="E3394" s="25" t="s">
        <v>411</v>
      </c>
    </row>
    <row r="3395" spans="2:5" x14ac:dyDescent="0.2">
      <c r="B3395" s="25" t="s">
        <v>5322</v>
      </c>
      <c r="C3395" s="25">
        <v>530053</v>
      </c>
      <c r="D3395" s="25" t="s">
        <v>389</v>
      </c>
      <c r="E3395" s="25" t="s">
        <v>475</v>
      </c>
    </row>
    <row r="3396" spans="2:5" x14ac:dyDescent="0.2">
      <c r="B3396" s="25" t="s">
        <v>5323</v>
      </c>
      <c r="C3396" s="25">
        <v>513558</v>
      </c>
      <c r="D3396" s="25" t="s">
        <v>389</v>
      </c>
      <c r="E3396" s="25" t="s">
        <v>421</v>
      </c>
    </row>
    <row r="3397" spans="2:5" x14ac:dyDescent="0.2">
      <c r="B3397" s="25" t="s">
        <v>5324</v>
      </c>
      <c r="C3397" s="25">
        <v>538611</v>
      </c>
      <c r="D3397" s="25" t="s">
        <v>389</v>
      </c>
      <c r="E3397" s="25" t="s">
        <v>372</v>
      </c>
    </row>
    <row r="3398" spans="2:5" x14ac:dyDescent="0.2">
      <c r="B3398" s="25" t="s">
        <v>5325</v>
      </c>
      <c r="C3398" s="25">
        <v>532955</v>
      </c>
      <c r="D3398" s="25" t="s">
        <v>5326</v>
      </c>
      <c r="E3398" s="25" t="s">
        <v>406</v>
      </c>
    </row>
    <row r="3399" spans="2:5" x14ac:dyDescent="0.2">
      <c r="B3399" s="25" t="s">
        <v>5327</v>
      </c>
      <c r="C3399" s="25">
        <v>523650</v>
      </c>
      <c r="D3399" s="25" t="s">
        <v>389</v>
      </c>
      <c r="E3399" s="25" t="s">
        <v>397</v>
      </c>
    </row>
    <row r="3400" spans="2:5" x14ac:dyDescent="0.2">
      <c r="B3400" s="25" t="s">
        <v>5328</v>
      </c>
      <c r="C3400" s="25">
        <v>532805</v>
      </c>
      <c r="D3400" s="25" t="s">
        <v>5329</v>
      </c>
      <c r="E3400" s="25" t="s">
        <v>411</v>
      </c>
    </row>
    <row r="3401" spans="2:5" x14ac:dyDescent="0.2">
      <c r="B3401" s="25" t="s">
        <v>5330</v>
      </c>
      <c r="C3401" s="25">
        <v>532805</v>
      </c>
      <c r="D3401" s="25" t="s">
        <v>5329</v>
      </c>
      <c r="E3401" s="25" t="s">
        <v>411</v>
      </c>
    </row>
    <row r="3402" spans="2:5" x14ac:dyDescent="0.2">
      <c r="B3402" s="25" t="s">
        <v>5331</v>
      </c>
      <c r="C3402" s="25">
        <v>532884</v>
      </c>
      <c r="D3402" s="25" t="s">
        <v>5332</v>
      </c>
      <c r="E3402" s="25" t="s">
        <v>1425</v>
      </c>
    </row>
    <row r="3403" spans="2:5" x14ac:dyDescent="0.2">
      <c r="B3403" s="25" t="s">
        <v>5333</v>
      </c>
      <c r="C3403" s="25">
        <v>530815</v>
      </c>
      <c r="D3403" s="25" t="s">
        <v>389</v>
      </c>
      <c r="E3403" s="25" t="s">
        <v>437</v>
      </c>
    </row>
    <row r="3404" spans="2:5" x14ac:dyDescent="0.2">
      <c r="B3404" s="25" t="s">
        <v>5334</v>
      </c>
      <c r="C3404" s="25">
        <v>531033</v>
      </c>
      <c r="D3404" s="25" t="s">
        <v>389</v>
      </c>
      <c r="E3404" s="25" t="s">
        <v>406</v>
      </c>
    </row>
    <row r="3405" spans="2:5" x14ac:dyDescent="0.2">
      <c r="B3405" s="25" t="s">
        <v>5335</v>
      </c>
      <c r="C3405" s="25">
        <v>530807</v>
      </c>
      <c r="D3405" s="25" t="s">
        <v>389</v>
      </c>
      <c r="E3405" s="25" t="s">
        <v>475</v>
      </c>
    </row>
    <row r="3406" spans="2:5" x14ac:dyDescent="0.2">
      <c r="B3406" s="25" t="s">
        <v>5336</v>
      </c>
      <c r="C3406" s="25">
        <v>515018</v>
      </c>
      <c r="D3406" s="25" t="s">
        <v>5337</v>
      </c>
      <c r="E3406" s="25" t="s">
        <v>666</v>
      </c>
    </row>
    <row r="3407" spans="2:5" x14ac:dyDescent="0.2">
      <c r="B3407" s="25" t="s">
        <v>5338</v>
      </c>
      <c r="C3407" s="25">
        <v>540175</v>
      </c>
      <c r="D3407" s="25" t="s">
        <v>389</v>
      </c>
      <c r="E3407" s="25" t="s">
        <v>372</v>
      </c>
    </row>
    <row r="3408" spans="2:5" x14ac:dyDescent="0.2">
      <c r="B3408" s="25" t="s">
        <v>5339</v>
      </c>
      <c r="C3408" s="25">
        <v>511585</v>
      </c>
      <c r="D3408" s="25" t="s">
        <v>389</v>
      </c>
      <c r="E3408" s="25" t="s">
        <v>406</v>
      </c>
    </row>
    <row r="3409" spans="2:5" x14ac:dyDescent="0.2">
      <c r="B3409" s="25" t="s">
        <v>5340</v>
      </c>
      <c r="C3409" s="25">
        <v>512624</v>
      </c>
      <c r="D3409" s="25" t="s">
        <v>389</v>
      </c>
      <c r="E3409" s="25" t="s">
        <v>411</v>
      </c>
    </row>
    <row r="3410" spans="2:5" x14ac:dyDescent="0.2">
      <c r="B3410" s="25" t="s">
        <v>5341</v>
      </c>
      <c r="C3410" s="25">
        <v>505817</v>
      </c>
      <c r="D3410" s="25" t="s">
        <v>389</v>
      </c>
      <c r="E3410" s="25" t="s">
        <v>744</v>
      </c>
    </row>
    <row r="3411" spans="2:5" x14ac:dyDescent="0.2">
      <c r="B3411" s="25" t="s">
        <v>5342</v>
      </c>
      <c r="C3411" s="25">
        <v>505817</v>
      </c>
      <c r="D3411" s="25" t="s">
        <v>389</v>
      </c>
      <c r="E3411" s="25" t="s">
        <v>744</v>
      </c>
    </row>
    <row r="3412" spans="2:5" x14ac:dyDescent="0.2">
      <c r="B3412" s="25" t="s">
        <v>5343</v>
      </c>
      <c r="C3412" s="25">
        <v>526075</v>
      </c>
      <c r="D3412" s="25" t="s">
        <v>389</v>
      </c>
      <c r="E3412" s="25" t="s">
        <v>427</v>
      </c>
    </row>
    <row r="3413" spans="2:5" x14ac:dyDescent="0.2">
      <c r="B3413" s="25" t="s">
        <v>5344</v>
      </c>
      <c r="C3413" s="25">
        <v>530517</v>
      </c>
      <c r="D3413" s="25" t="s">
        <v>5345</v>
      </c>
      <c r="E3413" s="25" t="s">
        <v>815</v>
      </c>
    </row>
    <row r="3414" spans="2:5" x14ac:dyDescent="0.2">
      <c r="B3414" s="25" t="s">
        <v>5346</v>
      </c>
      <c r="C3414" s="25" t="s">
        <v>389</v>
      </c>
      <c r="D3414" s="25" t="s">
        <v>5347</v>
      </c>
      <c r="E3414" s="25" t="s">
        <v>400</v>
      </c>
    </row>
    <row r="3415" spans="2:5" x14ac:dyDescent="0.2">
      <c r="B3415" s="25" t="s">
        <v>5348</v>
      </c>
      <c r="C3415" s="25">
        <v>532124</v>
      </c>
      <c r="D3415" s="25" t="s">
        <v>389</v>
      </c>
      <c r="E3415" s="25" t="s">
        <v>590</v>
      </c>
    </row>
    <row r="3416" spans="2:5" x14ac:dyDescent="0.2">
      <c r="B3416" s="25" t="s">
        <v>5349</v>
      </c>
      <c r="C3416" s="25">
        <v>532124</v>
      </c>
      <c r="D3416" s="25" t="s">
        <v>389</v>
      </c>
      <c r="E3416" s="25" t="s">
        <v>590</v>
      </c>
    </row>
    <row r="3417" spans="2:5" x14ac:dyDescent="0.2">
      <c r="B3417" s="25" t="s">
        <v>5350</v>
      </c>
      <c r="C3417" s="25">
        <v>500111</v>
      </c>
      <c r="D3417" s="25" t="s">
        <v>5351</v>
      </c>
      <c r="E3417" s="25" t="s">
        <v>406</v>
      </c>
    </row>
    <row r="3418" spans="2:5" x14ac:dyDescent="0.2">
      <c r="B3418" s="25" t="s">
        <v>5352</v>
      </c>
      <c r="C3418" s="25">
        <v>503162</v>
      </c>
      <c r="D3418" s="25" t="s">
        <v>389</v>
      </c>
      <c r="E3418" s="25" t="s">
        <v>404</v>
      </c>
    </row>
    <row r="3419" spans="2:5" x14ac:dyDescent="0.2">
      <c r="B3419" s="25" t="s">
        <v>5353</v>
      </c>
      <c r="C3419" s="25">
        <v>532712</v>
      </c>
      <c r="D3419" s="25" t="s">
        <v>5354</v>
      </c>
      <c r="E3419" s="25" t="s">
        <v>1333</v>
      </c>
    </row>
    <row r="3420" spans="2:5" x14ac:dyDescent="0.2">
      <c r="B3420" s="25" t="s">
        <v>5355</v>
      </c>
      <c r="C3420" s="25">
        <v>590106</v>
      </c>
      <c r="D3420" s="25" t="s">
        <v>5356</v>
      </c>
      <c r="E3420" s="25" t="s">
        <v>372</v>
      </c>
    </row>
    <row r="3421" spans="2:5" x14ac:dyDescent="0.2">
      <c r="B3421" s="25" t="s">
        <v>5357</v>
      </c>
      <c r="C3421" s="25">
        <v>590095</v>
      </c>
      <c r="D3421" s="25" t="s">
        <v>5358</v>
      </c>
      <c r="E3421" s="25" t="s">
        <v>372</v>
      </c>
    </row>
    <row r="3422" spans="2:5" x14ac:dyDescent="0.2">
      <c r="B3422" s="25" t="s">
        <v>5359</v>
      </c>
      <c r="C3422" s="25">
        <v>590113</v>
      </c>
      <c r="D3422" s="25" t="s">
        <v>5360</v>
      </c>
      <c r="E3422" s="25" t="s">
        <v>372</v>
      </c>
    </row>
    <row r="3423" spans="2:5" x14ac:dyDescent="0.2">
      <c r="B3423" s="25" t="s">
        <v>5361</v>
      </c>
      <c r="C3423" s="25">
        <v>590104</v>
      </c>
      <c r="D3423" s="25" t="s">
        <v>5362</v>
      </c>
      <c r="E3423" s="25" t="s">
        <v>372</v>
      </c>
    </row>
    <row r="3424" spans="2:5" x14ac:dyDescent="0.2">
      <c r="B3424" s="25" t="s">
        <v>5363</v>
      </c>
      <c r="C3424" s="25">
        <v>590103</v>
      </c>
      <c r="D3424" s="25" t="s">
        <v>5364</v>
      </c>
      <c r="E3424" s="25" t="s">
        <v>372</v>
      </c>
    </row>
    <row r="3425" spans="2:5" x14ac:dyDescent="0.2">
      <c r="B3425" s="25" t="s">
        <v>5365</v>
      </c>
      <c r="C3425" s="25">
        <v>590108</v>
      </c>
      <c r="D3425" s="25" t="s">
        <v>5366</v>
      </c>
      <c r="E3425" s="25" t="s">
        <v>372</v>
      </c>
    </row>
    <row r="3426" spans="2:5" x14ac:dyDescent="0.2">
      <c r="B3426" s="25" t="s">
        <v>5367</v>
      </c>
      <c r="C3426" s="25">
        <v>590109</v>
      </c>
      <c r="D3426" s="25" t="s">
        <v>5368</v>
      </c>
      <c r="E3426" s="25" t="s">
        <v>372</v>
      </c>
    </row>
    <row r="3427" spans="2:5" x14ac:dyDescent="0.2">
      <c r="B3427" s="25" t="s">
        <v>5369</v>
      </c>
      <c r="C3427" s="25">
        <v>540709</v>
      </c>
      <c r="D3427" s="25" t="s">
        <v>5370</v>
      </c>
      <c r="E3427" s="25" t="s">
        <v>447</v>
      </c>
    </row>
    <row r="3428" spans="2:5" x14ac:dyDescent="0.2">
      <c r="B3428" s="25" t="s">
        <v>5371</v>
      </c>
      <c r="C3428" s="25">
        <v>523445</v>
      </c>
      <c r="D3428" s="25" t="s">
        <v>5372</v>
      </c>
      <c r="E3428" s="25" t="s">
        <v>787</v>
      </c>
    </row>
    <row r="3429" spans="2:5" x14ac:dyDescent="0.2">
      <c r="B3429" s="25" t="s">
        <v>5373</v>
      </c>
      <c r="C3429" s="25">
        <v>500325</v>
      </c>
      <c r="D3429" s="25" t="s">
        <v>5374</v>
      </c>
      <c r="E3429" s="25" t="s">
        <v>520</v>
      </c>
    </row>
    <row r="3430" spans="2:5" x14ac:dyDescent="0.2">
      <c r="B3430" s="25" t="s">
        <v>5375</v>
      </c>
      <c r="C3430" s="25">
        <v>500390</v>
      </c>
      <c r="D3430" s="25" t="s">
        <v>5376</v>
      </c>
      <c r="E3430" s="25" t="s">
        <v>528</v>
      </c>
    </row>
    <row r="3431" spans="2:5" x14ac:dyDescent="0.2">
      <c r="B3431" s="25" t="s">
        <v>5377</v>
      </c>
      <c r="C3431" s="25">
        <v>533107</v>
      </c>
      <c r="D3431" s="25" t="s">
        <v>5378</v>
      </c>
      <c r="E3431" s="25" t="s">
        <v>862</v>
      </c>
    </row>
    <row r="3432" spans="2:5" x14ac:dyDescent="0.2">
      <c r="B3432" s="25" t="s">
        <v>5379</v>
      </c>
      <c r="C3432" s="25">
        <v>540767</v>
      </c>
      <c r="D3432" s="25" t="s">
        <v>5380</v>
      </c>
      <c r="E3432" s="25" t="s">
        <v>2794</v>
      </c>
    </row>
    <row r="3433" spans="2:5" x14ac:dyDescent="0.2">
      <c r="B3433" s="25" t="s">
        <v>5381</v>
      </c>
      <c r="C3433" s="25">
        <v>532939</v>
      </c>
      <c r="D3433" s="25" t="s">
        <v>5382</v>
      </c>
      <c r="E3433" s="25" t="s">
        <v>528</v>
      </c>
    </row>
    <row r="3434" spans="2:5" x14ac:dyDescent="0.2">
      <c r="B3434" s="25" t="s">
        <v>5383</v>
      </c>
      <c r="C3434" s="25">
        <v>511712</v>
      </c>
      <c r="D3434" s="25" t="s">
        <v>389</v>
      </c>
      <c r="E3434" s="25" t="s">
        <v>372</v>
      </c>
    </row>
    <row r="3435" spans="2:5" x14ac:dyDescent="0.2">
      <c r="B3435" s="25" t="s">
        <v>5384</v>
      </c>
      <c r="C3435" s="25">
        <v>539760</v>
      </c>
      <c r="D3435" s="25" t="s">
        <v>389</v>
      </c>
      <c r="E3435" s="25" t="s">
        <v>687</v>
      </c>
    </row>
    <row r="3436" spans="2:5" x14ac:dyDescent="0.2">
      <c r="B3436" s="25" t="s">
        <v>5385</v>
      </c>
      <c r="C3436" s="25">
        <v>532915</v>
      </c>
      <c r="D3436" s="25" t="s">
        <v>5386</v>
      </c>
      <c r="E3436" s="25" t="s">
        <v>372</v>
      </c>
    </row>
    <row r="3437" spans="2:5" x14ac:dyDescent="0.2">
      <c r="B3437" s="25" t="s">
        <v>5387</v>
      </c>
      <c r="C3437" s="25">
        <v>540426</v>
      </c>
      <c r="D3437" s="25" t="s">
        <v>389</v>
      </c>
      <c r="E3437" s="25" t="s">
        <v>475</v>
      </c>
    </row>
    <row r="3438" spans="2:5" x14ac:dyDescent="0.2">
      <c r="B3438" s="25" t="s">
        <v>5388</v>
      </c>
      <c r="C3438" s="25">
        <v>513043</v>
      </c>
      <c r="D3438" s="25" t="s">
        <v>389</v>
      </c>
      <c r="E3438" s="25" t="s">
        <v>712</v>
      </c>
    </row>
    <row r="3439" spans="2:5" x14ac:dyDescent="0.2">
      <c r="B3439" s="25" t="s">
        <v>5389</v>
      </c>
      <c r="C3439" s="25">
        <v>512487</v>
      </c>
      <c r="D3439" s="25" t="s">
        <v>389</v>
      </c>
      <c r="E3439" s="25" t="s">
        <v>411</v>
      </c>
    </row>
    <row r="3440" spans="2:5" x14ac:dyDescent="0.2">
      <c r="B3440" s="25" t="s">
        <v>5390</v>
      </c>
      <c r="C3440" s="25">
        <v>505658</v>
      </c>
      <c r="D3440" s="25" t="s">
        <v>389</v>
      </c>
      <c r="E3440" s="25" t="s">
        <v>397</v>
      </c>
    </row>
    <row r="3441" spans="2:5" x14ac:dyDescent="0.2">
      <c r="B3441" s="25" t="s">
        <v>5391</v>
      </c>
      <c r="C3441" s="25">
        <v>504360</v>
      </c>
      <c r="D3441" s="25" t="s">
        <v>389</v>
      </c>
      <c r="E3441" s="25" t="s">
        <v>411</v>
      </c>
    </row>
    <row r="3442" spans="2:5" x14ac:dyDescent="0.2">
      <c r="B3442" s="25" t="s">
        <v>5392</v>
      </c>
      <c r="C3442" s="25">
        <v>511149</v>
      </c>
      <c r="D3442" s="25" t="s">
        <v>389</v>
      </c>
      <c r="E3442" s="25" t="s">
        <v>810</v>
      </c>
    </row>
    <row r="3443" spans="2:5" x14ac:dyDescent="0.2">
      <c r="B3443" s="25" t="s">
        <v>5393</v>
      </c>
      <c r="C3443" s="25">
        <v>530919</v>
      </c>
      <c r="D3443" s="25" t="s">
        <v>5394</v>
      </c>
      <c r="E3443" s="25" t="s">
        <v>3728</v>
      </c>
    </row>
    <row r="3444" spans="2:5" x14ac:dyDescent="0.2">
      <c r="B3444" s="25" t="s">
        <v>5395</v>
      </c>
      <c r="C3444" s="25" t="s">
        <v>389</v>
      </c>
      <c r="D3444" s="25" t="s">
        <v>5396</v>
      </c>
      <c r="E3444" s="25" t="s">
        <v>3728</v>
      </c>
    </row>
    <row r="3445" spans="2:5" x14ac:dyDescent="0.2">
      <c r="B3445" s="25" t="s">
        <v>5397</v>
      </c>
      <c r="C3445" s="25">
        <v>532923</v>
      </c>
      <c r="D3445" s="25" t="s">
        <v>5398</v>
      </c>
      <c r="E3445" s="25" t="s">
        <v>503</v>
      </c>
    </row>
    <row r="3446" spans="2:5" x14ac:dyDescent="0.2">
      <c r="B3446" s="25" t="s">
        <v>5399</v>
      </c>
      <c r="C3446" s="25">
        <v>535322</v>
      </c>
      <c r="D3446" s="25" t="s">
        <v>5400</v>
      </c>
      <c r="E3446" s="25" t="s">
        <v>447</v>
      </c>
    </row>
    <row r="3447" spans="2:5" x14ac:dyDescent="0.2">
      <c r="B3447" s="25" t="s">
        <v>5401</v>
      </c>
      <c r="C3447" s="25">
        <v>532687</v>
      </c>
      <c r="D3447" s="25" t="s">
        <v>5402</v>
      </c>
      <c r="E3447" s="25" t="s">
        <v>2381</v>
      </c>
    </row>
    <row r="3448" spans="2:5" x14ac:dyDescent="0.2">
      <c r="B3448" s="25" t="s">
        <v>5403</v>
      </c>
      <c r="C3448" s="25">
        <v>532687</v>
      </c>
      <c r="D3448" s="25" t="s">
        <v>5402</v>
      </c>
      <c r="E3448" s="25" t="s">
        <v>2381</v>
      </c>
    </row>
    <row r="3449" spans="2:5" x14ac:dyDescent="0.2">
      <c r="B3449" s="25" t="s">
        <v>5404</v>
      </c>
      <c r="C3449" s="25">
        <v>524218</v>
      </c>
      <c r="D3449" s="25" t="s">
        <v>389</v>
      </c>
      <c r="E3449" s="25" t="s">
        <v>427</v>
      </c>
    </row>
    <row r="3450" spans="2:5" x14ac:dyDescent="0.2">
      <c r="B3450" s="25" t="s">
        <v>5405</v>
      </c>
      <c r="C3450" s="25">
        <v>505509</v>
      </c>
      <c r="D3450" s="25" t="s">
        <v>5406</v>
      </c>
      <c r="E3450" s="25" t="s">
        <v>509</v>
      </c>
    </row>
    <row r="3451" spans="2:5" x14ac:dyDescent="0.2">
      <c r="B3451" s="25" t="s">
        <v>5407</v>
      </c>
      <c r="C3451" s="25">
        <v>515085</v>
      </c>
      <c r="D3451" s="25" t="s">
        <v>389</v>
      </c>
      <c r="E3451" s="25" t="s">
        <v>666</v>
      </c>
    </row>
    <row r="3452" spans="2:5" x14ac:dyDescent="0.2">
      <c r="B3452" s="25" t="s">
        <v>5408</v>
      </c>
      <c r="C3452" s="25">
        <v>519191</v>
      </c>
      <c r="D3452" s="25" t="s">
        <v>5409</v>
      </c>
      <c r="E3452" s="25" t="s">
        <v>5410</v>
      </c>
    </row>
    <row r="3453" spans="2:5" x14ac:dyDescent="0.2">
      <c r="B3453" s="25" t="s">
        <v>5411</v>
      </c>
      <c r="C3453" s="25">
        <v>505368</v>
      </c>
      <c r="D3453" s="25" t="s">
        <v>5412</v>
      </c>
      <c r="E3453" s="25" t="s">
        <v>397</v>
      </c>
    </row>
    <row r="3454" spans="2:5" x14ac:dyDescent="0.2">
      <c r="B3454" s="25" t="s">
        <v>5413</v>
      </c>
      <c r="C3454" s="25">
        <v>531888</v>
      </c>
      <c r="D3454" s="25" t="s">
        <v>389</v>
      </c>
      <c r="E3454" s="25" t="s">
        <v>397</v>
      </c>
    </row>
    <row r="3455" spans="2:5" x14ac:dyDescent="0.2">
      <c r="B3455" s="25" t="s">
        <v>5414</v>
      </c>
      <c r="C3455" s="25">
        <v>539669</v>
      </c>
      <c r="D3455" s="25" t="s">
        <v>389</v>
      </c>
      <c r="E3455" s="25" t="s">
        <v>406</v>
      </c>
    </row>
    <row r="3456" spans="2:5" x14ac:dyDescent="0.2">
      <c r="B3456" s="25" t="s">
        <v>5415</v>
      </c>
      <c r="C3456" s="25">
        <v>531952</v>
      </c>
      <c r="D3456" s="25" t="s">
        <v>389</v>
      </c>
      <c r="E3456" s="25" t="s">
        <v>404</v>
      </c>
    </row>
    <row r="3457" spans="2:5" x14ac:dyDescent="0.2">
      <c r="B3457" s="25" t="s">
        <v>5416</v>
      </c>
      <c r="C3457" s="25">
        <v>530271</v>
      </c>
      <c r="D3457" s="25" t="s">
        <v>389</v>
      </c>
      <c r="E3457" s="25" t="s">
        <v>406</v>
      </c>
    </row>
    <row r="3458" spans="2:5" x14ac:dyDescent="0.2">
      <c r="B3458" s="25" t="s">
        <v>5417</v>
      </c>
      <c r="C3458" s="25">
        <v>532766</v>
      </c>
      <c r="D3458" s="25" t="s">
        <v>389</v>
      </c>
      <c r="E3458" s="25" t="s">
        <v>787</v>
      </c>
    </row>
    <row r="3459" spans="2:5" x14ac:dyDescent="0.2">
      <c r="B3459" s="25" t="s">
        <v>5418</v>
      </c>
      <c r="C3459" s="25">
        <v>539435</v>
      </c>
      <c r="D3459" s="25" t="s">
        <v>389</v>
      </c>
      <c r="E3459" s="25" t="s">
        <v>372</v>
      </c>
    </row>
    <row r="3460" spans="2:5" x14ac:dyDescent="0.2">
      <c r="B3460" s="25" t="s">
        <v>5419</v>
      </c>
      <c r="C3460" s="25">
        <v>519230</v>
      </c>
      <c r="D3460" s="25" t="s">
        <v>389</v>
      </c>
      <c r="E3460" s="25" t="s">
        <v>411</v>
      </c>
    </row>
    <row r="3461" spans="2:5" x14ac:dyDescent="0.2">
      <c r="B3461" s="25" t="s">
        <v>5420</v>
      </c>
      <c r="C3461" s="25">
        <v>520008</v>
      </c>
      <c r="D3461" s="25" t="s">
        <v>5421</v>
      </c>
      <c r="E3461" s="25" t="s">
        <v>744</v>
      </c>
    </row>
    <row r="3462" spans="2:5" x14ac:dyDescent="0.2">
      <c r="B3462" s="25" t="s">
        <v>5422</v>
      </c>
      <c r="C3462" s="25">
        <v>540590</v>
      </c>
      <c r="D3462" s="25" t="s">
        <v>389</v>
      </c>
      <c r="E3462" s="25" t="s">
        <v>719</v>
      </c>
    </row>
    <row r="3463" spans="2:5" x14ac:dyDescent="0.2">
      <c r="B3463" s="25" t="s">
        <v>5423</v>
      </c>
      <c r="C3463" s="25">
        <v>524480</v>
      </c>
      <c r="D3463" s="25" t="s">
        <v>389</v>
      </c>
      <c r="E3463" s="25" t="s">
        <v>437</v>
      </c>
    </row>
    <row r="3464" spans="2:5" x14ac:dyDescent="0.2">
      <c r="B3464" s="25" t="s">
        <v>5424</v>
      </c>
      <c r="C3464" s="25">
        <v>540082</v>
      </c>
      <c r="D3464" s="25" t="s">
        <v>389</v>
      </c>
      <c r="E3464" s="25" t="s">
        <v>712</v>
      </c>
    </row>
    <row r="3465" spans="2:5" x14ac:dyDescent="0.2">
      <c r="B3465" s="25" t="s">
        <v>5425</v>
      </c>
      <c r="C3465" s="25">
        <v>504365</v>
      </c>
      <c r="D3465" s="25" t="s">
        <v>389</v>
      </c>
      <c r="E3465" s="25" t="s">
        <v>372</v>
      </c>
    </row>
    <row r="3466" spans="2:5" x14ac:dyDescent="0.2">
      <c r="B3466" s="25" t="s">
        <v>5426</v>
      </c>
      <c r="C3466" s="25">
        <v>541151</v>
      </c>
      <c r="D3466" s="25" t="s">
        <v>389</v>
      </c>
      <c r="E3466" s="25" t="s">
        <v>473</v>
      </c>
    </row>
    <row r="3467" spans="2:5" x14ac:dyDescent="0.2">
      <c r="B3467" s="25" t="s">
        <v>5427</v>
      </c>
      <c r="C3467" s="25">
        <v>541151</v>
      </c>
      <c r="D3467" s="25" t="s">
        <v>389</v>
      </c>
      <c r="E3467" s="25" t="s">
        <v>473</v>
      </c>
    </row>
    <row r="3468" spans="2:5" x14ac:dyDescent="0.2">
      <c r="B3468" s="25" t="s">
        <v>5428</v>
      </c>
      <c r="C3468" s="25">
        <v>507508</v>
      </c>
      <c r="D3468" s="25" t="s">
        <v>389</v>
      </c>
      <c r="E3468" s="25" t="s">
        <v>1088</v>
      </c>
    </row>
    <row r="3469" spans="2:5" x14ac:dyDescent="0.2">
      <c r="B3469" s="25" t="s">
        <v>5429</v>
      </c>
      <c r="C3469" s="25">
        <v>530251</v>
      </c>
      <c r="D3469" s="25" t="s">
        <v>389</v>
      </c>
      <c r="E3469" s="25" t="s">
        <v>411</v>
      </c>
    </row>
    <row r="3470" spans="2:5" x14ac:dyDescent="0.2">
      <c r="B3470" s="25" t="s">
        <v>5430</v>
      </c>
      <c r="C3470" s="25">
        <v>514177</v>
      </c>
      <c r="D3470" s="25" t="s">
        <v>389</v>
      </c>
      <c r="E3470" s="25" t="s">
        <v>404</v>
      </c>
    </row>
    <row r="3471" spans="2:5" x14ac:dyDescent="0.2">
      <c r="B3471" s="25" t="s">
        <v>5431</v>
      </c>
      <c r="C3471" s="25">
        <v>531539</v>
      </c>
      <c r="D3471" s="25" t="s">
        <v>389</v>
      </c>
      <c r="E3471" s="25" t="s">
        <v>421</v>
      </c>
    </row>
    <row r="3472" spans="2:5" x14ac:dyDescent="0.2">
      <c r="B3472" s="25" t="s">
        <v>5432</v>
      </c>
      <c r="C3472" s="25">
        <v>526861</v>
      </c>
      <c r="D3472" s="25" t="s">
        <v>389</v>
      </c>
      <c r="E3472" s="25" t="s">
        <v>397</v>
      </c>
    </row>
    <row r="3473" spans="2:5" x14ac:dyDescent="0.2">
      <c r="B3473" s="25" t="s">
        <v>5433</v>
      </c>
      <c r="C3473" s="25">
        <v>523021</v>
      </c>
      <c r="D3473" s="25" t="s">
        <v>389</v>
      </c>
      <c r="E3473" s="25" t="s">
        <v>584</v>
      </c>
    </row>
    <row r="3474" spans="2:5" x14ac:dyDescent="0.2">
      <c r="B3474" s="25" t="s">
        <v>5434</v>
      </c>
      <c r="C3474" s="25">
        <v>526492</v>
      </c>
      <c r="D3474" s="25" t="s">
        <v>389</v>
      </c>
      <c r="E3474" s="25" t="s">
        <v>1309</v>
      </c>
    </row>
    <row r="3475" spans="2:5" x14ac:dyDescent="0.2">
      <c r="B3475" s="25" t="s">
        <v>5435</v>
      </c>
      <c r="C3475" s="25">
        <v>542383</v>
      </c>
      <c r="D3475" s="25" t="s">
        <v>5436</v>
      </c>
      <c r="E3475" s="25" t="s">
        <v>710</v>
      </c>
    </row>
    <row r="3476" spans="2:5" x14ac:dyDescent="0.2">
      <c r="B3476" s="25" t="s">
        <v>5437</v>
      </c>
      <c r="C3476" s="25">
        <v>541556</v>
      </c>
      <c r="D3476" s="25" t="s">
        <v>5438</v>
      </c>
      <c r="E3476" s="25" t="s">
        <v>787</v>
      </c>
    </row>
    <row r="3477" spans="2:5" x14ac:dyDescent="0.2">
      <c r="B3477" s="25" t="s">
        <v>5439</v>
      </c>
      <c r="C3477" s="25">
        <v>519097</v>
      </c>
      <c r="D3477" s="25" t="s">
        <v>389</v>
      </c>
      <c r="E3477" s="25" t="s">
        <v>437</v>
      </c>
    </row>
    <row r="3478" spans="2:5" x14ac:dyDescent="0.2">
      <c r="B3478" s="25" t="s">
        <v>5440</v>
      </c>
      <c r="C3478" s="25">
        <v>526407</v>
      </c>
      <c r="D3478" s="25" t="s">
        <v>389</v>
      </c>
      <c r="E3478" s="25" t="s">
        <v>503</v>
      </c>
    </row>
    <row r="3479" spans="2:5" x14ac:dyDescent="0.2">
      <c r="B3479" s="25" t="s">
        <v>5441</v>
      </c>
      <c r="C3479" s="25">
        <v>540843</v>
      </c>
      <c r="D3479" s="25" t="s">
        <v>389</v>
      </c>
      <c r="E3479" s="25" t="s">
        <v>3169</v>
      </c>
    </row>
    <row r="3480" spans="2:5" x14ac:dyDescent="0.2">
      <c r="B3480" s="25" t="s">
        <v>5442</v>
      </c>
      <c r="C3480" s="25" t="s">
        <v>389</v>
      </c>
      <c r="D3480" s="25" t="s">
        <v>5443</v>
      </c>
      <c r="E3480" s="25" t="s">
        <v>400</v>
      </c>
    </row>
    <row r="3481" spans="2:5" x14ac:dyDescent="0.2">
      <c r="B3481" s="25" t="s">
        <v>5444</v>
      </c>
      <c r="C3481" s="25">
        <v>512618</v>
      </c>
      <c r="D3481" s="25" t="s">
        <v>389</v>
      </c>
      <c r="E3481" s="25" t="s">
        <v>404</v>
      </c>
    </row>
    <row r="3482" spans="2:5" x14ac:dyDescent="0.2">
      <c r="B3482" s="25" t="s">
        <v>5445</v>
      </c>
      <c r="C3482" s="25">
        <v>540358</v>
      </c>
      <c r="D3482" s="25" t="s">
        <v>389</v>
      </c>
      <c r="E3482" s="25" t="s">
        <v>687</v>
      </c>
    </row>
    <row r="3483" spans="2:5" x14ac:dyDescent="0.2">
      <c r="B3483" s="25" t="s">
        <v>5446</v>
      </c>
      <c r="C3483" s="25">
        <v>500365</v>
      </c>
      <c r="D3483" s="25" t="s">
        <v>389</v>
      </c>
      <c r="E3483" s="25" t="s">
        <v>421</v>
      </c>
    </row>
    <row r="3484" spans="2:5" x14ac:dyDescent="0.2">
      <c r="B3484" s="25" t="s">
        <v>5447</v>
      </c>
      <c r="C3484" s="25">
        <v>531447</v>
      </c>
      <c r="D3484" s="25" t="s">
        <v>389</v>
      </c>
      <c r="E3484" s="25" t="s">
        <v>411</v>
      </c>
    </row>
    <row r="3485" spans="2:5" x14ac:dyDescent="0.2">
      <c r="B3485" s="25" t="s">
        <v>5448</v>
      </c>
      <c r="C3485" s="25">
        <v>531822</v>
      </c>
      <c r="D3485" s="25" t="s">
        <v>389</v>
      </c>
      <c r="E3485" s="25" t="s">
        <v>475</v>
      </c>
    </row>
    <row r="3486" spans="2:5" x14ac:dyDescent="0.2">
      <c r="B3486" s="25" t="s">
        <v>5449</v>
      </c>
      <c r="C3486" s="25">
        <v>532731</v>
      </c>
      <c r="D3486" s="25" t="s">
        <v>5450</v>
      </c>
      <c r="E3486" s="25" t="s">
        <v>421</v>
      </c>
    </row>
    <row r="3487" spans="2:5" x14ac:dyDescent="0.2">
      <c r="B3487" s="25" t="s">
        <v>5451</v>
      </c>
      <c r="C3487" s="25">
        <v>505807</v>
      </c>
      <c r="D3487" s="25" t="s">
        <v>389</v>
      </c>
      <c r="E3487" s="25" t="s">
        <v>1309</v>
      </c>
    </row>
    <row r="3488" spans="2:5" x14ac:dyDescent="0.2">
      <c r="B3488" s="25" t="s">
        <v>5452</v>
      </c>
      <c r="C3488" s="25">
        <v>502448</v>
      </c>
      <c r="D3488" s="25" t="s">
        <v>5453</v>
      </c>
      <c r="E3488" s="25" t="s">
        <v>584</v>
      </c>
    </row>
    <row r="3489" spans="2:5" x14ac:dyDescent="0.2">
      <c r="B3489" s="25" t="s">
        <v>5454</v>
      </c>
      <c r="C3489" s="25">
        <v>500366</v>
      </c>
      <c r="D3489" s="25" t="s">
        <v>5455</v>
      </c>
      <c r="E3489" s="25" t="s">
        <v>395</v>
      </c>
    </row>
    <row r="3490" spans="2:5" x14ac:dyDescent="0.2">
      <c r="B3490" s="25" t="s">
        <v>5456</v>
      </c>
      <c r="C3490" s="25">
        <v>500366</v>
      </c>
      <c r="D3490" s="25" t="s">
        <v>5455</v>
      </c>
      <c r="E3490" s="25" t="s">
        <v>395</v>
      </c>
    </row>
    <row r="3491" spans="2:5" x14ac:dyDescent="0.2">
      <c r="B3491" s="25" t="s">
        <v>5457</v>
      </c>
      <c r="C3491" s="25">
        <v>542145</v>
      </c>
      <c r="D3491" s="25" t="s">
        <v>389</v>
      </c>
      <c r="E3491" s="25" t="s">
        <v>411</v>
      </c>
    </row>
    <row r="3492" spans="2:5" x14ac:dyDescent="0.2">
      <c r="B3492" s="25" t="s">
        <v>5458</v>
      </c>
      <c r="C3492" s="25">
        <v>530991</v>
      </c>
      <c r="D3492" s="25" t="s">
        <v>389</v>
      </c>
      <c r="E3492" s="25" t="s">
        <v>427</v>
      </c>
    </row>
    <row r="3493" spans="2:5" x14ac:dyDescent="0.2">
      <c r="B3493" s="25" t="s">
        <v>5459</v>
      </c>
      <c r="C3493" s="25">
        <v>542599</v>
      </c>
      <c r="D3493" s="25" t="s">
        <v>5460</v>
      </c>
      <c r="E3493" s="25" t="s">
        <v>590</v>
      </c>
    </row>
    <row r="3494" spans="2:5" x14ac:dyDescent="0.2">
      <c r="B3494" s="25" t="s">
        <v>5461</v>
      </c>
      <c r="C3494" s="25">
        <v>531324</v>
      </c>
      <c r="D3494" s="25" t="s">
        <v>389</v>
      </c>
      <c r="E3494" s="25" t="s">
        <v>372</v>
      </c>
    </row>
    <row r="3495" spans="2:5" x14ac:dyDescent="0.2">
      <c r="B3495" s="25" t="s">
        <v>5462</v>
      </c>
      <c r="C3495" s="25">
        <v>533168</v>
      </c>
      <c r="D3495" s="25" t="s">
        <v>5463</v>
      </c>
      <c r="E3495" s="25" t="s">
        <v>796</v>
      </c>
    </row>
    <row r="3496" spans="2:5" x14ac:dyDescent="0.2">
      <c r="B3496" s="25" t="s">
        <v>5464</v>
      </c>
      <c r="C3496" s="25">
        <v>533168</v>
      </c>
      <c r="D3496" s="25" t="s">
        <v>5463</v>
      </c>
      <c r="E3496" s="25" t="s">
        <v>796</v>
      </c>
    </row>
    <row r="3497" spans="2:5" x14ac:dyDescent="0.2">
      <c r="B3497" s="25" t="s">
        <v>5465</v>
      </c>
      <c r="C3497" s="25">
        <v>517500</v>
      </c>
      <c r="D3497" s="25" t="s">
        <v>389</v>
      </c>
      <c r="E3497" s="25" t="s">
        <v>397</v>
      </c>
    </row>
    <row r="3498" spans="2:5" x14ac:dyDescent="0.2">
      <c r="B3498" s="25" t="s">
        <v>5466</v>
      </c>
      <c r="C3498" s="25">
        <v>539922</v>
      </c>
      <c r="D3498" s="25" t="s">
        <v>389</v>
      </c>
      <c r="E3498" s="25" t="s">
        <v>411</v>
      </c>
    </row>
    <row r="3499" spans="2:5" x14ac:dyDescent="0.2">
      <c r="B3499" s="25" t="s">
        <v>5467</v>
      </c>
      <c r="C3499" s="25">
        <v>539922</v>
      </c>
      <c r="D3499" s="25" t="s">
        <v>389</v>
      </c>
      <c r="E3499" s="25" t="s">
        <v>411</v>
      </c>
    </row>
    <row r="3500" spans="2:5" x14ac:dyDescent="0.2">
      <c r="B3500" s="25" t="s">
        <v>5468</v>
      </c>
      <c r="C3500" s="25">
        <v>526193</v>
      </c>
      <c r="D3500" s="25" t="s">
        <v>389</v>
      </c>
      <c r="E3500" s="25" t="s">
        <v>666</v>
      </c>
    </row>
    <row r="3501" spans="2:5" x14ac:dyDescent="0.2">
      <c r="B3501" s="25" t="s">
        <v>5469</v>
      </c>
      <c r="C3501" s="25">
        <v>512047</v>
      </c>
      <c r="D3501" s="25" t="s">
        <v>389</v>
      </c>
      <c r="E3501" s="25" t="s">
        <v>503</v>
      </c>
    </row>
    <row r="3502" spans="2:5" x14ac:dyDescent="0.2">
      <c r="B3502" s="25" t="s">
        <v>5470</v>
      </c>
      <c r="C3502" s="25">
        <v>532699</v>
      </c>
      <c r="D3502" s="25" t="s">
        <v>5471</v>
      </c>
      <c r="E3502" s="25" t="s">
        <v>590</v>
      </c>
    </row>
    <row r="3503" spans="2:5" x14ac:dyDescent="0.2">
      <c r="B3503" s="25" t="s">
        <v>5472</v>
      </c>
      <c r="C3503" s="25">
        <v>526640</v>
      </c>
      <c r="D3503" s="25" t="s">
        <v>389</v>
      </c>
      <c r="E3503" s="25" t="s">
        <v>590</v>
      </c>
    </row>
    <row r="3504" spans="2:5" x14ac:dyDescent="0.2">
      <c r="B3504" s="25" t="s">
        <v>5473</v>
      </c>
      <c r="C3504" s="25">
        <v>532983</v>
      </c>
      <c r="D3504" s="25" t="s">
        <v>5474</v>
      </c>
      <c r="E3504" s="25" t="s">
        <v>427</v>
      </c>
    </row>
    <row r="3505" spans="2:5" x14ac:dyDescent="0.2">
      <c r="B3505" s="25" t="s">
        <v>5475</v>
      </c>
      <c r="C3505" s="25">
        <v>511626</v>
      </c>
      <c r="D3505" s="25" t="s">
        <v>389</v>
      </c>
      <c r="E3505" s="25" t="s">
        <v>406</v>
      </c>
    </row>
    <row r="3506" spans="2:5" x14ac:dyDescent="0.2">
      <c r="B3506" s="25" t="s">
        <v>5476</v>
      </c>
      <c r="C3506" s="25">
        <v>530179</v>
      </c>
      <c r="D3506" s="25" t="s">
        <v>389</v>
      </c>
      <c r="E3506" s="25" t="s">
        <v>404</v>
      </c>
    </row>
    <row r="3507" spans="2:5" x14ac:dyDescent="0.2">
      <c r="B3507" s="25" t="s">
        <v>5477</v>
      </c>
      <c r="C3507" s="25">
        <v>539875</v>
      </c>
      <c r="D3507" s="25" t="s">
        <v>389</v>
      </c>
      <c r="E3507" s="25" t="s">
        <v>409</v>
      </c>
    </row>
    <row r="3508" spans="2:5" x14ac:dyDescent="0.2">
      <c r="B3508" s="25" t="s">
        <v>5478</v>
      </c>
      <c r="C3508" s="25">
        <v>500350</v>
      </c>
      <c r="D3508" s="25" t="s">
        <v>5479</v>
      </c>
      <c r="E3508" s="25" t="s">
        <v>404</v>
      </c>
    </row>
    <row r="3509" spans="2:5" x14ac:dyDescent="0.2">
      <c r="B3509" s="25" t="s">
        <v>5480</v>
      </c>
      <c r="C3509" s="25">
        <v>531215</v>
      </c>
      <c r="D3509" s="25" t="s">
        <v>389</v>
      </c>
      <c r="E3509" s="25" t="s">
        <v>687</v>
      </c>
    </row>
    <row r="3510" spans="2:5" x14ac:dyDescent="0.2">
      <c r="B3510" s="25" t="s">
        <v>5481</v>
      </c>
      <c r="C3510" s="25">
        <v>500367</v>
      </c>
      <c r="D3510" s="25" t="s">
        <v>389</v>
      </c>
      <c r="E3510" s="25" t="s">
        <v>869</v>
      </c>
    </row>
    <row r="3511" spans="2:5" x14ac:dyDescent="0.2">
      <c r="B3511" s="25" t="s">
        <v>5482</v>
      </c>
      <c r="C3511" s="25">
        <v>531099</v>
      </c>
      <c r="D3511" s="25" t="s">
        <v>389</v>
      </c>
      <c r="E3511" s="25" t="s">
        <v>427</v>
      </c>
    </row>
    <row r="3512" spans="2:5" x14ac:dyDescent="0.2">
      <c r="B3512" s="25" t="s">
        <v>5483</v>
      </c>
      <c r="C3512" s="25">
        <v>509020</v>
      </c>
      <c r="D3512" s="25" t="s">
        <v>5484</v>
      </c>
      <c r="E3512" s="25" t="s">
        <v>638</v>
      </c>
    </row>
    <row r="3513" spans="2:5" x14ac:dyDescent="0.2">
      <c r="B3513" s="25" t="s">
        <v>5485</v>
      </c>
      <c r="C3513" s="25">
        <v>500368</v>
      </c>
      <c r="D3513" s="25" t="s">
        <v>5486</v>
      </c>
      <c r="E3513" s="25" t="s">
        <v>638</v>
      </c>
    </row>
    <row r="3514" spans="2:5" x14ac:dyDescent="0.2">
      <c r="B3514" s="25" t="s">
        <v>5487</v>
      </c>
      <c r="C3514" s="25">
        <v>540696</v>
      </c>
      <c r="D3514" s="25" t="s">
        <v>389</v>
      </c>
      <c r="E3514" s="25" t="s">
        <v>411</v>
      </c>
    </row>
    <row r="3515" spans="2:5" x14ac:dyDescent="0.2">
      <c r="B3515" s="25" t="s">
        <v>5488</v>
      </c>
      <c r="C3515" s="25">
        <v>540696</v>
      </c>
      <c r="D3515" s="25" t="s">
        <v>389</v>
      </c>
      <c r="E3515" s="25" t="s">
        <v>411</v>
      </c>
    </row>
    <row r="3516" spans="2:5" x14ac:dyDescent="0.2">
      <c r="B3516" s="25" t="s">
        <v>5489</v>
      </c>
      <c r="C3516" s="25">
        <v>532785</v>
      </c>
      <c r="D3516" s="25" t="s">
        <v>5490</v>
      </c>
      <c r="E3516" s="25" t="s">
        <v>383</v>
      </c>
    </row>
    <row r="3517" spans="2:5" x14ac:dyDescent="0.2">
      <c r="B3517" s="25" t="s">
        <v>5491</v>
      </c>
      <c r="C3517" s="25">
        <v>539226</v>
      </c>
      <c r="D3517" s="25" t="s">
        <v>389</v>
      </c>
      <c r="E3517" s="25" t="s">
        <v>421</v>
      </c>
    </row>
    <row r="3518" spans="2:5" x14ac:dyDescent="0.2">
      <c r="B3518" s="25" t="s">
        <v>5492</v>
      </c>
      <c r="C3518" s="25" t="s">
        <v>389</v>
      </c>
      <c r="D3518" s="25" t="s">
        <v>5493</v>
      </c>
      <c r="E3518" s="25" t="s">
        <v>400</v>
      </c>
    </row>
    <row r="3519" spans="2:5" x14ac:dyDescent="0.2">
      <c r="B3519" s="25" t="s">
        <v>5494</v>
      </c>
      <c r="C3519" s="25">
        <v>519413</v>
      </c>
      <c r="D3519" s="25" t="s">
        <v>389</v>
      </c>
      <c r="E3519" s="25" t="s">
        <v>411</v>
      </c>
    </row>
    <row r="3520" spans="2:5" x14ac:dyDescent="0.2">
      <c r="B3520" s="25" t="s">
        <v>5495</v>
      </c>
      <c r="C3520" s="25">
        <v>530449</v>
      </c>
      <c r="D3520" s="25" t="s">
        <v>389</v>
      </c>
      <c r="E3520" s="25" t="s">
        <v>509</v>
      </c>
    </row>
    <row r="3521" spans="2:5" x14ac:dyDescent="0.2">
      <c r="B3521" s="25" t="s">
        <v>5496</v>
      </c>
      <c r="C3521" s="25">
        <v>533552</v>
      </c>
      <c r="D3521" s="25" t="s">
        <v>5497</v>
      </c>
      <c r="E3521" s="25" t="s">
        <v>503</v>
      </c>
    </row>
    <row r="3522" spans="2:5" x14ac:dyDescent="0.2">
      <c r="B3522" s="25" t="s">
        <v>5498</v>
      </c>
      <c r="C3522" s="25">
        <v>533470</v>
      </c>
      <c r="D3522" s="25" t="s">
        <v>5499</v>
      </c>
      <c r="E3522" s="25" t="s">
        <v>884</v>
      </c>
    </row>
    <row r="3523" spans="2:5" x14ac:dyDescent="0.2">
      <c r="B3523" s="25" t="s">
        <v>5500</v>
      </c>
      <c r="C3523" s="25">
        <v>504335</v>
      </c>
      <c r="D3523" s="25" t="s">
        <v>389</v>
      </c>
      <c r="E3523" s="25" t="s">
        <v>411</v>
      </c>
    </row>
    <row r="3524" spans="2:5" x14ac:dyDescent="0.2">
      <c r="B3524" s="25" t="s">
        <v>5501</v>
      </c>
      <c r="C3524" s="25">
        <v>517035</v>
      </c>
      <c r="D3524" s="25" t="s">
        <v>389</v>
      </c>
      <c r="E3524" s="25" t="s">
        <v>931</v>
      </c>
    </row>
    <row r="3525" spans="2:5" x14ac:dyDescent="0.2">
      <c r="B3525" s="25" t="s">
        <v>5502</v>
      </c>
      <c r="C3525" s="25">
        <v>542034</v>
      </c>
      <c r="D3525" s="25" t="s">
        <v>389</v>
      </c>
      <c r="E3525" s="25" t="s">
        <v>503</v>
      </c>
    </row>
    <row r="3526" spans="2:5" x14ac:dyDescent="0.2">
      <c r="B3526" s="25" t="s">
        <v>5503</v>
      </c>
      <c r="C3526" s="25">
        <v>532604</v>
      </c>
      <c r="D3526" s="25" t="s">
        <v>5504</v>
      </c>
      <c r="E3526" s="25" t="s">
        <v>421</v>
      </c>
    </row>
    <row r="3527" spans="2:5" x14ac:dyDescent="0.2">
      <c r="B3527" s="25" t="s">
        <v>5505</v>
      </c>
      <c r="C3527" s="25">
        <v>540497</v>
      </c>
      <c r="D3527" s="25" t="s">
        <v>5506</v>
      </c>
      <c r="E3527" s="25" t="s">
        <v>913</v>
      </c>
    </row>
    <row r="3528" spans="2:5" x14ac:dyDescent="0.2">
      <c r="B3528" s="25" t="s">
        <v>5507</v>
      </c>
      <c r="C3528" s="25">
        <v>534598</v>
      </c>
      <c r="D3528" s="25" t="s">
        <v>5508</v>
      </c>
      <c r="E3528" s="25" t="s">
        <v>528</v>
      </c>
    </row>
    <row r="3529" spans="2:5" x14ac:dyDescent="0.2">
      <c r="B3529" s="25" t="s">
        <v>5509</v>
      </c>
      <c r="C3529" s="25">
        <v>539450</v>
      </c>
      <c r="D3529" s="25" t="s">
        <v>5510</v>
      </c>
      <c r="E3529" s="25" t="s">
        <v>571</v>
      </c>
    </row>
    <row r="3530" spans="2:5" x14ac:dyDescent="0.2">
      <c r="B3530" s="25" t="s">
        <v>5511</v>
      </c>
      <c r="C3530" s="25">
        <v>532316</v>
      </c>
      <c r="D3530" s="25" t="s">
        <v>5512</v>
      </c>
      <c r="E3530" s="25" t="s">
        <v>5513</v>
      </c>
    </row>
    <row r="3531" spans="2:5" x14ac:dyDescent="0.2">
      <c r="B3531" s="25" t="s">
        <v>5514</v>
      </c>
      <c r="C3531" s="25">
        <v>540048</v>
      </c>
      <c r="D3531" s="25" t="s">
        <v>5515</v>
      </c>
      <c r="E3531" s="25" t="s">
        <v>503</v>
      </c>
    </row>
    <row r="3532" spans="2:5" x14ac:dyDescent="0.2">
      <c r="B3532" s="25" t="s">
        <v>5516</v>
      </c>
      <c r="C3532" s="25">
        <v>536710</v>
      </c>
      <c r="D3532" s="25" t="s">
        <v>389</v>
      </c>
      <c r="E3532" s="25" t="s">
        <v>406</v>
      </c>
    </row>
    <row r="3533" spans="2:5" x14ac:dyDescent="0.2">
      <c r="B3533" s="25" t="s">
        <v>5517</v>
      </c>
      <c r="C3533" s="25">
        <v>513515</v>
      </c>
      <c r="D3533" s="25" t="s">
        <v>389</v>
      </c>
      <c r="E3533" s="25" t="s">
        <v>404</v>
      </c>
    </row>
    <row r="3534" spans="2:5" x14ac:dyDescent="0.2">
      <c r="B3534" s="25" t="s">
        <v>5518</v>
      </c>
      <c r="C3534" s="25">
        <v>531307</v>
      </c>
      <c r="D3534" s="25" t="s">
        <v>389</v>
      </c>
      <c r="E3534" s="25" t="s">
        <v>404</v>
      </c>
    </row>
    <row r="3535" spans="2:5" x14ac:dyDescent="0.2">
      <c r="B3535" s="25" t="s">
        <v>5519</v>
      </c>
      <c r="C3535" s="25" t="s">
        <v>389</v>
      </c>
      <c r="D3535" s="25" t="s">
        <v>5520</v>
      </c>
      <c r="E3535" s="25" t="s">
        <v>400</v>
      </c>
    </row>
    <row r="3536" spans="2:5" x14ac:dyDescent="0.2">
      <c r="B3536" s="25" t="s">
        <v>5521</v>
      </c>
      <c r="C3536" s="25">
        <v>538876</v>
      </c>
      <c r="D3536" s="25" t="s">
        <v>389</v>
      </c>
      <c r="E3536" s="25" t="s">
        <v>406</v>
      </c>
    </row>
    <row r="3537" spans="2:5" x14ac:dyDescent="0.2">
      <c r="B3537" s="25" t="s">
        <v>5522</v>
      </c>
      <c r="C3537" s="25">
        <v>535621</v>
      </c>
      <c r="D3537" s="25" t="s">
        <v>389</v>
      </c>
      <c r="E3537" s="25" t="s">
        <v>475</v>
      </c>
    </row>
    <row r="3538" spans="2:5" x14ac:dyDescent="0.2">
      <c r="B3538" s="25" t="s">
        <v>5523</v>
      </c>
      <c r="C3538" s="25">
        <v>503622</v>
      </c>
      <c r="D3538" s="25" t="s">
        <v>389</v>
      </c>
      <c r="E3538" s="25" t="s">
        <v>372</v>
      </c>
    </row>
    <row r="3539" spans="2:5" x14ac:dyDescent="0.2">
      <c r="B3539" s="25" t="s">
        <v>5524</v>
      </c>
      <c r="C3539" s="25">
        <v>514197</v>
      </c>
      <c r="D3539" s="25" t="s">
        <v>389</v>
      </c>
      <c r="E3539" s="25" t="s">
        <v>404</v>
      </c>
    </row>
    <row r="3540" spans="2:5" x14ac:dyDescent="0.2">
      <c r="B3540" s="25" t="s">
        <v>5525</v>
      </c>
      <c r="C3540" s="25">
        <v>540081</v>
      </c>
      <c r="D3540" s="25" t="s">
        <v>5526</v>
      </c>
      <c r="E3540" s="25" t="s">
        <v>913</v>
      </c>
    </row>
    <row r="3541" spans="2:5" x14ac:dyDescent="0.2">
      <c r="B3541" s="25" t="s">
        <v>5527</v>
      </c>
      <c r="C3541" s="25">
        <v>539112</v>
      </c>
      <c r="D3541" s="25" t="s">
        <v>389</v>
      </c>
      <c r="E3541" s="25" t="s">
        <v>475</v>
      </c>
    </row>
    <row r="3542" spans="2:5" x14ac:dyDescent="0.2">
      <c r="B3542" s="25" t="s">
        <v>5528</v>
      </c>
      <c r="C3542" s="25">
        <v>530267</v>
      </c>
      <c r="D3542" s="25" t="s">
        <v>389</v>
      </c>
      <c r="E3542" s="25" t="s">
        <v>397</v>
      </c>
    </row>
    <row r="3543" spans="2:5" x14ac:dyDescent="0.2">
      <c r="B3543" s="25" t="s">
        <v>5529</v>
      </c>
      <c r="C3543" s="25">
        <v>530461</v>
      </c>
      <c r="D3543" s="25" t="s">
        <v>389</v>
      </c>
      <c r="E3543" s="25" t="s">
        <v>469</v>
      </c>
    </row>
    <row r="3544" spans="2:5" x14ac:dyDescent="0.2">
      <c r="B3544" s="25" t="s">
        <v>5530</v>
      </c>
      <c r="C3544" s="25">
        <v>540132</v>
      </c>
      <c r="D3544" s="25" t="s">
        <v>389</v>
      </c>
      <c r="E3544" s="25" t="s">
        <v>411</v>
      </c>
    </row>
    <row r="3545" spans="2:5" x14ac:dyDescent="0.2">
      <c r="B3545" s="25" t="s">
        <v>5531</v>
      </c>
      <c r="C3545" s="25">
        <v>540132</v>
      </c>
      <c r="D3545" s="25" t="s">
        <v>389</v>
      </c>
      <c r="E3545" s="25" t="s">
        <v>411</v>
      </c>
    </row>
    <row r="3546" spans="2:5" x14ac:dyDescent="0.2">
      <c r="B3546" s="25" t="s">
        <v>5532</v>
      </c>
      <c r="C3546" s="25">
        <v>531869</v>
      </c>
      <c r="D3546" s="25" t="s">
        <v>389</v>
      </c>
      <c r="E3546" s="25" t="s">
        <v>694</v>
      </c>
    </row>
    <row r="3547" spans="2:5" x14ac:dyDescent="0.2">
      <c r="B3547" s="25" t="s">
        <v>5533</v>
      </c>
      <c r="C3547" s="25">
        <v>532710</v>
      </c>
      <c r="D3547" s="25" t="s">
        <v>5534</v>
      </c>
      <c r="E3547" s="25" t="s">
        <v>787</v>
      </c>
    </row>
    <row r="3548" spans="2:5" x14ac:dyDescent="0.2">
      <c r="B3548" s="25" t="s">
        <v>5535</v>
      </c>
      <c r="C3548" s="25">
        <v>539346</v>
      </c>
      <c r="D3548" s="25" t="s">
        <v>5536</v>
      </c>
      <c r="E3548" s="25" t="s">
        <v>984</v>
      </c>
    </row>
    <row r="3549" spans="2:5" x14ac:dyDescent="0.2">
      <c r="B3549" s="25" t="s">
        <v>5537</v>
      </c>
      <c r="C3549" s="25">
        <v>506642</v>
      </c>
      <c r="D3549" s="25" t="s">
        <v>389</v>
      </c>
      <c r="E3549" s="25" t="s">
        <v>437</v>
      </c>
    </row>
    <row r="3550" spans="2:5" x14ac:dyDescent="0.2">
      <c r="B3550" s="25" t="s">
        <v>5538</v>
      </c>
      <c r="C3550" s="25">
        <v>540821</v>
      </c>
      <c r="D3550" s="25" t="s">
        <v>389</v>
      </c>
      <c r="E3550" s="25" t="s">
        <v>1128</v>
      </c>
    </row>
    <row r="3551" spans="2:5" x14ac:dyDescent="0.2">
      <c r="B3551" s="25" t="s">
        <v>5539</v>
      </c>
      <c r="C3551" s="25">
        <v>532034</v>
      </c>
      <c r="D3551" s="25" t="s">
        <v>389</v>
      </c>
      <c r="E3551" s="25" t="s">
        <v>571</v>
      </c>
    </row>
    <row r="3552" spans="2:5" x14ac:dyDescent="0.2">
      <c r="B3552" s="25" t="s">
        <v>5540</v>
      </c>
      <c r="C3552" s="25">
        <v>531448</v>
      </c>
      <c r="D3552" s="25" t="s">
        <v>389</v>
      </c>
      <c r="E3552" s="25" t="s">
        <v>810</v>
      </c>
    </row>
    <row r="3553" spans="2:5" x14ac:dyDescent="0.2">
      <c r="B3553" s="25" t="s">
        <v>5541</v>
      </c>
      <c r="C3553" s="25">
        <v>523025</v>
      </c>
      <c r="D3553" s="25" t="s">
        <v>389</v>
      </c>
      <c r="E3553" s="25" t="s">
        <v>503</v>
      </c>
    </row>
    <row r="3554" spans="2:5" x14ac:dyDescent="0.2">
      <c r="B3554" s="25" t="s">
        <v>5542</v>
      </c>
      <c r="C3554" s="25">
        <v>523025</v>
      </c>
      <c r="D3554" s="25" t="s">
        <v>389</v>
      </c>
      <c r="E3554" s="25" t="s">
        <v>503</v>
      </c>
    </row>
    <row r="3555" spans="2:5" x14ac:dyDescent="0.2">
      <c r="B3555" s="25" t="s">
        <v>5543</v>
      </c>
      <c r="C3555" s="25">
        <v>502090</v>
      </c>
      <c r="D3555" s="25" t="s">
        <v>5544</v>
      </c>
      <c r="E3555" s="25" t="s">
        <v>402</v>
      </c>
    </row>
    <row r="3556" spans="2:5" x14ac:dyDescent="0.2">
      <c r="B3556" s="25" t="s">
        <v>5545</v>
      </c>
      <c r="C3556" s="25">
        <v>540715</v>
      </c>
      <c r="D3556" s="25" t="s">
        <v>389</v>
      </c>
      <c r="E3556" s="25" t="s">
        <v>503</v>
      </c>
    </row>
    <row r="3557" spans="2:5" x14ac:dyDescent="0.2">
      <c r="B3557" s="25" t="s">
        <v>5546</v>
      </c>
      <c r="C3557" s="25">
        <v>532092</v>
      </c>
      <c r="D3557" s="25" t="s">
        <v>389</v>
      </c>
      <c r="E3557" s="25" t="s">
        <v>406</v>
      </c>
    </row>
    <row r="3558" spans="2:5" x14ac:dyDescent="0.2">
      <c r="B3558" s="25" t="s">
        <v>5547</v>
      </c>
      <c r="C3558" s="25">
        <v>507663</v>
      </c>
      <c r="D3558" s="25" t="s">
        <v>389</v>
      </c>
      <c r="E3558" s="25" t="s">
        <v>638</v>
      </c>
    </row>
    <row r="3559" spans="2:5" x14ac:dyDescent="0.2">
      <c r="B3559" s="25" t="s">
        <v>5548</v>
      </c>
      <c r="C3559" s="25">
        <v>511254</v>
      </c>
      <c r="D3559" s="25" t="s">
        <v>389</v>
      </c>
      <c r="E3559" s="25" t="s">
        <v>406</v>
      </c>
    </row>
    <row r="3560" spans="2:5" x14ac:dyDescent="0.2">
      <c r="B3560" s="25" t="s">
        <v>5549</v>
      </c>
      <c r="C3560" s="25">
        <v>526085</v>
      </c>
      <c r="D3560" s="25" t="s">
        <v>389</v>
      </c>
      <c r="E3560" s="25" t="s">
        <v>590</v>
      </c>
    </row>
    <row r="3561" spans="2:5" x14ac:dyDescent="0.2">
      <c r="B3561" s="25" t="s">
        <v>5550</v>
      </c>
      <c r="C3561" s="25" t="s">
        <v>389</v>
      </c>
      <c r="D3561" s="25" t="s">
        <v>5551</v>
      </c>
      <c r="E3561" s="25" t="s">
        <v>400</v>
      </c>
    </row>
    <row r="3562" spans="2:5" x14ac:dyDescent="0.2">
      <c r="B3562" s="25" t="s">
        <v>5552</v>
      </c>
      <c r="C3562" s="25">
        <v>540143</v>
      </c>
      <c r="D3562" s="25" t="s">
        <v>389</v>
      </c>
      <c r="E3562" s="25" t="s">
        <v>375</v>
      </c>
    </row>
    <row r="3563" spans="2:5" x14ac:dyDescent="0.2">
      <c r="B3563" s="25" t="s">
        <v>5553</v>
      </c>
      <c r="C3563" s="25">
        <v>540143</v>
      </c>
      <c r="D3563" s="25" t="s">
        <v>389</v>
      </c>
      <c r="E3563" s="25" t="s">
        <v>375</v>
      </c>
    </row>
    <row r="3564" spans="2:5" x14ac:dyDescent="0.2">
      <c r="B3564" s="25" t="s">
        <v>5554</v>
      </c>
      <c r="C3564" s="25">
        <v>511533</v>
      </c>
      <c r="D3564" s="25" t="s">
        <v>389</v>
      </c>
      <c r="E3564" s="25" t="s">
        <v>447</v>
      </c>
    </row>
    <row r="3565" spans="2:5" x14ac:dyDescent="0.2">
      <c r="B3565" s="25" t="s">
        <v>5555</v>
      </c>
      <c r="C3565" s="25">
        <v>503691</v>
      </c>
      <c r="D3565" s="25" t="s">
        <v>389</v>
      </c>
      <c r="E3565" s="25" t="s">
        <v>1128</v>
      </c>
    </row>
    <row r="3566" spans="2:5" x14ac:dyDescent="0.2">
      <c r="B3566" s="25" t="s">
        <v>5556</v>
      </c>
      <c r="C3566" s="25">
        <v>532841</v>
      </c>
      <c r="D3566" s="25" t="s">
        <v>389</v>
      </c>
      <c r="E3566" s="25" t="s">
        <v>402</v>
      </c>
    </row>
    <row r="3567" spans="2:5" x14ac:dyDescent="0.2">
      <c r="B3567" s="25" t="s">
        <v>5557</v>
      </c>
      <c r="C3567" s="25">
        <v>539660</v>
      </c>
      <c r="D3567" s="25" t="s">
        <v>389</v>
      </c>
      <c r="E3567" s="25" t="s">
        <v>372</v>
      </c>
    </row>
    <row r="3568" spans="2:5" x14ac:dyDescent="0.2">
      <c r="B3568" s="25" t="s">
        <v>5558</v>
      </c>
      <c r="C3568" s="25">
        <v>538557</v>
      </c>
      <c r="D3568" s="25" t="s">
        <v>389</v>
      </c>
      <c r="E3568" s="25" t="s">
        <v>411</v>
      </c>
    </row>
    <row r="3569" spans="2:5" x14ac:dyDescent="0.2">
      <c r="B3569" s="25" t="s">
        <v>5559</v>
      </c>
      <c r="C3569" s="25">
        <v>531931</v>
      </c>
      <c r="D3569" s="25" t="s">
        <v>389</v>
      </c>
      <c r="E3569" s="25" t="s">
        <v>810</v>
      </c>
    </row>
    <row r="3570" spans="2:5" x14ac:dyDescent="0.2">
      <c r="B3570" s="25" t="s">
        <v>5560</v>
      </c>
      <c r="C3570" s="25">
        <v>530905</v>
      </c>
      <c r="D3570" s="25" t="s">
        <v>389</v>
      </c>
      <c r="E3570" s="25" t="s">
        <v>406</v>
      </c>
    </row>
    <row r="3571" spans="2:5" x14ac:dyDescent="0.2">
      <c r="B3571" s="25" t="s">
        <v>5561</v>
      </c>
      <c r="C3571" s="25">
        <v>540066</v>
      </c>
      <c r="D3571" s="25" t="s">
        <v>389</v>
      </c>
      <c r="E3571" s="25" t="s">
        <v>744</v>
      </c>
    </row>
    <row r="3572" spans="2:5" x14ac:dyDescent="0.2">
      <c r="B3572" s="25" t="s">
        <v>5562</v>
      </c>
      <c r="C3572" s="25">
        <v>530265</v>
      </c>
      <c r="D3572" s="25" t="s">
        <v>389</v>
      </c>
      <c r="E3572" s="25" t="s">
        <v>402</v>
      </c>
    </row>
    <row r="3573" spans="2:5" x14ac:dyDescent="0.2">
      <c r="B3573" s="25" t="s">
        <v>5563</v>
      </c>
      <c r="C3573" s="25">
        <v>515043</v>
      </c>
      <c r="D3573" s="25" t="s">
        <v>389</v>
      </c>
      <c r="E3573" s="25" t="s">
        <v>666</v>
      </c>
    </row>
    <row r="3574" spans="2:5" x14ac:dyDescent="0.2">
      <c r="B3574" s="25" t="s">
        <v>5564</v>
      </c>
      <c r="C3574" s="25">
        <v>515043</v>
      </c>
      <c r="D3574" s="25" t="s">
        <v>389</v>
      </c>
      <c r="E3574" s="25" t="s">
        <v>666</v>
      </c>
    </row>
    <row r="3575" spans="2:5" x14ac:dyDescent="0.2">
      <c r="B3575" s="25" t="s">
        <v>5565</v>
      </c>
      <c r="C3575" s="25" t="s">
        <v>389</v>
      </c>
      <c r="D3575" s="25" t="s">
        <v>5566</v>
      </c>
      <c r="E3575" s="25" t="s">
        <v>400</v>
      </c>
    </row>
    <row r="3576" spans="2:5" x14ac:dyDescent="0.2">
      <c r="B3576" s="25" t="s">
        <v>5567</v>
      </c>
      <c r="C3576" s="25" t="s">
        <v>389</v>
      </c>
      <c r="D3576" s="25" t="s">
        <v>5568</v>
      </c>
      <c r="E3576" s="25" t="s">
        <v>400</v>
      </c>
    </row>
    <row r="3577" spans="2:5" x14ac:dyDescent="0.2">
      <c r="B3577" s="25" t="s">
        <v>5569</v>
      </c>
      <c r="C3577" s="25">
        <v>590051</v>
      </c>
      <c r="D3577" s="25" t="s">
        <v>5570</v>
      </c>
      <c r="E3577" s="25" t="s">
        <v>482</v>
      </c>
    </row>
    <row r="3578" spans="2:5" x14ac:dyDescent="0.2">
      <c r="B3578" s="25" t="s">
        <v>5571</v>
      </c>
      <c r="C3578" s="25">
        <v>511066</v>
      </c>
      <c r="D3578" s="25" t="s">
        <v>389</v>
      </c>
      <c r="E3578" s="25" t="s">
        <v>406</v>
      </c>
    </row>
    <row r="3579" spans="2:5" x14ac:dyDescent="0.2">
      <c r="B3579" s="25" t="s">
        <v>5572</v>
      </c>
      <c r="C3579" s="25">
        <v>507315</v>
      </c>
      <c r="D3579" s="25" t="s">
        <v>5573</v>
      </c>
      <c r="E3579" s="25" t="s">
        <v>1088</v>
      </c>
    </row>
    <row r="3580" spans="2:5" x14ac:dyDescent="0.2">
      <c r="B3580" s="25" t="s">
        <v>5574</v>
      </c>
      <c r="C3580" s="25">
        <v>532713</v>
      </c>
      <c r="D3580" s="25" t="s">
        <v>5575</v>
      </c>
      <c r="E3580" s="25" t="s">
        <v>411</v>
      </c>
    </row>
    <row r="3581" spans="2:5" x14ac:dyDescent="0.2">
      <c r="B3581" s="25" t="s">
        <v>5576</v>
      </c>
      <c r="C3581" s="25">
        <v>540642</v>
      </c>
      <c r="D3581" s="25" t="s">
        <v>5577</v>
      </c>
      <c r="E3581" s="25" t="s">
        <v>787</v>
      </c>
    </row>
    <row r="3582" spans="2:5" x14ac:dyDescent="0.2">
      <c r="B3582" s="25" t="s">
        <v>5578</v>
      </c>
      <c r="C3582" s="25">
        <v>540181</v>
      </c>
      <c r="D3582" s="25" t="s">
        <v>389</v>
      </c>
      <c r="E3582" s="25" t="s">
        <v>406</v>
      </c>
    </row>
    <row r="3583" spans="2:5" x14ac:dyDescent="0.2">
      <c r="B3583" s="25" t="s">
        <v>5579</v>
      </c>
      <c r="C3583" s="25">
        <v>526554</v>
      </c>
      <c r="D3583" s="25" t="s">
        <v>389</v>
      </c>
      <c r="E3583" s="25" t="s">
        <v>584</v>
      </c>
    </row>
    <row r="3584" spans="2:5" x14ac:dyDescent="0.2">
      <c r="B3584" s="25" t="s">
        <v>5580</v>
      </c>
      <c r="C3584" s="25">
        <v>590056</v>
      </c>
      <c r="D3584" s="25" t="s">
        <v>5581</v>
      </c>
      <c r="E3584" s="25" t="s">
        <v>404</v>
      </c>
    </row>
    <row r="3585" spans="2:5" x14ac:dyDescent="0.2">
      <c r="B3585" s="25" t="s">
        <v>5582</v>
      </c>
      <c r="C3585" s="25">
        <v>500370</v>
      </c>
      <c r="D3585" s="25" t="s">
        <v>5583</v>
      </c>
      <c r="E3585" s="25" t="s">
        <v>411</v>
      </c>
    </row>
    <row r="3586" spans="2:5" x14ac:dyDescent="0.2">
      <c r="B3586" s="25" t="s">
        <v>5584</v>
      </c>
      <c r="C3586" s="25">
        <v>517059</v>
      </c>
      <c r="D3586" s="25" t="s">
        <v>5585</v>
      </c>
      <c r="E3586" s="25" t="s">
        <v>687</v>
      </c>
    </row>
    <row r="3587" spans="2:5" x14ac:dyDescent="0.2">
      <c r="B3587" s="25" t="s">
        <v>5586</v>
      </c>
      <c r="C3587" s="25">
        <v>532005</v>
      </c>
      <c r="D3587" s="25" t="s">
        <v>389</v>
      </c>
      <c r="E3587" s="25" t="s">
        <v>574</v>
      </c>
    </row>
    <row r="3588" spans="2:5" x14ac:dyDescent="0.2">
      <c r="B3588" s="25" t="s">
        <v>5587</v>
      </c>
      <c r="C3588" s="25">
        <v>521240</v>
      </c>
      <c r="D3588" s="25" t="s">
        <v>389</v>
      </c>
      <c r="E3588" s="25" t="s">
        <v>404</v>
      </c>
    </row>
    <row r="3589" spans="2:5" x14ac:dyDescent="0.2">
      <c r="B3589" s="25" t="s">
        <v>5588</v>
      </c>
      <c r="C3589" s="25">
        <v>511630</v>
      </c>
      <c r="D3589" s="25" t="s">
        <v>5589</v>
      </c>
      <c r="E3589" s="25" t="s">
        <v>913</v>
      </c>
    </row>
    <row r="3590" spans="2:5" x14ac:dyDescent="0.2">
      <c r="B3590" s="25" t="s">
        <v>5590</v>
      </c>
      <c r="C3590" s="25">
        <v>520075</v>
      </c>
      <c r="D3590" s="25" t="s">
        <v>389</v>
      </c>
      <c r="E3590" s="25" t="s">
        <v>744</v>
      </c>
    </row>
    <row r="3591" spans="2:5" x14ac:dyDescent="0.2">
      <c r="B3591" s="25" t="s">
        <v>5591</v>
      </c>
      <c r="C3591" s="25">
        <v>530617</v>
      </c>
      <c r="D3591" s="25" t="s">
        <v>389</v>
      </c>
      <c r="E3591" s="25" t="s">
        <v>449</v>
      </c>
    </row>
    <row r="3592" spans="2:5" x14ac:dyDescent="0.2">
      <c r="B3592" s="25" t="s">
        <v>5592</v>
      </c>
      <c r="C3592" s="25">
        <v>530125</v>
      </c>
      <c r="D3592" s="25" t="s">
        <v>389</v>
      </c>
      <c r="E3592" s="25" t="s">
        <v>427</v>
      </c>
    </row>
    <row r="3593" spans="2:5" x14ac:dyDescent="0.2">
      <c r="B3593" s="25" t="s">
        <v>5593</v>
      </c>
      <c r="C3593" s="25">
        <v>500371</v>
      </c>
      <c r="D3593" s="25" t="s">
        <v>389</v>
      </c>
      <c r="E3593" s="25" t="s">
        <v>758</v>
      </c>
    </row>
    <row r="3594" spans="2:5" x14ac:dyDescent="0.2">
      <c r="B3594" s="25" t="s">
        <v>5594</v>
      </c>
      <c r="C3594" s="25">
        <v>500371</v>
      </c>
      <c r="D3594" s="25" t="s">
        <v>389</v>
      </c>
      <c r="E3594" s="25" t="s">
        <v>758</v>
      </c>
    </row>
    <row r="3595" spans="2:5" x14ac:dyDescent="0.2">
      <c r="B3595" s="25" t="s">
        <v>5595</v>
      </c>
      <c r="C3595" s="25">
        <v>521206</v>
      </c>
      <c r="D3595" s="25" t="s">
        <v>389</v>
      </c>
      <c r="E3595" s="25" t="s">
        <v>503</v>
      </c>
    </row>
    <row r="3596" spans="2:5" x14ac:dyDescent="0.2">
      <c r="B3596" s="25" t="s">
        <v>5596</v>
      </c>
      <c r="C3596" s="25">
        <v>530025</v>
      </c>
      <c r="D3596" s="25" t="s">
        <v>389</v>
      </c>
      <c r="E3596" s="25" t="s">
        <v>810</v>
      </c>
    </row>
    <row r="3597" spans="2:5" x14ac:dyDescent="0.2">
      <c r="B3597" s="25" t="s">
        <v>5597</v>
      </c>
      <c r="C3597" s="25">
        <v>780015</v>
      </c>
      <c r="D3597" s="25" t="s">
        <v>389</v>
      </c>
      <c r="E3597" s="25" t="s">
        <v>480</v>
      </c>
    </row>
    <row r="3598" spans="2:5" x14ac:dyDescent="0.2">
      <c r="B3598" s="25" t="s">
        <v>5598</v>
      </c>
      <c r="C3598" s="25">
        <v>509423</v>
      </c>
      <c r="D3598" s="25" t="s">
        <v>389</v>
      </c>
      <c r="E3598" s="25" t="s">
        <v>437</v>
      </c>
    </row>
    <row r="3599" spans="2:5" x14ac:dyDescent="0.2">
      <c r="B3599" s="25" t="s">
        <v>5599</v>
      </c>
      <c r="C3599" s="25">
        <v>521222</v>
      </c>
      <c r="D3599" s="25" t="s">
        <v>389</v>
      </c>
      <c r="E3599" s="25" t="s">
        <v>503</v>
      </c>
    </row>
    <row r="3600" spans="2:5" x14ac:dyDescent="0.2">
      <c r="B3600" s="25" t="s">
        <v>5600</v>
      </c>
      <c r="C3600" s="25" t="s">
        <v>389</v>
      </c>
      <c r="D3600" s="25" t="s">
        <v>5601</v>
      </c>
      <c r="E3600" s="25" t="s">
        <v>480</v>
      </c>
    </row>
    <row r="3601" spans="2:5" x14ac:dyDescent="0.2">
      <c r="B3601" s="25" t="s">
        <v>5602</v>
      </c>
      <c r="C3601" s="25">
        <v>523116</v>
      </c>
      <c r="D3601" s="25" t="s">
        <v>389</v>
      </c>
      <c r="E3601" s="25" t="s">
        <v>512</v>
      </c>
    </row>
    <row r="3602" spans="2:5" x14ac:dyDescent="0.2">
      <c r="B3602" s="25" t="s">
        <v>5603</v>
      </c>
      <c r="C3602" s="25">
        <v>541163</v>
      </c>
      <c r="D3602" s="25" t="s">
        <v>5604</v>
      </c>
      <c r="E3602" s="25" t="s">
        <v>744</v>
      </c>
    </row>
    <row r="3603" spans="2:5" x14ac:dyDescent="0.2">
      <c r="B3603" s="25" t="s">
        <v>5605</v>
      </c>
      <c r="C3603" s="25">
        <v>524703</v>
      </c>
      <c r="D3603" s="25" t="s">
        <v>389</v>
      </c>
      <c r="E3603" s="25" t="s">
        <v>427</v>
      </c>
    </row>
    <row r="3604" spans="2:5" x14ac:dyDescent="0.2">
      <c r="B3604" s="25" t="s">
        <v>5606</v>
      </c>
      <c r="C3604" s="25">
        <v>504918</v>
      </c>
      <c r="D3604" s="25" t="s">
        <v>389</v>
      </c>
      <c r="E3604" s="25" t="s">
        <v>369</v>
      </c>
    </row>
    <row r="3605" spans="2:5" x14ac:dyDescent="0.2">
      <c r="B3605" s="25" t="s">
        <v>5607</v>
      </c>
      <c r="C3605" s="25">
        <v>539392</v>
      </c>
      <c r="D3605" s="25" t="s">
        <v>389</v>
      </c>
      <c r="E3605" s="25" t="s">
        <v>411</v>
      </c>
    </row>
    <row r="3606" spans="2:5" x14ac:dyDescent="0.2">
      <c r="B3606" s="25" t="s">
        <v>5608</v>
      </c>
      <c r="C3606" s="25">
        <v>539392</v>
      </c>
      <c r="D3606" s="25" t="s">
        <v>389</v>
      </c>
      <c r="E3606" s="25" t="s">
        <v>411</v>
      </c>
    </row>
    <row r="3607" spans="2:5" x14ac:dyDescent="0.2">
      <c r="B3607" s="25" t="s">
        <v>5609</v>
      </c>
      <c r="C3607" s="25">
        <v>516096</v>
      </c>
      <c r="D3607" s="25" t="s">
        <v>389</v>
      </c>
      <c r="E3607" s="25" t="s">
        <v>383</v>
      </c>
    </row>
    <row r="3608" spans="2:5" x14ac:dyDescent="0.2">
      <c r="B3608" s="25" t="s">
        <v>5610</v>
      </c>
      <c r="C3608" s="25">
        <v>514234</v>
      </c>
      <c r="D3608" s="25" t="s">
        <v>5611</v>
      </c>
      <c r="E3608" s="25" t="s">
        <v>404</v>
      </c>
    </row>
    <row r="3609" spans="2:5" x14ac:dyDescent="0.2">
      <c r="B3609" s="25" t="s">
        <v>5612</v>
      </c>
      <c r="C3609" s="25">
        <v>514234</v>
      </c>
      <c r="D3609" s="25" t="s">
        <v>5611</v>
      </c>
      <c r="E3609" s="25" t="s">
        <v>404</v>
      </c>
    </row>
    <row r="3610" spans="2:5" x14ac:dyDescent="0.2">
      <c r="B3610" s="25" t="s">
        <v>5613</v>
      </c>
      <c r="C3610" s="25">
        <v>534618</v>
      </c>
      <c r="D3610" s="25" t="s">
        <v>389</v>
      </c>
      <c r="E3610" s="25" t="s">
        <v>528</v>
      </c>
    </row>
    <row r="3611" spans="2:5" x14ac:dyDescent="0.2">
      <c r="B3611" s="25" t="s">
        <v>5614</v>
      </c>
      <c r="C3611" s="25">
        <v>511640</v>
      </c>
      <c r="D3611" s="25" t="s">
        <v>389</v>
      </c>
      <c r="E3611" s="25" t="s">
        <v>406</v>
      </c>
    </row>
    <row r="3612" spans="2:5" x14ac:dyDescent="0.2">
      <c r="B3612" s="25" t="s">
        <v>5615</v>
      </c>
      <c r="C3612" s="25">
        <v>526521</v>
      </c>
      <c r="D3612" s="25" t="s">
        <v>5616</v>
      </c>
      <c r="E3612" s="25" t="s">
        <v>402</v>
      </c>
    </row>
    <row r="3613" spans="2:5" x14ac:dyDescent="0.2">
      <c r="B3613" s="25" t="s">
        <v>5617</v>
      </c>
      <c r="C3613" s="25">
        <v>540782</v>
      </c>
      <c r="D3613" s="25" t="s">
        <v>389</v>
      </c>
      <c r="E3613" s="25" t="s">
        <v>590</v>
      </c>
    </row>
    <row r="3614" spans="2:5" x14ac:dyDescent="0.2">
      <c r="B3614" s="25" t="s">
        <v>5618</v>
      </c>
      <c r="C3614" s="25">
        <v>533411</v>
      </c>
      <c r="D3614" s="25" t="s">
        <v>5619</v>
      </c>
      <c r="E3614" s="25" t="s">
        <v>1309</v>
      </c>
    </row>
    <row r="3615" spans="2:5" x14ac:dyDescent="0.2">
      <c r="B3615" s="25" t="s">
        <v>5620</v>
      </c>
      <c r="C3615" s="25">
        <v>530073</v>
      </c>
      <c r="D3615" s="25" t="s">
        <v>5621</v>
      </c>
      <c r="E3615" s="25" t="s">
        <v>512</v>
      </c>
    </row>
    <row r="3616" spans="2:5" x14ac:dyDescent="0.2">
      <c r="B3616" s="25" t="s">
        <v>5622</v>
      </c>
      <c r="C3616" s="25" t="s">
        <v>389</v>
      </c>
      <c r="D3616" s="25" t="s">
        <v>5623</v>
      </c>
      <c r="E3616" s="25" t="s">
        <v>400</v>
      </c>
    </row>
    <row r="3617" spans="2:5" x14ac:dyDescent="0.2">
      <c r="B3617" s="25" t="s">
        <v>5624</v>
      </c>
      <c r="C3617" s="25">
        <v>531898</v>
      </c>
      <c r="D3617" s="25" t="s">
        <v>389</v>
      </c>
      <c r="E3617" s="25" t="s">
        <v>392</v>
      </c>
    </row>
    <row r="3618" spans="2:5" x14ac:dyDescent="0.2">
      <c r="B3618" s="25" t="s">
        <v>5625</v>
      </c>
      <c r="C3618" s="25">
        <v>531569</v>
      </c>
      <c r="D3618" s="25" t="s">
        <v>389</v>
      </c>
      <c r="E3618" s="25" t="s">
        <v>427</v>
      </c>
    </row>
    <row r="3619" spans="2:5" x14ac:dyDescent="0.2">
      <c r="B3619" s="25" t="s">
        <v>5626</v>
      </c>
      <c r="C3619" s="25">
        <v>532972</v>
      </c>
      <c r="D3619" s="25" t="s">
        <v>389</v>
      </c>
      <c r="E3619" s="25" t="s">
        <v>482</v>
      </c>
    </row>
    <row r="3620" spans="2:5" x14ac:dyDescent="0.2">
      <c r="B3620" s="25" t="s">
        <v>5627</v>
      </c>
      <c r="C3620" s="25">
        <v>532435</v>
      </c>
      <c r="D3620" s="25" t="s">
        <v>389</v>
      </c>
      <c r="E3620" s="25" t="s">
        <v>475</v>
      </c>
    </row>
    <row r="3621" spans="2:5" x14ac:dyDescent="0.2">
      <c r="B3621" s="25" t="s">
        <v>5628</v>
      </c>
      <c r="C3621" s="25">
        <v>512062</v>
      </c>
      <c r="D3621" s="25" t="s">
        <v>389</v>
      </c>
      <c r="E3621" s="25" t="s">
        <v>810</v>
      </c>
    </row>
    <row r="3622" spans="2:5" x14ac:dyDescent="0.2">
      <c r="B3622" s="25" t="s">
        <v>5629</v>
      </c>
      <c r="C3622" s="25">
        <v>500674</v>
      </c>
      <c r="D3622" s="25" t="s">
        <v>5630</v>
      </c>
      <c r="E3622" s="25" t="s">
        <v>427</v>
      </c>
    </row>
    <row r="3623" spans="2:5" x14ac:dyDescent="0.2">
      <c r="B3623" s="25" t="s">
        <v>5631</v>
      </c>
      <c r="C3623" s="25">
        <v>500674</v>
      </c>
      <c r="D3623" s="25" t="s">
        <v>5630</v>
      </c>
      <c r="E3623" s="25" t="s">
        <v>427</v>
      </c>
    </row>
    <row r="3624" spans="2:5" x14ac:dyDescent="0.2">
      <c r="B3624" s="25" t="s">
        <v>5632</v>
      </c>
      <c r="C3624" s="25">
        <v>514280</v>
      </c>
      <c r="D3624" s="25" t="s">
        <v>389</v>
      </c>
      <c r="E3624" s="25" t="s">
        <v>404</v>
      </c>
    </row>
    <row r="3625" spans="2:5" x14ac:dyDescent="0.2">
      <c r="B3625" s="25" t="s">
        <v>5633</v>
      </c>
      <c r="C3625" s="25">
        <v>530035</v>
      </c>
      <c r="D3625" s="25" t="s">
        <v>389</v>
      </c>
      <c r="E3625" s="25" t="s">
        <v>404</v>
      </c>
    </row>
    <row r="3626" spans="2:5" x14ac:dyDescent="0.2">
      <c r="B3626" s="25" t="s">
        <v>5634</v>
      </c>
      <c r="C3626" s="25">
        <v>540822</v>
      </c>
      <c r="D3626" s="25" t="s">
        <v>389</v>
      </c>
      <c r="E3626" s="25" t="s">
        <v>406</v>
      </c>
    </row>
    <row r="3627" spans="2:5" x14ac:dyDescent="0.2">
      <c r="B3627" s="25" t="s">
        <v>5635</v>
      </c>
      <c r="C3627" s="25">
        <v>519260</v>
      </c>
      <c r="D3627" s="25" t="s">
        <v>5636</v>
      </c>
      <c r="E3627" s="25" t="s">
        <v>638</v>
      </c>
    </row>
    <row r="3628" spans="2:5" x14ac:dyDescent="0.2">
      <c r="B3628" s="25" t="s">
        <v>5637</v>
      </c>
      <c r="C3628" s="25">
        <v>506906</v>
      </c>
      <c r="D3628" s="25" t="s">
        <v>389</v>
      </c>
      <c r="E3628" s="25" t="s">
        <v>411</v>
      </c>
    </row>
    <row r="3629" spans="2:5" x14ac:dyDescent="0.2">
      <c r="B3629" s="25" t="s">
        <v>5638</v>
      </c>
      <c r="C3629" s="25">
        <v>519238</v>
      </c>
      <c r="D3629" s="25" t="s">
        <v>389</v>
      </c>
      <c r="E3629" s="25" t="s">
        <v>587</v>
      </c>
    </row>
    <row r="3630" spans="2:5" x14ac:dyDescent="0.2">
      <c r="B3630" s="25" t="s">
        <v>5639</v>
      </c>
      <c r="C3630" s="25">
        <v>538992</v>
      </c>
      <c r="D3630" s="25" t="s">
        <v>389</v>
      </c>
      <c r="E3630" s="25" t="s">
        <v>744</v>
      </c>
    </row>
    <row r="3631" spans="2:5" x14ac:dyDescent="0.2">
      <c r="B3631" s="25" t="s">
        <v>5640</v>
      </c>
      <c r="C3631" s="25">
        <v>512020</v>
      </c>
      <c r="D3631" s="25" t="s">
        <v>389</v>
      </c>
      <c r="E3631" s="25" t="s">
        <v>406</v>
      </c>
    </row>
    <row r="3632" spans="2:5" x14ac:dyDescent="0.2">
      <c r="B3632" s="25" t="s">
        <v>5641</v>
      </c>
      <c r="C3632" s="25">
        <v>512020</v>
      </c>
      <c r="D3632" s="25" t="s">
        <v>389</v>
      </c>
      <c r="E3632" s="25" t="s">
        <v>406</v>
      </c>
    </row>
    <row r="3633" spans="2:5" x14ac:dyDescent="0.2">
      <c r="B3633" s="25" t="s">
        <v>5642</v>
      </c>
      <c r="C3633" s="25">
        <v>504614</v>
      </c>
      <c r="D3633" s="25" t="s">
        <v>5643</v>
      </c>
      <c r="E3633" s="25" t="s">
        <v>421</v>
      </c>
    </row>
    <row r="3634" spans="2:5" x14ac:dyDescent="0.2">
      <c r="B3634" s="25" t="s">
        <v>5644</v>
      </c>
      <c r="C3634" s="25">
        <v>516032</v>
      </c>
      <c r="D3634" s="25" t="s">
        <v>389</v>
      </c>
      <c r="E3634" s="25" t="s">
        <v>383</v>
      </c>
    </row>
    <row r="3635" spans="2:5" x14ac:dyDescent="0.2">
      <c r="B3635" s="25" t="s">
        <v>5645</v>
      </c>
      <c r="C3635" s="25">
        <v>516003</v>
      </c>
      <c r="D3635" s="25" t="s">
        <v>389</v>
      </c>
      <c r="E3635" s="25" t="s">
        <v>884</v>
      </c>
    </row>
    <row r="3636" spans="2:5" x14ac:dyDescent="0.2">
      <c r="B3636" s="25" t="s">
        <v>5646</v>
      </c>
      <c r="C3636" s="25">
        <v>519242</v>
      </c>
      <c r="D3636" s="25" t="s">
        <v>389</v>
      </c>
      <c r="E3636" s="25" t="s">
        <v>638</v>
      </c>
    </row>
    <row r="3637" spans="2:5" x14ac:dyDescent="0.2">
      <c r="B3637" s="25" t="s">
        <v>5647</v>
      </c>
      <c r="C3637" s="25">
        <v>532163</v>
      </c>
      <c r="D3637" s="25" t="s">
        <v>5648</v>
      </c>
      <c r="E3637" s="25" t="s">
        <v>392</v>
      </c>
    </row>
    <row r="3638" spans="2:5" x14ac:dyDescent="0.2">
      <c r="B3638" s="25" t="s">
        <v>5649</v>
      </c>
      <c r="C3638" s="25">
        <v>532163</v>
      </c>
      <c r="D3638" s="25" t="s">
        <v>5648</v>
      </c>
      <c r="E3638" s="25" t="s">
        <v>392</v>
      </c>
    </row>
    <row r="3639" spans="2:5" x14ac:dyDescent="0.2">
      <c r="B3639" s="25" t="s">
        <v>5650</v>
      </c>
      <c r="C3639" s="25">
        <v>526885</v>
      </c>
      <c r="D3639" s="25" t="s">
        <v>5651</v>
      </c>
      <c r="E3639" s="25" t="s">
        <v>404</v>
      </c>
    </row>
    <row r="3640" spans="2:5" x14ac:dyDescent="0.2">
      <c r="B3640" s="25" t="s">
        <v>5652</v>
      </c>
      <c r="C3640" s="25">
        <v>530993</v>
      </c>
      <c r="D3640" s="25" t="s">
        <v>389</v>
      </c>
      <c r="E3640" s="25" t="s">
        <v>411</v>
      </c>
    </row>
    <row r="3641" spans="2:5" x14ac:dyDescent="0.2">
      <c r="B3641" s="25" t="s">
        <v>5653</v>
      </c>
      <c r="C3641" s="25">
        <v>531930</v>
      </c>
      <c r="D3641" s="25" t="s">
        <v>389</v>
      </c>
      <c r="E3641" s="25" t="s">
        <v>1309</v>
      </c>
    </row>
    <row r="3642" spans="2:5" x14ac:dyDescent="0.2">
      <c r="B3642" s="25" t="s">
        <v>5654</v>
      </c>
      <c r="C3642" s="25">
        <v>540393</v>
      </c>
      <c r="D3642" s="25" t="s">
        <v>389</v>
      </c>
      <c r="E3642" s="25" t="s">
        <v>712</v>
      </c>
    </row>
    <row r="3643" spans="2:5" x14ac:dyDescent="0.2">
      <c r="B3643" s="25" t="s">
        <v>5655</v>
      </c>
      <c r="C3643" s="25">
        <v>514412</v>
      </c>
      <c r="D3643" s="25" t="s">
        <v>389</v>
      </c>
      <c r="E3643" s="25" t="s">
        <v>503</v>
      </c>
    </row>
    <row r="3644" spans="2:5" x14ac:dyDescent="0.2">
      <c r="B3644" s="25" t="s">
        <v>5656</v>
      </c>
      <c r="C3644" s="25">
        <v>506190</v>
      </c>
      <c r="D3644" s="25" t="s">
        <v>389</v>
      </c>
      <c r="E3644" s="25" t="s">
        <v>810</v>
      </c>
    </row>
    <row r="3645" spans="2:5" x14ac:dyDescent="0.2">
      <c r="B3645" s="25" t="s">
        <v>5657</v>
      </c>
      <c r="C3645" s="25" t="s">
        <v>389</v>
      </c>
      <c r="D3645" s="25" t="s">
        <v>5658</v>
      </c>
      <c r="E3645" s="25" t="s">
        <v>400</v>
      </c>
    </row>
    <row r="3646" spans="2:5" x14ac:dyDescent="0.2">
      <c r="B3646" s="25" t="s">
        <v>5659</v>
      </c>
      <c r="C3646" s="25">
        <v>539124</v>
      </c>
      <c r="D3646" s="25" t="s">
        <v>389</v>
      </c>
      <c r="E3646" s="25" t="s">
        <v>406</v>
      </c>
    </row>
    <row r="3647" spans="2:5" x14ac:dyDescent="0.2">
      <c r="B3647" s="25" t="s">
        <v>5660</v>
      </c>
      <c r="C3647" s="25">
        <v>506313</v>
      </c>
      <c r="D3647" s="25" t="s">
        <v>389</v>
      </c>
      <c r="E3647" s="25" t="s">
        <v>917</v>
      </c>
    </row>
    <row r="3648" spans="2:5" x14ac:dyDescent="0.2">
      <c r="B3648" s="25" t="s">
        <v>5661</v>
      </c>
      <c r="C3648" s="25">
        <v>532663</v>
      </c>
      <c r="D3648" s="25" t="s">
        <v>5662</v>
      </c>
      <c r="E3648" s="25" t="s">
        <v>375</v>
      </c>
    </row>
    <row r="3649" spans="2:5" x14ac:dyDescent="0.2">
      <c r="B3649" s="25" t="s">
        <v>5663</v>
      </c>
      <c r="C3649" s="25">
        <v>533259</v>
      </c>
      <c r="D3649" s="25" t="s">
        <v>5664</v>
      </c>
      <c r="E3649" s="25" t="s">
        <v>578</v>
      </c>
    </row>
    <row r="3650" spans="2:5" x14ac:dyDescent="0.2">
      <c r="B3650" s="25" t="s">
        <v>5665</v>
      </c>
      <c r="C3650" s="25">
        <v>511076</v>
      </c>
      <c r="D3650" s="25" t="s">
        <v>389</v>
      </c>
      <c r="E3650" s="25" t="s">
        <v>411</v>
      </c>
    </row>
    <row r="3651" spans="2:5" x14ac:dyDescent="0.2">
      <c r="B3651" s="25" t="s">
        <v>5666</v>
      </c>
      <c r="C3651" s="25">
        <v>526093</v>
      </c>
      <c r="D3651" s="25" t="s">
        <v>5667</v>
      </c>
      <c r="E3651" s="25" t="s">
        <v>421</v>
      </c>
    </row>
    <row r="3652" spans="2:5" x14ac:dyDescent="0.2">
      <c r="B3652" s="25" t="s">
        <v>5668</v>
      </c>
      <c r="C3652" s="25">
        <v>539201</v>
      </c>
      <c r="D3652" s="25" t="s">
        <v>389</v>
      </c>
      <c r="E3652" s="25" t="s">
        <v>383</v>
      </c>
    </row>
    <row r="3653" spans="2:5" x14ac:dyDescent="0.2">
      <c r="B3653" s="25" t="s">
        <v>5669</v>
      </c>
      <c r="C3653" s="25">
        <v>539404</v>
      </c>
      <c r="D3653" s="25" t="s">
        <v>5670</v>
      </c>
      <c r="E3653" s="25" t="s">
        <v>406</v>
      </c>
    </row>
    <row r="3654" spans="2:5" x14ac:dyDescent="0.2">
      <c r="B3654" s="25" t="s">
        <v>5671</v>
      </c>
      <c r="C3654" s="25">
        <v>536592</v>
      </c>
      <c r="D3654" s="25" t="s">
        <v>389</v>
      </c>
      <c r="E3654" s="25" t="s">
        <v>406</v>
      </c>
    </row>
    <row r="3655" spans="2:5" x14ac:dyDescent="0.2">
      <c r="B3655" s="25" t="s">
        <v>5672</v>
      </c>
      <c r="C3655" s="25">
        <v>508996</v>
      </c>
      <c r="D3655" s="25" t="s">
        <v>5673</v>
      </c>
      <c r="E3655" s="25" t="s">
        <v>475</v>
      </c>
    </row>
    <row r="3656" spans="2:5" x14ac:dyDescent="0.2">
      <c r="B3656" s="25" t="s">
        <v>5674</v>
      </c>
      <c r="C3656" s="25">
        <v>503893</v>
      </c>
      <c r="D3656" s="25" t="s">
        <v>389</v>
      </c>
      <c r="E3656" s="25" t="s">
        <v>372</v>
      </c>
    </row>
    <row r="3657" spans="2:5" x14ac:dyDescent="0.2">
      <c r="B3657" s="25" t="s">
        <v>5675</v>
      </c>
      <c r="C3657" s="25">
        <v>539218</v>
      </c>
      <c r="D3657" s="25" t="s">
        <v>389</v>
      </c>
      <c r="E3657" s="25" t="s">
        <v>406</v>
      </c>
    </row>
    <row r="3658" spans="2:5" x14ac:dyDescent="0.2">
      <c r="B3658" s="25" t="s">
        <v>5676</v>
      </c>
      <c r="C3658" s="25">
        <v>502175</v>
      </c>
      <c r="D3658" s="25" t="s">
        <v>389</v>
      </c>
      <c r="E3658" s="25" t="s">
        <v>402</v>
      </c>
    </row>
    <row r="3659" spans="2:5" x14ac:dyDescent="0.2">
      <c r="B3659" s="25" t="s">
        <v>5677</v>
      </c>
      <c r="C3659" s="25">
        <v>511577</v>
      </c>
      <c r="D3659" s="25" t="s">
        <v>389</v>
      </c>
      <c r="E3659" s="25" t="s">
        <v>406</v>
      </c>
    </row>
    <row r="3660" spans="2:5" x14ac:dyDescent="0.2">
      <c r="B3660" s="25" t="s">
        <v>5678</v>
      </c>
      <c r="C3660" s="25">
        <v>517320</v>
      </c>
      <c r="D3660" s="25" t="s">
        <v>389</v>
      </c>
      <c r="E3660" s="25" t="s">
        <v>687</v>
      </c>
    </row>
    <row r="3661" spans="2:5" x14ac:dyDescent="0.2">
      <c r="B3661" s="25" t="s">
        <v>5679</v>
      </c>
      <c r="C3661" s="25">
        <v>532404</v>
      </c>
      <c r="D3661" s="25" t="s">
        <v>389</v>
      </c>
      <c r="E3661" s="25" t="s">
        <v>482</v>
      </c>
    </row>
    <row r="3662" spans="2:5" x14ac:dyDescent="0.2">
      <c r="B3662" s="25" t="s">
        <v>5680</v>
      </c>
      <c r="C3662" s="25">
        <v>512634</v>
      </c>
      <c r="D3662" s="25" t="s">
        <v>389</v>
      </c>
      <c r="E3662" s="25" t="s">
        <v>590</v>
      </c>
    </row>
    <row r="3663" spans="2:5" x14ac:dyDescent="0.2">
      <c r="B3663" s="25" t="s">
        <v>5681</v>
      </c>
      <c r="C3663" s="25">
        <v>524667</v>
      </c>
      <c r="D3663" s="25" t="s">
        <v>5682</v>
      </c>
      <c r="E3663" s="25" t="s">
        <v>1318</v>
      </c>
    </row>
    <row r="3664" spans="2:5" x14ac:dyDescent="0.2">
      <c r="B3664" s="25" t="s">
        <v>5683</v>
      </c>
      <c r="C3664" s="25">
        <v>531893</v>
      </c>
      <c r="D3664" s="25" t="s">
        <v>389</v>
      </c>
      <c r="E3664" s="25" t="s">
        <v>810</v>
      </c>
    </row>
    <row r="3665" spans="2:5" x14ac:dyDescent="0.2">
      <c r="B3665" s="25" t="s">
        <v>5684</v>
      </c>
      <c r="C3665" s="25">
        <v>523710</v>
      </c>
      <c r="D3665" s="25" t="s">
        <v>389</v>
      </c>
      <c r="E3665" s="25" t="s">
        <v>590</v>
      </c>
    </row>
    <row r="3666" spans="2:5" x14ac:dyDescent="0.2">
      <c r="B3666" s="25" t="s">
        <v>5685</v>
      </c>
      <c r="C3666" s="25">
        <v>540728</v>
      </c>
      <c r="D3666" s="25" t="s">
        <v>389</v>
      </c>
      <c r="E3666" s="25" t="s">
        <v>378</v>
      </c>
    </row>
    <row r="3667" spans="2:5" x14ac:dyDescent="0.2">
      <c r="B3667" s="25" t="s">
        <v>5686</v>
      </c>
      <c r="C3667" s="25">
        <v>532102</v>
      </c>
      <c r="D3667" s="25" t="s">
        <v>389</v>
      </c>
      <c r="E3667" s="25" t="s">
        <v>1088</v>
      </c>
    </row>
    <row r="3668" spans="2:5" x14ac:dyDescent="0.2">
      <c r="B3668" s="25" t="s">
        <v>5687</v>
      </c>
      <c r="C3668" s="25">
        <v>540719</v>
      </c>
      <c r="D3668" s="25" t="s">
        <v>5688</v>
      </c>
      <c r="E3668" s="25" t="s">
        <v>2801</v>
      </c>
    </row>
    <row r="3669" spans="2:5" x14ac:dyDescent="0.2">
      <c r="B3669" s="25" t="s">
        <v>5689</v>
      </c>
      <c r="C3669" s="25">
        <v>590098</v>
      </c>
      <c r="D3669" s="25" t="s">
        <v>5690</v>
      </c>
      <c r="E3669" s="25" t="s">
        <v>372</v>
      </c>
    </row>
    <row r="3670" spans="2:5" x14ac:dyDescent="0.2">
      <c r="B3670" s="25" t="s">
        <v>5691</v>
      </c>
      <c r="C3670" s="25">
        <v>526081</v>
      </c>
      <c r="D3670" s="25" t="s">
        <v>5692</v>
      </c>
      <c r="E3670" s="25" t="s">
        <v>449</v>
      </c>
    </row>
    <row r="3671" spans="2:5" x14ac:dyDescent="0.2">
      <c r="B3671" s="25" t="s">
        <v>5693</v>
      </c>
      <c r="C3671" s="25">
        <v>531797</v>
      </c>
      <c r="D3671" s="25" t="s">
        <v>389</v>
      </c>
      <c r="E3671" s="25" t="s">
        <v>402</v>
      </c>
    </row>
    <row r="3672" spans="2:5" x14ac:dyDescent="0.2">
      <c r="B3672" s="25" t="s">
        <v>5694</v>
      </c>
      <c r="C3672" s="25">
        <v>511672</v>
      </c>
      <c r="D3672" s="25" t="s">
        <v>389</v>
      </c>
      <c r="E3672" s="25" t="s">
        <v>421</v>
      </c>
    </row>
    <row r="3673" spans="2:5" x14ac:dyDescent="0.2">
      <c r="B3673" s="25" t="s">
        <v>5695</v>
      </c>
      <c r="C3673" s="25">
        <v>516110</v>
      </c>
      <c r="D3673" s="25" t="s">
        <v>5696</v>
      </c>
      <c r="E3673" s="25" t="s">
        <v>578</v>
      </c>
    </row>
    <row r="3674" spans="2:5" x14ac:dyDescent="0.2">
      <c r="B3674" s="25" t="s">
        <v>5697</v>
      </c>
      <c r="C3674" s="25">
        <v>526544</v>
      </c>
      <c r="D3674" s="25" t="s">
        <v>389</v>
      </c>
      <c r="E3674" s="25" t="s">
        <v>395</v>
      </c>
    </row>
    <row r="3675" spans="2:5" x14ac:dyDescent="0.2">
      <c r="B3675" s="25" t="s">
        <v>5698</v>
      </c>
      <c r="C3675" s="25">
        <v>507894</v>
      </c>
      <c r="D3675" s="25" t="s">
        <v>389</v>
      </c>
      <c r="E3675" s="25" t="s">
        <v>666</v>
      </c>
    </row>
    <row r="3676" spans="2:5" x14ac:dyDescent="0.2">
      <c r="B3676" s="25" t="s">
        <v>5699</v>
      </c>
      <c r="C3676" s="25">
        <v>507894</v>
      </c>
      <c r="D3676" s="25" t="s">
        <v>389</v>
      </c>
      <c r="E3676" s="25" t="s">
        <v>666</v>
      </c>
    </row>
    <row r="3677" spans="2:5" x14ac:dyDescent="0.2">
      <c r="B3677" s="25" t="s">
        <v>5700</v>
      </c>
      <c r="C3677" s="25">
        <v>505790</v>
      </c>
      <c r="D3677" s="25" t="s">
        <v>5701</v>
      </c>
      <c r="E3677" s="25" t="s">
        <v>397</v>
      </c>
    </row>
    <row r="3678" spans="2:5" x14ac:dyDescent="0.2">
      <c r="B3678" s="25" t="s">
        <v>5702</v>
      </c>
      <c r="C3678" s="25">
        <v>505790</v>
      </c>
      <c r="D3678" s="25" t="s">
        <v>5701</v>
      </c>
      <c r="E3678" s="25" t="s">
        <v>397</v>
      </c>
    </row>
    <row r="3679" spans="2:5" x14ac:dyDescent="0.2">
      <c r="B3679" s="25" t="s">
        <v>5703</v>
      </c>
      <c r="C3679" s="25">
        <v>534139</v>
      </c>
      <c r="D3679" s="25" t="s">
        <v>5704</v>
      </c>
      <c r="E3679" s="25" t="s">
        <v>432</v>
      </c>
    </row>
    <row r="3680" spans="2:5" x14ac:dyDescent="0.2">
      <c r="B3680" s="25" t="s">
        <v>5705</v>
      </c>
      <c r="C3680" s="25">
        <v>538857</v>
      </c>
      <c r="D3680" s="25" t="s">
        <v>389</v>
      </c>
      <c r="E3680" s="25" t="s">
        <v>406</v>
      </c>
    </row>
    <row r="3681" spans="2:5" x14ac:dyDescent="0.2">
      <c r="B3681" s="25" t="s">
        <v>5706</v>
      </c>
      <c r="C3681" s="25">
        <v>505141</v>
      </c>
      <c r="D3681" s="25" t="s">
        <v>389</v>
      </c>
      <c r="E3681" s="25" t="s">
        <v>1047</v>
      </c>
    </row>
    <row r="3682" spans="2:5" x14ac:dyDescent="0.2">
      <c r="B3682" s="25" t="s">
        <v>5707</v>
      </c>
      <c r="C3682" s="25">
        <v>505141</v>
      </c>
      <c r="D3682" s="25" t="s">
        <v>389</v>
      </c>
      <c r="E3682" s="25" t="s">
        <v>1047</v>
      </c>
    </row>
    <row r="3683" spans="2:5" x14ac:dyDescent="0.2">
      <c r="B3683" s="25" t="s">
        <v>5708</v>
      </c>
      <c r="C3683" s="25">
        <v>530361</v>
      </c>
      <c r="D3683" s="25" t="s">
        <v>389</v>
      </c>
      <c r="E3683" s="25" t="s">
        <v>449</v>
      </c>
    </row>
    <row r="3684" spans="2:5" x14ac:dyDescent="0.2">
      <c r="B3684" s="25" t="s">
        <v>5709</v>
      </c>
      <c r="C3684" s="25">
        <v>533268</v>
      </c>
      <c r="D3684" s="25" t="s">
        <v>389</v>
      </c>
      <c r="E3684" s="25" t="s">
        <v>1128</v>
      </c>
    </row>
    <row r="3685" spans="2:5" x14ac:dyDescent="0.2">
      <c r="B3685" s="25" t="s">
        <v>5710</v>
      </c>
      <c r="C3685" s="25">
        <v>526807</v>
      </c>
      <c r="D3685" s="25" t="s">
        <v>5711</v>
      </c>
      <c r="E3685" s="25" t="s">
        <v>1637</v>
      </c>
    </row>
    <row r="3686" spans="2:5" x14ac:dyDescent="0.2">
      <c r="B3686" s="25" t="s">
        <v>5712</v>
      </c>
      <c r="C3686" s="25">
        <v>521182</v>
      </c>
      <c r="D3686" s="25" t="s">
        <v>389</v>
      </c>
      <c r="E3686" s="25" t="s">
        <v>411</v>
      </c>
    </row>
    <row r="3687" spans="2:5" x14ac:dyDescent="0.2">
      <c r="B3687" s="25" t="s">
        <v>5713</v>
      </c>
      <c r="C3687" s="25">
        <v>514264</v>
      </c>
      <c r="D3687" s="25" t="s">
        <v>389</v>
      </c>
      <c r="E3687" s="25" t="s">
        <v>404</v>
      </c>
    </row>
    <row r="3688" spans="2:5" x14ac:dyDescent="0.2">
      <c r="B3688" s="25" t="s">
        <v>5714</v>
      </c>
      <c r="C3688" s="25" t="s">
        <v>389</v>
      </c>
      <c r="D3688" s="25" t="s">
        <v>5715</v>
      </c>
      <c r="E3688" s="25" t="s">
        <v>400</v>
      </c>
    </row>
    <row r="3689" spans="2:5" x14ac:dyDescent="0.2">
      <c r="B3689" s="25" t="s">
        <v>5716</v>
      </c>
      <c r="C3689" s="25">
        <v>540673</v>
      </c>
      <c r="D3689" s="25" t="s">
        <v>5717</v>
      </c>
      <c r="E3689" s="25" t="s">
        <v>3169</v>
      </c>
    </row>
    <row r="3690" spans="2:5" x14ac:dyDescent="0.2">
      <c r="B3690" s="25" t="s">
        <v>5718</v>
      </c>
      <c r="C3690" s="25">
        <v>540673</v>
      </c>
      <c r="D3690" s="25" t="s">
        <v>5717</v>
      </c>
      <c r="E3690" s="25" t="s">
        <v>3169</v>
      </c>
    </row>
    <row r="3691" spans="2:5" x14ac:dyDescent="0.2">
      <c r="B3691" s="25" t="s">
        <v>5719</v>
      </c>
      <c r="C3691" s="25">
        <v>532886</v>
      </c>
      <c r="D3691" s="25" t="s">
        <v>5720</v>
      </c>
      <c r="E3691" s="25" t="s">
        <v>404</v>
      </c>
    </row>
    <row r="3692" spans="2:5" x14ac:dyDescent="0.2">
      <c r="B3692" s="25" t="s">
        <v>5721</v>
      </c>
      <c r="C3692" s="25">
        <v>530075</v>
      </c>
      <c r="D3692" s="25" t="s">
        <v>5722</v>
      </c>
      <c r="E3692" s="25" t="s">
        <v>452</v>
      </c>
    </row>
    <row r="3693" spans="2:5" x14ac:dyDescent="0.2">
      <c r="B3693" s="25" t="s">
        <v>5723</v>
      </c>
      <c r="C3693" s="25">
        <v>538875</v>
      </c>
      <c r="D3693" s="25" t="s">
        <v>389</v>
      </c>
      <c r="E3693" s="25" t="s">
        <v>810</v>
      </c>
    </row>
    <row r="3694" spans="2:5" x14ac:dyDescent="0.2">
      <c r="B3694" s="25" t="s">
        <v>5724</v>
      </c>
      <c r="C3694" s="25">
        <v>532021</v>
      </c>
      <c r="D3694" s="25" t="s">
        <v>389</v>
      </c>
      <c r="E3694" s="25" t="s">
        <v>427</v>
      </c>
    </row>
    <row r="3695" spans="2:5" x14ac:dyDescent="0.2">
      <c r="B3695" s="25" t="s">
        <v>5725</v>
      </c>
      <c r="C3695" s="25">
        <v>531980</v>
      </c>
      <c r="D3695" s="25" t="s">
        <v>389</v>
      </c>
      <c r="E3695" s="25" t="s">
        <v>375</v>
      </c>
    </row>
    <row r="3696" spans="2:5" x14ac:dyDescent="0.2">
      <c r="B3696" s="25" t="s">
        <v>5726</v>
      </c>
      <c r="C3696" s="25">
        <v>512529</v>
      </c>
      <c r="D3696" s="25" t="s">
        <v>5727</v>
      </c>
      <c r="E3696" s="25" t="s">
        <v>427</v>
      </c>
    </row>
    <row r="3697" spans="2:5" x14ac:dyDescent="0.2">
      <c r="B3697" s="25" t="s">
        <v>5728</v>
      </c>
      <c r="C3697" s="25" t="s">
        <v>389</v>
      </c>
      <c r="D3697" s="25" t="s">
        <v>5729</v>
      </c>
      <c r="E3697" s="25" t="s">
        <v>400</v>
      </c>
    </row>
    <row r="3698" spans="2:5" x14ac:dyDescent="0.2">
      <c r="B3698" s="25" t="s">
        <v>5730</v>
      </c>
      <c r="C3698" s="25">
        <v>502450</v>
      </c>
      <c r="D3698" s="25" t="s">
        <v>5731</v>
      </c>
      <c r="E3698" s="25" t="s">
        <v>383</v>
      </c>
    </row>
    <row r="3699" spans="2:5" x14ac:dyDescent="0.2">
      <c r="B3699" s="25" t="s">
        <v>5732</v>
      </c>
      <c r="C3699" s="25">
        <v>505075</v>
      </c>
      <c r="D3699" s="25" t="s">
        <v>5733</v>
      </c>
      <c r="E3699" s="25" t="s">
        <v>744</v>
      </c>
    </row>
    <row r="3700" spans="2:5" x14ac:dyDescent="0.2">
      <c r="B3700" s="25" t="s">
        <v>5734</v>
      </c>
      <c r="C3700" s="25">
        <v>511760</v>
      </c>
      <c r="D3700" s="25" t="s">
        <v>389</v>
      </c>
      <c r="E3700" s="25" t="s">
        <v>406</v>
      </c>
    </row>
    <row r="3701" spans="2:5" x14ac:dyDescent="0.2">
      <c r="B3701" s="25" t="s">
        <v>5735</v>
      </c>
      <c r="C3701" s="25">
        <v>524324</v>
      </c>
      <c r="D3701" s="25" t="s">
        <v>389</v>
      </c>
      <c r="E3701" s="25" t="s">
        <v>549</v>
      </c>
    </row>
    <row r="3702" spans="2:5" x14ac:dyDescent="0.2">
      <c r="B3702" s="25" t="s">
        <v>5736</v>
      </c>
      <c r="C3702" s="25">
        <v>532993</v>
      </c>
      <c r="D3702" s="25" t="s">
        <v>5737</v>
      </c>
      <c r="E3702" s="25" t="s">
        <v>917</v>
      </c>
    </row>
    <row r="3703" spans="2:5" x14ac:dyDescent="0.2">
      <c r="B3703" s="25" t="s">
        <v>5738</v>
      </c>
      <c r="C3703" s="25">
        <v>530867</v>
      </c>
      <c r="D3703" s="25" t="s">
        <v>389</v>
      </c>
      <c r="E3703" s="25" t="s">
        <v>372</v>
      </c>
    </row>
    <row r="3704" spans="2:5" x14ac:dyDescent="0.2">
      <c r="B3704" s="25" t="s">
        <v>5739</v>
      </c>
      <c r="C3704" s="25">
        <v>524546</v>
      </c>
      <c r="D3704" s="25" t="s">
        <v>389</v>
      </c>
      <c r="E3704" s="25" t="s">
        <v>427</v>
      </c>
    </row>
    <row r="3705" spans="2:5" x14ac:dyDescent="0.2">
      <c r="B3705" s="25" t="s">
        <v>5740</v>
      </c>
      <c r="C3705" s="25">
        <v>513436</v>
      </c>
      <c r="D3705" s="25" t="s">
        <v>5741</v>
      </c>
      <c r="E3705" s="25" t="s">
        <v>421</v>
      </c>
    </row>
    <row r="3706" spans="2:5" x14ac:dyDescent="0.2">
      <c r="B3706" s="25" t="s">
        <v>5742</v>
      </c>
      <c r="C3706" s="25">
        <v>509870</v>
      </c>
      <c r="D3706" s="25" t="s">
        <v>389</v>
      </c>
      <c r="E3706" s="25" t="s">
        <v>475</v>
      </c>
    </row>
    <row r="3707" spans="2:5" x14ac:dyDescent="0.2">
      <c r="B3707" s="25" t="s">
        <v>5743</v>
      </c>
      <c r="C3707" s="25">
        <v>519031</v>
      </c>
      <c r="D3707" s="25" t="s">
        <v>389</v>
      </c>
      <c r="E3707" s="25" t="s">
        <v>449</v>
      </c>
    </row>
    <row r="3708" spans="2:5" x14ac:dyDescent="0.2">
      <c r="B3708" s="25" t="s">
        <v>5744</v>
      </c>
      <c r="C3708" s="25">
        <v>526508</v>
      </c>
      <c r="D3708" s="25" t="s">
        <v>389</v>
      </c>
      <c r="E3708" s="25" t="s">
        <v>1637</v>
      </c>
    </row>
    <row r="3709" spans="2:5" x14ac:dyDescent="0.2">
      <c r="B3709" s="25" t="s">
        <v>5745</v>
      </c>
      <c r="C3709" s="25">
        <v>539520</v>
      </c>
      <c r="D3709" s="25" t="s">
        <v>389</v>
      </c>
      <c r="E3709" s="25" t="s">
        <v>411</v>
      </c>
    </row>
    <row r="3710" spans="2:5" x14ac:dyDescent="0.2">
      <c r="B3710" s="25" t="s">
        <v>5746</v>
      </c>
      <c r="C3710" s="25">
        <v>501423</v>
      </c>
      <c r="D3710" s="25" t="s">
        <v>389</v>
      </c>
      <c r="E3710" s="25" t="s">
        <v>509</v>
      </c>
    </row>
    <row r="3711" spans="2:5" x14ac:dyDescent="0.2">
      <c r="B3711" s="25" t="s">
        <v>5747</v>
      </c>
      <c r="C3711" s="25" t="s">
        <v>389</v>
      </c>
      <c r="D3711" s="25" t="s">
        <v>5748</v>
      </c>
      <c r="E3711" s="25" t="s">
        <v>400</v>
      </c>
    </row>
    <row r="3712" spans="2:5" x14ac:dyDescent="0.2">
      <c r="B3712" s="25" t="s">
        <v>5749</v>
      </c>
      <c r="C3712" s="25">
        <v>531431</v>
      </c>
      <c r="D3712" s="25" t="s">
        <v>5750</v>
      </c>
      <c r="E3712" s="25" t="s">
        <v>397</v>
      </c>
    </row>
    <row r="3713" spans="2:5" x14ac:dyDescent="0.2">
      <c r="B3713" s="25" t="s">
        <v>5751</v>
      </c>
      <c r="C3713" s="25">
        <v>531431</v>
      </c>
      <c r="D3713" s="25" t="s">
        <v>5750</v>
      </c>
      <c r="E3713" s="25" t="s">
        <v>397</v>
      </c>
    </row>
    <row r="3714" spans="2:5" x14ac:dyDescent="0.2">
      <c r="B3714" s="25" t="s">
        <v>5752</v>
      </c>
      <c r="C3714" s="25">
        <v>540797</v>
      </c>
      <c r="D3714" s="25" t="s">
        <v>5753</v>
      </c>
      <c r="E3714" s="25" t="s">
        <v>859</v>
      </c>
    </row>
    <row r="3715" spans="2:5" x14ac:dyDescent="0.2">
      <c r="B3715" s="25" t="s">
        <v>5754</v>
      </c>
      <c r="C3715" s="25">
        <v>511754</v>
      </c>
      <c r="D3715" s="25" t="s">
        <v>389</v>
      </c>
      <c r="E3715" s="25" t="s">
        <v>406</v>
      </c>
    </row>
    <row r="3716" spans="2:5" x14ac:dyDescent="0.2">
      <c r="B3716" s="25" t="s">
        <v>5755</v>
      </c>
      <c r="C3716" s="25">
        <v>539895</v>
      </c>
      <c r="D3716" s="25" t="s">
        <v>389</v>
      </c>
      <c r="E3716" s="25" t="s">
        <v>372</v>
      </c>
    </row>
    <row r="3717" spans="2:5" x14ac:dyDescent="0.2">
      <c r="B3717" s="25" t="s">
        <v>5756</v>
      </c>
      <c r="C3717" s="25">
        <v>509874</v>
      </c>
      <c r="D3717" s="25" t="s">
        <v>5757</v>
      </c>
      <c r="E3717" s="25" t="s">
        <v>666</v>
      </c>
    </row>
    <row r="3718" spans="2:5" x14ac:dyDescent="0.2">
      <c r="B3718" s="25" t="s">
        <v>5758</v>
      </c>
      <c r="C3718" s="25">
        <v>512499</v>
      </c>
      <c r="D3718" s="25" t="s">
        <v>389</v>
      </c>
      <c r="E3718" s="25" t="s">
        <v>372</v>
      </c>
    </row>
    <row r="3719" spans="2:5" x14ac:dyDescent="0.2">
      <c r="B3719" s="25" t="s">
        <v>5759</v>
      </c>
      <c r="C3719" s="25">
        <v>532455</v>
      </c>
      <c r="D3719" s="25" t="s">
        <v>389</v>
      </c>
      <c r="E3719" s="25" t="s">
        <v>463</v>
      </c>
    </row>
    <row r="3720" spans="2:5" x14ac:dyDescent="0.2">
      <c r="B3720" s="25" t="s">
        <v>5760</v>
      </c>
      <c r="C3720" s="25">
        <v>540259</v>
      </c>
      <c r="D3720" s="25" t="s">
        <v>389</v>
      </c>
      <c r="E3720" s="25" t="s">
        <v>3169</v>
      </c>
    </row>
    <row r="3721" spans="2:5" x14ac:dyDescent="0.2">
      <c r="B3721" s="25" t="s">
        <v>5761</v>
      </c>
      <c r="C3721" s="25">
        <v>542232</v>
      </c>
      <c r="D3721" s="25" t="s">
        <v>5762</v>
      </c>
      <c r="E3721" s="25" t="s">
        <v>755</v>
      </c>
    </row>
    <row r="3722" spans="2:5" x14ac:dyDescent="0.2">
      <c r="B3722" s="25" t="s">
        <v>5763</v>
      </c>
      <c r="C3722" s="25">
        <v>540425</v>
      </c>
      <c r="D3722" s="25" t="s">
        <v>5764</v>
      </c>
      <c r="E3722" s="25" t="s">
        <v>712</v>
      </c>
    </row>
    <row r="3723" spans="2:5" x14ac:dyDescent="0.2">
      <c r="B3723" s="25" t="s">
        <v>5765</v>
      </c>
      <c r="C3723" s="25">
        <v>512297</v>
      </c>
      <c r="D3723" s="25" t="s">
        <v>389</v>
      </c>
      <c r="E3723" s="25" t="s">
        <v>397</v>
      </c>
    </row>
    <row r="3724" spans="2:5" x14ac:dyDescent="0.2">
      <c r="B3724" s="25" t="s">
        <v>5766</v>
      </c>
      <c r="C3724" s="25">
        <v>531925</v>
      </c>
      <c r="D3724" s="25" t="s">
        <v>389</v>
      </c>
      <c r="E3724" s="25" t="s">
        <v>449</v>
      </c>
    </row>
    <row r="3725" spans="2:5" x14ac:dyDescent="0.2">
      <c r="B3725" s="25" t="s">
        <v>5767</v>
      </c>
      <c r="C3725" s="25">
        <v>522034</v>
      </c>
      <c r="D3725" s="25" t="s">
        <v>5768</v>
      </c>
      <c r="E3725" s="25" t="s">
        <v>744</v>
      </c>
    </row>
    <row r="3726" spans="2:5" x14ac:dyDescent="0.2">
      <c r="B3726" s="25" t="s">
        <v>5769</v>
      </c>
      <c r="C3726" s="25">
        <v>539921</v>
      </c>
      <c r="D3726" s="25" t="s">
        <v>389</v>
      </c>
      <c r="E3726" s="25" t="s">
        <v>494</v>
      </c>
    </row>
    <row r="3727" spans="2:5" x14ac:dyDescent="0.2">
      <c r="B3727" s="25" t="s">
        <v>5770</v>
      </c>
      <c r="C3727" s="25" t="s">
        <v>389</v>
      </c>
      <c r="D3727" s="25" t="s">
        <v>5771</v>
      </c>
      <c r="E3727" s="25" t="s">
        <v>400</v>
      </c>
    </row>
    <row r="3728" spans="2:5" x14ac:dyDescent="0.2">
      <c r="B3728" s="25" t="s">
        <v>5772</v>
      </c>
      <c r="C3728" s="25" t="s">
        <v>389</v>
      </c>
      <c r="D3728" s="25" t="s">
        <v>5771</v>
      </c>
      <c r="E3728" s="25" t="s">
        <v>400</v>
      </c>
    </row>
    <row r="3729" spans="2:5" x14ac:dyDescent="0.2">
      <c r="B3729" s="25" t="s">
        <v>5773</v>
      </c>
      <c r="C3729" s="25">
        <v>514402</v>
      </c>
      <c r="D3729" s="25" t="s">
        <v>389</v>
      </c>
      <c r="E3729" s="25" t="s">
        <v>404</v>
      </c>
    </row>
    <row r="3730" spans="2:5" x14ac:dyDescent="0.2">
      <c r="B3730" s="25" t="s">
        <v>5774</v>
      </c>
      <c r="C3730" s="25">
        <v>539584</v>
      </c>
      <c r="D3730" s="25" t="s">
        <v>389</v>
      </c>
      <c r="E3730" s="25" t="s">
        <v>411</v>
      </c>
    </row>
    <row r="3731" spans="2:5" x14ac:dyDescent="0.2">
      <c r="B3731" s="25" t="s">
        <v>5775</v>
      </c>
      <c r="C3731" s="25">
        <v>538666</v>
      </c>
      <c r="D3731" s="25" t="s">
        <v>5776</v>
      </c>
      <c r="E3731" s="25" t="s">
        <v>533</v>
      </c>
    </row>
    <row r="3732" spans="2:5" x14ac:dyDescent="0.2">
      <c r="B3732" s="25" t="s">
        <v>5777</v>
      </c>
      <c r="C3732" s="25">
        <v>513548</v>
      </c>
      <c r="D3732" s="25" t="s">
        <v>389</v>
      </c>
      <c r="E3732" s="25" t="s">
        <v>421</v>
      </c>
    </row>
    <row r="3733" spans="2:5" x14ac:dyDescent="0.2">
      <c r="B3733" s="25" t="s">
        <v>5778</v>
      </c>
      <c r="C3733" s="25">
        <v>535602</v>
      </c>
      <c r="D3733" s="25" t="s">
        <v>5779</v>
      </c>
      <c r="E3733" s="25" t="s">
        <v>744</v>
      </c>
    </row>
    <row r="3734" spans="2:5" x14ac:dyDescent="0.2">
      <c r="B3734" s="25" t="s">
        <v>5780</v>
      </c>
      <c r="C3734" s="25">
        <v>512393</v>
      </c>
      <c r="D3734" s="25" t="s">
        <v>389</v>
      </c>
      <c r="E3734" s="25" t="s">
        <v>372</v>
      </c>
    </row>
    <row r="3735" spans="2:5" x14ac:dyDescent="0.2">
      <c r="B3735" s="25" t="s">
        <v>5781</v>
      </c>
      <c r="C3735" s="25">
        <v>540725</v>
      </c>
      <c r="D3735" s="25" t="s">
        <v>389</v>
      </c>
      <c r="E3735" s="25" t="s">
        <v>372</v>
      </c>
    </row>
    <row r="3736" spans="2:5" x14ac:dyDescent="0.2">
      <c r="B3736" s="25" t="s">
        <v>5782</v>
      </c>
      <c r="C3736" s="25">
        <v>540786</v>
      </c>
      <c r="D3736" s="25" t="s">
        <v>389</v>
      </c>
      <c r="E3736" s="25" t="s">
        <v>687</v>
      </c>
    </row>
    <row r="3737" spans="2:5" x14ac:dyDescent="0.2">
      <c r="B3737" s="25" t="s">
        <v>5783</v>
      </c>
      <c r="C3737" s="25">
        <v>532908</v>
      </c>
      <c r="D3737" s="25" t="s">
        <v>5784</v>
      </c>
      <c r="E3737" s="25" t="s">
        <v>427</v>
      </c>
    </row>
    <row r="3738" spans="2:5" x14ac:dyDescent="0.2">
      <c r="B3738" s="25" t="s">
        <v>5785</v>
      </c>
      <c r="C3738" s="25">
        <v>523449</v>
      </c>
      <c r="D3738" s="25" t="s">
        <v>389</v>
      </c>
      <c r="E3738" s="25" t="s">
        <v>758</v>
      </c>
    </row>
    <row r="3739" spans="2:5" x14ac:dyDescent="0.2">
      <c r="B3739" s="25" t="s">
        <v>5786</v>
      </c>
      <c r="C3739" s="25">
        <v>523449</v>
      </c>
      <c r="D3739" s="25" t="s">
        <v>389</v>
      </c>
      <c r="E3739" s="25" t="s">
        <v>758</v>
      </c>
    </row>
    <row r="3740" spans="2:5" x14ac:dyDescent="0.2">
      <c r="B3740" s="25" t="s">
        <v>5787</v>
      </c>
      <c r="C3740" s="25">
        <v>538212</v>
      </c>
      <c r="D3740" s="25" t="s">
        <v>389</v>
      </c>
      <c r="E3740" s="25" t="s">
        <v>406</v>
      </c>
    </row>
    <row r="3741" spans="2:5" x14ac:dyDescent="0.2">
      <c r="B3741" s="25" t="s">
        <v>5788</v>
      </c>
      <c r="C3741" s="25">
        <v>540221</v>
      </c>
      <c r="D3741" s="25" t="s">
        <v>389</v>
      </c>
      <c r="E3741" s="25" t="s">
        <v>411</v>
      </c>
    </row>
    <row r="3742" spans="2:5" x14ac:dyDescent="0.2">
      <c r="B3742" s="25" t="s">
        <v>5789</v>
      </c>
      <c r="C3742" s="25">
        <v>540147</v>
      </c>
      <c r="D3742" s="25" t="s">
        <v>389</v>
      </c>
      <c r="E3742" s="25" t="s">
        <v>787</v>
      </c>
    </row>
    <row r="3743" spans="2:5" x14ac:dyDescent="0.2">
      <c r="B3743" s="25" t="s">
        <v>5790</v>
      </c>
      <c r="C3743" s="25">
        <v>540203</v>
      </c>
      <c r="D3743" s="25" t="s">
        <v>5791</v>
      </c>
      <c r="E3743" s="25" t="s">
        <v>666</v>
      </c>
    </row>
    <row r="3744" spans="2:5" x14ac:dyDescent="0.2">
      <c r="B3744" s="25" t="s">
        <v>5792</v>
      </c>
      <c r="C3744" s="25">
        <v>540757</v>
      </c>
      <c r="D3744" s="25" t="s">
        <v>389</v>
      </c>
      <c r="E3744" s="25" t="s">
        <v>449</v>
      </c>
    </row>
    <row r="3745" spans="2:5" x14ac:dyDescent="0.2">
      <c r="B3745" s="25" t="s">
        <v>5793</v>
      </c>
      <c r="C3745" s="25">
        <v>530525</v>
      </c>
      <c r="D3745" s="25" t="s">
        <v>389</v>
      </c>
      <c r="E3745" s="25" t="s">
        <v>503</v>
      </c>
    </row>
    <row r="3746" spans="2:5" x14ac:dyDescent="0.2">
      <c r="B3746" s="25" t="s">
        <v>5794</v>
      </c>
      <c r="C3746" s="25">
        <v>533301</v>
      </c>
      <c r="D3746" s="25" t="s">
        <v>5795</v>
      </c>
      <c r="E3746" s="25" t="s">
        <v>404</v>
      </c>
    </row>
    <row r="3747" spans="2:5" x14ac:dyDescent="0.2">
      <c r="B3747" s="25" t="s">
        <v>5796</v>
      </c>
      <c r="C3747" s="25">
        <v>526839</v>
      </c>
      <c r="D3747" s="25" t="s">
        <v>389</v>
      </c>
      <c r="E3747" s="25" t="s">
        <v>787</v>
      </c>
    </row>
    <row r="3748" spans="2:5" x14ac:dyDescent="0.2">
      <c r="B3748" s="25" t="s">
        <v>5797</v>
      </c>
      <c r="C3748" s="25">
        <v>538685</v>
      </c>
      <c r="D3748" s="25" t="s">
        <v>5798</v>
      </c>
      <c r="E3748" s="25" t="s">
        <v>392</v>
      </c>
    </row>
    <row r="3749" spans="2:5" x14ac:dyDescent="0.2">
      <c r="B3749" s="25" t="s">
        <v>5799</v>
      </c>
      <c r="C3749" s="25">
        <v>512367</v>
      </c>
      <c r="D3749" s="25" t="s">
        <v>389</v>
      </c>
      <c r="E3749" s="25" t="s">
        <v>372</v>
      </c>
    </row>
    <row r="3750" spans="2:5" x14ac:dyDescent="0.2">
      <c r="B3750" s="25" t="s">
        <v>5800</v>
      </c>
      <c r="C3750" s="25">
        <v>526117</v>
      </c>
      <c r="D3750" s="25" t="s">
        <v>389</v>
      </c>
      <c r="E3750" s="25" t="s">
        <v>935</v>
      </c>
    </row>
    <row r="3751" spans="2:5" x14ac:dyDescent="0.2">
      <c r="B3751" s="25" t="s">
        <v>5801</v>
      </c>
      <c r="C3751" s="25">
        <v>539111</v>
      </c>
      <c r="D3751" s="25" t="s">
        <v>389</v>
      </c>
      <c r="E3751" s="25" t="s">
        <v>404</v>
      </c>
    </row>
    <row r="3752" spans="2:5" x14ac:dyDescent="0.2">
      <c r="B3752" s="25" t="s">
        <v>5802</v>
      </c>
      <c r="C3752" s="25">
        <v>526137</v>
      </c>
      <c r="D3752" s="25" t="s">
        <v>389</v>
      </c>
      <c r="E3752" s="25" t="s">
        <v>584</v>
      </c>
    </row>
    <row r="3753" spans="2:5" x14ac:dyDescent="0.2">
      <c r="B3753" s="25" t="s">
        <v>5803</v>
      </c>
      <c r="C3753" s="25">
        <v>507952</v>
      </c>
      <c r="D3753" s="25" t="s">
        <v>389</v>
      </c>
      <c r="E3753" s="25" t="s">
        <v>406</v>
      </c>
    </row>
    <row r="3754" spans="2:5" x14ac:dyDescent="0.2">
      <c r="B3754" s="25" t="s">
        <v>5804</v>
      </c>
      <c r="C3754" s="25">
        <v>531201</v>
      </c>
      <c r="D3754" s="25" t="s">
        <v>389</v>
      </c>
      <c r="E3754" s="25" t="s">
        <v>687</v>
      </c>
    </row>
    <row r="3755" spans="2:5" x14ac:dyDescent="0.2">
      <c r="B3755" s="25" t="s">
        <v>5805</v>
      </c>
      <c r="C3755" s="25">
        <v>513709</v>
      </c>
      <c r="D3755" s="25" t="s">
        <v>389</v>
      </c>
      <c r="E3755" s="25" t="s">
        <v>397</v>
      </c>
    </row>
    <row r="3756" spans="2:5" x14ac:dyDescent="0.2">
      <c r="B3756" s="25" t="s">
        <v>5806</v>
      </c>
      <c r="C3756" s="25">
        <v>530549</v>
      </c>
      <c r="D3756" s="25" t="s">
        <v>5807</v>
      </c>
      <c r="E3756" s="25" t="s">
        <v>427</v>
      </c>
    </row>
    <row r="3757" spans="2:5" x14ac:dyDescent="0.2">
      <c r="B3757" s="25" t="s">
        <v>5808</v>
      </c>
      <c r="C3757" s="25">
        <v>533389</v>
      </c>
      <c r="D3757" s="25" t="s">
        <v>5809</v>
      </c>
      <c r="E3757" s="25" t="s">
        <v>687</v>
      </c>
    </row>
    <row r="3758" spans="2:5" x14ac:dyDescent="0.2">
      <c r="B3758" s="25" t="s">
        <v>5810</v>
      </c>
      <c r="C3758" s="25">
        <v>523598</v>
      </c>
      <c r="D3758" s="25" t="s">
        <v>5811</v>
      </c>
      <c r="E3758" s="25" t="s">
        <v>1637</v>
      </c>
    </row>
    <row r="3759" spans="2:5" x14ac:dyDescent="0.2">
      <c r="B3759" s="25" t="s">
        <v>5812</v>
      </c>
      <c r="C3759" s="25">
        <v>523598</v>
      </c>
      <c r="D3759" s="25" t="s">
        <v>5811</v>
      </c>
      <c r="E3759" s="25" t="s">
        <v>1637</v>
      </c>
    </row>
    <row r="3760" spans="2:5" x14ac:dyDescent="0.2">
      <c r="B3760" s="25" t="s">
        <v>5813</v>
      </c>
      <c r="C3760" s="25">
        <v>512289</v>
      </c>
      <c r="D3760" s="25" t="s">
        <v>5814</v>
      </c>
      <c r="E3760" s="25" t="s">
        <v>2636</v>
      </c>
    </row>
    <row r="3761" spans="2:5" x14ac:dyDescent="0.2">
      <c r="B3761" s="25" t="s">
        <v>5815</v>
      </c>
      <c r="C3761" s="25">
        <v>540693</v>
      </c>
      <c r="D3761" s="25" t="s">
        <v>389</v>
      </c>
      <c r="E3761" s="25" t="s">
        <v>509</v>
      </c>
    </row>
    <row r="3762" spans="2:5" x14ac:dyDescent="0.2">
      <c r="B3762" s="25" t="s">
        <v>5816</v>
      </c>
      <c r="C3762" s="25">
        <v>532323</v>
      </c>
      <c r="D3762" s="25" t="s">
        <v>389</v>
      </c>
      <c r="E3762" s="25" t="s">
        <v>402</v>
      </c>
    </row>
    <row r="3763" spans="2:5" x14ac:dyDescent="0.2">
      <c r="B3763" s="25" t="s">
        <v>5817</v>
      </c>
      <c r="C3763" s="25">
        <v>530433</v>
      </c>
      <c r="D3763" s="25" t="s">
        <v>389</v>
      </c>
      <c r="E3763" s="25" t="s">
        <v>897</v>
      </c>
    </row>
    <row r="3764" spans="2:5" x14ac:dyDescent="0.2">
      <c r="B3764" s="25" t="s">
        <v>5818</v>
      </c>
      <c r="C3764" s="25">
        <v>540072</v>
      </c>
      <c r="D3764" s="25" t="s">
        <v>389</v>
      </c>
      <c r="E3764" s="25" t="s">
        <v>917</v>
      </c>
    </row>
    <row r="3765" spans="2:5" x14ac:dyDescent="0.2">
      <c r="B3765" s="25" t="s">
        <v>5819</v>
      </c>
      <c r="C3765" s="25">
        <v>524602</v>
      </c>
      <c r="D3765" s="25" t="s">
        <v>5820</v>
      </c>
      <c r="E3765" s="25" t="s">
        <v>578</v>
      </c>
    </row>
    <row r="3766" spans="2:5" x14ac:dyDescent="0.2">
      <c r="B3766" s="25" t="s">
        <v>5821</v>
      </c>
      <c r="C3766" s="25">
        <v>540961</v>
      </c>
      <c r="D3766" s="25" t="s">
        <v>5822</v>
      </c>
      <c r="E3766" s="25" t="s">
        <v>404</v>
      </c>
    </row>
    <row r="3767" spans="2:5" x14ac:dyDescent="0.2">
      <c r="B3767" s="25" t="s">
        <v>5823</v>
      </c>
      <c r="C3767" s="25">
        <v>521003</v>
      </c>
      <c r="D3767" s="25" t="s">
        <v>389</v>
      </c>
      <c r="E3767" s="25" t="s">
        <v>411</v>
      </c>
    </row>
    <row r="3768" spans="2:5" x14ac:dyDescent="0.2">
      <c r="B3768" s="25" t="s">
        <v>5824</v>
      </c>
      <c r="C3768" s="25">
        <v>511108</v>
      </c>
      <c r="D3768" s="25" t="s">
        <v>5825</v>
      </c>
      <c r="E3768" s="25" t="s">
        <v>404</v>
      </c>
    </row>
    <row r="3769" spans="2:5" x14ac:dyDescent="0.2">
      <c r="B3769" s="25" t="s">
        <v>5826</v>
      </c>
      <c r="C3769" s="25">
        <v>522237</v>
      </c>
      <c r="D3769" s="25" t="s">
        <v>389</v>
      </c>
      <c r="E3769" s="25" t="s">
        <v>397</v>
      </c>
    </row>
    <row r="3770" spans="2:5" x14ac:dyDescent="0.2">
      <c r="B3770" s="25" t="s">
        <v>5827</v>
      </c>
      <c r="C3770" s="25">
        <v>513097</v>
      </c>
      <c r="D3770" s="25" t="s">
        <v>389</v>
      </c>
      <c r="E3770" s="25" t="s">
        <v>931</v>
      </c>
    </row>
    <row r="3771" spans="2:5" x14ac:dyDescent="0.2">
      <c r="B3771" s="25" t="s">
        <v>5828</v>
      </c>
      <c r="C3771" s="25">
        <v>539148</v>
      </c>
      <c r="D3771" s="25" t="s">
        <v>389</v>
      </c>
      <c r="E3771" s="25" t="s">
        <v>533</v>
      </c>
    </row>
    <row r="3772" spans="2:5" x14ac:dyDescent="0.2">
      <c r="B3772" s="25" t="s">
        <v>5829</v>
      </c>
      <c r="C3772" s="25">
        <v>532776</v>
      </c>
      <c r="D3772" s="25" t="s">
        <v>5830</v>
      </c>
      <c r="E3772" s="25" t="s">
        <v>744</v>
      </c>
    </row>
    <row r="3773" spans="2:5" x14ac:dyDescent="0.2">
      <c r="B3773" s="25" t="s">
        <v>5831</v>
      </c>
      <c r="C3773" s="25">
        <v>539593</v>
      </c>
      <c r="D3773" s="25" t="s">
        <v>389</v>
      </c>
      <c r="E3773" s="25" t="s">
        <v>372</v>
      </c>
    </row>
    <row r="3774" spans="2:5" x14ac:dyDescent="0.2">
      <c r="B3774" s="25" t="s">
        <v>5832</v>
      </c>
      <c r="C3774" s="25">
        <v>539683</v>
      </c>
      <c r="D3774" s="25" t="s">
        <v>389</v>
      </c>
      <c r="E3774" s="25" t="s">
        <v>406</v>
      </c>
    </row>
    <row r="3775" spans="2:5" x14ac:dyDescent="0.2">
      <c r="B3775" s="25" t="s">
        <v>5833</v>
      </c>
      <c r="C3775" s="25">
        <v>539833</v>
      </c>
      <c r="D3775" s="25" t="s">
        <v>389</v>
      </c>
      <c r="E3775" s="25" t="s">
        <v>406</v>
      </c>
    </row>
    <row r="3776" spans="2:5" x14ac:dyDescent="0.2">
      <c r="B3776" s="25" t="s">
        <v>5834</v>
      </c>
      <c r="C3776" s="25">
        <v>532638</v>
      </c>
      <c r="D3776" s="25" t="s">
        <v>5835</v>
      </c>
      <c r="E3776" s="25" t="s">
        <v>558</v>
      </c>
    </row>
    <row r="3777" spans="2:5" x14ac:dyDescent="0.2">
      <c r="B3777" s="25" t="s">
        <v>5836</v>
      </c>
      <c r="C3777" s="25" t="s">
        <v>389</v>
      </c>
      <c r="D3777" s="25" t="s">
        <v>5837</v>
      </c>
      <c r="E3777" s="25" t="s">
        <v>400</v>
      </c>
    </row>
    <row r="3778" spans="2:5" x14ac:dyDescent="0.2">
      <c r="B3778" s="25" t="s">
        <v>5838</v>
      </c>
      <c r="C3778" s="25">
        <v>538795</v>
      </c>
      <c r="D3778" s="25" t="s">
        <v>389</v>
      </c>
      <c r="E3778" s="25" t="s">
        <v>383</v>
      </c>
    </row>
    <row r="3779" spans="2:5" x14ac:dyDescent="0.2">
      <c r="B3779" s="25" t="s">
        <v>5839</v>
      </c>
      <c r="C3779" s="25">
        <v>521131</v>
      </c>
      <c r="D3779" s="25" t="s">
        <v>389</v>
      </c>
      <c r="E3779" s="25" t="s">
        <v>404</v>
      </c>
    </row>
    <row r="3780" spans="2:5" x14ac:dyDescent="0.2">
      <c r="B3780" s="25" t="s">
        <v>5840</v>
      </c>
      <c r="C3780" s="25">
        <v>502563</v>
      </c>
      <c r="D3780" s="25" t="s">
        <v>389</v>
      </c>
      <c r="E3780" s="25" t="s">
        <v>383</v>
      </c>
    </row>
    <row r="3781" spans="2:5" x14ac:dyDescent="0.2">
      <c r="B3781" s="25" t="s">
        <v>5841</v>
      </c>
      <c r="C3781" s="25">
        <v>500387</v>
      </c>
      <c r="D3781" s="25" t="s">
        <v>5842</v>
      </c>
      <c r="E3781" s="25" t="s">
        <v>402</v>
      </c>
    </row>
    <row r="3782" spans="2:5" x14ac:dyDescent="0.2">
      <c r="B3782" s="25" t="s">
        <v>5843</v>
      </c>
      <c r="C3782" s="25">
        <v>502180</v>
      </c>
      <c r="D3782" s="25" t="s">
        <v>389</v>
      </c>
      <c r="E3782" s="25" t="s">
        <v>402</v>
      </c>
    </row>
    <row r="3783" spans="2:5" x14ac:dyDescent="0.2">
      <c r="B3783" s="25" t="s">
        <v>5844</v>
      </c>
      <c r="C3783" s="25">
        <v>539470</v>
      </c>
      <c r="D3783" s="25" t="s">
        <v>389</v>
      </c>
      <c r="E3783" s="25" t="s">
        <v>727</v>
      </c>
    </row>
    <row r="3784" spans="2:5" x14ac:dyDescent="0.2">
      <c r="B3784" s="25" t="s">
        <v>5845</v>
      </c>
      <c r="C3784" s="25">
        <v>539470</v>
      </c>
      <c r="D3784" s="25" t="s">
        <v>389</v>
      </c>
      <c r="E3784" s="25" t="s">
        <v>727</v>
      </c>
    </row>
    <row r="3785" spans="2:5" x14ac:dyDescent="0.2">
      <c r="B3785" s="25" t="s">
        <v>5846</v>
      </c>
      <c r="C3785" s="25">
        <v>530797</v>
      </c>
      <c r="D3785" s="25" t="s">
        <v>389</v>
      </c>
      <c r="E3785" s="25" t="s">
        <v>411</v>
      </c>
    </row>
    <row r="3786" spans="2:5" x14ac:dyDescent="0.2">
      <c r="B3786" s="25" t="s">
        <v>5847</v>
      </c>
      <c r="C3786" s="25">
        <v>532643</v>
      </c>
      <c r="D3786" s="25" t="s">
        <v>5848</v>
      </c>
      <c r="E3786" s="25" t="s">
        <v>1309</v>
      </c>
    </row>
    <row r="3787" spans="2:5" x14ac:dyDescent="0.2">
      <c r="B3787" s="25" t="s">
        <v>5849</v>
      </c>
      <c r="C3787" s="25">
        <v>540737</v>
      </c>
      <c r="D3787" s="25" t="s">
        <v>389</v>
      </c>
      <c r="E3787" s="25" t="s">
        <v>427</v>
      </c>
    </row>
    <row r="3788" spans="2:5" x14ac:dyDescent="0.2">
      <c r="B3788" s="25" t="s">
        <v>5850</v>
      </c>
      <c r="C3788" s="25">
        <v>512463</v>
      </c>
      <c r="D3788" s="25" t="s">
        <v>389</v>
      </c>
      <c r="E3788" s="25" t="s">
        <v>406</v>
      </c>
    </row>
    <row r="3789" spans="2:5" x14ac:dyDescent="0.2">
      <c r="B3789" s="25" t="s">
        <v>5851</v>
      </c>
      <c r="C3789" s="25">
        <v>524336</v>
      </c>
      <c r="D3789" s="25" t="s">
        <v>389</v>
      </c>
      <c r="E3789" s="25" t="s">
        <v>437</v>
      </c>
    </row>
    <row r="3790" spans="2:5" x14ac:dyDescent="0.2">
      <c r="B3790" s="25" t="s">
        <v>5852</v>
      </c>
      <c r="C3790" s="25">
        <v>516106</v>
      </c>
      <c r="D3790" s="25" t="s">
        <v>389</v>
      </c>
      <c r="E3790" s="25" t="s">
        <v>383</v>
      </c>
    </row>
    <row r="3791" spans="2:5" x14ac:dyDescent="0.2">
      <c r="B3791" s="25" t="s">
        <v>5853</v>
      </c>
      <c r="C3791" s="25">
        <v>542146</v>
      </c>
      <c r="D3791" s="25" t="s">
        <v>389</v>
      </c>
      <c r="E3791" s="25" t="s">
        <v>475</v>
      </c>
    </row>
    <row r="3792" spans="2:5" x14ac:dyDescent="0.2">
      <c r="B3792" s="25" t="s">
        <v>5854</v>
      </c>
      <c r="C3792" s="25">
        <v>500388</v>
      </c>
      <c r="D3792" s="25" t="s">
        <v>389</v>
      </c>
      <c r="E3792" s="25" t="s">
        <v>383</v>
      </c>
    </row>
    <row r="3793" spans="2:5" x14ac:dyDescent="0.2">
      <c r="B3793" s="25" t="s">
        <v>5855</v>
      </c>
      <c r="C3793" s="25">
        <v>503863</v>
      </c>
      <c r="D3793" s="25" t="s">
        <v>389</v>
      </c>
      <c r="E3793" s="25" t="s">
        <v>404</v>
      </c>
    </row>
    <row r="3794" spans="2:5" x14ac:dyDescent="0.2">
      <c r="B3794" s="25" t="s">
        <v>5856</v>
      </c>
      <c r="C3794" s="25">
        <v>531962</v>
      </c>
      <c r="D3794" s="25" t="s">
        <v>389</v>
      </c>
      <c r="E3794" s="25" t="s">
        <v>406</v>
      </c>
    </row>
    <row r="3795" spans="2:5" x14ac:dyDescent="0.2">
      <c r="B3795" s="25" t="s">
        <v>5857</v>
      </c>
      <c r="C3795" s="25">
        <v>540253</v>
      </c>
      <c r="D3795" s="25" t="s">
        <v>389</v>
      </c>
      <c r="E3795" s="25" t="s">
        <v>372</v>
      </c>
    </row>
    <row r="3796" spans="2:5" x14ac:dyDescent="0.2">
      <c r="B3796" s="25" t="s">
        <v>5858</v>
      </c>
      <c r="C3796" s="25">
        <v>506180</v>
      </c>
      <c r="D3796" s="25" t="s">
        <v>389</v>
      </c>
      <c r="E3796" s="25" t="s">
        <v>411</v>
      </c>
    </row>
    <row r="3797" spans="2:5" x14ac:dyDescent="0.2">
      <c r="B3797" s="25" t="s">
        <v>5859</v>
      </c>
      <c r="C3797" s="25">
        <v>527005</v>
      </c>
      <c r="D3797" s="25" t="s">
        <v>389</v>
      </c>
      <c r="E3797" s="25" t="s">
        <v>1354</v>
      </c>
    </row>
    <row r="3798" spans="2:5" x14ac:dyDescent="0.2">
      <c r="B3798" s="25" t="s">
        <v>5860</v>
      </c>
      <c r="C3798" s="25">
        <v>533110</v>
      </c>
      <c r="D3798" s="25" t="s">
        <v>389</v>
      </c>
      <c r="E3798" s="25" t="s">
        <v>712</v>
      </c>
    </row>
    <row r="3799" spans="2:5" x14ac:dyDescent="0.2">
      <c r="B3799" s="25" t="s">
        <v>5861</v>
      </c>
      <c r="C3799" s="25">
        <v>539334</v>
      </c>
      <c r="D3799" s="25" t="s">
        <v>5862</v>
      </c>
      <c r="E3799" s="25" t="s">
        <v>549</v>
      </c>
    </row>
    <row r="3800" spans="2:5" x14ac:dyDescent="0.2">
      <c r="B3800" s="25" t="s">
        <v>5863</v>
      </c>
      <c r="C3800" s="25">
        <v>503837</v>
      </c>
      <c r="D3800" s="25" t="s">
        <v>389</v>
      </c>
      <c r="E3800" s="25" t="s">
        <v>404</v>
      </c>
    </row>
    <row r="3801" spans="2:5" x14ac:dyDescent="0.2">
      <c r="B3801" s="25" t="s">
        <v>5864</v>
      </c>
      <c r="C3801" s="25">
        <v>516086</v>
      </c>
      <c r="D3801" s="25" t="s">
        <v>389</v>
      </c>
      <c r="E3801" s="25" t="s">
        <v>383</v>
      </c>
    </row>
    <row r="3802" spans="2:5" x14ac:dyDescent="0.2">
      <c r="B3802" s="25" t="s">
        <v>5865</v>
      </c>
      <c r="C3802" s="25" t="s">
        <v>389</v>
      </c>
      <c r="D3802" s="25" t="s">
        <v>5866</v>
      </c>
      <c r="E3802" s="25" t="s">
        <v>400</v>
      </c>
    </row>
    <row r="3803" spans="2:5" x14ac:dyDescent="0.2">
      <c r="B3803" s="25" t="s">
        <v>5867</v>
      </c>
      <c r="C3803" s="25">
        <v>532310</v>
      </c>
      <c r="D3803" s="25" t="s">
        <v>5868</v>
      </c>
      <c r="E3803" s="25" t="s">
        <v>584</v>
      </c>
    </row>
    <row r="3804" spans="2:5" x14ac:dyDescent="0.2">
      <c r="B3804" s="25" t="s">
        <v>5869</v>
      </c>
      <c r="C3804" s="25">
        <v>500356</v>
      </c>
      <c r="D3804" s="25" t="s">
        <v>5870</v>
      </c>
      <c r="E3804" s="25" t="s">
        <v>383</v>
      </c>
    </row>
    <row r="3805" spans="2:5" x14ac:dyDescent="0.2">
      <c r="B3805" s="25" t="s">
        <v>5871</v>
      </c>
      <c r="C3805" s="25">
        <v>532670</v>
      </c>
      <c r="D3805" s="25" t="s">
        <v>5872</v>
      </c>
      <c r="E3805" s="25" t="s">
        <v>1088</v>
      </c>
    </row>
    <row r="3806" spans="2:5" x14ac:dyDescent="0.2">
      <c r="B3806" s="25" t="s">
        <v>5873</v>
      </c>
      <c r="C3806" s="25">
        <v>503635</v>
      </c>
      <c r="D3806" s="25" t="s">
        <v>389</v>
      </c>
      <c r="E3806" s="25" t="s">
        <v>372</v>
      </c>
    </row>
    <row r="3807" spans="2:5" x14ac:dyDescent="0.2">
      <c r="B3807" s="25" t="s">
        <v>5874</v>
      </c>
      <c r="C3807" s="25">
        <v>538975</v>
      </c>
      <c r="D3807" s="25" t="s">
        <v>389</v>
      </c>
      <c r="E3807" s="25" t="s">
        <v>406</v>
      </c>
    </row>
    <row r="3808" spans="2:5" x14ac:dyDescent="0.2">
      <c r="B3808" s="25" t="s">
        <v>5875</v>
      </c>
      <c r="C3808" s="25">
        <v>513488</v>
      </c>
      <c r="D3808" s="25" t="s">
        <v>389</v>
      </c>
      <c r="E3808" s="25" t="s">
        <v>712</v>
      </c>
    </row>
    <row r="3809" spans="2:5" x14ac:dyDescent="0.2">
      <c r="B3809" s="25" t="s">
        <v>5876</v>
      </c>
      <c r="C3809" s="25">
        <v>531667</v>
      </c>
      <c r="D3809" s="25" t="s">
        <v>389</v>
      </c>
      <c r="E3809" s="25" t="s">
        <v>411</v>
      </c>
    </row>
    <row r="3810" spans="2:5" x14ac:dyDescent="0.2">
      <c r="B3810" s="25" t="s">
        <v>5877</v>
      </c>
      <c r="C3810" s="25" t="s">
        <v>389</v>
      </c>
      <c r="D3810" s="25" t="s">
        <v>5878</v>
      </c>
      <c r="E3810" s="25" t="s">
        <v>400</v>
      </c>
    </row>
    <row r="3811" spans="2:5" x14ac:dyDescent="0.2">
      <c r="B3811" s="25" t="s">
        <v>5879</v>
      </c>
      <c r="C3811" s="25">
        <v>590128</v>
      </c>
      <c r="D3811" s="25" t="s">
        <v>389</v>
      </c>
      <c r="E3811" s="25" t="s">
        <v>375</v>
      </c>
    </row>
    <row r="3812" spans="2:5" x14ac:dyDescent="0.2">
      <c r="B3812" s="25" t="s">
        <v>5880</v>
      </c>
      <c r="C3812" s="25" t="s">
        <v>389</v>
      </c>
      <c r="D3812" s="25" t="s">
        <v>5881</v>
      </c>
      <c r="E3812" s="25" t="s">
        <v>400</v>
      </c>
    </row>
    <row r="3813" spans="2:5" x14ac:dyDescent="0.2">
      <c r="B3813" s="25" t="s">
        <v>5882</v>
      </c>
      <c r="C3813" s="25">
        <v>541358</v>
      </c>
      <c r="D3813" s="25" t="s">
        <v>389</v>
      </c>
      <c r="E3813" s="25" t="s">
        <v>406</v>
      </c>
    </row>
    <row r="3814" spans="2:5" x14ac:dyDescent="0.2">
      <c r="B3814" s="25" t="s">
        <v>5883</v>
      </c>
      <c r="C3814" s="25">
        <v>540738</v>
      </c>
      <c r="D3814" s="25" t="s">
        <v>389</v>
      </c>
      <c r="E3814" s="25" t="s">
        <v>710</v>
      </c>
    </row>
    <row r="3815" spans="2:5" x14ac:dyDescent="0.2">
      <c r="B3815" s="25" t="s">
        <v>5884</v>
      </c>
      <c r="C3815" s="25">
        <v>503696</v>
      </c>
      <c r="D3815" s="25" t="s">
        <v>389</v>
      </c>
      <c r="E3815" s="25" t="s">
        <v>810</v>
      </c>
    </row>
    <row r="3816" spans="2:5" x14ac:dyDescent="0.2">
      <c r="B3816" s="25" t="s">
        <v>5885</v>
      </c>
      <c r="C3816" s="25" t="s">
        <v>389</v>
      </c>
      <c r="D3816" s="25" t="s">
        <v>5886</v>
      </c>
      <c r="E3816" s="25" t="s">
        <v>400</v>
      </c>
    </row>
    <row r="3817" spans="2:5" x14ac:dyDescent="0.2">
      <c r="B3817" s="25" t="s">
        <v>5887</v>
      </c>
      <c r="C3817" s="25">
        <v>541112</v>
      </c>
      <c r="D3817" s="25" t="s">
        <v>389</v>
      </c>
      <c r="E3817" s="25" t="s">
        <v>787</v>
      </c>
    </row>
    <row r="3818" spans="2:5" x14ac:dyDescent="0.2">
      <c r="B3818" s="25" t="s">
        <v>5888</v>
      </c>
      <c r="C3818" s="25">
        <v>532007</v>
      </c>
      <c r="D3818" s="25" t="s">
        <v>389</v>
      </c>
      <c r="E3818" s="25" t="s">
        <v>810</v>
      </c>
    </row>
    <row r="3819" spans="2:5" x14ac:dyDescent="0.2">
      <c r="B3819" s="25" t="s">
        <v>5889</v>
      </c>
      <c r="C3819" s="25" t="s">
        <v>389</v>
      </c>
      <c r="D3819" s="25" t="s">
        <v>5890</v>
      </c>
      <c r="E3819" s="25" t="s">
        <v>400</v>
      </c>
    </row>
    <row r="3820" spans="2:5" x14ac:dyDescent="0.2">
      <c r="B3820" s="25" t="s">
        <v>5891</v>
      </c>
      <c r="C3820" s="25">
        <v>516016</v>
      </c>
      <c r="D3820" s="25" t="s">
        <v>5892</v>
      </c>
      <c r="E3820" s="25" t="s">
        <v>383</v>
      </c>
    </row>
    <row r="3821" spans="2:5" x14ac:dyDescent="0.2">
      <c r="B3821" s="25" t="s">
        <v>5893</v>
      </c>
      <c r="C3821" s="25">
        <v>526335</v>
      </c>
      <c r="D3821" s="25" t="s">
        <v>389</v>
      </c>
      <c r="E3821" s="25" t="s">
        <v>437</v>
      </c>
    </row>
    <row r="3822" spans="2:5" x14ac:dyDescent="0.2">
      <c r="B3822" s="25" t="s">
        <v>5894</v>
      </c>
      <c r="C3822" s="25">
        <v>520151</v>
      </c>
      <c r="D3822" s="25" t="s">
        <v>5895</v>
      </c>
      <c r="E3822" s="25" t="s">
        <v>1637</v>
      </c>
    </row>
    <row r="3823" spans="2:5" x14ac:dyDescent="0.2">
      <c r="B3823" s="25" t="s">
        <v>5896</v>
      </c>
      <c r="C3823" s="25">
        <v>526981</v>
      </c>
      <c r="D3823" s="25" t="s">
        <v>389</v>
      </c>
      <c r="E3823" s="25" t="s">
        <v>712</v>
      </c>
    </row>
    <row r="3824" spans="2:5" x14ac:dyDescent="0.2">
      <c r="B3824" s="25" t="s">
        <v>5897</v>
      </c>
      <c r="C3824" s="25">
        <v>530841</v>
      </c>
      <c r="D3824" s="25" t="s">
        <v>389</v>
      </c>
      <c r="E3824" s="25" t="s">
        <v>666</v>
      </c>
    </row>
    <row r="3825" spans="2:5" x14ac:dyDescent="0.2">
      <c r="B3825" s="25" t="s">
        <v>5898</v>
      </c>
      <c r="C3825" s="25">
        <v>503804</v>
      </c>
      <c r="D3825" s="25" t="s">
        <v>389</v>
      </c>
      <c r="E3825" s="25" t="s">
        <v>404</v>
      </c>
    </row>
    <row r="3826" spans="2:5" x14ac:dyDescent="0.2">
      <c r="B3826" s="25" t="s">
        <v>5899</v>
      </c>
      <c r="C3826" s="25">
        <v>512453</v>
      </c>
      <c r="D3826" s="25" t="s">
        <v>389</v>
      </c>
      <c r="E3826" s="25" t="s">
        <v>584</v>
      </c>
    </row>
    <row r="3827" spans="2:5" x14ac:dyDescent="0.2">
      <c r="B3827" s="25" t="s">
        <v>5900</v>
      </c>
      <c r="C3827" s="25">
        <v>532083</v>
      </c>
      <c r="D3827" s="25" t="s">
        <v>389</v>
      </c>
      <c r="E3827" s="25" t="s">
        <v>810</v>
      </c>
    </row>
    <row r="3828" spans="2:5" x14ac:dyDescent="0.2">
      <c r="B3828" s="25" t="s">
        <v>5901</v>
      </c>
      <c r="C3828" s="25">
        <v>530977</v>
      </c>
      <c r="D3828" s="25" t="s">
        <v>389</v>
      </c>
      <c r="E3828" s="25" t="s">
        <v>402</v>
      </c>
    </row>
    <row r="3829" spans="2:5" x14ac:dyDescent="0.2">
      <c r="B3829" s="25" t="s">
        <v>5902</v>
      </c>
      <c r="C3829" s="25">
        <v>531080</v>
      </c>
      <c r="D3829" s="25" t="s">
        <v>389</v>
      </c>
      <c r="E3829" s="25" t="s">
        <v>475</v>
      </c>
    </row>
    <row r="3830" spans="2:5" x14ac:dyDescent="0.2">
      <c r="B3830" s="25" t="s">
        <v>5903</v>
      </c>
      <c r="C3830" s="25">
        <v>538897</v>
      </c>
      <c r="D3830" s="25" t="s">
        <v>389</v>
      </c>
      <c r="E3830" s="25" t="s">
        <v>406</v>
      </c>
    </row>
    <row r="3831" spans="2:5" x14ac:dyDescent="0.2">
      <c r="B3831" s="25" t="s">
        <v>5904</v>
      </c>
      <c r="C3831" s="25" t="s">
        <v>389</v>
      </c>
      <c r="D3831" s="25" t="s">
        <v>5905</v>
      </c>
      <c r="E3831" s="25" t="s">
        <v>400</v>
      </c>
    </row>
    <row r="3832" spans="2:5" x14ac:dyDescent="0.2">
      <c r="B3832" s="25" t="s">
        <v>5906</v>
      </c>
      <c r="C3832" s="25">
        <v>508961</v>
      </c>
      <c r="D3832" s="25" t="s">
        <v>389</v>
      </c>
      <c r="E3832" s="25" t="s">
        <v>406</v>
      </c>
    </row>
    <row r="3833" spans="2:5" x14ac:dyDescent="0.2">
      <c r="B3833" s="25" t="s">
        <v>5907</v>
      </c>
      <c r="C3833" s="25">
        <v>531359</v>
      </c>
      <c r="D3833" s="25" t="s">
        <v>389</v>
      </c>
      <c r="E3833" s="25" t="s">
        <v>2794</v>
      </c>
    </row>
    <row r="3834" spans="2:5" x14ac:dyDescent="0.2">
      <c r="B3834" s="25" t="s">
        <v>5908</v>
      </c>
      <c r="C3834" s="25">
        <v>532498</v>
      </c>
      <c r="D3834" s="25" t="s">
        <v>5909</v>
      </c>
      <c r="E3834" s="25" t="s">
        <v>406</v>
      </c>
    </row>
    <row r="3835" spans="2:5" x14ac:dyDescent="0.2">
      <c r="B3835" s="25" t="s">
        <v>5910</v>
      </c>
      <c r="C3835" s="25">
        <v>532945</v>
      </c>
      <c r="D3835" s="25" t="s">
        <v>5911</v>
      </c>
      <c r="E3835" s="25" t="s">
        <v>787</v>
      </c>
    </row>
    <row r="3836" spans="2:5" x14ac:dyDescent="0.2">
      <c r="B3836" s="25" t="s">
        <v>5912</v>
      </c>
      <c r="C3836" s="25" t="s">
        <v>389</v>
      </c>
      <c r="D3836" s="25" t="s">
        <v>5913</v>
      </c>
      <c r="E3836" s="25" t="s">
        <v>480</v>
      </c>
    </row>
    <row r="3837" spans="2:5" x14ac:dyDescent="0.2">
      <c r="B3837" s="25" t="s">
        <v>5914</v>
      </c>
      <c r="C3837" s="25">
        <v>511218</v>
      </c>
      <c r="D3837" s="25" t="s">
        <v>5915</v>
      </c>
      <c r="E3837" s="25" t="s">
        <v>406</v>
      </c>
    </row>
    <row r="3838" spans="2:5" x14ac:dyDescent="0.2">
      <c r="B3838" s="25" t="s">
        <v>5916</v>
      </c>
      <c r="C3838" s="25">
        <v>511411</v>
      </c>
      <c r="D3838" s="25" t="s">
        <v>389</v>
      </c>
      <c r="E3838" s="25" t="s">
        <v>787</v>
      </c>
    </row>
    <row r="3839" spans="2:5" x14ac:dyDescent="0.2">
      <c r="B3839" s="25" t="s">
        <v>5917</v>
      </c>
      <c r="C3839" s="25">
        <v>542019</v>
      </c>
      <c r="D3839" s="25" t="s">
        <v>389</v>
      </c>
      <c r="E3839" s="25" t="s">
        <v>404</v>
      </c>
    </row>
    <row r="3840" spans="2:5" x14ac:dyDescent="0.2">
      <c r="B3840" s="25" t="s">
        <v>5918</v>
      </c>
      <c r="C3840" s="25" t="s">
        <v>389</v>
      </c>
      <c r="D3840" s="25" t="s">
        <v>5919</v>
      </c>
      <c r="E3840" s="25" t="s">
        <v>400</v>
      </c>
    </row>
    <row r="3841" spans="2:5" x14ac:dyDescent="0.2">
      <c r="B3841" s="25" t="s">
        <v>5920</v>
      </c>
      <c r="C3841" s="25">
        <v>531506</v>
      </c>
      <c r="D3841" s="25" t="s">
        <v>5921</v>
      </c>
      <c r="E3841" s="25" t="s">
        <v>810</v>
      </c>
    </row>
    <row r="3842" spans="2:5" x14ac:dyDescent="0.2">
      <c r="B3842" s="25" t="s">
        <v>5922</v>
      </c>
      <c r="C3842" s="25">
        <v>523790</v>
      </c>
      <c r="D3842" s="25" t="s">
        <v>389</v>
      </c>
      <c r="E3842" s="25" t="s">
        <v>503</v>
      </c>
    </row>
    <row r="3843" spans="2:5" x14ac:dyDescent="0.2">
      <c r="B3843" s="25" t="s">
        <v>5923</v>
      </c>
      <c r="C3843" s="25">
        <v>524632</v>
      </c>
      <c r="D3843" s="25" t="s">
        <v>389</v>
      </c>
      <c r="E3843" s="25" t="s">
        <v>427</v>
      </c>
    </row>
    <row r="3844" spans="2:5" x14ac:dyDescent="0.2">
      <c r="B3844" s="25" t="s">
        <v>5924</v>
      </c>
      <c r="C3844" s="25">
        <v>539252</v>
      </c>
      <c r="D3844" s="25" t="s">
        <v>5925</v>
      </c>
      <c r="E3844" s="25" t="s">
        <v>421</v>
      </c>
    </row>
    <row r="3845" spans="2:5" x14ac:dyDescent="0.2">
      <c r="B3845" s="25" t="s">
        <v>5926</v>
      </c>
      <c r="C3845" s="25">
        <v>517411</v>
      </c>
      <c r="D3845" s="25" t="s">
        <v>5927</v>
      </c>
      <c r="E3845" s="25" t="s">
        <v>535</v>
      </c>
    </row>
    <row r="3846" spans="2:5" x14ac:dyDescent="0.2">
      <c r="B3846" s="25" t="s">
        <v>5928</v>
      </c>
      <c r="C3846" s="25">
        <v>531219</v>
      </c>
      <c r="D3846" s="25" t="s">
        <v>389</v>
      </c>
      <c r="E3846" s="25" t="s">
        <v>427</v>
      </c>
    </row>
    <row r="3847" spans="2:5" x14ac:dyDescent="0.2">
      <c r="B3847" s="25" t="s">
        <v>5929</v>
      </c>
      <c r="C3847" s="25">
        <v>505515</v>
      </c>
      <c r="D3847" s="25" t="s">
        <v>389</v>
      </c>
      <c r="E3847" s="25" t="s">
        <v>372</v>
      </c>
    </row>
    <row r="3848" spans="2:5" x14ac:dyDescent="0.2">
      <c r="B3848" s="25" t="s">
        <v>5930</v>
      </c>
      <c r="C3848" s="25">
        <v>530907</v>
      </c>
      <c r="D3848" s="25" t="s">
        <v>389</v>
      </c>
      <c r="E3848" s="25" t="s">
        <v>810</v>
      </c>
    </row>
    <row r="3849" spans="2:5" x14ac:dyDescent="0.2">
      <c r="B3849" s="25" t="s">
        <v>5931</v>
      </c>
      <c r="C3849" s="25">
        <v>520141</v>
      </c>
      <c r="D3849" s="25" t="s">
        <v>389</v>
      </c>
      <c r="E3849" s="25" t="s">
        <v>744</v>
      </c>
    </row>
    <row r="3850" spans="2:5" x14ac:dyDescent="0.2">
      <c r="B3850" s="25" t="s">
        <v>5932</v>
      </c>
      <c r="C3850" s="25">
        <v>533014</v>
      </c>
      <c r="D3850" s="25" t="s">
        <v>5933</v>
      </c>
      <c r="E3850" s="25" t="s">
        <v>411</v>
      </c>
    </row>
    <row r="3851" spans="2:5" x14ac:dyDescent="0.2">
      <c r="B3851" s="25" t="s">
        <v>5934</v>
      </c>
      <c r="C3851" s="25">
        <v>533014</v>
      </c>
      <c r="D3851" s="25" t="s">
        <v>5933</v>
      </c>
      <c r="E3851" s="25" t="s">
        <v>411</v>
      </c>
    </row>
    <row r="3852" spans="2:5" x14ac:dyDescent="0.2">
      <c r="B3852" s="25" t="s">
        <v>5935</v>
      </c>
      <c r="C3852" s="25">
        <v>520086</v>
      </c>
      <c r="D3852" s="25" t="s">
        <v>5936</v>
      </c>
      <c r="E3852" s="25" t="s">
        <v>710</v>
      </c>
    </row>
    <row r="3853" spans="2:5" x14ac:dyDescent="0.2">
      <c r="B3853" s="25" t="s">
        <v>5937</v>
      </c>
      <c r="C3853" s="25">
        <v>540736</v>
      </c>
      <c r="D3853" s="25" t="s">
        <v>389</v>
      </c>
      <c r="E3853" s="25" t="s">
        <v>494</v>
      </c>
    </row>
    <row r="3854" spans="2:5" x14ac:dyDescent="0.2">
      <c r="B3854" s="25" t="s">
        <v>5938</v>
      </c>
      <c r="C3854" s="25">
        <v>539983</v>
      </c>
      <c r="D3854" s="25" t="s">
        <v>389</v>
      </c>
      <c r="E3854" s="25" t="s">
        <v>372</v>
      </c>
    </row>
    <row r="3855" spans="2:5" x14ac:dyDescent="0.2">
      <c r="B3855" s="25" t="s">
        <v>5939</v>
      </c>
      <c r="C3855" s="25">
        <v>532217</v>
      </c>
      <c r="D3855" s="25" t="s">
        <v>389</v>
      </c>
      <c r="E3855" s="25" t="s">
        <v>372</v>
      </c>
    </row>
    <row r="3856" spans="2:5" x14ac:dyDescent="0.2">
      <c r="B3856" s="25" t="s">
        <v>5940</v>
      </c>
      <c r="C3856" s="25">
        <v>500550</v>
      </c>
      <c r="D3856" s="25" t="s">
        <v>5941</v>
      </c>
      <c r="E3856" s="25" t="s">
        <v>432</v>
      </c>
    </row>
    <row r="3857" spans="2:5" x14ac:dyDescent="0.2">
      <c r="B3857" s="25" t="s">
        <v>5942</v>
      </c>
      <c r="C3857" s="25">
        <v>512131</v>
      </c>
      <c r="D3857" s="25" t="s">
        <v>5943</v>
      </c>
      <c r="E3857" s="25" t="s">
        <v>509</v>
      </c>
    </row>
    <row r="3858" spans="2:5" x14ac:dyDescent="0.2">
      <c r="B3858" s="25" t="s">
        <v>5944</v>
      </c>
      <c r="C3858" s="25">
        <v>523606</v>
      </c>
      <c r="D3858" s="25" t="s">
        <v>389</v>
      </c>
      <c r="E3858" s="25" t="s">
        <v>862</v>
      </c>
    </row>
    <row r="3859" spans="2:5" x14ac:dyDescent="0.2">
      <c r="B3859" s="25" t="s">
        <v>5945</v>
      </c>
      <c r="C3859" s="25" t="s">
        <v>389</v>
      </c>
      <c r="D3859" s="25" t="s">
        <v>5946</v>
      </c>
      <c r="E3859" s="25" t="s">
        <v>400</v>
      </c>
    </row>
    <row r="3860" spans="2:5" x14ac:dyDescent="0.2">
      <c r="B3860" s="25" t="s">
        <v>5947</v>
      </c>
      <c r="C3860" s="25">
        <v>524642</v>
      </c>
      <c r="D3860" s="25" t="s">
        <v>389</v>
      </c>
      <c r="E3860" s="25" t="s">
        <v>475</v>
      </c>
    </row>
    <row r="3861" spans="2:5" x14ac:dyDescent="0.2">
      <c r="B3861" s="25" t="s">
        <v>5948</v>
      </c>
      <c r="C3861" s="25">
        <v>521194</v>
      </c>
      <c r="D3861" s="25" t="s">
        <v>5949</v>
      </c>
      <c r="E3861" s="25" t="s">
        <v>372</v>
      </c>
    </row>
    <row r="3862" spans="2:5" x14ac:dyDescent="0.2">
      <c r="B3862" s="25" t="s">
        <v>5950</v>
      </c>
      <c r="C3862" s="25" t="s">
        <v>389</v>
      </c>
      <c r="D3862" s="25" t="s">
        <v>5951</v>
      </c>
      <c r="E3862" s="25" t="s">
        <v>400</v>
      </c>
    </row>
    <row r="3863" spans="2:5" x14ac:dyDescent="0.2">
      <c r="B3863" s="25" t="s">
        <v>5952</v>
      </c>
      <c r="C3863" s="25" t="s">
        <v>389</v>
      </c>
      <c r="D3863" s="25" t="s">
        <v>5953</v>
      </c>
      <c r="E3863" s="25" t="s">
        <v>400</v>
      </c>
    </row>
    <row r="3864" spans="2:5" x14ac:dyDescent="0.2">
      <c r="B3864" s="25" t="s">
        <v>5954</v>
      </c>
      <c r="C3864" s="25">
        <v>531635</v>
      </c>
      <c r="D3864" s="25" t="s">
        <v>389</v>
      </c>
      <c r="E3864" s="25" t="s">
        <v>1021</v>
      </c>
    </row>
    <row r="3865" spans="2:5" x14ac:dyDescent="0.2">
      <c r="B3865" s="25" t="s">
        <v>5955</v>
      </c>
      <c r="C3865" s="25">
        <v>512197</v>
      </c>
      <c r="D3865" s="25" t="s">
        <v>389</v>
      </c>
      <c r="E3865" s="25" t="s">
        <v>406</v>
      </c>
    </row>
    <row r="3866" spans="2:5" x14ac:dyDescent="0.2">
      <c r="B3866" s="25" t="s">
        <v>5956</v>
      </c>
      <c r="C3866" s="25">
        <v>531635</v>
      </c>
      <c r="D3866" s="25" t="s">
        <v>389</v>
      </c>
      <c r="E3866" s="25" t="s">
        <v>1021</v>
      </c>
    </row>
    <row r="3867" spans="2:5" x14ac:dyDescent="0.2">
      <c r="B3867" s="25" t="s">
        <v>5957</v>
      </c>
      <c r="C3867" s="25" t="s">
        <v>389</v>
      </c>
      <c r="D3867" s="25" t="s">
        <v>5958</v>
      </c>
      <c r="E3867" s="25" t="s">
        <v>400</v>
      </c>
    </row>
    <row r="3868" spans="2:5" x14ac:dyDescent="0.2">
      <c r="B3868" s="25" t="s">
        <v>5959</v>
      </c>
      <c r="C3868" s="25">
        <v>536073</v>
      </c>
      <c r="D3868" s="25" t="s">
        <v>389</v>
      </c>
      <c r="E3868" s="25" t="s">
        <v>787</v>
      </c>
    </row>
    <row r="3869" spans="2:5" x14ac:dyDescent="0.2">
      <c r="B3869" s="25" t="s">
        <v>5960</v>
      </c>
      <c r="C3869" s="25">
        <v>539742</v>
      </c>
      <c r="D3869" s="25" t="s">
        <v>5961</v>
      </c>
      <c r="E3869" s="25" t="s">
        <v>1088</v>
      </c>
    </row>
    <row r="3870" spans="2:5" x14ac:dyDescent="0.2">
      <c r="B3870" s="25" t="s">
        <v>5962</v>
      </c>
      <c r="C3870" s="25">
        <v>507998</v>
      </c>
      <c r="D3870" s="25" t="s">
        <v>389</v>
      </c>
      <c r="E3870" s="25" t="s">
        <v>744</v>
      </c>
    </row>
    <row r="3871" spans="2:5" x14ac:dyDescent="0.2">
      <c r="B3871" s="25" t="s">
        <v>5963</v>
      </c>
      <c r="C3871" s="25">
        <v>513472</v>
      </c>
      <c r="D3871" s="25" t="s">
        <v>389</v>
      </c>
      <c r="E3871" s="25" t="s">
        <v>1309</v>
      </c>
    </row>
    <row r="3872" spans="2:5" x14ac:dyDescent="0.2">
      <c r="B3872" s="25" t="s">
        <v>5964</v>
      </c>
      <c r="C3872" s="25">
        <v>523838</v>
      </c>
      <c r="D3872" s="25" t="s">
        <v>5965</v>
      </c>
      <c r="E3872" s="25" t="s">
        <v>787</v>
      </c>
    </row>
    <row r="3873" spans="2:5" x14ac:dyDescent="0.2">
      <c r="B3873" s="25" t="s">
        <v>5966</v>
      </c>
      <c r="C3873" s="25">
        <v>533018</v>
      </c>
      <c r="D3873" s="25" t="s">
        <v>389</v>
      </c>
      <c r="E3873" s="25" t="s">
        <v>404</v>
      </c>
    </row>
    <row r="3874" spans="2:5" x14ac:dyDescent="0.2">
      <c r="B3874" s="25" t="s">
        <v>5967</v>
      </c>
      <c r="C3874" s="25">
        <v>533019</v>
      </c>
      <c r="D3874" s="25" t="s">
        <v>389</v>
      </c>
      <c r="E3874" s="25" t="s">
        <v>383</v>
      </c>
    </row>
    <row r="3875" spans="2:5" x14ac:dyDescent="0.2">
      <c r="B3875" s="25" t="s">
        <v>5968</v>
      </c>
      <c r="C3875" s="25">
        <v>503229</v>
      </c>
      <c r="D3875" s="25" t="s">
        <v>389</v>
      </c>
      <c r="E3875" s="25" t="s">
        <v>475</v>
      </c>
    </row>
    <row r="3876" spans="2:5" x14ac:dyDescent="0.2">
      <c r="B3876" s="25" t="s">
        <v>5969</v>
      </c>
      <c r="C3876" s="25">
        <v>519566</v>
      </c>
      <c r="D3876" s="25" t="s">
        <v>389</v>
      </c>
      <c r="E3876" s="25" t="s">
        <v>449</v>
      </c>
    </row>
    <row r="3877" spans="2:5" x14ac:dyDescent="0.2">
      <c r="B3877" s="25" t="s">
        <v>5970</v>
      </c>
      <c r="C3877" s="25">
        <v>523023</v>
      </c>
      <c r="D3877" s="25" t="s">
        <v>389</v>
      </c>
      <c r="E3877" s="25" t="s">
        <v>590</v>
      </c>
    </row>
    <row r="3878" spans="2:5" x14ac:dyDescent="0.2">
      <c r="B3878" s="25" t="s">
        <v>5971</v>
      </c>
      <c r="C3878" s="25">
        <v>532029</v>
      </c>
      <c r="D3878" s="25" t="s">
        <v>389</v>
      </c>
      <c r="E3878" s="25" t="s">
        <v>810</v>
      </c>
    </row>
    <row r="3879" spans="2:5" x14ac:dyDescent="0.2">
      <c r="B3879" s="25" t="s">
        <v>5972</v>
      </c>
      <c r="C3879" s="25">
        <v>505504</v>
      </c>
      <c r="D3879" s="25" t="s">
        <v>389</v>
      </c>
      <c r="E3879" s="25" t="s">
        <v>375</v>
      </c>
    </row>
    <row r="3880" spans="2:5" x14ac:dyDescent="0.2">
      <c r="B3880" s="25" t="s">
        <v>5973</v>
      </c>
      <c r="C3880" s="25">
        <v>505729</v>
      </c>
      <c r="D3880" s="25" t="s">
        <v>389</v>
      </c>
      <c r="E3880" s="25" t="s">
        <v>397</v>
      </c>
    </row>
    <row r="3881" spans="2:5" x14ac:dyDescent="0.2">
      <c r="B3881" s="25" t="s">
        <v>5974</v>
      </c>
      <c r="C3881" s="25">
        <v>505729</v>
      </c>
      <c r="D3881" s="25" t="s">
        <v>389</v>
      </c>
      <c r="E3881" s="25" t="s">
        <v>397</v>
      </c>
    </row>
    <row r="3882" spans="2:5" x14ac:dyDescent="0.2">
      <c r="B3882" s="25" t="s">
        <v>5975</v>
      </c>
      <c r="C3882" s="25">
        <v>509887</v>
      </c>
      <c r="D3882" s="25" t="s">
        <v>389</v>
      </c>
      <c r="E3882" s="25" t="s">
        <v>2559</v>
      </c>
    </row>
    <row r="3883" spans="2:5" x14ac:dyDescent="0.2">
      <c r="B3883" s="25" t="s">
        <v>5976</v>
      </c>
      <c r="C3883" s="25">
        <v>539410</v>
      </c>
      <c r="D3883" s="25" t="s">
        <v>389</v>
      </c>
      <c r="E3883" s="25" t="s">
        <v>411</v>
      </c>
    </row>
    <row r="3884" spans="2:5" x14ac:dyDescent="0.2">
      <c r="B3884" s="25" t="s">
        <v>5977</v>
      </c>
      <c r="C3884" s="25">
        <v>539410</v>
      </c>
      <c r="D3884" s="25" t="s">
        <v>389</v>
      </c>
      <c r="E3884" s="25" t="s">
        <v>411</v>
      </c>
    </row>
    <row r="3885" spans="2:5" x14ac:dyDescent="0.2">
      <c r="B3885" s="25" t="s">
        <v>5978</v>
      </c>
      <c r="C3885" s="25" t="s">
        <v>389</v>
      </c>
      <c r="D3885" s="25" t="s">
        <v>5979</v>
      </c>
      <c r="E3885" s="25" t="s">
        <v>400</v>
      </c>
    </row>
    <row r="3886" spans="2:5" x14ac:dyDescent="0.2">
      <c r="B3886" s="25" t="s">
        <v>5980</v>
      </c>
      <c r="C3886" s="25" t="s">
        <v>389</v>
      </c>
      <c r="D3886" s="25" t="s">
        <v>5979</v>
      </c>
      <c r="E3886" s="25" t="s">
        <v>400</v>
      </c>
    </row>
    <row r="3887" spans="2:5" x14ac:dyDescent="0.2">
      <c r="B3887" s="25" t="s">
        <v>5981</v>
      </c>
      <c r="C3887" s="25">
        <v>502742</v>
      </c>
      <c r="D3887" s="25" t="s">
        <v>5982</v>
      </c>
      <c r="E3887" s="25" t="s">
        <v>404</v>
      </c>
    </row>
    <row r="3888" spans="2:5" x14ac:dyDescent="0.2">
      <c r="B3888" s="25" t="s">
        <v>5983</v>
      </c>
      <c r="C3888" s="25">
        <v>540653</v>
      </c>
      <c r="D3888" s="25" t="s">
        <v>5984</v>
      </c>
      <c r="E3888" s="25" t="s">
        <v>509</v>
      </c>
    </row>
    <row r="3889" spans="2:5" x14ac:dyDescent="0.2">
      <c r="B3889" s="25" t="s">
        <v>5985</v>
      </c>
      <c r="C3889" s="25">
        <v>523164</v>
      </c>
      <c r="D3889" s="25" t="s">
        <v>389</v>
      </c>
      <c r="E3889" s="25" t="s">
        <v>587</v>
      </c>
    </row>
    <row r="3890" spans="2:5" x14ac:dyDescent="0.2">
      <c r="B3890" s="25" t="s">
        <v>5986</v>
      </c>
      <c r="C3890" s="25">
        <v>532879</v>
      </c>
      <c r="D3890" s="25" t="s">
        <v>389</v>
      </c>
      <c r="E3890" s="25" t="s">
        <v>1088</v>
      </c>
    </row>
    <row r="3891" spans="2:5" x14ac:dyDescent="0.2">
      <c r="B3891" s="25" t="s">
        <v>5987</v>
      </c>
      <c r="C3891" s="25" t="s">
        <v>389</v>
      </c>
      <c r="D3891" s="25" t="s">
        <v>5988</v>
      </c>
      <c r="E3891" s="25" t="s">
        <v>400</v>
      </c>
    </row>
    <row r="3892" spans="2:5" x14ac:dyDescent="0.2">
      <c r="B3892" s="25" t="s">
        <v>5989</v>
      </c>
      <c r="C3892" s="25" t="s">
        <v>389</v>
      </c>
      <c r="D3892" s="25" t="s">
        <v>5988</v>
      </c>
      <c r="E3892" s="25" t="s">
        <v>400</v>
      </c>
    </row>
    <row r="3893" spans="2:5" x14ac:dyDescent="0.2">
      <c r="B3893" s="25" t="s">
        <v>5990</v>
      </c>
      <c r="C3893" s="25">
        <v>538667</v>
      </c>
      <c r="D3893" s="25" t="s">
        <v>389</v>
      </c>
      <c r="E3893" s="25" t="s">
        <v>411</v>
      </c>
    </row>
    <row r="3894" spans="2:5" x14ac:dyDescent="0.2">
      <c r="B3894" s="25" t="s">
        <v>5991</v>
      </c>
      <c r="C3894" s="25">
        <v>512589</v>
      </c>
      <c r="D3894" s="25" t="s">
        <v>389</v>
      </c>
      <c r="E3894" s="25" t="s">
        <v>411</v>
      </c>
    </row>
    <row r="3895" spans="2:5" x14ac:dyDescent="0.2">
      <c r="B3895" s="25" t="s">
        <v>5992</v>
      </c>
      <c r="C3895" s="25">
        <v>532961</v>
      </c>
      <c r="D3895" s="25" t="s">
        <v>5993</v>
      </c>
      <c r="E3895" s="25" t="s">
        <v>469</v>
      </c>
    </row>
    <row r="3896" spans="2:5" x14ac:dyDescent="0.2">
      <c r="B3896" s="25" t="s">
        <v>5994</v>
      </c>
      <c r="C3896" s="25">
        <v>532795</v>
      </c>
      <c r="D3896" s="25" t="s">
        <v>5995</v>
      </c>
      <c r="E3896" s="25" t="s">
        <v>1128</v>
      </c>
    </row>
    <row r="3897" spans="2:5" x14ac:dyDescent="0.2">
      <c r="B3897" s="25" t="s">
        <v>5996</v>
      </c>
      <c r="C3897" s="25">
        <v>503811</v>
      </c>
      <c r="D3897" s="25" t="s">
        <v>5997</v>
      </c>
      <c r="E3897" s="25" t="s">
        <v>404</v>
      </c>
    </row>
    <row r="3898" spans="2:5" x14ac:dyDescent="0.2">
      <c r="B3898" s="25" t="s">
        <v>5998</v>
      </c>
      <c r="C3898" s="25">
        <v>504398</v>
      </c>
      <c r="D3898" s="25" t="s">
        <v>389</v>
      </c>
      <c r="E3898" s="25" t="s">
        <v>503</v>
      </c>
    </row>
    <row r="3899" spans="2:5" x14ac:dyDescent="0.2">
      <c r="B3899" s="25" t="s">
        <v>5999</v>
      </c>
      <c r="C3899" s="25">
        <v>533206</v>
      </c>
      <c r="D3899" s="25" t="s">
        <v>6000</v>
      </c>
      <c r="E3899" s="25" t="s">
        <v>528</v>
      </c>
    </row>
    <row r="3900" spans="2:5" x14ac:dyDescent="0.2">
      <c r="B3900" s="25" t="s">
        <v>6001</v>
      </c>
      <c r="C3900" s="25">
        <v>500472</v>
      </c>
      <c r="D3900" s="25" t="s">
        <v>6002</v>
      </c>
      <c r="E3900" s="25" t="s">
        <v>574</v>
      </c>
    </row>
    <row r="3901" spans="2:5" x14ac:dyDescent="0.2">
      <c r="B3901" s="25" t="s">
        <v>6003</v>
      </c>
      <c r="C3901" s="25">
        <v>500472</v>
      </c>
      <c r="D3901" s="25" t="s">
        <v>6004</v>
      </c>
      <c r="E3901" s="25" t="s">
        <v>574</v>
      </c>
    </row>
    <row r="3902" spans="2:5" x14ac:dyDescent="0.2">
      <c r="B3902" s="25" t="s">
        <v>6005</v>
      </c>
      <c r="C3902" s="25">
        <v>539861</v>
      </c>
      <c r="D3902" s="25" t="s">
        <v>6006</v>
      </c>
      <c r="E3902" s="25" t="s">
        <v>787</v>
      </c>
    </row>
    <row r="3903" spans="2:5" x14ac:dyDescent="0.2">
      <c r="B3903" s="25" t="s">
        <v>6007</v>
      </c>
      <c r="C3903" s="25">
        <v>538562</v>
      </c>
      <c r="D3903" s="25" t="s">
        <v>6008</v>
      </c>
      <c r="E3903" s="25" t="s">
        <v>787</v>
      </c>
    </row>
    <row r="3904" spans="2:5" x14ac:dyDescent="0.2">
      <c r="B3904" s="25" t="s">
        <v>6009</v>
      </c>
      <c r="C3904" s="25">
        <v>532143</v>
      </c>
      <c r="D3904" s="25" t="s">
        <v>6010</v>
      </c>
      <c r="E3904" s="25" t="s">
        <v>469</v>
      </c>
    </row>
    <row r="3905" spans="2:5" x14ac:dyDescent="0.2">
      <c r="B3905" s="25" t="s">
        <v>6011</v>
      </c>
      <c r="C3905" s="25">
        <v>532143</v>
      </c>
      <c r="D3905" s="25" t="s">
        <v>6010</v>
      </c>
      <c r="E3905" s="25" t="s">
        <v>469</v>
      </c>
    </row>
    <row r="3906" spans="2:5" x14ac:dyDescent="0.2">
      <c r="B3906" s="25" t="s">
        <v>6012</v>
      </c>
      <c r="C3906" s="25">
        <v>531169</v>
      </c>
      <c r="D3906" s="25" t="s">
        <v>389</v>
      </c>
      <c r="E3906" s="25" t="s">
        <v>406</v>
      </c>
    </row>
    <row r="3907" spans="2:5" x14ac:dyDescent="0.2">
      <c r="B3907" s="25" t="s">
        <v>6013</v>
      </c>
      <c r="C3907" s="25" t="s">
        <v>389</v>
      </c>
      <c r="D3907" s="25" t="s">
        <v>6014</v>
      </c>
      <c r="E3907" s="25" t="s">
        <v>400</v>
      </c>
    </row>
    <row r="3908" spans="2:5" x14ac:dyDescent="0.2">
      <c r="B3908" s="25" t="s">
        <v>6015</v>
      </c>
      <c r="C3908" s="25">
        <v>541967</v>
      </c>
      <c r="D3908" s="25" t="s">
        <v>389</v>
      </c>
      <c r="E3908" s="25" t="s">
        <v>503</v>
      </c>
    </row>
    <row r="3909" spans="2:5" x14ac:dyDescent="0.2">
      <c r="B3909" s="25" t="s">
        <v>6016</v>
      </c>
      <c r="C3909" s="25">
        <v>526479</v>
      </c>
      <c r="D3909" s="25" t="s">
        <v>389</v>
      </c>
      <c r="E3909" s="25" t="s">
        <v>404</v>
      </c>
    </row>
    <row r="3910" spans="2:5" x14ac:dyDescent="0.2">
      <c r="B3910" s="25" t="s">
        <v>6017</v>
      </c>
      <c r="C3910" s="25">
        <v>505650</v>
      </c>
      <c r="D3910" s="25" t="s">
        <v>389</v>
      </c>
      <c r="E3910" s="25" t="s">
        <v>467</v>
      </c>
    </row>
    <row r="3911" spans="2:5" x14ac:dyDescent="0.2">
      <c r="B3911" s="25" t="s">
        <v>6018</v>
      </c>
      <c r="C3911" s="25">
        <v>538919</v>
      </c>
      <c r="D3911" s="25" t="s">
        <v>389</v>
      </c>
      <c r="E3911" s="25" t="s">
        <v>475</v>
      </c>
    </row>
    <row r="3912" spans="2:5" x14ac:dyDescent="0.2">
      <c r="B3912" s="25" t="s">
        <v>6019</v>
      </c>
      <c r="C3912" s="25">
        <v>538919</v>
      </c>
      <c r="D3912" s="25" t="s">
        <v>389</v>
      </c>
      <c r="E3912" s="25" t="s">
        <v>475</v>
      </c>
    </row>
    <row r="3913" spans="2:5" x14ac:dyDescent="0.2">
      <c r="B3913" s="25" t="s">
        <v>6020</v>
      </c>
      <c r="C3913" s="25">
        <v>539494</v>
      </c>
      <c r="D3913" s="25" t="s">
        <v>389</v>
      </c>
      <c r="E3913" s="25" t="s">
        <v>406</v>
      </c>
    </row>
    <row r="3914" spans="2:5" x14ac:dyDescent="0.2">
      <c r="B3914" s="25" t="s">
        <v>6021</v>
      </c>
      <c r="C3914" s="25">
        <v>532419</v>
      </c>
      <c r="D3914" s="25" t="s">
        <v>6022</v>
      </c>
      <c r="E3914" s="25" t="s">
        <v>2016</v>
      </c>
    </row>
    <row r="3915" spans="2:5" x14ac:dyDescent="0.2">
      <c r="B3915" s="25" t="s">
        <v>6023</v>
      </c>
      <c r="C3915" s="25">
        <v>508905</v>
      </c>
      <c r="D3915" s="25" t="s">
        <v>389</v>
      </c>
      <c r="E3915" s="25" t="s">
        <v>372</v>
      </c>
    </row>
    <row r="3916" spans="2:5" x14ac:dyDescent="0.2">
      <c r="B3916" s="25" t="s">
        <v>6024</v>
      </c>
      <c r="C3916" s="25">
        <v>505192</v>
      </c>
      <c r="D3916" s="25" t="s">
        <v>6025</v>
      </c>
      <c r="E3916" s="25" t="s">
        <v>467</v>
      </c>
    </row>
    <row r="3917" spans="2:5" x14ac:dyDescent="0.2">
      <c r="B3917" s="25" t="s">
        <v>6026</v>
      </c>
      <c r="C3917" s="25">
        <v>540686</v>
      </c>
      <c r="D3917" s="25" t="s">
        <v>389</v>
      </c>
      <c r="E3917" s="25" t="s">
        <v>427</v>
      </c>
    </row>
    <row r="3918" spans="2:5" x14ac:dyDescent="0.2">
      <c r="B3918" s="25" t="s">
        <v>6027</v>
      </c>
      <c r="C3918" s="25">
        <v>540679</v>
      </c>
      <c r="D3918" s="25" t="s">
        <v>6028</v>
      </c>
      <c r="E3918" s="25" t="s">
        <v>427</v>
      </c>
    </row>
    <row r="3919" spans="2:5" x14ac:dyDescent="0.2">
      <c r="B3919" s="25" t="s">
        <v>6029</v>
      </c>
      <c r="C3919" s="25">
        <v>540679</v>
      </c>
      <c r="D3919" s="25" t="s">
        <v>6028</v>
      </c>
      <c r="E3919" s="25" t="s">
        <v>427</v>
      </c>
    </row>
    <row r="3920" spans="2:5" x14ac:dyDescent="0.2">
      <c r="B3920" s="25" t="s">
        <v>6030</v>
      </c>
      <c r="C3920" s="25">
        <v>532815</v>
      </c>
      <c r="D3920" s="25" t="s">
        <v>6031</v>
      </c>
      <c r="E3920" s="25" t="s">
        <v>427</v>
      </c>
    </row>
    <row r="3921" spans="2:5" x14ac:dyDescent="0.2">
      <c r="B3921" s="25" t="s">
        <v>6032</v>
      </c>
      <c r="C3921" s="25" t="s">
        <v>389</v>
      </c>
      <c r="D3921" s="25" t="s">
        <v>6033</v>
      </c>
      <c r="E3921" s="25" t="s">
        <v>400</v>
      </c>
    </row>
    <row r="3922" spans="2:5" x14ac:dyDescent="0.2">
      <c r="B3922" s="25" t="s">
        <v>6034</v>
      </c>
      <c r="C3922" s="25">
        <v>505827</v>
      </c>
      <c r="D3922" s="25" t="s">
        <v>389</v>
      </c>
      <c r="E3922" s="25" t="s">
        <v>574</v>
      </c>
    </row>
    <row r="3923" spans="2:5" x14ac:dyDescent="0.2">
      <c r="B3923" s="25" t="s">
        <v>6035</v>
      </c>
      <c r="C3923" s="25">
        <v>538635</v>
      </c>
      <c r="D3923" s="25" t="s">
        <v>6036</v>
      </c>
      <c r="E3923" s="25" t="s">
        <v>710</v>
      </c>
    </row>
    <row r="3924" spans="2:5" x14ac:dyDescent="0.2">
      <c r="B3924" s="25" t="s">
        <v>6037</v>
      </c>
      <c r="C3924" s="25">
        <v>532784</v>
      </c>
      <c r="D3924" s="25" t="s">
        <v>6038</v>
      </c>
      <c r="E3924" s="25" t="s">
        <v>475</v>
      </c>
    </row>
    <row r="3925" spans="2:5" x14ac:dyDescent="0.2">
      <c r="B3925" s="25" t="s">
        <v>6039</v>
      </c>
      <c r="C3925" s="25">
        <v>512014</v>
      </c>
      <c r="D3925" s="25" t="s">
        <v>389</v>
      </c>
      <c r="E3925" s="25" t="s">
        <v>810</v>
      </c>
    </row>
    <row r="3926" spans="2:5" x14ac:dyDescent="0.2">
      <c r="B3926" s="25" t="s">
        <v>6040</v>
      </c>
      <c r="C3926" s="25">
        <v>538923</v>
      </c>
      <c r="D3926" s="25" t="s">
        <v>389</v>
      </c>
      <c r="E3926" s="25" t="s">
        <v>375</v>
      </c>
    </row>
    <row r="3927" spans="2:5" x14ac:dyDescent="0.2">
      <c r="B3927" s="25" t="s">
        <v>6041</v>
      </c>
      <c r="C3927" s="25">
        <v>504375</v>
      </c>
      <c r="D3927" s="25" t="s">
        <v>389</v>
      </c>
      <c r="E3927" s="25" t="s">
        <v>375</v>
      </c>
    </row>
    <row r="3928" spans="2:5" x14ac:dyDescent="0.2">
      <c r="B3928" s="25" t="s">
        <v>6042</v>
      </c>
      <c r="C3928" s="25">
        <v>532344</v>
      </c>
      <c r="D3928" s="25" t="s">
        <v>389</v>
      </c>
      <c r="E3928" s="25" t="s">
        <v>482</v>
      </c>
    </row>
    <row r="3929" spans="2:5" x14ac:dyDescent="0.2">
      <c r="B3929" s="25" t="s">
        <v>6043</v>
      </c>
      <c r="C3929" s="25">
        <v>532344</v>
      </c>
      <c r="D3929" s="25" t="s">
        <v>389</v>
      </c>
      <c r="E3929" s="25" t="s">
        <v>482</v>
      </c>
    </row>
    <row r="3930" spans="2:5" x14ac:dyDescent="0.2">
      <c r="B3930" s="25" t="s">
        <v>6044</v>
      </c>
      <c r="C3930" s="25" t="s">
        <v>389</v>
      </c>
      <c r="D3930" s="25" t="s">
        <v>6045</v>
      </c>
      <c r="E3930" s="25" t="s">
        <v>400</v>
      </c>
    </row>
    <row r="3931" spans="2:5" x14ac:dyDescent="0.2">
      <c r="B3931" s="25" t="s">
        <v>6046</v>
      </c>
      <c r="C3931" s="25">
        <v>532725</v>
      </c>
      <c r="D3931" s="25" t="s">
        <v>6047</v>
      </c>
      <c r="E3931" s="25" t="s">
        <v>549</v>
      </c>
    </row>
    <row r="3932" spans="2:5" x14ac:dyDescent="0.2">
      <c r="B3932" s="25" t="s">
        <v>6048</v>
      </c>
      <c r="C3932" s="25">
        <v>532725</v>
      </c>
      <c r="D3932" s="25" t="s">
        <v>6047</v>
      </c>
      <c r="E3932" s="25" t="s">
        <v>549</v>
      </c>
    </row>
    <row r="3933" spans="2:5" x14ac:dyDescent="0.2">
      <c r="B3933" s="25" t="s">
        <v>6049</v>
      </c>
      <c r="C3933" s="25">
        <v>541540</v>
      </c>
      <c r="D3933" s="25" t="s">
        <v>6050</v>
      </c>
      <c r="E3933" s="25" t="s">
        <v>427</v>
      </c>
    </row>
    <row r="3934" spans="2:5" x14ac:dyDescent="0.2">
      <c r="B3934" s="25" t="s">
        <v>6051</v>
      </c>
      <c r="C3934" s="25" t="s">
        <v>389</v>
      </c>
      <c r="D3934" s="25" t="s">
        <v>6052</v>
      </c>
      <c r="E3934" s="25" t="s">
        <v>400</v>
      </c>
    </row>
    <row r="3935" spans="2:5" x14ac:dyDescent="0.2">
      <c r="B3935" s="25" t="s">
        <v>6053</v>
      </c>
      <c r="C3935" s="25">
        <v>500394</v>
      </c>
      <c r="D3935" s="25" t="s">
        <v>389</v>
      </c>
      <c r="E3935" s="25" t="s">
        <v>574</v>
      </c>
    </row>
    <row r="3936" spans="2:5" x14ac:dyDescent="0.2">
      <c r="B3936" s="25" t="s">
        <v>6054</v>
      </c>
      <c r="C3936" s="25">
        <v>502460</v>
      </c>
      <c r="D3936" s="25" t="s">
        <v>389</v>
      </c>
      <c r="E3936" s="25" t="s">
        <v>383</v>
      </c>
    </row>
    <row r="3937" spans="2:5" x14ac:dyDescent="0.2">
      <c r="B3937" s="25" t="s">
        <v>6055</v>
      </c>
      <c r="C3937" s="25">
        <v>513699</v>
      </c>
      <c r="D3937" s="25" t="s">
        <v>389</v>
      </c>
      <c r="E3937" s="25" t="s">
        <v>917</v>
      </c>
    </row>
    <row r="3938" spans="2:5" x14ac:dyDescent="0.2">
      <c r="B3938" s="25" t="s">
        <v>6056</v>
      </c>
      <c r="C3938" s="25">
        <v>538575</v>
      </c>
      <c r="D3938" s="25" t="s">
        <v>389</v>
      </c>
      <c r="E3938" s="25" t="s">
        <v>411</v>
      </c>
    </row>
    <row r="3939" spans="2:5" x14ac:dyDescent="0.2">
      <c r="B3939" s="25" t="s">
        <v>6057</v>
      </c>
      <c r="C3939" s="25">
        <v>522152</v>
      </c>
      <c r="D3939" s="25" t="s">
        <v>389</v>
      </c>
      <c r="E3939" s="25" t="s">
        <v>397</v>
      </c>
    </row>
    <row r="3940" spans="2:5" x14ac:dyDescent="0.2">
      <c r="B3940" s="25" t="s">
        <v>6058</v>
      </c>
      <c r="C3940" s="25">
        <v>511571</v>
      </c>
      <c r="D3940" s="25" t="s">
        <v>389</v>
      </c>
      <c r="E3940" s="25" t="s">
        <v>406</v>
      </c>
    </row>
    <row r="3941" spans="2:5" x14ac:dyDescent="0.2">
      <c r="B3941" s="25" t="s">
        <v>6059</v>
      </c>
      <c r="C3941" s="25">
        <v>507514</v>
      </c>
      <c r="D3941" s="25" t="s">
        <v>6060</v>
      </c>
      <c r="E3941" s="25" t="s">
        <v>1021</v>
      </c>
    </row>
    <row r="3942" spans="2:5" x14ac:dyDescent="0.2">
      <c r="B3942" s="25" t="s">
        <v>6061</v>
      </c>
      <c r="C3942" s="25">
        <v>521034</v>
      </c>
      <c r="D3942" s="25" t="s">
        <v>6062</v>
      </c>
      <c r="E3942" s="25" t="s">
        <v>404</v>
      </c>
    </row>
    <row r="3943" spans="2:5" x14ac:dyDescent="0.2">
      <c r="B3943" s="25" t="s">
        <v>6063</v>
      </c>
      <c r="C3943" s="25">
        <v>531548</v>
      </c>
      <c r="D3943" s="25" t="s">
        <v>6064</v>
      </c>
      <c r="E3943" s="25" t="s">
        <v>666</v>
      </c>
    </row>
    <row r="3944" spans="2:5" x14ac:dyDescent="0.2">
      <c r="B3944" s="25" t="s">
        <v>6065</v>
      </c>
      <c r="C3944" s="25">
        <v>533001</v>
      </c>
      <c r="D3944" s="25" t="s">
        <v>6066</v>
      </c>
      <c r="E3944" s="25" t="s">
        <v>397</v>
      </c>
    </row>
    <row r="3945" spans="2:5" x14ac:dyDescent="0.2">
      <c r="B3945" s="25" t="s">
        <v>6067</v>
      </c>
      <c r="C3945" s="25">
        <v>526901</v>
      </c>
      <c r="D3945" s="25" t="s">
        <v>389</v>
      </c>
      <c r="E3945" s="25" t="s">
        <v>437</v>
      </c>
    </row>
    <row r="3946" spans="2:5" x14ac:dyDescent="0.2">
      <c r="B3946" s="25" t="s">
        <v>6068</v>
      </c>
      <c r="C3946" s="25">
        <v>538943</v>
      </c>
      <c r="D3946" s="25" t="s">
        <v>389</v>
      </c>
      <c r="E3946" s="25" t="s">
        <v>406</v>
      </c>
    </row>
    <row r="3947" spans="2:5" x14ac:dyDescent="0.2">
      <c r="B3947" s="25" t="s">
        <v>6069</v>
      </c>
      <c r="C3947" s="25" t="s">
        <v>389</v>
      </c>
      <c r="D3947" s="25" t="s">
        <v>6070</v>
      </c>
      <c r="E3947" s="25" t="s">
        <v>400</v>
      </c>
    </row>
    <row r="3948" spans="2:5" x14ac:dyDescent="0.2">
      <c r="B3948" s="25" t="s">
        <v>6071</v>
      </c>
      <c r="C3948" s="25">
        <v>532221</v>
      </c>
      <c r="D3948" s="25" t="s">
        <v>6072</v>
      </c>
      <c r="E3948" s="25" t="s">
        <v>375</v>
      </c>
    </row>
    <row r="3949" spans="2:5" x14ac:dyDescent="0.2">
      <c r="B3949" s="25" t="s">
        <v>6073</v>
      </c>
      <c r="C3949" s="25">
        <v>539378</v>
      </c>
      <c r="D3949" s="25" t="s">
        <v>389</v>
      </c>
      <c r="E3949" s="25" t="s">
        <v>859</v>
      </c>
    </row>
    <row r="3950" spans="2:5" x14ac:dyDescent="0.2">
      <c r="B3950" s="25" t="s">
        <v>6074</v>
      </c>
      <c r="C3950" s="25" t="s">
        <v>389</v>
      </c>
      <c r="D3950" s="25" t="s">
        <v>6075</v>
      </c>
      <c r="E3950" s="25" t="s">
        <v>400</v>
      </c>
    </row>
    <row r="3951" spans="2:5" x14ac:dyDescent="0.2">
      <c r="B3951" s="25" t="s">
        <v>6076</v>
      </c>
      <c r="C3951" s="25">
        <v>541633</v>
      </c>
      <c r="D3951" s="25" t="s">
        <v>389</v>
      </c>
      <c r="E3951" s="25" t="s">
        <v>383</v>
      </c>
    </row>
    <row r="3952" spans="2:5" x14ac:dyDescent="0.2">
      <c r="B3952" s="25" t="s">
        <v>6077</v>
      </c>
      <c r="C3952" s="25">
        <v>532679</v>
      </c>
      <c r="D3952" s="25" t="s">
        <v>6078</v>
      </c>
      <c r="E3952" s="25" t="s">
        <v>378</v>
      </c>
    </row>
    <row r="3953" spans="2:5" x14ac:dyDescent="0.2">
      <c r="B3953" s="25" t="s">
        <v>6079</v>
      </c>
      <c r="C3953" s="25">
        <v>521036</v>
      </c>
      <c r="D3953" s="25" t="s">
        <v>389</v>
      </c>
      <c r="E3953" s="25" t="s">
        <v>404</v>
      </c>
    </row>
    <row r="3954" spans="2:5" x14ac:dyDescent="0.2">
      <c r="B3954" s="25" t="s">
        <v>6080</v>
      </c>
      <c r="C3954" s="25">
        <v>521036</v>
      </c>
      <c r="D3954" s="25" t="s">
        <v>389</v>
      </c>
      <c r="E3954" s="25" t="s">
        <v>404</v>
      </c>
    </row>
    <row r="3955" spans="2:5" x14ac:dyDescent="0.2">
      <c r="B3955" s="25" t="s">
        <v>6081</v>
      </c>
      <c r="C3955" s="25">
        <v>531398</v>
      </c>
      <c r="D3955" s="25" t="s">
        <v>389</v>
      </c>
      <c r="E3955" s="25" t="s">
        <v>427</v>
      </c>
    </row>
    <row r="3956" spans="2:5" x14ac:dyDescent="0.2">
      <c r="B3956" s="25" t="s">
        <v>6082</v>
      </c>
      <c r="C3956" s="25">
        <v>526477</v>
      </c>
      <c r="D3956" s="25" t="s">
        <v>389</v>
      </c>
      <c r="E3956" s="25" t="s">
        <v>567</v>
      </c>
    </row>
    <row r="3957" spans="2:5" x14ac:dyDescent="0.2">
      <c r="B3957" s="25" t="s">
        <v>6083</v>
      </c>
      <c r="C3957" s="25">
        <v>516108</v>
      </c>
      <c r="D3957" s="25" t="s">
        <v>389</v>
      </c>
      <c r="E3957" s="25" t="s">
        <v>383</v>
      </c>
    </row>
    <row r="3958" spans="2:5" x14ac:dyDescent="0.2">
      <c r="B3958" s="25" t="s">
        <v>6084</v>
      </c>
      <c r="C3958" s="25">
        <v>538891</v>
      </c>
      <c r="D3958" s="25" t="s">
        <v>389</v>
      </c>
      <c r="E3958" s="25" t="s">
        <v>406</v>
      </c>
    </row>
    <row r="3959" spans="2:5" x14ac:dyDescent="0.2">
      <c r="B3959" s="25" t="s">
        <v>6085</v>
      </c>
      <c r="C3959" s="25" t="s">
        <v>389</v>
      </c>
      <c r="D3959" s="25" t="s">
        <v>6086</v>
      </c>
      <c r="E3959" s="25" t="s">
        <v>400</v>
      </c>
    </row>
    <row r="3960" spans="2:5" x14ac:dyDescent="0.2">
      <c r="B3960" s="25" t="s">
        <v>6087</v>
      </c>
      <c r="C3960" s="25">
        <v>509910</v>
      </c>
      <c r="D3960" s="25" t="s">
        <v>389</v>
      </c>
      <c r="E3960" s="25" t="s">
        <v>437</v>
      </c>
    </row>
    <row r="3961" spans="2:5" x14ac:dyDescent="0.2">
      <c r="B3961" s="25" t="s">
        <v>6088</v>
      </c>
      <c r="C3961" s="25">
        <v>540174</v>
      </c>
      <c r="D3961" s="25" t="s">
        <v>389</v>
      </c>
      <c r="E3961" s="25" t="s">
        <v>375</v>
      </c>
    </row>
    <row r="3962" spans="2:5" x14ac:dyDescent="0.2">
      <c r="B3962" s="25" t="s">
        <v>6089</v>
      </c>
      <c r="C3962" s="25">
        <v>514454</v>
      </c>
      <c r="D3962" s="25" t="s">
        <v>389</v>
      </c>
      <c r="E3962" s="25" t="s">
        <v>404</v>
      </c>
    </row>
    <row r="3963" spans="2:5" x14ac:dyDescent="0.2">
      <c r="B3963" s="25" t="s">
        <v>6090</v>
      </c>
      <c r="C3963" s="25">
        <v>513498</v>
      </c>
      <c r="D3963" s="25" t="s">
        <v>389</v>
      </c>
      <c r="E3963" s="25" t="s">
        <v>369</v>
      </c>
    </row>
    <row r="3964" spans="2:5" x14ac:dyDescent="0.2">
      <c r="B3964" s="25" t="s">
        <v>6091</v>
      </c>
      <c r="C3964" s="25">
        <v>532669</v>
      </c>
      <c r="D3964" s="25" t="s">
        <v>389</v>
      </c>
      <c r="E3964" s="25" t="s">
        <v>437</v>
      </c>
    </row>
    <row r="3965" spans="2:5" x14ac:dyDescent="0.2">
      <c r="B3965" s="25" t="s">
        <v>6092</v>
      </c>
      <c r="C3965" s="25">
        <v>590030</v>
      </c>
      <c r="D3965" s="25" t="s">
        <v>6093</v>
      </c>
      <c r="E3965" s="25" t="s">
        <v>897</v>
      </c>
    </row>
    <row r="3966" spans="2:5" x14ac:dyDescent="0.2">
      <c r="B3966" s="25" t="s">
        <v>6094</v>
      </c>
      <c r="C3966" s="25">
        <v>523826</v>
      </c>
      <c r="D3966" s="25" t="s">
        <v>389</v>
      </c>
      <c r="E3966" s="25" t="s">
        <v>503</v>
      </c>
    </row>
    <row r="3967" spans="2:5" x14ac:dyDescent="0.2">
      <c r="B3967" s="25" t="s">
        <v>6095</v>
      </c>
      <c r="C3967" s="25">
        <v>532025</v>
      </c>
      <c r="D3967" s="25" t="s">
        <v>389</v>
      </c>
      <c r="E3967" s="25" t="s">
        <v>392</v>
      </c>
    </row>
    <row r="3968" spans="2:5" x14ac:dyDescent="0.2">
      <c r="B3968" s="25" t="s">
        <v>6096</v>
      </c>
      <c r="C3968" s="25">
        <v>530289</v>
      </c>
      <c r="D3968" s="25" t="s">
        <v>389</v>
      </c>
      <c r="E3968" s="25" t="s">
        <v>810</v>
      </c>
    </row>
    <row r="3969" spans="2:5" x14ac:dyDescent="0.2">
      <c r="B3969" s="25" t="s">
        <v>6097</v>
      </c>
      <c r="C3969" s="25">
        <v>542376</v>
      </c>
      <c r="D3969" s="25" t="s">
        <v>6098</v>
      </c>
      <c r="E3969" s="25" t="s">
        <v>372</v>
      </c>
    </row>
    <row r="3970" spans="2:5" x14ac:dyDescent="0.2">
      <c r="B3970" s="25" t="s">
        <v>6099</v>
      </c>
      <c r="C3970" s="25">
        <v>541890</v>
      </c>
      <c r="D3970" s="25" t="s">
        <v>389</v>
      </c>
      <c r="E3970" s="25" t="s">
        <v>375</v>
      </c>
    </row>
    <row r="3971" spans="2:5" x14ac:dyDescent="0.2">
      <c r="B3971" s="25" t="s">
        <v>6100</v>
      </c>
      <c r="C3971" s="25">
        <v>538920</v>
      </c>
      <c r="D3971" s="25" t="s">
        <v>389</v>
      </c>
      <c r="E3971" s="25" t="s">
        <v>411</v>
      </c>
    </row>
    <row r="3972" spans="2:5" x14ac:dyDescent="0.2">
      <c r="B3972" s="25" t="s">
        <v>6101</v>
      </c>
      <c r="C3972" s="25" t="s">
        <v>389</v>
      </c>
      <c r="D3972" s="25" t="s">
        <v>6102</v>
      </c>
      <c r="E3972" s="25" t="s">
        <v>480</v>
      </c>
    </row>
    <row r="3973" spans="2:5" x14ac:dyDescent="0.2">
      <c r="B3973" s="25" t="s">
        <v>6103</v>
      </c>
      <c r="C3973" s="25" t="s">
        <v>389</v>
      </c>
      <c r="D3973" s="25" t="s">
        <v>6102</v>
      </c>
      <c r="E3973" s="25" t="s">
        <v>480</v>
      </c>
    </row>
    <row r="3974" spans="2:5" x14ac:dyDescent="0.2">
      <c r="B3974" s="25" t="s">
        <v>6104</v>
      </c>
      <c r="C3974" s="25">
        <v>524727</v>
      </c>
      <c r="D3974" s="25" t="s">
        <v>389</v>
      </c>
      <c r="E3974" s="25" t="s">
        <v>427</v>
      </c>
    </row>
    <row r="3975" spans="2:5" x14ac:dyDescent="0.2">
      <c r="B3975" s="25" t="s">
        <v>6105</v>
      </c>
      <c r="C3975" s="25">
        <v>531370</v>
      </c>
      <c r="D3975" s="25" t="s">
        <v>389</v>
      </c>
      <c r="E3975" s="25" t="s">
        <v>375</v>
      </c>
    </row>
    <row r="3976" spans="2:5" x14ac:dyDescent="0.2">
      <c r="B3976" s="25" t="s">
        <v>6106</v>
      </c>
      <c r="C3976" s="25">
        <v>540211</v>
      </c>
      <c r="D3976" s="25" t="s">
        <v>389</v>
      </c>
      <c r="E3976" s="25" t="s">
        <v>406</v>
      </c>
    </row>
    <row r="3977" spans="2:5" x14ac:dyDescent="0.2">
      <c r="B3977" s="25" t="s">
        <v>6107</v>
      </c>
      <c r="C3977" s="25">
        <v>534425</v>
      </c>
      <c r="D3977" s="25" t="s">
        <v>6108</v>
      </c>
      <c r="E3977" s="25" t="s">
        <v>878</v>
      </c>
    </row>
    <row r="3978" spans="2:5" x14ac:dyDescent="0.2">
      <c r="B3978" s="25" t="s">
        <v>6109</v>
      </c>
      <c r="C3978" s="25">
        <v>513687</v>
      </c>
      <c r="D3978" s="25" t="s">
        <v>389</v>
      </c>
      <c r="E3978" s="25" t="s">
        <v>744</v>
      </c>
    </row>
    <row r="3979" spans="2:5" x14ac:dyDescent="0.2">
      <c r="B3979" s="25" t="s">
        <v>6110</v>
      </c>
      <c r="C3979" s="25" t="s">
        <v>389</v>
      </c>
      <c r="D3979" s="25" t="s">
        <v>6111</v>
      </c>
      <c r="E3979" s="25" t="s">
        <v>400</v>
      </c>
    </row>
    <row r="3980" spans="2:5" x14ac:dyDescent="0.2">
      <c r="B3980" s="25" t="s">
        <v>6112</v>
      </c>
      <c r="C3980" s="25">
        <v>531982</v>
      </c>
      <c r="D3980" s="25" t="s">
        <v>389</v>
      </c>
      <c r="E3980" s="25" t="s">
        <v>469</v>
      </c>
    </row>
    <row r="3981" spans="2:5" x14ac:dyDescent="0.2">
      <c r="B3981" s="25" t="s">
        <v>6113</v>
      </c>
      <c r="C3981" s="25">
        <v>512153</v>
      </c>
      <c r="D3981" s="25" t="s">
        <v>389</v>
      </c>
      <c r="E3981" s="25" t="s">
        <v>810</v>
      </c>
    </row>
    <row r="3982" spans="2:5" x14ac:dyDescent="0.2">
      <c r="B3982" s="25" t="s">
        <v>6114</v>
      </c>
      <c r="C3982" s="25">
        <v>512291</v>
      </c>
      <c r="D3982" s="25" t="s">
        <v>389</v>
      </c>
      <c r="E3982" s="25" t="s">
        <v>372</v>
      </c>
    </row>
    <row r="3983" spans="2:5" x14ac:dyDescent="0.2">
      <c r="B3983" s="25" t="s">
        <v>6115</v>
      </c>
      <c r="C3983" s="25">
        <v>517166</v>
      </c>
      <c r="D3983" s="25" t="s">
        <v>389</v>
      </c>
      <c r="E3983" s="25" t="s">
        <v>931</v>
      </c>
    </row>
    <row r="3984" spans="2:5" x14ac:dyDescent="0.2">
      <c r="B3984" s="25" t="s">
        <v>6116</v>
      </c>
      <c r="C3984" s="25">
        <v>542337</v>
      </c>
      <c r="D3984" s="25" t="s">
        <v>6117</v>
      </c>
      <c r="E3984" s="25" t="s">
        <v>558</v>
      </c>
    </row>
    <row r="3985" spans="2:5" x14ac:dyDescent="0.2">
      <c r="B3985" s="25" t="s">
        <v>6118</v>
      </c>
      <c r="C3985" s="25" t="s">
        <v>389</v>
      </c>
      <c r="D3985" s="25" t="s">
        <v>6119</v>
      </c>
      <c r="E3985" s="25" t="s">
        <v>558</v>
      </c>
    </row>
    <row r="3986" spans="2:5" x14ac:dyDescent="0.2">
      <c r="B3986" s="25" t="s">
        <v>6120</v>
      </c>
      <c r="C3986" s="25">
        <v>526161</v>
      </c>
      <c r="D3986" s="25" t="s">
        <v>389</v>
      </c>
      <c r="E3986" s="25" t="s">
        <v>503</v>
      </c>
    </row>
    <row r="3987" spans="2:5" x14ac:dyDescent="0.2">
      <c r="B3987" s="25" t="s">
        <v>6121</v>
      </c>
      <c r="C3987" s="25">
        <v>521082</v>
      </c>
      <c r="D3987" s="25" t="s">
        <v>6122</v>
      </c>
      <c r="E3987" s="25" t="s">
        <v>404</v>
      </c>
    </row>
    <row r="3988" spans="2:5" x14ac:dyDescent="0.2">
      <c r="B3988" s="25" t="s">
        <v>6123</v>
      </c>
      <c r="C3988" s="25">
        <v>526827</v>
      </c>
      <c r="D3988" s="25" t="s">
        <v>389</v>
      </c>
      <c r="E3988" s="25" t="s">
        <v>503</v>
      </c>
    </row>
    <row r="3989" spans="2:5" x14ac:dyDescent="0.2">
      <c r="B3989" s="25" t="s">
        <v>6124</v>
      </c>
      <c r="C3989" s="25">
        <v>517214</v>
      </c>
      <c r="D3989" s="25" t="s">
        <v>6125</v>
      </c>
      <c r="E3989" s="25" t="s">
        <v>535</v>
      </c>
    </row>
    <row r="3990" spans="2:5" x14ac:dyDescent="0.2">
      <c r="B3990" s="25" t="s">
        <v>6126</v>
      </c>
      <c r="C3990" s="25">
        <v>500285</v>
      </c>
      <c r="D3990" s="25" t="s">
        <v>389</v>
      </c>
      <c r="E3990" s="25" t="s">
        <v>2526</v>
      </c>
    </row>
    <row r="3991" spans="2:5" x14ac:dyDescent="0.2">
      <c r="B3991" s="25" t="s">
        <v>6127</v>
      </c>
      <c r="C3991" s="25">
        <v>540084</v>
      </c>
      <c r="D3991" s="25" t="s">
        <v>389</v>
      </c>
      <c r="E3991" s="25" t="s">
        <v>392</v>
      </c>
    </row>
    <row r="3992" spans="2:5" x14ac:dyDescent="0.2">
      <c r="B3992" s="25" t="s">
        <v>6128</v>
      </c>
      <c r="C3992" s="25">
        <v>532651</v>
      </c>
      <c r="D3992" s="25" t="s">
        <v>6129</v>
      </c>
      <c r="E3992" s="25" t="s">
        <v>503</v>
      </c>
    </row>
    <row r="3993" spans="2:5" x14ac:dyDescent="0.2">
      <c r="B3993" s="25" t="s">
        <v>6130</v>
      </c>
      <c r="C3993" s="25">
        <v>513414</v>
      </c>
      <c r="D3993" s="25" t="s">
        <v>6131</v>
      </c>
      <c r="E3993" s="25" t="s">
        <v>421</v>
      </c>
    </row>
    <row r="3994" spans="2:5" x14ac:dyDescent="0.2">
      <c r="B3994" s="25" t="s">
        <v>6132</v>
      </c>
      <c r="C3994" s="25">
        <v>500402</v>
      </c>
      <c r="D3994" s="25" t="s">
        <v>6133</v>
      </c>
      <c r="E3994" s="25" t="s">
        <v>787</v>
      </c>
    </row>
    <row r="3995" spans="2:5" x14ac:dyDescent="0.2">
      <c r="B3995" s="25" t="s">
        <v>6134</v>
      </c>
      <c r="C3995" s="25">
        <v>539221</v>
      </c>
      <c r="D3995" s="25" t="s">
        <v>389</v>
      </c>
      <c r="E3995" s="25" t="s">
        <v>404</v>
      </c>
    </row>
    <row r="3996" spans="2:5" x14ac:dyDescent="0.2">
      <c r="B3996" s="25" t="s">
        <v>6135</v>
      </c>
      <c r="C3996" s="25">
        <v>539221</v>
      </c>
      <c r="D3996" s="25" t="s">
        <v>389</v>
      </c>
      <c r="E3996" s="25" t="s">
        <v>404</v>
      </c>
    </row>
    <row r="3997" spans="2:5" x14ac:dyDescent="0.2">
      <c r="B3997" s="25" t="s">
        <v>6136</v>
      </c>
      <c r="C3997" s="25">
        <v>540079</v>
      </c>
      <c r="D3997" s="25" t="s">
        <v>389</v>
      </c>
      <c r="E3997" s="25" t="s">
        <v>1309</v>
      </c>
    </row>
    <row r="3998" spans="2:5" x14ac:dyDescent="0.2">
      <c r="B3998" s="25" t="s">
        <v>6137</v>
      </c>
      <c r="C3998" s="25">
        <v>540570</v>
      </c>
      <c r="D3998" s="25" t="s">
        <v>6138</v>
      </c>
      <c r="E3998" s="25" t="s">
        <v>5207</v>
      </c>
    </row>
    <row r="3999" spans="2:5" x14ac:dyDescent="0.2">
      <c r="B3999" s="25" t="s">
        <v>6139</v>
      </c>
      <c r="C3999" s="25">
        <v>538402</v>
      </c>
      <c r="D3999" s="25" t="s">
        <v>389</v>
      </c>
      <c r="E3999" s="25" t="s">
        <v>406</v>
      </c>
    </row>
    <row r="4000" spans="2:5" x14ac:dyDescent="0.2">
      <c r="B4000" s="25" t="s">
        <v>6140</v>
      </c>
      <c r="C4000" s="25">
        <v>530177</v>
      </c>
      <c r="D4000" s="25" t="s">
        <v>389</v>
      </c>
      <c r="E4000" s="25" t="s">
        <v>411</v>
      </c>
    </row>
    <row r="4001" spans="2:5" x14ac:dyDescent="0.2">
      <c r="B4001" s="25" t="s">
        <v>6141</v>
      </c>
      <c r="C4001" s="25">
        <v>533121</v>
      </c>
      <c r="D4001" s="25" t="s">
        <v>6142</v>
      </c>
      <c r="E4001" s="25" t="s">
        <v>375</v>
      </c>
    </row>
    <row r="4002" spans="2:5" x14ac:dyDescent="0.2">
      <c r="B4002" s="25" t="s">
        <v>6143</v>
      </c>
      <c r="C4002" s="25">
        <v>526532</v>
      </c>
      <c r="D4002" s="25" t="s">
        <v>389</v>
      </c>
      <c r="E4002" s="25" t="s">
        <v>437</v>
      </c>
    </row>
    <row r="4003" spans="2:5" x14ac:dyDescent="0.2">
      <c r="B4003" s="25" t="s">
        <v>6144</v>
      </c>
      <c r="C4003" s="25">
        <v>526532</v>
      </c>
      <c r="D4003" s="25" t="s">
        <v>389</v>
      </c>
      <c r="E4003" s="25" t="s">
        <v>437</v>
      </c>
    </row>
    <row r="4004" spans="2:5" x14ac:dyDescent="0.2">
      <c r="B4004" s="25" t="s">
        <v>6145</v>
      </c>
      <c r="C4004" s="25">
        <v>530037</v>
      </c>
      <c r="D4004" s="25" t="s">
        <v>389</v>
      </c>
      <c r="E4004" s="25" t="s">
        <v>404</v>
      </c>
    </row>
    <row r="4005" spans="2:5" x14ac:dyDescent="0.2">
      <c r="B4005" s="25" t="s">
        <v>6146</v>
      </c>
      <c r="C4005" s="25">
        <v>532842</v>
      </c>
      <c r="D4005" s="25" t="s">
        <v>6147</v>
      </c>
      <c r="E4005" s="25" t="s">
        <v>437</v>
      </c>
    </row>
    <row r="4006" spans="2:5" x14ac:dyDescent="0.2">
      <c r="B4006" s="25" t="s">
        <v>6148</v>
      </c>
      <c r="C4006" s="25">
        <v>514248</v>
      </c>
      <c r="D4006" s="25" t="s">
        <v>389</v>
      </c>
      <c r="E4006" s="25" t="s">
        <v>437</v>
      </c>
    </row>
    <row r="4007" spans="2:5" x14ac:dyDescent="0.2">
      <c r="B4007" s="25" t="s">
        <v>6149</v>
      </c>
      <c r="C4007" s="25">
        <v>535601</v>
      </c>
      <c r="D4007" s="25" t="s">
        <v>6150</v>
      </c>
      <c r="E4007" s="25" t="s">
        <v>815</v>
      </c>
    </row>
    <row r="4008" spans="2:5" x14ac:dyDescent="0.2">
      <c r="B4008" s="25" t="s">
        <v>6151</v>
      </c>
      <c r="C4008" s="25">
        <v>523756</v>
      </c>
      <c r="D4008" s="25" t="s">
        <v>6152</v>
      </c>
      <c r="E4008" s="25" t="s">
        <v>406</v>
      </c>
    </row>
    <row r="4009" spans="2:5" x14ac:dyDescent="0.2">
      <c r="B4009" s="25" t="s">
        <v>6153</v>
      </c>
      <c r="C4009" s="25">
        <v>539217</v>
      </c>
      <c r="D4009" s="25" t="s">
        <v>389</v>
      </c>
      <c r="E4009" s="25" t="s">
        <v>409</v>
      </c>
    </row>
    <row r="4010" spans="2:5" x14ac:dyDescent="0.2">
      <c r="B4010" s="25" t="s">
        <v>6154</v>
      </c>
      <c r="C4010" s="25">
        <v>503806</v>
      </c>
      <c r="D4010" s="25" t="s">
        <v>6155</v>
      </c>
      <c r="E4010" s="25" t="s">
        <v>404</v>
      </c>
    </row>
    <row r="4011" spans="2:5" x14ac:dyDescent="0.2">
      <c r="B4011" s="25" t="s">
        <v>6156</v>
      </c>
      <c r="C4011" s="25">
        <v>534680</v>
      </c>
      <c r="D4011" s="25" t="s">
        <v>389</v>
      </c>
      <c r="E4011" s="25" t="s">
        <v>447</v>
      </c>
    </row>
    <row r="4012" spans="2:5" x14ac:dyDescent="0.2">
      <c r="B4012" s="25" t="s">
        <v>6157</v>
      </c>
      <c r="C4012" s="25">
        <v>530943</v>
      </c>
      <c r="D4012" s="25" t="s">
        <v>6158</v>
      </c>
      <c r="E4012" s="25" t="s">
        <v>392</v>
      </c>
    </row>
    <row r="4013" spans="2:5" x14ac:dyDescent="0.2">
      <c r="B4013" s="25" t="s">
        <v>6159</v>
      </c>
      <c r="C4013" s="25">
        <v>538863</v>
      </c>
      <c r="D4013" s="25" t="s">
        <v>389</v>
      </c>
      <c r="E4013" s="25" t="s">
        <v>406</v>
      </c>
    </row>
    <row r="4014" spans="2:5" x14ac:dyDescent="0.2">
      <c r="B4014" s="25" t="s">
        <v>6160</v>
      </c>
      <c r="C4014" s="25">
        <v>531322</v>
      </c>
      <c r="D4014" s="25" t="s">
        <v>6161</v>
      </c>
      <c r="E4014" s="25" t="s">
        <v>599</v>
      </c>
    </row>
    <row r="4015" spans="2:5" x14ac:dyDescent="0.2">
      <c r="B4015" s="25" t="s">
        <v>6162</v>
      </c>
      <c r="C4015" s="25">
        <v>514442</v>
      </c>
      <c r="D4015" s="25" t="s">
        <v>389</v>
      </c>
      <c r="E4015" s="25" t="s">
        <v>509</v>
      </c>
    </row>
    <row r="4016" spans="2:5" x14ac:dyDescent="0.2">
      <c r="B4016" s="25" t="s">
        <v>6163</v>
      </c>
      <c r="C4016" s="25">
        <v>539363</v>
      </c>
      <c r="D4016" s="25" t="s">
        <v>389</v>
      </c>
      <c r="E4016" s="25" t="s">
        <v>475</v>
      </c>
    </row>
    <row r="4017" spans="2:5" x14ac:dyDescent="0.2">
      <c r="B4017" s="25" t="s">
        <v>6164</v>
      </c>
      <c r="C4017" s="25">
        <v>539363</v>
      </c>
      <c r="D4017" s="25" t="s">
        <v>389</v>
      </c>
      <c r="E4017" s="25" t="s">
        <v>475</v>
      </c>
    </row>
    <row r="4018" spans="2:5" x14ac:dyDescent="0.2">
      <c r="B4018" s="25" t="s">
        <v>6165</v>
      </c>
      <c r="C4018" s="25" t="s">
        <v>389</v>
      </c>
      <c r="D4018" s="25" t="s">
        <v>6166</v>
      </c>
      <c r="E4018" s="25" t="s">
        <v>400</v>
      </c>
    </row>
    <row r="4019" spans="2:5" x14ac:dyDescent="0.2">
      <c r="B4019" s="25" t="s">
        <v>6167</v>
      </c>
      <c r="C4019" s="25">
        <v>521161</v>
      </c>
      <c r="D4019" s="25" t="s">
        <v>389</v>
      </c>
      <c r="E4019" s="25" t="s">
        <v>404</v>
      </c>
    </row>
    <row r="4020" spans="2:5" x14ac:dyDescent="0.2">
      <c r="B4020" s="25" t="s">
        <v>6168</v>
      </c>
      <c r="C4020" s="25">
        <v>521234</v>
      </c>
      <c r="D4020" s="25" t="s">
        <v>389</v>
      </c>
      <c r="E4020" s="25" t="s">
        <v>404</v>
      </c>
    </row>
    <row r="4021" spans="2:5" x14ac:dyDescent="0.2">
      <c r="B4021" s="25" t="s">
        <v>6169</v>
      </c>
      <c r="C4021" s="25">
        <v>521178</v>
      </c>
      <c r="D4021" s="25" t="s">
        <v>389</v>
      </c>
      <c r="E4021" s="25" t="s">
        <v>404</v>
      </c>
    </row>
    <row r="4022" spans="2:5" x14ac:dyDescent="0.2">
      <c r="B4022" s="25" t="s">
        <v>6170</v>
      </c>
      <c r="C4022" s="25">
        <v>515081</v>
      </c>
      <c r="D4022" s="25" t="s">
        <v>389</v>
      </c>
      <c r="E4022" s="25" t="s">
        <v>917</v>
      </c>
    </row>
    <row r="4023" spans="2:5" x14ac:dyDescent="0.2">
      <c r="B4023" s="25" t="s">
        <v>6171</v>
      </c>
      <c r="C4023" s="25">
        <v>513605</v>
      </c>
      <c r="D4023" s="25" t="s">
        <v>6172</v>
      </c>
      <c r="E4023" s="25" t="s">
        <v>712</v>
      </c>
    </row>
    <row r="4024" spans="2:5" x14ac:dyDescent="0.2">
      <c r="B4024" s="25" t="s">
        <v>6173</v>
      </c>
      <c r="C4024" s="25">
        <v>523222</v>
      </c>
      <c r="D4024" s="25" t="s">
        <v>389</v>
      </c>
      <c r="E4024" s="25" t="s">
        <v>528</v>
      </c>
    </row>
    <row r="4025" spans="2:5" x14ac:dyDescent="0.2">
      <c r="B4025" s="25" t="s">
        <v>6174</v>
      </c>
      <c r="C4025" s="25">
        <v>536799</v>
      </c>
      <c r="D4025" s="25" t="s">
        <v>389</v>
      </c>
      <c r="E4025" s="25" t="s">
        <v>406</v>
      </c>
    </row>
    <row r="4026" spans="2:5" x14ac:dyDescent="0.2">
      <c r="B4026" s="25" t="s">
        <v>6175</v>
      </c>
      <c r="C4026" s="25">
        <v>533569</v>
      </c>
      <c r="D4026" s="25" t="s">
        <v>6176</v>
      </c>
      <c r="E4026" s="25" t="s">
        <v>503</v>
      </c>
    </row>
    <row r="4027" spans="2:5" x14ac:dyDescent="0.2">
      <c r="B4027" s="25" t="s">
        <v>6177</v>
      </c>
      <c r="C4027" s="25">
        <v>540914</v>
      </c>
      <c r="D4027" s="25" t="s">
        <v>389</v>
      </c>
      <c r="E4027" s="25" t="s">
        <v>411</v>
      </c>
    </row>
    <row r="4028" spans="2:5" x14ac:dyDescent="0.2">
      <c r="B4028" s="25" t="s">
        <v>6178</v>
      </c>
      <c r="C4028" s="25">
        <v>524636</v>
      </c>
      <c r="D4028" s="25" t="s">
        <v>389</v>
      </c>
      <c r="E4028" s="25" t="s">
        <v>427</v>
      </c>
    </row>
    <row r="4029" spans="2:5" x14ac:dyDescent="0.2">
      <c r="B4029" s="25" t="s">
        <v>6179</v>
      </c>
      <c r="C4029" s="25">
        <v>530821</v>
      </c>
      <c r="D4029" s="25" t="s">
        <v>389</v>
      </c>
      <c r="E4029" s="25" t="s">
        <v>475</v>
      </c>
    </row>
    <row r="4030" spans="2:5" x14ac:dyDescent="0.2">
      <c r="B4030" s="25" t="s">
        <v>6180</v>
      </c>
      <c r="C4030" s="25">
        <v>539026</v>
      </c>
      <c r="D4030" s="25" t="s">
        <v>389</v>
      </c>
      <c r="E4030" s="25" t="s">
        <v>372</v>
      </c>
    </row>
    <row r="4031" spans="2:5" x14ac:dyDescent="0.2">
      <c r="B4031" s="25" t="s">
        <v>6181</v>
      </c>
      <c r="C4031" s="25">
        <v>531723</v>
      </c>
      <c r="D4031" s="25" t="s">
        <v>6182</v>
      </c>
      <c r="E4031" s="25" t="s">
        <v>372</v>
      </c>
    </row>
    <row r="4032" spans="2:5" x14ac:dyDescent="0.2">
      <c r="B4032" s="25" t="s">
        <v>6181</v>
      </c>
      <c r="C4032" s="25">
        <v>570005</v>
      </c>
      <c r="D4032" s="25" t="s">
        <v>6183</v>
      </c>
      <c r="E4032" s="25" t="s">
        <v>372</v>
      </c>
    </row>
    <row r="4033" spans="2:5" x14ac:dyDescent="0.2">
      <c r="B4033" s="25" t="s">
        <v>6184</v>
      </c>
      <c r="C4033" s="25">
        <v>504180</v>
      </c>
      <c r="D4033" s="25" t="s">
        <v>389</v>
      </c>
      <c r="E4033" s="25" t="s">
        <v>406</v>
      </c>
    </row>
    <row r="4034" spans="2:5" x14ac:dyDescent="0.2">
      <c r="B4034" s="25" t="s">
        <v>6185</v>
      </c>
      <c r="C4034" s="25">
        <v>511700</v>
      </c>
      <c r="D4034" s="25" t="s">
        <v>389</v>
      </c>
      <c r="E4034" s="25" t="s">
        <v>406</v>
      </c>
    </row>
    <row r="4035" spans="2:5" x14ac:dyDescent="0.2">
      <c r="B4035" s="25" t="s">
        <v>6186</v>
      </c>
      <c r="C4035" s="25">
        <v>580001</v>
      </c>
      <c r="D4035" s="25" t="s">
        <v>389</v>
      </c>
      <c r="E4035" s="25" t="s">
        <v>707</v>
      </c>
    </row>
    <row r="4036" spans="2:5" x14ac:dyDescent="0.2">
      <c r="B4036" s="25" t="s">
        <v>6187</v>
      </c>
      <c r="C4036" s="25">
        <v>530017</v>
      </c>
      <c r="D4036" s="25" t="s">
        <v>6188</v>
      </c>
      <c r="E4036" s="25" t="s">
        <v>437</v>
      </c>
    </row>
    <row r="4037" spans="2:5" x14ac:dyDescent="0.2">
      <c r="B4037" s="25" t="s">
        <v>6189</v>
      </c>
      <c r="C4037" s="25">
        <v>523351</v>
      </c>
      <c r="D4037" s="25" t="s">
        <v>389</v>
      </c>
      <c r="E4037" s="25" t="s">
        <v>549</v>
      </c>
    </row>
    <row r="4038" spans="2:5" x14ac:dyDescent="0.2">
      <c r="B4038" s="25" t="s">
        <v>6190</v>
      </c>
      <c r="C4038" s="25">
        <v>523351</v>
      </c>
      <c r="D4038" s="25" t="s">
        <v>389</v>
      </c>
      <c r="E4038" s="25" t="s">
        <v>549</v>
      </c>
    </row>
    <row r="4039" spans="2:5" x14ac:dyDescent="0.2">
      <c r="B4039" s="25" t="s">
        <v>6191</v>
      </c>
      <c r="C4039" s="25">
        <v>526231</v>
      </c>
      <c r="D4039" s="25" t="s">
        <v>389</v>
      </c>
      <c r="E4039" s="25" t="s">
        <v>437</v>
      </c>
    </row>
    <row r="4040" spans="2:5" x14ac:dyDescent="0.2">
      <c r="B4040" s="25" t="s">
        <v>6192</v>
      </c>
      <c r="C4040" s="25">
        <v>530931</v>
      </c>
      <c r="D4040" s="25" t="s">
        <v>389</v>
      </c>
      <c r="E4040" s="25" t="s">
        <v>584</v>
      </c>
    </row>
    <row r="4041" spans="2:5" x14ac:dyDescent="0.2">
      <c r="B4041" s="25" t="s">
        <v>6193</v>
      </c>
      <c r="C4041" s="25">
        <v>530931</v>
      </c>
      <c r="D4041" s="25" t="s">
        <v>389</v>
      </c>
      <c r="E4041" s="25" t="s">
        <v>584</v>
      </c>
    </row>
    <row r="4042" spans="2:5" x14ac:dyDescent="0.2">
      <c r="B4042" s="25" t="s">
        <v>6194</v>
      </c>
      <c r="C4042" s="25">
        <v>506105</v>
      </c>
      <c r="D4042" s="25" t="s">
        <v>389</v>
      </c>
      <c r="E4042" s="25" t="s">
        <v>409</v>
      </c>
    </row>
    <row r="4043" spans="2:5" x14ac:dyDescent="0.2">
      <c r="B4043" s="25" t="s">
        <v>6195</v>
      </c>
      <c r="C4043" s="25">
        <v>540575</v>
      </c>
      <c r="D4043" s="25" t="s">
        <v>6196</v>
      </c>
      <c r="E4043" s="25" t="s">
        <v>402</v>
      </c>
    </row>
    <row r="4044" spans="2:5" x14ac:dyDescent="0.2">
      <c r="B4044" s="25" t="s">
        <v>6197</v>
      </c>
      <c r="C4044" s="25">
        <v>539255</v>
      </c>
      <c r="D4044" s="25" t="s">
        <v>389</v>
      </c>
      <c r="E4044" s="25" t="s">
        <v>432</v>
      </c>
    </row>
    <row r="4045" spans="2:5" x14ac:dyDescent="0.2">
      <c r="B4045" s="25" t="s">
        <v>6198</v>
      </c>
      <c r="C4045" s="25">
        <v>516022</v>
      </c>
      <c r="D4045" s="25" t="s">
        <v>6199</v>
      </c>
      <c r="E4045" s="25" t="s">
        <v>383</v>
      </c>
    </row>
    <row r="4046" spans="2:5" x14ac:dyDescent="0.2">
      <c r="B4046" s="25" t="s">
        <v>6200</v>
      </c>
      <c r="C4046" s="25">
        <v>531616</v>
      </c>
      <c r="D4046" s="25" t="s">
        <v>389</v>
      </c>
      <c r="E4046" s="25" t="s">
        <v>375</v>
      </c>
    </row>
    <row r="4047" spans="2:5" x14ac:dyDescent="0.2">
      <c r="B4047" s="25" t="s">
        <v>6201</v>
      </c>
      <c r="C4047" s="25">
        <v>538733</v>
      </c>
      <c r="D4047" s="25" t="s">
        <v>389</v>
      </c>
      <c r="E4047" s="25" t="s">
        <v>2636</v>
      </c>
    </row>
    <row r="4048" spans="2:5" x14ac:dyDescent="0.2">
      <c r="B4048" s="25" t="s">
        <v>6202</v>
      </c>
      <c r="C4048" s="25">
        <v>517548</v>
      </c>
      <c r="D4048" s="25" t="s">
        <v>389</v>
      </c>
      <c r="E4048" s="25" t="s">
        <v>411</v>
      </c>
    </row>
    <row r="4049" spans="2:5" x14ac:dyDescent="0.2">
      <c r="B4049" s="25" t="s">
        <v>6203</v>
      </c>
      <c r="C4049" s="25">
        <v>520155</v>
      </c>
      <c r="D4049" s="25" t="s">
        <v>389</v>
      </c>
      <c r="E4049" s="25" t="s">
        <v>525</v>
      </c>
    </row>
    <row r="4050" spans="2:5" x14ac:dyDescent="0.2">
      <c r="B4050" s="25" t="s">
        <v>6204</v>
      </c>
      <c r="C4050" s="25">
        <v>500112</v>
      </c>
      <c r="D4050" s="25" t="s">
        <v>6205</v>
      </c>
      <c r="E4050" s="25" t="s">
        <v>707</v>
      </c>
    </row>
    <row r="4051" spans="2:5" x14ac:dyDescent="0.2">
      <c r="B4051" s="25" t="s">
        <v>6206</v>
      </c>
      <c r="C4051" s="25">
        <v>500113</v>
      </c>
      <c r="D4051" s="25" t="s">
        <v>6207</v>
      </c>
      <c r="E4051" s="25" t="s">
        <v>421</v>
      </c>
    </row>
    <row r="4052" spans="2:5" x14ac:dyDescent="0.2">
      <c r="B4052" s="25" t="s">
        <v>6208</v>
      </c>
      <c r="C4052" s="25">
        <v>500113</v>
      </c>
      <c r="D4052" s="25" t="s">
        <v>6207</v>
      </c>
      <c r="E4052" s="25" t="s">
        <v>421</v>
      </c>
    </row>
    <row r="4053" spans="2:5" x14ac:dyDescent="0.2">
      <c r="B4053" s="25" t="s">
        <v>6209</v>
      </c>
      <c r="C4053" s="25" t="s">
        <v>389</v>
      </c>
      <c r="D4053" s="25" t="s">
        <v>6210</v>
      </c>
      <c r="E4053" s="25" t="s">
        <v>400</v>
      </c>
    </row>
    <row r="4054" spans="2:5" x14ac:dyDescent="0.2">
      <c r="B4054" s="25" t="s">
        <v>6211</v>
      </c>
      <c r="C4054" s="25">
        <v>534748</v>
      </c>
      <c r="D4054" s="25" t="s">
        <v>6212</v>
      </c>
      <c r="E4054" s="25" t="s">
        <v>421</v>
      </c>
    </row>
    <row r="4055" spans="2:5" x14ac:dyDescent="0.2">
      <c r="B4055" s="25" t="s">
        <v>6213</v>
      </c>
      <c r="C4055" s="25">
        <v>534748</v>
      </c>
      <c r="D4055" s="25" t="s">
        <v>6212</v>
      </c>
      <c r="E4055" s="25" t="s">
        <v>421</v>
      </c>
    </row>
    <row r="4056" spans="2:5" x14ac:dyDescent="0.2">
      <c r="B4056" s="25" t="s">
        <v>6214</v>
      </c>
      <c r="C4056" s="25">
        <v>513173</v>
      </c>
      <c r="D4056" s="25" t="s">
        <v>389</v>
      </c>
      <c r="E4056" s="25" t="s">
        <v>475</v>
      </c>
    </row>
    <row r="4057" spans="2:5" x14ac:dyDescent="0.2">
      <c r="B4057" s="25" t="s">
        <v>6215</v>
      </c>
      <c r="C4057" s="25">
        <v>504717</v>
      </c>
      <c r="D4057" s="25" t="s">
        <v>6216</v>
      </c>
      <c r="E4057" s="25" t="s">
        <v>4263</v>
      </c>
    </row>
    <row r="4058" spans="2:5" x14ac:dyDescent="0.2">
      <c r="B4058" s="25" t="s">
        <v>6217</v>
      </c>
      <c r="C4058" s="25">
        <v>513262</v>
      </c>
      <c r="D4058" s="25" t="s">
        <v>6218</v>
      </c>
      <c r="E4058" s="25" t="s">
        <v>744</v>
      </c>
    </row>
    <row r="4059" spans="2:5" x14ac:dyDescent="0.2">
      <c r="B4059" s="25" t="s">
        <v>6219</v>
      </c>
      <c r="C4059" s="25">
        <v>513517</v>
      </c>
      <c r="D4059" s="25" t="s">
        <v>389</v>
      </c>
      <c r="E4059" s="25" t="s">
        <v>1309</v>
      </c>
    </row>
    <row r="4060" spans="2:5" x14ac:dyDescent="0.2">
      <c r="B4060" s="25" t="s">
        <v>6220</v>
      </c>
      <c r="C4060" s="25">
        <v>500399</v>
      </c>
      <c r="D4060" s="25" t="s">
        <v>389</v>
      </c>
      <c r="E4060" s="25" t="s">
        <v>421</v>
      </c>
    </row>
    <row r="4061" spans="2:5" x14ac:dyDescent="0.2">
      <c r="B4061" s="25" t="s">
        <v>6221</v>
      </c>
      <c r="C4061" s="25">
        <v>533316</v>
      </c>
      <c r="D4061" s="25" t="s">
        <v>6222</v>
      </c>
      <c r="E4061" s="25" t="s">
        <v>555</v>
      </c>
    </row>
    <row r="4062" spans="2:5" x14ac:dyDescent="0.2">
      <c r="B4062" s="25" t="s">
        <v>6223</v>
      </c>
      <c r="C4062" s="25">
        <v>526071</v>
      </c>
      <c r="D4062" s="25" t="s">
        <v>389</v>
      </c>
      <c r="E4062" s="25" t="s">
        <v>372</v>
      </c>
    </row>
    <row r="4063" spans="2:5" x14ac:dyDescent="0.2">
      <c r="B4063" s="25" t="s">
        <v>6224</v>
      </c>
      <c r="C4063" s="25">
        <v>526071</v>
      </c>
      <c r="D4063" s="25" t="s">
        <v>389</v>
      </c>
      <c r="E4063" s="25" t="s">
        <v>372</v>
      </c>
    </row>
    <row r="4064" spans="2:5" x14ac:dyDescent="0.2">
      <c r="B4064" s="25" t="s">
        <v>6225</v>
      </c>
      <c r="C4064" s="25">
        <v>536738</v>
      </c>
      <c r="D4064" s="25" t="s">
        <v>389</v>
      </c>
      <c r="E4064" s="25" t="s">
        <v>372</v>
      </c>
    </row>
    <row r="4065" spans="2:5" x14ac:dyDescent="0.2">
      <c r="B4065" s="25" t="s">
        <v>6226</v>
      </c>
      <c r="C4065" s="25">
        <v>531509</v>
      </c>
      <c r="D4065" s="25" t="s">
        <v>389</v>
      </c>
      <c r="E4065" s="25" t="s">
        <v>372</v>
      </c>
    </row>
    <row r="4066" spans="2:5" x14ac:dyDescent="0.2">
      <c r="B4066" s="25" t="s">
        <v>6227</v>
      </c>
      <c r="C4066" s="25">
        <v>526500</v>
      </c>
      <c r="D4066" s="25" t="s">
        <v>389</v>
      </c>
      <c r="E4066" s="25" t="s">
        <v>590</v>
      </c>
    </row>
    <row r="4067" spans="2:5" x14ac:dyDescent="0.2">
      <c r="B4067" s="25" t="s">
        <v>6228</v>
      </c>
      <c r="C4067" s="25">
        <v>508963</v>
      </c>
      <c r="D4067" s="25" t="s">
        <v>6229</v>
      </c>
      <c r="E4067" s="25" t="s">
        <v>406</v>
      </c>
    </row>
    <row r="4068" spans="2:5" x14ac:dyDescent="0.2">
      <c r="B4068" s="25" t="s">
        <v>6230</v>
      </c>
      <c r="C4068" s="25">
        <v>531628</v>
      </c>
      <c r="D4068" s="25" t="s">
        <v>389</v>
      </c>
      <c r="E4068" s="25" t="s">
        <v>404</v>
      </c>
    </row>
    <row r="4069" spans="2:5" x14ac:dyDescent="0.2">
      <c r="B4069" s="25" t="s">
        <v>6231</v>
      </c>
      <c r="C4069" s="25">
        <v>530759</v>
      </c>
      <c r="D4069" s="25" t="s">
        <v>6232</v>
      </c>
      <c r="E4069" s="25" t="s">
        <v>744</v>
      </c>
    </row>
    <row r="4070" spans="2:5" x14ac:dyDescent="0.2">
      <c r="B4070" s="25" t="s">
        <v>6233</v>
      </c>
      <c r="C4070" s="25">
        <v>532374</v>
      </c>
      <c r="D4070" s="25" t="s">
        <v>6234</v>
      </c>
      <c r="E4070" s="25" t="s">
        <v>1336</v>
      </c>
    </row>
    <row r="4071" spans="2:5" x14ac:dyDescent="0.2">
      <c r="B4071" s="25" t="s">
        <v>6235</v>
      </c>
      <c r="C4071" s="25">
        <v>513151</v>
      </c>
      <c r="D4071" s="25" t="s">
        <v>6236</v>
      </c>
      <c r="E4071" s="25" t="s">
        <v>404</v>
      </c>
    </row>
    <row r="4072" spans="2:5" x14ac:dyDescent="0.2">
      <c r="B4072" s="25" t="s">
        <v>6237</v>
      </c>
      <c r="C4072" s="25">
        <v>513151</v>
      </c>
      <c r="D4072" s="25" t="s">
        <v>6238</v>
      </c>
      <c r="E4072" s="25" t="s">
        <v>404</v>
      </c>
    </row>
    <row r="4073" spans="2:5" x14ac:dyDescent="0.2">
      <c r="B4073" s="25" t="s">
        <v>6239</v>
      </c>
      <c r="C4073" s="25">
        <v>532730</v>
      </c>
      <c r="D4073" s="25" t="s">
        <v>6240</v>
      </c>
      <c r="E4073" s="25" t="s">
        <v>404</v>
      </c>
    </row>
    <row r="4074" spans="2:5" x14ac:dyDescent="0.2">
      <c r="B4074" s="25" t="s">
        <v>6241</v>
      </c>
      <c r="C4074" s="25">
        <v>504959</v>
      </c>
      <c r="D4074" s="25" t="s">
        <v>389</v>
      </c>
      <c r="E4074" s="25" t="s">
        <v>397</v>
      </c>
    </row>
    <row r="4075" spans="2:5" x14ac:dyDescent="0.2">
      <c r="B4075" s="25" t="s">
        <v>6242</v>
      </c>
      <c r="C4075" s="25">
        <v>530495</v>
      </c>
      <c r="D4075" s="25" t="s">
        <v>389</v>
      </c>
      <c r="E4075" s="25" t="s">
        <v>411</v>
      </c>
    </row>
    <row r="4076" spans="2:5" x14ac:dyDescent="0.2">
      <c r="B4076" s="25" t="s">
        <v>6243</v>
      </c>
      <c r="C4076" s="25">
        <v>532531</v>
      </c>
      <c r="D4076" s="25" t="s">
        <v>6244</v>
      </c>
      <c r="E4076" s="25" t="s">
        <v>427</v>
      </c>
    </row>
    <row r="4077" spans="2:5" x14ac:dyDescent="0.2">
      <c r="B4077" s="25" t="s">
        <v>6245</v>
      </c>
      <c r="C4077" s="25">
        <v>530611</v>
      </c>
      <c r="D4077" s="25" t="s">
        <v>389</v>
      </c>
      <c r="E4077" s="25" t="s">
        <v>509</v>
      </c>
    </row>
    <row r="4078" spans="2:5" x14ac:dyDescent="0.2">
      <c r="B4078" s="25" t="s">
        <v>6246</v>
      </c>
      <c r="C4078" s="25">
        <v>526951</v>
      </c>
      <c r="D4078" s="25" t="s">
        <v>389</v>
      </c>
      <c r="E4078" s="25" t="s">
        <v>884</v>
      </c>
    </row>
    <row r="4079" spans="2:5" x14ac:dyDescent="0.2">
      <c r="B4079" s="25" t="s">
        <v>6247</v>
      </c>
      <c r="C4079" s="25" t="s">
        <v>389</v>
      </c>
      <c r="D4079" s="25" t="s">
        <v>6248</v>
      </c>
      <c r="E4079" s="25" t="s">
        <v>884</v>
      </c>
    </row>
    <row r="4080" spans="2:5" x14ac:dyDescent="0.2">
      <c r="B4080" s="25" t="s">
        <v>6249</v>
      </c>
      <c r="C4080" s="25">
        <v>532348</v>
      </c>
      <c r="D4080" s="25" t="s">
        <v>389</v>
      </c>
      <c r="E4080" s="25" t="s">
        <v>482</v>
      </c>
    </row>
    <row r="4081" spans="2:5" x14ac:dyDescent="0.2">
      <c r="B4081" s="25" t="s">
        <v>6250</v>
      </c>
      <c r="C4081" s="25">
        <v>530231</v>
      </c>
      <c r="D4081" s="25" t="s">
        <v>389</v>
      </c>
      <c r="E4081" s="25" t="s">
        <v>404</v>
      </c>
    </row>
    <row r="4082" spans="2:5" x14ac:dyDescent="0.2">
      <c r="B4082" s="25" t="s">
        <v>6251</v>
      </c>
      <c r="C4082" s="25">
        <v>517168</v>
      </c>
      <c r="D4082" s="25" t="s">
        <v>6252</v>
      </c>
      <c r="E4082" s="25" t="s">
        <v>744</v>
      </c>
    </row>
    <row r="4083" spans="2:5" x14ac:dyDescent="0.2">
      <c r="B4083" s="25" t="s">
        <v>6253</v>
      </c>
      <c r="C4083" s="25">
        <v>511024</v>
      </c>
      <c r="D4083" s="25" t="s">
        <v>389</v>
      </c>
      <c r="E4083" s="25" t="s">
        <v>810</v>
      </c>
    </row>
    <row r="4084" spans="2:5" x14ac:dyDescent="0.2">
      <c r="B4084" s="25" t="s">
        <v>6254</v>
      </c>
      <c r="C4084" s="25">
        <v>538714</v>
      </c>
      <c r="D4084" s="25" t="s">
        <v>389</v>
      </c>
      <c r="E4084" s="25" t="s">
        <v>406</v>
      </c>
    </row>
    <row r="4085" spans="2:5" x14ac:dyDescent="0.2">
      <c r="B4085" s="25" t="s">
        <v>6255</v>
      </c>
      <c r="C4085" s="25">
        <v>506003</v>
      </c>
      <c r="D4085" s="25" t="s">
        <v>389</v>
      </c>
      <c r="E4085" s="25" t="s">
        <v>694</v>
      </c>
    </row>
    <row r="4086" spans="2:5" x14ac:dyDescent="0.2">
      <c r="B4086" s="25" t="s">
        <v>6256</v>
      </c>
      <c r="C4086" s="25">
        <v>506655</v>
      </c>
      <c r="D4086" s="25" t="s">
        <v>6257</v>
      </c>
      <c r="E4086" s="25" t="s">
        <v>549</v>
      </c>
    </row>
    <row r="4087" spans="2:5" x14ac:dyDescent="0.2">
      <c r="B4087" s="25" t="s">
        <v>6258</v>
      </c>
      <c r="C4087" s="25">
        <v>521113</v>
      </c>
      <c r="D4087" s="25" t="s">
        <v>389</v>
      </c>
      <c r="E4087" s="25" t="s">
        <v>404</v>
      </c>
    </row>
    <row r="4088" spans="2:5" x14ac:dyDescent="0.2">
      <c r="B4088" s="25" t="s">
        <v>6259</v>
      </c>
      <c r="C4088" s="25">
        <v>540318</v>
      </c>
      <c r="D4088" s="25" t="s">
        <v>389</v>
      </c>
      <c r="E4088" s="25" t="s">
        <v>404</v>
      </c>
    </row>
    <row r="4089" spans="2:5" x14ac:dyDescent="0.2">
      <c r="B4089" s="25" t="s">
        <v>6260</v>
      </c>
      <c r="C4089" s="25">
        <v>511654</v>
      </c>
      <c r="D4089" s="25" t="s">
        <v>389</v>
      </c>
      <c r="E4089" s="25" t="s">
        <v>406</v>
      </c>
    </row>
    <row r="4090" spans="2:5" x14ac:dyDescent="0.2">
      <c r="B4090" s="25" t="s">
        <v>6261</v>
      </c>
      <c r="C4090" s="25">
        <v>542683</v>
      </c>
      <c r="D4090" s="25" t="s">
        <v>6262</v>
      </c>
      <c r="E4090" s="25" t="s">
        <v>535</v>
      </c>
    </row>
    <row r="4091" spans="2:5" x14ac:dyDescent="0.2">
      <c r="B4091" s="25" t="s">
        <v>6263</v>
      </c>
      <c r="C4091" s="25">
        <v>539117</v>
      </c>
      <c r="D4091" s="25" t="s">
        <v>389</v>
      </c>
      <c r="E4091" s="25" t="s">
        <v>406</v>
      </c>
    </row>
    <row r="4092" spans="2:5" x14ac:dyDescent="0.2">
      <c r="B4092" s="25" t="s">
        <v>6264</v>
      </c>
      <c r="C4092" s="25">
        <v>517224</v>
      </c>
      <c r="D4092" s="25" t="s">
        <v>6265</v>
      </c>
      <c r="E4092" s="25" t="s">
        <v>1309</v>
      </c>
    </row>
    <row r="4093" spans="2:5" x14ac:dyDescent="0.2">
      <c r="B4093" s="25" t="s">
        <v>6266</v>
      </c>
      <c r="C4093" s="25">
        <v>524542</v>
      </c>
      <c r="D4093" s="25" t="s">
        <v>389</v>
      </c>
      <c r="E4093" s="25" t="s">
        <v>587</v>
      </c>
    </row>
    <row r="4094" spans="2:5" x14ac:dyDescent="0.2">
      <c r="B4094" s="25" t="s">
        <v>6267</v>
      </c>
      <c r="C4094" s="25">
        <v>508969</v>
      </c>
      <c r="D4094" s="25" t="s">
        <v>389</v>
      </c>
      <c r="E4094" s="25" t="s">
        <v>406</v>
      </c>
    </row>
    <row r="4095" spans="2:5" x14ac:dyDescent="0.2">
      <c r="B4095" s="25" t="s">
        <v>6268</v>
      </c>
      <c r="C4095" s="25">
        <v>530419</v>
      </c>
      <c r="D4095" s="25" t="s">
        <v>389</v>
      </c>
      <c r="E4095" s="25" t="s">
        <v>372</v>
      </c>
    </row>
    <row r="4096" spans="2:5" x14ac:dyDescent="0.2">
      <c r="B4096" s="25" t="s">
        <v>6269</v>
      </c>
      <c r="C4096" s="25">
        <v>514211</v>
      </c>
      <c r="D4096" s="25" t="s">
        <v>6270</v>
      </c>
      <c r="E4096" s="25" t="s">
        <v>404</v>
      </c>
    </row>
    <row r="4097" spans="2:5" x14ac:dyDescent="0.2">
      <c r="B4097" s="25" t="s">
        <v>6271</v>
      </c>
      <c r="C4097" s="25">
        <v>530445</v>
      </c>
      <c r="D4097" s="25" t="s">
        <v>389</v>
      </c>
      <c r="E4097" s="25" t="s">
        <v>411</v>
      </c>
    </row>
    <row r="4098" spans="2:5" x14ac:dyDescent="0.2">
      <c r="B4098" s="25" t="s">
        <v>6272</v>
      </c>
      <c r="C4098" s="25" t="s">
        <v>389</v>
      </c>
      <c r="D4098" s="25" t="s">
        <v>6273</v>
      </c>
      <c r="E4098" s="25" t="s">
        <v>400</v>
      </c>
    </row>
    <row r="4099" spans="2:5" x14ac:dyDescent="0.2">
      <c r="B4099" s="25" t="s">
        <v>6274</v>
      </c>
      <c r="C4099" s="25">
        <v>533306</v>
      </c>
      <c r="D4099" s="25" t="s">
        <v>6275</v>
      </c>
      <c r="E4099" s="25" t="s">
        <v>409</v>
      </c>
    </row>
    <row r="4100" spans="2:5" x14ac:dyDescent="0.2">
      <c r="B4100" s="25" t="s">
        <v>6276</v>
      </c>
      <c r="C4100" s="25">
        <v>532154</v>
      </c>
      <c r="D4100" s="25" t="s">
        <v>389</v>
      </c>
      <c r="E4100" s="25" t="s">
        <v>810</v>
      </c>
    </row>
    <row r="4101" spans="2:5" x14ac:dyDescent="0.2">
      <c r="B4101" s="25" t="s">
        <v>6277</v>
      </c>
      <c r="C4101" s="25">
        <v>532872</v>
      </c>
      <c r="D4101" s="25" t="s">
        <v>6278</v>
      </c>
      <c r="E4101" s="25" t="s">
        <v>427</v>
      </c>
    </row>
    <row r="4102" spans="2:5" x14ac:dyDescent="0.2">
      <c r="B4102" s="25" t="s">
        <v>6279</v>
      </c>
      <c r="C4102" s="25">
        <v>524715</v>
      </c>
      <c r="D4102" s="25" t="s">
        <v>6280</v>
      </c>
      <c r="E4102" s="25" t="s">
        <v>427</v>
      </c>
    </row>
    <row r="4103" spans="2:5" x14ac:dyDescent="0.2">
      <c r="B4103" s="25" t="s">
        <v>6281</v>
      </c>
      <c r="C4103" s="25">
        <v>542025</v>
      </c>
      <c r="D4103" s="25" t="s">
        <v>389</v>
      </c>
      <c r="E4103" s="25" t="s">
        <v>411</v>
      </c>
    </row>
    <row r="4104" spans="2:5" x14ac:dyDescent="0.2">
      <c r="B4104" s="25" t="s">
        <v>6282</v>
      </c>
      <c r="C4104" s="25">
        <v>517403</v>
      </c>
      <c r="D4104" s="25" t="s">
        <v>389</v>
      </c>
      <c r="E4104" s="25" t="s">
        <v>528</v>
      </c>
    </row>
    <row r="4105" spans="2:5" x14ac:dyDescent="0.2">
      <c r="B4105" s="25" t="s">
        <v>6283</v>
      </c>
      <c r="C4105" s="25">
        <v>517403</v>
      </c>
      <c r="D4105" s="25" t="s">
        <v>389</v>
      </c>
      <c r="E4105" s="25" t="s">
        <v>528</v>
      </c>
    </row>
    <row r="4106" spans="2:5" x14ac:dyDescent="0.2">
      <c r="B4106" s="25" t="s">
        <v>6284</v>
      </c>
      <c r="C4106" s="25">
        <v>531752</v>
      </c>
      <c r="D4106" s="25" t="s">
        <v>389</v>
      </c>
      <c r="E4106" s="25" t="s">
        <v>411</v>
      </c>
    </row>
    <row r="4107" spans="2:5" x14ac:dyDescent="0.2">
      <c r="B4107" s="25" t="s">
        <v>6285</v>
      </c>
      <c r="C4107" s="25">
        <v>532733</v>
      </c>
      <c r="D4107" s="25" t="s">
        <v>6286</v>
      </c>
      <c r="E4107" s="25" t="s">
        <v>1128</v>
      </c>
    </row>
    <row r="4108" spans="2:5" x14ac:dyDescent="0.2">
      <c r="B4108" s="25" t="s">
        <v>6287</v>
      </c>
      <c r="C4108" s="25">
        <v>539526</v>
      </c>
      <c r="D4108" s="25" t="s">
        <v>389</v>
      </c>
      <c r="E4108" s="25" t="s">
        <v>423</v>
      </c>
    </row>
    <row r="4109" spans="2:5" x14ac:dyDescent="0.2">
      <c r="B4109" s="25" t="s">
        <v>6288</v>
      </c>
      <c r="C4109" s="25">
        <v>530795</v>
      </c>
      <c r="D4109" s="25" t="s">
        <v>389</v>
      </c>
      <c r="E4109" s="25" t="s">
        <v>404</v>
      </c>
    </row>
    <row r="4110" spans="2:5" x14ac:dyDescent="0.2">
      <c r="B4110" s="25" t="s">
        <v>6289</v>
      </c>
      <c r="C4110" s="25">
        <v>590072</v>
      </c>
      <c r="D4110" s="25" t="s">
        <v>6290</v>
      </c>
      <c r="E4110" s="25" t="s">
        <v>744</v>
      </c>
    </row>
    <row r="4111" spans="2:5" x14ac:dyDescent="0.2">
      <c r="B4111" s="25" t="s">
        <v>6291</v>
      </c>
      <c r="C4111" s="25">
        <v>520056</v>
      </c>
      <c r="D4111" s="25" t="s">
        <v>6292</v>
      </c>
      <c r="E4111" s="25" t="s">
        <v>744</v>
      </c>
    </row>
    <row r="4112" spans="2:5" x14ac:dyDescent="0.2">
      <c r="B4112" s="25" t="s">
        <v>6293</v>
      </c>
      <c r="C4112" s="25" t="s">
        <v>389</v>
      </c>
      <c r="D4112" s="25" t="s">
        <v>6294</v>
      </c>
      <c r="E4112" s="25" t="s">
        <v>480</v>
      </c>
    </row>
    <row r="4113" spans="2:5" x14ac:dyDescent="0.2">
      <c r="B4113" s="25" t="s">
        <v>6295</v>
      </c>
      <c r="C4113" s="25">
        <v>590071</v>
      </c>
      <c r="D4113" s="25" t="s">
        <v>6296</v>
      </c>
      <c r="E4113" s="25" t="s">
        <v>406</v>
      </c>
    </row>
    <row r="4114" spans="2:5" x14ac:dyDescent="0.2">
      <c r="B4114" s="25" t="s">
        <v>6297</v>
      </c>
      <c r="C4114" s="25">
        <v>533166</v>
      </c>
      <c r="D4114" s="25" t="s">
        <v>6298</v>
      </c>
      <c r="E4114" s="25" t="s">
        <v>2381</v>
      </c>
    </row>
    <row r="4115" spans="2:5" x14ac:dyDescent="0.2">
      <c r="B4115" s="25" t="s">
        <v>6299</v>
      </c>
      <c r="C4115" s="25">
        <v>500403</v>
      </c>
      <c r="D4115" s="25" t="s">
        <v>6300</v>
      </c>
      <c r="E4115" s="25" t="s">
        <v>744</v>
      </c>
    </row>
    <row r="4116" spans="2:5" x14ac:dyDescent="0.2">
      <c r="B4116" s="25" t="s">
        <v>6301</v>
      </c>
      <c r="C4116" s="25">
        <v>500404</v>
      </c>
      <c r="D4116" s="25" t="s">
        <v>6302</v>
      </c>
      <c r="E4116" s="25" t="s">
        <v>421</v>
      </c>
    </row>
    <row r="4117" spans="2:5" x14ac:dyDescent="0.2">
      <c r="B4117" s="25" t="s">
        <v>6303</v>
      </c>
      <c r="C4117" s="25">
        <v>531433</v>
      </c>
      <c r="D4117" s="25" t="s">
        <v>389</v>
      </c>
      <c r="E4117" s="25" t="s">
        <v>406</v>
      </c>
    </row>
    <row r="4118" spans="2:5" x14ac:dyDescent="0.2">
      <c r="B4118" s="25" t="s">
        <v>6304</v>
      </c>
      <c r="C4118" s="25">
        <v>541799</v>
      </c>
      <c r="D4118" s="25" t="s">
        <v>389</v>
      </c>
      <c r="E4118" s="25" t="s">
        <v>1992</v>
      </c>
    </row>
    <row r="4119" spans="2:5" x14ac:dyDescent="0.2">
      <c r="B4119" s="25" t="s">
        <v>6305</v>
      </c>
      <c r="C4119" s="25">
        <v>530953</v>
      </c>
      <c r="D4119" s="25" t="s">
        <v>389</v>
      </c>
      <c r="E4119" s="25" t="s">
        <v>449</v>
      </c>
    </row>
    <row r="4120" spans="2:5" x14ac:dyDescent="0.2">
      <c r="B4120" s="25" t="s">
        <v>6306</v>
      </c>
      <c r="C4120" s="25">
        <v>537253</v>
      </c>
      <c r="D4120" s="25" t="s">
        <v>389</v>
      </c>
      <c r="E4120" s="25" t="s">
        <v>427</v>
      </c>
    </row>
    <row r="4121" spans="2:5" x14ac:dyDescent="0.2">
      <c r="B4121" s="25" t="s">
        <v>6307</v>
      </c>
      <c r="C4121" s="25">
        <v>532711</v>
      </c>
      <c r="D4121" s="25" t="s">
        <v>6308</v>
      </c>
      <c r="E4121" s="25" t="s">
        <v>787</v>
      </c>
    </row>
    <row r="4122" spans="2:5" x14ac:dyDescent="0.2">
      <c r="B4122" s="25" t="s">
        <v>6309</v>
      </c>
      <c r="C4122" s="25">
        <v>521232</v>
      </c>
      <c r="D4122" s="25" t="s">
        <v>389</v>
      </c>
      <c r="E4122" s="25" t="s">
        <v>411</v>
      </c>
    </row>
    <row r="4123" spans="2:5" x14ac:dyDescent="0.2">
      <c r="B4123" s="25" t="s">
        <v>6310</v>
      </c>
      <c r="C4123" s="25">
        <v>523425</v>
      </c>
      <c r="D4123" s="25" t="s">
        <v>6311</v>
      </c>
      <c r="E4123" s="25" t="s">
        <v>945</v>
      </c>
    </row>
    <row r="4124" spans="2:5" x14ac:dyDescent="0.2">
      <c r="B4124" s="25" t="s">
        <v>6312</v>
      </c>
      <c r="C4124" s="25">
        <v>501110</v>
      </c>
      <c r="D4124" s="25" t="s">
        <v>389</v>
      </c>
      <c r="E4124" s="25" t="s">
        <v>372</v>
      </c>
    </row>
    <row r="4125" spans="2:5" x14ac:dyDescent="0.2">
      <c r="B4125" s="25" t="s">
        <v>6313</v>
      </c>
      <c r="C4125" s="25">
        <v>530845</v>
      </c>
      <c r="D4125" s="25" t="s">
        <v>389</v>
      </c>
      <c r="E4125" s="25" t="s">
        <v>437</v>
      </c>
    </row>
    <row r="4126" spans="2:5" x14ac:dyDescent="0.2">
      <c r="B4126" s="25" t="s">
        <v>6314</v>
      </c>
      <c r="C4126" s="25">
        <v>539574</v>
      </c>
      <c r="D4126" s="25" t="s">
        <v>389</v>
      </c>
      <c r="E4126" s="25" t="s">
        <v>406</v>
      </c>
    </row>
    <row r="4127" spans="2:5" x14ac:dyDescent="0.2">
      <c r="B4127" s="25" t="s">
        <v>6315</v>
      </c>
      <c r="C4127" s="25">
        <v>535141</v>
      </c>
      <c r="D4127" s="25" t="s">
        <v>389</v>
      </c>
      <c r="E4127" s="25" t="s">
        <v>475</v>
      </c>
    </row>
    <row r="4128" spans="2:5" x14ac:dyDescent="0.2">
      <c r="B4128" s="25" t="s">
        <v>6316</v>
      </c>
      <c r="C4128" s="25">
        <v>512179</v>
      </c>
      <c r="D4128" s="25" t="s">
        <v>6317</v>
      </c>
      <c r="E4128" s="25" t="s">
        <v>475</v>
      </c>
    </row>
    <row r="4129" spans="2:5" x14ac:dyDescent="0.2">
      <c r="B4129" s="25" t="s">
        <v>6318</v>
      </c>
      <c r="C4129" s="25">
        <v>530735</v>
      </c>
      <c r="D4129" s="25" t="s">
        <v>389</v>
      </c>
      <c r="E4129" s="25" t="s">
        <v>449</v>
      </c>
    </row>
    <row r="4130" spans="2:5" x14ac:dyDescent="0.2">
      <c r="B4130" s="25" t="s">
        <v>6319</v>
      </c>
      <c r="C4130" s="25">
        <v>530735</v>
      </c>
      <c r="D4130" s="25" t="s">
        <v>389</v>
      </c>
      <c r="E4130" s="25" t="s">
        <v>449</v>
      </c>
    </row>
    <row r="4131" spans="2:5" x14ac:dyDescent="0.2">
      <c r="B4131" s="25" t="s">
        <v>6320</v>
      </c>
      <c r="C4131" s="25">
        <v>530883</v>
      </c>
      <c r="D4131" s="25" t="s">
        <v>389</v>
      </c>
      <c r="E4131" s="25" t="s">
        <v>533</v>
      </c>
    </row>
    <row r="4132" spans="2:5" x14ac:dyDescent="0.2">
      <c r="B4132" s="25" t="s">
        <v>6321</v>
      </c>
      <c r="C4132" s="25">
        <v>531699</v>
      </c>
      <c r="D4132" s="25" t="s">
        <v>389</v>
      </c>
      <c r="E4132" s="25" t="s">
        <v>1154</v>
      </c>
    </row>
    <row r="4133" spans="2:5" x14ac:dyDescent="0.2">
      <c r="B4133" s="25" t="s">
        <v>6322</v>
      </c>
      <c r="C4133" s="25">
        <v>540269</v>
      </c>
      <c r="D4133" s="25" t="s">
        <v>389</v>
      </c>
      <c r="E4133" s="25" t="s">
        <v>503</v>
      </c>
    </row>
    <row r="4134" spans="2:5" x14ac:dyDescent="0.2">
      <c r="B4134" s="25" t="s">
        <v>6323</v>
      </c>
      <c r="C4134" s="25">
        <v>512527</v>
      </c>
      <c r="D4134" s="25" t="s">
        <v>389</v>
      </c>
      <c r="E4134" s="25" t="s">
        <v>404</v>
      </c>
    </row>
    <row r="4135" spans="2:5" x14ac:dyDescent="0.2">
      <c r="B4135" s="25" t="s">
        <v>6324</v>
      </c>
      <c r="C4135" s="25">
        <v>512527</v>
      </c>
      <c r="D4135" s="25" t="s">
        <v>389</v>
      </c>
      <c r="E4135" s="25" t="s">
        <v>404</v>
      </c>
    </row>
    <row r="4136" spans="2:5" x14ac:dyDescent="0.2">
      <c r="B4136" s="25" t="s">
        <v>6325</v>
      </c>
      <c r="C4136" s="25">
        <v>521180</v>
      </c>
      <c r="D4136" s="25" t="s">
        <v>6326</v>
      </c>
      <c r="E4136" s="25" t="s">
        <v>404</v>
      </c>
    </row>
    <row r="4137" spans="2:5" x14ac:dyDescent="0.2">
      <c r="B4137" s="25" t="s">
        <v>6327</v>
      </c>
      <c r="C4137" s="25">
        <v>523842</v>
      </c>
      <c r="D4137" s="25" t="s">
        <v>389</v>
      </c>
      <c r="E4137" s="25" t="s">
        <v>503</v>
      </c>
    </row>
    <row r="4138" spans="2:5" x14ac:dyDescent="0.2">
      <c r="B4138" s="25" t="s">
        <v>6328</v>
      </c>
      <c r="C4138" s="25">
        <v>532070</v>
      </c>
      <c r="D4138" s="25" t="s">
        <v>389</v>
      </c>
      <c r="E4138" s="25" t="s">
        <v>383</v>
      </c>
    </row>
    <row r="4139" spans="2:5" x14ac:dyDescent="0.2">
      <c r="B4139" s="25" t="s">
        <v>6329</v>
      </c>
      <c r="C4139" s="25">
        <v>523283</v>
      </c>
      <c r="D4139" s="25" t="s">
        <v>6330</v>
      </c>
      <c r="E4139" s="25" t="s">
        <v>815</v>
      </c>
    </row>
    <row r="4140" spans="2:5" x14ac:dyDescent="0.2">
      <c r="B4140" s="25" t="s">
        <v>6331</v>
      </c>
      <c r="C4140" s="25">
        <v>539835</v>
      </c>
      <c r="D4140" s="25" t="s">
        <v>389</v>
      </c>
      <c r="E4140" s="25" t="s">
        <v>406</v>
      </c>
    </row>
    <row r="4141" spans="2:5" x14ac:dyDescent="0.2">
      <c r="B4141" s="25" t="s">
        <v>6332</v>
      </c>
      <c r="C4141" s="25">
        <v>519234</v>
      </c>
      <c r="D4141" s="25" t="s">
        <v>6333</v>
      </c>
      <c r="E4141" s="25" t="s">
        <v>638</v>
      </c>
    </row>
    <row r="4142" spans="2:5" x14ac:dyDescent="0.2">
      <c r="B4142" s="25" t="s">
        <v>6334</v>
      </c>
      <c r="C4142" s="25">
        <v>780008</v>
      </c>
      <c r="D4142" s="25" t="s">
        <v>389</v>
      </c>
      <c r="E4142" s="25" t="s">
        <v>480</v>
      </c>
    </row>
    <row r="4143" spans="2:5" x14ac:dyDescent="0.2">
      <c r="B4143" s="25" t="s">
        <v>6335</v>
      </c>
      <c r="C4143" s="25">
        <v>541701</v>
      </c>
      <c r="D4143" s="25" t="s">
        <v>389</v>
      </c>
      <c r="E4143" s="25" t="s">
        <v>712</v>
      </c>
    </row>
    <row r="4144" spans="2:5" x14ac:dyDescent="0.2">
      <c r="B4144" s="25" t="s">
        <v>6336</v>
      </c>
      <c r="C4144" s="25">
        <v>526133</v>
      </c>
      <c r="D4144" s="25" t="s">
        <v>389</v>
      </c>
      <c r="E4144" s="25" t="s">
        <v>404</v>
      </c>
    </row>
    <row r="4145" spans="2:5" x14ac:dyDescent="0.2">
      <c r="B4145" s="25" t="s">
        <v>6337</v>
      </c>
      <c r="C4145" s="25">
        <v>540168</v>
      </c>
      <c r="D4145" s="25" t="s">
        <v>389</v>
      </c>
      <c r="E4145" s="25" t="s">
        <v>406</v>
      </c>
    </row>
    <row r="4146" spans="2:5" x14ac:dyDescent="0.2">
      <c r="B4146" s="25" t="s">
        <v>6338</v>
      </c>
      <c r="C4146" s="25">
        <v>511539</v>
      </c>
      <c r="D4146" s="25" t="s">
        <v>389</v>
      </c>
      <c r="E4146" s="25" t="s">
        <v>372</v>
      </c>
    </row>
    <row r="4147" spans="2:5" x14ac:dyDescent="0.2">
      <c r="B4147" s="25" t="s">
        <v>6339</v>
      </c>
      <c r="C4147" s="25">
        <v>532509</v>
      </c>
      <c r="D4147" s="25" t="s">
        <v>6340</v>
      </c>
      <c r="E4147" s="25" t="s">
        <v>744</v>
      </c>
    </row>
    <row r="4148" spans="2:5" x14ac:dyDescent="0.2">
      <c r="B4148" s="25" t="s">
        <v>6341</v>
      </c>
      <c r="C4148" s="25" t="s">
        <v>389</v>
      </c>
      <c r="D4148" s="25" t="s">
        <v>6342</v>
      </c>
      <c r="E4148" s="25" t="s">
        <v>400</v>
      </c>
    </row>
    <row r="4149" spans="2:5" x14ac:dyDescent="0.2">
      <c r="B4149" s="25" t="s">
        <v>6343</v>
      </c>
      <c r="C4149" s="25">
        <v>530677</v>
      </c>
      <c r="D4149" s="25" t="s">
        <v>389</v>
      </c>
      <c r="E4149" s="25" t="s">
        <v>475</v>
      </c>
    </row>
    <row r="4150" spans="2:5" x14ac:dyDescent="0.2">
      <c r="B4150" s="25" t="s">
        <v>6344</v>
      </c>
      <c r="C4150" s="25">
        <v>530677</v>
      </c>
      <c r="D4150" s="25" t="s">
        <v>389</v>
      </c>
      <c r="E4150" s="25" t="s">
        <v>475</v>
      </c>
    </row>
    <row r="4151" spans="2:5" x14ac:dyDescent="0.2">
      <c r="B4151" s="25" t="s">
        <v>6345</v>
      </c>
      <c r="C4151" s="25" t="s">
        <v>389</v>
      </c>
      <c r="D4151" s="25" t="s">
        <v>6346</v>
      </c>
      <c r="E4151" s="25" t="s">
        <v>400</v>
      </c>
    </row>
    <row r="4152" spans="2:5" x14ac:dyDescent="0.2">
      <c r="B4152" s="25" t="s">
        <v>6347</v>
      </c>
      <c r="C4152" s="25">
        <v>509930</v>
      </c>
      <c r="D4152" s="25" t="s">
        <v>6348</v>
      </c>
      <c r="E4152" s="25" t="s">
        <v>509</v>
      </c>
    </row>
    <row r="4153" spans="2:5" x14ac:dyDescent="0.2">
      <c r="B4153" s="25" t="s">
        <v>6349</v>
      </c>
      <c r="C4153" s="25">
        <v>532904</v>
      </c>
      <c r="D4153" s="25" t="s">
        <v>6350</v>
      </c>
      <c r="E4153" s="25" t="s">
        <v>787</v>
      </c>
    </row>
    <row r="4154" spans="2:5" x14ac:dyDescent="0.2">
      <c r="B4154" s="25" t="s">
        <v>6351</v>
      </c>
      <c r="C4154" s="25">
        <v>532904</v>
      </c>
      <c r="D4154" s="25" t="s">
        <v>6350</v>
      </c>
      <c r="E4154" s="25" t="s">
        <v>787</v>
      </c>
    </row>
    <row r="4155" spans="2:5" x14ac:dyDescent="0.2">
      <c r="B4155" s="25" t="s">
        <v>6352</v>
      </c>
      <c r="C4155" s="25">
        <v>500405</v>
      </c>
      <c r="D4155" s="25" t="s">
        <v>6353</v>
      </c>
      <c r="E4155" s="25" t="s">
        <v>603</v>
      </c>
    </row>
    <row r="4156" spans="2:5" x14ac:dyDescent="0.2">
      <c r="B4156" s="25" t="s">
        <v>6354</v>
      </c>
      <c r="C4156" s="25">
        <v>534733</v>
      </c>
      <c r="D4156" s="25" t="s">
        <v>389</v>
      </c>
      <c r="E4156" s="25" t="s">
        <v>421</v>
      </c>
    </row>
    <row r="4157" spans="2:5" x14ac:dyDescent="0.2">
      <c r="B4157" s="25" t="s">
        <v>6355</v>
      </c>
      <c r="C4157" s="25">
        <v>531638</v>
      </c>
      <c r="D4157" s="25" t="s">
        <v>389</v>
      </c>
      <c r="E4157" s="25" t="s">
        <v>712</v>
      </c>
    </row>
    <row r="4158" spans="2:5" x14ac:dyDescent="0.2">
      <c r="B4158" s="25" t="s">
        <v>6356</v>
      </c>
      <c r="C4158" s="25">
        <v>518075</v>
      </c>
      <c r="D4158" s="25" t="s">
        <v>389</v>
      </c>
      <c r="E4158" s="25" t="s">
        <v>421</v>
      </c>
    </row>
    <row r="4159" spans="2:5" x14ac:dyDescent="0.2">
      <c r="B4159" s="25" t="s">
        <v>6357</v>
      </c>
      <c r="C4159" s="25">
        <v>533298</v>
      </c>
      <c r="D4159" s="25" t="s">
        <v>6358</v>
      </c>
      <c r="E4159" s="25" t="s">
        <v>931</v>
      </c>
    </row>
    <row r="4160" spans="2:5" x14ac:dyDescent="0.2">
      <c r="B4160" s="25" t="s">
        <v>6359</v>
      </c>
      <c r="C4160" s="25">
        <v>517530</v>
      </c>
      <c r="D4160" s="25" t="s">
        <v>6360</v>
      </c>
      <c r="E4160" s="25" t="s">
        <v>659</v>
      </c>
    </row>
    <row r="4161" spans="2:5" x14ac:dyDescent="0.2">
      <c r="B4161" s="25" t="s">
        <v>6361</v>
      </c>
      <c r="C4161" s="25">
        <v>530185</v>
      </c>
      <c r="D4161" s="25" t="s">
        <v>389</v>
      </c>
      <c r="E4161" s="25" t="s">
        <v>404</v>
      </c>
    </row>
    <row r="4162" spans="2:5" x14ac:dyDescent="0.2">
      <c r="B4162" s="25" t="s">
        <v>6362</v>
      </c>
      <c r="C4162" s="25" t="s">
        <v>389</v>
      </c>
      <c r="D4162" s="25" t="s">
        <v>6363</v>
      </c>
      <c r="E4162" s="25" t="s">
        <v>400</v>
      </c>
    </row>
    <row r="4163" spans="2:5" x14ac:dyDescent="0.2">
      <c r="B4163" s="25" t="s">
        <v>6364</v>
      </c>
      <c r="C4163" s="25">
        <v>539253</v>
      </c>
      <c r="D4163" s="25" t="s">
        <v>389</v>
      </c>
      <c r="E4163" s="25" t="s">
        <v>406</v>
      </c>
    </row>
    <row r="4164" spans="2:5" x14ac:dyDescent="0.2">
      <c r="B4164" s="25" t="s">
        <v>6365</v>
      </c>
      <c r="C4164" s="25">
        <v>539253</v>
      </c>
      <c r="D4164" s="25" t="s">
        <v>389</v>
      </c>
      <c r="E4164" s="25" t="s">
        <v>406</v>
      </c>
    </row>
    <row r="4165" spans="2:5" x14ac:dyDescent="0.2">
      <c r="B4165" s="25" t="s">
        <v>6366</v>
      </c>
      <c r="C4165" s="25">
        <v>500336</v>
      </c>
      <c r="D4165" s="25" t="s">
        <v>6367</v>
      </c>
      <c r="E4165" s="25" t="s">
        <v>378</v>
      </c>
    </row>
    <row r="4166" spans="2:5" x14ac:dyDescent="0.2">
      <c r="B4166" s="25" t="s">
        <v>6368</v>
      </c>
      <c r="C4166" s="25">
        <v>533101</v>
      </c>
      <c r="D4166" s="25" t="s">
        <v>389</v>
      </c>
      <c r="E4166" s="25" t="s">
        <v>404</v>
      </c>
    </row>
    <row r="4167" spans="2:5" x14ac:dyDescent="0.2">
      <c r="B4167" s="25" t="s">
        <v>6369</v>
      </c>
      <c r="C4167" s="25">
        <v>532874</v>
      </c>
      <c r="D4167" s="25" t="s">
        <v>389</v>
      </c>
      <c r="E4167" s="25" t="s">
        <v>528</v>
      </c>
    </row>
    <row r="4168" spans="2:5" x14ac:dyDescent="0.2">
      <c r="B4168" s="25" t="s">
        <v>6370</v>
      </c>
      <c r="C4168" s="25">
        <v>511185</v>
      </c>
      <c r="D4168" s="25" t="s">
        <v>389</v>
      </c>
      <c r="E4168" s="25" t="s">
        <v>710</v>
      </c>
    </row>
    <row r="4169" spans="2:5" x14ac:dyDescent="0.2">
      <c r="B4169" s="25" t="s">
        <v>6371</v>
      </c>
      <c r="C4169" s="25">
        <v>521200</v>
      </c>
      <c r="D4169" s="25" t="s">
        <v>6372</v>
      </c>
      <c r="E4169" s="25" t="s">
        <v>404</v>
      </c>
    </row>
    <row r="4170" spans="2:5" x14ac:dyDescent="0.2">
      <c r="B4170" s="25" t="s">
        <v>6373</v>
      </c>
      <c r="C4170" s="25">
        <v>514138</v>
      </c>
      <c r="D4170" s="25" t="s">
        <v>389</v>
      </c>
      <c r="E4170" s="25" t="s">
        <v>404</v>
      </c>
    </row>
    <row r="4171" spans="2:5" x14ac:dyDescent="0.2">
      <c r="B4171" s="25" t="s">
        <v>6374</v>
      </c>
      <c r="C4171" s="25">
        <v>514140</v>
      </c>
      <c r="D4171" s="25" t="s">
        <v>389</v>
      </c>
      <c r="E4171" s="25" t="s">
        <v>404</v>
      </c>
    </row>
    <row r="4172" spans="2:5" x14ac:dyDescent="0.2">
      <c r="B4172" s="25" t="s">
        <v>6375</v>
      </c>
      <c r="C4172" s="25">
        <v>519604</v>
      </c>
      <c r="D4172" s="25" t="s">
        <v>6376</v>
      </c>
      <c r="E4172" s="25" t="s">
        <v>449</v>
      </c>
    </row>
    <row r="4173" spans="2:5" x14ac:dyDescent="0.2">
      <c r="B4173" s="25" t="s">
        <v>6377</v>
      </c>
      <c r="C4173" s="25">
        <v>532782</v>
      </c>
      <c r="D4173" s="25" t="s">
        <v>6378</v>
      </c>
      <c r="E4173" s="25" t="s">
        <v>404</v>
      </c>
    </row>
    <row r="4174" spans="2:5" x14ac:dyDescent="0.2">
      <c r="B4174" s="25" t="s">
        <v>6379</v>
      </c>
      <c r="C4174" s="25" t="s">
        <v>389</v>
      </c>
      <c r="D4174" s="25" t="s">
        <v>6380</v>
      </c>
      <c r="E4174" s="25" t="s">
        <v>400</v>
      </c>
    </row>
    <row r="4175" spans="2:5" x14ac:dyDescent="0.2">
      <c r="B4175" s="25" t="s">
        <v>6381</v>
      </c>
      <c r="C4175" s="25">
        <v>530239</v>
      </c>
      <c r="D4175" s="25" t="s">
        <v>6382</v>
      </c>
      <c r="E4175" s="25" t="s">
        <v>427</v>
      </c>
    </row>
    <row r="4176" spans="2:5" x14ac:dyDescent="0.2">
      <c r="B4176" s="25" t="s">
        <v>6383</v>
      </c>
      <c r="C4176" s="25">
        <v>531640</v>
      </c>
      <c r="D4176" s="25" t="s">
        <v>389</v>
      </c>
      <c r="E4176" s="25" t="s">
        <v>475</v>
      </c>
    </row>
    <row r="4177" spans="2:5" x14ac:dyDescent="0.2">
      <c r="B4177" s="25" t="s">
        <v>6384</v>
      </c>
      <c r="C4177" s="25">
        <v>537259</v>
      </c>
      <c r="D4177" s="25" t="s">
        <v>389</v>
      </c>
      <c r="E4177" s="25" t="s">
        <v>1336</v>
      </c>
    </row>
    <row r="4178" spans="2:5" x14ac:dyDescent="0.2">
      <c r="B4178" s="25" t="s">
        <v>6385</v>
      </c>
      <c r="C4178" s="25">
        <v>532667</v>
      </c>
      <c r="D4178" s="25" t="s">
        <v>6386</v>
      </c>
      <c r="E4178" s="25" t="s">
        <v>432</v>
      </c>
    </row>
    <row r="4179" spans="2:5" x14ac:dyDescent="0.2">
      <c r="B4179" s="25" t="s">
        <v>6387</v>
      </c>
      <c r="C4179" s="25">
        <v>531885</v>
      </c>
      <c r="D4179" s="25" t="s">
        <v>389</v>
      </c>
      <c r="E4179" s="25" t="s">
        <v>411</v>
      </c>
    </row>
    <row r="4180" spans="2:5" x14ac:dyDescent="0.2">
      <c r="B4180" s="25" t="s">
        <v>6388</v>
      </c>
      <c r="C4180" s="25">
        <v>531885</v>
      </c>
      <c r="D4180" s="25" t="s">
        <v>389</v>
      </c>
      <c r="E4180" s="25" t="s">
        <v>411</v>
      </c>
    </row>
    <row r="4181" spans="2:5" x14ac:dyDescent="0.2">
      <c r="B4181" s="25" t="s">
        <v>6389</v>
      </c>
      <c r="C4181" s="25">
        <v>523722</v>
      </c>
      <c r="D4181" s="25" t="s">
        <v>389</v>
      </c>
      <c r="E4181" s="25" t="s">
        <v>482</v>
      </c>
    </row>
    <row r="4182" spans="2:5" x14ac:dyDescent="0.2">
      <c r="B4182" s="25" t="s">
        <v>6390</v>
      </c>
      <c r="C4182" s="25">
        <v>503624</v>
      </c>
      <c r="D4182" s="25" t="s">
        <v>389</v>
      </c>
      <c r="E4182" s="25" t="s">
        <v>372</v>
      </c>
    </row>
    <row r="4183" spans="2:5" x14ac:dyDescent="0.2">
      <c r="B4183" s="25" t="s">
        <v>6391</v>
      </c>
      <c r="C4183" s="25">
        <v>539911</v>
      </c>
      <c r="D4183" s="25" t="s">
        <v>389</v>
      </c>
      <c r="E4183" s="25" t="s">
        <v>411</v>
      </c>
    </row>
    <row r="4184" spans="2:5" x14ac:dyDescent="0.2">
      <c r="B4184" s="25" t="s">
        <v>6392</v>
      </c>
      <c r="C4184" s="25">
        <v>524488</v>
      </c>
      <c r="D4184" s="25" t="s">
        <v>6393</v>
      </c>
      <c r="E4184" s="25" t="s">
        <v>437</v>
      </c>
    </row>
    <row r="4185" spans="2:5" x14ac:dyDescent="0.2">
      <c r="B4185" s="25" t="s">
        <v>6394</v>
      </c>
      <c r="C4185" s="25">
        <v>512449</v>
      </c>
      <c r="D4185" s="25" t="s">
        <v>389</v>
      </c>
      <c r="E4185" s="25" t="s">
        <v>369</v>
      </c>
    </row>
    <row r="4186" spans="2:5" x14ac:dyDescent="0.2">
      <c r="B4186" s="25" t="s">
        <v>6395</v>
      </c>
      <c r="C4186" s="25">
        <v>505590</v>
      </c>
      <c r="D4186" s="25" t="s">
        <v>389</v>
      </c>
      <c r="E4186" s="25" t="s">
        <v>404</v>
      </c>
    </row>
    <row r="4187" spans="2:5" x14ac:dyDescent="0.2">
      <c r="B4187" s="25" t="s">
        <v>6396</v>
      </c>
      <c r="C4187" s="25">
        <v>539041</v>
      </c>
      <c r="D4187" s="25" t="s">
        <v>389</v>
      </c>
      <c r="E4187" s="25" t="s">
        <v>411</v>
      </c>
    </row>
    <row r="4188" spans="2:5" x14ac:dyDescent="0.2">
      <c r="B4188" s="25" t="s">
        <v>6397</v>
      </c>
      <c r="C4188" s="25">
        <v>503659</v>
      </c>
      <c r="D4188" s="25" t="s">
        <v>389</v>
      </c>
      <c r="E4188" s="25" t="s">
        <v>810</v>
      </c>
    </row>
    <row r="4189" spans="2:5" x14ac:dyDescent="0.2">
      <c r="B4189" s="25" t="s">
        <v>6398</v>
      </c>
      <c r="C4189" s="25">
        <v>506863</v>
      </c>
      <c r="D4189" s="25" t="s">
        <v>389</v>
      </c>
      <c r="E4189" s="25" t="s">
        <v>584</v>
      </c>
    </row>
    <row r="4190" spans="2:5" x14ac:dyDescent="0.2">
      <c r="B4190" s="25" t="s">
        <v>6399</v>
      </c>
      <c r="C4190" s="25">
        <v>503816</v>
      </c>
      <c r="D4190" s="25" t="s">
        <v>389</v>
      </c>
      <c r="E4190" s="25" t="s">
        <v>404</v>
      </c>
    </row>
    <row r="4191" spans="2:5" x14ac:dyDescent="0.2">
      <c r="B4191" s="25" t="s">
        <v>6400</v>
      </c>
      <c r="C4191" s="25">
        <v>531909</v>
      </c>
      <c r="D4191" s="25" t="s">
        <v>389</v>
      </c>
      <c r="E4191" s="25" t="s">
        <v>475</v>
      </c>
    </row>
    <row r="4192" spans="2:5" x14ac:dyDescent="0.2">
      <c r="B4192" s="25" t="s">
        <v>6401</v>
      </c>
      <c r="C4192" s="25">
        <v>539406</v>
      </c>
      <c r="D4192" s="25" t="s">
        <v>389</v>
      </c>
      <c r="E4192" s="25" t="s">
        <v>411</v>
      </c>
    </row>
    <row r="4193" spans="2:5" x14ac:dyDescent="0.2">
      <c r="B4193" s="25" t="s">
        <v>6402</v>
      </c>
      <c r="C4193" s="25">
        <v>503310</v>
      </c>
      <c r="D4193" s="25" t="s">
        <v>6403</v>
      </c>
      <c r="E4193" s="25" t="s">
        <v>404</v>
      </c>
    </row>
    <row r="4194" spans="2:5" x14ac:dyDescent="0.2">
      <c r="B4194" s="25" t="s">
        <v>6404</v>
      </c>
      <c r="C4194" s="25">
        <v>539353</v>
      </c>
      <c r="D4194" s="25" t="s">
        <v>389</v>
      </c>
      <c r="E4194" s="25" t="s">
        <v>744</v>
      </c>
    </row>
    <row r="4195" spans="2:5" x14ac:dyDescent="0.2">
      <c r="B4195" s="25" t="s">
        <v>6405</v>
      </c>
      <c r="C4195" s="25">
        <v>500407</v>
      </c>
      <c r="D4195" s="25" t="s">
        <v>6406</v>
      </c>
      <c r="E4195" s="25" t="s">
        <v>744</v>
      </c>
    </row>
    <row r="4196" spans="2:5" x14ac:dyDescent="0.2">
      <c r="B4196" s="25" t="s">
        <v>6407</v>
      </c>
      <c r="C4196" s="25">
        <v>531003</v>
      </c>
      <c r="D4196" s="25" t="s">
        <v>389</v>
      </c>
      <c r="E4196" s="25" t="s">
        <v>406</v>
      </c>
    </row>
    <row r="4197" spans="2:5" x14ac:dyDescent="0.2">
      <c r="B4197" s="25" t="s">
        <v>6408</v>
      </c>
      <c r="C4197" s="25">
        <v>526365</v>
      </c>
      <c r="D4197" s="25" t="s">
        <v>389</v>
      </c>
      <c r="E4197" s="25" t="s">
        <v>503</v>
      </c>
    </row>
    <row r="4198" spans="2:5" x14ac:dyDescent="0.2">
      <c r="B4198" s="25" t="s">
        <v>6409</v>
      </c>
      <c r="C4198" s="25">
        <v>512257</v>
      </c>
      <c r="D4198" s="25" t="s">
        <v>389</v>
      </c>
      <c r="E4198" s="25" t="s">
        <v>378</v>
      </c>
    </row>
    <row r="4199" spans="2:5" x14ac:dyDescent="0.2">
      <c r="B4199" s="25" t="s">
        <v>6410</v>
      </c>
      <c r="C4199" s="25">
        <v>510245</v>
      </c>
      <c r="D4199" s="25" t="s">
        <v>389</v>
      </c>
      <c r="E4199" s="25" t="s">
        <v>411</v>
      </c>
    </row>
    <row r="4200" spans="2:5" x14ac:dyDescent="0.2">
      <c r="B4200" s="25" t="s">
        <v>6411</v>
      </c>
      <c r="C4200" s="25">
        <v>501386</v>
      </c>
      <c r="D4200" s="25" t="s">
        <v>389</v>
      </c>
      <c r="E4200" s="25" t="s">
        <v>372</v>
      </c>
    </row>
    <row r="4201" spans="2:5" x14ac:dyDescent="0.2">
      <c r="B4201" s="25" t="s">
        <v>6412</v>
      </c>
      <c r="C4201" s="25">
        <v>530585</v>
      </c>
      <c r="D4201" s="25" t="s">
        <v>389</v>
      </c>
      <c r="E4201" s="25" t="s">
        <v>372</v>
      </c>
    </row>
    <row r="4202" spans="2:5" x14ac:dyDescent="0.2">
      <c r="B4202" s="25" t="s">
        <v>6413</v>
      </c>
      <c r="C4202" s="25">
        <v>532051</v>
      </c>
      <c r="D4202" s="25" t="s">
        <v>6414</v>
      </c>
      <c r="E4202" s="25" t="s">
        <v>432</v>
      </c>
    </row>
    <row r="4203" spans="2:5" x14ac:dyDescent="0.2">
      <c r="B4203" s="25" t="s">
        <v>6415</v>
      </c>
      <c r="C4203" s="25">
        <v>522215</v>
      </c>
      <c r="D4203" s="25" t="s">
        <v>389</v>
      </c>
      <c r="E4203" s="25" t="s">
        <v>397</v>
      </c>
    </row>
    <row r="4204" spans="2:5" x14ac:dyDescent="0.2">
      <c r="B4204" s="25" t="s">
        <v>6416</v>
      </c>
      <c r="C4204" s="25">
        <v>517201</v>
      </c>
      <c r="D4204" s="25" t="s">
        <v>389</v>
      </c>
      <c r="E4204" s="25" t="s">
        <v>931</v>
      </c>
    </row>
    <row r="4205" spans="2:5" x14ac:dyDescent="0.2">
      <c r="B4205" s="25" t="s">
        <v>6417</v>
      </c>
      <c r="C4205" s="25">
        <v>531637</v>
      </c>
      <c r="D4205" s="25" t="s">
        <v>389</v>
      </c>
      <c r="E4205" s="25" t="s">
        <v>427</v>
      </c>
    </row>
    <row r="4206" spans="2:5" x14ac:dyDescent="0.2">
      <c r="B4206" s="25" t="s">
        <v>6418</v>
      </c>
      <c r="C4206" s="25">
        <v>512359</v>
      </c>
      <c r="D4206" s="25" t="s">
        <v>389</v>
      </c>
      <c r="E4206" s="25" t="s">
        <v>411</v>
      </c>
    </row>
    <row r="4207" spans="2:5" x14ac:dyDescent="0.2">
      <c r="B4207" s="25" t="s">
        <v>6419</v>
      </c>
      <c r="C4207" s="25">
        <v>531499</v>
      </c>
      <c r="D4207" s="25" t="s">
        <v>389</v>
      </c>
      <c r="E4207" s="25" t="s">
        <v>404</v>
      </c>
    </row>
    <row r="4208" spans="2:5" x14ac:dyDescent="0.2">
      <c r="B4208" s="25" t="s">
        <v>6420</v>
      </c>
      <c r="C4208" s="25">
        <v>539682</v>
      </c>
      <c r="D4208" s="25" t="s">
        <v>389</v>
      </c>
      <c r="E4208" s="25" t="s">
        <v>494</v>
      </c>
    </row>
    <row r="4209" spans="2:5" x14ac:dyDescent="0.2">
      <c r="B4209" s="25" t="s">
        <v>6421</v>
      </c>
      <c r="C4209" s="25">
        <v>511447</v>
      </c>
      <c r="D4209" s="25" t="s">
        <v>389</v>
      </c>
      <c r="E4209" s="25" t="s">
        <v>395</v>
      </c>
    </row>
    <row r="4210" spans="2:5" x14ac:dyDescent="0.2">
      <c r="B4210" s="25" t="s">
        <v>6422</v>
      </c>
      <c r="C4210" s="25">
        <v>539278</v>
      </c>
      <c r="D4210" s="25" t="s">
        <v>389</v>
      </c>
      <c r="E4210" s="25" t="s">
        <v>372</v>
      </c>
    </row>
    <row r="4211" spans="2:5" x14ac:dyDescent="0.2">
      <c r="B4211" s="25" t="s">
        <v>6423</v>
      </c>
      <c r="C4211" s="25">
        <v>517385</v>
      </c>
      <c r="D4211" s="25" t="s">
        <v>6424</v>
      </c>
      <c r="E4211" s="25" t="s">
        <v>758</v>
      </c>
    </row>
    <row r="4212" spans="2:5" x14ac:dyDescent="0.2">
      <c r="B4212" s="25" t="s">
        <v>6425</v>
      </c>
      <c r="C4212" s="25">
        <v>524470</v>
      </c>
      <c r="D4212" s="25" t="s">
        <v>389</v>
      </c>
      <c r="E4212" s="25" t="s">
        <v>427</v>
      </c>
    </row>
    <row r="4213" spans="2:5" x14ac:dyDescent="0.2">
      <c r="B4213" s="25" t="s">
        <v>6426</v>
      </c>
      <c r="C4213" s="25">
        <v>524470</v>
      </c>
      <c r="D4213" s="25" t="s">
        <v>389</v>
      </c>
      <c r="E4213" s="25" t="s">
        <v>427</v>
      </c>
    </row>
    <row r="4214" spans="2:5" x14ac:dyDescent="0.2">
      <c r="B4214" s="25" t="s">
        <v>6427</v>
      </c>
      <c r="C4214" s="25">
        <v>533157</v>
      </c>
      <c r="D4214" s="25" t="s">
        <v>6428</v>
      </c>
      <c r="E4214" s="25" t="s">
        <v>427</v>
      </c>
    </row>
    <row r="4215" spans="2:5" x14ac:dyDescent="0.2">
      <c r="B4215" s="25" t="s">
        <v>6429</v>
      </c>
      <c r="C4215" s="25">
        <v>532276</v>
      </c>
      <c r="D4215" s="25" t="s">
        <v>6430</v>
      </c>
      <c r="E4215" s="25" t="s">
        <v>707</v>
      </c>
    </row>
    <row r="4216" spans="2:5" x14ac:dyDescent="0.2">
      <c r="B4216" s="25" t="s">
        <v>6431</v>
      </c>
      <c r="C4216" s="25">
        <v>541929</v>
      </c>
      <c r="D4216" s="25" t="s">
        <v>389</v>
      </c>
      <c r="E4216" s="25" t="s">
        <v>1309</v>
      </c>
    </row>
    <row r="4217" spans="2:5" x14ac:dyDescent="0.2">
      <c r="B4217" s="25" t="s">
        <v>6432</v>
      </c>
      <c r="C4217" s="25">
        <v>539268</v>
      </c>
      <c r="D4217" s="25" t="s">
        <v>6433</v>
      </c>
      <c r="E4217" s="25" t="s">
        <v>427</v>
      </c>
    </row>
    <row r="4218" spans="2:5" x14ac:dyDescent="0.2">
      <c r="B4218" s="25" t="s">
        <v>6434</v>
      </c>
      <c r="C4218" s="25">
        <v>513307</v>
      </c>
      <c r="D4218" s="25" t="s">
        <v>389</v>
      </c>
      <c r="E4218" s="25" t="s">
        <v>694</v>
      </c>
    </row>
    <row r="4219" spans="2:5" x14ac:dyDescent="0.2">
      <c r="B4219" s="25" t="s">
        <v>6435</v>
      </c>
      <c r="C4219" s="25">
        <v>531173</v>
      </c>
      <c r="D4219" s="25" t="s">
        <v>389</v>
      </c>
      <c r="E4219" s="25" t="s">
        <v>427</v>
      </c>
    </row>
    <row r="4220" spans="2:5" x14ac:dyDescent="0.2">
      <c r="B4220" s="25" t="s">
        <v>6436</v>
      </c>
      <c r="C4220" s="25">
        <v>531173</v>
      </c>
      <c r="D4220" s="25" t="s">
        <v>389</v>
      </c>
      <c r="E4220" s="25" t="s">
        <v>427</v>
      </c>
    </row>
    <row r="4221" spans="2:5" x14ac:dyDescent="0.2">
      <c r="B4221" s="25" t="s">
        <v>6437</v>
      </c>
      <c r="C4221" s="25">
        <v>539842</v>
      </c>
      <c r="D4221" s="25" t="s">
        <v>389</v>
      </c>
      <c r="E4221" s="25" t="s">
        <v>584</v>
      </c>
    </row>
    <row r="4222" spans="2:5" x14ac:dyDescent="0.2">
      <c r="B4222" s="25" t="s">
        <v>6438</v>
      </c>
      <c r="C4222" s="25">
        <v>526506</v>
      </c>
      <c r="D4222" s="25" t="s">
        <v>389</v>
      </c>
      <c r="E4222" s="25" t="s">
        <v>372</v>
      </c>
    </row>
    <row r="4223" spans="2:5" x14ac:dyDescent="0.2">
      <c r="B4223" s="25" t="s">
        <v>6439</v>
      </c>
      <c r="C4223" s="25">
        <v>531432</v>
      </c>
      <c r="D4223" s="25" t="s">
        <v>389</v>
      </c>
      <c r="E4223" s="25" t="s">
        <v>406</v>
      </c>
    </row>
    <row r="4224" spans="2:5" x14ac:dyDescent="0.2">
      <c r="B4224" s="25" t="s">
        <v>6440</v>
      </c>
      <c r="C4224" s="25">
        <v>522294</v>
      </c>
      <c r="D4224" s="25" t="s">
        <v>389</v>
      </c>
      <c r="E4224" s="25" t="s">
        <v>397</v>
      </c>
    </row>
    <row r="4225" spans="2:5" x14ac:dyDescent="0.2">
      <c r="B4225" s="25" t="s">
        <v>6441</v>
      </c>
      <c r="C4225" s="25">
        <v>533553</v>
      </c>
      <c r="D4225" s="25" t="s">
        <v>389</v>
      </c>
      <c r="E4225" s="25" t="s">
        <v>432</v>
      </c>
    </row>
    <row r="4226" spans="2:5" x14ac:dyDescent="0.2">
      <c r="B4226" s="25" t="s">
        <v>6442</v>
      </c>
      <c r="C4226" s="25">
        <v>532444</v>
      </c>
      <c r="D4226" s="25" t="s">
        <v>389</v>
      </c>
      <c r="E4226" s="25" t="s">
        <v>482</v>
      </c>
    </row>
    <row r="4227" spans="2:5" x14ac:dyDescent="0.2">
      <c r="B4227" s="25" t="s">
        <v>6443</v>
      </c>
      <c r="C4227" s="25">
        <v>514142</v>
      </c>
      <c r="D4227" s="25" t="s">
        <v>6444</v>
      </c>
      <c r="E4227" s="25" t="s">
        <v>404</v>
      </c>
    </row>
    <row r="4228" spans="2:5" x14ac:dyDescent="0.2">
      <c r="B4228" s="25" t="s">
        <v>6445</v>
      </c>
      <c r="C4228" s="25">
        <v>539956</v>
      </c>
      <c r="D4228" s="25" t="s">
        <v>389</v>
      </c>
      <c r="E4228" s="25" t="s">
        <v>2526</v>
      </c>
    </row>
    <row r="4229" spans="2:5" x14ac:dyDescent="0.2">
      <c r="B4229" s="25" t="s">
        <v>6446</v>
      </c>
      <c r="C4229" s="25">
        <v>537392</v>
      </c>
      <c r="D4229" s="25" t="s">
        <v>389</v>
      </c>
      <c r="E4229" s="25" t="s">
        <v>558</v>
      </c>
    </row>
    <row r="4230" spans="2:5" x14ac:dyDescent="0.2">
      <c r="B4230" s="25" t="s">
        <v>6447</v>
      </c>
      <c r="C4230" s="25">
        <v>519483</v>
      </c>
      <c r="D4230" s="25" t="s">
        <v>389</v>
      </c>
      <c r="E4230" s="25" t="s">
        <v>411</v>
      </c>
    </row>
    <row r="4231" spans="2:5" x14ac:dyDescent="0.2">
      <c r="B4231" s="25" t="s">
        <v>6448</v>
      </c>
      <c r="C4231" s="25">
        <v>507785</v>
      </c>
      <c r="D4231" s="25" t="s">
        <v>6449</v>
      </c>
      <c r="E4231" s="25" t="s">
        <v>509</v>
      </c>
    </row>
    <row r="4232" spans="2:5" x14ac:dyDescent="0.2">
      <c r="B4232" s="25" t="s">
        <v>6450</v>
      </c>
      <c r="C4232" s="25">
        <v>532390</v>
      </c>
      <c r="D4232" s="25" t="s">
        <v>6451</v>
      </c>
      <c r="E4232" s="25" t="s">
        <v>590</v>
      </c>
    </row>
    <row r="4233" spans="2:5" x14ac:dyDescent="0.2">
      <c r="B4233" s="25" t="s">
        <v>6452</v>
      </c>
      <c r="C4233" s="25">
        <v>532890</v>
      </c>
      <c r="D4233" s="25" t="s">
        <v>6453</v>
      </c>
      <c r="E4233" s="25" t="s">
        <v>375</v>
      </c>
    </row>
    <row r="4234" spans="2:5" x14ac:dyDescent="0.2">
      <c r="B4234" s="25" t="s">
        <v>6454</v>
      </c>
      <c r="C4234" s="25">
        <v>505160</v>
      </c>
      <c r="D4234" s="25" t="s">
        <v>6455</v>
      </c>
      <c r="E4234" s="25" t="s">
        <v>744</v>
      </c>
    </row>
    <row r="4235" spans="2:5" x14ac:dyDescent="0.2">
      <c r="B4235" s="25" t="s">
        <v>6456</v>
      </c>
      <c r="C4235" s="25">
        <v>538987</v>
      </c>
      <c r="D4235" s="25" t="s">
        <v>389</v>
      </c>
      <c r="E4235" s="25" t="s">
        <v>744</v>
      </c>
    </row>
    <row r="4236" spans="2:5" x14ac:dyDescent="0.2">
      <c r="B4236" s="25" t="s">
        <v>6457</v>
      </c>
      <c r="C4236" s="25">
        <v>533200</v>
      </c>
      <c r="D4236" s="25" t="s">
        <v>6458</v>
      </c>
      <c r="E4236" s="25" t="s">
        <v>567</v>
      </c>
    </row>
    <row r="4237" spans="2:5" x14ac:dyDescent="0.2">
      <c r="B4237" s="25" t="s">
        <v>6459</v>
      </c>
      <c r="C4237" s="25">
        <v>541545</v>
      </c>
      <c r="D4237" s="25" t="s">
        <v>6460</v>
      </c>
      <c r="E4237" s="25" t="s">
        <v>567</v>
      </c>
    </row>
    <row r="4238" spans="2:5" x14ac:dyDescent="0.2">
      <c r="B4238" s="25" t="s">
        <v>6461</v>
      </c>
      <c r="C4238" s="25">
        <v>533170</v>
      </c>
      <c r="D4238" s="25" t="s">
        <v>389</v>
      </c>
      <c r="E4238" s="25" t="s">
        <v>409</v>
      </c>
    </row>
    <row r="4239" spans="2:5" x14ac:dyDescent="0.2">
      <c r="B4239" s="25" t="s">
        <v>6462</v>
      </c>
      <c r="C4239" s="25">
        <v>531426</v>
      </c>
      <c r="D4239" s="25" t="s">
        <v>6463</v>
      </c>
      <c r="E4239" s="25" t="s">
        <v>383</v>
      </c>
    </row>
    <row r="4240" spans="2:5" x14ac:dyDescent="0.2">
      <c r="B4240" s="25" t="s">
        <v>6464</v>
      </c>
      <c r="C4240" s="25">
        <v>521038</v>
      </c>
      <c r="D4240" s="25" t="s">
        <v>389</v>
      </c>
      <c r="E4240" s="25" t="s">
        <v>404</v>
      </c>
    </row>
    <row r="4241" spans="2:5" x14ac:dyDescent="0.2">
      <c r="B4241" s="25" t="s">
        <v>6465</v>
      </c>
      <c r="C4241" s="25">
        <v>500777</v>
      </c>
      <c r="D4241" s="25" t="s">
        <v>6466</v>
      </c>
      <c r="E4241" s="25" t="s">
        <v>437</v>
      </c>
    </row>
    <row r="4242" spans="2:5" x14ac:dyDescent="0.2">
      <c r="B4242" s="25" t="s">
        <v>6467</v>
      </c>
      <c r="C4242" s="25">
        <v>513540</v>
      </c>
      <c r="D4242" s="25" t="s">
        <v>389</v>
      </c>
      <c r="E4242" s="25" t="s">
        <v>712</v>
      </c>
    </row>
    <row r="4243" spans="2:5" x14ac:dyDescent="0.2">
      <c r="B4243" s="25" t="s">
        <v>6468</v>
      </c>
      <c r="C4243" s="25">
        <v>523419</v>
      </c>
      <c r="D4243" s="25" t="s">
        <v>6469</v>
      </c>
      <c r="E4243" s="25" t="s">
        <v>659</v>
      </c>
    </row>
    <row r="4244" spans="2:5" x14ac:dyDescent="0.2">
      <c r="B4244" s="25" t="s">
        <v>6470</v>
      </c>
      <c r="C4244" s="25">
        <v>522229</v>
      </c>
      <c r="D4244" s="25" t="s">
        <v>389</v>
      </c>
      <c r="E4244" s="25" t="s">
        <v>2873</v>
      </c>
    </row>
    <row r="4245" spans="2:5" x14ac:dyDescent="0.2">
      <c r="B4245" s="25" t="s">
        <v>6471</v>
      </c>
      <c r="C4245" s="25">
        <v>506854</v>
      </c>
      <c r="D4245" s="25" t="s">
        <v>389</v>
      </c>
      <c r="E4245" s="25" t="s">
        <v>437</v>
      </c>
    </row>
    <row r="4246" spans="2:5" x14ac:dyDescent="0.2">
      <c r="B4246" s="25" t="s">
        <v>6472</v>
      </c>
      <c r="C4246" s="25">
        <v>532790</v>
      </c>
      <c r="D4246" s="25" t="s">
        <v>6473</v>
      </c>
      <c r="E4246" s="25" t="s">
        <v>482</v>
      </c>
    </row>
    <row r="4247" spans="2:5" x14ac:dyDescent="0.2">
      <c r="B4247" s="25" t="s">
        <v>6474</v>
      </c>
      <c r="C4247" s="25">
        <v>532738</v>
      </c>
      <c r="D4247" s="25" t="s">
        <v>6475</v>
      </c>
      <c r="E4247" s="25" t="s">
        <v>787</v>
      </c>
    </row>
    <row r="4248" spans="2:5" x14ac:dyDescent="0.2">
      <c r="B4248" s="25" t="s">
        <v>6476</v>
      </c>
      <c r="C4248" s="25">
        <v>540332</v>
      </c>
      <c r="D4248" s="25" t="s">
        <v>389</v>
      </c>
      <c r="E4248" s="25" t="s">
        <v>411</v>
      </c>
    </row>
    <row r="4249" spans="2:5" x14ac:dyDescent="0.2">
      <c r="B4249" s="25" t="s">
        <v>6477</v>
      </c>
      <c r="C4249" s="25">
        <v>540332</v>
      </c>
      <c r="D4249" s="25" t="s">
        <v>389</v>
      </c>
      <c r="E4249" s="25" t="s">
        <v>411</v>
      </c>
    </row>
    <row r="4250" spans="2:5" x14ac:dyDescent="0.2">
      <c r="B4250" s="25" t="s">
        <v>6478</v>
      </c>
      <c r="C4250" s="25">
        <v>505685</v>
      </c>
      <c r="D4250" s="25" t="s">
        <v>389</v>
      </c>
      <c r="E4250" s="25" t="s">
        <v>712</v>
      </c>
    </row>
    <row r="4251" spans="2:5" x14ac:dyDescent="0.2">
      <c r="B4251" s="25" t="s">
        <v>6479</v>
      </c>
      <c r="C4251" s="25" t="s">
        <v>389</v>
      </c>
      <c r="D4251" s="25" t="s">
        <v>6480</v>
      </c>
      <c r="E4251" s="25" t="s">
        <v>400</v>
      </c>
    </row>
    <row r="4252" spans="2:5" x14ac:dyDescent="0.2">
      <c r="B4252" s="25" t="s">
        <v>6481</v>
      </c>
      <c r="C4252" s="25">
        <v>534756</v>
      </c>
      <c r="D4252" s="25" t="s">
        <v>6482</v>
      </c>
      <c r="E4252" s="25" t="s">
        <v>503</v>
      </c>
    </row>
    <row r="4253" spans="2:5" x14ac:dyDescent="0.2">
      <c r="B4253" s="25" t="s">
        <v>6483</v>
      </c>
      <c r="C4253" s="25">
        <v>519285</v>
      </c>
      <c r="D4253" s="25" t="s">
        <v>389</v>
      </c>
      <c r="E4253" s="25" t="s">
        <v>587</v>
      </c>
    </row>
    <row r="4254" spans="2:5" x14ac:dyDescent="0.2">
      <c r="B4254" s="25" t="s">
        <v>6484</v>
      </c>
      <c r="C4254" s="25">
        <v>533203</v>
      </c>
      <c r="D4254" s="25" t="s">
        <v>6485</v>
      </c>
      <c r="E4254" s="25" t="s">
        <v>432</v>
      </c>
    </row>
    <row r="4255" spans="2:5" x14ac:dyDescent="0.2">
      <c r="B4255" s="25" t="s">
        <v>6486</v>
      </c>
      <c r="C4255" s="25">
        <v>538496</v>
      </c>
      <c r="D4255" s="25" t="s">
        <v>389</v>
      </c>
      <c r="E4255" s="25" t="s">
        <v>473</v>
      </c>
    </row>
    <row r="4256" spans="2:5" x14ac:dyDescent="0.2">
      <c r="B4256" s="25" t="s">
        <v>6487</v>
      </c>
      <c r="C4256" s="25">
        <v>532869</v>
      </c>
      <c r="D4256" s="25" t="s">
        <v>6488</v>
      </c>
      <c r="E4256" s="25" t="s">
        <v>787</v>
      </c>
    </row>
    <row r="4257" spans="2:5" x14ac:dyDescent="0.2">
      <c r="B4257" s="25" t="s">
        <v>6489</v>
      </c>
      <c r="C4257" s="25">
        <v>512271</v>
      </c>
      <c r="D4257" s="25" t="s">
        <v>389</v>
      </c>
      <c r="E4257" s="25" t="s">
        <v>810</v>
      </c>
    </row>
    <row r="4258" spans="2:5" x14ac:dyDescent="0.2">
      <c r="B4258" s="25" t="s">
        <v>6490</v>
      </c>
      <c r="C4258" s="25">
        <v>512271</v>
      </c>
      <c r="D4258" s="25" t="s">
        <v>389</v>
      </c>
      <c r="E4258" s="25" t="s">
        <v>810</v>
      </c>
    </row>
    <row r="4259" spans="2:5" x14ac:dyDescent="0.2">
      <c r="B4259" s="25" t="s">
        <v>6491</v>
      </c>
      <c r="C4259" s="25">
        <v>519091</v>
      </c>
      <c r="D4259" s="25" t="s">
        <v>6492</v>
      </c>
      <c r="E4259" s="25" t="s">
        <v>449</v>
      </c>
    </row>
    <row r="4260" spans="2:5" x14ac:dyDescent="0.2">
      <c r="B4260" s="25" t="s">
        <v>6493</v>
      </c>
      <c r="C4260" s="25">
        <v>540955</v>
      </c>
      <c r="D4260" s="25" t="s">
        <v>389</v>
      </c>
      <c r="E4260" s="25" t="s">
        <v>449</v>
      </c>
    </row>
    <row r="4261" spans="2:5" x14ac:dyDescent="0.2">
      <c r="B4261" s="25" t="s">
        <v>6494</v>
      </c>
      <c r="C4261" s="25">
        <v>500770</v>
      </c>
      <c r="D4261" s="25" t="s">
        <v>6495</v>
      </c>
      <c r="E4261" s="25" t="s">
        <v>437</v>
      </c>
    </row>
    <row r="4262" spans="2:5" x14ac:dyDescent="0.2">
      <c r="B4262" s="25" t="s">
        <v>6496</v>
      </c>
      <c r="C4262" s="25">
        <v>532301</v>
      </c>
      <c r="D4262" s="25" t="s">
        <v>6497</v>
      </c>
      <c r="E4262" s="25" t="s">
        <v>796</v>
      </c>
    </row>
    <row r="4263" spans="2:5" x14ac:dyDescent="0.2">
      <c r="B4263" s="25" t="s">
        <v>6498</v>
      </c>
      <c r="C4263" s="25">
        <v>500483</v>
      </c>
      <c r="D4263" s="25" t="s">
        <v>6499</v>
      </c>
      <c r="E4263" s="25" t="s">
        <v>6500</v>
      </c>
    </row>
    <row r="4264" spans="2:5" x14ac:dyDescent="0.2">
      <c r="B4264" s="25" t="s">
        <v>6501</v>
      </c>
      <c r="C4264" s="25">
        <v>532540</v>
      </c>
      <c r="D4264" s="25" t="s">
        <v>6502</v>
      </c>
      <c r="E4264" s="25" t="s">
        <v>375</v>
      </c>
    </row>
    <row r="4265" spans="2:5" x14ac:dyDescent="0.2">
      <c r="B4265" s="25" t="s">
        <v>6503</v>
      </c>
      <c r="C4265" s="25">
        <v>500408</v>
      </c>
      <c r="D4265" s="25" t="s">
        <v>6504</v>
      </c>
      <c r="E4265" s="25" t="s">
        <v>482</v>
      </c>
    </row>
    <row r="4266" spans="2:5" x14ac:dyDescent="0.2">
      <c r="B4266" s="25" t="s">
        <v>6505</v>
      </c>
      <c r="C4266" s="25">
        <v>500800</v>
      </c>
      <c r="D4266" s="25" t="s">
        <v>6506</v>
      </c>
      <c r="E4266" s="25" t="s">
        <v>796</v>
      </c>
    </row>
    <row r="4267" spans="2:5" x14ac:dyDescent="0.2">
      <c r="B4267" s="25" t="s">
        <v>6507</v>
      </c>
      <c r="C4267" s="25">
        <v>501301</v>
      </c>
      <c r="D4267" s="25" t="s">
        <v>6508</v>
      </c>
      <c r="E4267" s="25" t="s">
        <v>555</v>
      </c>
    </row>
    <row r="4268" spans="2:5" x14ac:dyDescent="0.2">
      <c r="B4268" s="25" t="s">
        <v>6509</v>
      </c>
      <c r="C4268" s="25">
        <v>513434</v>
      </c>
      <c r="D4268" s="25" t="s">
        <v>6510</v>
      </c>
      <c r="E4268" s="25" t="s">
        <v>421</v>
      </c>
    </row>
    <row r="4269" spans="2:5" x14ac:dyDescent="0.2">
      <c r="B4269" s="25" t="s">
        <v>36</v>
      </c>
      <c r="C4269" s="25">
        <v>500570</v>
      </c>
      <c r="D4269" s="25" t="s">
        <v>6511</v>
      </c>
      <c r="E4269" s="25" t="s">
        <v>467</v>
      </c>
    </row>
    <row r="4270" spans="2:5" x14ac:dyDescent="0.2">
      <c r="B4270" s="25" t="s">
        <v>36</v>
      </c>
      <c r="C4270" s="25">
        <v>570001</v>
      </c>
      <c r="D4270" s="25" t="s">
        <v>6512</v>
      </c>
      <c r="E4270" s="25" t="s">
        <v>467</v>
      </c>
    </row>
    <row r="4271" spans="2:5" x14ac:dyDescent="0.2">
      <c r="B4271" s="25" t="s">
        <v>6513</v>
      </c>
      <c r="C4271" s="25">
        <v>500400</v>
      </c>
      <c r="D4271" s="25" t="s">
        <v>6514</v>
      </c>
      <c r="E4271" s="25" t="s">
        <v>528</v>
      </c>
    </row>
    <row r="4272" spans="2:5" x14ac:dyDescent="0.2">
      <c r="B4272" s="25" t="s">
        <v>6515</v>
      </c>
      <c r="C4272" s="25">
        <v>513010</v>
      </c>
      <c r="D4272" s="25" t="s">
        <v>6516</v>
      </c>
      <c r="E4272" s="25" t="s">
        <v>421</v>
      </c>
    </row>
    <row r="4273" spans="2:5" x14ac:dyDescent="0.2">
      <c r="B4273" s="25" t="s">
        <v>6517</v>
      </c>
      <c r="C4273" s="25" t="s">
        <v>389</v>
      </c>
      <c r="D4273" s="25" t="s">
        <v>6518</v>
      </c>
      <c r="E4273" s="25" t="s">
        <v>421</v>
      </c>
    </row>
    <row r="4274" spans="2:5" x14ac:dyDescent="0.2">
      <c r="B4274" s="25" t="s">
        <v>6519</v>
      </c>
      <c r="C4274" s="25">
        <v>500470</v>
      </c>
      <c r="D4274" s="25" t="s">
        <v>6520</v>
      </c>
      <c r="E4274" s="25" t="s">
        <v>421</v>
      </c>
    </row>
    <row r="4275" spans="2:5" x14ac:dyDescent="0.2">
      <c r="B4275" s="25" t="s">
        <v>6521</v>
      </c>
      <c r="C4275" s="25">
        <v>532371</v>
      </c>
      <c r="D4275" s="25" t="s">
        <v>6522</v>
      </c>
      <c r="E4275" s="25" t="s">
        <v>1333</v>
      </c>
    </row>
    <row r="4276" spans="2:5" x14ac:dyDescent="0.2">
      <c r="B4276" s="25" t="s">
        <v>6523</v>
      </c>
      <c r="C4276" s="25">
        <v>521228</v>
      </c>
      <c r="D4276" s="25" t="s">
        <v>389</v>
      </c>
      <c r="E4276" s="25" t="s">
        <v>503</v>
      </c>
    </row>
    <row r="4277" spans="2:5" x14ac:dyDescent="0.2">
      <c r="B4277" s="25" t="s">
        <v>6524</v>
      </c>
      <c r="C4277" s="25">
        <v>531190</v>
      </c>
      <c r="D4277" s="25" t="s">
        <v>389</v>
      </c>
      <c r="E4277" s="25" t="s">
        <v>404</v>
      </c>
    </row>
    <row r="4278" spans="2:5" x14ac:dyDescent="0.2">
      <c r="B4278" s="25" t="s">
        <v>6525</v>
      </c>
      <c r="C4278" s="25">
        <v>541228</v>
      </c>
      <c r="D4278" s="25" t="s">
        <v>389</v>
      </c>
      <c r="E4278" s="25" t="s">
        <v>397</v>
      </c>
    </row>
    <row r="4279" spans="2:5" x14ac:dyDescent="0.2">
      <c r="B4279" s="25" t="s">
        <v>6526</v>
      </c>
      <c r="C4279" s="25">
        <v>504961</v>
      </c>
      <c r="D4279" s="25" t="s">
        <v>389</v>
      </c>
      <c r="E4279" s="25" t="s">
        <v>421</v>
      </c>
    </row>
    <row r="4280" spans="2:5" x14ac:dyDescent="0.2">
      <c r="B4280" s="25" t="s">
        <v>6527</v>
      </c>
      <c r="C4280" s="25">
        <v>532284</v>
      </c>
      <c r="D4280" s="25" t="s">
        <v>389</v>
      </c>
      <c r="E4280" s="25" t="s">
        <v>372</v>
      </c>
    </row>
    <row r="4281" spans="2:5" x14ac:dyDescent="0.2">
      <c r="B4281" s="25" t="s">
        <v>6528</v>
      </c>
      <c r="C4281" s="25">
        <v>533393</v>
      </c>
      <c r="D4281" s="25" t="s">
        <v>6529</v>
      </c>
      <c r="E4281" s="25" t="s">
        <v>475</v>
      </c>
    </row>
    <row r="4282" spans="2:5" x14ac:dyDescent="0.2">
      <c r="B4282" s="25" t="s">
        <v>6530</v>
      </c>
      <c r="C4282" s="25">
        <v>540212</v>
      </c>
      <c r="D4282" s="25" t="s">
        <v>6531</v>
      </c>
      <c r="E4282" s="25" t="s">
        <v>710</v>
      </c>
    </row>
    <row r="4283" spans="2:5" x14ac:dyDescent="0.2">
      <c r="B4283" s="25" t="s">
        <v>6532</v>
      </c>
      <c r="C4283" s="25">
        <v>501242</v>
      </c>
      <c r="D4283" s="25" t="s">
        <v>6533</v>
      </c>
      <c r="E4283" s="25" t="s">
        <v>406</v>
      </c>
    </row>
    <row r="4284" spans="2:5" x14ac:dyDescent="0.2">
      <c r="B4284" s="25" t="s">
        <v>6534</v>
      </c>
      <c r="C4284" s="25">
        <v>532262</v>
      </c>
      <c r="D4284" s="25" t="s">
        <v>389</v>
      </c>
      <c r="E4284" s="25" t="s">
        <v>710</v>
      </c>
    </row>
    <row r="4285" spans="2:5" x14ac:dyDescent="0.2">
      <c r="B4285" s="25" t="s">
        <v>6535</v>
      </c>
      <c r="C4285" s="25">
        <v>524156</v>
      </c>
      <c r="D4285" s="25" t="s">
        <v>389</v>
      </c>
      <c r="E4285" s="25" t="s">
        <v>437</v>
      </c>
    </row>
    <row r="4286" spans="2:5" x14ac:dyDescent="0.2">
      <c r="B4286" s="25" t="s">
        <v>6536</v>
      </c>
      <c r="C4286" s="25">
        <v>541700</v>
      </c>
      <c r="D4286" s="25" t="s">
        <v>6537</v>
      </c>
      <c r="E4286" s="25" t="s">
        <v>503</v>
      </c>
    </row>
    <row r="4287" spans="2:5" x14ac:dyDescent="0.2">
      <c r="B4287" s="25" t="s">
        <v>6538</v>
      </c>
      <c r="C4287" s="25">
        <v>523301</v>
      </c>
      <c r="D4287" s="25" t="s">
        <v>6539</v>
      </c>
      <c r="E4287" s="25" t="s">
        <v>383</v>
      </c>
    </row>
    <row r="4288" spans="2:5" x14ac:dyDescent="0.2">
      <c r="B4288" s="25" t="s">
        <v>6540</v>
      </c>
      <c r="C4288" s="25" t="s">
        <v>389</v>
      </c>
      <c r="D4288" s="25" t="s">
        <v>6541</v>
      </c>
      <c r="E4288" s="25" t="s">
        <v>480</v>
      </c>
    </row>
    <row r="4289" spans="2:5" x14ac:dyDescent="0.2">
      <c r="B4289" s="25" t="s">
        <v>6542</v>
      </c>
      <c r="C4289" s="25">
        <v>512011</v>
      </c>
      <c r="D4289" s="25" t="s">
        <v>389</v>
      </c>
      <c r="E4289" s="25" t="s">
        <v>411</v>
      </c>
    </row>
    <row r="4290" spans="2:5" x14ac:dyDescent="0.2">
      <c r="B4290" s="25" t="s">
        <v>6543</v>
      </c>
      <c r="C4290" s="25">
        <v>539658</v>
      </c>
      <c r="D4290" s="25" t="s">
        <v>6544</v>
      </c>
      <c r="E4290" s="25" t="s">
        <v>3169</v>
      </c>
    </row>
    <row r="4291" spans="2:5" x14ac:dyDescent="0.2">
      <c r="B4291" s="25" t="s">
        <v>6545</v>
      </c>
      <c r="C4291" s="25">
        <v>532755</v>
      </c>
      <c r="D4291" s="25" t="s">
        <v>6546</v>
      </c>
      <c r="E4291" s="25" t="s">
        <v>375</v>
      </c>
    </row>
    <row r="4292" spans="2:5" x14ac:dyDescent="0.2">
      <c r="B4292" s="25" t="s">
        <v>6547</v>
      </c>
      <c r="C4292" s="25">
        <v>526576</v>
      </c>
      <c r="D4292" s="25" t="s">
        <v>6548</v>
      </c>
      <c r="E4292" s="25" t="s">
        <v>587</v>
      </c>
    </row>
    <row r="4293" spans="2:5" x14ac:dyDescent="0.2">
      <c r="B4293" s="25" t="s">
        <v>6549</v>
      </c>
      <c r="C4293" s="25">
        <v>542141</v>
      </c>
      <c r="D4293" s="25" t="s">
        <v>6550</v>
      </c>
      <c r="E4293" s="25" t="s">
        <v>787</v>
      </c>
    </row>
    <row r="4294" spans="2:5" x14ac:dyDescent="0.2">
      <c r="B4294" s="25" t="s">
        <v>6551</v>
      </c>
      <c r="C4294" s="25">
        <v>532804</v>
      </c>
      <c r="D4294" s="25" t="s">
        <v>6552</v>
      </c>
      <c r="E4294" s="25" t="s">
        <v>712</v>
      </c>
    </row>
    <row r="4295" spans="2:5" x14ac:dyDescent="0.2">
      <c r="B4295" s="25" t="s">
        <v>6553</v>
      </c>
      <c r="C4295" s="25">
        <v>532804</v>
      </c>
      <c r="D4295" s="25" t="s">
        <v>6552</v>
      </c>
      <c r="E4295" s="25" t="s">
        <v>712</v>
      </c>
    </row>
    <row r="4296" spans="2:5" x14ac:dyDescent="0.2">
      <c r="B4296" s="25" t="s">
        <v>6554</v>
      </c>
      <c r="C4296" s="25">
        <v>533216</v>
      </c>
      <c r="D4296" s="25" t="s">
        <v>6555</v>
      </c>
      <c r="E4296" s="25" t="s">
        <v>787</v>
      </c>
    </row>
    <row r="4297" spans="2:5" x14ac:dyDescent="0.2">
      <c r="B4297" s="25" t="s">
        <v>6556</v>
      </c>
      <c r="C4297" s="25">
        <v>509917</v>
      </c>
      <c r="D4297" s="25" t="s">
        <v>389</v>
      </c>
      <c r="E4297" s="25" t="s">
        <v>931</v>
      </c>
    </row>
    <row r="4298" spans="2:5" x14ac:dyDescent="0.2">
      <c r="B4298" s="25" t="s">
        <v>6557</v>
      </c>
      <c r="C4298" s="25">
        <v>501421</v>
      </c>
      <c r="D4298" s="25" t="s">
        <v>389</v>
      </c>
      <c r="E4298" s="25" t="s">
        <v>482</v>
      </c>
    </row>
    <row r="4299" spans="2:5" x14ac:dyDescent="0.2">
      <c r="B4299" s="25" t="s">
        <v>6558</v>
      </c>
      <c r="C4299" s="25">
        <v>524204</v>
      </c>
      <c r="D4299" s="25" t="s">
        <v>389</v>
      </c>
      <c r="E4299" s="25" t="s">
        <v>897</v>
      </c>
    </row>
    <row r="4300" spans="2:5" x14ac:dyDescent="0.2">
      <c r="B4300" s="25" t="s">
        <v>6559</v>
      </c>
      <c r="C4300" s="25">
        <v>540595</v>
      </c>
      <c r="D4300" s="25" t="s">
        <v>6560</v>
      </c>
      <c r="E4300" s="25" t="s">
        <v>1336</v>
      </c>
    </row>
    <row r="4301" spans="2:5" x14ac:dyDescent="0.2">
      <c r="B4301" s="25" t="s">
        <v>6561</v>
      </c>
      <c r="C4301" s="25">
        <v>539428</v>
      </c>
      <c r="D4301" s="25" t="s">
        <v>389</v>
      </c>
      <c r="E4301" s="25" t="s">
        <v>859</v>
      </c>
    </row>
    <row r="4302" spans="2:5" x14ac:dyDescent="0.2">
      <c r="B4302" s="25" t="s">
        <v>6562</v>
      </c>
      <c r="C4302" s="25">
        <v>530595</v>
      </c>
      <c r="D4302" s="25" t="s">
        <v>389</v>
      </c>
      <c r="E4302" s="25" t="s">
        <v>482</v>
      </c>
    </row>
    <row r="4303" spans="2:5" x14ac:dyDescent="0.2">
      <c r="B4303" s="25" t="s">
        <v>6563</v>
      </c>
      <c r="C4303" s="25">
        <v>533982</v>
      </c>
      <c r="D4303" s="25" t="s">
        <v>6564</v>
      </c>
      <c r="E4303" s="25" t="s">
        <v>375</v>
      </c>
    </row>
    <row r="4304" spans="2:5" x14ac:dyDescent="0.2">
      <c r="B4304" s="25" t="s">
        <v>6565</v>
      </c>
      <c r="C4304" s="25">
        <v>530533</v>
      </c>
      <c r="D4304" s="25" t="s">
        <v>389</v>
      </c>
      <c r="E4304" s="25" t="s">
        <v>796</v>
      </c>
    </row>
    <row r="4305" spans="2:5" x14ac:dyDescent="0.2">
      <c r="B4305" s="25" t="s">
        <v>6566</v>
      </c>
      <c r="C4305" s="25">
        <v>506162</v>
      </c>
      <c r="D4305" s="25" t="s">
        <v>389</v>
      </c>
      <c r="E4305" s="25" t="s">
        <v>372</v>
      </c>
    </row>
    <row r="4306" spans="2:5" x14ac:dyDescent="0.2">
      <c r="B4306" s="25" t="s">
        <v>6567</v>
      </c>
      <c r="C4306" s="25">
        <v>512157</v>
      </c>
      <c r="D4306" s="25" t="s">
        <v>389</v>
      </c>
      <c r="E4306" s="25" t="s">
        <v>810</v>
      </c>
    </row>
    <row r="4307" spans="2:5" x14ac:dyDescent="0.2">
      <c r="B4307" s="25" t="s">
        <v>6568</v>
      </c>
      <c r="C4307" s="25">
        <v>505400</v>
      </c>
      <c r="D4307" s="25" t="s">
        <v>6569</v>
      </c>
      <c r="E4307" s="25" t="s">
        <v>475</v>
      </c>
    </row>
    <row r="4308" spans="2:5" x14ac:dyDescent="0.2">
      <c r="B4308" s="25" t="s">
        <v>6570</v>
      </c>
      <c r="C4308" s="25">
        <v>533326</v>
      </c>
      <c r="D4308" s="25" t="s">
        <v>6571</v>
      </c>
      <c r="E4308" s="25" t="s">
        <v>787</v>
      </c>
    </row>
    <row r="4309" spans="2:5" x14ac:dyDescent="0.2">
      <c r="B4309" s="25" t="s">
        <v>6572</v>
      </c>
      <c r="C4309" s="25">
        <v>533164</v>
      </c>
      <c r="D4309" s="25" t="s">
        <v>6573</v>
      </c>
      <c r="E4309" s="25" t="s">
        <v>509</v>
      </c>
    </row>
    <row r="4310" spans="2:5" x14ac:dyDescent="0.2">
      <c r="B4310" s="25" t="s">
        <v>6574</v>
      </c>
      <c r="C4310" s="25">
        <v>532845</v>
      </c>
      <c r="D4310" s="25" t="s">
        <v>6575</v>
      </c>
      <c r="E4310" s="25" t="s">
        <v>590</v>
      </c>
    </row>
    <row r="4311" spans="2:5" x14ac:dyDescent="0.2">
      <c r="B4311" s="25" t="s">
        <v>6576</v>
      </c>
      <c r="C4311" s="25">
        <v>507753</v>
      </c>
      <c r="D4311" s="25" t="s">
        <v>389</v>
      </c>
      <c r="E4311" s="25" t="s">
        <v>437</v>
      </c>
    </row>
    <row r="4312" spans="2:5" x14ac:dyDescent="0.2">
      <c r="B4312" s="25" t="s">
        <v>6577</v>
      </c>
      <c r="C4312" s="25">
        <v>509945</v>
      </c>
      <c r="D4312" s="25" t="s">
        <v>389</v>
      </c>
      <c r="E4312" s="25" t="s">
        <v>372</v>
      </c>
    </row>
    <row r="4313" spans="2:5" x14ac:dyDescent="0.2">
      <c r="B4313" s="25" t="s">
        <v>6578</v>
      </c>
      <c r="C4313" s="25">
        <v>526654</v>
      </c>
      <c r="D4313" s="25" t="s">
        <v>389</v>
      </c>
      <c r="E4313" s="25" t="s">
        <v>475</v>
      </c>
    </row>
    <row r="4314" spans="2:5" x14ac:dyDescent="0.2">
      <c r="B4314" s="25" t="s">
        <v>6579</v>
      </c>
      <c r="C4314" s="25">
        <v>509015</v>
      </c>
      <c r="D4314" s="25" t="s">
        <v>389</v>
      </c>
      <c r="E4314" s="25" t="s">
        <v>931</v>
      </c>
    </row>
    <row r="4315" spans="2:5" x14ac:dyDescent="0.2">
      <c r="B4315" s="25" t="s">
        <v>6580</v>
      </c>
      <c r="C4315" s="25">
        <v>509015</v>
      </c>
      <c r="D4315" s="25" t="s">
        <v>389</v>
      </c>
      <c r="E4315" s="25" t="s">
        <v>931</v>
      </c>
    </row>
    <row r="4316" spans="2:5" x14ac:dyDescent="0.2">
      <c r="B4316" s="25" t="s">
        <v>6581</v>
      </c>
      <c r="C4316" s="25">
        <v>514484</v>
      </c>
      <c r="D4316" s="25" t="s">
        <v>389</v>
      </c>
      <c r="E4316" s="25" t="s">
        <v>404</v>
      </c>
    </row>
    <row r="4317" spans="2:5" x14ac:dyDescent="0.2">
      <c r="B4317" s="25" t="s">
        <v>6582</v>
      </c>
      <c r="C4317" s="25">
        <v>533158</v>
      </c>
      <c r="D4317" s="25" t="s">
        <v>6583</v>
      </c>
      <c r="E4317" s="25" t="s">
        <v>503</v>
      </c>
    </row>
    <row r="4318" spans="2:5" x14ac:dyDescent="0.2">
      <c r="B4318" s="25" t="s">
        <v>6584</v>
      </c>
      <c r="C4318" s="25">
        <v>590062</v>
      </c>
      <c r="D4318" s="25" t="s">
        <v>6585</v>
      </c>
      <c r="E4318" s="25" t="s">
        <v>437</v>
      </c>
    </row>
    <row r="4319" spans="2:5" x14ac:dyDescent="0.2">
      <c r="B4319" s="25" t="s">
        <v>6586</v>
      </c>
      <c r="C4319" s="25">
        <v>542460</v>
      </c>
      <c r="D4319" s="25" t="s">
        <v>6587</v>
      </c>
      <c r="E4319" s="25" t="s">
        <v>397</v>
      </c>
    </row>
    <row r="4320" spans="2:5" x14ac:dyDescent="0.2">
      <c r="B4320" s="25" t="s">
        <v>6588</v>
      </c>
      <c r="C4320" s="25">
        <v>531373</v>
      </c>
      <c r="D4320" s="25" t="s">
        <v>6589</v>
      </c>
      <c r="E4320" s="25" t="s">
        <v>590</v>
      </c>
    </row>
    <row r="4321" spans="2:5" x14ac:dyDescent="0.2">
      <c r="B4321" s="25" t="s">
        <v>6590</v>
      </c>
      <c r="C4321" s="25">
        <v>500469</v>
      </c>
      <c r="D4321" s="25" t="s">
        <v>6591</v>
      </c>
      <c r="E4321" s="25" t="s">
        <v>707</v>
      </c>
    </row>
    <row r="4322" spans="2:5" x14ac:dyDescent="0.2">
      <c r="B4322" s="25" t="s">
        <v>6592</v>
      </c>
      <c r="C4322" s="25">
        <v>500620</v>
      </c>
      <c r="D4322" s="25" t="s">
        <v>6593</v>
      </c>
      <c r="E4322" s="25" t="s">
        <v>1637</v>
      </c>
    </row>
    <row r="4323" spans="2:5" x14ac:dyDescent="0.2">
      <c r="B4323" s="25" t="s">
        <v>6594</v>
      </c>
      <c r="C4323" s="25" t="s">
        <v>389</v>
      </c>
      <c r="D4323" s="25" t="s">
        <v>6595</v>
      </c>
      <c r="E4323" s="25" t="s">
        <v>480</v>
      </c>
    </row>
    <row r="4324" spans="2:5" x14ac:dyDescent="0.2">
      <c r="B4324" s="25" t="s">
        <v>6596</v>
      </c>
      <c r="C4324" s="25">
        <v>522073</v>
      </c>
      <c r="D4324" s="25" t="s">
        <v>6597</v>
      </c>
      <c r="E4324" s="25" t="s">
        <v>744</v>
      </c>
    </row>
    <row r="4325" spans="2:5" x14ac:dyDescent="0.2">
      <c r="B4325" s="25" t="s">
        <v>6598</v>
      </c>
      <c r="C4325" s="25">
        <v>530005</v>
      </c>
      <c r="D4325" s="25" t="s">
        <v>6599</v>
      </c>
      <c r="E4325" s="25" t="s">
        <v>402</v>
      </c>
    </row>
    <row r="4326" spans="2:5" x14ac:dyDescent="0.2">
      <c r="B4326" s="25" t="s">
        <v>6600</v>
      </c>
      <c r="C4326" s="25">
        <v>500850</v>
      </c>
      <c r="D4326" s="25" t="s">
        <v>6601</v>
      </c>
      <c r="E4326" s="25" t="s">
        <v>590</v>
      </c>
    </row>
    <row r="4327" spans="2:5" x14ac:dyDescent="0.2">
      <c r="B4327" s="25" t="s">
        <v>6602</v>
      </c>
      <c r="C4327" s="25">
        <v>540954</v>
      </c>
      <c r="D4327" s="25" t="s">
        <v>389</v>
      </c>
      <c r="E4327" s="25" t="s">
        <v>884</v>
      </c>
    </row>
    <row r="4328" spans="2:5" x14ac:dyDescent="0.2">
      <c r="B4328" s="25" t="s">
        <v>6603</v>
      </c>
      <c r="C4328" s="25">
        <v>530023</v>
      </c>
      <c r="D4328" s="25" t="s">
        <v>6604</v>
      </c>
      <c r="E4328" s="25" t="s">
        <v>406</v>
      </c>
    </row>
    <row r="4329" spans="2:5" x14ac:dyDescent="0.2">
      <c r="B4329" s="25" t="s">
        <v>6605</v>
      </c>
      <c r="C4329" s="25">
        <v>530023</v>
      </c>
      <c r="D4329" s="25" t="s">
        <v>6604</v>
      </c>
      <c r="E4329" s="25" t="s">
        <v>406</v>
      </c>
    </row>
    <row r="4330" spans="2:5" x14ac:dyDescent="0.2">
      <c r="B4330" s="25" t="s">
        <v>6606</v>
      </c>
      <c r="C4330" s="25">
        <v>532209</v>
      </c>
      <c r="D4330" s="25" t="s">
        <v>6607</v>
      </c>
      <c r="E4330" s="25" t="s">
        <v>707</v>
      </c>
    </row>
    <row r="4331" spans="2:5" x14ac:dyDescent="0.2">
      <c r="B4331" s="25" t="s">
        <v>6608</v>
      </c>
      <c r="C4331" s="25">
        <v>532652</v>
      </c>
      <c r="D4331" s="25" t="s">
        <v>6609</v>
      </c>
      <c r="E4331" s="25" t="s">
        <v>707</v>
      </c>
    </row>
    <row r="4332" spans="2:5" x14ac:dyDescent="0.2">
      <c r="B4332" s="25" t="s">
        <v>6610</v>
      </c>
      <c r="C4332" s="25">
        <v>540210</v>
      </c>
      <c r="D4332" s="25" t="s">
        <v>6611</v>
      </c>
      <c r="E4332" s="25" t="s">
        <v>390</v>
      </c>
    </row>
    <row r="4333" spans="2:5" x14ac:dyDescent="0.2">
      <c r="B4333" s="25" t="s">
        <v>6612</v>
      </c>
      <c r="C4333" s="25">
        <v>501343</v>
      </c>
      <c r="D4333" s="25" t="s">
        <v>6613</v>
      </c>
      <c r="E4333" s="25" t="s">
        <v>406</v>
      </c>
    </row>
    <row r="4334" spans="2:5" x14ac:dyDescent="0.2">
      <c r="B4334" s="25" t="s">
        <v>6614</v>
      </c>
      <c r="C4334" s="25">
        <v>540769</v>
      </c>
      <c r="D4334" s="25" t="s">
        <v>6615</v>
      </c>
      <c r="E4334" s="25" t="s">
        <v>2471</v>
      </c>
    </row>
    <row r="4335" spans="2:5" x14ac:dyDescent="0.2">
      <c r="B4335" s="25" t="s">
        <v>6616</v>
      </c>
      <c r="C4335" s="25">
        <v>590086</v>
      </c>
      <c r="D4335" s="25" t="s">
        <v>6617</v>
      </c>
      <c r="E4335" s="25" t="s">
        <v>369</v>
      </c>
    </row>
    <row r="4336" spans="2:5" x14ac:dyDescent="0.2">
      <c r="B4336" s="25" t="s">
        <v>6618</v>
      </c>
      <c r="C4336" s="25" t="s">
        <v>389</v>
      </c>
      <c r="D4336" s="25" t="s">
        <v>6619</v>
      </c>
      <c r="E4336" s="25" t="s">
        <v>480</v>
      </c>
    </row>
    <row r="4337" spans="2:5" x14ac:dyDescent="0.2">
      <c r="B4337" s="25" t="s">
        <v>6620</v>
      </c>
      <c r="C4337" s="25">
        <v>503100</v>
      </c>
      <c r="D4337" s="25" t="s">
        <v>6621</v>
      </c>
      <c r="E4337" s="25" t="s">
        <v>475</v>
      </c>
    </row>
    <row r="4338" spans="2:5" x14ac:dyDescent="0.2">
      <c r="B4338" s="25" t="s">
        <v>6622</v>
      </c>
      <c r="C4338" s="25">
        <v>542123</v>
      </c>
      <c r="D4338" s="25" t="s">
        <v>389</v>
      </c>
      <c r="E4338" s="25" t="s">
        <v>897</v>
      </c>
    </row>
    <row r="4339" spans="2:5" x14ac:dyDescent="0.2">
      <c r="B4339" s="25" t="s">
        <v>6623</v>
      </c>
      <c r="C4339" s="25">
        <v>500260</v>
      </c>
      <c r="D4339" s="25" t="s">
        <v>6624</v>
      </c>
      <c r="E4339" s="25" t="s">
        <v>402</v>
      </c>
    </row>
    <row r="4340" spans="2:5" x14ac:dyDescent="0.2">
      <c r="B4340" s="25" t="s">
        <v>6625</v>
      </c>
      <c r="C4340" s="25">
        <v>503169</v>
      </c>
      <c r="D4340" s="25" t="s">
        <v>6626</v>
      </c>
      <c r="E4340" s="25" t="s">
        <v>404</v>
      </c>
    </row>
    <row r="4341" spans="2:5" x14ac:dyDescent="0.2">
      <c r="B4341" s="25" t="s">
        <v>6627</v>
      </c>
      <c r="C4341" s="25">
        <v>526725</v>
      </c>
      <c r="D4341" s="25" t="s">
        <v>6628</v>
      </c>
      <c r="E4341" s="25" t="s">
        <v>913</v>
      </c>
    </row>
    <row r="4342" spans="2:5" x14ac:dyDescent="0.2">
      <c r="B4342" s="25" t="s">
        <v>6629</v>
      </c>
      <c r="C4342" s="25">
        <v>532218</v>
      </c>
      <c r="D4342" s="25" t="s">
        <v>6630</v>
      </c>
      <c r="E4342" s="25" t="s">
        <v>707</v>
      </c>
    </row>
    <row r="4343" spans="2:5" x14ac:dyDescent="0.2">
      <c r="B4343" s="25" t="s">
        <v>6631</v>
      </c>
      <c r="C4343" s="25">
        <v>512531</v>
      </c>
      <c r="D4343" s="25" t="s">
        <v>6632</v>
      </c>
      <c r="E4343" s="25" t="s">
        <v>411</v>
      </c>
    </row>
    <row r="4344" spans="2:5" x14ac:dyDescent="0.2">
      <c r="B4344" s="25" t="s">
        <v>6633</v>
      </c>
      <c r="C4344" s="25">
        <v>512531</v>
      </c>
      <c r="D4344" s="25" t="s">
        <v>6634</v>
      </c>
      <c r="E4344" s="25" t="s">
        <v>411</v>
      </c>
    </row>
    <row r="4345" spans="2:5" x14ac:dyDescent="0.2">
      <c r="B4345" s="25" t="s">
        <v>6635</v>
      </c>
      <c r="C4345" s="25">
        <v>504966</v>
      </c>
      <c r="D4345" s="25" t="s">
        <v>6636</v>
      </c>
      <c r="E4345" s="25" t="s">
        <v>584</v>
      </c>
    </row>
    <row r="4346" spans="2:5" x14ac:dyDescent="0.2">
      <c r="B4346" s="25" t="s">
        <v>6637</v>
      </c>
      <c r="C4346" s="25">
        <v>504966</v>
      </c>
      <c r="D4346" s="25" t="s">
        <v>6636</v>
      </c>
      <c r="E4346" s="25" t="s">
        <v>584</v>
      </c>
    </row>
    <row r="4347" spans="2:5" x14ac:dyDescent="0.2">
      <c r="B4347" s="25" t="s">
        <v>6638</v>
      </c>
      <c r="C4347" s="25">
        <v>530363</v>
      </c>
      <c r="D4347" s="25" t="s">
        <v>6639</v>
      </c>
      <c r="E4347" s="25" t="s">
        <v>1088</v>
      </c>
    </row>
    <row r="4348" spans="2:5" x14ac:dyDescent="0.2">
      <c r="B4348" s="25" t="s">
        <v>6640</v>
      </c>
      <c r="C4348" s="25" t="s">
        <v>389</v>
      </c>
      <c r="D4348" s="25" t="s">
        <v>6641</v>
      </c>
      <c r="E4348" s="25" t="s">
        <v>480</v>
      </c>
    </row>
    <row r="4349" spans="2:5" x14ac:dyDescent="0.2">
      <c r="B4349" s="25" t="s">
        <v>6642</v>
      </c>
      <c r="C4349" s="25" t="s">
        <v>389</v>
      </c>
      <c r="D4349" s="25" t="s">
        <v>6643</v>
      </c>
      <c r="E4349" s="25" t="s">
        <v>480</v>
      </c>
    </row>
    <row r="4350" spans="2:5" x14ac:dyDescent="0.2">
      <c r="B4350" s="25" t="s">
        <v>6644</v>
      </c>
      <c r="C4350" s="25">
        <v>540980</v>
      </c>
      <c r="D4350" s="25" t="s">
        <v>389</v>
      </c>
      <c r="E4350" s="25" t="s">
        <v>411</v>
      </c>
    </row>
    <row r="4351" spans="2:5" x14ac:dyDescent="0.2">
      <c r="B4351" s="25" t="s">
        <v>6645</v>
      </c>
      <c r="C4351" s="25" t="s">
        <v>389</v>
      </c>
      <c r="D4351" s="25" t="s">
        <v>6646</v>
      </c>
      <c r="E4351" s="25" t="s">
        <v>400</v>
      </c>
    </row>
    <row r="4352" spans="2:5" x14ac:dyDescent="0.2">
      <c r="B4352" s="25" t="s">
        <v>6647</v>
      </c>
      <c r="C4352" s="25">
        <v>530199</v>
      </c>
      <c r="D4352" s="25" t="s">
        <v>6648</v>
      </c>
      <c r="E4352" s="25" t="s">
        <v>427</v>
      </c>
    </row>
    <row r="4353" spans="2:5" x14ac:dyDescent="0.2">
      <c r="B4353" s="25" t="s">
        <v>6649</v>
      </c>
      <c r="C4353" s="25">
        <v>500411</v>
      </c>
      <c r="D4353" s="25" t="s">
        <v>6650</v>
      </c>
      <c r="E4353" s="25" t="s">
        <v>432</v>
      </c>
    </row>
    <row r="4354" spans="2:5" x14ac:dyDescent="0.2">
      <c r="B4354" s="25" t="s">
        <v>6651</v>
      </c>
      <c r="C4354" s="25">
        <v>539310</v>
      </c>
      <c r="D4354" s="25" t="s">
        <v>389</v>
      </c>
      <c r="E4354" s="25" t="s">
        <v>1992</v>
      </c>
    </row>
    <row r="4355" spans="2:5" x14ac:dyDescent="0.2">
      <c r="B4355" s="25" t="s">
        <v>6652</v>
      </c>
      <c r="C4355" s="25">
        <v>538464</v>
      </c>
      <c r="D4355" s="25" t="s">
        <v>389</v>
      </c>
      <c r="E4355" s="25" t="s">
        <v>406</v>
      </c>
    </row>
    <row r="4356" spans="2:5" x14ac:dyDescent="0.2">
      <c r="B4356" s="25" t="s">
        <v>6653</v>
      </c>
      <c r="C4356" s="25">
        <v>531652</v>
      </c>
      <c r="D4356" s="25" t="s">
        <v>389</v>
      </c>
      <c r="E4356" s="25" t="s">
        <v>406</v>
      </c>
    </row>
    <row r="4357" spans="2:5" x14ac:dyDescent="0.2">
      <c r="B4357" s="25" t="s">
        <v>6654</v>
      </c>
      <c r="C4357" s="25">
        <v>507450</v>
      </c>
      <c r="D4357" s="25" t="s">
        <v>6655</v>
      </c>
      <c r="E4357" s="25" t="s">
        <v>1088</v>
      </c>
    </row>
    <row r="4358" spans="2:5" x14ac:dyDescent="0.2">
      <c r="B4358" s="25" t="s">
        <v>6656</v>
      </c>
      <c r="C4358" s="25">
        <v>500412</v>
      </c>
      <c r="D4358" s="25" t="s">
        <v>6657</v>
      </c>
      <c r="E4358" s="25" t="s">
        <v>437</v>
      </c>
    </row>
    <row r="4359" spans="2:5" x14ac:dyDescent="0.2">
      <c r="B4359" s="25" t="s">
        <v>6658</v>
      </c>
      <c r="C4359" s="25">
        <v>500413</v>
      </c>
      <c r="D4359" s="25" t="s">
        <v>6659</v>
      </c>
      <c r="E4359" s="25" t="s">
        <v>1392</v>
      </c>
    </row>
    <row r="4360" spans="2:5" x14ac:dyDescent="0.2">
      <c r="B4360" s="25" t="s">
        <v>6660</v>
      </c>
      <c r="C4360" s="25">
        <v>500413</v>
      </c>
      <c r="D4360" s="25" t="s">
        <v>6659</v>
      </c>
      <c r="E4360" s="25" t="s">
        <v>1392</v>
      </c>
    </row>
    <row r="4361" spans="2:5" x14ac:dyDescent="0.2">
      <c r="B4361" s="25" t="s">
        <v>6661</v>
      </c>
      <c r="C4361" s="25">
        <v>533941</v>
      </c>
      <c r="D4361" s="25" t="s">
        <v>6662</v>
      </c>
      <c r="E4361" s="25" t="s">
        <v>503</v>
      </c>
    </row>
    <row r="4362" spans="2:5" x14ac:dyDescent="0.2">
      <c r="B4362" s="25" t="s">
        <v>6663</v>
      </c>
      <c r="C4362" s="25">
        <v>533941</v>
      </c>
      <c r="D4362" s="25" t="s">
        <v>6662</v>
      </c>
      <c r="E4362" s="25" t="s">
        <v>503</v>
      </c>
    </row>
    <row r="4363" spans="2:5" x14ac:dyDescent="0.2">
      <c r="B4363" s="25" t="s">
        <v>6664</v>
      </c>
      <c r="C4363" s="25">
        <v>539871</v>
      </c>
      <c r="D4363" s="25" t="s">
        <v>6665</v>
      </c>
      <c r="E4363" s="25" t="s">
        <v>578</v>
      </c>
    </row>
    <row r="4364" spans="2:5" x14ac:dyDescent="0.2">
      <c r="B4364" s="25" t="s">
        <v>6666</v>
      </c>
      <c r="C4364" s="25">
        <v>504973</v>
      </c>
      <c r="D4364" s="25" t="s">
        <v>6667</v>
      </c>
      <c r="E4364" s="25" t="s">
        <v>744</v>
      </c>
    </row>
    <row r="4365" spans="2:5" x14ac:dyDescent="0.2">
      <c r="B4365" s="25" t="s">
        <v>6668</v>
      </c>
      <c r="C4365" s="25">
        <v>540108</v>
      </c>
      <c r="D4365" s="25" t="s">
        <v>389</v>
      </c>
      <c r="E4365" s="25" t="s">
        <v>372</v>
      </c>
    </row>
    <row r="4366" spans="2:5" x14ac:dyDescent="0.2">
      <c r="B4366" s="25" t="s">
        <v>6669</v>
      </c>
      <c r="C4366" s="25">
        <v>590005</v>
      </c>
      <c r="D4366" s="25" t="s">
        <v>6670</v>
      </c>
      <c r="E4366" s="25" t="s">
        <v>599</v>
      </c>
    </row>
    <row r="4367" spans="2:5" x14ac:dyDescent="0.2">
      <c r="B4367" s="25" t="s">
        <v>6671</v>
      </c>
      <c r="C4367" s="25">
        <v>590005</v>
      </c>
      <c r="D4367" s="25" t="s">
        <v>6670</v>
      </c>
      <c r="E4367" s="25" t="s">
        <v>599</v>
      </c>
    </row>
    <row r="4368" spans="2:5" x14ac:dyDescent="0.2">
      <c r="B4368" s="25" t="s">
        <v>6672</v>
      </c>
      <c r="C4368" s="25">
        <v>536264</v>
      </c>
      <c r="D4368" s="25" t="s">
        <v>389</v>
      </c>
      <c r="E4368" s="25" t="s">
        <v>710</v>
      </c>
    </row>
    <row r="4369" spans="2:5" x14ac:dyDescent="0.2">
      <c r="B4369" s="25" t="s">
        <v>6673</v>
      </c>
      <c r="C4369" s="25">
        <v>536264</v>
      </c>
      <c r="D4369" s="25" t="s">
        <v>389</v>
      </c>
      <c r="E4369" s="25" t="s">
        <v>710</v>
      </c>
    </row>
    <row r="4370" spans="2:5" x14ac:dyDescent="0.2">
      <c r="B4370" s="25" t="s">
        <v>6674</v>
      </c>
      <c r="C4370" s="25">
        <v>533629</v>
      </c>
      <c r="D4370" s="25" t="s">
        <v>6675</v>
      </c>
      <c r="E4370" s="25" t="s">
        <v>509</v>
      </c>
    </row>
    <row r="4371" spans="2:5" x14ac:dyDescent="0.2">
      <c r="B4371" s="25" t="s">
        <v>6676</v>
      </c>
      <c r="C4371" s="25">
        <v>505196</v>
      </c>
      <c r="D4371" s="25" t="s">
        <v>6677</v>
      </c>
      <c r="E4371" s="25" t="s">
        <v>512</v>
      </c>
    </row>
    <row r="4372" spans="2:5" x14ac:dyDescent="0.2">
      <c r="B4372" s="25" t="s">
        <v>6678</v>
      </c>
      <c r="C4372" s="25">
        <v>503663</v>
      </c>
      <c r="D4372" s="25" t="s">
        <v>6679</v>
      </c>
      <c r="E4372" s="25" t="s">
        <v>409</v>
      </c>
    </row>
    <row r="4373" spans="2:5" x14ac:dyDescent="0.2">
      <c r="B4373" s="25" t="s">
        <v>6680</v>
      </c>
      <c r="C4373" s="25">
        <v>507205</v>
      </c>
      <c r="D4373" s="25" t="s">
        <v>6681</v>
      </c>
      <c r="E4373" s="25" t="s">
        <v>1021</v>
      </c>
    </row>
    <row r="4374" spans="2:5" x14ac:dyDescent="0.2">
      <c r="B4374" s="25" t="s">
        <v>6682</v>
      </c>
      <c r="C4374" s="25">
        <v>532856</v>
      </c>
      <c r="D4374" s="25" t="s">
        <v>6683</v>
      </c>
      <c r="E4374" s="25" t="s">
        <v>509</v>
      </c>
    </row>
    <row r="4375" spans="2:5" x14ac:dyDescent="0.2">
      <c r="B4375" s="25" t="s">
        <v>6684</v>
      </c>
      <c r="C4375" s="25">
        <v>511559</v>
      </c>
      <c r="D4375" s="25" t="s">
        <v>6685</v>
      </c>
      <c r="E4375" s="25" t="s">
        <v>406</v>
      </c>
    </row>
    <row r="4376" spans="2:5" x14ac:dyDescent="0.2">
      <c r="B4376" s="25" t="s">
        <v>6686</v>
      </c>
      <c r="C4376" s="25">
        <v>500414</v>
      </c>
      <c r="D4376" s="25" t="s">
        <v>389</v>
      </c>
      <c r="E4376" s="25" t="s">
        <v>503</v>
      </c>
    </row>
    <row r="4377" spans="2:5" x14ac:dyDescent="0.2">
      <c r="B4377" s="25" t="s">
        <v>6687</v>
      </c>
      <c r="C4377" s="25">
        <v>500414</v>
      </c>
      <c r="D4377" s="25" t="s">
        <v>389</v>
      </c>
      <c r="E4377" s="25" t="s">
        <v>503</v>
      </c>
    </row>
    <row r="4378" spans="2:5" x14ac:dyDescent="0.2">
      <c r="B4378" s="25" t="s">
        <v>6688</v>
      </c>
      <c r="C4378" s="25">
        <v>522113</v>
      </c>
      <c r="D4378" s="25" t="s">
        <v>6689</v>
      </c>
      <c r="E4378" s="25" t="s">
        <v>397</v>
      </c>
    </row>
    <row r="4379" spans="2:5" x14ac:dyDescent="0.2">
      <c r="B4379" s="25" t="s">
        <v>6690</v>
      </c>
      <c r="C4379" s="25">
        <v>522113</v>
      </c>
      <c r="D4379" s="25" t="s">
        <v>6689</v>
      </c>
      <c r="E4379" s="25" t="s">
        <v>397</v>
      </c>
    </row>
    <row r="4380" spans="2:5" x14ac:dyDescent="0.2">
      <c r="B4380" s="25" t="s">
        <v>6691</v>
      </c>
      <c r="C4380" s="25">
        <v>530475</v>
      </c>
      <c r="D4380" s="25" t="s">
        <v>389</v>
      </c>
      <c r="E4380" s="25" t="s">
        <v>549</v>
      </c>
    </row>
    <row r="4381" spans="2:5" x14ac:dyDescent="0.2">
      <c r="B4381" s="25" t="s">
        <v>6692</v>
      </c>
      <c r="C4381" s="25">
        <v>541741</v>
      </c>
      <c r="D4381" s="25" t="s">
        <v>389</v>
      </c>
      <c r="E4381" s="25" t="s">
        <v>411</v>
      </c>
    </row>
    <row r="4382" spans="2:5" x14ac:dyDescent="0.2">
      <c r="B4382" s="25" t="s">
        <v>6693</v>
      </c>
      <c r="C4382" s="25">
        <v>532375</v>
      </c>
      <c r="D4382" s="25" t="s">
        <v>6694</v>
      </c>
      <c r="E4382" s="25" t="s">
        <v>392</v>
      </c>
    </row>
    <row r="4383" spans="2:5" x14ac:dyDescent="0.2">
      <c r="B4383" s="25" t="s">
        <v>6695</v>
      </c>
      <c r="C4383" s="25">
        <v>539488</v>
      </c>
      <c r="D4383" s="25" t="s">
        <v>389</v>
      </c>
      <c r="E4383" s="25" t="s">
        <v>409</v>
      </c>
    </row>
    <row r="4384" spans="2:5" x14ac:dyDescent="0.2">
      <c r="B4384" s="25" t="s">
        <v>6696</v>
      </c>
      <c r="C4384" s="25">
        <v>540904</v>
      </c>
      <c r="D4384" s="25" t="s">
        <v>389</v>
      </c>
      <c r="E4384" s="25" t="s">
        <v>666</v>
      </c>
    </row>
    <row r="4385" spans="2:5" x14ac:dyDescent="0.2">
      <c r="B4385" s="25" t="s">
        <v>6697</v>
      </c>
      <c r="C4385" s="25" t="s">
        <v>389</v>
      </c>
      <c r="D4385" s="25" t="s">
        <v>6698</v>
      </c>
      <c r="E4385" s="25" t="s">
        <v>400</v>
      </c>
    </row>
    <row r="4386" spans="2:5" x14ac:dyDescent="0.2">
      <c r="B4386" s="25" t="s">
        <v>6699</v>
      </c>
      <c r="C4386" s="25">
        <v>531547</v>
      </c>
      <c r="D4386" s="25" t="s">
        <v>389</v>
      </c>
      <c r="E4386" s="25" t="s">
        <v>587</v>
      </c>
    </row>
    <row r="4387" spans="2:5" x14ac:dyDescent="0.2">
      <c r="B4387" s="25" t="s">
        <v>6700</v>
      </c>
      <c r="C4387" s="25">
        <v>531547</v>
      </c>
      <c r="D4387" s="25" t="s">
        <v>389</v>
      </c>
      <c r="E4387" s="25" t="s">
        <v>587</v>
      </c>
    </row>
    <row r="4388" spans="2:5" x14ac:dyDescent="0.2">
      <c r="B4388" s="25" t="s">
        <v>6701</v>
      </c>
      <c r="C4388" s="25">
        <v>531814</v>
      </c>
      <c r="D4388" s="25" t="s">
        <v>389</v>
      </c>
      <c r="E4388" s="25" t="s">
        <v>475</v>
      </c>
    </row>
    <row r="4389" spans="2:5" x14ac:dyDescent="0.2">
      <c r="B4389" s="25" t="s">
        <v>6702</v>
      </c>
      <c r="C4389" s="25">
        <v>524582</v>
      </c>
      <c r="D4389" s="25" t="s">
        <v>389</v>
      </c>
      <c r="E4389" s="25" t="s">
        <v>469</v>
      </c>
    </row>
    <row r="4390" spans="2:5" x14ac:dyDescent="0.2">
      <c r="B4390" s="25" t="s">
        <v>6703</v>
      </c>
      <c r="C4390" s="25">
        <v>539040</v>
      </c>
      <c r="D4390" s="25" t="s">
        <v>389</v>
      </c>
      <c r="E4390" s="25" t="s">
        <v>869</v>
      </c>
    </row>
    <row r="4391" spans="2:5" x14ac:dyDescent="0.2">
      <c r="B4391" s="25" t="s">
        <v>6704</v>
      </c>
      <c r="C4391" s="25">
        <v>539985</v>
      </c>
      <c r="D4391" s="25" t="s">
        <v>389</v>
      </c>
      <c r="E4391" s="25" t="s">
        <v>404</v>
      </c>
    </row>
    <row r="4392" spans="2:5" x14ac:dyDescent="0.2">
      <c r="B4392" s="25" t="s">
        <v>6705</v>
      </c>
      <c r="C4392" s="25">
        <v>532966</v>
      </c>
      <c r="D4392" s="25" t="s">
        <v>6706</v>
      </c>
      <c r="E4392" s="25" t="s">
        <v>467</v>
      </c>
    </row>
    <row r="4393" spans="2:5" x14ac:dyDescent="0.2">
      <c r="B4393" s="25" t="s">
        <v>6707</v>
      </c>
      <c r="C4393" s="25">
        <v>524717</v>
      </c>
      <c r="D4393" s="25" t="s">
        <v>389</v>
      </c>
      <c r="E4393" s="25" t="s">
        <v>549</v>
      </c>
    </row>
    <row r="4394" spans="2:5" x14ac:dyDescent="0.2">
      <c r="B4394" s="25" t="s">
        <v>6708</v>
      </c>
      <c r="C4394" s="25">
        <v>500114</v>
      </c>
      <c r="D4394" s="25" t="s">
        <v>6709</v>
      </c>
      <c r="E4394" s="25" t="s">
        <v>503</v>
      </c>
    </row>
    <row r="4395" spans="2:5" x14ac:dyDescent="0.2">
      <c r="B4395" s="25" t="s">
        <v>6710</v>
      </c>
      <c r="C4395" s="25">
        <v>530045</v>
      </c>
      <c r="D4395" s="25" t="s">
        <v>389</v>
      </c>
      <c r="E4395" s="25" t="s">
        <v>406</v>
      </c>
    </row>
    <row r="4396" spans="2:5" x14ac:dyDescent="0.2">
      <c r="B4396" s="25" t="s">
        <v>6711</v>
      </c>
      <c r="C4396" s="25">
        <v>511096</v>
      </c>
      <c r="D4396" s="25" t="s">
        <v>389</v>
      </c>
      <c r="E4396" s="25" t="s">
        <v>475</v>
      </c>
    </row>
    <row r="4397" spans="2:5" x14ac:dyDescent="0.2">
      <c r="B4397" s="25" t="s">
        <v>6712</v>
      </c>
      <c r="C4397" s="25">
        <v>531830</v>
      </c>
      <c r="D4397" s="25" t="s">
        <v>6713</v>
      </c>
      <c r="E4397" s="25" t="s">
        <v>935</v>
      </c>
    </row>
    <row r="4398" spans="2:5" x14ac:dyDescent="0.2">
      <c r="B4398" s="25" t="s">
        <v>6714</v>
      </c>
      <c r="C4398" s="25">
        <v>531644</v>
      </c>
      <c r="D4398" s="25" t="s">
        <v>389</v>
      </c>
      <c r="E4398" s="25" t="s">
        <v>406</v>
      </c>
    </row>
    <row r="4399" spans="2:5" x14ac:dyDescent="0.2">
      <c r="B4399" s="25" t="s">
        <v>6715</v>
      </c>
      <c r="C4399" s="25">
        <v>500418</v>
      </c>
      <c r="D4399" s="25" t="s">
        <v>6716</v>
      </c>
      <c r="E4399" s="25" t="s">
        <v>509</v>
      </c>
    </row>
    <row r="4400" spans="2:5" x14ac:dyDescent="0.2">
      <c r="B4400" s="25" t="s">
        <v>6717</v>
      </c>
      <c r="C4400" s="25">
        <v>500420</v>
      </c>
      <c r="D4400" s="25" t="s">
        <v>6718</v>
      </c>
      <c r="E4400" s="25" t="s">
        <v>427</v>
      </c>
    </row>
    <row r="4401" spans="2:5" x14ac:dyDescent="0.2">
      <c r="B4401" s="25" t="s">
        <v>6719</v>
      </c>
      <c r="C4401" s="25">
        <v>532779</v>
      </c>
      <c r="D4401" s="25" t="s">
        <v>6720</v>
      </c>
      <c r="E4401" s="25" t="s">
        <v>528</v>
      </c>
    </row>
    <row r="4402" spans="2:5" x14ac:dyDescent="0.2">
      <c r="B4402" s="25" t="s">
        <v>6721</v>
      </c>
      <c r="C4402" s="25">
        <v>523878</v>
      </c>
      <c r="D4402" s="25" t="s">
        <v>389</v>
      </c>
      <c r="E4402" s="25" t="s">
        <v>714</v>
      </c>
    </row>
    <row r="4403" spans="2:5" x14ac:dyDescent="0.2">
      <c r="B4403" s="25" t="s">
        <v>6722</v>
      </c>
      <c r="C4403" s="25" t="s">
        <v>389</v>
      </c>
      <c r="D4403" s="25" t="s">
        <v>6723</v>
      </c>
      <c r="E4403" s="25" t="s">
        <v>400</v>
      </c>
    </row>
    <row r="4404" spans="2:5" x14ac:dyDescent="0.2">
      <c r="B4404" s="25" t="s">
        <v>6724</v>
      </c>
      <c r="C4404" s="25" t="s">
        <v>389</v>
      </c>
      <c r="D4404" s="25" t="s">
        <v>6725</v>
      </c>
      <c r="E4404" s="25" t="s">
        <v>400</v>
      </c>
    </row>
    <row r="4405" spans="2:5" x14ac:dyDescent="0.2">
      <c r="B4405" s="25" t="s">
        <v>6726</v>
      </c>
      <c r="C4405" s="25">
        <v>526650</v>
      </c>
      <c r="D4405" s="25" t="s">
        <v>6727</v>
      </c>
      <c r="E4405" s="25" t="s">
        <v>2721</v>
      </c>
    </row>
    <row r="4406" spans="2:5" x14ac:dyDescent="0.2">
      <c r="B4406" s="25" t="s">
        <v>6728</v>
      </c>
      <c r="C4406" s="25">
        <v>526650</v>
      </c>
      <c r="D4406" s="25" t="s">
        <v>6727</v>
      </c>
      <c r="E4406" s="25" t="s">
        <v>2721</v>
      </c>
    </row>
    <row r="4407" spans="2:5" x14ac:dyDescent="0.2">
      <c r="B4407" s="25" t="s">
        <v>6729</v>
      </c>
      <c r="C4407" s="25">
        <v>531771</v>
      </c>
      <c r="D4407" s="25" t="s">
        <v>389</v>
      </c>
      <c r="E4407" s="25" t="s">
        <v>687</v>
      </c>
    </row>
    <row r="4408" spans="2:5" x14ac:dyDescent="0.2">
      <c r="B4408" s="25" t="s">
        <v>6730</v>
      </c>
      <c r="C4408" s="25">
        <v>538607</v>
      </c>
      <c r="D4408" s="25" t="s">
        <v>389</v>
      </c>
      <c r="E4408" s="25" t="s">
        <v>372</v>
      </c>
    </row>
    <row r="4409" spans="2:5" x14ac:dyDescent="0.2">
      <c r="B4409" s="25" t="s">
        <v>6731</v>
      </c>
      <c r="C4409" s="25">
        <v>500421</v>
      </c>
      <c r="D4409" s="25" t="s">
        <v>389</v>
      </c>
      <c r="E4409" s="25" t="s">
        <v>584</v>
      </c>
    </row>
    <row r="4410" spans="2:5" x14ac:dyDescent="0.2">
      <c r="B4410" s="25" t="s">
        <v>6732</v>
      </c>
      <c r="C4410" s="25">
        <v>500421</v>
      </c>
      <c r="D4410" s="25" t="s">
        <v>389</v>
      </c>
      <c r="E4410" s="25" t="s">
        <v>584</v>
      </c>
    </row>
    <row r="4411" spans="2:5" x14ac:dyDescent="0.2">
      <c r="B4411" s="25" t="s">
        <v>6733</v>
      </c>
      <c r="C4411" s="25">
        <v>526582</v>
      </c>
      <c r="D4411" s="25" t="s">
        <v>6734</v>
      </c>
      <c r="E4411" s="25" t="s">
        <v>509</v>
      </c>
    </row>
    <row r="4412" spans="2:5" x14ac:dyDescent="0.2">
      <c r="B4412" s="25" t="s">
        <v>6735</v>
      </c>
      <c r="C4412" s="25">
        <v>509953</v>
      </c>
      <c r="D4412" s="25" t="s">
        <v>389</v>
      </c>
      <c r="E4412" s="25" t="s">
        <v>1392</v>
      </c>
    </row>
    <row r="4413" spans="2:5" x14ac:dyDescent="0.2">
      <c r="B4413" s="25" t="s">
        <v>6736</v>
      </c>
      <c r="C4413" s="25">
        <v>530783</v>
      </c>
      <c r="D4413" s="25" t="s">
        <v>389</v>
      </c>
      <c r="E4413" s="25" t="s">
        <v>427</v>
      </c>
    </row>
    <row r="4414" spans="2:5" x14ac:dyDescent="0.2">
      <c r="B4414" s="25" t="s">
        <v>6737</v>
      </c>
      <c r="C4414" s="25">
        <v>526961</v>
      </c>
      <c r="D4414" s="25" t="s">
        <v>6738</v>
      </c>
      <c r="E4414" s="25" t="s">
        <v>406</v>
      </c>
    </row>
    <row r="4415" spans="2:5" x14ac:dyDescent="0.2">
      <c r="B4415" s="25" t="s">
        <v>6739</v>
      </c>
      <c r="C4415" s="25">
        <v>500422</v>
      </c>
      <c r="D4415" s="25" t="s">
        <v>389</v>
      </c>
      <c r="E4415" s="25" t="s">
        <v>427</v>
      </c>
    </row>
    <row r="4416" spans="2:5" x14ac:dyDescent="0.2">
      <c r="B4416" s="25" t="s">
        <v>6740</v>
      </c>
      <c r="C4416" s="25">
        <v>532410</v>
      </c>
      <c r="D4416" s="25" t="s">
        <v>389</v>
      </c>
      <c r="E4416" s="25" t="s">
        <v>372</v>
      </c>
    </row>
    <row r="4417" spans="2:5" x14ac:dyDescent="0.2">
      <c r="B4417" s="25" t="s">
        <v>6741</v>
      </c>
      <c r="C4417" s="25">
        <v>532928</v>
      </c>
      <c r="D4417" s="25" t="s">
        <v>6742</v>
      </c>
      <c r="E4417" s="25" t="s">
        <v>432</v>
      </c>
    </row>
    <row r="4418" spans="2:5" x14ac:dyDescent="0.2">
      <c r="B4418" s="25" t="s">
        <v>6743</v>
      </c>
      <c r="C4418" s="25">
        <v>532928</v>
      </c>
      <c r="D4418" s="25" t="s">
        <v>6742</v>
      </c>
      <c r="E4418" s="25" t="s">
        <v>432</v>
      </c>
    </row>
    <row r="4419" spans="2:5" x14ac:dyDescent="0.2">
      <c r="B4419" s="25" t="s">
        <v>6744</v>
      </c>
      <c r="C4419" s="25">
        <v>513063</v>
      </c>
      <c r="D4419" s="25" t="s">
        <v>389</v>
      </c>
      <c r="E4419" s="25" t="s">
        <v>712</v>
      </c>
    </row>
    <row r="4420" spans="2:5" x14ac:dyDescent="0.2">
      <c r="B4420" s="25" t="s">
        <v>6745</v>
      </c>
      <c r="C4420" s="25">
        <v>526139</v>
      </c>
      <c r="D4420" s="25" t="s">
        <v>389</v>
      </c>
      <c r="E4420" s="25" t="s">
        <v>578</v>
      </c>
    </row>
    <row r="4421" spans="2:5" x14ac:dyDescent="0.2">
      <c r="B4421" s="25" t="s">
        <v>6746</v>
      </c>
      <c r="C4421" s="25">
        <v>519367</v>
      </c>
      <c r="D4421" s="25" t="s">
        <v>389</v>
      </c>
      <c r="E4421" s="25" t="s">
        <v>824</v>
      </c>
    </row>
    <row r="4422" spans="2:5" x14ac:dyDescent="0.2">
      <c r="B4422" s="25" t="s">
        <v>6747</v>
      </c>
      <c r="C4422" s="25">
        <v>509003</v>
      </c>
      <c r="D4422" s="25" t="s">
        <v>389</v>
      </c>
      <c r="E4422" s="25" t="s">
        <v>810</v>
      </c>
    </row>
    <row r="4423" spans="2:5" x14ac:dyDescent="0.2">
      <c r="B4423" s="25" t="s">
        <v>6748</v>
      </c>
      <c r="C4423" s="25">
        <v>506687</v>
      </c>
      <c r="D4423" s="25" t="s">
        <v>389</v>
      </c>
      <c r="E4423" s="25" t="s">
        <v>437</v>
      </c>
    </row>
    <row r="4424" spans="2:5" x14ac:dyDescent="0.2">
      <c r="B4424" s="25" t="s">
        <v>6749</v>
      </c>
      <c r="C4424" s="25">
        <v>532349</v>
      </c>
      <c r="D4424" s="25" t="s">
        <v>6750</v>
      </c>
      <c r="E4424" s="25" t="s">
        <v>461</v>
      </c>
    </row>
    <row r="4425" spans="2:5" x14ac:dyDescent="0.2">
      <c r="B4425" s="25" t="s">
        <v>6751</v>
      </c>
      <c r="C4425" s="25">
        <v>532349</v>
      </c>
      <c r="D4425" s="25" t="s">
        <v>6750</v>
      </c>
      <c r="E4425" s="25" t="s">
        <v>461</v>
      </c>
    </row>
    <row r="4426" spans="2:5" x14ac:dyDescent="0.2">
      <c r="B4426" s="25" t="s">
        <v>6752</v>
      </c>
      <c r="C4426" s="25">
        <v>532812</v>
      </c>
      <c r="D4426" s="25" t="s">
        <v>6753</v>
      </c>
      <c r="E4426" s="25" t="s">
        <v>406</v>
      </c>
    </row>
    <row r="4427" spans="2:5" x14ac:dyDescent="0.2">
      <c r="B4427" s="25" t="s">
        <v>6754</v>
      </c>
      <c r="C4427" s="25" t="s">
        <v>389</v>
      </c>
      <c r="D4427" s="25" t="s">
        <v>6755</v>
      </c>
      <c r="E4427" s="25" t="s">
        <v>400</v>
      </c>
    </row>
    <row r="4428" spans="2:5" x14ac:dyDescent="0.2">
      <c r="B4428" s="25" t="s">
        <v>6756</v>
      </c>
      <c r="C4428" s="25">
        <v>533540</v>
      </c>
      <c r="D4428" s="25" t="s">
        <v>6757</v>
      </c>
      <c r="E4428" s="25" t="s">
        <v>494</v>
      </c>
    </row>
    <row r="4429" spans="2:5" x14ac:dyDescent="0.2">
      <c r="B4429" s="25" t="s">
        <v>6758</v>
      </c>
      <c r="C4429" s="25">
        <v>542233</v>
      </c>
      <c r="D4429" s="25" t="s">
        <v>6759</v>
      </c>
      <c r="E4429" s="25" t="s">
        <v>1586</v>
      </c>
    </row>
    <row r="4430" spans="2:5" x14ac:dyDescent="0.2">
      <c r="B4430" s="25" t="s">
        <v>6760</v>
      </c>
      <c r="C4430" s="25">
        <v>500251</v>
      </c>
      <c r="D4430" s="25" t="s">
        <v>6761</v>
      </c>
      <c r="E4430" s="25" t="s">
        <v>390</v>
      </c>
    </row>
    <row r="4431" spans="2:5" x14ac:dyDescent="0.2">
      <c r="B4431" s="25" t="s">
        <v>6762</v>
      </c>
      <c r="C4431" s="25">
        <v>532159</v>
      </c>
      <c r="D4431" s="25" t="s">
        <v>389</v>
      </c>
      <c r="E4431" s="25" t="s">
        <v>372</v>
      </c>
    </row>
    <row r="4432" spans="2:5" x14ac:dyDescent="0.2">
      <c r="B4432" s="25" t="s">
        <v>6763</v>
      </c>
      <c r="C4432" s="25">
        <v>505854</v>
      </c>
      <c r="D4432" s="25" t="s">
        <v>6764</v>
      </c>
      <c r="E4432" s="25" t="s">
        <v>397</v>
      </c>
    </row>
    <row r="4433" spans="2:5" x14ac:dyDescent="0.2">
      <c r="B4433" s="25" t="s">
        <v>6765</v>
      </c>
      <c r="C4433" s="25">
        <v>534369</v>
      </c>
      <c r="D4433" s="25" t="s">
        <v>6766</v>
      </c>
      <c r="E4433" s="25" t="s">
        <v>503</v>
      </c>
    </row>
    <row r="4434" spans="2:5" x14ac:dyDescent="0.2">
      <c r="B4434" s="25" t="s">
        <v>6767</v>
      </c>
      <c r="C4434" s="25">
        <v>531716</v>
      </c>
      <c r="D4434" s="25" t="s">
        <v>389</v>
      </c>
      <c r="E4434" s="25" t="s">
        <v>469</v>
      </c>
    </row>
    <row r="4435" spans="2:5" x14ac:dyDescent="0.2">
      <c r="B4435" s="25" t="s">
        <v>6768</v>
      </c>
      <c r="C4435" s="25">
        <v>521064</v>
      </c>
      <c r="D4435" s="25" t="s">
        <v>6769</v>
      </c>
      <c r="E4435" s="25" t="s">
        <v>404</v>
      </c>
    </row>
    <row r="4436" spans="2:5" x14ac:dyDescent="0.2">
      <c r="B4436" s="25" t="s">
        <v>6770</v>
      </c>
      <c r="C4436" s="25">
        <v>540726</v>
      </c>
      <c r="D4436" s="25" t="s">
        <v>389</v>
      </c>
      <c r="E4436" s="25" t="s">
        <v>411</v>
      </c>
    </row>
    <row r="4437" spans="2:5" x14ac:dyDescent="0.2">
      <c r="B4437" s="25" t="s">
        <v>6771</v>
      </c>
      <c r="C4437" s="25">
        <v>531972</v>
      </c>
      <c r="D4437" s="25" t="s">
        <v>389</v>
      </c>
      <c r="E4437" s="25" t="s">
        <v>574</v>
      </c>
    </row>
    <row r="4438" spans="2:5" x14ac:dyDescent="0.2">
      <c r="B4438" s="25" t="s">
        <v>6772</v>
      </c>
      <c r="C4438" s="25">
        <v>517562</v>
      </c>
      <c r="D4438" s="25" t="s">
        <v>6773</v>
      </c>
      <c r="E4438" s="25" t="s">
        <v>375</v>
      </c>
    </row>
    <row r="4439" spans="2:5" x14ac:dyDescent="0.2">
      <c r="B4439" s="25" t="s">
        <v>6774</v>
      </c>
      <c r="C4439" s="25">
        <v>531658</v>
      </c>
      <c r="D4439" s="25" t="s">
        <v>389</v>
      </c>
      <c r="E4439" s="25" t="s">
        <v>406</v>
      </c>
    </row>
    <row r="4440" spans="2:5" x14ac:dyDescent="0.2">
      <c r="B4440" s="25" t="s">
        <v>6775</v>
      </c>
      <c r="C4440" s="25">
        <v>536565</v>
      </c>
      <c r="D4440" s="25" t="s">
        <v>389</v>
      </c>
      <c r="E4440" s="25" t="s">
        <v>6776</v>
      </c>
    </row>
    <row r="4441" spans="2:5" x14ac:dyDescent="0.2">
      <c r="B4441" s="25" t="s">
        <v>6777</v>
      </c>
      <c r="C4441" s="25">
        <v>531846</v>
      </c>
      <c r="D4441" s="25" t="s">
        <v>389</v>
      </c>
      <c r="E4441" s="25" t="s">
        <v>372</v>
      </c>
    </row>
    <row r="4442" spans="2:5" x14ac:dyDescent="0.2">
      <c r="B4442" s="25" t="s">
        <v>6778</v>
      </c>
      <c r="C4442" s="25">
        <v>531846</v>
      </c>
      <c r="D4442" s="25" t="s">
        <v>389</v>
      </c>
      <c r="E4442" s="25" t="s">
        <v>372</v>
      </c>
    </row>
    <row r="4443" spans="2:5" x14ac:dyDescent="0.2">
      <c r="B4443" s="25" t="s">
        <v>6779</v>
      </c>
      <c r="C4443" s="25">
        <v>534755</v>
      </c>
      <c r="D4443" s="25" t="s">
        <v>6780</v>
      </c>
      <c r="E4443" s="25" t="s">
        <v>372</v>
      </c>
    </row>
    <row r="4444" spans="2:5" x14ac:dyDescent="0.2">
      <c r="B4444" s="25" t="s">
        <v>6781</v>
      </c>
      <c r="C4444" s="25">
        <v>512101</v>
      </c>
      <c r="D4444" s="25" t="s">
        <v>389</v>
      </c>
      <c r="E4444" s="25" t="s">
        <v>427</v>
      </c>
    </row>
    <row r="4445" spans="2:5" x14ac:dyDescent="0.2">
      <c r="B4445" s="25" t="s">
        <v>6782</v>
      </c>
      <c r="C4445" s="25">
        <v>531279</v>
      </c>
      <c r="D4445" s="25" t="s">
        <v>389</v>
      </c>
      <c r="E4445" s="25" t="s">
        <v>406</v>
      </c>
    </row>
    <row r="4446" spans="2:5" x14ac:dyDescent="0.2">
      <c r="B4446" s="25" t="s">
        <v>6783</v>
      </c>
      <c r="C4446" s="25">
        <v>523387</v>
      </c>
      <c r="D4446" s="25" t="s">
        <v>389</v>
      </c>
      <c r="E4446" s="25" t="s">
        <v>503</v>
      </c>
    </row>
    <row r="4447" spans="2:5" x14ac:dyDescent="0.2">
      <c r="B4447" s="25" t="s">
        <v>6784</v>
      </c>
      <c r="C4447" s="25">
        <v>505978</v>
      </c>
      <c r="D4447" s="25" t="s">
        <v>389</v>
      </c>
      <c r="E4447" s="25" t="s">
        <v>744</v>
      </c>
    </row>
    <row r="4448" spans="2:5" x14ac:dyDescent="0.2">
      <c r="B4448" s="25" t="s">
        <v>6785</v>
      </c>
      <c r="C4448" s="25">
        <v>532356</v>
      </c>
      <c r="D4448" s="25" t="s">
        <v>6786</v>
      </c>
      <c r="E4448" s="25" t="s">
        <v>1088</v>
      </c>
    </row>
    <row r="4449" spans="2:5" x14ac:dyDescent="0.2">
      <c r="B4449" s="25" t="s">
        <v>6787</v>
      </c>
      <c r="C4449" s="25">
        <v>538569</v>
      </c>
      <c r="D4449" s="25" t="s">
        <v>6788</v>
      </c>
      <c r="E4449" s="25" t="s">
        <v>755</v>
      </c>
    </row>
    <row r="4450" spans="2:5" x14ac:dyDescent="0.2">
      <c r="B4450" s="25" t="s">
        <v>6789</v>
      </c>
      <c r="C4450" s="25">
        <v>502281</v>
      </c>
      <c r="D4450" s="25" t="s">
        <v>389</v>
      </c>
      <c r="E4450" s="25" t="s">
        <v>917</v>
      </c>
    </row>
    <row r="4451" spans="2:5" x14ac:dyDescent="0.2">
      <c r="B4451" s="25" t="s">
        <v>6790</v>
      </c>
      <c r="C4451" s="25">
        <v>533655</v>
      </c>
      <c r="D4451" s="25" t="s">
        <v>6791</v>
      </c>
      <c r="E4451" s="25" t="s">
        <v>432</v>
      </c>
    </row>
    <row r="4452" spans="2:5" x14ac:dyDescent="0.2">
      <c r="B4452" s="25" t="s">
        <v>6792</v>
      </c>
      <c r="C4452" s="25">
        <v>538579</v>
      </c>
      <c r="D4452" s="25" t="s">
        <v>389</v>
      </c>
      <c r="E4452" s="25" t="s">
        <v>411</v>
      </c>
    </row>
    <row r="4453" spans="2:5" x14ac:dyDescent="0.2">
      <c r="B4453" s="25" t="s">
        <v>6793</v>
      </c>
      <c r="C4453" s="25">
        <v>519303</v>
      </c>
      <c r="D4453" s="25" t="s">
        <v>389</v>
      </c>
      <c r="E4453" s="25" t="s">
        <v>638</v>
      </c>
    </row>
    <row r="4454" spans="2:5" x14ac:dyDescent="0.2">
      <c r="B4454" s="25" t="s">
        <v>6794</v>
      </c>
      <c r="C4454" s="25">
        <v>538597</v>
      </c>
      <c r="D4454" s="25" t="s">
        <v>389</v>
      </c>
      <c r="E4454" s="25" t="s">
        <v>406</v>
      </c>
    </row>
    <row r="4455" spans="2:5" x14ac:dyDescent="0.2">
      <c r="B4455" s="25" t="s">
        <v>6795</v>
      </c>
      <c r="C4455" s="25">
        <v>507747</v>
      </c>
      <c r="D4455" s="25" t="s">
        <v>6796</v>
      </c>
      <c r="E4455" s="25" t="s">
        <v>427</v>
      </c>
    </row>
    <row r="4456" spans="2:5" x14ac:dyDescent="0.2">
      <c r="B4456" s="25" t="s">
        <v>6797</v>
      </c>
      <c r="C4456" s="25">
        <v>517506</v>
      </c>
      <c r="D4456" s="25" t="s">
        <v>6798</v>
      </c>
      <c r="E4456" s="25" t="s">
        <v>1435</v>
      </c>
    </row>
    <row r="4457" spans="2:5" x14ac:dyDescent="0.2">
      <c r="B4457" s="25" t="s">
        <v>6799</v>
      </c>
      <c r="C4457" s="25">
        <v>514236</v>
      </c>
      <c r="D4457" s="25" t="s">
        <v>6800</v>
      </c>
      <c r="E4457" s="25" t="s">
        <v>755</v>
      </c>
    </row>
    <row r="4458" spans="2:5" x14ac:dyDescent="0.2">
      <c r="B4458" s="25" t="s">
        <v>6801</v>
      </c>
      <c r="C4458" s="25">
        <v>540762</v>
      </c>
      <c r="D4458" s="25" t="s">
        <v>6802</v>
      </c>
      <c r="E4458" s="25" t="s">
        <v>744</v>
      </c>
    </row>
    <row r="4459" spans="2:5" x14ac:dyDescent="0.2">
      <c r="B4459" s="25" t="s">
        <v>6803</v>
      </c>
      <c r="C4459" s="25">
        <v>540762</v>
      </c>
      <c r="D4459" s="25" t="s">
        <v>6804</v>
      </c>
      <c r="E4459" s="25" t="s">
        <v>744</v>
      </c>
    </row>
    <row r="4460" spans="2:5" x14ac:dyDescent="0.2">
      <c r="B4460" s="25" t="s">
        <v>6805</v>
      </c>
      <c r="C4460" s="25">
        <v>524514</v>
      </c>
      <c r="D4460" s="25" t="s">
        <v>389</v>
      </c>
      <c r="E4460" s="25" t="s">
        <v>437</v>
      </c>
    </row>
    <row r="4461" spans="2:5" x14ac:dyDescent="0.2">
      <c r="B4461" s="25" t="s">
        <v>6806</v>
      </c>
      <c r="C4461" s="25">
        <v>531088</v>
      </c>
      <c r="D4461" s="25" t="s">
        <v>389</v>
      </c>
      <c r="E4461" s="25" t="s">
        <v>406</v>
      </c>
    </row>
    <row r="4462" spans="2:5" x14ac:dyDescent="0.2">
      <c r="B4462" s="25" t="s">
        <v>6807</v>
      </c>
      <c r="C4462" s="25">
        <v>505285</v>
      </c>
      <c r="D4462" s="25" t="s">
        <v>389</v>
      </c>
      <c r="E4462" s="25" t="s">
        <v>574</v>
      </c>
    </row>
    <row r="4463" spans="2:5" x14ac:dyDescent="0.2">
      <c r="B4463" s="25" t="s">
        <v>6808</v>
      </c>
      <c r="C4463" s="25">
        <v>532948</v>
      </c>
      <c r="D4463" s="25" t="s">
        <v>6809</v>
      </c>
      <c r="E4463" s="25" t="s">
        <v>509</v>
      </c>
    </row>
    <row r="4464" spans="2:5" x14ac:dyDescent="0.2">
      <c r="B4464" s="25" t="s">
        <v>6810</v>
      </c>
      <c r="C4464" s="25">
        <v>504273</v>
      </c>
      <c r="D4464" s="25" t="s">
        <v>389</v>
      </c>
      <c r="E4464" s="25" t="s">
        <v>687</v>
      </c>
    </row>
    <row r="4465" spans="2:5" x14ac:dyDescent="0.2">
      <c r="B4465" s="25" t="s">
        <v>6811</v>
      </c>
      <c r="C4465" s="25">
        <v>531411</v>
      </c>
      <c r="D4465" s="25" t="s">
        <v>389</v>
      </c>
      <c r="E4465" s="25" t="s">
        <v>404</v>
      </c>
    </row>
    <row r="4466" spans="2:5" x14ac:dyDescent="0.2">
      <c r="B4466" s="25" t="s">
        <v>6812</v>
      </c>
      <c r="C4466" s="25">
        <v>506808</v>
      </c>
      <c r="D4466" s="25" t="s">
        <v>389</v>
      </c>
      <c r="E4466" s="25" t="s">
        <v>437</v>
      </c>
    </row>
    <row r="4467" spans="2:5" x14ac:dyDescent="0.2">
      <c r="B4467" s="25" t="s">
        <v>6813</v>
      </c>
      <c r="C4467" s="25">
        <v>532515</v>
      </c>
      <c r="D4467" s="25" t="s">
        <v>6814</v>
      </c>
      <c r="E4467" s="25" t="s">
        <v>1128</v>
      </c>
    </row>
    <row r="4468" spans="2:5" x14ac:dyDescent="0.2">
      <c r="B4468" s="25" t="s">
        <v>6815</v>
      </c>
      <c r="C4468" s="25">
        <v>540083</v>
      </c>
      <c r="D4468" s="25" t="s">
        <v>6816</v>
      </c>
      <c r="E4468" s="25" t="s">
        <v>1128</v>
      </c>
    </row>
    <row r="4469" spans="2:5" x14ac:dyDescent="0.2">
      <c r="B4469" s="25" t="s">
        <v>6817</v>
      </c>
      <c r="C4469" s="25">
        <v>532800</v>
      </c>
      <c r="D4469" s="25" t="s">
        <v>6818</v>
      </c>
      <c r="E4469" s="25" t="s">
        <v>1128</v>
      </c>
    </row>
    <row r="4470" spans="2:5" x14ac:dyDescent="0.2">
      <c r="B4470" s="25" t="s">
        <v>6819</v>
      </c>
      <c r="C4470" s="25">
        <v>532513</v>
      </c>
      <c r="D4470" s="25" t="s">
        <v>6820</v>
      </c>
      <c r="E4470" s="25" t="s">
        <v>486</v>
      </c>
    </row>
    <row r="4471" spans="2:5" x14ac:dyDescent="0.2">
      <c r="B4471" s="25" t="s">
        <v>6821</v>
      </c>
      <c r="C4471" s="25">
        <v>532343</v>
      </c>
      <c r="D4471" s="25" t="s">
        <v>6822</v>
      </c>
      <c r="E4471" s="25" t="s">
        <v>1047</v>
      </c>
    </row>
    <row r="4472" spans="2:5" x14ac:dyDescent="0.2">
      <c r="B4472" s="25" t="s">
        <v>6823</v>
      </c>
      <c r="C4472" s="25">
        <v>509243</v>
      </c>
      <c r="D4472" s="25" t="s">
        <v>6824</v>
      </c>
      <c r="E4472" s="25" t="s">
        <v>869</v>
      </c>
    </row>
    <row r="4473" spans="2:5" x14ac:dyDescent="0.2">
      <c r="B4473" s="25" t="s">
        <v>6825</v>
      </c>
      <c r="C4473" s="25">
        <v>512117</v>
      </c>
      <c r="D4473" s="25" t="s">
        <v>389</v>
      </c>
      <c r="E4473" s="25" t="s">
        <v>810</v>
      </c>
    </row>
    <row r="4474" spans="2:5" x14ac:dyDescent="0.2">
      <c r="B4474" s="25" t="s">
        <v>6826</v>
      </c>
      <c r="C4474" s="25">
        <v>531917</v>
      </c>
      <c r="D4474" s="25" t="s">
        <v>389</v>
      </c>
      <c r="E4474" s="25" t="s">
        <v>482</v>
      </c>
    </row>
    <row r="4475" spans="2:5" x14ac:dyDescent="0.2">
      <c r="B4475" s="25" t="s">
        <v>6827</v>
      </c>
      <c r="C4475" s="25">
        <v>532384</v>
      </c>
      <c r="D4475" s="25" t="s">
        <v>389</v>
      </c>
      <c r="E4475" s="25" t="s">
        <v>427</v>
      </c>
    </row>
    <row r="4476" spans="2:5" x14ac:dyDescent="0.2">
      <c r="B4476" s="25" t="s">
        <v>6828</v>
      </c>
      <c r="C4476" s="25">
        <v>539468</v>
      </c>
      <c r="D4476" s="25" t="s">
        <v>389</v>
      </c>
      <c r="E4476" s="25" t="s">
        <v>406</v>
      </c>
    </row>
    <row r="4477" spans="2:5" x14ac:dyDescent="0.2">
      <c r="B4477" s="25" t="s">
        <v>6829</v>
      </c>
      <c r="C4477" s="25">
        <v>512307</v>
      </c>
      <c r="D4477" s="25" t="s">
        <v>389</v>
      </c>
      <c r="E4477" s="25" t="s">
        <v>404</v>
      </c>
    </row>
    <row r="4478" spans="2:5" x14ac:dyDescent="0.2">
      <c r="B4478" s="25" t="s">
        <v>6830</v>
      </c>
      <c r="C4478" s="25">
        <v>526945</v>
      </c>
      <c r="D4478" s="25" t="s">
        <v>389</v>
      </c>
      <c r="E4478" s="25" t="s">
        <v>796</v>
      </c>
    </row>
    <row r="4479" spans="2:5" x14ac:dyDescent="0.2">
      <c r="B4479" s="25" t="s">
        <v>6831</v>
      </c>
      <c r="C4479" s="25">
        <v>541338</v>
      </c>
      <c r="D4479" s="25" t="s">
        <v>389</v>
      </c>
      <c r="E4479" s="25" t="s">
        <v>503</v>
      </c>
    </row>
    <row r="4480" spans="2:5" x14ac:dyDescent="0.2">
      <c r="B4480" s="25" t="s">
        <v>6832</v>
      </c>
      <c r="C4480" s="25">
        <v>500464</v>
      </c>
      <c r="D4480" s="25" t="s">
        <v>6833</v>
      </c>
      <c r="E4480" s="25" t="s">
        <v>744</v>
      </c>
    </row>
    <row r="4481" spans="2:5" x14ac:dyDescent="0.2">
      <c r="B4481" s="25" t="s">
        <v>6834</v>
      </c>
      <c r="C4481" s="25">
        <v>532505</v>
      </c>
      <c r="D4481" s="25" t="s">
        <v>6835</v>
      </c>
      <c r="E4481" s="25" t="s">
        <v>707</v>
      </c>
    </row>
    <row r="4482" spans="2:5" x14ac:dyDescent="0.2">
      <c r="B4482" s="25" t="s">
        <v>6836</v>
      </c>
      <c r="C4482" s="25">
        <v>530131</v>
      </c>
      <c r="D4482" s="25" t="s">
        <v>389</v>
      </c>
      <c r="E4482" s="25" t="s">
        <v>402</v>
      </c>
    </row>
    <row r="4483" spans="2:5" x14ac:dyDescent="0.2">
      <c r="B4483" s="25" t="s">
        <v>6837</v>
      </c>
      <c r="C4483" s="25">
        <v>539518</v>
      </c>
      <c r="D4483" s="25" t="s">
        <v>389</v>
      </c>
      <c r="E4483" s="25" t="s">
        <v>423</v>
      </c>
    </row>
    <row r="4484" spans="2:5" x14ac:dyDescent="0.2">
      <c r="B4484" s="25" t="s">
        <v>6838</v>
      </c>
      <c r="C4484" s="25">
        <v>500148</v>
      </c>
      <c r="D4484" s="25" t="s">
        <v>6839</v>
      </c>
      <c r="E4484" s="25" t="s">
        <v>584</v>
      </c>
    </row>
    <row r="4485" spans="2:5" x14ac:dyDescent="0.2">
      <c r="B4485" s="25" t="s">
        <v>6840</v>
      </c>
      <c r="C4485" s="25">
        <v>539141</v>
      </c>
      <c r="D4485" s="25" t="s">
        <v>6841</v>
      </c>
      <c r="E4485" s="25" t="s">
        <v>1128</v>
      </c>
    </row>
    <row r="4486" spans="2:5" x14ac:dyDescent="0.2">
      <c r="B4486" s="25" t="s">
        <v>6842</v>
      </c>
      <c r="C4486" s="25">
        <v>539141</v>
      </c>
      <c r="D4486" s="25" t="s">
        <v>6841</v>
      </c>
      <c r="E4486" s="25" t="s">
        <v>1128</v>
      </c>
    </row>
    <row r="4487" spans="2:5" x14ac:dyDescent="0.2">
      <c r="B4487" s="25" t="s">
        <v>6843</v>
      </c>
      <c r="C4487" s="25">
        <v>511742</v>
      </c>
      <c r="D4487" s="25" t="s">
        <v>389</v>
      </c>
      <c r="E4487" s="25" t="s">
        <v>406</v>
      </c>
    </row>
    <row r="4488" spans="2:5" x14ac:dyDescent="0.2">
      <c r="B4488" s="25" t="s">
        <v>6844</v>
      </c>
      <c r="C4488" s="25">
        <v>533644</v>
      </c>
      <c r="D4488" s="25" t="s">
        <v>6845</v>
      </c>
      <c r="E4488" s="25" t="s">
        <v>432</v>
      </c>
    </row>
    <row r="4489" spans="2:5" x14ac:dyDescent="0.2">
      <c r="B4489" s="25" t="s">
        <v>6846</v>
      </c>
      <c r="C4489" s="25">
        <v>539874</v>
      </c>
      <c r="D4489" s="25" t="s">
        <v>6847</v>
      </c>
      <c r="E4489" s="25" t="s">
        <v>406</v>
      </c>
    </row>
    <row r="4490" spans="2:5" x14ac:dyDescent="0.2">
      <c r="B4490" s="25" t="s">
        <v>6848</v>
      </c>
      <c r="C4490" s="25" t="s">
        <v>389</v>
      </c>
      <c r="D4490" s="25" t="s">
        <v>6849</v>
      </c>
      <c r="E4490" s="25" t="s">
        <v>400</v>
      </c>
    </row>
    <row r="4491" spans="2:5" x14ac:dyDescent="0.2">
      <c r="B4491" s="25" t="s">
        <v>6850</v>
      </c>
      <c r="C4491" s="25">
        <v>538706</v>
      </c>
      <c r="D4491" s="25" t="s">
        <v>389</v>
      </c>
      <c r="E4491" s="25" t="s">
        <v>687</v>
      </c>
    </row>
    <row r="4492" spans="2:5" x14ac:dyDescent="0.2">
      <c r="B4492" s="25" t="s">
        <v>6851</v>
      </c>
      <c r="C4492" s="25">
        <v>538706</v>
      </c>
      <c r="D4492" s="25" t="s">
        <v>389</v>
      </c>
      <c r="E4492" s="25" t="s">
        <v>687</v>
      </c>
    </row>
    <row r="4493" spans="2:5" x14ac:dyDescent="0.2">
      <c r="B4493" s="25" t="s">
        <v>6852</v>
      </c>
      <c r="C4493" s="25">
        <v>506685</v>
      </c>
      <c r="D4493" s="25" t="s">
        <v>389</v>
      </c>
      <c r="E4493" s="25" t="s">
        <v>549</v>
      </c>
    </row>
    <row r="4494" spans="2:5" x14ac:dyDescent="0.2">
      <c r="B4494" s="25" t="s">
        <v>6853</v>
      </c>
      <c r="C4494" s="25">
        <v>532538</v>
      </c>
      <c r="D4494" s="25" t="s">
        <v>6854</v>
      </c>
      <c r="E4494" s="25" t="s">
        <v>402</v>
      </c>
    </row>
    <row r="4495" spans="2:5" x14ac:dyDescent="0.2">
      <c r="B4495" s="25" t="s">
        <v>6855</v>
      </c>
      <c r="C4495" s="25">
        <v>500231</v>
      </c>
      <c r="D4495" s="25" t="s">
        <v>6856</v>
      </c>
      <c r="E4495" s="25" t="s">
        <v>449</v>
      </c>
    </row>
    <row r="4496" spans="2:5" x14ac:dyDescent="0.2">
      <c r="B4496" s="25" t="s">
        <v>6857</v>
      </c>
      <c r="C4496" s="25">
        <v>539798</v>
      </c>
      <c r="D4496" s="25" t="s">
        <v>389</v>
      </c>
      <c r="E4496" s="25" t="s">
        <v>712</v>
      </c>
    </row>
    <row r="4497" spans="2:5" x14ac:dyDescent="0.2">
      <c r="B4497" s="25" t="s">
        <v>6858</v>
      </c>
      <c r="C4497" s="25">
        <v>504605</v>
      </c>
      <c r="D4497" s="25" t="s">
        <v>389</v>
      </c>
      <c r="E4497" s="25" t="s">
        <v>712</v>
      </c>
    </row>
    <row r="4498" spans="2:5" x14ac:dyDescent="0.2">
      <c r="B4498" s="25" t="s">
        <v>6859</v>
      </c>
      <c r="C4498" s="25">
        <v>506690</v>
      </c>
      <c r="D4498" s="25" t="s">
        <v>6860</v>
      </c>
      <c r="E4498" s="25" t="s">
        <v>427</v>
      </c>
    </row>
    <row r="4499" spans="2:5" x14ac:dyDescent="0.2">
      <c r="B4499" s="25" t="s">
        <v>6861</v>
      </c>
      <c r="C4499" s="25">
        <v>541503</v>
      </c>
      <c r="D4499" s="25" t="s">
        <v>389</v>
      </c>
      <c r="E4499" s="25" t="s">
        <v>2381</v>
      </c>
    </row>
    <row r="4500" spans="2:5" x14ac:dyDescent="0.2">
      <c r="B4500" s="25" t="s">
        <v>6862</v>
      </c>
      <c r="C4500" s="25" t="s">
        <v>389</v>
      </c>
      <c r="D4500" s="25" t="s">
        <v>6863</v>
      </c>
      <c r="E4500" s="25" t="s">
        <v>400</v>
      </c>
    </row>
    <row r="4501" spans="2:5" x14ac:dyDescent="0.2">
      <c r="B4501" s="25" t="s">
        <v>6864</v>
      </c>
      <c r="C4501" s="25">
        <v>503671</v>
      </c>
      <c r="D4501" s="25" t="s">
        <v>389</v>
      </c>
      <c r="E4501" s="25" t="s">
        <v>372</v>
      </c>
    </row>
    <row r="4502" spans="2:5" x14ac:dyDescent="0.2">
      <c r="B4502" s="25" t="s">
        <v>6865</v>
      </c>
      <c r="C4502" s="25">
        <v>512595</v>
      </c>
      <c r="D4502" s="25" t="s">
        <v>6866</v>
      </c>
      <c r="E4502" s="25" t="s">
        <v>945</v>
      </c>
    </row>
    <row r="4503" spans="2:5" x14ac:dyDescent="0.2">
      <c r="B4503" s="25" t="s">
        <v>6867</v>
      </c>
      <c r="C4503" s="25">
        <v>532477</v>
      </c>
      <c r="D4503" s="25" t="s">
        <v>6868</v>
      </c>
      <c r="E4503" s="25" t="s">
        <v>707</v>
      </c>
    </row>
    <row r="4504" spans="2:5" x14ac:dyDescent="0.2">
      <c r="B4504" s="25" t="s">
        <v>6869</v>
      </c>
      <c r="C4504" s="25">
        <v>526799</v>
      </c>
      <c r="D4504" s="25" t="s">
        <v>389</v>
      </c>
      <c r="E4504" s="25" t="s">
        <v>584</v>
      </c>
    </row>
    <row r="4505" spans="2:5" x14ac:dyDescent="0.2">
      <c r="B4505" s="25" t="s">
        <v>6870</v>
      </c>
      <c r="C4505" s="25">
        <v>500429</v>
      </c>
      <c r="D4505" s="25" t="s">
        <v>6871</v>
      </c>
      <c r="E4505" s="25" t="s">
        <v>411</v>
      </c>
    </row>
    <row r="4506" spans="2:5" x14ac:dyDescent="0.2">
      <c r="B4506" s="25" t="s">
        <v>6872</v>
      </c>
      <c r="C4506" s="25">
        <v>526957</v>
      </c>
      <c r="D4506" s="25" t="s">
        <v>389</v>
      </c>
      <c r="E4506" s="25" t="s">
        <v>884</v>
      </c>
    </row>
    <row r="4507" spans="2:5" x14ac:dyDescent="0.2">
      <c r="B4507" s="25" t="s">
        <v>6873</v>
      </c>
      <c r="C4507" s="25">
        <v>532646</v>
      </c>
      <c r="D4507" s="25" t="s">
        <v>6874</v>
      </c>
      <c r="E4507" s="25" t="s">
        <v>884</v>
      </c>
    </row>
    <row r="4508" spans="2:5" x14ac:dyDescent="0.2">
      <c r="B4508" s="25" t="s">
        <v>6875</v>
      </c>
      <c r="C4508" s="25">
        <v>530997</v>
      </c>
      <c r="D4508" s="25" t="s">
        <v>389</v>
      </c>
      <c r="E4508" s="25" t="s">
        <v>587</v>
      </c>
    </row>
    <row r="4509" spans="2:5" x14ac:dyDescent="0.2">
      <c r="B4509" s="25" t="s">
        <v>6876</v>
      </c>
      <c r="C4509" s="25">
        <v>521226</v>
      </c>
      <c r="D4509" s="25" t="s">
        <v>389</v>
      </c>
      <c r="E4509" s="25" t="s">
        <v>404</v>
      </c>
    </row>
    <row r="4510" spans="2:5" x14ac:dyDescent="0.2">
      <c r="B4510" s="25" t="s">
        <v>6877</v>
      </c>
      <c r="C4510" s="25">
        <v>526113</v>
      </c>
      <c r="D4510" s="25" t="s">
        <v>389</v>
      </c>
      <c r="E4510" s="25" t="s">
        <v>449</v>
      </c>
    </row>
    <row r="4511" spans="2:5" x14ac:dyDescent="0.2">
      <c r="B4511" s="25" t="s">
        <v>6878</v>
      </c>
      <c r="C4511" s="25">
        <v>537582</v>
      </c>
      <c r="D4511" s="25" t="s">
        <v>389</v>
      </c>
      <c r="E4511" s="25" t="s">
        <v>475</v>
      </c>
    </row>
    <row r="4512" spans="2:5" x14ac:dyDescent="0.2">
      <c r="B4512" s="25" t="s">
        <v>6879</v>
      </c>
      <c r="C4512" s="25">
        <v>538610</v>
      </c>
      <c r="D4512" s="25" t="s">
        <v>389</v>
      </c>
      <c r="E4512" s="25" t="s">
        <v>712</v>
      </c>
    </row>
    <row r="4513" spans="2:5" x14ac:dyDescent="0.2">
      <c r="B4513" s="25" t="s">
        <v>6880</v>
      </c>
      <c r="C4513" s="25">
        <v>532035</v>
      </c>
      <c r="D4513" s="25" t="s">
        <v>389</v>
      </c>
      <c r="E4513" s="25" t="s">
        <v>406</v>
      </c>
    </row>
    <row r="4514" spans="2:5" x14ac:dyDescent="0.2">
      <c r="B4514" s="25" t="s">
        <v>6881</v>
      </c>
      <c r="C4514" s="25">
        <v>531831</v>
      </c>
      <c r="D4514" s="25" t="s">
        <v>389</v>
      </c>
      <c r="E4514" s="25" t="s">
        <v>447</v>
      </c>
    </row>
    <row r="4515" spans="2:5" x14ac:dyDescent="0.2">
      <c r="B4515" s="25" t="s">
        <v>6882</v>
      </c>
      <c r="C4515" s="25">
        <v>531867</v>
      </c>
      <c r="D4515" s="25" t="s">
        <v>389</v>
      </c>
      <c r="E4515" s="25" t="s">
        <v>411</v>
      </c>
    </row>
    <row r="4516" spans="2:5" x14ac:dyDescent="0.2">
      <c r="B4516" s="25" t="s">
        <v>6883</v>
      </c>
      <c r="C4516" s="25">
        <v>507878</v>
      </c>
      <c r="D4516" s="25" t="s">
        <v>6884</v>
      </c>
      <c r="E4516" s="25" t="s">
        <v>475</v>
      </c>
    </row>
    <row r="4517" spans="2:5" x14ac:dyDescent="0.2">
      <c r="B4517" s="25" t="s">
        <v>6885</v>
      </c>
      <c r="C4517" s="25">
        <v>533171</v>
      </c>
      <c r="D4517" s="25" t="s">
        <v>6886</v>
      </c>
      <c r="E4517" s="25" t="s">
        <v>707</v>
      </c>
    </row>
    <row r="4518" spans="2:5" x14ac:dyDescent="0.2">
      <c r="B4518" s="25" t="s">
        <v>6887</v>
      </c>
      <c r="C4518" s="25">
        <v>532478</v>
      </c>
      <c r="D4518" s="25" t="s">
        <v>6888</v>
      </c>
      <c r="E4518" s="25" t="s">
        <v>1021</v>
      </c>
    </row>
    <row r="4519" spans="2:5" x14ac:dyDescent="0.2">
      <c r="B4519" s="25" t="s">
        <v>6889</v>
      </c>
      <c r="C4519" s="25">
        <v>531091</v>
      </c>
      <c r="D4519" s="25" t="s">
        <v>389</v>
      </c>
      <c r="E4519" s="25" t="s">
        <v>406</v>
      </c>
    </row>
    <row r="4520" spans="2:5" x14ac:dyDescent="0.2">
      <c r="B4520" s="25" t="s">
        <v>6890</v>
      </c>
      <c r="C4520" s="25">
        <v>522014</v>
      </c>
      <c r="D4520" s="25" t="s">
        <v>389</v>
      </c>
      <c r="E4520" s="25" t="s">
        <v>574</v>
      </c>
    </row>
    <row r="4521" spans="2:5" x14ac:dyDescent="0.2">
      <c r="B4521" s="25" t="s">
        <v>6891</v>
      </c>
      <c r="C4521" s="25">
        <v>502893</v>
      </c>
      <c r="D4521" s="25" t="s">
        <v>389</v>
      </c>
      <c r="E4521" s="25" t="s">
        <v>395</v>
      </c>
    </row>
    <row r="4522" spans="2:5" x14ac:dyDescent="0.2">
      <c r="B4522" s="25" t="s">
        <v>6892</v>
      </c>
      <c r="C4522" s="25">
        <v>507808</v>
      </c>
      <c r="D4522" s="25" t="s">
        <v>389</v>
      </c>
      <c r="E4522" s="25" t="s">
        <v>406</v>
      </c>
    </row>
    <row r="4523" spans="2:5" x14ac:dyDescent="0.2">
      <c r="B4523" s="25" t="s">
        <v>6893</v>
      </c>
      <c r="C4523" s="25" t="s">
        <v>389</v>
      </c>
      <c r="D4523" s="25" t="s">
        <v>6894</v>
      </c>
      <c r="E4523" s="25" t="s">
        <v>400</v>
      </c>
    </row>
    <row r="4524" spans="2:5" x14ac:dyDescent="0.2">
      <c r="B4524" s="25" t="s">
        <v>6895</v>
      </c>
      <c r="C4524" s="25">
        <v>532432</v>
      </c>
      <c r="D4524" s="25" t="s">
        <v>6896</v>
      </c>
      <c r="E4524" s="25" t="s">
        <v>1021</v>
      </c>
    </row>
    <row r="4525" spans="2:5" x14ac:dyDescent="0.2">
      <c r="B4525" s="25" t="s">
        <v>6897</v>
      </c>
      <c r="C4525" s="25">
        <v>521188</v>
      </c>
      <c r="D4525" s="25" t="s">
        <v>389</v>
      </c>
      <c r="E4525" s="25" t="s">
        <v>404</v>
      </c>
    </row>
    <row r="4526" spans="2:5" x14ac:dyDescent="0.2">
      <c r="B4526" s="25" t="s">
        <v>6898</v>
      </c>
      <c r="C4526" s="25">
        <v>522091</v>
      </c>
      <c r="D4526" s="25" t="s">
        <v>389</v>
      </c>
      <c r="E4526" s="25" t="s">
        <v>432</v>
      </c>
    </row>
    <row r="4527" spans="2:5" x14ac:dyDescent="0.2">
      <c r="B4527" s="25" t="s">
        <v>6899</v>
      </c>
      <c r="C4527" s="25">
        <v>532746</v>
      </c>
      <c r="D4527" s="25" t="s">
        <v>6900</v>
      </c>
      <c r="E4527" s="25" t="s">
        <v>787</v>
      </c>
    </row>
    <row r="4528" spans="2:5" x14ac:dyDescent="0.2">
      <c r="B4528" s="25" t="s">
        <v>6901</v>
      </c>
      <c r="C4528" s="25" t="s">
        <v>389</v>
      </c>
      <c r="D4528" s="25" t="s">
        <v>6902</v>
      </c>
      <c r="E4528" s="25" t="s">
        <v>400</v>
      </c>
    </row>
    <row r="4529" spans="2:5" x14ac:dyDescent="0.2">
      <c r="B4529" s="25" t="s">
        <v>6903</v>
      </c>
      <c r="C4529" s="25" t="s">
        <v>389</v>
      </c>
      <c r="D4529" s="25" t="s">
        <v>6902</v>
      </c>
      <c r="E4529" s="25" t="s">
        <v>400</v>
      </c>
    </row>
    <row r="4530" spans="2:5" x14ac:dyDescent="0.2">
      <c r="B4530" s="25" t="s">
        <v>6904</v>
      </c>
      <c r="C4530" s="25">
        <v>532378</v>
      </c>
      <c r="D4530" s="25" t="s">
        <v>389</v>
      </c>
      <c r="E4530" s="25" t="s">
        <v>392</v>
      </c>
    </row>
    <row r="4531" spans="2:5" x14ac:dyDescent="0.2">
      <c r="B4531" s="25" t="s">
        <v>6905</v>
      </c>
      <c r="C4531" s="25">
        <v>539314</v>
      </c>
      <c r="D4531" s="25" t="s">
        <v>389</v>
      </c>
      <c r="E4531" s="25" t="s">
        <v>744</v>
      </c>
    </row>
    <row r="4532" spans="2:5" x14ac:dyDescent="0.2">
      <c r="B4532" s="25" t="s">
        <v>6906</v>
      </c>
      <c r="C4532" s="25">
        <v>504212</v>
      </c>
      <c r="D4532" s="25" t="s">
        <v>6907</v>
      </c>
      <c r="E4532" s="25" t="s">
        <v>687</v>
      </c>
    </row>
    <row r="4533" spans="2:5" x14ac:dyDescent="0.2">
      <c r="B4533" s="25" t="s">
        <v>6908</v>
      </c>
      <c r="C4533" s="25">
        <v>531963</v>
      </c>
      <c r="D4533" s="25" t="s">
        <v>389</v>
      </c>
      <c r="E4533" s="25" t="s">
        <v>810</v>
      </c>
    </row>
    <row r="4534" spans="2:5" x14ac:dyDescent="0.2">
      <c r="B4534" s="25" t="s">
        <v>6909</v>
      </c>
      <c r="C4534" s="25">
        <v>523519</v>
      </c>
      <c r="D4534" s="25" t="s">
        <v>389</v>
      </c>
      <c r="E4534" s="25" t="s">
        <v>411</v>
      </c>
    </row>
    <row r="4535" spans="2:5" x14ac:dyDescent="0.2">
      <c r="B4535" s="25" t="s">
        <v>6910</v>
      </c>
      <c r="C4535" s="25">
        <v>504673</v>
      </c>
      <c r="D4535" s="25" t="s">
        <v>389</v>
      </c>
      <c r="E4535" s="25" t="s">
        <v>694</v>
      </c>
    </row>
    <row r="4536" spans="2:5" x14ac:dyDescent="0.2">
      <c r="B4536" s="25" t="s">
        <v>6911</v>
      </c>
      <c r="C4536" s="25">
        <v>524408</v>
      </c>
      <c r="D4536" s="25" t="s">
        <v>389</v>
      </c>
      <c r="E4536" s="25" t="s">
        <v>437</v>
      </c>
    </row>
    <row r="4537" spans="2:5" x14ac:dyDescent="0.2">
      <c r="B4537" s="25" t="s">
        <v>6912</v>
      </c>
      <c r="C4537" s="25">
        <v>514144</v>
      </c>
      <c r="D4537" s="25" t="s">
        <v>389</v>
      </c>
      <c r="E4537" s="25" t="s">
        <v>404</v>
      </c>
    </row>
    <row r="4538" spans="2:5" x14ac:dyDescent="0.2">
      <c r="B4538" s="25" t="s">
        <v>6913</v>
      </c>
      <c r="C4538" s="25">
        <v>512408</v>
      </c>
      <c r="D4538" s="25" t="s">
        <v>389</v>
      </c>
      <c r="E4538" s="25" t="s">
        <v>404</v>
      </c>
    </row>
    <row r="4539" spans="2:5" x14ac:dyDescent="0.2">
      <c r="B4539" s="25" t="s">
        <v>6914</v>
      </c>
      <c r="C4539" s="25">
        <v>531762</v>
      </c>
      <c r="D4539" s="25" t="s">
        <v>389</v>
      </c>
      <c r="E4539" s="25" t="s">
        <v>427</v>
      </c>
    </row>
    <row r="4540" spans="2:5" x14ac:dyDescent="0.2">
      <c r="B4540" s="25" t="s">
        <v>6915</v>
      </c>
      <c r="C4540" s="25">
        <v>511764</v>
      </c>
      <c r="D4540" s="25" t="s">
        <v>389</v>
      </c>
      <c r="E4540" s="25" t="s">
        <v>406</v>
      </c>
    </row>
    <row r="4541" spans="2:5" x14ac:dyDescent="0.2">
      <c r="B4541" s="25" t="s">
        <v>6916</v>
      </c>
      <c r="C4541" s="25">
        <v>512070</v>
      </c>
      <c r="D4541" s="25" t="s">
        <v>6917</v>
      </c>
      <c r="E4541" s="25" t="s">
        <v>533</v>
      </c>
    </row>
    <row r="4542" spans="2:5" x14ac:dyDescent="0.2">
      <c r="B4542" s="25" t="s">
        <v>6918</v>
      </c>
      <c r="C4542" s="25">
        <v>531390</v>
      </c>
      <c r="D4542" s="25" t="s">
        <v>389</v>
      </c>
      <c r="E4542" s="25" t="s">
        <v>406</v>
      </c>
    </row>
    <row r="4543" spans="2:5" x14ac:dyDescent="0.2">
      <c r="B4543" s="25" t="s">
        <v>6919</v>
      </c>
      <c r="C4543" s="25" t="s">
        <v>389</v>
      </c>
      <c r="D4543" s="25" t="s">
        <v>6920</v>
      </c>
      <c r="E4543" s="25" t="s">
        <v>400</v>
      </c>
    </row>
    <row r="4544" spans="2:5" x14ac:dyDescent="0.2">
      <c r="B4544" s="25" t="s">
        <v>6921</v>
      </c>
      <c r="C4544" s="25">
        <v>526987</v>
      </c>
      <c r="D4544" s="25" t="s">
        <v>6922</v>
      </c>
      <c r="E4544" s="25" t="s">
        <v>411</v>
      </c>
    </row>
    <row r="4545" spans="2:5" x14ac:dyDescent="0.2">
      <c r="B4545" s="25" t="s">
        <v>6923</v>
      </c>
      <c r="C4545" s="25">
        <v>532402</v>
      </c>
      <c r="D4545" s="25" t="s">
        <v>389</v>
      </c>
      <c r="E4545" s="25" t="s">
        <v>482</v>
      </c>
    </row>
    <row r="4546" spans="2:5" x14ac:dyDescent="0.2">
      <c r="B4546" s="25" t="s">
        <v>6924</v>
      </c>
      <c r="C4546" s="25">
        <v>532398</v>
      </c>
      <c r="D4546" s="25" t="s">
        <v>6925</v>
      </c>
      <c r="E4546" s="25" t="s">
        <v>482</v>
      </c>
    </row>
    <row r="4547" spans="2:5" x14ac:dyDescent="0.2">
      <c r="B4547" s="25" t="s">
        <v>6926</v>
      </c>
      <c r="C4547" s="25">
        <v>517146</v>
      </c>
      <c r="D4547" s="25" t="s">
        <v>6927</v>
      </c>
      <c r="E4547" s="25" t="s">
        <v>712</v>
      </c>
    </row>
    <row r="4548" spans="2:5" x14ac:dyDescent="0.2">
      <c r="B4548" s="25" t="s">
        <v>6928</v>
      </c>
      <c r="C4548" s="25">
        <v>511507</v>
      </c>
      <c r="D4548" s="25" t="s">
        <v>389</v>
      </c>
      <c r="E4548" s="25" t="s">
        <v>406</v>
      </c>
    </row>
    <row r="4549" spans="2:5" x14ac:dyDescent="0.2">
      <c r="B4549" s="25" t="s">
        <v>6929</v>
      </c>
      <c r="C4549" s="25" t="s">
        <v>389</v>
      </c>
      <c r="D4549" s="25" t="s">
        <v>6930</v>
      </c>
      <c r="E4549" s="25" t="s">
        <v>400</v>
      </c>
    </row>
    <row r="4550" spans="2:5" x14ac:dyDescent="0.2">
      <c r="B4550" s="25" t="s">
        <v>6931</v>
      </c>
      <c r="C4550" s="25">
        <v>511736</v>
      </c>
      <c r="D4550" s="25" t="s">
        <v>389</v>
      </c>
      <c r="E4550" s="25" t="s">
        <v>411</v>
      </c>
    </row>
    <row r="4551" spans="2:5" x14ac:dyDescent="0.2">
      <c r="B4551" s="25" t="s">
        <v>6932</v>
      </c>
      <c r="C4551" s="25">
        <v>532765</v>
      </c>
      <c r="D4551" s="25" t="s">
        <v>6933</v>
      </c>
      <c r="E4551" s="25" t="s">
        <v>587</v>
      </c>
    </row>
    <row r="4552" spans="2:5" x14ac:dyDescent="0.2">
      <c r="B4552" s="25" t="s">
        <v>6934</v>
      </c>
      <c r="C4552" s="25">
        <v>590101</v>
      </c>
      <c r="D4552" s="25" t="s">
        <v>6935</v>
      </c>
      <c r="E4552" s="25" t="s">
        <v>372</v>
      </c>
    </row>
    <row r="4553" spans="2:5" x14ac:dyDescent="0.2">
      <c r="B4553" s="25" t="s">
        <v>6936</v>
      </c>
      <c r="C4553" s="25">
        <v>500426</v>
      </c>
      <c r="D4553" s="25" t="s">
        <v>389</v>
      </c>
      <c r="E4553" s="25" t="s">
        <v>475</v>
      </c>
    </row>
    <row r="4554" spans="2:5" x14ac:dyDescent="0.2">
      <c r="B4554" s="25" t="s">
        <v>6937</v>
      </c>
      <c r="C4554" s="25">
        <v>513216</v>
      </c>
      <c r="D4554" s="25" t="s">
        <v>6938</v>
      </c>
      <c r="E4554" s="25" t="s">
        <v>421</v>
      </c>
    </row>
    <row r="4555" spans="2:5" x14ac:dyDescent="0.2">
      <c r="B4555" s="25" t="s">
        <v>6939</v>
      </c>
      <c r="C4555" s="25">
        <v>532729</v>
      </c>
      <c r="D4555" s="25" t="s">
        <v>6940</v>
      </c>
      <c r="E4555" s="25" t="s">
        <v>1088</v>
      </c>
    </row>
    <row r="4556" spans="2:5" x14ac:dyDescent="0.2">
      <c r="B4556" s="25" t="s">
        <v>6941</v>
      </c>
      <c r="C4556" s="25">
        <v>500254</v>
      </c>
      <c r="D4556" s="25" t="s">
        <v>6942</v>
      </c>
      <c r="E4556" s="25" t="s">
        <v>421</v>
      </c>
    </row>
    <row r="4557" spans="2:5" x14ac:dyDescent="0.2">
      <c r="B4557" s="25" t="s">
        <v>6943</v>
      </c>
      <c r="C4557" s="25">
        <v>511110</v>
      </c>
      <c r="D4557" s="25" t="s">
        <v>389</v>
      </c>
      <c r="E4557" s="25" t="s">
        <v>372</v>
      </c>
    </row>
    <row r="4558" spans="2:5" x14ac:dyDescent="0.2">
      <c r="B4558" s="25" t="s">
        <v>6944</v>
      </c>
      <c r="C4558" s="25">
        <v>539123</v>
      </c>
      <c r="D4558" s="25" t="s">
        <v>389</v>
      </c>
      <c r="E4558" s="25" t="s">
        <v>409</v>
      </c>
    </row>
    <row r="4559" spans="2:5" x14ac:dyDescent="0.2">
      <c r="B4559" s="25" t="s">
        <v>6945</v>
      </c>
      <c r="C4559" s="25">
        <v>542654</v>
      </c>
      <c r="D4559" s="25" t="s">
        <v>6946</v>
      </c>
      <c r="E4559" s="25" t="s">
        <v>390</v>
      </c>
    </row>
    <row r="4560" spans="2:5" x14ac:dyDescent="0.2">
      <c r="B4560" s="25" t="s">
        <v>6947</v>
      </c>
      <c r="C4560" s="25">
        <v>523888</v>
      </c>
      <c r="D4560" s="25" t="s">
        <v>389</v>
      </c>
      <c r="E4560" s="25" t="s">
        <v>869</v>
      </c>
    </row>
    <row r="4561" spans="2:5" x14ac:dyDescent="0.2">
      <c r="B4561" s="25" t="s">
        <v>6948</v>
      </c>
      <c r="C4561" s="25">
        <v>531266</v>
      </c>
      <c r="D4561" s="25" t="s">
        <v>6949</v>
      </c>
      <c r="E4561" s="25" t="s">
        <v>467</v>
      </c>
    </row>
    <row r="4562" spans="2:5" x14ac:dyDescent="0.2">
      <c r="B4562" s="25" t="s">
        <v>6950</v>
      </c>
      <c r="C4562" s="25">
        <v>532867</v>
      </c>
      <c r="D4562" s="25" t="s">
        <v>6951</v>
      </c>
      <c r="E4562" s="25" t="s">
        <v>558</v>
      </c>
    </row>
    <row r="4563" spans="2:5" x14ac:dyDescent="0.2">
      <c r="B4563" s="25" t="s">
        <v>6952</v>
      </c>
      <c r="C4563" s="25">
        <v>533269</v>
      </c>
      <c r="D4563" s="25" t="s">
        <v>6953</v>
      </c>
      <c r="E4563" s="25" t="s">
        <v>414</v>
      </c>
    </row>
    <row r="4564" spans="2:5" x14ac:dyDescent="0.2">
      <c r="B4564" s="25" t="s">
        <v>6954</v>
      </c>
      <c r="C4564" s="25">
        <v>532320</v>
      </c>
      <c r="D4564" s="25" t="s">
        <v>389</v>
      </c>
      <c r="E4564" s="25" t="s">
        <v>406</v>
      </c>
    </row>
    <row r="4565" spans="2:5" x14ac:dyDescent="0.2">
      <c r="B4565" s="25" t="s">
        <v>6955</v>
      </c>
      <c r="C4565" s="25">
        <v>519152</v>
      </c>
      <c r="D4565" s="25" t="s">
        <v>389</v>
      </c>
      <c r="E4565" s="25" t="s">
        <v>411</v>
      </c>
    </row>
    <row r="4566" spans="2:5" x14ac:dyDescent="0.2">
      <c r="B4566" s="25" t="s">
        <v>6956</v>
      </c>
      <c r="C4566" s="25">
        <v>519156</v>
      </c>
      <c r="D4566" s="25" t="s">
        <v>6957</v>
      </c>
      <c r="E4566" s="25" t="s">
        <v>449</v>
      </c>
    </row>
    <row r="4567" spans="2:5" x14ac:dyDescent="0.2">
      <c r="B4567" s="25" t="s">
        <v>6958</v>
      </c>
      <c r="C4567" s="25" t="s">
        <v>389</v>
      </c>
      <c r="D4567" s="25" t="s">
        <v>6959</v>
      </c>
      <c r="E4567" s="25" t="s">
        <v>400</v>
      </c>
    </row>
    <row r="4568" spans="2:5" x14ac:dyDescent="0.2">
      <c r="B4568" s="25" t="s">
        <v>6960</v>
      </c>
      <c r="C4568" s="25">
        <v>531676</v>
      </c>
      <c r="D4568" s="25" t="s">
        <v>389</v>
      </c>
      <c r="E4568" s="25" t="s">
        <v>449</v>
      </c>
    </row>
    <row r="4569" spans="2:5" x14ac:dyDescent="0.2">
      <c r="B4569" s="25" t="s">
        <v>6961</v>
      </c>
      <c r="C4569" s="25">
        <v>532156</v>
      </c>
      <c r="D4569" s="25" t="s">
        <v>6962</v>
      </c>
      <c r="E4569" s="25" t="s">
        <v>503</v>
      </c>
    </row>
    <row r="4570" spans="2:5" x14ac:dyDescent="0.2">
      <c r="B4570" s="25" t="s">
        <v>6963</v>
      </c>
      <c r="C4570" s="25" t="s">
        <v>389</v>
      </c>
      <c r="D4570" s="25" t="s">
        <v>6964</v>
      </c>
      <c r="E4570" s="25" t="s">
        <v>400</v>
      </c>
    </row>
    <row r="4571" spans="2:5" x14ac:dyDescent="0.2">
      <c r="B4571" s="25" t="s">
        <v>6965</v>
      </c>
      <c r="C4571" s="25">
        <v>511431</v>
      </c>
      <c r="D4571" s="25" t="s">
        <v>6966</v>
      </c>
      <c r="E4571" s="25" t="s">
        <v>390</v>
      </c>
    </row>
    <row r="4572" spans="2:5" x14ac:dyDescent="0.2">
      <c r="B4572" s="25" t="s">
        <v>6967</v>
      </c>
      <c r="C4572" s="25">
        <v>539402</v>
      </c>
      <c r="D4572" s="25" t="s">
        <v>389</v>
      </c>
      <c r="E4572" s="25" t="s">
        <v>587</v>
      </c>
    </row>
    <row r="4573" spans="2:5" x14ac:dyDescent="0.2">
      <c r="B4573" s="25" t="s">
        <v>6968</v>
      </c>
      <c r="C4573" s="25">
        <v>526775</v>
      </c>
      <c r="D4573" s="25" t="s">
        <v>389</v>
      </c>
      <c r="E4573" s="25" t="s">
        <v>535</v>
      </c>
    </row>
    <row r="4574" spans="2:5" x14ac:dyDescent="0.2">
      <c r="B4574" s="25" t="s">
        <v>6969</v>
      </c>
      <c r="C4574" s="25">
        <v>540145</v>
      </c>
      <c r="D4574" s="25" t="s">
        <v>389</v>
      </c>
      <c r="E4574" s="25" t="s">
        <v>427</v>
      </c>
    </row>
    <row r="4575" spans="2:5" x14ac:dyDescent="0.2">
      <c r="B4575" s="25" t="s">
        <v>6970</v>
      </c>
      <c r="C4575" s="25">
        <v>530403</v>
      </c>
      <c r="D4575" s="25" t="s">
        <v>389</v>
      </c>
      <c r="E4575" s="25" t="s">
        <v>584</v>
      </c>
    </row>
    <row r="4576" spans="2:5" x14ac:dyDescent="0.2">
      <c r="B4576" s="25" t="s">
        <v>6971</v>
      </c>
      <c r="C4576" s="25">
        <v>513397</v>
      </c>
      <c r="D4576" s="25" t="s">
        <v>389</v>
      </c>
      <c r="E4576" s="25" t="s">
        <v>712</v>
      </c>
    </row>
    <row r="4577" spans="2:5" x14ac:dyDescent="0.2">
      <c r="B4577" s="25" t="s">
        <v>6972</v>
      </c>
      <c r="C4577" s="25">
        <v>539543</v>
      </c>
      <c r="D4577" s="25" t="s">
        <v>389</v>
      </c>
      <c r="E4577" s="25" t="s">
        <v>409</v>
      </c>
    </row>
    <row r="4578" spans="2:5" x14ac:dyDescent="0.2">
      <c r="B4578" s="25" t="s">
        <v>6973</v>
      </c>
      <c r="C4578" s="25">
        <v>530459</v>
      </c>
      <c r="D4578" s="25" t="s">
        <v>389</v>
      </c>
      <c r="E4578" s="25" t="s">
        <v>404</v>
      </c>
    </row>
    <row r="4579" spans="2:5" x14ac:dyDescent="0.2">
      <c r="B4579" s="25" t="s">
        <v>6974</v>
      </c>
      <c r="C4579" s="25">
        <v>512175</v>
      </c>
      <c r="D4579" s="25" t="s">
        <v>389</v>
      </c>
      <c r="E4579" s="25" t="s">
        <v>375</v>
      </c>
    </row>
    <row r="4580" spans="2:5" x14ac:dyDescent="0.2">
      <c r="B4580" s="25" t="s">
        <v>6975</v>
      </c>
      <c r="C4580" s="25">
        <v>530369</v>
      </c>
      <c r="D4580" s="25" t="s">
        <v>389</v>
      </c>
      <c r="E4580" s="25" t="s">
        <v>869</v>
      </c>
    </row>
    <row r="4581" spans="2:5" x14ac:dyDescent="0.2">
      <c r="B4581" s="25" t="s">
        <v>6976</v>
      </c>
      <c r="C4581" s="25">
        <v>532090</v>
      </c>
      <c r="D4581" s="25" t="s">
        <v>389</v>
      </c>
      <c r="E4581" s="25" t="s">
        <v>404</v>
      </c>
    </row>
    <row r="4582" spans="2:5" x14ac:dyDescent="0.2">
      <c r="B4582" s="25" t="s">
        <v>6977</v>
      </c>
      <c r="C4582" s="25">
        <v>538918</v>
      </c>
      <c r="D4582" s="25" t="s">
        <v>389</v>
      </c>
      <c r="E4582" s="25" t="s">
        <v>406</v>
      </c>
    </row>
    <row r="4583" spans="2:5" x14ac:dyDescent="0.2">
      <c r="B4583" s="25" t="s">
        <v>6978</v>
      </c>
      <c r="C4583" s="25">
        <v>540729</v>
      </c>
      <c r="D4583" s="25" t="s">
        <v>389</v>
      </c>
      <c r="E4583" s="25" t="s">
        <v>427</v>
      </c>
    </row>
    <row r="4584" spans="2:5" x14ac:dyDescent="0.2">
      <c r="B4584" s="25" t="s">
        <v>6979</v>
      </c>
      <c r="C4584" s="25">
        <v>539761</v>
      </c>
      <c r="D4584" s="25" t="s">
        <v>389</v>
      </c>
      <c r="E4584" s="25" t="s">
        <v>494</v>
      </c>
    </row>
    <row r="4585" spans="2:5" x14ac:dyDescent="0.2">
      <c r="B4585" s="25" t="s">
        <v>6980</v>
      </c>
      <c r="C4585" s="25">
        <v>502589</v>
      </c>
      <c r="D4585" s="25" t="s">
        <v>389</v>
      </c>
      <c r="E4585" s="25" t="s">
        <v>383</v>
      </c>
    </row>
    <row r="4586" spans="2:5" x14ac:dyDescent="0.2">
      <c r="B4586" s="25" t="s">
        <v>6981</v>
      </c>
      <c r="C4586" s="25">
        <v>524796</v>
      </c>
      <c r="D4586" s="25" t="s">
        <v>389</v>
      </c>
      <c r="E4586" s="25" t="s">
        <v>427</v>
      </c>
    </row>
    <row r="4587" spans="2:5" x14ac:dyDescent="0.2">
      <c r="B4587" s="25" t="s">
        <v>6982</v>
      </c>
      <c r="C4587" s="25" t="s">
        <v>389</v>
      </c>
      <c r="D4587" s="25" t="s">
        <v>6983</v>
      </c>
      <c r="E4587" s="25" t="s">
        <v>480</v>
      </c>
    </row>
    <row r="4588" spans="2:5" x14ac:dyDescent="0.2">
      <c r="B4588" s="25" t="s">
        <v>6984</v>
      </c>
      <c r="C4588" s="25">
        <v>531444</v>
      </c>
      <c r="D4588" s="25" t="s">
        <v>389</v>
      </c>
      <c r="E4588" s="25" t="s">
        <v>402</v>
      </c>
    </row>
    <row r="4589" spans="2:5" x14ac:dyDescent="0.2">
      <c r="B4589" s="25" t="s">
        <v>6985</v>
      </c>
      <c r="C4589" s="25">
        <v>500439</v>
      </c>
      <c r="D4589" s="25" t="s">
        <v>6986</v>
      </c>
      <c r="E4589" s="25" t="s">
        <v>406</v>
      </c>
    </row>
    <row r="4590" spans="2:5" x14ac:dyDescent="0.2">
      <c r="B4590" s="25" t="s">
        <v>6987</v>
      </c>
      <c r="C4590" s="25">
        <v>513534</v>
      </c>
      <c r="D4590" s="25" t="s">
        <v>389</v>
      </c>
      <c r="E4590" s="25" t="s">
        <v>421</v>
      </c>
    </row>
    <row r="4591" spans="2:5" x14ac:dyDescent="0.2">
      <c r="B4591" s="25" t="s">
        <v>6988</v>
      </c>
      <c r="C4591" s="25">
        <v>514175</v>
      </c>
      <c r="D4591" s="25" t="s">
        <v>6989</v>
      </c>
      <c r="E4591" s="25" t="s">
        <v>404</v>
      </c>
    </row>
    <row r="4592" spans="2:5" x14ac:dyDescent="0.2">
      <c r="B4592" s="25" t="s">
        <v>6990</v>
      </c>
      <c r="C4592" s="25">
        <v>534392</v>
      </c>
      <c r="D4592" s="25" t="s">
        <v>6991</v>
      </c>
      <c r="E4592" s="25" t="s">
        <v>712</v>
      </c>
    </row>
    <row r="4593" spans="2:5" x14ac:dyDescent="0.2">
      <c r="B4593" s="25" t="s">
        <v>6992</v>
      </c>
      <c r="C4593" s="25">
        <v>502986</v>
      </c>
      <c r="D4593" s="25" t="s">
        <v>6993</v>
      </c>
      <c r="E4593" s="25" t="s">
        <v>404</v>
      </c>
    </row>
    <row r="4594" spans="2:5" x14ac:dyDescent="0.2">
      <c r="B4594" s="25" t="s">
        <v>6994</v>
      </c>
      <c r="C4594" s="25">
        <v>541578</v>
      </c>
      <c r="D4594" s="25" t="s">
        <v>6995</v>
      </c>
      <c r="E4594" s="25" t="s">
        <v>744</v>
      </c>
    </row>
    <row r="4595" spans="2:5" x14ac:dyDescent="0.2">
      <c r="B4595" s="25" t="s">
        <v>6996</v>
      </c>
      <c r="C4595" s="25">
        <v>540180</v>
      </c>
      <c r="D4595" s="25" t="s">
        <v>6997</v>
      </c>
      <c r="E4595" s="25" t="s">
        <v>584</v>
      </c>
    </row>
    <row r="4596" spans="2:5" x14ac:dyDescent="0.2">
      <c r="B4596" s="25" t="s">
        <v>6998</v>
      </c>
      <c r="C4596" s="25">
        <v>512511</v>
      </c>
      <c r="D4596" s="25" t="s">
        <v>389</v>
      </c>
      <c r="E4596" s="25" t="s">
        <v>810</v>
      </c>
    </row>
    <row r="4597" spans="2:5" x14ac:dyDescent="0.2">
      <c r="B4597" s="25" t="s">
        <v>6999</v>
      </c>
      <c r="C4597" s="25">
        <v>531574</v>
      </c>
      <c r="D4597" s="25" t="s">
        <v>389</v>
      </c>
      <c r="E4597" s="25" t="s">
        <v>475</v>
      </c>
    </row>
    <row r="4598" spans="2:5" x14ac:dyDescent="0.2">
      <c r="B4598" s="25" t="s">
        <v>7000</v>
      </c>
      <c r="C4598" s="25" t="s">
        <v>389</v>
      </c>
      <c r="D4598" s="25" t="s">
        <v>7001</v>
      </c>
      <c r="E4598" s="25" t="s">
        <v>400</v>
      </c>
    </row>
    <row r="4599" spans="2:5" x14ac:dyDescent="0.2">
      <c r="B4599" s="25" t="s">
        <v>7002</v>
      </c>
      <c r="C4599" s="25">
        <v>533156</v>
      </c>
      <c r="D4599" s="25" t="s">
        <v>7003</v>
      </c>
      <c r="E4599" s="25" t="s">
        <v>475</v>
      </c>
    </row>
    <row r="4600" spans="2:5" x14ac:dyDescent="0.2">
      <c r="B4600" s="25" t="s">
        <v>7004</v>
      </c>
      <c r="C4600" s="25">
        <v>538634</v>
      </c>
      <c r="D4600" s="25" t="s">
        <v>389</v>
      </c>
      <c r="E4600" s="25" t="s">
        <v>427</v>
      </c>
    </row>
    <row r="4601" spans="2:5" x14ac:dyDescent="0.2">
      <c r="B4601" s="25" t="s">
        <v>7005</v>
      </c>
      <c r="C4601" s="25">
        <v>533576</v>
      </c>
      <c r="D4601" s="25" t="s">
        <v>7006</v>
      </c>
      <c r="E4601" s="25" t="s">
        <v>421</v>
      </c>
    </row>
    <row r="4602" spans="2:5" x14ac:dyDescent="0.2">
      <c r="B4602" s="25" t="s">
        <v>7007</v>
      </c>
      <c r="C4602" s="25">
        <v>531650</v>
      </c>
      <c r="D4602" s="25" t="s">
        <v>389</v>
      </c>
      <c r="E4602" s="25" t="s">
        <v>810</v>
      </c>
    </row>
    <row r="4603" spans="2:5" x14ac:dyDescent="0.2">
      <c r="B4603" s="25" t="s">
        <v>7008</v>
      </c>
      <c r="C4603" s="25">
        <v>513005</v>
      </c>
      <c r="D4603" s="25" t="s">
        <v>389</v>
      </c>
      <c r="E4603" s="25" t="s">
        <v>421</v>
      </c>
    </row>
    <row r="4604" spans="2:5" x14ac:dyDescent="0.2">
      <c r="B4604" s="25" t="s">
        <v>7009</v>
      </c>
      <c r="C4604" s="25">
        <v>511493</v>
      </c>
      <c r="D4604" s="25" t="s">
        <v>389</v>
      </c>
      <c r="E4604" s="25" t="s">
        <v>406</v>
      </c>
    </row>
    <row r="4605" spans="2:5" x14ac:dyDescent="0.2">
      <c r="B4605" s="25" t="s">
        <v>7010</v>
      </c>
      <c r="C4605" s="25">
        <v>536672</v>
      </c>
      <c r="D4605" s="25" t="s">
        <v>389</v>
      </c>
      <c r="E4605" s="25" t="s">
        <v>2016</v>
      </c>
    </row>
    <row r="4606" spans="2:5" x14ac:dyDescent="0.2">
      <c r="B4606" s="25" t="s">
        <v>7011</v>
      </c>
      <c r="C4606" s="25">
        <v>500295</v>
      </c>
      <c r="D4606" s="25" t="s">
        <v>7012</v>
      </c>
      <c r="E4606" s="25" t="s">
        <v>2904</v>
      </c>
    </row>
    <row r="4607" spans="2:5" x14ac:dyDescent="0.2">
      <c r="B4607" s="25" t="s">
        <v>7013</v>
      </c>
      <c r="C4607" s="25">
        <v>533056</v>
      </c>
      <c r="D4607" s="25" t="s">
        <v>389</v>
      </c>
      <c r="E4607" s="25" t="s">
        <v>395</v>
      </c>
    </row>
    <row r="4608" spans="2:5" x14ac:dyDescent="0.2">
      <c r="B4608" s="25" t="s">
        <v>7014</v>
      </c>
      <c r="C4608" s="25">
        <v>522267</v>
      </c>
      <c r="D4608" s="25" t="s">
        <v>389</v>
      </c>
      <c r="E4608" s="25" t="s">
        <v>397</v>
      </c>
    </row>
    <row r="4609" spans="2:5" x14ac:dyDescent="0.2">
      <c r="B4609" s="25" t="s">
        <v>7015</v>
      </c>
      <c r="C4609" s="25">
        <v>503657</v>
      </c>
      <c r="D4609" s="25" t="s">
        <v>389</v>
      </c>
      <c r="E4609" s="25" t="s">
        <v>528</v>
      </c>
    </row>
    <row r="4610" spans="2:5" x14ac:dyDescent="0.2">
      <c r="B4610" s="25" t="s">
        <v>7016</v>
      </c>
      <c r="C4610" s="25">
        <v>542046</v>
      </c>
      <c r="D4610" s="25" t="s">
        <v>389</v>
      </c>
      <c r="E4610" s="25" t="s">
        <v>475</v>
      </c>
    </row>
    <row r="4611" spans="2:5" x14ac:dyDescent="0.2">
      <c r="B4611" s="25" t="s">
        <v>7017</v>
      </c>
      <c r="C4611" s="25">
        <v>540252</v>
      </c>
      <c r="D4611" s="25" t="s">
        <v>389</v>
      </c>
      <c r="E4611" s="25" t="s">
        <v>503</v>
      </c>
    </row>
    <row r="4612" spans="2:5" x14ac:dyDescent="0.2">
      <c r="B4612" s="25" t="s">
        <v>7018</v>
      </c>
      <c r="C4612" s="25">
        <v>511523</v>
      </c>
      <c r="D4612" s="25" t="s">
        <v>389</v>
      </c>
      <c r="E4612" s="25" t="s">
        <v>427</v>
      </c>
    </row>
    <row r="4613" spans="2:5" x14ac:dyDescent="0.2">
      <c r="B4613" s="25" t="s">
        <v>7019</v>
      </c>
      <c r="C4613" s="25">
        <v>539132</v>
      </c>
      <c r="D4613" s="25" t="s">
        <v>389</v>
      </c>
      <c r="E4613" s="25" t="s">
        <v>638</v>
      </c>
    </row>
    <row r="4614" spans="2:5" x14ac:dyDescent="0.2">
      <c r="B4614" s="25" t="s">
        <v>7020</v>
      </c>
      <c r="C4614" s="25">
        <v>526755</v>
      </c>
      <c r="D4614" s="25" t="s">
        <v>389</v>
      </c>
      <c r="E4614" s="25" t="s">
        <v>590</v>
      </c>
    </row>
    <row r="4615" spans="2:5" x14ac:dyDescent="0.2">
      <c r="B4615" s="25" t="s">
        <v>7021</v>
      </c>
      <c r="C4615" s="25">
        <v>505232</v>
      </c>
      <c r="D4615" s="25" t="s">
        <v>389</v>
      </c>
      <c r="E4615" s="25" t="s">
        <v>744</v>
      </c>
    </row>
    <row r="4616" spans="2:5" x14ac:dyDescent="0.2">
      <c r="B4616" s="25" t="s">
        <v>7022</v>
      </c>
      <c r="C4616" s="25">
        <v>523261</v>
      </c>
      <c r="D4616" s="25" t="s">
        <v>7023</v>
      </c>
      <c r="E4616" s="25" t="s">
        <v>449</v>
      </c>
    </row>
    <row r="4617" spans="2:5" x14ac:dyDescent="0.2">
      <c r="B4617" s="25" t="s">
        <v>7024</v>
      </c>
      <c r="C4617" s="25">
        <v>523261</v>
      </c>
      <c r="D4617" s="25" t="s">
        <v>7023</v>
      </c>
      <c r="E4617" s="25" t="s">
        <v>449</v>
      </c>
    </row>
    <row r="4618" spans="2:5" x14ac:dyDescent="0.2">
      <c r="B4618" s="25" t="s">
        <v>7025</v>
      </c>
      <c r="C4618" s="25">
        <v>524038</v>
      </c>
      <c r="D4618" s="25" t="s">
        <v>389</v>
      </c>
      <c r="E4618" s="25" t="s">
        <v>437</v>
      </c>
    </row>
    <row r="4619" spans="2:5" x14ac:dyDescent="0.2">
      <c r="B4619" s="25" t="s">
        <v>7026</v>
      </c>
      <c r="C4619" s="25">
        <v>512060</v>
      </c>
      <c r="D4619" s="25" t="s">
        <v>7027</v>
      </c>
      <c r="E4619" s="25" t="s">
        <v>810</v>
      </c>
    </row>
    <row r="4620" spans="2:5" x14ac:dyDescent="0.2">
      <c r="B4620" s="25" t="s">
        <v>7028</v>
      </c>
      <c r="C4620" s="25">
        <v>516098</v>
      </c>
      <c r="D4620" s="25" t="s">
        <v>389</v>
      </c>
      <c r="E4620" s="25" t="s">
        <v>404</v>
      </c>
    </row>
    <row r="4621" spans="2:5" x14ac:dyDescent="0.2">
      <c r="B4621" s="25" t="s">
        <v>7029</v>
      </c>
      <c r="C4621" s="25">
        <v>526953</v>
      </c>
      <c r="D4621" s="25" t="s">
        <v>7030</v>
      </c>
      <c r="E4621" s="25" t="s">
        <v>427</v>
      </c>
    </row>
    <row r="4622" spans="2:5" x14ac:dyDescent="0.2">
      <c r="B4622" s="25" t="s">
        <v>7031</v>
      </c>
      <c r="C4622" s="25" t="s">
        <v>389</v>
      </c>
      <c r="D4622" s="25" t="s">
        <v>7032</v>
      </c>
      <c r="E4622" s="25" t="s">
        <v>400</v>
      </c>
    </row>
    <row r="4623" spans="2:5" x14ac:dyDescent="0.2">
      <c r="B4623" s="25" t="s">
        <v>7033</v>
      </c>
      <c r="C4623" s="25">
        <v>512229</v>
      </c>
      <c r="D4623" s="25" t="s">
        <v>389</v>
      </c>
      <c r="E4623" s="25" t="s">
        <v>411</v>
      </c>
    </row>
    <row r="4624" spans="2:5" x14ac:dyDescent="0.2">
      <c r="B4624" s="25" t="s">
        <v>7034</v>
      </c>
      <c r="C4624" s="25">
        <v>512229</v>
      </c>
      <c r="D4624" s="25" t="s">
        <v>389</v>
      </c>
      <c r="E4624" s="25" t="s">
        <v>411</v>
      </c>
    </row>
    <row r="4625" spans="2:5" x14ac:dyDescent="0.2">
      <c r="B4625" s="25" t="s">
        <v>7035</v>
      </c>
      <c r="C4625" s="25">
        <v>531695</v>
      </c>
      <c r="D4625" s="25" t="s">
        <v>389</v>
      </c>
      <c r="E4625" s="25" t="s">
        <v>392</v>
      </c>
    </row>
    <row r="4626" spans="2:5" x14ac:dyDescent="0.2">
      <c r="B4626" s="25" t="s">
        <v>7036</v>
      </c>
      <c r="C4626" s="25">
        <v>531950</v>
      </c>
      <c r="D4626" s="25" t="s">
        <v>389</v>
      </c>
      <c r="E4626" s="25" t="s">
        <v>372</v>
      </c>
    </row>
    <row r="4627" spans="2:5" x14ac:dyDescent="0.2">
      <c r="B4627" s="25" t="s">
        <v>7037</v>
      </c>
      <c r="C4627" s="25">
        <v>515099</v>
      </c>
      <c r="D4627" s="25" t="s">
        <v>389</v>
      </c>
      <c r="E4627" s="25" t="s">
        <v>917</v>
      </c>
    </row>
    <row r="4628" spans="2:5" x14ac:dyDescent="0.2">
      <c r="B4628" s="25" t="s">
        <v>7038</v>
      </c>
      <c r="C4628" s="25" t="s">
        <v>389</v>
      </c>
      <c r="D4628" s="25" t="s">
        <v>7039</v>
      </c>
      <c r="E4628" s="25" t="s">
        <v>400</v>
      </c>
    </row>
    <row r="4629" spans="2:5" x14ac:dyDescent="0.2">
      <c r="B4629" s="25" t="s">
        <v>7040</v>
      </c>
      <c r="C4629" s="25">
        <v>520113</v>
      </c>
      <c r="D4629" s="25" t="s">
        <v>7041</v>
      </c>
      <c r="E4629" s="25" t="s">
        <v>574</v>
      </c>
    </row>
    <row r="4630" spans="2:5" x14ac:dyDescent="0.2">
      <c r="B4630" s="25" t="s">
        <v>7042</v>
      </c>
      <c r="C4630" s="25">
        <v>520113</v>
      </c>
      <c r="D4630" s="25" t="s">
        <v>7041</v>
      </c>
      <c r="E4630" s="25" t="s">
        <v>574</v>
      </c>
    </row>
    <row r="4631" spans="2:5" x14ac:dyDescent="0.2">
      <c r="B4631" s="25" t="s">
        <v>7043</v>
      </c>
      <c r="C4631" s="25">
        <v>539331</v>
      </c>
      <c r="D4631" s="25" t="s">
        <v>7044</v>
      </c>
      <c r="E4631" s="25" t="s">
        <v>687</v>
      </c>
    </row>
    <row r="4632" spans="2:5" x14ac:dyDescent="0.2">
      <c r="B4632" s="25" t="s">
        <v>7045</v>
      </c>
      <c r="C4632" s="25">
        <v>532953</v>
      </c>
      <c r="D4632" s="25" t="s">
        <v>7046</v>
      </c>
      <c r="E4632" s="25" t="s">
        <v>687</v>
      </c>
    </row>
    <row r="4633" spans="2:5" x14ac:dyDescent="0.2">
      <c r="B4633" s="25" t="s">
        <v>7047</v>
      </c>
      <c r="C4633" s="25">
        <v>537524</v>
      </c>
      <c r="D4633" s="25" t="s">
        <v>389</v>
      </c>
      <c r="E4633" s="25" t="s">
        <v>1435</v>
      </c>
    </row>
    <row r="4634" spans="2:5" x14ac:dyDescent="0.2">
      <c r="B4634" s="25" t="s">
        <v>7048</v>
      </c>
      <c r="C4634" s="25">
        <v>538732</v>
      </c>
      <c r="D4634" s="25" t="s">
        <v>389</v>
      </c>
      <c r="E4634" s="25" t="s">
        <v>406</v>
      </c>
    </row>
    <row r="4635" spans="2:5" x14ac:dyDescent="0.2">
      <c r="B4635" s="25" t="s">
        <v>7049</v>
      </c>
      <c r="C4635" s="25">
        <v>523796</v>
      </c>
      <c r="D4635" s="25" t="s">
        <v>7050</v>
      </c>
      <c r="E4635" s="25" t="s">
        <v>590</v>
      </c>
    </row>
    <row r="4636" spans="2:5" x14ac:dyDescent="0.2">
      <c r="B4636" s="25" t="s">
        <v>7051</v>
      </c>
      <c r="C4636" s="25">
        <v>503349</v>
      </c>
      <c r="D4636" s="25" t="s">
        <v>389</v>
      </c>
      <c r="E4636" s="25" t="s">
        <v>404</v>
      </c>
    </row>
    <row r="4637" spans="2:5" x14ac:dyDescent="0.2">
      <c r="B4637" s="25" t="s">
        <v>7052</v>
      </c>
      <c r="C4637" s="25">
        <v>531234</v>
      </c>
      <c r="D4637" s="25" t="s">
        <v>389</v>
      </c>
      <c r="E4637" s="25" t="s">
        <v>383</v>
      </c>
    </row>
    <row r="4638" spans="2:5" x14ac:dyDescent="0.2">
      <c r="B4638" s="25" t="s">
        <v>7053</v>
      </c>
      <c r="C4638" s="25">
        <v>531234</v>
      </c>
      <c r="D4638" s="25" t="s">
        <v>389</v>
      </c>
      <c r="E4638" s="25" t="s">
        <v>383</v>
      </c>
    </row>
    <row r="4639" spans="2:5" x14ac:dyDescent="0.2">
      <c r="B4639" s="25" t="s">
        <v>7054</v>
      </c>
      <c r="C4639" s="25">
        <v>511389</v>
      </c>
      <c r="D4639" s="25" t="s">
        <v>7055</v>
      </c>
      <c r="E4639" s="25" t="s">
        <v>758</v>
      </c>
    </row>
    <row r="4640" spans="2:5" x14ac:dyDescent="0.2">
      <c r="B4640" s="25" t="s">
        <v>7056</v>
      </c>
      <c r="C4640" s="25">
        <v>531717</v>
      </c>
      <c r="D4640" s="25" t="s">
        <v>7057</v>
      </c>
      <c r="E4640" s="25" t="s">
        <v>549</v>
      </c>
    </row>
    <row r="4641" spans="2:5" x14ac:dyDescent="0.2">
      <c r="B4641" s="25" t="s">
        <v>7058</v>
      </c>
      <c r="C4641" s="25">
        <v>539659</v>
      </c>
      <c r="D4641" s="25" t="s">
        <v>389</v>
      </c>
      <c r="E4641" s="25" t="s">
        <v>878</v>
      </c>
    </row>
    <row r="4642" spans="2:5" x14ac:dyDescent="0.2">
      <c r="B4642" s="25" t="s">
        <v>7059</v>
      </c>
      <c r="C4642" s="25">
        <v>523724</v>
      </c>
      <c r="D4642" s="25" t="s">
        <v>7060</v>
      </c>
      <c r="E4642" s="25" t="s">
        <v>475</v>
      </c>
    </row>
    <row r="4643" spans="2:5" x14ac:dyDescent="0.2">
      <c r="B4643" s="25" t="s">
        <v>7061</v>
      </c>
      <c r="C4643" s="25">
        <v>531069</v>
      </c>
      <c r="D4643" s="25" t="s">
        <v>389</v>
      </c>
      <c r="E4643" s="25" t="s">
        <v>638</v>
      </c>
    </row>
    <row r="4644" spans="2:5" x14ac:dyDescent="0.2">
      <c r="B4644" s="25" t="s">
        <v>7062</v>
      </c>
      <c r="C4644" s="25">
        <v>530151</v>
      </c>
      <c r="D4644" s="25" t="s">
        <v>389</v>
      </c>
      <c r="E4644" s="25" t="s">
        <v>411</v>
      </c>
    </row>
    <row r="4645" spans="2:5" x14ac:dyDescent="0.2">
      <c r="B4645" s="25" t="s">
        <v>7063</v>
      </c>
      <c r="C4645" s="25">
        <v>532401</v>
      </c>
      <c r="D4645" s="25" t="s">
        <v>7064</v>
      </c>
      <c r="E4645" s="25" t="s">
        <v>707</v>
      </c>
    </row>
    <row r="4646" spans="2:5" x14ac:dyDescent="0.2">
      <c r="B4646" s="25" t="s">
        <v>7065</v>
      </c>
      <c r="C4646" s="25">
        <v>537820</v>
      </c>
      <c r="D4646" s="25" t="s">
        <v>7066</v>
      </c>
      <c r="E4646" s="25" t="s">
        <v>406</v>
      </c>
    </row>
    <row r="4647" spans="2:5" x14ac:dyDescent="0.2">
      <c r="B4647" s="25" t="s">
        <v>7067</v>
      </c>
      <c r="C4647" s="25">
        <v>531334</v>
      </c>
      <c r="D4647" s="25" t="s">
        <v>389</v>
      </c>
      <c r="E4647" s="25" t="s">
        <v>810</v>
      </c>
    </row>
    <row r="4648" spans="2:5" x14ac:dyDescent="0.2">
      <c r="B4648" s="25" t="s">
        <v>7068</v>
      </c>
      <c r="C4648" s="25">
        <v>530961</v>
      </c>
      <c r="D4648" s="25" t="s">
        <v>7069</v>
      </c>
      <c r="E4648" s="25" t="s">
        <v>549</v>
      </c>
    </row>
    <row r="4649" spans="2:5" x14ac:dyDescent="0.2">
      <c r="B4649" s="25" t="s">
        <v>7070</v>
      </c>
      <c r="C4649" s="25">
        <v>542655</v>
      </c>
      <c r="D4649" s="25" t="s">
        <v>7071</v>
      </c>
      <c r="E4649" s="25" t="s">
        <v>755</v>
      </c>
    </row>
    <row r="4650" spans="2:5" x14ac:dyDescent="0.2">
      <c r="B4650" s="25" t="s">
        <v>7072</v>
      </c>
      <c r="C4650" s="25">
        <v>531518</v>
      </c>
      <c r="D4650" s="25" t="s">
        <v>389</v>
      </c>
      <c r="E4650" s="25" t="s">
        <v>587</v>
      </c>
    </row>
    <row r="4651" spans="2:5" x14ac:dyDescent="0.2">
      <c r="B4651" s="25" t="s">
        <v>7073</v>
      </c>
      <c r="C4651" s="25">
        <v>519307</v>
      </c>
      <c r="D4651" s="25" t="s">
        <v>389</v>
      </c>
      <c r="E4651" s="25" t="s">
        <v>549</v>
      </c>
    </row>
    <row r="4652" spans="2:5" x14ac:dyDescent="0.2">
      <c r="B4652" s="25" t="s">
        <v>7074</v>
      </c>
      <c r="C4652" s="25">
        <v>530477</v>
      </c>
      <c r="D4652" s="25" t="s">
        <v>389</v>
      </c>
      <c r="E4652" s="25" t="s">
        <v>427</v>
      </c>
    </row>
    <row r="4653" spans="2:5" x14ac:dyDescent="0.2">
      <c r="B4653" s="25" t="s">
        <v>7075</v>
      </c>
      <c r="C4653" s="25">
        <v>530477</v>
      </c>
      <c r="D4653" s="25" t="s">
        <v>389</v>
      </c>
      <c r="E4653" s="25" t="s">
        <v>427</v>
      </c>
    </row>
    <row r="4654" spans="2:5" x14ac:dyDescent="0.2">
      <c r="B4654" s="25" t="s">
        <v>7076</v>
      </c>
      <c r="C4654" s="25">
        <v>506196</v>
      </c>
      <c r="D4654" s="25" t="s">
        <v>389</v>
      </c>
      <c r="E4654" s="25" t="s">
        <v>411</v>
      </c>
    </row>
    <row r="4655" spans="2:5" x14ac:dyDescent="0.2">
      <c r="B4655" s="25" t="s">
        <v>7077</v>
      </c>
      <c r="C4655" s="25">
        <v>519373</v>
      </c>
      <c r="D4655" s="25" t="s">
        <v>7078</v>
      </c>
      <c r="E4655" s="25" t="s">
        <v>638</v>
      </c>
    </row>
    <row r="4656" spans="2:5" x14ac:dyDescent="0.2">
      <c r="B4656" s="25" t="s">
        <v>7079</v>
      </c>
      <c r="C4656" s="25">
        <v>524394</v>
      </c>
      <c r="D4656" s="25" t="s">
        <v>7080</v>
      </c>
      <c r="E4656" s="25" t="s">
        <v>578</v>
      </c>
    </row>
    <row r="4657" spans="2:5" x14ac:dyDescent="0.2">
      <c r="B4657" s="25" t="s">
        <v>7081</v>
      </c>
      <c r="C4657" s="25">
        <v>504380</v>
      </c>
      <c r="D4657" s="25" t="s">
        <v>389</v>
      </c>
      <c r="E4657" s="25" t="s">
        <v>411</v>
      </c>
    </row>
    <row r="4658" spans="2:5" x14ac:dyDescent="0.2">
      <c r="B4658" s="25" t="s">
        <v>7082</v>
      </c>
      <c r="C4658" s="25">
        <v>524200</v>
      </c>
      <c r="D4658" s="25" t="s">
        <v>7083</v>
      </c>
      <c r="E4658" s="25" t="s">
        <v>437</v>
      </c>
    </row>
    <row r="4659" spans="2:5" x14ac:dyDescent="0.2">
      <c r="B4659" s="25" t="s">
        <v>7084</v>
      </c>
      <c r="C4659" s="25">
        <v>534639</v>
      </c>
      <c r="D4659" s="25" t="s">
        <v>389</v>
      </c>
      <c r="E4659" s="25" t="s">
        <v>584</v>
      </c>
    </row>
    <row r="4660" spans="2:5" x14ac:dyDescent="0.2">
      <c r="B4660" s="25" t="s">
        <v>7085</v>
      </c>
      <c r="C4660" s="25">
        <v>517015</v>
      </c>
      <c r="D4660" s="25" t="s">
        <v>7086</v>
      </c>
      <c r="E4660" s="25" t="s">
        <v>659</v>
      </c>
    </row>
    <row r="4661" spans="2:5" x14ac:dyDescent="0.2">
      <c r="B4661" s="25" t="s">
        <v>7087</v>
      </c>
      <c r="C4661" s="25" t="s">
        <v>389</v>
      </c>
      <c r="D4661" s="25" t="s">
        <v>7088</v>
      </c>
      <c r="E4661" s="25" t="s">
        <v>400</v>
      </c>
    </row>
    <row r="4662" spans="2:5" x14ac:dyDescent="0.2">
      <c r="B4662" s="25" t="s">
        <v>7089</v>
      </c>
      <c r="C4662" s="25">
        <v>531051</v>
      </c>
      <c r="D4662" s="25" t="s">
        <v>389</v>
      </c>
      <c r="E4662" s="25" t="s">
        <v>406</v>
      </c>
    </row>
    <row r="4663" spans="2:5" x14ac:dyDescent="0.2">
      <c r="B4663" s="25" t="s">
        <v>7090</v>
      </c>
      <c r="C4663" s="25">
        <v>524129</v>
      </c>
      <c r="D4663" s="25" t="s">
        <v>7091</v>
      </c>
      <c r="E4663" s="25" t="s">
        <v>766</v>
      </c>
    </row>
    <row r="4664" spans="2:5" x14ac:dyDescent="0.2">
      <c r="B4664" s="25" t="s">
        <v>7092</v>
      </c>
      <c r="C4664" s="25">
        <v>524129</v>
      </c>
      <c r="D4664" s="25" t="s">
        <v>7093</v>
      </c>
      <c r="E4664" s="25" t="s">
        <v>766</v>
      </c>
    </row>
    <row r="4665" spans="2:5" x14ac:dyDescent="0.2">
      <c r="B4665" s="25" t="s">
        <v>7094</v>
      </c>
      <c r="C4665" s="25">
        <v>530401</v>
      </c>
      <c r="D4665" s="25" t="s">
        <v>389</v>
      </c>
      <c r="E4665" s="25" t="s">
        <v>437</v>
      </c>
    </row>
    <row r="4666" spans="2:5" x14ac:dyDescent="0.2">
      <c r="B4666" s="25" t="s">
        <v>7095</v>
      </c>
      <c r="C4666" s="25">
        <v>532613</v>
      </c>
      <c r="D4666" s="25" t="s">
        <v>7096</v>
      </c>
      <c r="E4666" s="25" t="s">
        <v>411</v>
      </c>
    </row>
    <row r="4667" spans="2:5" x14ac:dyDescent="0.2">
      <c r="B4667" s="25" t="s">
        <v>7097</v>
      </c>
      <c r="C4667" s="25">
        <v>507880</v>
      </c>
      <c r="D4667" s="25" t="s">
        <v>7098</v>
      </c>
      <c r="E4667" s="25" t="s">
        <v>503</v>
      </c>
    </row>
    <row r="4668" spans="2:5" x14ac:dyDescent="0.2">
      <c r="B4668" s="25" t="s">
        <v>7099</v>
      </c>
      <c r="C4668" s="25">
        <v>514302</v>
      </c>
      <c r="D4668" s="25" t="s">
        <v>389</v>
      </c>
      <c r="E4668" s="25" t="s">
        <v>404</v>
      </c>
    </row>
    <row r="4669" spans="2:5" x14ac:dyDescent="0.2">
      <c r="B4669" s="25" t="s">
        <v>7100</v>
      </c>
      <c r="C4669" s="25">
        <v>511726</v>
      </c>
      <c r="D4669" s="25" t="s">
        <v>7101</v>
      </c>
      <c r="E4669" s="25" t="s">
        <v>475</v>
      </c>
    </row>
    <row r="4670" spans="2:5" x14ac:dyDescent="0.2">
      <c r="B4670" s="25" t="s">
        <v>7102</v>
      </c>
      <c r="C4670" s="25">
        <v>530627</v>
      </c>
      <c r="D4670" s="25" t="s">
        <v>389</v>
      </c>
      <c r="E4670" s="25" t="s">
        <v>549</v>
      </c>
    </row>
    <row r="4671" spans="2:5" x14ac:dyDescent="0.2">
      <c r="B4671" s="25" t="s">
        <v>7103</v>
      </c>
      <c r="C4671" s="25">
        <v>519457</v>
      </c>
      <c r="D4671" s="25" t="s">
        <v>389</v>
      </c>
      <c r="E4671" s="25" t="s">
        <v>449</v>
      </c>
    </row>
    <row r="4672" spans="2:5" x14ac:dyDescent="0.2">
      <c r="B4672" s="25" t="s">
        <v>7104</v>
      </c>
      <c r="C4672" s="25">
        <v>530521</v>
      </c>
      <c r="D4672" s="25" t="s">
        <v>389</v>
      </c>
      <c r="E4672" s="25" t="s">
        <v>503</v>
      </c>
    </row>
    <row r="4673" spans="2:5" x14ac:dyDescent="0.2">
      <c r="B4673" s="25" t="s">
        <v>7105</v>
      </c>
      <c r="C4673" s="25">
        <v>539167</v>
      </c>
      <c r="D4673" s="25" t="s">
        <v>389</v>
      </c>
      <c r="E4673" s="25" t="s">
        <v>406</v>
      </c>
    </row>
    <row r="4674" spans="2:5" x14ac:dyDescent="0.2">
      <c r="B4674" s="25" t="s">
        <v>7106</v>
      </c>
      <c r="C4674" s="25">
        <v>532354</v>
      </c>
      <c r="D4674" s="25" t="s">
        <v>389</v>
      </c>
      <c r="E4674" s="25" t="s">
        <v>482</v>
      </c>
    </row>
    <row r="4675" spans="2:5" x14ac:dyDescent="0.2">
      <c r="B4675" s="25" t="s">
        <v>7107</v>
      </c>
      <c r="C4675" s="25">
        <v>532372</v>
      </c>
      <c r="D4675" s="25" t="s">
        <v>389</v>
      </c>
      <c r="E4675" s="25" t="s">
        <v>482</v>
      </c>
    </row>
    <row r="4676" spans="2:5" x14ac:dyDescent="0.2">
      <c r="B4676" s="25" t="s">
        <v>7108</v>
      </c>
      <c r="C4676" s="25">
        <v>534741</v>
      </c>
      <c r="D4676" s="25" t="s">
        <v>389</v>
      </c>
      <c r="E4676" s="25" t="s">
        <v>494</v>
      </c>
    </row>
    <row r="4677" spans="2:5" x14ac:dyDescent="0.2">
      <c r="B4677" s="25" t="s">
        <v>7109</v>
      </c>
      <c r="C4677" s="25">
        <v>531126</v>
      </c>
      <c r="D4677" s="25" t="s">
        <v>389</v>
      </c>
      <c r="E4677" s="25" t="s">
        <v>482</v>
      </c>
    </row>
    <row r="4678" spans="2:5" x14ac:dyDescent="0.2">
      <c r="B4678" s="25" t="s">
        <v>7110</v>
      </c>
      <c r="C4678" s="25">
        <v>532721</v>
      </c>
      <c r="D4678" s="25" t="s">
        <v>7111</v>
      </c>
      <c r="E4678" s="25" t="s">
        <v>421</v>
      </c>
    </row>
    <row r="4679" spans="2:5" x14ac:dyDescent="0.2">
      <c r="B4679" s="25" t="s">
        <v>7112</v>
      </c>
      <c r="C4679" s="25">
        <v>531025</v>
      </c>
      <c r="D4679" s="25" t="s">
        <v>389</v>
      </c>
      <c r="E4679" s="25" t="s">
        <v>372</v>
      </c>
    </row>
    <row r="4680" spans="2:5" x14ac:dyDescent="0.2">
      <c r="B4680" s="25" t="s">
        <v>7113</v>
      </c>
      <c r="C4680" s="25">
        <v>506146</v>
      </c>
      <c r="D4680" s="25" t="s">
        <v>7114</v>
      </c>
      <c r="E4680" s="25" t="s">
        <v>404</v>
      </c>
    </row>
    <row r="4681" spans="2:5" x14ac:dyDescent="0.2">
      <c r="B4681" s="25" t="s">
        <v>7115</v>
      </c>
      <c r="C4681" s="25">
        <v>509055</v>
      </c>
      <c r="D4681" s="25" t="s">
        <v>7116</v>
      </c>
      <c r="E4681" s="25" t="s">
        <v>402</v>
      </c>
    </row>
    <row r="4682" spans="2:5" x14ac:dyDescent="0.2">
      <c r="B4682" s="25" t="s">
        <v>7117</v>
      </c>
      <c r="C4682" s="25">
        <v>540097</v>
      </c>
      <c r="D4682" s="25" t="s">
        <v>389</v>
      </c>
      <c r="E4682" s="25" t="s">
        <v>372</v>
      </c>
    </row>
    <row r="4683" spans="2:5" x14ac:dyDescent="0.2">
      <c r="B4683" s="25" t="s">
        <v>7118</v>
      </c>
      <c r="C4683" s="25">
        <v>532411</v>
      </c>
      <c r="D4683" s="25" t="s">
        <v>7119</v>
      </c>
      <c r="E4683" s="25" t="s">
        <v>482</v>
      </c>
    </row>
    <row r="4684" spans="2:5" x14ac:dyDescent="0.2">
      <c r="B4684" s="25" t="s">
        <v>7120</v>
      </c>
      <c r="C4684" s="25">
        <v>539398</v>
      </c>
      <c r="D4684" s="25" t="s">
        <v>389</v>
      </c>
      <c r="E4684" s="25" t="s">
        <v>397</v>
      </c>
    </row>
    <row r="4685" spans="2:5" x14ac:dyDescent="0.2">
      <c r="B4685" s="25" t="s">
        <v>7121</v>
      </c>
      <c r="C4685" s="25">
        <v>538598</v>
      </c>
      <c r="D4685" s="25" t="s">
        <v>389</v>
      </c>
      <c r="E4685" s="25" t="s">
        <v>404</v>
      </c>
    </row>
    <row r="4686" spans="2:5" x14ac:dyDescent="0.2">
      <c r="B4686" s="25" t="s">
        <v>7122</v>
      </c>
      <c r="C4686" s="25">
        <v>516072</v>
      </c>
      <c r="D4686" s="25" t="s">
        <v>7123</v>
      </c>
      <c r="E4686" s="25" t="s">
        <v>437</v>
      </c>
    </row>
    <row r="4687" spans="2:5" x14ac:dyDescent="0.2">
      <c r="B4687" s="25" t="s">
        <v>7124</v>
      </c>
      <c r="C4687" s="25">
        <v>512064</v>
      </c>
      <c r="D4687" s="25" t="s">
        <v>7125</v>
      </c>
      <c r="E4687" s="25" t="s">
        <v>810</v>
      </c>
    </row>
    <row r="4688" spans="2:5" x14ac:dyDescent="0.2">
      <c r="B4688" s="25" t="s">
        <v>7126</v>
      </c>
      <c r="C4688" s="25">
        <v>526441</v>
      </c>
      <c r="D4688" s="25" t="s">
        <v>389</v>
      </c>
      <c r="E4688" s="25" t="s">
        <v>1992</v>
      </c>
    </row>
    <row r="4689" spans="2:5" x14ac:dyDescent="0.2">
      <c r="B4689" s="25" t="s">
        <v>7127</v>
      </c>
      <c r="C4689" s="25">
        <v>531668</v>
      </c>
      <c r="D4689" s="25" t="s">
        <v>389</v>
      </c>
      <c r="E4689" s="25" t="s">
        <v>392</v>
      </c>
    </row>
    <row r="4690" spans="2:5" x14ac:dyDescent="0.2">
      <c r="B4690" s="25" t="s">
        <v>7128</v>
      </c>
      <c r="C4690" s="25">
        <v>524711</v>
      </c>
      <c r="D4690" s="25" t="s">
        <v>389</v>
      </c>
      <c r="E4690" s="25" t="s">
        <v>427</v>
      </c>
    </row>
    <row r="4691" spans="2:5" x14ac:dyDescent="0.2">
      <c r="B4691" s="25" t="s">
        <v>7129</v>
      </c>
      <c r="C4691" s="25">
        <v>538565</v>
      </c>
      <c r="D4691" s="25" t="s">
        <v>389</v>
      </c>
      <c r="E4691" s="25" t="s">
        <v>406</v>
      </c>
    </row>
    <row r="4692" spans="2:5" x14ac:dyDescent="0.2">
      <c r="B4692" s="25" t="s">
        <v>7130</v>
      </c>
      <c r="C4692" s="25">
        <v>540823</v>
      </c>
      <c r="D4692" s="25" t="s">
        <v>389</v>
      </c>
      <c r="E4692" s="25" t="s">
        <v>411</v>
      </c>
    </row>
    <row r="4693" spans="2:5" x14ac:dyDescent="0.2">
      <c r="B4693" s="25" t="s">
        <v>7131</v>
      </c>
      <c r="C4693" s="25">
        <v>541735</v>
      </c>
      <c r="D4693" s="25" t="s">
        <v>389</v>
      </c>
      <c r="E4693" s="25" t="s">
        <v>787</v>
      </c>
    </row>
    <row r="4694" spans="2:5" x14ac:dyDescent="0.2">
      <c r="B4694" s="25" t="s">
        <v>7132</v>
      </c>
      <c r="C4694" s="25">
        <v>530057</v>
      </c>
      <c r="D4694" s="25" t="s">
        <v>389</v>
      </c>
      <c r="E4694" s="25" t="s">
        <v>427</v>
      </c>
    </row>
    <row r="4695" spans="2:5" x14ac:dyDescent="0.2">
      <c r="B4695" s="25" t="s">
        <v>7133</v>
      </c>
      <c r="C4695" s="25">
        <v>524576</v>
      </c>
      <c r="D4695" s="25" t="s">
        <v>389</v>
      </c>
      <c r="E4695" s="25" t="s">
        <v>437</v>
      </c>
    </row>
    <row r="4696" spans="2:5" x14ac:dyDescent="0.2">
      <c r="B4696" s="25" t="s">
        <v>7134</v>
      </c>
      <c r="C4696" s="25">
        <v>532660</v>
      </c>
      <c r="D4696" s="25" t="s">
        <v>7135</v>
      </c>
      <c r="E4696" s="25" t="s">
        <v>427</v>
      </c>
    </row>
    <row r="4697" spans="2:5" x14ac:dyDescent="0.2">
      <c r="B4697" s="25" t="s">
        <v>7136</v>
      </c>
      <c r="C4697" s="25">
        <v>511509</v>
      </c>
      <c r="D4697" s="25" t="s">
        <v>389</v>
      </c>
      <c r="E4697" s="25" t="s">
        <v>727</v>
      </c>
    </row>
    <row r="4698" spans="2:5" x14ac:dyDescent="0.2">
      <c r="B4698" s="25" t="s">
        <v>7137</v>
      </c>
      <c r="C4698" s="25">
        <v>509026</v>
      </c>
      <c r="D4698" s="25" t="s">
        <v>389</v>
      </c>
      <c r="E4698" s="25" t="s">
        <v>494</v>
      </c>
    </row>
    <row r="4699" spans="2:5" x14ac:dyDescent="0.2">
      <c r="B4699" s="25" t="s">
        <v>7138</v>
      </c>
      <c r="C4699" s="25">
        <v>536128</v>
      </c>
      <c r="D4699" s="25" t="s">
        <v>389</v>
      </c>
      <c r="E4699" s="25" t="s">
        <v>787</v>
      </c>
    </row>
    <row r="4700" spans="2:5" x14ac:dyDescent="0.2">
      <c r="B4700" s="25" t="s">
        <v>7139</v>
      </c>
      <c r="C4700" s="25">
        <v>511333</v>
      </c>
      <c r="D4700" s="25" t="s">
        <v>7140</v>
      </c>
      <c r="E4700" s="25" t="s">
        <v>372</v>
      </c>
    </row>
    <row r="4701" spans="2:5" x14ac:dyDescent="0.2">
      <c r="B4701" s="25" t="s">
        <v>7141</v>
      </c>
      <c r="C4701" s="25">
        <v>534976</v>
      </c>
      <c r="D4701" s="25" t="s">
        <v>7142</v>
      </c>
      <c r="E4701" s="25" t="s">
        <v>558</v>
      </c>
    </row>
    <row r="4702" spans="2:5" x14ac:dyDescent="0.2">
      <c r="B4702" s="25" t="s">
        <v>7143</v>
      </c>
      <c r="C4702" s="25">
        <v>533427</v>
      </c>
      <c r="D4702" s="25" t="s">
        <v>389</v>
      </c>
      <c r="E4702" s="25" t="s">
        <v>525</v>
      </c>
    </row>
    <row r="4703" spans="2:5" x14ac:dyDescent="0.2">
      <c r="B4703" s="25" t="s">
        <v>7144</v>
      </c>
      <c r="C4703" s="25">
        <v>539222</v>
      </c>
      <c r="D4703" s="25" t="s">
        <v>389</v>
      </c>
      <c r="E4703" s="25" t="s">
        <v>1392</v>
      </c>
    </row>
    <row r="4704" spans="2:5" x14ac:dyDescent="0.2">
      <c r="B4704" s="25" t="s">
        <v>7145</v>
      </c>
      <c r="C4704" s="25">
        <v>532822</v>
      </c>
      <c r="D4704" s="25" t="s">
        <v>7146</v>
      </c>
      <c r="E4704" s="25" t="s">
        <v>1333</v>
      </c>
    </row>
    <row r="4705" spans="2:5" x14ac:dyDescent="0.2">
      <c r="B4705" s="25" t="s">
        <v>7147</v>
      </c>
      <c r="C4705" s="25">
        <v>522122</v>
      </c>
      <c r="D4705" s="25" t="s">
        <v>389</v>
      </c>
      <c r="E4705" s="25" t="s">
        <v>404</v>
      </c>
    </row>
    <row r="4706" spans="2:5" x14ac:dyDescent="0.2">
      <c r="B4706" s="25" t="s">
        <v>7148</v>
      </c>
      <c r="C4706" s="25">
        <v>522122</v>
      </c>
      <c r="D4706" s="25" t="s">
        <v>389</v>
      </c>
      <c r="E4706" s="25" t="s">
        <v>404</v>
      </c>
    </row>
    <row r="4707" spans="2:5" x14ac:dyDescent="0.2">
      <c r="B4707" s="25" t="s">
        <v>7149</v>
      </c>
      <c r="C4707" s="25">
        <v>509038</v>
      </c>
      <c r="D4707" s="25" t="s">
        <v>389</v>
      </c>
      <c r="E4707" s="25" t="s">
        <v>406</v>
      </c>
    </row>
    <row r="4708" spans="2:5" x14ac:dyDescent="0.2">
      <c r="B4708" s="25" t="s">
        <v>7150</v>
      </c>
      <c r="C4708" s="25">
        <v>532757</v>
      </c>
      <c r="D4708" s="25" t="s">
        <v>7151</v>
      </c>
      <c r="E4708" s="25" t="s">
        <v>432</v>
      </c>
    </row>
    <row r="4709" spans="2:5" x14ac:dyDescent="0.2">
      <c r="B4709" s="25" t="s">
        <v>7152</v>
      </c>
      <c r="C4709" s="25">
        <v>500575</v>
      </c>
      <c r="D4709" s="25" t="s">
        <v>7153</v>
      </c>
      <c r="E4709" s="25" t="s">
        <v>758</v>
      </c>
    </row>
    <row r="4710" spans="2:5" x14ac:dyDescent="0.2">
      <c r="B4710" s="25" t="s">
        <v>7154</v>
      </c>
      <c r="C4710" s="25">
        <v>512215</v>
      </c>
      <c r="D4710" s="25" t="s">
        <v>389</v>
      </c>
      <c r="E4710" s="25" t="s">
        <v>372</v>
      </c>
    </row>
    <row r="4711" spans="2:5" x14ac:dyDescent="0.2">
      <c r="B4711" s="25" t="s">
        <v>7155</v>
      </c>
      <c r="C4711" s="25">
        <v>539118</v>
      </c>
      <c r="D4711" s="25" t="s">
        <v>7156</v>
      </c>
      <c r="E4711" s="25" t="s">
        <v>710</v>
      </c>
    </row>
    <row r="4712" spans="2:5" x14ac:dyDescent="0.2">
      <c r="B4712" s="25" t="s">
        <v>7157</v>
      </c>
      <c r="C4712" s="25">
        <v>519331</v>
      </c>
      <c r="D4712" s="25" t="s">
        <v>389</v>
      </c>
      <c r="E4712" s="25" t="s">
        <v>787</v>
      </c>
    </row>
    <row r="4713" spans="2:5" x14ac:dyDescent="0.2">
      <c r="B4713" s="25" t="s">
        <v>7158</v>
      </c>
      <c r="C4713" s="25">
        <v>509966</v>
      </c>
      <c r="D4713" s="25" t="s">
        <v>7159</v>
      </c>
      <c r="E4713" s="25" t="s">
        <v>2559</v>
      </c>
    </row>
    <row r="4714" spans="2:5" x14ac:dyDescent="0.2">
      <c r="B4714" s="25" t="s">
        <v>7160</v>
      </c>
      <c r="C4714" s="25">
        <v>532893</v>
      </c>
      <c r="D4714" s="25" t="s">
        <v>389</v>
      </c>
      <c r="E4714" s="25" t="s">
        <v>404</v>
      </c>
    </row>
    <row r="4715" spans="2:5" x14ac:dyDescent="0.2">
      <c r="B4715" s="25" t="s">
        <v>7161</v>
      </c>
      <c r="C4715" s="25">
        <v>517399</v>
      </c>
      <c r="D4715" s="25" t="s">
        <v>7162</v>
      </c>
      <c r="E4715" s="25" t="s">
        <v>758</v>
      </c>
    </row>
    <row r="4716" spans="2:5" x14ac:dyDescent="0.2">
      <c r="B4716" s="25" t="s">
        <v>7163</v>
      </c>
      <c r="C4716" s="25">
        <v>506142</v>
      </c>
      <c r="D4716" s="25" t="s">
        <v>389</v>
      </c>
      <c r="E4716" s="25" t="s">
        <v>372</v>
      </c>
    </row>
    <row r="4717" spans="2:5" x14ac:dyDescent="0.2">
      <c r="B4717" s="25" t="s">
        <v>7164</v>
      </c>
      <c r="C4717" s="25">
        <v>501391</v>
      </c>
      <c r="D4717" s="25" t="s">
        <v>389</v>
      </c>
      <c r="E4717" s="25" t="s">
        <v>411</v>
      </c>
    </row>
    <row r="4718" spans="2:5" x14ac:dyDescent="0.2">
      <c r="B4718" s="25" t="s">
        <v>7165</v>
      </c>
      <c r="C4718" s="25">
        <v>504220</v>
      </c>
      <c r="D4718" s="25" t="s">
        <v>389</v>
      </c>
      <c r="E4718" s="25" t="s">
        <v>397</v>
      </c>
    </row>
    <row r="4719" spans="2:5" x14ac:dyDescent="0.2">
      <c r="B4719" s="25" t="s">
        <v>7166</v>
      </c>
      <c r="C4719" s="25" t="s">
        <v>389</v>
      </c>
      <c r="D4719" s="25" t="s">
        <v>7167</v>
      </c>
      <c r="E4719" s="25" t="s">
        <v>480</v>
      </c>
    </row>
    <row r="4720" spans="2:5" x14ac:dyDescent="0.2">
      <c r="B4720" s="25" t="s">
        <v>7168</v>
      </c>
      <c r="C4720" s="25">
        <v>504220</v>
      </c>
      <c r="D4720" s="25" t="s">
        <v>389</v>
      </c>
      <c r="E4720" s="25" t="s">
        <v>397</v>
      </c>
    </row>
    <row r="4721" spans="2:5" x14ac:dyDescent="0.2">
      <c r="B4721" s="25" t="s">
        <v>7169</v>
      </c>
      <c r="C4721" s="25">
        <v>505583</v>
      </c>
      <c r="D4721" s="25" t="s">
        <v>389</v>
      </c>
      <c r="E4721" s="25" t="s">
        <v>475</v>
      </c>
    </row>
    <row r="4722" spans="2:5" x14ac:dyDescent="0.2">
      <c r="B4722" s="25" t="s">
        <v>7170</v>
      </c>
      <c r="C4722" s="25">
        <v>541445</v>
      </c>
      <c r="D4722" s="25" t="s">
        <v>389</v>
      </c>
      <c r="E4722" s="25" t="s">
        <v>687</v>
      </c>
    </row>
    <row r="4723" spans="2:5" x14ac:dyDescent="0.2">
      <c r="B4723" s="25" t="s">
        <v>7171</v>
      </c>
      <c r="C4723" s="25">
        <v>533023</v>
      </c>
      <c r="D4723" s="25" t="s">
        <v>7172</v>
      </c>
      <c r="E4723" s="25" t="s">
        <v>744</v>
      </c>
    </row>
    <row r="4724" spans="2:5" x14ac:dyDescent="0.2">
      <c r="B4724" s="25" t="s">
        <v>7173</v>
      </c>
      <c r="C4724" s="25">
        <v>533023</v>
      </c>
      <c r="D4724" s="25" t="s">
        <v>7174</v>
      </c>
      <c r="E4724" s="25" t="s">
        <v>744</v>
      </c>
    </row>
    <row r="4725" spans="2:5" x14ac:dyDescent="0.2">
      <c r="B4725" s="25" t="s">
        <v>7175</v>
      </c>
      <c r="C4725" s="25">
        <v>503675</v>
      </c>
      <c r="D4725" s="25" t="s">
        <v>389</v>
      </c>
      <c r="E4725" s="25" t="s">
        <v>810</v>
      </c>
    </row>
    <row r="4726" spans="2:5" x14ac:dyDescent="0.2">
      <c r="B4726" s="25" t="s">
        <v>7176</v>
      </c>
      <c r="C4726" s="25">
        <v>501370</v>
      </c>
      <c r="D4726" s="25" t="s">
        <v>389</v>
      </c>
      <c r="E4726" s="25" t="s">
        <v>473</v>
      </c>
    </row>
    <row r="4727" spans="2:5" x14ac:dyDescent="0.2">
      <c r="B4727" s="25" t="s">
        <v>7177</v>
      </c>
      <c r="C4727" s="25">
        <v>507410</v>
      </c>
      <c r="D4727" s="25" t="s">
        <v>7178</v>
      </c>
      <c r="E4727" s="25" t="s">
        <v>378</v>
      </c>
    </row>
    <row r="4728" spans="2:5" x14ac:dyDescent="0.2">
      <c r="B4728" s="25" t="s">
        <v>7179</v>
      </c>
      <c r="C4728" s="25">
        <v>511147</v>
      </c>
      <c r="D4728" s="25" t="s">
        <v>389</v>
      </c>
      <c r="E4728" s="25" t="s">
        <v>406</v>
      </c>
    </row>
    <row r="4729" spans="2:5" x14ac:dyDescent="0.2">
      <c r="B4729" s="25" t="s">
        <v>7180</v>
      </c>
      <c r="C4729" s="25">
        <v>532053</v>
      </c>
      <c r="D4729" s="25" t="s">
        <v>389</v>
      </c>
      <c r="E4729" s="25" t="s">
        <v>372</v>
      </c>
    </row>
    <row r="4730" spans="2:5" x14ac:dyDescent="0.2">
      <c r="B4730" s="25" t="s">
        <v>7181</v>
      </c>
      <c r="C4730" s="25">
        <v>524212</v>
      </c>
      <c r="D4730" s="25" t="s">
        <v>7182</v>
      </c>
      <c r="E4730" s="25" t="s">
        <v>427</v>
      </c>
    </row>
    <row r="4731" spans="2:5" x14ac:dyDescent="0.2">
      <c r="B4731" s="25" t="s">
        <v>7183</v>
      </c>
      <c r="C4731" s="25">
        <v>511690</v>
      </c>
      <c r="D4731" s="25" t="s">
        <v>389</v>
      </c>
      <c r="E4731" s="25" t="s">
        <v>406</v>
      </c>
    </row>
    <row r="4732" spans="2:5" x14ac:dyDescent="0.2">
      <c r="B4732" s="25" t="s">
        <v>7184</v>
      </c>
      <c r="C4732" s="25">
        <v>508494</v>
      </c>
      <c r="D4732" s="25" t="s">
        <v>389</v>
      </c>
      <c r="E4732" s="25" t="s">
        <v>796</v>
      </c>
    </row>
    <row r="4733" spans="2:5" x14ac:dyDescent="0.2">
      <c r="B4733" s="25" t="s">
        <v>7185</v>
      </c>
      <c r="C4733" s="25">
        <v>523660</v>
      </c>
      <c r="D4733" s="25" t="s">
        <v>389</v>
      </c>
      <c r="E4733" s="25" t="s">
        <v>469</v>
      </c>
    </row>
    <row r="4734" spans="2:5" x14ac:dyDescent="0.2">
      <c r="B4734" s="25" t="s">
        <v>7186</v>
      </c>
      <c r="C4734" s="25" t="s">
        <v>389</v>
      </c>
      <c r="D4734" s="25" t="s">
        <v>7187</v>
      </c>
      <c r="E4734" s="25" t="s">
        <v>400</v>
      </c>
    </row>
    <row r="4735" spans="2:5" x14ac:dyDescent="0.2">
      <c r="B4735" s="25" t="s">
        <v>7188</v>
      </c>
      <c r="C4735" s="25">
        <v>780016</v>
      </c>
      <c r="D4735" s="25" t="s">
        <v>389</v>
      </c>
      <c r="E4735" s="25" t="s">
        <v>480</v>
      </c>
    </row>
    <row r="4736" spans="2:5" x14ac:dyDescent="0.2">
      <c r="B4736" s="25" t="s">
        <v>7189</v>
      </c>
      <c r="C4736" s="25">
        <v>517498</v>
      </c>
      <c r="D4736" s="25" t="s">
        <v>7190</v>
      </c>
      <c r="E4736" s="25" t="s">
        <v>687</v>
      </c>
    </row>
    <row r="4737" spans="2:5" x14ac:dyDescent="0.2">
      <c r="B4737" s="25" t="s">
        <v>7191</v>
      </c>
      <c r="C4737" s="25">
        <v>511074</v>
      </c>
      <c r="D4737" s="25" t="s">
        <v>389</v>
      </c>
      <c r="E4737" s="25" t="s">
        <v>406</v>
      </c>
    </row>
    <row r="4738" spans="2:5" x14ac:dyDescent="0.2">
      <c r="B4738" s="25" t="s">
        <v>7192</v>
      </c>
      <c r="C4738" s="25">
        <v>533452</v>
      </c>
      <c r="D4738" s="25" t="s">
        <v>7193</v>
      </c>
      <c r="E4738" s="25" t="s">
        <v>372</v>
      </c>
    </row>
    <row r="4739" spans="2:5" x14ac:dyDescent="0.2">
      <c r="B4739" s="25" t="s">
        <v>7194</v>
      </c>
      <c r="C4739" s="25">
        <v>523011</v>
      </c>
      <c r="D4739" s="25" t="s">
        <v>7195</v>
      </c>
      <c r="E4739" s="25" t="s">
        <v>411</v>
      </c>
    </row>
    <row r="4740" spans="2:5" x14ac:dyDescent="0.2">
      <c r="B4740" s="25" t="s">
        <v>7196</v>
      </c>
      <c r="C4740" s="25">
        <v>504988</v>
      </c>
      <c r="D4740" s="25" t="s">
        <v>389</v>
      </c>
      <c r="E4740" s="25" t="s">
        <v>1309</v>
      </c>
    </row>
    <row r="4741" spans="2:5" x14ac:dyDescent="0.2">
      <c r="B4741" s="25" t="s">
        <v>7197</v>
      </c>
      <c r="C4741" s="25">
        <v>524661</v>
      </c>
      <c r="D4741" s="25" t="s">
        <v>389</v>
      </c>
      <c r="E4741" s="25" t="s">
        <v>427</v>
      </c>
    </row>
    <row r="4742" spans="2:5" x14ac:dyDescent="0.2">
      <c r="B4742" s="25" t="s">
        <v>7198</v>
      </c>
      <c r="C4742" s="25">
        <v>532016</v>
      </c>
      <c r="D4742" s="25" t="s">
        <v>389</v>
      </c>
      <c r="E4742" s="25" t="s">
        <v>475</v>
      </c>
    </row>
    <row r="4743" spans="2:5" x14ac:dyDescent="0.2">
      <c r="B4743" s="25" t="s">
        <v>7199</v>
      </c>
      <c r="C4743" s="25">
        <v>531211</v>
      </c>
      <c r="D4743" s="25" t="s">
        <v>389</v>
      </c>
      <c r="E4743" s="25" t="s">
        <v>372</v>
      </c>
    </row>
    <row r="4744" spans="2:5" x14ac:dyDescent="0.2">
      <c r="B4744" s="25" t="s">
        <v>7200</v>
      </c>
      <c r="C4744" s="25">
        <v>514162</v>
      </c>
      <c r="D4744" s="25" t="s">
        <v>7201</v>
      </c>
      <c r="E4744" s="25" t="s">
        <v>404</v>
      </c>
    </row>
    <row r="4745" spans="2:5" x14ac:dyDescent="0.2">
      <c r="B4745" s="25" t="s">
        <v>7202</v>
      </c>
      <c r="C4745" s="25">
        <v>532144</v>
      </c>
      <c r="D4745" s="25" t="s">
        <v>7203</v>
      </c>
      <c r="E4745" s="25" t="s">
        <v>787</v>
      </c>
    </row>
    <row r="4746" spans="2:5" x14ac:dyDescent="0.2">
      <c r="B4746" s="25" t="s">
        <v>7204</v>
      </c>
      <c r="C4746" s="25">
        <v>532553</v>
      </c>
      <c r="D4746" s="25" t="s">
        <v>7205</v>
      </c>
      <c r="E4746" s="25" t="s">
        <v>787</v>
      </c>
    </row>
    <row r="4747" spans="2:5" x14ac:dyDescent="0.2">
      <c r="B4747" s="25" t="s">
        <v>7206</v>
      </c>
      <c r="C4747" s="25">
        <v>514162</v>
      </c>
      <c r="D4747" s="25" t="s">
        <v>7201</v>
      </c>
      <c r="E4747" s="25" t="s">
        <v>404</v>
      </c>
    </row>
    <row r="4748" spans="2:5" x14ac:dyDescent="0.2">
      <c r="B4748" s="25" t="s">
        <v>7207</v>
      </c>
      <c r="C4748" s="25">
        <v>533252</v>
      </c>
      <c r="D4748" s="25" t="s">
        <v>7208</v>
      </c>
      <c r="E4748" s="25" t="s">
        <v>372</v>
      </c>
    </row>
    <row r="4749" spans="2:5" x14ac:dyDescent="0.2">
      <c r="B4749" s="25" t="s">
        <v>7209</v>
      </c>
      <c r="C4749" s="25">
        <v>526431</v>
      </c>
      <c r="D4749" s="25" t="s">
        <v>389</v>
      </c>
      <c r="E4749" s="25" t="s">
        <v>815</v>
      </c>
    </row>
    <row r="4750" spans="2:5" x14ac:dyDescent="0.2">
      <c r="B4750" s="25" t="s">
        <v>7210</v>
      </c>
      <c r="C4750" s="25">
        <v>505412</v>
      </c>
      <c r="D4750" s="25" t="s">
        <v>7211</v>
      </c>
      <c r="E4750" s="25" t="s">
        <v>397</v>
      </c>
    </row>
    <row r="4751" spans="2:5" x14ac:dyDescent="0.2">
      <c r="B4751" s="25" t="s">
        <v>7212</v>
      </c>
      <c r="C4751" s="25">
        <v>505412</v>
      </c>
      <c r="D4751" s="25" t="s">
        <v>7211</v>
      </c>
      <c r="E4751" s="25" t="s">
        <v>397</v>
      </c>
    </row>
    <row r="4752" spans="2:5" x14ac:dyDescent="0.2">
      <c r="B4752" s="25" t="s">
        <v>7213</v>
      </c>
      <c r="C4752" s="25">
        <v>532373</v>
      </c>
      <c r="D4752" s="25" t="s">
        <v>389</v>
      </c>
      <c r="E4752" s="25" t="s">
        <v>411</v>
      </c>
    </row>
    <row r="4753" spans="2:5" x14ac:dyDescent="0.2">
      <c r="B4753" s="25" t="s">
        <v>7214</v>
      </c>
      <c r="C4753" s="25">
        <v>500444</v>
      </c>
      <c r="D4753" s="25" t="s">
        <v>7215</v>
      </c>
      <c r="E4753" s="25" t="s">
        <v>383</v>
      </c>
    </row>
    <row r="4754" spans="2:5" x14ac:dyDescent="0.2">
      <c r="B4754" s="25" t="s">
        <v>7216</v>
      </c>
      <c r="C4754" s="25">
        <v>538382</v>
      </c>
      <c r="D4754" s="25" t="s">
        <v>389</v>
      </c>
      <c r="E4754" s="25" t="s">
        <v>411</v>
      </c>
    </row>
    <row r="4755" spans="2:5" x14ac:dyDescent="0.2">
      <c r="B4755" s="25" t="s">
        <v>7217</v>
      </c>
      <c r="C4755" s="25">
        <v>504998</v>
      </c>
      <c r="D4755" s="25" t="s">
        <v>389</v>
      </c>
      <c r="E4755" s="25" t="s">
        <v>421</v>
      </c>
    </row>
    <row r="4756" spans="2:5" x14ac:dyDescent="0.2">
      <c r="B4756" s="25" t="s">
        <v>7218</v>
      </c>
      <c r="C4756" s="25">
        <v>505533</v>
      </c>
      <c r="D4756" s="25" t="s">
        <v>389</v>
      </c>
      <c r="E4756" s="25" t="s">
        <v>878</v>
      </c>
    </row>
    <row r="4757" spans="2:5" x14ac:dyDescent="0.2">
      <c r="B4757" s="25" t="s">
        <v>7219</v>
      </c>
      <c r="C4757" s="25">
        <v>590073</v>
      </c>
      <c r="D4757" s="25" t="s">
        <v>7220</v>
      </c>
      <c r="E4757" s="25" t="s">
        <v>744</v>
      </c>
    </row>
    <row r="4758" spans="2:5" x14ac:dyDescent="0.2">
      <c r="B4758" s="25" t="s">
        <v>7221</v>
      </c>
      <c r="C4758" s="25">
        <v>590073</v>
      </c>
      <c r="D4758" s="25" t="s">
        <v>7220</v>
      </c>
      <c r="E4758" s="25" t="s">
        <v>744</v>
      </c>
    </row>
    <row r="4759" spans="2:5" x14ac:dyDescent="0.2">
      <c r="B4759" s="25" t="s">
        <v>7222</v>
      </c>
      <c r="C4759" s="25">
        <v>500238</v>
      </c>
      <c r="D4759" s="25" t="s">
        <v>7223</v>
      </c>
      <c r="E4759" s="25" t="s">
        <v>758</v>
      </c>
    </row>
    <row r="4760" spans="2:5" x14ac:dyDescent="0.2">
      <c r="B4760" s="25" t="s">
        <v>7224</v>
      </c>
      <c r="C4760" s="25">
        <v>500238</v>
      </c>
      <c r="D4760" s="25" t="s">
        <v>7223</v>
      </c>
      <c r="E4760" s="25" t="s">
        <v>758</v>
      </c>
    </row>
    <row r="4761" spans="2:5" x14ac:dyDescent="0.2">
      <c r="B4761" s="25" t="s">
        <v>7225</v>
      </c>
      <c r="C4761" s="25">
        <v>513713</v>
      </c>
      <c r="D4761" s="25" t="s">
        <v>389</v>
      </c>
      <c r="E4761" s="25" t="s">
        <v>503</v>
      </c>
    </row>
    <row r="4762" spans="2:5" x14ac:dyDescent="0.2">
      <c r="B4762" s="25" t="s">
        <v>7226</v>
      </c>
      <c r="C4762" s="25">
        <v>542667</v>
      </c>
      <c r="D4762" s="25" t="s">
        <v>7227</v>
      </c>
      <c r="E4762" s="25" t="s">
        <v>755</v>
      </c>
    </row>
    <row r="4763" spans="2:5" x14ac:dyDescent="0.2">
      <c r="B4763" s="25" t="s">
        <v>7228</v>
      </c>
      <c r="C4763" s="25">
        <v>519214</v>
      </c>
      <c r="D4763" s="25" t="s">
        <v>389</v>
      </c>
      <c r="E4763" s="25" t="s">
        <v>406</v>
      </c>
    </row>
    <row r="4764" spans="2:5" x14ac:dyDescent="0.2">
      <c r="B4764" s="25" t="s">
        <v>7229</v>
      </c>
      <c r="C4764" s="25">
        <v>519224</v>
      </c>
      <c r="D4764" s="25" t="s">
        <v>7230</v>
      </c>
      <c r="E4764" s="25" t="s">
        <v>411</v>
      </c>
    </row>
    <row r="4765" spans="2:5" x14ac:dyDescent="0.2">
      <c r="B4765" s="25" t="s">
        <v>7231</v>
      </c>
      <c r="C4765" s="25">
        <v>526586</v>
      </c>
      <c r="D4765" s="25" t="s">
        <v>389</v>
      </c>
      <c r="E4765" s="25" t="s">
        <v>509</v>
      </c>
    </row>
    <row r="4766" spans="2:5" x14ac:dyDescent="0.2">
      <c r="B4766" s="25" t="s">
        <v>7232</v>
      </c>
      <c r="C4766" s="25">
        <v>522029</v>
      </c>
      <c r="D4766" s="25" t="s">
        <v>7233</v>
      </c>
      <c r="E4766" s="25" t="s">
        <v>397</v>
      </c>
    </row>
    <row r="4767" spans="2:5" x14ac:dyDescent="0.2">
      <c r="B4767" s="25" t="s">
        <v>7234</v>
      </c>
      <c r="C4767" s="25">
        <v>512022</v>
      </c>
      <c r="D4767" s="25" t="s">
        <v>389</v>
      </c>
      <c r="E4767" s="25" t="s">
        <v>372</v>
      </c>
    </row>
    <row r="4768" spans="2:5" x14ac:dyDescent="0.2">
      <c r="B4768" s="25" t="s">
        <v>7235</v>
      </c>
      <c r="C4768" s="25">
        <v>512022</v>
      </c>
      <c r="D4768" s="25" t="s">
        <v>389</v>
      </c>
      <c r="E4768" s="25" t="s">
        <v>372</v>
      </c>
    </row>
    <row r="4769" spans="2:5" x14ac:dyDescent="0.2">
      <c r="B4769" s="25" t="s">
        <v>7236</v>
      </c>
      <c r="C4769" s="25">
        <v>526471</v>
      </c>
      <c r="D4769" s="25" t="s">
        <v>389</v>
      </c>
      <c r="E4769" s="25" t="s">
        <v>1021</v>
      </c>
    </row>
    <row r="4770" spans="2:5" x14ac:dyDescent="0.2">
      <c r="B4770" s="25" t="s">
        <v>7237</v>
      </c>
      <c r="C4770" s="25">
        <v>514470</v>
      </c>
      <c r="D4770" s="25" t="s">
        <v>389</v>
      </c>
      <c r="E4770" s="25" t="s">
        <v>404</v>
      </c>
    </row>
    <row r="4771" spans="2:5" x14ac:dyDescent="0.2">
      <c r="B4771" s="25" t="s">
        <v>7238</v>
      </c>
      <c r="C4771" s="25">
        <v>514348</v>
      </c>
      <c r="D4771" s="25" t="s">
        <v>7239</v>
      </c>
      <c r="E4771" s="25" t="s">
        <v>404</v>
      </c>
    </row>
    <row r="4772" spans="2:5" x14ac:dyDescent="0.2">
      <c r="B4772" s="25" t="s">
        <v>7240</v>
      </c>
      <c r="C4772" s="25">
        <v>524758</v>
      </c>
      <c r="D4772" s="25" t="s">
        <v>389</v>
      </c>
      <c r="E4772" s="25" t="s">
        <v>427</v>
      </c>
    </row>
    <row r="4773" spans="2:5" x14ac:dyDescent="0.2">
      <c r="B4773" s="25" t="s">
        <v>7241</v>
      </c>
      <c r="C4773" s="25">
        <v>538873</v>
      </c>
      <c r="D4773" s="25" t="s">
        <v>389</v>
      </c>
      <c r="E4773" s="25" t="s">
        <v>406</v>
      </c>
    </row>
    <row r="4774" spans="2:5" x14ac:dyDescent="0.2">
      <c r="B4774" s="25" t="s">
        <v>7242</v>
      </c>
      <c r="C4774" s="25">
        <v>507685</v>
      </c>
      <c r="D4774" s="25" t="s">
        <v>7243</v>
      </c>
      <c r="E4774" s="25" t="s">
        <v>375</v>
      </c>
    </row>
    <row r="4775" spans="2:5" x14ac:dyDescent="0.2">
      <c r="B4775" s="25" t="s">
        <v>7244</v>
      </c>
      <c r="C4775" s="25">
        <v>507817</v>
      </c>
      <c r="D4775" s="25" t="s">
        <v>389</v>
      </c>
      <c r="E4775" s="25" t="s">
        <v>404</v>
      </c>
    </row>
    <row r="4776" spans="2:5" x14ac:dyDescent="0.2">
      <c r="B4776" s="25" t="s">
        <v>7245</v>
      </c>
      <c r="C4776" s="25">
        <v>511642</v>
      </c>
      <c r="D4776" s="25" t="s">
        <v>389</v>
      </c>
      <c r="E4776" s="25" t="s">
        <v>406</v>
      </c>
    </row>
    <row r="4777" spans="2:5" x14ac:dyDescent="0.2">
      <c r="B4777" s="25" t="s">
        <v>7246</v>
      </c>
      <c r="C4777" s="25">
        <v>532300</v>
      </c>
      <c r="D4777" s="25" t="s">
        <v>7247</v>
      </c>
      <c r="E4777" s="25" t="s">
        <v>427</v>
      </c>
    </row>
    <row r="4778" spans="2:5" x14ac:dyDescent="0.2">
      <c r="B4778" s="25" t="s">
        <v>7248</v>
      </c>
      <c r="C4778" s="25">
        <v>531396</v>
      </c>
      <c r="D4778" s="25" t="s">
        <v>389</v>
      </c>
      <c r="E4778" s="25" t="s">
        <v>482</v>
      </c>
    </row>
    <row r="4779" spans="2:5" x14ac:dyDescent="0.2">
      <c r="B4779" s="25" t="s">
        <v>7249</v>
      </c>
      <c r="C4779" s="25">
        <v>538128</v>
      </c>
      <c r="D4779" s="25" t="s">
        <v>389</v>
      </c>
      <c r="E4779" s="25" t="s">
        <v>503</v>
      </c>
    </row>
    <row r="4780" spans="2:5" x14ac:dyDescent="0.2">
      <c r="B4780" s="25" t="s">
        <v>7250</v>
      </c>
      <c r="C4780" s="25">
        <v>538268</v>
      </c>
      <c r="D4780" s="25" t="s">
        <v>7251</v>
      </c>
      <c r="E4780" s="25" t="s">
        <v>567</v>
      </c>
    </row>
    <row r="4781" spans="2:5" x14ac:dyDescent="0.2">
      <c r="B4781" s="25" t="s">
        <v>7252</v>
      </c>
      <c r="C4781" s="25">
        <v>526959</v>
      </c>
      <c r="D4781" s="25" t="s">
        <v>389</v>
      </c>
      <c r="E4781" s="25" t="s">
        <v>590</v>
      </c>
    </row>
    <row r="4782" spans="2:5" x14ac:dyDescent="0.2">
      <c r="B4782" s="25" t="s">
        <v>7253</v>
      </c>
      <c r="C4782" s="25">
        <v>526525</v>
      </c>
      <c r="D4782" s="25" t="s">
        <v>389</v>
      </c>
      <c r="E4782" s="25" t="s">
        <v>503</v>
      </c>
    </row>
    <row r="4783" spans="2:5" x14ac:dyDescent="0.2">
      <c r="B4783" s="25" t="s">
        <v>7254</v>
      </c>
      <c r="C4783" s="25">
        <v>538451</v>
      </c>
      <c r="D4783" s="25" t="s">
        <v>389</v>
      </c>
      <c r="E4783" s="25" t="s">
        <v>409</v>
      </c>
    </row>
    <row r="4784" spans="2:5" x14ac:dyDescent="0.2">
      <c r="B4784" s="25" t="s">
        <v>7255</v>
      </c>
      <c r="C4784" s="25" t="s">
        <v>389</v>
      </c>
      <c r="D4784" s="25" t="s">
        <v>7256</v>
      </c>
      <c r="E4784" s="25" t="s">
        <v>400</v>
      </c>
    </row>
    <row r="4785" spans="2:5" x14ac:dyDescent="0.2">
      <c r="B4785" s="25" t="s">
        <v>7257</v>
      </c>
      <c r="C4785" s="25">
        <v>505872</v>
      </c>
      <c r="D4785" s="25" t="s">
        <v>389</v>
      </c>
      <c r="E4785" s="25" t="s">
        <v>397</v>
      </c>
    </row>
    <row r="4786" spans="2:5" x14ac:dyDescent="0.2">
      <c r="B4786" s="25" t="s">
        <v>7258</v>
      </c>
      <c r="C4786" s="25">
        <v>532616</v>
      </c>
      <c r="D4786" s="25" t="s">
        <v>7259</v>
      </c>
      <c r="E4786" s="25" t="s">
        <v>719</v>
      </c>
    </row>
    <row r="4787" spans="2:5" x14ac:dyDescent="0.2">
      <c r="B4787" s="25" t="s">
        <v>7260</v>
      </c>
      <c r="C4787" s="25">
        <v>542367</v>
      </c>
      <c r="D4787" s="25" t="s">
        <v>7261</v>
      </c>
      <c r="E4787" s="25" t="s">
        <v>5513</v>
      </c>
    </row>
    <row r="4788" spans="2:5" x14ac:dyDescent="0.2">
      <c r="B4788" s="25" t="s">
        <v>7262</v>
      </c>
      <c r="C4788" s="25">
        <v>532788</v>
      </c>
      <c r="D4788" s="25" t="s">
        <v>7263</v>
      </c>
      <c r="E4788" s="25" t="s">
        <v>535</v>
      </c>
    </row>
    <row r="4789" spans="2:5" x14ac:dyDescent="0.2">
      <c r="B4789" s="25" t="s">
        <v>7264</v>
      </c>
      <c r="C4789" s="25">
        <v>590013</v>
      </c>
      <c r="D4789" s="25" t="s">
        <v>7265</v>
      </c>
      <c r="E4789" s="25" t="s">
        <v>437</v>
      </c>
    </row>
    <row r="4790" spans="2:5" x14ac:dyDescent="0.2">
      <c r="B4790" s="25" t="s">
        <v>7266</v>
      </c>
      <c r="C4790" s="25">
        <v>590013</v>
      </c>
      <c r="D4790" s="25" t="s">
        <v>7267</v>
      </c>
      <c r="E4790" s="25" t="s">
        <v>437</v>
      </c>
    </row>
    <row r="4791" spans="2:5" x14ac:dyDescent="0.2">
      <c r="B4791" s="25" t="s">
        <v>7268</v>
      </c>
      <c r="C4791" s="25">
        <v>511012</v>
      </c>
      <c r="D4791" s="25" t="s">
        <v>389</v>
      </c>
      <c r="E4791" s="25" t="s">
        <v>409</v>
      </c>
    </row>
    <row r="4792" spans="2:5" x14ac:dyDescent="0.2">
      <c r="B4792" s="25" t="s">
        <v>7269</v>
      </c>
      <c r="C4792" s="25">
        <v>514378</v>
      </c>
      <c r="D4792" s="25" t="s">
        <v>389</v>
      </c>
      <c r="E4792" s="25" t="s">
        <v>411</v>
      </c>
    </row>
    <row r="4793" spans="2:5" x14ac:dyDescent="0.2">
      <c r="B4793" s="25" t="s">
        <v>7270</v>
      </c>
      <c r="C4793" s="25">
        <v>539939</v>
      </c>
      <c r="D4793" s="25" t="s">
        <v>389</v>
      </c>
      <c r="E4793" s="25" t="s">
        <v>549</v>
      </c>
    </row>
    <row r="4794" spans="2:5" x14ac:dyDescent="0.2">
      <c r="B4794" s="25" t="s">
        <v>7271</v>
      </c>
      <c r="C4794" s="25">
        <v>511601</v>
      </c>
      <c r="D4794" s="25" t="s">
        <v>389</v>
      </c>
      <c r="E4794" s="25" t="s">
        <v>411</v>
      </c>
    </row>
    <row r="4795" spans="2:5" x14ac:dyDescent="0.2">
      <c r="B4795" s="25" t="s">
        <v>7272</v>
      </c>
      <c r="C4795" s="25">
        <v>516030</v>
      </c>
      <c r="D4795" s="25" t="s">
        <v>389</v>
      </c>
      <c r="E4795" s="25" t="s">
        <v>383</v>
      </c>
    </row>
    <row r="4796" spans="2:5" x14ac:dyDescent="0.2">
      <c r="B4796" s="25" t="s">
        <v>7273</v>
      </c>
      <c r="C4796" s="25">
        <v>541167</v>
      </c>
      <c r="D4796" s="25" t="s">
        <v>389</v>
      </c>
      <c r="E4796" s="25" t="s">
        <v>549</v>
      </c>
    </row>
    <row r="4797" spans="2:5" x14ac:dyDescent="0.2">
      <c r="B4797" s="25" t="s">
        <v>7274</v>
      </c>
      <c r="C4797" s="25">
        <v>530063</v>
      </c>
      <c r="D4797" s="25" t="s">
        <v>389</v>
      </c>
      <c r="E4797" s="25" t="s">
        <v>584</v>
      </c>
    </row>
    <row r="4798" spans="2:5" x14ac:dyDescent="0.2">
      <c r="B4798" s="25" t="s">
        <v>7275</v>
      </c>
      <c r="C4798" s="25">
        <v>532648</v>
      </c>
      <c r="D4798" s="25" t="s">
        <v>7276</v>
      </c>
      <c r="E4798" s="25" t="s">
        <v>707</v>
      </c>
    </row>
    <row r="4799" spans="2:5" x14ac:dyDescent="0.2">
      <c r="B4799" s="25" t="s">
        <v>7277</v>
      </c>
      <c r="C4799" s="25">
        <v>531260</v>
      </c>
      <c r="D4799" s="25" t="s">
        <v>389</v>
      </c>
      <c r="E4799" s="25" t="s">
        <v>449</v>
      </c>
    </row>
    <row r="4800" spans="2:5" x14ac:dyDescent="0.2">
      <c r="B4800" s="25" t="s">
        <v>7278</v>
      </c>
      <c r="C4800" s="25">
        <v>522209</v>
      </c>
      <c r="D4800" s="25" t="s">
        <v>389</v>
      </c>
      <c r="E4800" s="25" t="s">
        <v>372</v>
      </c>
    </row>
    <row r="4801" spans="2:5" x14ac:dyDescent="0.2">
      <c r="B4801" s="25" t="s">
        <v>7279</v>
      </c>
      <c r="C4801" s="25">
        <v>522209</v>
      </c>
      <c r="D4801" s="25" t="s">
        <v>389</v>
      </c>
      <c r="E4801" s="25" t="s">
        <v>372</v>
      </c>
    </row>
    <row r="4802" spans="2:5" x14ac:dyDescent="0.2">
      <c r="B4802" s="25" t="s">
        <v>7280</v>
      </c>
      <c r="C4802" s="25">
        <v>539097</v>
      </c>
      <c r="D4802" s="25" t="s">
        <v>389</v>
      </c>
      <c r="E4802" s="25" t="s">
        <v>411</v>
      </c>
    </row>
    <row r="4803" spans="2:5" x14ac:dyDescent="0.2">
      <c r="B4803" s="25" t="s">
        <v>7281</v>
      </c>
      <c r="C4803" s="25">
        <v>530675</v>
      </c>
      <c r="D4803" s="25" t="s">
        <v>389</v>
      </c>
      <c r="E4803" s="25" t="s">
        <v>503</v>
      </c>
    </row>
    <row r="4804" spans="2:5" x14ac:dyDescent="0.2">
      <c r="B4804" s="25" t="s">
        <v>7282</v>
      </c>
      <c r="C4804" s="25">
        <v>540550</v>
      </c>
      <c r="D4804" s="25" t="s">
        <v>389</v>
      </c>
      <c r="E4804" s="25" t="s">
        <v>549</v>
      </c>
    </row>
    <row r="4805" spans="2:5" x14ac:dyDescent="0.2">
      <c r="B4805" s="25" t="s">
        <v>7283</v>
      </c>
      <c r="C4805" s="25">
        <v>522108</v>
      </c>
      <c r="D4805" s="25" t="s">
        <v>389</v>
      </c>
      <c r="E4805" s="25" t="s">
        <v>744</v>
      </c>
    </row>
    <row r="4806" spans="2:5" x14ac:dyDescent="0.2">
      <c r="B4806" s="25" t="s">
        <v>7284</v>
      </c>
      <c r="C4806" s="25">
        <v>522108</v>
      </c>
      <c r="D4806" s="25" t="s">
        <v>389</v>
      </c>
      <c r="E4806" s="25" t="s">
        <v>744</v>
      </c>
    </row>
    <row r="4807" spans="2:5" x14ac:dyDescent="0.2">
      <c r="B4807" s="25" t="s">
        <v>7285</v>
      </c>
      <c r="C4807" s="25">
        <v>536846</v>
      </c>
      <c r="D4807" s="25" t="s">
        <v>389</v>
      </c>
      <c r="E4807" s="25" t="s">
        <v>787</v>
      </c>
    </row>
    <row r="4808" spans="2:5" x14ac:dyDescent="0.2">
      <c r="B4808" s="25" t="s">
        <v>7286</v>
      </c>
      <c r="C4808" s="25">
        <v>531663</v>
      </c>
      <c r="D4808" s="25" t="s">
        <v>7287</v>
      </c>
      <c r="E4808" s="25" t="s">
        <v>2208</v>
      </c>
    </row>
    <row r="4809" spans="2:5" x14ac:dyDescent="0.2">
      <c r="B4809" s="25" t="s">
        <v>7288</v>
      </c>
      <c r="C4809" s="25">
        <v>505163</v>
      </c>
      <c r="D4809" s="25" t="s">
        <v>389</v>
      </c>
      <c r="E4809" s="25" t="s">
        <v>744</v>
      </c>
    </row>
    <row r="4810" spans="2:5" x14ac:dyDescent="0.2">
      <c r="B4810" s="25" t="s">
        <v>7289</v>
      </c>
      <c r="C4810" s="25">
        <v>505163</v>
      </c>
      <c r="D4810" s="25" t="s">
        <v>389</v>
      </c>
      <c r="E4810" s="25" t="s">
        <v>744</v>
      </c>
    </row>
    <row r="4811" spans="2:5" x14ac:dyDescent="0.2">
      <c r="B4811" s="25" t="s">
        <v>7290</v>
      </c>
      <c r="C4811" s="25">
        <v>539963</v>
      </c>
      <c r="D4811" s="25" t="s">
        <v>389</v>
      </c>
      <c r="E4811" s="25" t="s">
        <v>469</v>
      </c>
    </row>
    <row r="4812" spans="2:5" x14ac:dyDescent="0.2">
      <c r="B4812" s="25" t="s">
        <v>7291</v>
      </c>
      <c r="C4812" s="25">
        <v>505537</v>
      </c>
      <c r="D4812" s="25" t="s">
        <v>7292</v>
      </c>
      <c r="E4812" s="25" t="s">
        <v>1128</v>
      </c>
    </row>
    <row r="4813" spans="2:5" x14ac:dyDescent="0.2">
      <c r="B4813" s="25" t="s">
        <v>7293</v>
      </c>
      <c r="C4813" s="25">
        <v>533287</v>
      </c>
      <c r="D4813" s="25" t="s">
        <v>7294</v>
      </c>
      <c r="E4813" s="25" t="s">
        <v>494</v>
      </c>
    </row>
    <row r="4814" spans="2:5" x14ac:dyDescent="0.2">
      <c r="B4814" s="25" t="s">
        <v>7295</v>
      </c>
      <c r="C4814" s="25">
        <v>532794</v>
      </c>
      <c r="D4814" s="25" t="s">
        <v>7296</v>
      </c>
      <c r="E4814" s="25" t="s">
        <v>1128</v>
      </c>
    </row>
    <row r="4815" spans="2:5" x14ac:dyDescent="0.2">
      <c r="B4815" s="25" t="s">
        <v>7297</v>
      </c>
      <c r="C4815" s="25">
        <v>533339</v>
      </c>
      <c r="D4815" s="25" t="s">
        <v>7298</v>
      </c>
      <c r="E4815" s="25" t="s">
        <v>482</v>
      </c>
    </row>
    <row r="4816" spans="2:5" x14ac:dyDescent="0.2">
      <c r="B4816" s="25" t="s">
        <v>7299</v>
      </c>
      <c r="C4816" s="25">
        <v>531845</v>
      </c>
      <c r="D4816" s="25" t="s">
        <v>7300</v>
      </c>
      <c r="E4816" s="25" t="s">
        <v>787</v>
      </c>
    </row>
    <row r="4817" spans="2:5" x14ac:dyDescent="0.2">
      <c r="B4817" s="25" t="s">
        <v>7301</v>
      </c>
      <c r="C4817" s="25">
        <v>531845</v>
      </c>
      <c r="D4817" s="25" t="s">
        <v>7300</v>
      </c>
      <c r="E4817" s="25" t="s">
        <v>787</v>
      </c>
    </row>
    <row r="4818" spans="2:5" x14ac:dyDescent="0.2">
      <c r="B4818" s="25" t="s">
        <v>7302</v>
      </c>
      <c r="C4818" s="25">
        <v>512553</v>
      </c>
      <c r="D4818" s="25" t="s">
        <v>7303</v>
      </c>
      <c r="E4818" s="25" t="s">
        <v>404</v>
      </c>
    </row>
    <row r="4819" spans="2:5" x14ac:dyDescent="0.2">
      <c r="B4819" s="25" t="s">
        <v>7304</v>
      </c>
      <c r="C4819" s="25">
        <v>514266</v>
      </c>
      <c r="D4819" s="25" t="s">
        <v>389</v>
      </c>
      <c r="E4819" s="25" t="s">
        <v>404</v>
      </c>
    </row>
    <row r="4820" spans="2:5" x14ac:dyDescent="0.2">
      <c r="B4820" s="25" t="s">
        <v>7305</v>
      </c>
      <c r="C4820" s="25">
        <v>530665</v>
      </c>
      <c r="D4820" s="25" t="s">
        <v>389</v>
      </c>
      <c r="E4820" s="25" t="s">
        <v>427</v>
      </c>
    </row>
    <row r="4821" spans="2:5" x14ac:dyDescent="0.2">
      <c r="B4821" s="25" t="s">
        <v>7306</v>
      </c>
      <c r="C4821" s="25">
        <v>530697</v>
      </c>
      <c r="D4821" s="25" t="s">
        <v>389</v>
      </c>
      <c r="E4821" s="25" t="s">
        <v>810</v>
      </c>
    </row>
    <row r="4822" spans="2:5" x14ac:dyDescent="0.2">
      <c r="B4822" s="25" t="s">
        <v>7307</v>
      </c>
      <c r="C4822" s="25">
        <v>532039</v>
      </c>
      <c r="D4822" s="25" t="s">
        <v>389</v>
      </c>
      <c r="E4822" s="25" t="s">
        <v>427</v>
      </c>
    </row>
    <row r="4823" spans="2:5" x14ac:dyDescent="0.2">
      <c r="B4823" s="25" t="s">
        <v>7308</v>
      </c>
      <c r="C4823" s="25">
        <v>504067</v>
      </c>
      <c r="D4823" s="25" t="s">
        <v>7309</v>
      </c>
      <c r="E4823" s="25" t="s">
        <v>375</v>
      </c>
    </row>
    <row r="4824" spans="2:5" x14ac:dyDescent="0.2">
      <c r="B4824" s="25" t="s">
        <v>7310</v>
      </c>
      <c r="C4824" s="25">
        <v>531404</v>
      </c>
      <c r="D4824" s="25" t="s">
        <v>7311</v>
      </c>
      <c r="E4824" s="25" t="s">
        <v>931</v>
      </c>
    </row>
    <row r="4825" spans="2:5" x14ac:dyDescent="0.2">
      <c r="B4825" s="25" t="s">
        <v>7312</v>
      </c>
      <c r="C4825" s="25">
        <v>541400</v>
      </c>
      <c r="D4825" s="25" t="s">
        <v>389</v>
      </c>
      <c r="E4825" s="25" t="s">
        <v>427</v>
      </c>
    </row>
    <row r="4826" spans="2:5" x14ac:dyDescent="0.2">
      <c r="B4826" s="25" t="s">
        <v>7313</v>
      </c>
      <c r="C4826" s="25">
        <v>521163</v>
      </c>
      <c r="D4826" s="25" t="s">
        <v>7314</v>
      </c>
      <c r="E4826" s="25" t="s">
        <v>503</v>
      </c>
    </row>
    <row r="4827" spans="2:5" x14ac:dyDescent="0.2">
      <c r="B4827" s="25" t="s">
        <v>7315</v>
      </c>
      <c r="C4827" s="25" t="s">
        <v>389</v>
      </c>
      <c r="D4827" s="25" t="s">
        <v>7316</v>
      </c>
      <c r="E4827" s="25" t="s">
        <v>400</v>
      </c>
    </row>
    <row r="4828" spans="2:5" x14ac:dyDescent="0.2">
      <c r="B4828" s="25" t="s">
        <v>7317</v>
      </c>
      <c r="C4828" s="25">
        <v>512587</v>
      </c>
      <c r="D4828" s="25" t="s">
        <v>7318</v>
      </c>
      <c r="E4828" s="25" t="s">
        <v>503</v>
      </c>
    </row>
    <row r="4829" spans="2:5" x14ac:dyDescent="0.2">
      <c r="B4829" s="25" t="s">
        <v>7319</v>
      </c>
      <c r="C4829" s="25">
        <v>503641</v>
      </c>
      <c r="D4829" s="25" t="s">
        <v>7320</v>
      </c>
      <c r="E4829" s="25" t="s">
        <v>473</v>
      </c>
    </row>
    <row r="4830" spans="2:5" x14ac:dyDescent="0.2">
      <c r="B4830" s="25" t="s">
        <v>7321</v>
      </c>
      <c r="C4830" s="25" t="s">
        <v>389</v>
      </c>
      <c r="D4830" s="25" t="s">
        <v>7322</v>
      </c>
      <c r="E4830" s="25" t="s">
        <v>400</v>
      </c>
    </row>
    <row r="4831" spans="2:5" x14ac:dyDescent="0.2">
      <c r="B4831" s="25" t="s">
        <v>7323</v>
      </c>
      <c r="C4831" s="25">
        <v>534742</v>
      </c>
      <c r="D4831" s="25" t="s">
        <v>7324</v>
      </c>
      <c r="E4831" s="25" t="s">
        <v>897</v>
      </c>
    </row>
    <row r="4832" spans="2:5" x14ac:dyDescent="0.2">
      <c r="B4832" s="25" t="s">
        <v>7325</v>
      </c>
      <c r="C4832" s="25">
        <v>500780</v>
      </c>
      <c r="D4832" s="25" t="s">
        <v>7326</v>
      </c>
      <c r="E4832" s="25" t="s">
        <v>897</v>
      </c>
    </row>
    <row r="4833" spans="2:5" x14ac:dyDescent="0.2">
      <c r="B4833" s="25" t="s">
        <v>7327</v>
      </c>
      <c r="C4833" s="25">
        <v>531335</v>
      </c>
      <c r="D4833" s="25" t="s">
        <v>7328</v>
      </c>
      <c r="E4833" s="25" t="s">
        <v>449</v>
      </c>
    </row>
    <row r="4834" spans="2:5" x14ac:dyDescent="0.2">
      <c r="B4834" s="25" t="s">
        <v>7329</v>
      </c>
      <c r="C4834" s="25">
        <v>532883</v>
      </c>
      <c r="D4834" s="25" t="s">
        <v>7330</v>
      </c>
      <c r="E4834" s="25" t="s">
        <v>482</v>
      </c>
    </row>
    <row r="4835" spans="2:5" x14ac:dyDescent="0.2">
      <c r="B4835" s="25" t="s">
        <v>7331</v>
      </c>
      <c r="C4835" s="25">
        <v>500202</v>
      </c>
      <c r="D4835" s="25" t="s">
        <v>7332</v>
      </c>
      <c r="E4835" s="25" t="s">
        <v>406</v>
      </c>
    </row>
    <row r="4836" spans="2:5" x14ac:dyDescent="0.2">
      <c r="B4836" s="25" t="s">
        <v>7333</v>
      </c>
      <c r="C4836" s="25">
        <v>500458</v>
      </c>
      <c r="D4836" s="25" t="s">
        <v>7334</v>
      </c>
      <c r="E4836" s="25" t="s">
        <v>469</v>
      </c>
    </row>
    <row r="4837" spans="2:5" x14ac:dyDescent="0.2">
      <c r="B4837" s="25" t="s">
        <v>7335</v>
      </c>
      <c r="C4837" s="25">
        <v>501111</v>
      </c>
      <c r="D4837" s="25" t="s">
        <v>7336</v>
      </c>
      <c r="E4837" s="25" t="s">
        <v>411</v>
      </c>
    </row>
    <row r="4838" spans="2:5" x14ac:dyDescent="0.2">
      <c r="B4838" s="25" t="s">
        <v>7337</v>
      </c>
      <c r="C4838" s="25">
        <v>501151</v>
      </c>
      <c r="D4838" s="25" t="s">
        <v>7338</v>
      </c>
      <c r="E4838" s="25" t="s">
        <v>372</v>
      </c>
    </row>
    <row r="4839" spans="2:5" x14ac:dyDescent="0.2">
      <c r="B4839" s="25" t="s">
        <v>7339</v>
      </c>
      <c r="C4839" s="25">
        <v>501311</v>
      </c>
      <c r="D4839" s="25" t="s">
        <v>7340</v>
      </c>
      <c r="E4839" s="25" t="s">
        <v>406</v>
      </c>
    </row>
    <row r="4840" spans="2:5" x14ac:dyDescent="0.2">
      <c r="B4840" s="25" t="s">
        <v>7341</v>
      </c>
      <c r="C4840" s="25">
        <v>501622</v>
      </c>
      <c r="D4840" s="25" t="s">
        <v>7342</v>
      </c>
      <c r="E4840" s="25" t="s">
        <v>7343</v>
      </c>
    </row>
    <row r="4841" spans="2:5" x14ac:dyDescent="0.2">
      <c r="B4841" s="25" t="s">
        <v>7344</v>
      </c>
      <c r="C4841" s="25">
        <v>502850</v>
      </c>
      <c r="D4841" s="25" t="s">
        <v>7345</v>
      </c>
      <c r="E4841" s="25" t="s">
        <v>404</v>
      </c>
    </row>
    <row r="4842" spans="2:5" x14ac:dyDescent="0.2">
      <c r="B4842" s="25" t="s">
        <v>7346</v>
      </c>
      <c r="C4842" s="25">
        <v>503669</v>
      </c>
      <c r="D4842" s="25" t="s">
        <v>7347</v>
      </c>
      <c r="E4842" s="25" t="s">
        <v>7343</v>
      </c>
    </row>
    <row r="4843" spans="2:5" x14ac:dyDescent="0.2">
      <c r="B4843" s="25" t="s">
        <v>7348</v>
      </c>
      <c r="C4843" s="25">
        <v>506975</v>
      </c>
      <c r="D4843" s="25" t="s">
        <v>7349</v>
      </c>
      <c r="E4843" s="25" t="s">
        <v>404</v>
      </c>
    </row>
    <row r="4844" spans="2:5" x14ac:dyDescent="0.2">
      <c r="B4844" s="25" t="s">
        <v>7350</v>
      </c>
      <c r="C4844" s="25">
        <v>508924</v>
      </c>
      <c r="D4844" s="25" t="s">
        <v>7351</v>
      </c>
      <c r="E4844" s="25" t="s">
        <v>7343</v>
      </c>
    </row>
    <row r="4845" spans="2:5" x14ac:dyDescent="0.2">
      <c r="B4845" s="25" t="s">
        <v>7352</v>
      </c>
      <c r="C4845" s="25">
        <v>511260</v>
      </c>
      <c r="D4845" s="25" t="s">
        <v>7353</v>
      </c>
      <c r="E4845" s="25" t="s">
        <v>372</v>
      </c>
    </row>
    <row r="4846" spans="2:5" x14ac:dyDescent="0.2">
      <c r="B4846" s="25" t="s">
        <v>7354</v>
      </c>
      <c r="C4846" s="25">
        <v>511730</v>
      </c>
      <c r="D4846" s="25" t="s">
        <v>7355</v>
      </c>
      <c r="E4846" s="25" t="s">
        <v>406</v>
      </c>
    </row>
    <row r="4847" spans="2:5" x14ac:dyDescent="0.2">
      <c r="B4847" s="25" t="s">
        <v>7356</v>
      </c>
      <c r="C4847" s="25">
        <v>512221</v>
      </c>
      <c r="D4847" s="25" t="s">
        <v>7357</v>
      </c>
      <c r="E4847" s="25" t="s">
        <v>406</v>
      </c>
    </row>
    <row r="4848" spans="2:5" x14ac:dyDescent="0.2">
      <c r="B4848" s="25" t="s">
        <v>7358</v>
      </c>
      <c r="C4848" s="25">
        <v>512344</v>
      </c>
      <c r="D4848" s="25" t="s">
        <v>7359</v>
      </c>
      <c r="E4848" s="25" t="s">
        <v>411</v>
      </c>
    </row>
    <row r="4849" spans="2:5" x14ac:dyDescent="0.2">
      <c r="B4849" s="25" t="s">
        <v>7360</v>
      </c>
      <c r="C4849" s="25">
        <v>512345</v>
      </c>
      <c r="D4849" s="25" t="s">
        <v>7361</v>
      </c>
      <c r="E4849" s="25" t="s">
        <v>372</v>
      </c>
    </row>
    <row r="4850" spans="2:5" x14ac:dyDescent="0.2">
      <c r="B4850" s="25" t="s">
        <v>7362</v>
      </c>
      <c r="C4850" s="25">
        <v>512479</v>
      </c>
      <c r="D4850" s="25" t="s">
        <v>7363</v>
      </c>
      <c r="E4850" s="25" t="s">
        <v>475</v>
      </c>
    </row>
    <row r="4851" spans="2:5" x14ac:dyDescent="0.2">
      <c r="B4851" s="25" t="s">
        <v>7364</v>
      </c>
      <c r="C4851" s="25">
        <v>513343</v>
      </c>
      <c r="D4851" s="25" t="s">
        <v>7365</v>
      </c>
      <c r="E4851" s="25" t="s">
        <v>712</v>
      </c>
    </row>
    <row r="4852" spans="2:5" x14ac:dyDescent="0.2">
      <c r="B4852" s="25" t="s">
        <v>7366</v>
      </c>
      <c r="C4852" s="25">
        <v>513418</v>
      </c>
      <c r="D4852" s="25" t="s">
        <v>7367</v>
      </c>
      <c r="E4852" s="25" t="s">
        <v>1309</v>
      </c>
    </row>
    <row r="4853" spans="2:5" x14ac:dyDescent="0.2">
      <c r="B4853" s="25" t="s">
        <v>7368</v>
      </c>
      <c r="C4853" s="25">
        <v>515008</v>
      </c>
      <c r="D4853" s="25" t="s">
        <v>7369</v>
      </c>
      <c r="E4853" s="25" t="s">
        <v>687</v>
      </c>
    </row>
    <row r="4854" spans="2:5" x14ac:dyDescent="0.2">
      <c r="B4854" s="25" t="s">
        <v>7370</v>
      </c>
      <c r="C4854" s="25">
        <v>517273</v>
      </c>
      <c r="D4854" s="25" t="s">
        <v>7371</v>
      </c>
      <c r="E4854" s="25" t="s">
        <v>687</v>
      </c>
    </row>
    <row r="4855" spans="2:5" x14ac:dyDescent="0.2">
      <c r="B4855" s="25" t="s">
        <v>7372</v>
      </c>
      <c r="C4855" s="25">
        <v>517360</v>
      </c>
      <c r="D4855" s="25" t="s">
        <v>7373</v>
      </c>
      <c r="E4855" s="25" t="s">
        <v>411</v>
      </c>
    </row>
    <row r="4856" spans="2:5" x14ac:dyDescent="0.2">
      <c r="B4856" s="25" t="s">
        <v>7374</v>
      </c>
      <c r="C4856" s="25">
        <v>517393</v>
      </c>
      <c r="D4856" s="25" t="s">
        <v>7375</v>
      </c>
      <c r="E4856" s="25" t="s">
        <v>714</v>
      </c>
    </row>
    <row r="4857" spans="2:5" x14ac:dyDescent="0.2">
      <c r="B4857" s="25" t="s">
        <v>7376</v>
      </c>
      <c r="C4857" s="25">
        <v>519397</v>
      </c>
      <c r="D4857" s="25" t="s">
        <v>7377</v>
      </c>
      <c r="E4857" s="25" t="s">
        <v>449</v>
      </c>
    </row>
    <row r="4858" spans="2:5" x14ac:dyDescent="0.2">
      <c r="B4858" s="25" t="s">
        <v>7378</v>
      </c>
      <c r="C4858" s="25">
        <v>519500</v>
      </c>
      <c r="D4858" s="25" t="s">
        <v>7379</v>
      </c>
      <c r="E4858" s="25" t="s">
        <v>449</v>
      </c>
    </row>
    <row r="4859" spans="2:5" x14ac:dyDescent="0.2">
      <c r="B4859" s="25" t="s">
        <v>7380</v>
      </c>
      <c r="C4859" s="25">
        <v>522171</v>
      </c>
      <c r="D4859" s="25" t="s">
        <v>7381</v>
      </c>
      <c r="E4859" s="25" t="s">
        <v>397</v>
      </c>
    </row>
    <row r="4860" spans="2:5" x14ac:dyDescent="0.2">
      <c r="B4860" s="25" t="s">
        <v>7382</v>
      </c>
      <c r="C4860" s="25">
        <v>524572</v>
      </c>
      <c r="D4860" s="25" t="s">
        <v>7383</v>
      </c>
      <c r="E4860" s="25" t="s">
        <v>427</v>
      </c>
    </row>
    <row r="4861" spans="2:5" x14ac:dyDescent="0.2">
      <c r="B4861" s="25" t="s">
        <v>7384</v>
      </c>
      <c r="C4861" s="25">
        <v>526211</v>
      </c>
      <c r="D4861" s="25" t="s">
        <v>7385</v>
      </c>
      <c r="E4861" s="25" t="s">
        <v>638</v>
      </c>
    </row>
    <row r="4862" spans="2:5" x14ac:dyDescent="0.2">
      <c r="B4862" s="25" t="s">
        <v>7386</v>
      </c>
      <c r="C4862" s="25">
        <v>526638</v>
      </c>
      <c r="D4862" s="25" t="s">
        <v>7387</v>
      </c>
      <c r="E4862" s="25" t="s">
        <v>509</v>
      </c>
    </row>
    <row r="4863" spans="2:5" x14ac:dyDescent="0.2">
      <c r="B4863" s="25" t="s">
        <v>7388</v>
      </c>
      <c r="C4863" s="25">
        <v>530291</v>
      </c>
      <c r="D4863" s="25" t="s">
        <v>7389</v>
      </c>
      <c r="E4863" s="25" t="s">
        <v>638</v>
      </c>
    </row>
    <row r="4864" spans="2:5" x14ac:dyDescent="0.2">
      <c r="B4864" s="25" t="s">
        <v>7390</v>
      </c>
      <c r="C4864" s="25">
        <v>530439</v>
      </c>
      <c r="D4864" s="25" t="s">
        <v>7391</v>
      </c>
      <c r="E4864" s="25" t="s">
        <v>406</v>
      </c>
    </row>
    <row r="4865" spans="2:5" x14ac:dyDescent="0.2">
      <c r="B4865" s="25" t="s">
        <v>7392</v>
      </c>
      <c r="C4865" s="25">
        <v>530443</v>
      </c>
      <c r="D4865" s="25" t="s">
        <v>7393</v>
      </c>
      <c r="E4865" s="25" t="s">
        <v>404</v>
      </c>
    </row>
    <row r="4866" spans="2:5" x14ac:dyDescent="0.2">
      <c r="B4866" s="25" t="s">
        <v>7394</v>
      </c>
      <c r="C4866" s="25">
        <v>531205</v>
      </c>
      <c r="D4866" s="25" t="s">
        <v>7395</v>
      </c>
      <c r="E4866" s="25" t="s">
        <v>411</v>
      </c>
    </row>
    <row r="4867" spans="2:5" x14ac:dyDescent="0.2">
      <c r="B4867" s="25" t="s">
        <v>7396</v>
      </c>
      <c r="C4867" s="25">
        <v>531225</v>
      </c>
      <c r="D4867" s="25" t="s">
        <v>7397</v>
      </c>
      <c r="E4867" s="25" t="s">
        <v>482</v>
      </c>
    </row>
    <row r="4868" spans="2:5" x14ac:dyDescent="0.2">
      <c r="B4868" s="25" t="s">
        <v>7398</v>
      </c>
      <c r="C4868" s="25">
        <v>531436</v>
      </c>
      <c r="D4868" s="25" t="s">
        <v>7399</v>
      </c>
      <c r="E4868" s="25" t="s">
        <v>383</v>
      </c>
    </row>
    <row r="4869" spans="2:5" x14ac:dyDescent="0.2">
      <c r="B4869" s="25" t="s">
        <v>7400</v>
      </c>
      <c r="C4869" s="25">
        <v>531621</v>
      </c>
      <c r="D4869" s="25" t="s">
        <v>7401</v>
      </c>
      <c r="E4869" s="25" t="s">
        <v>395</v>
      </c>
    </row>
    <row r="4870" spans="2:5" x14ac:dyDescent="0.2">
      <c r="B4870" s="25" t="s">
        <v>7402</v>
      </c>
      <c r="C4870" s="25">
        <v>531944</v>
      </c>
      <c r="D4870" s="25" t="s">
        <v>7403</v>
      </c>
      <c r="E4870" s="25" t="s">
        <v>397</v>
      </c>
    </row>
    <row r="4871" spans="2:5" x14ac:dyDescent="0.2">
      <c r="B4871" s="25" t="s">
        <v>7404</v>
      </c>
      <c r="C4871" s="25">
        <v>532138</v>
      </c>
      <c r="D4871" s="25" t="s">
        <v>7405</v>
      </c>
      <c r="E4871" s="25" t="s">
        <v>406</v>
      </c>
    </row>
    <row r="4872" spans="2:5" x14ac:dyDescent="0.2">
      <c r="B4872" s="25" t="s">
        <v>7406</v>
      </c>
      <c r="C4872" s="25">
        <v>533093</v>
      </c>
      <c r="D4872" s="25" t="s">
        <v>7407</v>
      </c>
      <c r="E4872" s="25" t="s">
        <v>638</v>
      </c>
    </row>
    <row r="4873" spans="2:5" x14ac:dyDescent="0.2">
      <c r="B4873" s="25" t="s">
        <v>7408</v>
      </c>
      <c r="C4873" s="25">
        <v>533570</v>
      </c>
      <c r="D4873" s="25" t="s">
        <v>7409</v>
      </c>
      <c r="E4873" s="25" t="s">
        <v>7410</v>
      </c>
    </row>
    <row r="4874" spans="2:5" x14ac:dyDescent="0.2">
      <c r="B4874" s="25" t="s">
        <v>7411</v>
      </c>
      <c r="C4874" s="25">
        <v>533719</v>
      </c>
      <c r="D4874" s="25" t="s">
        <v>7412</v>
      </c>
      <c r="E4874" s="25" t="s">
        <v>7410</v>
      </c>
    </row>
    <row r="4875" spans="2:5" x14ac:dyDescent="0.2">
      <c r="B4875" s="25" t="s">
        <v>7413</v>
      </c>
      <c r="C4875" s="25">
        <v>535276</v>
      </c>
      <c r="D4875" s="25" t="s">
        <v>7414</v>
      </c>
      <c r="E4875" s="25" t="s">
        <v>7410</v>
      </c>
    </row>
    <row r="4876" spans="2:5" x14ac:dyDescent="0.2">
      <c r="B4876" s="25" t="s">
        <v>7415</v>
      </c>
      <c r="C4876" s="25">
        <v>536960</v>
      </c>
      <c r="D4876" s="25" t="s">
        <v>7416</v>
      </c>
      <c r="E4876" s="25" t="s">
        <v>7410</v>
      </c>
    </row>
    <row r="4877" spans="2:5" x14ac:dyDescent="0.2">
      <c r="B4877" s="25" t="s">
        <v>7417</v>
      </c>
      <c r="C4877" s="25">
        <v>537007</v>
      </c>
      <c r="D4877" s="25" t="s">
        <v>7418</v>
      </c>
      <c r="E4877" s="25" t="s">
        <v>7410</v>
      </c>
    </row>
    <row r="4878" spans="2:5" x14ac:dyDescent="0.2">
      <c r="B4878" s="25" t="s">
        <v>7419</v>
      </c>
      <c r="C4878" s="25">
        <v>537008</v>
      </c>
      <c r="D4878" s="25" t="s">
        <v>7420</v>
      </c>
      <c r="E4878" s="25" t="s">
        <v>7410</v>
      </c>
    </row>
    <row r="4879" spans="2:5" x14ac:dyDescent="0.2">
      <c r="B4879" s="25" t="s">
        <v>7421</v>
      </c>
      <c r="C4879" s="25">
        <v>537483</v>
      </c>
      <c r="D4879" s="25" t="s">
        <v>7422</v>
      </c>
      <c r="E4879" s="25" t="s">
        <v>7410</v>
      </c>
    </row>
    <row r="4880" spans="2:5" x14ac:dyDescent="0.2">
      <c r="B4880" s="25" t="s">
        <v>7423</v>
      </c>
      <c r="C4880" s="25">
        <v>537708</v>
      </c>
      <c r="D4880" s="25" t="s">
        <v>7424</v>
      </c>
      <c r="E4880" s="25" t="s">
        <v>7410</v>
      </c>
    </row>
    <row r="4881" spans="2:5" x14ac:dyDescent="0.2">
      <c r="B4881" s="25" t="s">
        <v>7425</v>
      </c>
      <c r="C4881" s="25">
        <v>538057</v>
      </c>
      <c r="D4881" s="25" t="s">
        <v>7426</v>
      </c>
      <c r="E4881" s="25" t="s">
        <v>7410</v>
      </c>
    </row>
    <row r="4882" spans="2:5" x14ac:dyDescent="0.2">
      <c r="B4882" s="25" t="s">
        <v>7427</v>
      </c>
      <c r="C4882" s="25">
        <v>538273</v>
      </c>
      <c r="D4882" s="25" t="s">
        <v>7428</v>
      </c>
      <c r="E4882" s="25" t="s">
        <v>482</v>
      </c>
    </row>
    <row r="4883" spans="2:5" x14ac:dyDescent="0.2">
      <c r="B4883" s="25" t="s">
        <v>7429</v>
      </c>
      <c r="C4883" s="25">
        <v>538452</v>
      </c>
      <c r="D4883" s="25" t="s">
        <v>7430</v>
      </c>
      <c r="E4883" s="25" t="s">
        <v>411</v>
      </c>
    </row>
    <row r="4884" spans="2:5" x14ac:dyDescent="0.2">
      <c r="B4884" s="25" t="s">
        <v>7431</v>
      </c>
      <c r="C4884" s="25">
        <v>538501</v>
      </c>
      <c r="D4884" s="25" t="s">
        <v>7432</v>
      </c>
      <c r="E4884" s="25" t="s">
        <v>7410</v>
      </c>
    </row>
    <row r="4885" spans="2:5" x14ac:dyDescent="0.2">
      <c r="B4885" s="25" t="s">
        <v>7433</v>
      </c>
      <c r="C4885" s="25">
        <v>538502</v>
      </c>
      <c r="D4885" s="25" t="s">
        <v>7434</v>
      </c>
      <c r="E4885" s="25" t="s">
        <v>7410</v>
      </c>
    </row>
    <row r="4886" spans="2:5" x14ac:dyDescent="0.2">
      <c r="B4886" s="25" t="s">
        <v>7435</v>
      </c>
      <c r="C4886" s="25">
        <v>538577</v>
      </c>
      <c r="D4886" s="25" t="s">
        <v>7436</v>
      </c>
      <c r="E4886" s="25" t="s">
        <v>7410</v>
      </c>
    </row>
    <row r="4887" spans="2:5" x14ac:dyDescent="0.2">
      <c r="B4887" s="25" t="s">
        <v>7437</v>
      </c>
      <c r="C4887" s="25">
        <v>538578</v>
      </c>
      <c r="D4887" s="25" t="s">
        <v>7438</v>
      </c>
      <c r="E4887" s="25" t="s">
        <v>7410</v>
      </c>
    </row>
    <row r="4888" spans="2:5" x14ac:dyDescent="0.2">
      <c r="B4888" s="25" t="s">
        <v>7439</v>
      </c>
      <c r="C4888" s="25">
        <v>538646</v>
      </c>
      <c r="D4888" s="25" t="s">
        <v>7440</v>
      </c>
      <c r="E4888" s="25" t="s">
        <v>406</v>
      </c>
    </row>
    <row r="4889" spans="2:5" x14ac:dyDescent="0.2">
      <c r="B4889" s="25" t="s">
        <v>7441</v>
      </c>
      <c r="C4889" s="25">
        <v>538683</v>
      </c>
      <c r="D4889" s="25" t="s">
        <v>7442</v>
      </c>
      <c r="E4889" s="25" t="s">
        <v>7410</v>
      </c>
    </row>
    <row r="4890" spans="2:5" x14ac:dyDescent="0.2">
      <c r="B4890" s="25" t="s">
        <v>7443</v>
      </c>
      <c r="C4890" s="25">
        <v>538728</v>
      </c>
      <c r="D4890" s="25" t="s">
        <v>7444</v>
      </c>
      <c r="E4890" s="25" t="s">
        <v>7410</v>
      </c>
    </row>
    <row r="4891" spans="2:5" x14ac:dyDescent="0.2">
      <c r="B4891" s="25" t="s">
        <v>7445</v>
      </c>
      <c r="C4891" s="25">
        <v>538729</v>
      </c>
      <c r="D4891" s="25" t="s">
        <v>7446</v>
      </c>
      <c r="E4891" s="25" t="s">
        <v>7410</v>
      </c>
    </row>
    <row r="4892" spans="2:5" x14ac:dyDescent="0.2">
      <c r="B4892" s="25" t="s">
        <v>7447</v>
      </c>
      <c r="C4892" s="25">
        <v>538808</v>
      </c>
      <c r="D4892" s="25" t="s">
        <v>7448</v>
      </c>
      <c r="E4892" s="25" t="s">
        <v>7410</v>
      </c>
    </row>
    <row r="4893" spans="2:5" x14ac:dyDescent="0.2">
      <c r="B4893" s="25" t="s">
        <v>7449</v>
      </c>
      <c r="C4893" s="25">
        <v>538809</v>
      </c>
      <c r="D4893" s="25" t="s">
        <v>7450</v>
      </c>
      <c r="E4893" s="25" t="s">
        <v>7410</v>
      </c>
    </row>
    <row r="4894" spans="2:5" x14ac:dyDescent="0.2">
      <c r="B4894" s="25" t="s">
        <v>7451</v>
      </c>
      <c r="C4894" s="25">
        <v>538810</v>
      </c>
      <c r="D4894" s="25" t="s">
        <v>7452</v>
      </c>
      <c r="E4894" s="25" t="s">
        <v>7410</v>
      </c>
    </row>
    <row r="4895" spans="2:5" x14ac:dyDescent="0.2">
      <c r="B4895" s="25" t="s">
        <v>7453</v>
      </c>
      <c r="C4895" s="25">
        <v>538811</v>
      </c>
      <c r="D4895" s="25" t="s">
        <v>7454</v>
      </c>
      <c r="E4895" s="25" t="s">
        <v>7410</v>
      </c>
    </row>
    <row r="4896" spans="2:5" x14ac:dyDescent="0.2">
      <c r="B4896" s="25" t="s">
        <v>7455</v>
      </c>
      <c r="C4896" s="25">
        <v>539031</v>
      </c>
      <c r="D4896" s="25" t="s">
        <v>7456</v>
      </c>
      <c r="E4896" s="25" t="s">
        <v>7410</v>
      </c>
    </row>
    <row r="4897" spans="2:5" x14ac:dyDescent="0.2">
      <c r="B4897" s="25" t="s">
        <v>7457</v>
      </c>
      <c r="C4897" s="25">
        <v>539090</v>
      </c>
      <c r="D4897" s="25" t="s">
        <v>7458</v>
      </c>
      <c r="E4897" s="25" t="s">
        <v>406</v>
      </c>
    </row>
    <row r="4898" spans="2:5" x14ac:dyDescent="0.2">
      <c r="B4898" s="25" t="s">
        <v>7459</v>
      </c>
      <c r="C4898" s="25">
        <v>539142</v>
      </c>
      <c r="D4898" s="25" t="s">
        <v>7460</v>
      </c>
      <c r="E4898" s="25" t="s">
        <v>7410</v>
      </c>
    </row>
    <row r="4899" spans="2:5" x14ac:dyDescent="0.2">
      <c r="B4899" s="25" t="s">
        <v>7461</v>
      </c>
      <c r="C4899" s="25">
        <v>539274</v>
      </c>
      <c r="D4899" s="25" t="s">
        <v>7462</v>
      </c>
      <c r="E4899" s="25" t="s">
        <v>406</v>
      </c>
    </row>
    <row r="4900" spans="2:5" x14ac:dyDescent="0.2">
      <c r="B4900" s="25" t="s">
        <v>7463</v>
      </c>
      <c r="C4900" s="25">
        <v>539312</v>
      </c>
      <c r="D4900" s="25" t="s">
        <v>7464</v>
      </c>
      <c r="E4900" s="25" t="s">
        <v>7410</v>
      </c>
    </row>
    <row r="4901" spans="2:5" x14ac:dyDescent="0.2">
      <c r="B4901" s="25" t="s">
        <v>7465</v>
      </c>
      <c r="C4901" s="25">
        <v>539313</v>
      </c>
      <c r="D4901" s="25" t="s">
        <v>7466</v>
      </c>
      <c r="E4901" s="25" t="s">
        <v>7410</v>
      </c>
    </row>
    <row r="4902" spans="2:5" x14ac:dyDescent="0.2">
      <c r="B4902" s="25" t="s">
        <v>7467</v>
      </c>
      <c r="C4902" s="25">
        <v>539480</v>
      </c>
      <c r="D4902" s="25" t="s">
        <v>7468</v>
      </c>
      <c r="E4902" s="25" t="s">
        <v>7410</v>
      </c>
    </row>
    <row r="4903" spans="2:5" x14ac:dyDescent="0.2">
      <c r="B4903" s="25" t="s">
        <v>7469</v>
      </c>
      <c r="C4903" s="25">
        <v>539487</v>
      </c>
      <c r="D4903" s="25" t="s">
        <v>7470</v>
      </c>
      <c r="E4903" s="25" t="s">
        <v>7410</v>
      </c>
    </row>
    <row r="4904" spans="2:5" x14ac:dyDescent="0.2">
      <c r="B4904" s="25" t="s">
        <v>7471</v>
      </c>
      <c r="C4904" s="25">
        <v>539516</v>
      </c>
      <c r="D4904" s="25" t="s">
        <v>7472</v>
      </c>
      <c r="E4904" s="25" t="s">
        <v>7410</v>
      </c>
    </row>
    <row r="4905" spans="2:5" x14ac:dyDescent="0.2">
      <c r="B4905" s="25" t="s">
        <v>7473</v>
      </c>
      <c r="C4905" s="25">
        <v>539517</v>
      </c>
      <c r="D4905" s="25" t="s">
        <v>7474</v>
      </c>
      <c r="E4905" s="25" t="s">
        <v>7410</v>
      </c>
    </row>
    <row r="4906" spans="2:5" x14ac:dyDescent="0.2">
      <c r="B4906" s="25" t="s">
        <v>7475</v>
      </c>
      <c r="C4906" s="25">
        <v>539561</v>
      </c>
      <c r="D4906" s="25" t="s">
        <v>7476</v>
      </c>
      <c r="E4906" s="25" t="s">
        <v>411</v>
      </c>
    </row>
    <row r="4907" spans="2:5" x14ac:dyDescent="0.2">
      <c r="B4907" s="25" t="s">
        <v>7477</v>
      </c>
      <c r="C4907" s="25">
        <v>539784</v>
      </c>
      <c r="D4907" s="25" t="s">
        <v>7478</v>
      </c>
      <c r="E4907" s="25" t="s">
        <v>7410</v>
      </c>
    </row>
    <row r="4908" spans="2:5" x14ac:dyDescent="0.2">
      <c r="B4908" s="25" t="s">
        <v>7479</v>
      </c>
      <c r="C4908" s="25">
        <v>539945</v>
      </c>
      <c r="D4908" s="25" t="s">
        <v>7480</v>
      </c>
      <c r="E4908" s="25" t="s">
        <v>7410</v>
      </c>
    </row>
    <row r="4909" spans="2:5" x14ac:dyDescent="0.2">
      <c r="B4909" s="25" t="s">
        <v>7481</v>
      </c>
      <c r="C4909" s="25">
        <v>539980</v>
      </c>
      <c r="D4909" s="25" t="s">
        <v>7482</v>
      </c>
      <c r="E4909" s="25" t="s">
        <v>7410</v>
      </c>
    </row>
    <row r="4910" spans="2:5" x14ac:dyDescent="0.2">
      <c r="B4910" s="25" t="s">
        <v>7483</v>
      </c>
      <c r="C4910" s="25">
        <v>540008</v>
      </c>
      <c r="D4910" s="25" t="s">
        <v>7484</v>
      </c>
      <c r="E4910" s="25" t="s">
        <v>7410</v>
      </c>
    </row>
    <row r="4911" spans="2:5" x14ac:dyDescent="0.2">
      <c r="B4911" s="25" t="s">
        <v>7485</v>
      </c>
      <c r="C4911" s="25">
        <v>540154</v>
      </c>
      <c r="D4911" s="25" t="s">
        <v>7486</v>
      </c>
      <c r="E4911" s="25" t="s">
        <v>7410</v>
      </c>
    </row>
    <row r="4912" spans="2:5" x14ac:dyDescent="0.2">
      <c r="B4912" s="25" t="s">
        <v>7487</v>
      </c>
      <c r="C4912" s="25">
        <v>540333</v>
      </c>
      <c r="D4912" s="25" t="s">
        <v>7488</v>
      </c>
      <c r="E4912" s="25" t="s">
        <v>7410</v>
      </c>
    </row>
    <row r="4913" spans="2:5" x14ac:dyDescent="0.2">
      <c r="B4913" s="25" t="s">
        <v>7489</v>
      </c>
      <c r="C4913" s="25">
        <v>540334</v>
      </c>
      <c r="D4913" s="25" t="s">
        <v>7490</v>
      </c>
      <c r="E4913" s="25" t="s">
        <v>7410</v>
      </c>
    </row>
    <row r="4914" spans="2:5" x14ac:dyDescent="0.2">
      <c r="B4914" s="25" t="s">
        <v>7491</v>
      </c>
      <c r="C4914" s="25">
        <v>540335</v>
      </c>
      <c r="D4914" s="25" t="s">
        <v>7492</v>
      </c>
      <c r="E4914" s="25" t="s">
        <v>7410</v>
      </c>
    </row>
    <row r="4915" spans="2:5" x14ac:dyDescent="0.2">
      <c r="B4915" s="25" t="s">
        <v>7493</v>
      </c>
      <c r="C4915" s="25">
        <v>540336</v>
      </c>
      <c r="D4915" s="25" t="s">
        <v>7494</v>
      </c>
      <c r="E4915" s="25" t="s">
        <v>7410</v>
      </c>
    </row>
    <row r="4916" spans="2:5" x14ac:dyDescent="0.2">
      <c r="B4916" s="25" t="s">
        <v>7495</v>
      </c>
      <c r="C4916" s="25">
        <v>540469</v>
      </c>
      <c r="D4916" s="25" t="s">
        <v>7496</v>
      </c>
      <c r="E4916" s="25" t="s">
        <v>7410</v>
      </c>
    </row>
    <row r="4917" spans="2:5" x14ac:dyDescent="0.2">
      <c r="B4917" s="25" t="s">
        <v>7497</v>
      </c>
      <c r="C4917" s="25">
        <v>540470</v>
      </c>
      <c r="D4917" s="25" t="s">
        <v>7498</v>
      </c>
      <c r="E4917" s="25" t="s">
        <v>7410</v>
      </c>
    </row>
    <row r="4918" spans="2:5" x14ac:dyDescent="0.2">
      <c r="B4918" s="25" t="s">
        <v>7499</v>
      </c>
      <c r="C4918" s="25">
        <v>540538</v>
      </c>
      <c r="D4918" s="25" t="s">
        <v>7500</v>
      </c>
      <c r="E4918" s="25" t="s">
        <v>7410</v>
      </c>
    </row>
    <row r="4919" spans="2:5" x14ac:dyDescent="0.2">
      <c r="B4919" s="25" t="s">
        <v>7501</v>
      </c>
      <c r="C4919" s="25">
        <v>540539</v>
      </c>
      <c r="D4919" s="25" t="s">
        <v>7502</v>
      </c>
      <c r="E4919" s="25" t="s">
        <v>7410</v>
      </c>
    </row>
    <row r="4920" spans="2:5" x14ac:dyDescent="0.2">
      <c r="B4920" s="25" t="s">
        <v>7503</v>
      </c>
      <c r="C4920" s="25">
        <v>540551</v>
      </c>
      <c r="D4920" s="25" t="s">
        <v>7504</v>
      </c>
      <c r="E4920" s="25" t="s">
        <v>7410</v>
      </c>
    </row>
    <row r="4921" spans="2:5" x14ac:dyDescent="0.2">
      <c r="B4921" s="25" t="s">
        <v>7505</v>
      </c>
      <c r="C4921" s="25">
        <v>540552</v>
      </c>
      <c r="D4921" s="25" t="s">
        <v>7506</v>
      </c>
      <c r="E4921" s="25" t="s">
        <v>7410</v>
      </c>
    </row>
    <row r="4922" spans="2:5" x14ac:dyDescent="0.2">
      <c r="B4922" s="25" t="s">
        <v>7507</v>
      </c>
      <c r="C4922" s="25">
        <v>540586</v>
      </c>
      <c r="D4922" s="25" t="s">
        <v>7508</v>
      </c>
      <c r="E4922" s="25" t="s">
        <v>7410</v>
      </c>
    </row>
    <row r="4923" spans="2:5" x14ac:dyDescent="0.2">
      <c r="B4923" s="25" t="s">
        <v>7509</v>
      </c>
      <c r="C4923" s="25">
        <v>540587</v>
      </c>
      <c r="D4923" s="25" t="s">
        <v>7510</v>
      </c>
      <c r="E4923" s="25" t="s">
        <v>7410</v>
      </c>
    </row>
    <row r="4924" spans="2:5" x14ac:dyDescent="0.2">
      <c r="B4924" s="25" t="s">
        <v>7511</v>
      </c>
      <c r="C4924" s="25">
        <v>540588</v>
      </c>
      <c r="D4924" s="25" t="s">
        <v>7512</v>
      </c>
      <c r="E4924" s="25" t="s">
        <v>7410</v>
      </c>
    </row>
    <row r="4925" spans="2:5" x14ac:dyDescent="0.2">
      <c r="B4925" s="25" t="s">
        <v>7513</v>
      </c>
      <c r="C4925" s="25">
        <v>540589</v>
      </c>
      <c r="D4925" s="25" t="s">
        <v>7514</v>
      </c>
      <c r="E4925" s="25" t="s">
        <v>7410</v>
      </c>
    </row>
    <row r="4926" spans="2:5" x14ac:dyDescent="0.2">
      <c r="B4926" s="25" t="s">
        <v>7515</v>
      </c>
      <c r="C4926" s="25">
        <v>540591</v>
      </c>
      <c r="D4926" s="25" t="s">
        <v>7516</v>
      </c>
      <c r="E4926" s="25" t="s">
        <v>7410</v>
      </c>
    </row>
    <row r="4927" spans="2:5" x14ac:dyDescent="0.2">
      <c r="B4927" s="25" t="s">
        <v>7517</v>
      </c>
      <c r="C4927" s="25">
        <v>540592</v>
      </c>
      <c r="D4927" s="25" t="s">
        <v>7518</v>
      </c>
      <c r="E4927" s="25" t="s">
        <v>7410</v>
      </c>
    </row>
    <row r="4928" spans="2:5" x14ac:dyDescent="0.2">
      <c r="B4928" s="25" t="s">
        <v>7519</v>
      </c>
      <c r="C4928" s="25">
        <v>540593</v>
      </c>
      <c r="D4928" s="25" t="s">
        <v>7520</v>
      </c>
      <c r="E4928" s="25" t="s">
        <v>7410</v>
      </c>
    </row>
    <row r="4929" spans="2:5" x14ac:dyDescent="0.2">
      <c r="B4929" s="25" t="s">
        <v>7521</v>
      </c>
      <c r="C4929" s="25">
        <v>540594</v>
      </c>
      <c r="D4929" s="25" t="s">
        <v>7522</v>
      </c>
      <c r="E4929" s="25" t="s">
        <v>7410</v>
      </c>
    </row>
    <row r="4930" spans="2:5" x14ac:dyDescent="0.2">
      <c r="B4930" s="25" t="s">
        <v>7523</v>
      </c>
      <c r="C4930" s="25">
        <v>540612</v>
      </c>
      <c r="D4930" s="25" t="s">
        <v>7524</v>
      </c>
      <c r="E4930" s="25" t="s">
        <v>7410</v>
      </c>
    </row>
    <row r="4931" spans="2:5" x14ac:dyDescent="0.2">
      <c r="B4931" s="25" t="s">
        <v>7525</v>
      </c>
      <c r="C4931" s="25">
        <v>540617</v>
      </c>
      <c r="D4931" s="25" t="s">
        <v>7526</v>
      </c>
      <c r="E4931" s="25" t="s">
        <v>7410</v>
      </c>
    </row>
    <row r="4932" spans="2:5" x14ac:dyDescent="0.2">
      <c r="B4932" s="25" t="s">
        <v>7527</v>
      </c>
      <c r="C4932" s="25">
        <v>540618</v>
      </c>
      <c r="D4932" s="25" t="s">
        <v>7528</v>
      </c>
      <c r="E4932" s="25" t="s">
        <v>7410</v>
      </c>
    </row>
    <row r="4933" spans="2:5" x14ac:dyDescent="0.2">
      <c r="B4933" s="25" t="s">
        <v>7529</v>
      </c>
      <c r="C4933" s="25">
        <v>540619</v>
      </c>
      <c r="D4933" s="25" t="s">
        <v>7530</v>
      </c>
      <c r="E4933" s="25" t="s">
        <v>7410</v>
      </c>
    </row>
    <row r="4934" spans="2:5" x14ac:dyDescent="0.2">
      <c r="B4934" s="25" t="s">
        <v>7531</v>
      </c>
      <c r="C4934" s="25">
        <v>540620</v>
      </c>
      <c r="D4934" s="25" t="s">
        <v>7532</v>
      </c>
      <c r="E4934" s="25" t="s">
        <v>7410</v>
      </c>
    </row>
    <row r="4935" spans="2:5" x14ac:dyDescent="0.2">
      <c r="B4935" s="25" t="s">
        <v>7533</v>
      </c>
      <c r="C4935" s="25">
        <v>540626</v>
      </c>
      <c r="D4935" s="25" t="s">
        <v>7534</v>
      </c>
      <c r="E4935" s="25" t="s">
        <v>7410</v>
      </c>
    </row>
    <row r="4936" spans="2:5" x14ac:dyDescent="0.2">
      <c r="B4936" s="25" t="s">
        <v>7535</v>
      </c>
      <c r="C4936" s="25">
        <v>540627</v>
      </c>
      <c r="D4936" s="25" t="s">
        <v>7536</v>
      </c>
      <c r="E4936" s="25" t="s">
        <v>7410</v>
      </c>
    </row>
    <row r="4937" spans="2:5" x14ac:dyDescent="0.2">
      <c r="B4937" s="25" t="s">
        <v>7537</v>
      </c>
      <c r="C4937" s="25">
        <v>540629</v>
      </c>
      <c r="D4937" s="25" t="s">
        <v>7538</v>
      </c>
      <c r="E4937" s="25" t="s">
        <v>7410</v>
      </c>
    </row>
    <row r="4938" spans="2:5" x14ac:dyDescent="0.2">
      <c r="B4938" s="25" t="s">
        <v>7539</v>
      </c>
      <c r="C4938" s="25">
        <v>540631</v>
      </c>
      <c r="D4938" s="25" t="s">
        <v>7540</v>
      </c>
      <c r="E4938" s="25" t="s">
        <v>7410</v>
      </c>
    </row>
    <row r="4939" spans="2:5" x14ac:dyDescent="0.2">
      <c r="B4939" s="25" t="s">
        <v>7541</v>
      </c>
      <c r="C4939" s="25">
        <v>540634</v>
      </c>
      <c r="D4939" s="25" t="s">
        <v>7542</v>
      </c>
      <c r="E4939" s="25" t="s">
        <v>7410</v>
      </c>
    </row>
    <row r="4940" spans="2:5" x14ac:dyDescent="0.2">
      <c r="B4940" s="25" t="s">
        <v>7543</v>
      </c>
      <c r="C4940" s="25">
        <v>540635</v>
      </c>
      <c r="D4940" s="25" t="s">
        <v>7544</v>
      </c>
      <c r="E4940" s="25" t="s">
        <v>7410</v>
      </c>
    </row>
    <row r="4941" spans="2:5" x14ac:dyDescent="0.2">
      <c r="B4941" s="25" t="s">
        <v>7545</v>
      </c>
      <c r="C4941" s="25">
        <v>540636</v>
      </c>
      <c r="D4941" s="25" t="s">
        <v>7546</v>
      </c>
      <c r="E4941" s="25" t="s">
        <v>7410</v>
      </c>
    </row>
    <row r="4942" spans="2:5" x14ac:dyDescent="0.2">
      <c r="B4942" s="25" t="s">
        <v>7547</v>
      </c>
      <c r="C4942" s="25">
        <v>540637</v>
      </c>
      <c r="D4942" s="25" t="s">
        <v>7548</v>
      </c>
      <c r="E4942" s="25" t="s">
        <v>7410</v>
      </c>
    </row>
    <row r="4943" spans="2:5" x14ac:dyDescent="0.2">
      <c r="B4943" s="25" t="s">
        <v>7549</v>
      </c>
      <c r="C4943" s="25">
        <v>540669</v>
      </c>
      <c r="D4943" s="25" t="s">
        <v>7550</v>
      </c>
      <c r="E4943" s="25" t="s">
        <v>7410</v>
      </c>
    </row>
    <row r="4944" spans="2:5" x14ac:dyDescent="0.2">
      <c r="B4944" s="25" t="s">
        <v>7551</v>
      </c>
      <c r="C4944" s="25">
        <v>540671</v>
      </c>
      <c r="D4944" s="25" t="s">
        <v>7552</v>
      </c>
      <c r="E4944" s="25" t="s">
        <v>7410</v>
      </c>
    </row>
    <row r="4945" spans="2:5" x14ac:dyDescent="0.2">
      <c r="B4945" s="25" t="s">
        <v>7553</v>
      </c>
      <c r="C4945" s="25">
        <v>540672</v>
      </c>
      <c r="D4945" s="25" t="s">
        <v>7554</v>
      </c>
      <c r="E4945" s="25" t="s">
        <v>7410</v>
      </c>
    </row>
    <row r="4946" spans="2:5" x14ac:dyDescent="0.2">
      <c r="B4946" s="25" t="s">
        <v>7555</v>
      </c>
      <c r="C4946" s="25">
        <v>540682</v>
      </c>
      <c r="D4946" s="25" t="s">
        <v>7556</v>
      </c>
      <c r="E4946" s="25" t="s">
        <v>7410</v>
      </c>
    </row>
    <row r="4947" spans="2:5" x14ac:dyDescent="0.2">
      <c r="B4947" s="25" t="s">
        <v>7557</v>
      </c>
      <c r="C4947" s="25">
        <v>540683</v>
      </c>
      <c r="D4947" s="25" t="s">
        <v>7558</v>
      </c>
      <c r="E4947" s="25" t="s">
        <v>7410</v>
      </c>
    </row>
    <row r="4948" spans="2:5" x14ac:dyDescent="0.2">
      <c r="B4948" s="25" t="s">
        <v>7559</v>
      </c>
      <c r="C4948" s="25">
        <v>540684</v>
      </c>
      <c r="D4948" s="25" t="s">
        <v>7560</v>
      </c>
      <c r="E4948" s="25" t="s">
        <v>7410</v>
      </c>
    </row>
    <row r="4949" spans="2:5" x14ac:dyDescent="0.2">
      <c r="B4949" s="25" t="s">
        <v>7561</v>
      </c>
      <c r="C4949" s="25">
        <v>540685</v>
      </c>
      <c r="D4949" s="25" t="s">
        <v>7562</v>
      </c>
      <c r="E4949" s="25" t="s">
        <v>7410</v>
      </c>
    </row>
    <row r="4950" spans="2:5" x14ac:dyDescent="0.2">
      <c r="B4950" s="25" t="s">
        <v>7563</v>
      </c>
      <c r="C4950" s="25">
        <v>540711</v>
      </c>
      <c r="D4950" s="25" t="s">
        <v>7564</v>
      </c>
      <c r="E4950" s="25" t="s">
        <v>7410</v>
      </c>
    </row>
    <row r="4951" spans="2:5" x14ac:dyDescent="0.2">
      <c r="B4951" s="25" t="s">
        <v>7565</v>
      </c>
      <c r="C4951" s="25">
        <v>540712</v>
      </c>
      <c r="D4951" s="25" t="s">
        <v>7566</v>
      </c>
      <c r="E4951" s="25" t="s">
        <v>7410</v>
      </c>
    </row>
    <row r="4952" spans="2:5" x14ac:dyDescent="0.2">
      <c r="B4952" s="25" t="s">
        <v>7567</v>
      </c>
      <c r="C4952" s="25">
        <v>540713</v>
      </c>
      <c r="D4952" s="25" t="s">
        <v>7568</v>
      </c>
      <c r="E4952" s="25" t="s">
        <v>7410</v>
      </c>
    </row>
    <row r="4953" spans="2:5" x14ac:dyDescent="0.2">
      <c r="B4953" s="25" t="s">
        <v>7569</v>
      </c>
      <c r="C4953" s="25">
        <v>540714</v>
      </c>
      <c r="D4953" s="25" t="s">
        <v>7570</v>
      </c>
      <c r="E4953" s="25" t="s">
        <v>7410</v>
      </c>
    </row>
    <row r="4954" spans="2:5" x14ac:dyDescent="0.2">
      <c r="B4954" s="25" t="s">
        <v>7571</v>
      </c>
      <c r="C4954" s="25">
        <v>540739</v>
      </c>
      <c r="D4954" s="25" t="s">
        <v>7572</v>
      </c>
      <c r="E4954" s="25" t="s">
        <v>7410</v>
      </c>
    </row>
    <row r="4955" spans="2:5" x14ac:dyDescent="0.2">
      <c r="B4955" s="25" t="s">
        <v>7573</v>
      </c>
      <c r="C4955" s="25">
        <v>540740</v>
      </c>
      <c r="D4955" s="25" t="s">
        <v>7574</v>
      </c>
      <c r="E4955" s="25" t="s">
        <v>7410</v>
      </c>
    </row>
    <row r="4956" spans="2:5" x14ac:dyDescent="0.2">
      <c r="B4956" s="25" t="s">
        <v>7575</v>
      </c>
      <c r="C4956" s="25">
        <v>540741</v>
      </c>
      <c r="D4956" s="25" t="s">
        <v>7576</v>
      </c>
      <c r="E4956" s="25" t="s">
        <v>7410</v>
      </c>
    </row>
    <row r="4957" spans="2:5" x14ac:dyDescent="0.2">
      <c r="B4957" s="25" t="s">
        <v>7577</v>
      </c>
      <c r="C4957" s="25">
        <v>540742</v>
      </c>
      <c r="D4957" s="25" t="s">
        <v>7578</v>
      </c>
      <c r="E4957" s="25" t="s">
        <v>7410</v>
      </c>
    </row>
    <row r="4958" spans="2:5" x14ac:dyDescent="0.2">
      <c r="B4958" s="25" t="s">
        <v>7579</v>
      </c>
      <c r="C4958" s="25">
        <v>540763</v>
      </c>
      <c r="D4958" s="25" t="s">
        <v>7580</v>
      </c>
      <c r="E4958" s="25" t="s">
        <v>7410</v>
      </c>
    </row>
    <row r="4959" spans="2:5" x14ac:dyDescent="0.2">
      <c r="B4959" s="25" t="s">
        <v>7581</v>
      </c>
      <c r="C4959" s="25">
        <v>540764</v>
      </c>
      <c r="D4959" s="25" t="s">
        <v>7582</v>
      </c>
      <c r="E4959" s="25" t="s">
        <v>7410</v>
      </c>
    </row>
    <row r="4960" spans="2:5" x14ac:dyDescent="0.2">
      <c r="B4960" s="25" t="s">
        <v>7583</v>
      </c>
      <c r="C4960" s="25">
        <v>540765</v>
      </c>
      <c r="D4960" s="25" t="s">
        <v>7584</v>
      </c>
      <c r="E4960" s="25" t="s">
        <v>7410</v>
      </c>
    </row>
    <row r="4961" spans="2:5" x14ac:dyDescent="0.2">
      <c r="B4961" s="25" t="s">
        <v>7585</v>
      </c>
      <c r="C4961" s="25">
        <v>540766</v>
      </c>
      <c r="D4961" s="25" t="s">
        <v>7586</v>
      </c>
      <c r="E4961" s="25" t="s">
        <v>7410</v>
      </c>
    </row>
    <row r="4962" spans="2:5" x14ac:dyDescent="0.2">
      <c r="B4962" s="25" t="s">
        <v>7587</v>
      </c>
      <c r="C4962" s="25">
        <v>540778</v>
      </c>
      <c r="D4962" s="25" t="s">
        <v>7588</v>
      </c>
      <c r="E4962" s="25" t="s">
        <v>7410</v>
      </c>
    </row>
    <row r="4963" spans="2:5" x14ac:dyDescent="0.2">
      <c r="B4963" s="25" t="s">
        <v>7589</v>
      </c>
      <c r="C4963" s="25">
        <v>540779</v>
      </c>
      <c r="D4963" s="25" t="s">
        <v>7590</v>
      </c>
      <c r="E4963" s="25" t="s">
        <v>7410</v>
      </c>
    </row>
    <row r="4964" spans="2:5" x14ac:dyDescent="0.2">
      <c r="B4964" s="25" t="s">
        <v>7591</v>
      </c>
      <c r="C4964" s="25">
        <v>540780</v>
      </c>
      <c r="D4964" s="25" t="s">
        <v>7592</v>
      </c>
      <c r="E4964" s="25" t="s">
        <v>7410</v>
      </c>
    </row>
    <row r="4965" spans="2:5" x14ac:dyDescent="0.2">
      <c r="B4965" s="25" t="s">
        <v>7593</v>
      </c>
      <c r="C4965" s="25">
        <v>540781</v>
      </c>
      <c r="D4965" s="25" t="s">
        <v>7594</v>
      </c>
      <c r="E4965" s="25" t="s">
        <v>7410</v>
      </c>
    </row>
    <row r="4966" spans="2:5" x14ac:dyDescent="0.2">
      <c r="B4966" s="25" t="s">
        <v>7595</v>
      </c>
      <c r="C4966" s="25">
        <v>540787</v>
      </c>
      <c r="D4966" s="25" t="s">
        <v>7596</v>
      </c>
      <c r="E4966" s="25" t="s">
        <v>7410</v>
      </c>
    </row>
    <row r="4967" spans="2:5" x14ac:dyDescent="0.2">
      <c r="B4967" s="25" t="s">
        <v>7597</v>
      </c>
      <c r="C4967" s="25">
        <v>540791</v>
      </c>
      <c r="D4967" s="25" t="s">
        <v>7598</v>
      </c>
      <c r="E4967" s="25" t="s">
        <v>7410</v>
      </c>
    </row>
    <row r="4968" spans="2:5" x14ac:dyDescent="0.2">
      <c r="B4968" s="25" t="s">
        <v>7599</v>
      </c>
      <c r="C4968" s="25">
        <v>540792</v>
      </c>
      <c r="D4968" s="25" t="s">
        <v>7600</v>
      </c>
      <c r="E4968" s="25" t="s">
        <v>7410</v>
      </c>
    </row>
    <row r="4969" spans="2:5" x14ac:dyDescent="0.2">
      <c r="B4969" s="25" t="s">
        <v>7601</v>
      </c>
      <c r="C4969" s="25">
        <v>540793</v>
      </c>
      <c r="D4969" s="25" t="s">
        <v>7602</v>
      </c>
      <c r="E4969" s="25" t="s">
        <v>7410</v>
      </c>
    </row>
    <row r="4970" spans="2:5" x14ac:dyDescent="0.2">
      <c r="B4970" s="25" t="s">
        <v>7603</v>
      </c>
      <c r="C4970" s="25">
        <v>540794</v>
      </c>
      <c r="D4970" s="25" t="s">
        <v>7604</v>
      </c>
      <c r="E4970" s="25" t="s">
        <v>7410</v>
      </c>
    </row>
    <row r="4971" spans="2:5" x14ac:dyDescent="0.2">
      <c r="B4971" s="25" t="s">
        <v>7605</v>
      </c>
      <c r="C4971" s="25">
        <v>540799</v>
      </c>
      <c r="D4971" s="25" t="s">
        <v>7606</v>
      </c>
      <c r="E4971" s="25" t="s">
        <v>7410</v>
      </c>
    </row>
    <row r="4972" spans="2:5" x14ac:dyDescent="0.2">
      <c r="B4972" s="25" t="s">
        <v>7607</v>
      </c>
      <c r="C4972" s="25">
        <v>540800</v>
      </c>
      <c r="D4972" s="25" t="s">
        <v>7608</v>
      </c>
      <c r="E4972" s="25" t="s">
        <v>7410</v>
      </c>
    </row>
    <row r="4973" spans="2:5" x14ac:dyDescent="0.2">
      <c r="B4973" s="25" t="s">
        <v>7609</v>
      </c>
      <c r="C4973" s="25">
        <v>540801</v>
      </c>
      <c r="D4973" s="25" t="s">
        <v>7610</v>
      </c>
      <c r="E4973" s="25" t="s">
        <v>7410</v>
      </c>
    </row>
    <row r="4974" spans="2:5" x14ac:dyDescent="0.2">
      <c r="B4974" s="25" t="s">
        <v>7611</v>
      </c>
      <c r="C4974" s="25">
        <v>540802</v>
      </c>
      <c r="D4974" s="25" t="s">
        <v>7612</v>
      </c>
      <c r="E4974" s="25" t="s">
        <v>7410</v>
      </c>
    </row>
    <row r="4975" spans="2:5" x14ac:dyDescent="0.2">
      <c r="B4975" s="25" t="s">
        <v>7613</v>
      </c>
      <c r="C4975" s="25">
        <v>540825</v>
      </c>
      <c r="D4975" s="25" t="s">
        <v>7614</v>
      </c>
      <c r="E4975" s="25" t="s">
        <v>7410</v>
      </c>
    </row>
    <row r="4976" spans="2:5" x14ac:dyDescent="0.2">
      <c r="B4976" s="25" t="s">
        <v>7615</v>
      </c>
      <c r="C4976" s="25">
        <v>540826</v>
      </c>
      <c r="D4976" s="25" t="s">
        <v>7616</v>
      </c>
      <c r="E4976" s="25" t="s">
        <v>7410</v>
      </c>
    </row>
    <row r="4977" spans="2:5" x14ac:dyDescent="0.2">
      <c r="B4977" s="25" t="s">
        <v>7617</v>
      </c>
      <c r="C4977" s="25">
        <v>540827</v>
      </c>
      <c r="D4977" s="25" t="s">
        <v>7618</v>
      </c>
      <c r="E4977" s="25" t="s">
        <v>7410</v>
      </c>
    </row>
    <row r="4978" spans="2:5" x14ac:dyDescent="0.2">
      <c r="B4978" s="25" t="s">
        <v>7619</v>
      </c>
      <c r="C4978" s="25">
        <v>540828</v>
      </c>
      <c r="D4978" s="25" t="s">
        <v>7620</v>
      </c>
      <c r="E4978" s="25" t="s">
        <v>7410</v>
      </c>
    </row>
    <row r="4979" spans="2:5" x14ac:dyDescent="0.2">
      <c r="B4979" s="25" t="s">
        <v>7621</v>
      </c>
      <c r="C4979" s="25">
        <v>540861</v>
      </c>
      <c r="D4979" s="25" t="s">
        <v>7622</v>
      </c>
      <c r="E4979" s="25" t="s">
        <v>7410</v>
      </c>
    </row>
    <row r="4980" spans="2:5" x14ac:dyDescent="0.2">
      <c r="B4980" s="25" t="s">
        <v>7623</v>
      </c>
      <c r="C4980" s="25">
        <v>540862</v>
      </c>
      <c r="D4980" s="25" t="s">
        <v>7624</v>
      </c>
      <c r="E4980" s="25" t="s">
        <v>7410</v>
      </c>
    </row>
    <row r="4981" spans="2:5" x14ac:dyDescent="0.2">
      <c r="B4981" s="25" t="s">
        <v>7625</v>
      </c>
      <c r="C4981" s="25">
        <v>540863</v>
      </c>
      <c r="D4981" s="25" t="s">
        <v>7626</v>
      </c>
      <c r="E4981" s="25" t="s">
        <v>7410</v>
      </c>
    </row>
    <row r="4982" spans="2:5" x14ac:dyDescent="0.2">
      <c r="B4982" s="25" t="s">
        <v>7627</v>
      </c>
      <c r="C4982" s="25">
        <v>540864</v>
      </c>
      <c r="D4982" s="25" t="s">
        <v>7628</v>
      </c>
      <c r="E4982" s="25" t="s">
        <v>7410</v>
      </c>
    </row>
    <row r="4983" spans="2:5" x14ac:dyDescent="0.2">
      <c r="B4983" s="25" t="s">
        <v>7629</v>
      </c>
      <c r="C4983" s="25">
        <v>540896</v>
      </c>
      <c r="D4983" s="25" t="s">
        <v>7630</v>
      </c>
      <c r="E4983" s="25" t="s">
        <v>7410</v>
      </c>
    </row>
    <row r="4984" spans="2:5" x14ac:dyDescent="0.2">
      <c r="B4984" s="25" t="s">
        <v>7631</v>
      </c>
      <c r="C4984" s="25">
        <v>540897</v>
      </c>
      <c r="D4984" s="25" t="s">
        <v>7632</v>
      </c>
      <c r="E4984" s="25" t="s">
        <v>7410</v>
      </c>
    </row>
    <row r="4985" spans="2:5" x14ac:dyDescent="0.2">
      <c r="B4985" s="25" t="s">
        <v>7633</v>
      </c>
      <c r="C4985" s="25">
        <v>540898</v>
      </c>
      <c r="D4985" s="25" t="s">
        <v>7634</v>
      </c>
      <c r="E4985" s="25" t="s">
        <v>7410</v>
      </c>
    </row>
    <row r="4986" spans="2:5" x14ac:dyDescent="0.2">
      <c r="B4986" s="25" t="s">
        <v>7635</v>
      </c>
      <c r="C4986" s="25">
        <v>540899</v>
      </c>
      <c r="D4986" s="25" t="s">
        <v>7636</v>
      </c>
      <c r="E4986" s="25" t="s">
        <v>7410</v>
      </c>
    </row>
    <row r="4987" spans="2:5" x14ac:dyDescent="0.2">
      <c r="B4987" s="25" t="s">
        <v>7637</v>
      </c>
      <c r="C4987" s="25">
        <v>540947</v>
      </c>
      <c r="D4987" s="25" t="s">
        <v>7638</v>
      </c>
      <c r="E4987" s="25" t="s">
        <v>7410</v>
      </c>
    </row>
    <row r="4988" spans="2:5" x14ac:dyDescent="0.2">
      <c r="B4988" s="25" t="s">
        <v>7639</v>
      </c>
      <c r="C4988" s="25">
        <v>540949</v>
      </c>
      <c r="D4988" s="25" t="s">
        <v>7640</v>
      </c>
      <c r="E4988" s="25" t="s">
        <v>7410</v>
      </c>
    </row>
    <row r="4989" spans="2:5" x14ac:dyDescent="0.2">
      <c r="B4989" s="25" t="s">
        <v>7641</v>
      </c>
      <c r="C4989" s="25">
        <v>540950</v>
      </c>
      <c r="D4989" s="25" t="s">
        <v>7642</v>
      </c>
      <c r="E4989" s="25" t="s">
        <v>7410</v>
      </c>
    </row>
    <row r="4990" spans="2:5" x14ac:dyDescent="0.2">
      <c r="B4990" s="25" t="s">
        <v>7643</v>
      </c>
      <c r="C4990" s="25">
        <v>540951</v>
      </c>
      <c r="D4990" s="25" t="s">
        <v>7644</v>
      </c>
      <c r="E4990" s="25" t="s">
        <v>7410</v>
      </c>
    </row>
    <row r="4991" spans="2:5" x14ac:dyDescent="0.2">
      <c r="B4991" s="25" t="s">
        <v>7645</v>
      </c>
      <c r="C4991" s="25">
        <v>540981</v>
      </c>
      <c r="D4991" s="25" t="s">
        <v>7646</v>
      </c>
      <c r="E4991" s="25" t="s">
        <v>7410</v>
      </c>
    </row>
    <row r="4992" spans="2:5" x14ac:dyDescent="0.2">
      <c r="B4992" s="25" t="s">
        <v>7647</v>
      </c>
      <c r="C4992" s="25">
        <v>540982</v>
      </c>
      <c r="D4992" s="25" t="s">
        <v>7648</v>
      </c>
      <c r="E4992" s="25" t="s">
        <v>7410</v>
      </c>
    </row>
    <row r="4993" spans="2:5" x14ac:dyDescent="0.2">
      <c r="B4993" s="25" t="s">
        <v>7649</v>
      </c>
      <c r="C4993" s="25">
        <v>540983</v>
      </c>
      <c r="D4993" s="25" t="s">
        <v>7650</v>
      </c>
      <c r="E4993" s="25" t="s">
        <v>7410</v>
      </c>
    </row>
    <row r="4994" spans="2:5" x14ac:dyDescent="0.2">
      <c r="B4994" s="25" t="s">
        <v>7651</v>
      </c>
      <c r="C4994" s="25">
        <v>540984</v>
      </c>
      <c r="D4994" s="25" t="s">
        <v>7652</v>
      </c>
      <c r="E4994" s="25" t="s">
        <v>7410</v>
      </c>
    </row>
    <row r="4995" spans="2:5" x14ac:dyDescent="0.2">
      <c r="B4995" s="25" t="s">
        <v>7653</v>
      </c>
      <c r="C4995" s="25">
        <v>541068</v>
      </c>
      <c r="D4995" s="25" t="s">
        <v>7654</v>
      </c>
      <c r="E4995" s="25" t="s">
        <v>7410</v>
      </c>
    </row>
    <row r="4996" spans="2:5" x14ac:dyDescent="0.2">
      <c r="B4996" s="25" t="s">
        <v>7655</v>
      </c>
      <c r="C4996" s="25">
        <v>541069</v>
      </c>
      <c r="D4996" s="25" t="s">
        <v>7656</v>
      </c>
      <c r="E4996" s="25" t="s">
        <v>7410</v>
      </c>
    </row>
    <row r="4997" spans="2:5" x14ac:dyDescent="0.2">
      <c r="B4997" s="25" t="s">
        <v>7657</v>
      </c>
      <c r="C4997" s="25">
        <v>541070</v>
      </c>
      <c r="D4997" s="25" t="s">
        <v>7658</v>
      </c>
      <c r="E4997" s="25" t="s">
        <v>7410</v>
      </c>
    </row>
    <row r="4998" spans="2:5" x14ac:dyDescent="0.2">
      <c r="B4998" s="25" t="s">
        <v>7659</v>
      </c>
      <c r="C4998" s="25">
        <v>541071</v>
      </c>
      <c r="D4998" s="25" t="s">
        <v>7660</v>
      </c>
      <c r="E4998" s="25" t="s">
        <v>7410</v>
      </c>
    </row>
    <row r="4999" spans="2:5" x14ac:dyDescent="0.2">
      <c r="B4999" s="25" t="s">
        <v>7661</v>
      </c>
      <c r="C4999" s="25">
        <v>541084</v>
      </c>
      <c r="D4999" s="25" t="s">
        <v>7662</v>
      </c>
      <c r="E4999" s="25" t="s">
        <v>7410</v>
      </c>
    </row>
    <row r="5000" spans="2:5" x14ac:dyDescent="0.2">
      <c r="B5000" s="25" t="s">
        <v>7663</v>
      </c>
      <c r="C5000" s="25">
        <v>541085</v>
      </c>
      <c r="D5000" s="25" t="s">
        <v>7664</v>
      </c>
      <c r="E5000" s="25" t="s">
        <v>7410</v>
      </c>
    </row>
    <row r="5001" spans="2:5" x14ac:dyDescent="0.2">
      <c r="B5001" s="25" t="s">
        <v>7665</v>
      </c>
      <c r="C5001" s="25">
        <v>541086</v>
      </c>
      <c r="D5001" s="25" t="s">
        <v>7666</v>
      </c>
      <c r="E5001" s="25" t="s">
        <v>7410</v>
      </c>
    </row>
    <row r="5002" spans="2:5" x14ac:dyDescent="0.2">
      <c r="B5002" s="25" t="s">
        <v>7667</v>
      </c>
      <c r="C5002" s="25">
        <v>541087</v>
      </c>
      <c r="D5002" s="25" t="s">
        <v>7668</v>
      </c>
      <c r="E5002" s="25" t="s">
        <v>7410</v>
      </c>
    </row>
    <row r="5003" spans="2:5" x14ac:dyDescent="0.2">
      <c r="B5003" s="25" t="s">
        <v>7669</v>
      </c>
      <c r="C5003" s="25">
        <v>541092</v>
      </c>
      <c r="D5003" s="25" t="s">
        <v>7670</v>
      </c>
      <c r="E5003" s="25" t="s">
        <v>7410</v>
      </c>
    </row>
    <row r="5004" spans="2:5" x14ac:dyDescent="0.2">
      <c r="B5004" s="25" t="s">
        <v>7671</v>
      </c>
      <c r="C5004" s="25">
        <v>541093</v>
      </c>
      <c r="D5004" s="25" t="s">
        <v>7672</v>
      </c>
      <c r="E5004" s="25" t="s">
        <v>7410</v>
      </c>
    </row>
    <row r="5005" spans="2:5" x14ac:dyDescent="0.2">
      <c r="B5005" s="25" t="s">
        <v>7673</v>
      </c>
      <c r="C5005" s="25">
        <v>541094</v>
      </c>
      <c r="D5005" s="25" t="s">
        <v>7674</v>
      </c>
      <c r="E5005" s="25" t="s">
        <v>7410</v>
      </c>
    </row>
    <row r="5006" spans="2:5" x14ac:dyDescent="0.2">
      <c r="B5006" s="25" t="s">
        <v>7675</v>
      </c>
      <c r="C5006" s="25">
        <v>541095</v>
      </c>
      <c r="D5006" s="25" t="s">
        <v>7676</v>
      </c>
      <c r="E5006" s="25" t="s">
        <v>7410</v>
      </c>
    </row>
    <row r="5007" spans="2:5" x14ac:dyDescent="0.2">
      <c r="B5007" s="25" t="s">
        <v>7677</v>
      </c>
      <c r="C5007" s="25">
        <v>541252</v>
      </c>
      <c r="D5007" s="25" t="s">
        <v>7678</v>
      </c>
      <c r="E5007" s="25" t="s">
        <v>7410</v>
      </c>
    </row>
    <row r="5008" spans="2:5" x14ac:dyDescent="0.2">
      <c r="B5008" s="25" t="s">
        <v>7679</v>
      </c>
      <c r="C5008" s="25">
        <v>541253</v>
      </c>
      <c r="D5008" s="25" t="s">
        <v>7680</v>
      </c>
      <c r="E5008" s="25" t="s">
        <v>7410</v>
      </c>
    </row>
    <row r="5009" spans="2:5" x14ac:dyDescent="0.2">
      <c r="B5009" s="25" t="s">
        <v>7681</v>
      </c>
      <c r="C5009" s="25">
        <v>541254</v>
      </c>
      <c r="D5009" s="25" t="s">
        <v>7682</v>
      </c>
      <c r="E5009" s="25" t="s">
        <v>7410</v>
      </c>
    </row>
    <row r="5010" spans="2:5" x14ac:dyDescent="0.2">
      <c r="B5010" s="25" t="s">
        <v>7683</v>
      </c>
      <c r="C5010" s="25">
        <v>541255</v>
      </c>
      <c r="D5010" s="25" t="s">
        <v>7684</v>
      </c>
      <c r="E5010" s="25" t="s">
        <v>7410</v>
      </c>
    </row>
    <row r="5011" spans="2:5" x14ac:dyDescent="0.2">
      <c r="B5011" s="25" t="s">
        <v>7685</v>
      </c>
      <c r="C5011" s="25">
        <v>541300</v>
      </c>
      <c r="D5011" s="25" t="s">
        <v>7686</v>
      </c>
      <c r="E5011" s="25" t="s">
        <v>7410</v>
      </c>
    </row>
    <row r="5012" spans="2:5" x14ac:dyDescent="0.2">
      <c r="B5012" s="25" t="s">
        <v>7687</v>
      </c>
      <c r="C5012" s="25">
        <v>541309</v>
      </c>
      <c r="D5012" s="25" t="s">
        <v>7688</v>
      </c>
      <c r="E5012" s="25" t="s">
        <v>7410</v>
      </c>
    </row>
    <row r="5013" spans="2:5" x14ac:dyDescent="0.2">
      <c r="B5013" s="25" t="s">
        <v>7689</v>
      </c>
      <c r="C5013" s="25">
        <v>541310</v>
      </c>
      <c r="D5013" s="25" t="s">
        <v>7690</v>
      </c>
      <c r="E5013" s="25" t="s">
        <v>7410</v>
      </c>
    </row>
    <row r="5014" spans="2:5" x14ac:dyDescent="0.2">
      <c r="B5014" s="25" t="s">
        <v>7691</v>
      </c>
      <c r="C5014" s="25">
        <v>541311</v>
      </c>
      <c r="D5014" s="25" t="s">
        <v>7692</v>
      </c>
      <c r="E5014" s="25" t="s">
        <v>7410</v>
      </c>
    </row>
    <row r="5015" spans="2:5" x14ac:dyDescent="0.2">
      <c r="B5015" s="25" t="s">
        <v>7693</v>
      </c>
      <c r="C5015" s="25">
        <v>541312</v>
      </c>
      <c r="D5015" s="25" t="s">
        <v>7694</v>
      </c>
      <c r="E5015" s="25" t="s">
        <v>7410</v>
      </c>
    </row>
    <row r="5016" spans="2:5" x14ac:dyDescent="0.2">
      <c r="B5016" s="25" t="s">
        <v>7695</v>
      </c>
      <c r="C5016" s="25">
        <v>541313</v>
      </c>
      <c r="D5016" s="25" t="s">
        <v>7696</v>
      </c>
      <c r="E5016" s="25" t="s">
        <v>7410</v>
      </c>
    </row>
    <row r="5017" spans="2:5" x14ac:dyDescent="0.2">
      <c r="B5017" s="25" t="s">
        <v>7697</v>
      </c>
      <c r="C5017" s="25">
        <v>541341</v>
      </c>
      <c r="D5017" s="25" t="s">
        <v>7698</v>
      </c>
      <c r="E5017" s="25" t="s">
        <v>7410</v>
      </c>
    </row>
    <row r="5018" spans="2:5" x14ac:dyDescent="0.2">
      <c r="B5018" s="25" t="s">
        <v>7699</v>
      </c>
      <c r="C5018" s="25">
        <v>541343</v>
      </c>
      <c r="D5018" s="25" t="s">
        <v>7700</v>
      </c>
      <c r="E5018" s="25" t="s">
        <v>7410</v>
      </c>
    </row>
    <row r="5019" spans="2:5" x14ac:dyDescent="0.2">
      <c r="B5019" s="25" t="s">
        <v>7701</v>
      </c>
      <c r="C5019" s="25">
        <v>541345</v>
      </c>
      <c r="D5019" s="25" t="s">
        <v>7702</v>
      </c>
      <c r="E5019" s="25" t="s">
        <v>7410</v>
      </c>
    </row>
    <row r="5020" spans="2:5" x14ac:dyDescent="0.2">
      <c r="B5020" s="25" t="s">
        <v>7703</v>
      </c>
      <c r="C5020" s="25">
        <v>541346</v>
      </c>
      <c r="D5020" s="25" t="s">
        <v>7704</v>
      </c>
      <c r="E5020" s="25" t="s">
        <v>7410</v>
      </c>
    </row>
    <row r="5021" spans="2:5" x14ac:dyDescent="0.2">
      <c r="B5021" s="25" t="s">
        <v>7705</v>
      </c>
      <c r="C5021" s="25">
        <v>541672</v>
      </c>
      <c r="D5021" s="25" t="s">
        <v>7706</v>
      </c>
      <c r="E5021" s="25" t="s">
        <v>7410</v>
      </c>
    </row>
    <row r="5022" spans="2:5" x14ac:dyDescent="0.2">
      <c r="B5022" s="25" t="s">
        <v>7707</v>
      </c>
      <c r="C5022" s="25">
        <v>541673</v>
      </c>
      <c r="D5022" s="25" t="s">
        <v>7708</v>
      </c>
      <c r="E5022" s="25" t="s">
        <v>7410</v>
      </c>
    </row>
    <row r="5023" spans="2:5" x14ac:dyDescent="0.2">
      <c r="B5023" s="25" t="s">
        <v>7709</v>
      </c>
      <c r="C5023" s="25">
        <v>541674</v>
      </c>
      <c r="D5023" s="25" t="s">
        <v>7710</v>
      </c>
      <c r="E5023" s="25" t="s">
        <v>7410</v>
      </c>
    </row>
    <row r="5024" spans="2:5" x14ac:dyDescent="0.2">
      <c r="B5024" s="25" t="s">
        <v>7711</v>
      </c>
      <c r="C5024" s="25">
        <v>541675</v>
      </c>
      <c r="D5024" s="25" t="s">
        <v>7712</v>
      </c>
      <c r="E5024" s="25" t="s">
        <v>7410</v>
      </c>
    </row>
    <row r="5025" spans="2:5" x14ac:dyDescent="0.2">
      <c r="B5025" s="25" t="s">
        <v>7713</v>
      </c>
      <c r="C5025" s="25">
        <v>541676</v>
      </c>
      <c r="D5025" s="25" t="s">
        <v>7714</v>
      </c>
      <c r="E5025" s="25" t="s">
        <v>7410</v>
      </c>
    </row>
    <row r="5026" spans="2:5" x14ac:dyDescent="0.2">
      <c r="B5026" s="25" t="s">
        <v>7715</v>
      </c>
      <c r="C5026" s="25">
        <v>541677</v>
      </c>
      <c r="D5026" s="25" t="s">
        <v>7716</v>
      </c>
      <c r="E5026" s="25" t="s">
        <v>7410</v>
      </c>
    </row>
    <row r="5027" spans="2:5" x14ac:dyDescent="0.2">
      <c r="B5027" s="25" t="s">
        <v>7717</v>
      </c>
      <c r="C5027" s="25">
        <v>541678</v>
      </c>
      <c r="D5027" s="25" t="s">
        <v>7718</v>
      </c>
      <c r="E5027" s="25" t="s">
        <v>7410</v>
      </c>
    </row>
    <row r="5028" spans="2:5" x14ac:dyDescent="0.2">
      <c r="B5028" s="25" t="s">
        <v>7719</v>
      </c>
      <c r="C5028" s="25">
        <v>541679</v>
      </c>
      <c r="D5028" s="25" t="s">
        <v>7720</v>
      </c>
      <c r="E5028" s="25" t="s">
        <v>7410</v>
      </c>
    </row>
    <row r="5029" spans="2:5" x14ac:dyDescent="0.2">
      <c r="B5029" s="25" t="s">
        <v>7721</v>
      </c>
      <c r="C5029" s="25">
        <v>541725</v>
      </c>
      <c r="D5029" s="25" t="s">
        <v>7722</v>
      </c>
      <c r="E5029" s="25" t="s">
        <v>7410</v>
      </c>
    </row>
    <row r="5030" spans="2:5" x14ac:dyDescent="0.2">
      <c r="B5030" s="25" t="s">
        <v>7723</v>
      </c>
      <c r="C5030" s="25">
        <v>541726</v>
      </c>
      <c r="D5030" s="25" t="s">
        <v>7724</v>
      </c>
      <c r="E5030" s="25" t="s">
        <v>7410</v>
      </c>
    </row>
    <row r="5031" spans="2:5" x14ac:dyDescent="0.2">
      <c r="B5031" s="25" t="s">
        <v>7725</v>
      </c>
      <c r="C5031" s="25">
        <v>541727</v>
      </c>
      <c r="D5031" s="25" t="s">
        <v>7726</v>
      </c>
      <c r="E5031" s="25" t="s">
        <v>7410</v>
      </c>
    </row>
    <row r="5032" spans="2:5" x14ac:dyDescent="0.2">
      <c r="B5032" s="25" t="s">
        <v>7727</v>
      </c>
      <c r="C5032" s="25">
        <v>541728</v>
      </c>
      <c r="D5032" s="25" t="s">
        <v>7728</v>
      </c>
      <c r="E5032" s="25" t="s">
        <v>7410</v>
      </c>
    </row>
    <row r="5033" spans="2:5" x14ac:dyDescent="0.2">
      <c r="B5033" s="25" t="s">
        <v>7729</v>
      </c>
      <c r="C5033" s="25">
        <v>541742</v>
      </c>
      <c r="D5033" s="25" t="s">
        <v>7730</v>
      </c>
      <c r="E5033" s="25" t="s">
        <v>7410</v>
      </c>
    </row>
    <row r="5034" spans="2:5" x14ac:dyDescent="0.2">
      <c r="B5034" s="25" t="s">
        <v>7731</v>
      </c>
      <c r="C5034" s="25">
        <v>541743</v>
      </c>
      <c r="D5034" s="25" t="s">
        <v>7732</v>
      </c>
      <c r="E5034" s="25" t="s">
        <v>7410</v>
      </c>
    </row>
    <row r="5035" spans="2:5" x14ac:dyDescent="0.2">
      <c r="B5035" s="25" t="s">
        <v>7733</v>
      </c>
      <c r="C5035" s="25">
        <v>541744</v>
      </c>
      <c r="D5035" s="25" t="s">
        <v>7734</v>
      </c>
      <c r="E5035" s="25" t="s">
        <v>7410</v>
      </c>
    </row>
    <row r="5036" spans="2:5" x14ac:dyDescent="0.2">
      <c r="B5036" s="25" t="s">
        <v>7735</v>
      </c>
      <c r="C5036" s="25">
        <v>541745</v>
      </c>
      <c r="D5036" s="25" t="s">
        <v>7736</v>
      </c>
      <c r="E5036" s="25" t="s">
        <v>7410</v>
      </c>
    </row>
    <row r="5037" spans="2:5" x14ac:dyDescent="0.2">
      <c r="B5037" s="25" t="s">
        <v>7737</v>
      </c>
      <c r="C5037" s="25">
        <v>541804</v>
      </c>
      <c r="D5037" s="25" t="s">
        <v>7738</v>
      </c>
      <c r="E5037" s="25" t="s">
        <v>7410</v>
      </c>
    </row>
    <row r="5038" spans="2:5" x14ac:dyDescent="0.2">
      <c r="B5038" s="25" t="s">
        <v>7739</v>
      </c>
      <c r="C5038" s="25">
        <v>541805</v>
      </c>
      <c r="D5038" s="25" t="s">
        <v>7740</v>
      </c>
      <c r="E5038" s="25" t="s">
        <v>7410</v>
      </c>
    </row>
    <row r="5039" spans="2:5" x14ac:dyDescent="0.2">
      <c r="B5039" s="25" t="s">
        <v>7741</v>
      </c>
      <c r="C5039" s="25">
        <v>541806</v>
      </c>
      <c r="D5039" s="25" t="s">
        <v>7742</v>
      </c>
      <c r="E5039" s="25" t="s">
        <v>7410</v>
      </c>
    </row>
    <row r="5040" spans="2:5" x14ac:dyDescent="0.2">
      <c r="B5040" s="25" t="s">
        <v>7743</v>
      </c>
      <c r="C5040" s="25">
        <v>541807</v>
      </c>
      <c r="D5040" s="25" t="s">
        <v>7744</v>
      </c>
      <c r="E5040" s="25" t="s">
        <v>7410</v>
      </c>
    </row>
    <row r="5041" spans="2:5" x14ac:dyDescent="0.2">
      <c r="B5041" s="25" t="s">
        <v>7745</v>
      </c>
      <c r="C5041" s="25">
        <v>541809</v>
      </c>
      <c r="D5041" s="25" t="s">
        <v>7746</v>
      </c>
      <c r="E5041" s="25" t="s">
        <v>7410</v>
      </c>
    </row>
    <row r="5042" spans="2:5" x14ac:dyDescent="0.2">
      <c r="B5042" s="25" t="s">
        <v>7747</v>
      </c>
      <c r="C5042" s="25">
        <v>541879</v>
      </c>
      <c r="D5042" s="25" t="s">
        <v>7748</v>
      </c>
      <c r="E5042" s="25" t="s">
        <v>7410</v>
      </c>
    </row>
    <row r="5043" spans="2:5" x14ac:dyDescent="0.2">
      <c r="B5043" s="25" t="s">
        <v>7749</v>
      </c>
      <c r="C5043" s="25">
        <v>541881</v>
      </c>
      <c r="D5043" s="25" t="s">
        <v>7750</v>
      </c>
      <c r="E5043" s="25" t="s">
        <v>7410</v>
      </c>
    </row>
    <row r="5044" spans="2:5" x14ac:dyDescent="0.2">
      <c r="B5044" s="25" t="s">
        <v>7751</v>
      </c>
      <c r="C5044" s="25">
        <v>541882</v>
      </c>
      <c r="D5044" s="25" t="s">
        <v>7752</v>
      </c>
      <c r="E5044" s="25" t="s">
        <v>7410</v>
      </c>
    </row>
    <row r="5045" spans="2:5" x14ac:dyDescent="0.2">
      <c r="B5045" s="25" t="s">
        <v>7753</v>
      </c>
      <c r="C5045" s="25">
        <v>541884</v>
      </c>
      <c r="D5045" s="25" t="s">
        <v>7754</v>
      </c>
      <c r="E5045" s="25" t="s">
        <v>7410</v>
      </c>
    </row>
    <row r="5046" spans="2:5" x14ac:dyDescent="0.2">
      <c r="B5046" s="25" t="s">
        <v>7755</v>
      </c>
      <c r="C5046" s="25">
        <v>541972</v>
      </c>
      <c r="D5046" s="25" t="s">
        <v>7756</v>
      </c>
      <c r="E5046" s="25" t="s">
        <v>7410</v>
      </c>
    </row>
    <row r="5047" spans="2:5" x14ac:dyDescent="0.2">
      <c r="B5047" s="25" t="s">
        <v>7757</v>
      </c>
      <c r="C5047" s="25">
        <v>541984</v>
      </c>
      <c r="D5047" s="25" t="s">
        <v>7758</v>
      </c>
      <c r="E5047" s="25" t="s">
        <v>7410</v>
      </c>
    </row>
    <row r="5048" spans="2:5" x14ac:dyDescent="0.2">
      <c r="B5048" s="25" t="s">
        <v>7759</v>
      </c>
      <c r="C5048" s="25">
        <v>541985</v>
      </c>
      <c r="D5048" s="25" t="s">
        <v>7760</v>
      </c>
      <c r="E5048" s="25" t="s">
        <v>7410</v>
      </c>
    </row>
    <row r="5049" spans="2:5" x14ac:dyDescent="0.2">
      <c r="B5049" s="25" t="s">
        <v>7761</v>
      </c>
      <c r="C5049" s="25">
        <v>541986</v>
      </c>
      <c r="D5049" s="25" t="s">
        <v>7762</v>
      </c>
      <c r="E5049" s="25" t="s">
        <v>7410</v>
      </c>
    </row>
    <row r="5050" spans="2:5" x14ac:dyDescent="0.2">
      <c r="B5050" s="25" t="s">
        <v>7763</v>
      </c>
      <c r="C5050" s="25">
        <v>541987</v>
      </c>
      <c r="D5050" s="25" t="s">
        <v>7764</v>
      </c>
      <c r="E5050" s="25" t="s">
        <v>7410</v>
      </c>
    </row>
    <row r="5051" spans="2:5" x14ac:dyDescent="0.2">
      <c r="B5051" s="25" t="s">
        <v>7765</v>
      </c>
      <c r="C5051" s="25">
        <v>542131</v>
      </c>
      <c r="D5051" s="25" t="s">
        <v>7766</v>
      </c>
      <c r="E5051" s="25" t="s">
        <v>7410</v>
      </c>
    </row>
    <row r="5052" spans="2:5" x14ac:dyDescent="0.2">
      <c r="B5052" s="25" t="s">
        <v>7767</v>
      </c>
      <c r="C5052" s="25">
        <v>542156</v>
      </c>
      <c r="D5052" s="25" t="s">
        <v>7768</v>
      </c>
      <c r="E5052" s="25" t="s">
        <v>7410</v>
      </c>
    </row>
    <row r="5053" spans="2:5" x14ac:dyDescent="0.2">
      <c r="B5053" s="25" t="s">
        <v>7769</v>
      </c>
      <c r="C5053" s="25">
        <v>542158</v>
      </c>
      <c r="D5053" s="25" t="s">
        <v>7770</v>
      </c>
      <c r="E5053" s="25" t="s">
        <v>7410</v>
      </c>
    </row>
    <row r="5054" spans="2:5" x14ac:dyDescent="0.2">
      <c r="B5054" s="25" t="s">
        <v>7771</v>
      </c>
      <c r="C5054" s="25">
        <v>542160</v>
      </c>
      <c r="D5054" s="25" t="s">
        <v>7772</v>
      </c>
      <c r="E5054" s="25" t="s">
        <v>7410</v>
      </c>
    </row>
    <row r="5055" spans="2:5" x14ac:dyDescent="0.2">
      <c r="B5055" s="25" t="s">
        <v>7773</v>
      </c>
      <c r="C5055" s="25">
        <v>542163</v>
      </c>
      <c r="D5055" s="25" t="s">
        <v>7774</v>
      </c>
      <c r="E5055" s="25" t="s">
        <v>7410</v>
      </c>
    </row>
    <row r="5056" spans="2:5" x14ac:dyDescent="0.2">
      <c r="B5056" s="25" t="s">
        <v>7775</v>
      </c>
      <c r="C5056" s="25">
        <v>542230</v>
      </c>
      <c r="D5056" s="25" t="s">
        <v>7776</v>
      </c>
      <c r="E5056" s="25" t="s">
        <v>7410</v>
      </c>
    </row>
    <row r="5057" spans="2:5" x14ac:dyDescent="0.2">
      <c r="B5057" s="25" t="s">
        <v>7777</v>
      </c>
      <c r="C5057" s="25">
        <v>542244</v>
      </c>
      <c r="D5057" s="25" t="s">
        <v>7778</v>
      </c>
      <c r="E5057" s="25" t="s">
        <v>7410</v>
      </c>
    </row>
    <row r="5058" spans="2:5" x14ac:dyDescent="0.2">
      <c r="B5058" s="25" t="s">
        <v>7779</v>
      </c>
      <c r="C5058" s="25">
        <v>542245</v>
      </c>
      <c r="D5058" s="25" t="s">
        <v>7780</v>
      </c>
      <c r="E5058" s="25" t="s">
        <v>7410</v>
      </c>
    </row>
    <row r="5059" spans="2:5" x14ac:dyDescent="0.2">
      <c r="B5059" s="25" t="s">
        <v>7781</v>
      </c>
      <c r="C5059" s="25">
        <v>542246</v>
      </c>
      <c r="D5059" s="25" t="s">
        <v>7782</v>
      </c>
      <c r="E5059" s="25" t="s">
        <v>7410</v>
      </c>
    </row>
    <row r="5060" spans="2:5" x14ac:dyDescent="0.2">
      <c r="B5060" s="25" t="s">
        <v>7783</v>
      </c>
      <c r="C5060" s="25">
        <v>542247</v>
      </c>
      <c r="D5060" s="25" t="s">
        <v>7784</v>
      </c>
      <c r="E5060" s="25" t="s">
        <v>7410</v>
      </c>
    </row>
    <row r="5061" spans="2:5" x14ac:dyDescent="0.2">
      <c r="B5061" s="25" t="s">
        <v>7785</v>
      </c>
      <c r="C5061" s="25">
        <v>542513</v>
      </c>
      <c r="D5061" s="25" t="s">
        <v>7786</v>
      </c>
      <c r="E5061" s="25" t="s">
        <v>7410</v>
      </c>
    </row>
    <row r="5062" spans="2:5" x14ac:dyDescent="0.2">
      <c r="B5062" s="25" t="s">
        <v>7787</v>
      </c>
      <c r="C5062" s="25">
        <v>542543</v>
      </c>
      <c r="D5062" s="25" t="s">
        <v>7788</v>
      </c>
      <c r="E5062" s="25" t="s">
        <v>7410</v>
      </c>
    </row>
    <row r="5063" spans="2:5" x14ac:dyDescent="0.2">
      <c r="B5063" s="25" t="s">
        <v>7789</v>
      </c>
      <c r="C5063" s="25">
        <v>542694</v>
      </c>
      <c r="D5063" s="25" t="s">
        <v>7790</v>
      </c>
      <c r="E5063" s="25" t="s">
        <v>411</v>
      </c>
    </row>
    <row r="5064" spans="2:5" x14ac:dyDescent="0.2">
      <c r="B5064" s="25" t="s">
        <v>7791</v>
      </c>
      <c r="C5064" s="25">
        <v>542721</v>
      </c>
      <c r="D5064" s="25" t="s">
        <v>7792</v>
      </c>
      <c r="E5064" s="25" t="s">
        <v>411</v>
      </c>
    </row>
    <row r="5065" spans="2:5" x14ac:dyDescent="0.2">
      <c r="B5065" s="25" t="s">
        <v>7793</v>
      </c>
      <c r="C5065" s="25">
        <v>542724</v>
      </c>
      <c r="D5065" s="25" t="s">
        <v>7794</v>
      </c>
      <c r="E5065" s="25" t="s">
        <v>427</v>
      </c>
    </row>
    <row r="5066" spans="2:5" x14ac:dyDescent="0.2">
      <c r="B5066" s="25" t="s">
        <v>7795</v>
      </c>
      <c r="C5066" s="25">
        <v>542725</v>
      </c>
      <c r="D5066" s="25" t="s">
        <v>7796</v>
      </c>
      <c r="E5066" s="25" t="s">
        <v>503</v>
      </c>
    </row>
    <row r="5067" spans="2:5" x14ac:dyDescent="0.2">
      <c r="B5067" s="25" t="s">
        <v>7797</v>
      </c>
      <c r="C5067" s="25">
        <v>542726</v>
      </c>
      <c r="D5067" s="25" t="s">
        <v>7798</v>
      </c>
      <c r="E5067" s="25" t="s">
        <v>395</v>
      </c>
    </row>
    <row r="5068" spans="2:5" x14ac:dyDescent="0.2">
      <c r="B5068" s="25" t="s">
        <v>7799</v>
      </c>
      <c r="C5068" s="25">
        <v>542727</v>
      </c>
      <c r="D5068" s="25" t="s">
        <v>7800</v>
      </c>
      <c r="E5068" s="25" t="s">
        <v>390</v>
      </c>
    </row>
    <row r="5069" spans="2:5" x14ac:dyDescent="0.2">
      <c r="B5069" s="25" t="s">
        <v>7801</v>
      </c>
      <c r="C5069" s="25">
        <v>542728</v>
      </c>
      <c r="D5069" s="25" t="s">
        <v>7802</v>
      </c>
      <c r="E5069" s="25" t="s">
        <v>503</v>
      </c>
    </row>
    <row r="5070" spans="2:5" x14ac:dyDescent="0.2">
      <c r="B5070" s="25" t="s">
        <v>7803</v>
      </c>
      <c r="C5070" s="25">
        <v>542729</v>
      </c>
      <c r="D5070" s="25" t="s">
        <v>7804</v>
      </c>
      <c r="E5070" s="25" t="s">
        <v>404</v>
      </c>
    </row>
    <row r="5071" spans="2:5" x14ac:dyDescent="0.2">
      <c r="B5071" s="25" t="s">
        <v>7805</v>
      </c>
      <c r="C5071" s="25">
        <v>542730</v>
      </c>
      <c r="D5071" s="25" t="s">
        <v>7806</v>
      </c>
      <c r="E5071" s="25" t="s">
        <v>7410</v>
      </c>
    </row>
    <row r="5072" spans="2:5" x14ac:dyDescent="0.2">
      <c r="B5072" s="25" t="s">
        <v>7807</v>
      </c>
      <c r="C5072" s="25">
        <v>542747</v>
      </c>
      <c r="D5072" s="25" t="s">
        <v>7808</v>
      </c>
      <c r="E5072" s="25" t="s">
        <v>7410</v>
      </c>
    </row>
    <row r="5073" spans="2:5" x14ac:dyDescent="0.2">
      <c r="B5073" s="25" t="s">
        <v>7809</v>
      </c>
      <c r="C5073" s="25">
        <v>542752</v>
      </c>
      <c r="D5073" s="25" t="s">
        <v>7810</v>
      </c>
      <c r="E5073" s="25" t="s">
        <v>1992</v>
      </c>
    </row>
    <row r="5074" spans="2:5" x14ac:dyDescent="0.2">
      <c r="B5074" s="25" t="s">
        <v>7811</v>
      </c>
      <c r="C5074" s="25">
        <v>542753</v>
      </c>
      <c r="D5074" s="25" t="s">
        <v>7812</v>
      </c>
      <c r="E5074" s="25" t="s">
        <v>423</v>
      </c>
    </row>
    <row r="5075" spans="2:5" x14ac:dyDescent="0.2">
      <c r="B5075" s="25" t="s">
        <v>7813</v>
      </c>
      <c r="C5075" s="25">
        <v>542758</v>
      </c>
      <c r="D5075" s="25" t="s">
        <v>7814</v>
      </c>
      <c r="E5075" s="25" t="s">
        <v>7410</v>
      </c>
    </row>
    <row r="5076" spans="2:5" x14ac:dyDescent="0.2">
      <c r="B5076" s="25" t="s">
        <v>7815</v>
      </c>
      <c r="C5076" s="25">
        <v>542759</v>
      </c>
      <c r="D5076" s="25" t="s">
        <v>7816</v>
      </c>
      <c r="E5076" s="25" t="s">
        <v>406</v>
      </c>
    </row>
    <row r="5077" spans="2:5" x14ac:dyDescent="0.2">
      <c r="B5077" s="25" t="s">
        <v>7817</v>
      </c>
      <c r="C5077" s="25">
        <v>542760</v>
      </c>
      <c r="D5077" s="25" t="s">
        <v>7818</v>
      </c>
      <c r="E5077" s="25" t="s">
        <v>432</v>
      </c>
    </row>
    <row r="5078" spans="2:5" x14ac:dyDescent="0.2">
      <c r="B5078" s="25" t="s">
        <v>7819</v>
      </c>
      <c r="C5078" s="25">
        <v>542765</v>
      </c>
      <c r="D5078" s="25" t="s">
        <v>7820</v>
      </c>
      <c r="E5078" s="25" t="s">
        <v>1556</v>
      </c>
    </row>
    <row r="5079" spans="2:5" x14ac:dyDescent="0.2">
      <c r="B5079" s="25" t="s">
        <v>7821</v>
      </c>
      <c r="C5079" s="25">
        <v>542770</v>
      </c>
      <c r="D5079" s="25" t="s">
        <v>7822</v>
      </c>
      <c r="E5079" s="25" t="s">
        <v>375</v>
      </c>
    </row>
    <row r="5080" spans="2:5" x14ac:dyDescent="0.2">
      <c r="B5080" s="25" t="s">
        <v>7823</v>
      </c>
      <c r="C5080" s="25">
        <v>542771</v>
      </c>
      <c r="D5080" s="25" t="s">
        <v>7824</v>
      </c>
      <c r="E5080" s="25" t="s">
        <v>571</v>
      </c>
    </row>
    <row r="5081" spans="2:5" x14ac:dyDescent="0.2">
      <c r="B5081" s="25" t="s">
        <v>7825</v>
      </c>
      <c r="C5081" s="25">
        <v>542772</v>
      </c>
      <c r="D5081" s="25" t="s">
        <v>7826</v>
      </c>
      <c r="E5081" s="25" t="s">
        <v>372</v>
      </c>
    </row>
    <row r="5082" spans="2:5" x14ac:dyDescent="0.2">
      <c r="B5082" s="25" t="s">
        <v>7827</v>
      </c>
      <c r="C5082" s="25">
        <v>542773</v>
      </c>
      <c r="D5082" s="25" t="s">
        <v>7828</v>
      </c>
      <c r="E5082" s="25" t="s">
        <v>372</v>
      </c>
    </row>
    <row r="5083" spans="2:5" x14ac:dyDescent="0.2">
      <c r="B5083" s="25" t="s">
        <v>7829</v>
      </c>
      <c r="C5083" s="25">
        <v>542774</v>
      </c>
      <c r="D5083" s="25" t="s">
        <v>7830</v>
      </c>
      <c r="E5083" s="25" t="s">
        <v>406</v>
      </c>
    </row>
    <row r="5084" spans="2:5" x14ac:dyDescent="0.2">
      <c r="B5084" s="25" t="s">
        <v>7831</v>
      </c>
      <c r="C5084" s="25">
        <v>542801</v>
      </c>
      <c r="D5084" s="25" t="s">
        <v>7832</v>
      </c>
      <c r="E5084" s="25" t="s">
        <v>397</v>
      </c>
    </row>
    <row r="5085" spans="2:5" x14ac:dyDescent="0.2">
      <c r="B5085" s="25" t="s">
        <v>7833</v>
      </c>
      <c r="C5085" s="25">
        <v>542802</v>
      </c>
      <c r="D5085" s="25" t="s">
        <v>7834</v>
      </c>
      <c r="E5085" s="25" t="s">
        <v>372</v>
      </c>
    </row>
    <row r="5086" spans="2:5" x14ac:dyDescent="0.2">
      <c r="B5086" s="25" t="s">
        <v>7835</v>
      </c>
      <c r="C5086" s="25">
        <v>542803</v>
      </c>
      <c r="D5086" s="25" t="s">
        <v>7836</v>
      </c>
      <c r="E5086" s="25" t="s">
        <v>411</v>
      </c>
    </row>
    <row r="5087" spans="2:5" x14ac:dyDescent="0.2">
      <c r="B5087" s="25" t="s">
        <v>7837</v>
      </c>
      <c r="C5087" s="25">
        <v>542804</v>
      </c>
      <c r="D5087" s="25" t="s">
        <v>7838</v>
      </c>
      <c r="E5087" s="25" t="s">
        <v>7410</v>
      </c>
    </row>
    <row r="5088" spans="2:5" x14ac:dyDescent="0.2">
      <c r="B5088" s="25" t="s">
        <v>7839</v>
      </c>
      <c r="C5088" s="25">
        <v>542805</v>
      </c>
      <c r="D5088" s="25" t="s">
        <v>7840</v>
      </c>
      <c r="E5088" s="25" t="s">
        <v>7410</v>
      </c>
    </row>
    <row r="5089" spans="2:5" x14ac:dyDescent="0.2">
      <c r="B5089" s="25" t="s">
        <v>7841</v>
      </c>
      <c r="C5089" s="25">
        <v>542806</v>
      </c>
      <c r="D5089" s="25" t="s">
        <v>7842</v>
      </c>
      <c r="E5089" s="25" t="s">
        <v>7410</v>
      </c>
    </row>
    <row r="5090" spans="2:5" x14ac:dyDescent="0.2">
      <c r="B5090" s="25" t="s">
        <v>7843</v>
      </c>
      <c r="C5090" s="25">
        <v>542807</v>
      </c>
      <c r="D5090" s="25" t="s">
        <v>7844</v>
      </c>
      <c r="E5090" s="25" t="s">
        <v>7410</v>
      </c>
    </row>
    <row r="5091" spans="2:5" x14ac:dyDescent="0.2">
      <c r="B5091" s="25" t="s">
        <v>7845</v>
      </c>
      <c r="C5091" s="25">
        <v>542808</v>
      </c>
      <c r="D5091" s="25" t="s">
        <v>7846</v>
      </c>
      <c r="E5091" s="25" t="s">
        <v>7410</v>
      </c>
    </row>
    <row r="5092" spans="2:5" x14ac:dyDescent="0.2">
      <c r="B5092" s="25" t="s">
        <v>7847</v>
      </c>
      <c r="C5092" s="25">
        <v>542809</v>
      </c>
      <c r="D5092" s="25" t="s">
        <v>7848</v>
      </c>
      <c r="E5092" s="25" t="s">
        <v>7410</v>
      </c>
    </row>
    <row r="5093" spans="2:5" x14ac:dyDescent="0.2">
      <c r="B5093" s="25" t="s">
        <v>7849</v>
      </c>
      <c r="C5093" s="25">
        <v>542810</v>
      </c>
      <c r="D5093" s="25" t="s">
        <v>7850</v>
      </c>
      <c r="E5093" s="25" t="s">
        <v>7410</v>
      </c>
    </row>
    <row r="5094" spans="2:5" x14ac:dyDescent="0.2">
      <c r="B5094" s="25" t="s">
        <v>7851</v>
      </c>
      <c r="C5094" s="25">
        <v>542811</v>
      </c>
      <c r="D5094" s="25" t="s">
        <v>7852</v>
      </c>
      <c r="E5094" s="25" t="s">
        <v>7410</v>
      </c>
    </row>
    <row r="5095" spans="2:5" x14ac:dyDescent="0.2">
      <c r="B5095" s="25" t="s">
        <v>7853</v>
      </c>
      <c r="C5095" s="25">
        <v>542812</v>
      </c>
      <c r="D5095" s="25" t="s">
        <v>7854</v>
      </c>
      <c r="E5095" s="25" t="s">
        <v>549</v>
      </c>
    </row>
    <row r="5096" spans="2:5" x14ac:dyDescent="0.2">
      <c r="B5096" s="25" t="s">
        <v>7855</v>
      </c>
      <c r="C5096" s="25">
        <v>542813</v>
      </c>
      <c r="D5096" s="25" t="s">
        <v>7856</v>
      </c>
      <c r="E5096" s="25" t="s">
        <v>7410</v>
      </c>
    </row>
    <row r="5097" spans="2:5" x14ac:dyDescent="0.2">
      <c r="B5097" s="25" t="s">
        <v>7857</v>
      </c>
      <c r="C5097" s="25">
        <v>542814</v>
      </c>
      <c r="D5097" s="25" t="s">
        <v>7858</v>
      </c>
      <c r="E5097" s="25" t="s">
        <v>7410</v>
      </c>
    </row>
    <row r="5098" spans="2:5" x14ac:dyDescent="0.2">
      <c r="B5098" s="25" t="s">
        <v>7859</v>
      </c>
      <c r="C5098" s="25">
        <v>542815</v>
      </c>
      <c r="D5098" s="25" t="s">
        <v>7860</v>
      </c>
      <c r="E5098" s="25" t="s">
        <v>7410</v>
      </c>
    </row>
    <row r="5099" spans="2:5" x14ac:dyDescent="0.2">
      <c r="B5099" s="25" t="s">
        <v>7861</v>
      </c>
      <c r="C5099" s="25">
        <v>542816</v>
      </c>
      <c r="D5099" s="25" t="s">
        <v>7862</v>
      </c>
      <c r="E5099" s="25" t="s">
        <v>7410</v>
      </c>
    </row>
    <row r="5100" spans="2:5" x14ac:dyDescent="0.2">
      <c r="B5100" s="25" t="s">
        <v>7863</v>
      </c>
      <c r="C5100" s="25">
        <v>542817</v>
      </c>
      <c r="D5100" s="25" t="s">
        <v>7864</v>
      </c>
      <c r="E5100" s="25" t="s">
        <v>7410</v>
      </c>
    </row>
    <row r="5101" spans="2:5" x14ac:dyDescent="0.2">
      <c r="B5101" s="25" t="s">
        <v>7865</v>
      </c>
      <c r="C5101" s="25">
        <v>542818</v>
      </c>
      <c r="D5101" s="25" t="s">
        <v>7866</v>
      </c>
      <c r="E5101" s="25" t="s">
        <v>7410</v>
      </c>
    </row>
    <row r="5102" spans="2:5" x14ac:dyDescent="0.2">
      <c r="B5102" s="25" t="s">
        <v>7867</v>
      </c>
      <c r="C5102" s="25">
        <v>542819</v>
      </c>
      <c r="D5102" s="25" t="s">
        <v>7868</v>
      </c>
      <c r="E5102" s="25" t="s">
        <v>7410</v>
      </c>
    </row>
    <row r="5103" spans="2:5" x14ac:dyDescent="0.2">
      <c r="B5103" s="25" t="s">
        <v>7869</v>
      </c>
      <c r="C5103" s="25">
        <v>542820</v>
      </c>
      <c r="D5103" s="25" t="s">
        <v>7870</v>
      </c>
      <c r="E5103" s="25" t="s">
        <v>7410</v>
      </c>
    </row>
    <row r="5104" spans="2:5" x14ac:dyDescent="0.2">
      <c r="B5104" s="25" t="s">
        <v>7871</v>
      </c>
      <c r="C5104" s="25">
        <v>542830</v>
      </c>
      <c r="D5104" s="25" t="s">
        <v>7872</v>
      </c>
      <c r="E5104" s="25" t="s">
        <v>1392</v>
      </c>
    </row>
    <row r="5105" spans="2:5" x14ac:dyDescent="0.2">
      <c r="B5105" s="25" t="s">
        <v>7873</v>
      </c>
      <c r="C5105" s="25">
        <v>542836</v>
      </c>
      <c r="D5105" s="25" t="s">
        <v>7874</v>
      </c>
      <c r="E5105" s="25" t="s">
        <v>7410</v>
      </c>
    </row>
    <row r="5106" spans="2:5" x14ac:dyDescent="0.2">
      <c r="B5106" s="25" t="s">
        <v>7875</v>
      </c>
      <c r="C5106" s="25">
        <v>542837</v>
      </c>
      <c r="D5106" s="25" t="s">
        <v>7876</v>
      </c>
      <c r="E5106" s="25" t="s">
        <v>7410</v>
      </c>
    </row>
    <row r="5107" spans="2:5" x14ac:dyDescent="0.2">
      <c r="B5107" s="25" t="s">
        <v>7877</v>
      </c>
      <c r="C5107" s="25">
        <v>542838</v>
      </c>
      <c r="D5107" s="25" t="s">
        <v>7878</v>
      </c>
      <c r="E5107" s="25" t="s">
        <v>7410</v>
      </c>
    </row>
    <row r="5108" spans="2:5" x14ac:dyDescent="0.2">
      <c r="B5108" s="25" t="s">
        <v>7879</v>
      </c>
      <c r="C5108" s="25">
        <v>542839</v>
      </c>
      <c r="D5108" s="25" t="s">
        <v>7880</v>
      </c>
      <c r="E5108" s="25" t="s">
        <v>7410</v>
      </c>
    </row>
    <row r="5109" spans="2:5" x14ac:dyDescent="0.2">
      <c r="B5109" s="25" t="s">
        <v>7881</v>
      </c>
      <c r="C5109" s="25">
        <v>542840</v>
      </c>
      <c r="D5109" s="25" t="s">
        <v>7882</v>
      </c>
      <c r="E5109" s="25" t="s">
        <v>7410</v>
      </c>
    </row>
    <row r="5110" spans="2:5" x14ac:dyDescent="0.2">
      <c r="B5110" s="25" t="s">
        <v>7883</v>
      </c>
      <c r="C5110" s="25">
        <v>542841</v>
      </c>
      <c r="D5110" s="25" t="s">
        <v>7884</v>
      </c>
      <c r="E5110" s="25" t="s">
        <v>7410</v>
      </c>
    </row>
    <row r="5111" spans="2:5" x14ac:dyDescent="0.2">
      <c r="B5111" s="25" t="s">
        <v>7885</v>
      </c>
      <c r="C5111" s="25">
        <v>542842</v>
      </c>
      <c r="D5111" s="25" t="s">
        <v>7886</v>
      </c>
      <c r="E5111" s="25" t="s">
        <v>7410</v>
      </c>
    </row>
    <row r="5112" spans="2:5" x14ac:dyDescent="0.2">
      <c r="B5112" s="25" t="s">
        <v>7887</v>
      </c>
      <c r="C5112" s="25">
        <v>542843</v>
      </c>
      <c r="D5112" s="25" t="s">
        <v>7888</v>
      </c>
      <c r="E5112" s="25" t="s">
        <v>7410</v>
      </c>
    </row>
    <row r="5113" spans="2:5" x14ac:dyDescent="0.2">
      <c r="B5113" s="25" t="s">
        <v>7889</v>
      </c>
      <c r="C5113" s="25">
        <v>542844</v>
      </c>
      <c r="D5113" s="25" t="s">
        <v>7890</v>
      </c>
      <c r="E5113" s="25" t="s">
        <v>7410</v>
      </c>
    </row>
    <row r="5114" spans="2:5" x14ac:dyDescent="0.2">
      <c r="B5114" s="25" t="s">
        <v>7891</v>
      </c>
      <c r="C5114" s="25">
        <v>542845</v>
      </c>
      <c r="D5114" s="25" t="s">
        <v>7892</v>
      </c>
      <c r="E5114" s="25" t="s">
        <v>7410</v>
      </c>
    </row>
    <row r="5115" spans="2:5" x14ac:dyDescent="0.2">
      <c r="B5115" s="25" t="s">
        <v>7893</v>
      </c>
      <c r="C5115" s="25">
        <v>542846</v>
      </c>
      <c r="D5115" s="25" t="s">
        <v>7894</v>
      </c>
      <c r="E5115" s="25" t="s">
        <v>7410</v>
      </c>
    </row>
    <row r="5116" spans="2:5" x14ac:dyDescent="0.2">
      <c r="B5116" s="25" t="s">
        <v>7895</v>
      </c>
      <c r="C5116" s="25">
        <v>542847</v>
      </c>
      <c r="D5116" s="25" t="s">
        <v>7896</v>
      </c>
      <c r="E5116" s="25" t="s">
        <v>7410</v>
      </c>
    </row>
    <row r="5117" spans="2:5" x14ac:dyDescent="0.2">
      <c r="B5117" s="25" t="s">
        <v>7897</v>
      </c>
      <c r="C5117" s="25">
        <v>542848</v>
      </c>
      <c r="D5117" s="25" t="s">
        <v>7898</v>
      </c>
      <c r="E5117" s="25" t="s">
        <v>7410</v>
      </c>
    </row>
    <row r="5118" spans="2:5" x14ac:dyDescent="0.2">
      <c r="B5118" s="25" t="s">
        <v>7899</v>
      </c>
      <c r="C5118" s="25">
        <v>542849</v>
      </c>
      <c r="D5118" s="25" t="s">
        <v>7900</v>
      </c>
      <c r="E5118" s="25" t="s">
        <v>7410</v>
      </c>
    </row>
    <row r="5119" spans="2:5" x14ac:dyDescent="0.2">
      <c r="B5119" s="25" t="s">
        <v>7901</v>
      </c>
      <c r="C5119" s="25">
        <v>542850</v>
      </c>
      <c r="D5119" s="25" t="s">
        <v>7902</v>
      </c>
      <c r="E5119" s="25" t="s">
        <v>503</v>
      </c>
    </row>
    <row r="5120" spans="2:5" x14ac:dyDescent="0.2">
      <c r="B5120" s="25" t="s">
        <v>7903</v>
      </c>
      <c r="C5120" s="25">
        <v>542851</v>
      </c>
      <c r="D5120" s="25" t="s">
        <v>7904</v>
      </c>
      <c r="E5120" s="25" t="s">
        <v>473</v>
      </c>
    </row>
    <row r="5121" spans="2:5" x14ac:dyDescent="0.2">
      <c r="B5121" s="25" t="s">
        <v>7905</v>
      </c>
      <c r="C5121" s="25">
        <v>542852</v>
      </c>
      <c r="D5121" s="25" t="s">
        <v>7906</v>
      </c>
      <c r="E5121" s="25" t="s">
        <v>1088</v>
      </c>
    </row>
    <row r="5122" spans="2:5" x14ac:dyDescent="0.2">
      <c r="B5122" s="25" t="s">
        <v>7907</v>
      </c>
      <c r="C5122" s="25">
        <v>542857</v>
      </c>
      <c r="D5122" s="25" t="s">
        <v>7908</v>
      </c>
      <c r="E5122" s="25" t="s">
        <v>884</v>
      </c>
    </row>
    <row r="5123" spans="2:5" x14ac:dyDescent="0.2">
      <c r="B5123" s="25" t="s">
        <v>7909</v>
      </c>
      <c r="C5123" s="25">
        <v>542862</v>
      </c>
      <c r="D5123" s="25" t="s">
        <v>7910</v>
      </c>
      <c r="E5123" s="25" t="s">
        <v>404</v>
      </c>
    </row>
    <row r="5124" spans="2:5" x14ac:dyDescent="0.2">
      <c r="B5124" s="25" t="s">
        <v>7911</v>
      </c>
      <c r="C5124" s="25">
        <v>542863</v>
      </c>
      <c r="D5124" s="25" t="s">
        <v>7912</v>
      </c>
      <c r="E5124" s="25" t="s">
        <v>7410</v>
      </c>
    </row>
    <row r="5125" spans="2:5" x14ac:dyDescent="0.2">
      <c r="B5125" s="25" t="s">
        <v>7913</v>
      </c>
      <c r="C5125" s="25">
        <v>542864</v>
      </c>
      <c r="D5125" s="25" t="s">
        <v>7914</v>
      </c>
      <c r="E5125" s="25" t="s">
        <v>475</v>
      </c>
    </row>
    <row r="5126" spans="2:5" x14ac:dyDescent="0.2">
      <c r="B5126" s="25" t="s">
        <v>7915</v>
      </c>
      <c r="C5126" s="25">
        <v>542865</v>
      </c>
      <c r="D5126" s="25" t="s">
        <v>7916</v>
      </c>
      <c r="E5126" s="25" t="s">
        <v>584</v>
      </c>
    </row>
    <row r="5127" spans="2:5" x14ac:dyDescent="0.2">
      <c r="B5127" s="25" t="s">
        <v>7917</v>
      </c>
      <c r="C5127" s="25">
        <v>542866</v>
      </c>
      <c r="D5127" s="25" t="s">
        <v>7918</v>
      </c>
      <c r="E5127" s="25" t="s">
        <v>372</v>
      </c>
    </row>
    <row r="5128" spans="2:5" x14ac:dyDescent="0.2">
      <c r="B5128" s="25" t="s">
        <v>7919</v>
      </c>
      <c r="C5128" s="25">
        <v>542867</v>
      </c>
      <c r="D5128" s="25" t="s">
        <v>7920</v>
      </c>
      <c r="E5128" s="25" t="s">
        <v>707</v>
      </c>
    </row>
    <row r="5129" spans="2:5" x14ac:dyDescent="0.2">
      <c r="B5129" s="25" t="s">
        <v>7921</v>
      </c>
      <c r="C5129" s="25">
        <v>542904</v>
      </c>
      <c r="D5129" s="25" t="s">
        <v>7922</v>
      </c>
      <c r="E5129" s="25" t="s">
        <v>707</v>
      </c>
    </row>
    <row r="5130" spans="2:5" x14ac:dyDescent="0.2">
      <c r="B5130" s="25" t="s">
        <v>7923</v>
      </c>
      <c r="C5130" s="25">
        <v>542905</v>
      </c>
      <c r="D5130" s="25" t="s">
        <v>7924</v>
      </c>
      <c r="E5130" s="25" t="s">
        <v>687</v>
      </c>
    </row>
    <row r="5131" spans="2:5" x14ac:dyDescent="0.2">
      <c r="B5131" s="25" t="s">
        <v>7925</v>
      </c>
      <c r="C5131" s="25">
        <v>542906</v>
      </c>
      <c r="D5131" s="25" t="s">
        <v>7926</v>
      </c>
      <c r="E5131" s="25" t="s">
        <v>406</v>
      </c>
    </row>
    <row r="5132" spans="2:5" x14ac:dyDescent="0.2">
      <c r="B5132" s="25" t="s">
        <v>7927</v>
      </c>
      <c r="C5132" s="25">
        <v>542907</v>
      </c>
      <c r="D5132" s="25" t="s">
        <v>7928</v>
      </c>
      <c r="E5132" s="25" t="s">
        <v>509</v>
      </c>
    </row>
    <row r="5133" spans="2:5" x14ac:dyDescent="0.2">
      <c r="B5133" s="25" t="s">
        <v>7929</v>
      </c>
      <c r="C5133" s="25">
        <v>542910</v>
      </c>
      <c r="D5133" s="25" t="s">
        <v>7930</v>
      </c>
      <c r="E5133" s="25" t="s">
        <v>824</v>
      </c>
    </row>
    <row r="5134" spans="2:5" x14ac:dyDescent="0.2">
      <c r="B5134" s="25" t="s">
        <v>7931</v>
      </c>
      <c r="C5134" s="25">
        <v>542911</v>
      </c>
      <c r="D5134" s="25" t="s">
        <v>7932</v>
      </c>
      <c r="E5134" s="25" t="s">
        <v>406</v>
      </c>
    </row>
    <row r="5135" spans="2:5" x14ac:dyDescent="0.2">
      <c r="B5135" s="25" t="s">
        <v>7933</v>
      </c>
      <c r="C5135" s="25">
        <v>542918</v>
      </c>
      <c r="D5135" s="25" t="s">
        <v>7934</v>
      </c>
      <c r="E5135" s="25" t="s">
        <v>578</v>
      </c>
    </row>
    <row r="5136" spans="2:5" x14ac:dyDescent="0.2">
      <c r="B5136" s="25" t="s">
        <v>7935</v>
      </c>
      <c r="C5136" s="25">
        <v>542919</v>
      </c>
      <c r="D5136" s="25" t="s">
        <v>7936</v>
      </c>
      <c r="E5136" s="25" t="s">
        <v>578</v>
      </c>
    </row>
    <row r="5137" spans="2:5" x14ac:dyDescent="0.2">
      <c r="B5137" s="25" t="s">
        <v>7937</v>
      </c>
      <c r="C5137" s="25">
        <v>542920</v>
      </c>
      <c r="D5137" s="25" t="s">
        <v>7938</v>
      </c>
      <c r="E5137" s="25" t="s">
        <v>533</v>
      </c>
    </row>
    <row r="5138" spans="2:5" x14ac:dyDescent="0.2">
      <c r="B5138" s="25" t="s">
        <v>7939</v>
      </c>
      <c r="C5138" s="25">
        <v>542921</v>
      </c>
      <c r="D5138" s="25" t="s">
        <v>7940</v>
      </c>
      <c r="E5138" s="25" t="s">
        <v>7410</v>
      </c>
    </row>
    <row r="5139" spans="2:5" x14ac:dyDescent="0.2">
      <c r="B5139" s="25" t="s">
        <v>7941</v>
      </c>
      <c r="C5139" s="25">
        <v>542922</v>
      </c>
      <c r="D5139" s="25" t="s">
        <v>7942</v>
      </c>
      <c r="E5139" s="25" t="s">
        <v>7410</v>
      </c>
    </row>
    <row r="5140" spans="2:5" x14ac:dyDescent="0.2">
      <c r="B5140" s="25" t="s">
        <v>7943</v>
      </c>
      <c r="C5140" s="25">
        <v>542923</v>
      </c>
      <c r="D5140" s="25" t="s">
        <v>7944</v>
      </c>
      <c r="E5140" s="25" t="s">
        <v>375</v>
      </c>
    </row>
    <row r="5141" spans="2:5" x14ac:dyDescent="0.2">
      <c r="B5141" s="25" t="s">
        <v>7945</v>
      </c>
      <c r="C5141" s="25">
        <v>542924</v>
      </c>
      <c r="D5141" s="25" t="s">
        <v>7946</v>
      </c>
      <c r="E5141" s="25" t="s">
        <v>378</v>
      </c>
    </row>
    <row r="5142" spans="2:5" x14ac:dyDescent="0.2">
      <c r="B5142" s="25" t="s">
        <v>7947</v>
      </c>
      <c r="C5142" s="25">
        <v>542931</v>
      </c>
      <c r="D5142" s="25" t="s">
        <v>7948</v>
      </c>
      <c r="E5142" s="25" t="s">
        <v>406</v>
      </c>
    </row>
    <row r="5143" spans="2:5" x14ac:dyDescent="0.2">
      <c r="B5143" s="25" t="s">
        <v>7949</v>
      </c>
      <c r="C5143" s="25">
        <v>542932</v>
      </c>
      <c r="D5143" s="25" t="s">
        <v>7950</v>
      </c>
      <c r="E5143" s="25" t="s">
        <v>869</v>
      </c>
    </row>
    <row r="5144" spans="2:5" x14ac:dyDescent="0.2">
      <c r="B5144" s="25" t="s">
        <v>7951</v>
      </c>
      <c r="C5144" s="25">
        <v>542933</v>
      </c>
      <c r="D5144" s="25" t="s">
        <v>7952</v>
      </c>
      <c r="E5144" s="25" t="s">
        <v>1628</v>
      </c>
    </row>
    <row r="5145" spans="2:5" x14ac:dyDescent="0.2">
      <c r="B5145" s="25" t="s">
        <v>7953</v>
      </c>
      <c r="C5145" s="25">
        <v>542934</v>
      </c>
      <c r="D5145" s="25" t="s">
        <v>7954</v>
      </c>
      <c r="E5145" s="25" t="s">
        <v>427</v>
      </c>
    </row>
    <row r="5146" spans="2:5" x14ac:dyDescent="0.2">
      <c r="B5146" s="25" t="s">
        <v>7955</v>
      </c>
      <c r="C5146" s="25">
        <v>542935</v>
      </c>
      <c r="D5146" s="25" t="s">
        <v>7956</v>
      </c>
      <c r="E5146" s="25" t="s">
        <v>449</v>
      </c>
    </row>
    <row r="5147" spans="2:5" x14ac:dyDescent="0.2">
      <c r="B5147" s="25" t="s">
        <v>7957</v>
      </c>
      <c r="C5147" s="25">
        <v>542938</v>
      </c>
      <c r="D5147" s="25" t="s">
        <v>7958</v>
      </c>
      <c r="E5147" s="25" t="s">
        <v>796</v>
      </c>
    </row>
    <row r="5148" spans="2:5" x14ac:dyDescent="0.2">
      <c r="B5148" s="25" t="s">
        <v>7959</v>
      </c>
      <c r="C5148" s="25">
        <v>543064</v>
      </c>
      <c r="D5148" s="25" t="s">
        <v>7960</v>
      </c>
      <c r="E5148" s="25" t="s">
        <v>427</v>
      </c>
    </row>
    <row r="5149" spans="2:5" x14ac:dyDescent="0.2">
      <c r="B5149" s="25" t="s">
        <v>7961</v>
      </c>
      <c r="C5149" s="25">
        <v>543065</v>
      </c>
      <c r="D5149" s="25" t="s">
        <v>7962</v>
      </c>
      <c r="E5149" s="25" t="s">
        <v>574</v>
      </c>
    </row>
    <row r="5150" spans="2:5" x14ac:dyDescent="0.2">
      <c r="B5150" s="25" t="s">
        <v>7963</v>
      </c>
      <c r="C5150" s="25">
        <v>543066</v>
      </c>
      <c r="D5150" s="25" t="s">
        <v>7964</v>
      </c>
      <c r="E5150" s="25" t="s">
        <v>406</v>
      </c>
    </row>
    <row r="5151" spans="2:5" x14ac:dyDescent="0.2">
      <c r="B5151" s="25" t="s">
        <v>7965</v>
      </c>
      <c r="C5151" s="25">
        <v>543144</v>
      </c>
      <c r="D5151" s="25" t="s">
        <v>7966</v>
      </c>
      <c r="E5151" s="25" t="s">
        <v>7410</v>
      </c>
    </row>
    <row r="5152" spans="2:5" x14ac:dyDescent="0.2">
      <c r="B5152" s="25" t="s">
        <v>7967</v>
      </c>
      <c r="C5152" s="25">
        <v>543145</v>
      </c>
      <c r="D5152" s="25" t="s">
        <v>7968</v>
      </c>
      <c r="E5152" s="25" t="s">
        <v>7410</v>
      </c>
    </row>
    <row r="5153" spans="2:5" x14ac:dyDescent="0.2">
      <c r="B5153" s="25" t="s">
        <v>7965</v>
      </c>
      <c r="C5153" s="25">
        <v>543146</v>
      </c>
      <c r="D5153" s="25" t="s">
        <v>7969</v>
      </c>
      <c r="E5153" s="25" t="s">
        <v>7410</v>
      </c>
    </row>
    <row r="5154" spans="2:5" x14ac:dyDescent="0.2">
      <c r="B5154" s="25" t="s">
        <v>7970</v>
      </c>
      <c r="C5154" s="25">
        <v>543147</v>
      </c>
      <c r="D5154" s="25" t="s">
        <v>7971</v>
      </c>
      <c r="E5154" s="25" t="s">
        <v>7410</v>
      </c>
    </row>
    <row r="5155" spans="2:5" x14ac:dyDescent="0.2">
      <c r="B5155" s="25" t="s">
        <v>7970</v>
      </c>
      <c r="C5155" s="25">
        <v>543148</v>
      </c>
      <c r="D5155" s="25" t="s">
        <v>7972</v>
      </c>
      <c r="E5155" s="25" t="s">
        <v>7410</v>
      </c>
    </row>
    <row r="5156" spans="2:5" x14ac:dyDescent="0.2">
      <c r="B5156" s="25" t="s">
        <v>7973</v>
      </c>
      <c r="C5156" s="25">
        <v>543149</v>
      </c>
      <c r="D5156" s="25" t="s">
        <v>7974</v>
      </c>
      <c r="E5156" s="25" t="s">
        <v>7410</v>
      </c>
    </row>
    <row r="5157" spans="2:5" x14ac:dyDescent="0.2">
      <c r="B5157" s="25" t="s">
        <v>7975</v>
      </c>
      <c r="C5157" s="25">
        <v>543150</v>
      </c>
      <c r="D5157" s="25" t="s">
        <v>7976</v>
      </c>
      <c r="E5157" s="25" t="s">
        <v>7410</v>
      </c>
    </row>
    <row r="5158" spans="2:5" x14ac:dyDescent="0.2">
      <c r="B5158" s="25" t="s">
        <v>7977</v>
      </c>
      <c r="C5158" s="25">
        <v>543151</v>
      </c>
      <c r="D5158" s="25" t="s">
        <v>7978</v>
      </c>
      <c r="E5158" s="25" t="s">
        <v>7410</v>
      </c>
    </row>
    <row r="5159" spans="2:5" x14ac:dyDescent="0.2">
      <c r="B5159" s="25" t="s">
        <v>7979</v>
      </c>
      <c r="C5159" s="25">
        <v>543152</v>
      </c>
      <c r="D5159" s="25" t="s">
        <v>7980</v>
      </c>
      <c r="E5159" s="25" t="s">
        <v>7410</v>
      </c>
    </row>
    <row r="5160" spans="2:5" x14ac:dyDescent="0.2">
      <c r="B5160" s="25" t="s">
        <v>7981</v>
      </c>
      <c r="C5160" s="25">
        <v>543153</v>
      </c>
      <c r="D5160" s="25" t="s">
        <v>7982</v>
      </c>
      <c r="E5160" s="25" t="s">
        <v>7410</v>
      </c>
    </row>
    <row r="5161" spans="2:5" x14ac:dyDescent="0.2">
      <c r="B5161" s="25" t="s">
        <v>7979</v>
      </c>
      <c r="C5161" s="25">
        <v>543154</v>
      </c>
      <c r="D5161" s="25" t="s">
        <v>7983</v>
      </c>
      <c r="E5161" s="25" t="s">
        <v>7410</v>
      </c>
    </row>
    <row r="5162" spans="2:5" x14ac:dyDescent="0.2">
      <c r="B5162" s="25" t="s">
        <v>7984</v>
      </c>
      <c r="C5162" s="25">
        <v>543155</v>
      </c>
      <c r="D5162" s="25" t="s">
        <v>7985</v>
      </c>
      <c r="E5162" s="25" t="s">
        <v>7410</v>
      </c>
    </row>
    <row r="5163" spans="2:5" x14ac:dyDescent="0.2">
      <c r="B5163" s="25" t="s">
        <v>7986</v>
      </c>
      <c r="C5163" s="25">
        <v>543156</v>
      </c>
      <c r="D5163" s="25" t="s">
        <v>7987</v>
      </c>
      <c r="E5163" s="25" t="s">
        <v>7410</v>
      </c>
    </row>
    <row r="5164" spans="2:5" x14ac:dyDescent="0.2">
      <c r="B5164" s="25" t="s">
        <v>7984</v>
      </c>
      <c r="C5164" s="25">
        <v>543168</v>
      </c>
      <c r="D5164" s="25" t="s">
        <v>7988</v>
      </c>
      <c r="E5164" s="25" t="s">
        <v>7410</v>
      </c>
    </row>
    <row r="5165" spans="2:5" x14ac:dyDescent="0.2">
      <c r="B5165" s="25" t="s">
        <v>7986</v>
      </c>
      <c r="C5165" s="25">
        <v>543169</v>
      </c>
      <c r="D5165" s="25" t="s">
        <v>7989</v>
      </c>
      <c r="E5165" s="25" t="s">
        <v>7410</v>
      </c>
    </row>
    <row r="5166" spans="2:5" x14ac:dyDescent="0.2">
      <c r="B5166" s="25" t="s">
        <v>7967</v>
      </c>
      <c r="C5166" s="25">
        <v>543170</v>
      </c>
      <c r="D5166" s="25" t="s">
        <v>7990</v>
      </c>
      <c r="E5166" s="25" t="s">
        <v>7410</v>
      </c>
    </row>
    <row r="5167" spans="2:5" x14ac:dyDescent="0.2">
      <c r="B5167" s="25" t="s">
        <v>7991</v>
      </c>
      <c r="C5167" s="25">
        <v>543171</v>
      </c>
      <c r="D5167" s="25" t="s">
        <v>7992</v>
      </c>
      <c r="E5167" s="25" t="s">
        <v>503</v>
      </c>
    </row>
    <row r="5168" spans="2:5" x14ac:dyDescent="0.2">
      <c r="B5168" s="25" t="s">
        <v>7993</v>
      </c>
      <c r="C5168" s="25">
        <v>543172</v>
      </c>
      <c r="D5168" s="25" t="s">
        <v>7994</v>
      </c>
      <c r="E5168" s="25" t="s">
        <v>397</v>
      </c>
    </row>
    <row r="5169" spans="2:5" x14ac:dyDescent="0.2">
      <c r="B5169" s="25" t="s">
        <v>7995</v>
      </c>
      <c r="C5169" s="25">
        <v>543173</v>
      </c>
      <c r="D5169" s="25" t="s">
        <v>7996</v>
      </c>
      <c r="E5169" s="25" t="s">
        <v>7410</v>
      </c>
    </row>
    <row r="5170" spans="2:5" x14ac:dyDescent="0.2">
      <c r="B5170" s="25" t="s">
        <v>7997</v>
      </c>
      <c r="C5170" s="25">
        <v>543174</v>
      </c>
      <c r="D5170" s="25" t="s">
        <v>7998</v>
      </c>
      <c r="E5170" s="25" t="s">
        <v>7410</v>
      </c>
    </row>
    <row r="5171" spans="2:5" x14ac:dyDescent="0.2">
      <c r="B5171" s="25" t="s">
        <v>7999</v>
      </c>
      <c r="C5171" s="25">
        <v>543175</v>
      </c>
      <c r="D5171" s="25" t="s">
        <v>8000</v>
      </c>
      <c r="E5171" s="25" t="s">
        <v>7410</v>
      </c>
    </row>
    <row r="5172" spans="2:5" x14ac:dyDescent="0.2">
      <c r="B5172" s="25" t="s">
        <v>8001</v>
      </c>
      <c r="C5172" s="25">
        <v>543176</v>
      </c>
      <c r="D5172" s="25" t="s">
        <v>8002</v>
      </c>
      <c r="E5172" s="25" t="s">
        <v>7410</v>
      </c>
    </row>
    <row r="5173" spans="2:5" x14ac:dyDescent="0.2">
      <c r="B5173" s="25" t="s">
        <v>8003</v>
      </c>
      <c r="C5173" s="25">
        <v>543177</v>
      </c>
      <c r="D5173" s="25" t="s">
        <v>8004</v>
      </c>
      <c r="E5173" s="25" t="s">
        <v>7410</v>
      </c>
    </row>
    <row r="5174" spans="2:5" x14ac:dyDescent="0.2">
      <c r="B5174" s="25" t="s">
        <v>8005</v>
      </c>
      <c r="C5174" s="25">
        <v>543178</v>
      </c>
      <c r="D5174" s="25" t="s">
        <v>8006</v>
      </c>
      <c r="E5174" s="25" t="s">
        <v>7410</v>
      </c>
    </row>
    <row r="5175" spans="2:5" x14ac:dyDescent="0.2">
      <c r="B5175" s="25" t="s">
        <v>8007</v>
      </c>
      <c r="C5175" s="25">
        <v>543179</v>
      </c>
      <c r="D5175" s="25" t="s">
        <v>8008</v>
      </c>
      <c r="E5175" s="25" t="s">
        <v>7410</v>
      </c>
    </row>
    <row r="5176" spans="2:5" x14ac:dyDescent="0.2">
      <c r="B5176" s="25" t="s">
        <v>8009</v>
      </c>
      <c r="C5176" s="25">
        <v>543180</v>
      </c>
      <c r="D5176" s="25" t="s">
        <v>8010</v>
      </c>
      <c r="E5176" s="25" t="s">
        <v>7410</v>
      </c>
    </row>
    <row r="5177" spans="2:5" x14ac:dyDescent="0.2">
      <c r="B5177" s="25" t="s">
        <v>8011</v>
      </c>
      <c r="C5177" s="25">
        <v>543181</v>
      </c>
      <c r="D5177" s="25" t="s">
        <v>8012</v>
      </c>
      <c r="E5177" s="25" t="s">
        <v>7410</v>
      </c>
    </row>
    <row r="5178" spans="2:5" x14ac:dyDescent="0.2">
      <c r="B5178" s="25" t="s">
        <v>8013</v>
      </c>
      <c r="C5178" s="25">
        <v>543182</v>
      </c>
      <c r="D5178" s="25" t="s">
        <v>8014</v>
      </c>
      <c r="E5178" s="25" t="s">
        <v>7410</v>
      </c>
    </row>
    <row r="5179" spans="2:5" x14ac:dyDescent="0.2">
      <c r="B5179" s="25" t="s">
        <v>8015</v>
      </c>
      <c r="C5179" s="25">
        <v>543183</v>
      </c>
      <c r="D5179" s="25" t="s">
        <v>8016</v>
      </c>
      <c r="E5179" s="25" t="s">
        <v>7410</v>
      </c>
    </row>
    <row r="5180" spans="2:5" x14ac:dyDescent="0.2">
      <c r="B5180" s="25" t="s">
        <v>8017</v>
      </c>
      <c r="C5180" s="25">
        <v>543184</v>
      </c>
      <c r="D5180" s="25" t="s">
        <v>8018</v>
      </c>
      <c r="E5180" s="25" t="s">
        <v>7410</v>
      </c>
    </row>
    <row r="5181" spans="2:5" x14ac:dyDescent="0.2">
      <c r="B5181" s="25" t="s">
        <v>8019</v>
      </c>
      <c r="C5181" s="25">
        <v>543185</v>
      </c>
      <c r="D5181" s="25" t="s">
        <v>8020</v>
      </c>
      <c r="E5181" s="25" t="s">
        <v>7410</v>
      </c>
    </row>
    <row r="5182" spans="2:5" x14ac:dyDescent="0.2">
      <c r="B5182" s="25" t="s">
        <v>8021</v>
      </c>
      <c r="C5182" s="25">
        <v>543186</v>
      </c>
      <c r="D5182" s="25" t="s">
        <v>8022</v>
      </c>
      <c r="E5182" s="25" t="s">
        <v>7410</v>
      </c>
    </row>
    <row r="5183" spans="2:5" x14ac:dyDescent="0.2">
      <c r="B5183" s="25" t="s">
        <v>8023</v>
      </c>
      <c r="C5183" s="25">
        <v>543187</v>
      </c>
      <c r="D5183" s="25" t="s">
        <v>8024</v>
      </c>
      <c r="E5183" s="25" t="s">
        <v>432</v>
      </c>
    </row>
    <row r="5184" spans="2:5" x14ac:dyDescent="0.2">
      <c r="B5184" s="25" t="s">
        <v>8025</v>
      </c>
      <c r="C5184" s="25">
        <v>543193</v>
      </c>
      <c r="D5184" s="25" t="s">
        <v>8026</v>
      </c>
      <c r="E5184" s="25" t="s">
        <v>710</v>
      </c>
    </row>
    <row r="5185" spans="2:5" x14ac:dyDescent="0.2">
      <c r="B5185" s="25" t="s">
        <v>8027</v>
      </c>
      <c r="C5185" s="25">
        <v>543194</v>
      </c>
      <c r="D5185" s="25" t="s">
        <v>8028</v>
      </c>
      <c r="E5185" s="25" t="s">
        <v>7343</v>
      </c>
    </row>
    <row r="5186" spans="2:5" x14ac:dyDescent="0.2">
      <c r="B5186" s="25" t="s">
        <v>8029</v>
      </c>
      <c r="C5186" s="25">
        <v>543207</v>
      </c>
      <c r="D5186" s="25" t="s">
        <v>8030</v>
      </c>
      <c r="E5186" s="25" t="s">
        <v>533</v>
      </c>
    </row>
    <row r="5187" spans="2:5" x14ac:dyDescent="0.2">
      <c r="B5187" s="25" t="s">
        <v>8031</v>
      </c>
      <c r="C5187" s="25">
        <v>543208</v>
      </c>
      <c r="D5187" s="25" t="s">
        <v>8032</v>
      </c>
      <c r="E5187" s="25" t="s">
        <v>406</v>
      </c>
    </row>
    <row r="5188" spans="2:5" x14ac:dyDescent="0.2">
      <c r="B5188" s="25" t="s">
        <v>8033</v>
      </c>
      <c r="C5188" s="25">
        <v>543209</v>
      </c>
      <c r="D5188" s="25" t="s">
        <v>8034</v>
      </c>
      <c r="E5188" s="25" t="s">
        <v>378</v>
      </c>
    </row>
    <row r="5189" spans="2:5" x14ac:dyDescent="0.2">
      <c r="B5189" s="25" t="s">
        <v>8035</v>
      </c>
      <c r="C5189" s="25">
        <v>543210</v>
      </c>
      <c r="D5189" s="25" t="s">
        <v>8036</v>
      </c>
      <c r="E5189" s="25" t="s">
        <v>549</v>
      </c>
    </row>
    <row r="5190" spans="2:5" x14ac:dyDescent="0.2">
      <c r="B5190" s="25" t="s">
        <v>8037</v>
      </c>
      <c r="C5190" s="25">
        <v>543211</v>
      </c>
      <c r="D5190" s="25" t="s">
        <v>8038</v>
      </c>
      <c r="E5190" s="25" t="s">
        <v>1309</v>
      </c>
    </row>
    <row r="5191" spans="2:5" x14ac:dyDescent="0.2">
      <c r="B5191" s="25" t="s">
        <v>8039</v>
      </c>
      <c r="C5191" s="25">
        <v>543212</v>
      </c>
      <c r="D5191" s="25" t="s">
        <v>8040</v>
      </c>
      <c r="E5191" s="25" t="s">
        <v>1435</v>
      </c>
    </row>
    <row r="5192" spans="2:5" x14ac:dyDescent="0.2">
      <c r="B5192" s="25" t="s">
        <v>8041</v>
      </c>
      <c r="C5192" s="25">
        <v>543213</v>
      </c>
      <c r="D5192" s="25" t="s">
        <v>8042</v>
      </c>
      <c r="E5192" s="25" t="s">
        <v>549</v>
      </c>
    </row>
    <row r="5193" spans="2:5" x14ac:dyDescent="0.2">
      <c r="B5193" s="25" t="s">
        <v>8043</v>
      </c>
      <c r="C5193" s="25">
        <v>543214</v>
      </c>
      <c r="D5193" s="25" t="s">
        <v>8044</v>
      </c>
      <c r="E5193" s="25" t="s">
        <v>744</v>
      </c>
    </row>
    <row r="5194" spans="2:5" x14ac:dyDescent="0.2">
      <c r="B5194" s="25" t="s">
        <v>8045</v>
      </c>
      <c r="C5194" s="25">
        <v>543217</v>
      </c>
      <c r="D5194" s="25" t="s">
        <v>8046</v>
      </c>
      <c r="E5194" s="25" t="s">
        <v>7410</v>
      </c>
    </row>
    <row r="5195" spans="2:5" x14ac:dyDescent="0.2">
      <c r="B5195" s="25" t="s">
        <v>8047</v>
      </c>
      <c r="C5195" s="25">
        <v>543218</v>
      </c>
      <c r="D5195" s="25" t="s">
        <v>8048</v>
      </c>
      <c r="E5195" s="25" t="s">
        <v>475</v>
      </c>
    </row>
    <row r="5196" spans="2:5" x14ac:dyDescent="0.2">
      <c r="B5196" s="25" t="s">
        <v>8049</v>
      </c>
      <c r="C5196" s="25">
        <v>543219</v>
      </c>
      <c r="D5196" s="25" t="s">
        <v>8050</v>
      </c>
      <c r="E5196" s="25" t="s">
        <v>7410</v>
      </c>
    </row>
    <row r="5197" spans="2:5" x14ac:dyDescent="0.2">
      <c r="B5197" s="25" t="s">
        <v>8051</v>
      </c>
      <c r="C5197" s="25">
        <v>543220</v>
      </c>
      <c r="D5197" s="25" t="s">
        <v>8052</v>
      </c>
      <c r="E5197" s="25" t="s">
        <v>859</v>
      </c>
    </row>
    <row r="5198" spans="2:5" x14ac:dyDescent="0.2">
      <c r="B5198" s="25" t="s">
        <v>8053</v>
      </c>
      <c r="C5198" s="25">
        <v>543221</v>
      </c>
      <c r="D5198" s="25" t="s">
        <v>8054</v>
      </c>
      <c r="E5198" s="25" t="s">
        <v>7410</v>
      </c>
    </row>
    <row r="5199" spans="2:5" x14ac:dyDescent="0.2">
      <c r="B5199" s="25" t="s">
        <v>8055</v>
      </c>
      <c r="C5199" s="25">
        <v>543222</v>
      </c>
      <c r="D5199" s="25" t="s">
        <v>8056</v>
      </c>
      <c r="E5199" s="25" t="s">
        <v>512</v>
      </c>
    </row>
    <row r="5200" spans="2:5" x14ac:dyDescent="0.2">
      <c r="B5200" s="25" t="s">
        <v>8057</v>
      </c>
      <c r="C5200" s="25">
        <v>543223</v>
      </c>
      <c r="D5200" s="25" t="s">
        <v>4109</v>
      </c>
      <c r="E5200" s="25" t="s">
        <v>555</v>
      </c>
    </row>
    <row r="5201" spans="2:5" x14ac:dyDescent="0.2">
      <c r="B5201" s="25" t="s">
        <v>8058</v>
      </c>
      <c r="C5201" s="25">
        <v>543224</v>
      </c>
      <c r="D5201" s="25" t="s">
        <v>8059</v>
      </c>
      <c r="E5201" s="25" t="s">
        <v>7410</v>
      </c>
    </row>
    <row r="5202" spans="2:5" x14ac:dyDescent="0.2">
      <c r="B5202" s="25" t="s">
        <v>8060</v>
      </c>
      <c r="C5202" s="25">
        <v>543225</v>
      </c>
      <c r="D5202" s="25" t="s">
        <v>8061</v>
      </c>
      <c r="E5202" s="25" t="s">
        <v>7410</v>
      </c>
    </row>
    <row r="5203" spans="2:5" x14ac:dyDescent="0.2">
      <c r="B5203" s="25" t="s">
        <v>8062</v>
      </c>
      <c r="C5203" s="25">
        <v>543226</v>
      </c>
      <c r="D5203" s="25" t="s">
        <v>8063</v>
      </c>
      <c r="E5203" s="25" t="s">
        <v>7410</v>
      </c>
    </row>
    <row r="5204" spans="2:5" x14ac:dyDescent="0.2">
      <c r="B5204" s="25" t="s">
        <v>8064</v>
      </c>
      <c r="C5204" s="25">
        <v>543227</v>
      </c>
      <c r="D5204" s="25" t="s">
        <v>8065</v>
      </c>
      <c r="E5204" s="25" t="s">
        <v>375</v>
      </c>
    </row>
    <row r="5205" spans="2:5" x14ac:dyDescent="0.2">
      <c r="B5205" s="25" t="s">
        <v>8066</v>
      </c>
      <c r="C5205" s="25">
        <v>543228</v>
      </c>
      <c r="D5205" s="25" t="s">
        <v>8067</v>
      </c>
      <c r="E5205" s="25" t="s">
        <v>395</v>
      </c>
    </row>
    <row r="5206" spans="2:5" x14ac:dyDescent="0.2">
      <c r="B5206" s="25" t="s">
        <v>8068</v>
      </c>
      <c r="C5206" s="25">
        <v>543230</v>
      </c>
      <c r="D5206" s="25" t="s">
        <v>8069</v>
      </c>
      <c r="E5206" s="25" t="s">
        <v>687</v>
      </c>
    </row>
    <row r="5207" spans="2:5" x14ac:dyDescent="0.2">
      <c r="B5207" s="25" t="s">
        <v>8070</v>
      </c>
      <c r="C5207" s="25">
        <v>543231</v>
      </c>
      <c r="D5207" s="25" t="s">
        <v>8071</v>
      </c>
      <c r="E5207" s="25" t="s">
        <v>884</v>
      </c>
    </row>
    <row r="5208" spans="2:5" x14ac:dyDescent="0.2">
      <c r="B5208" s="25" t="s">
        <v>8072</v>
      </c>
      <c r="C5208" s="25">
        <v>543232</v>
      </c>
      <c r="D5208" s="25" t="s">
        <v>8073</v>
      </c>
      <c r="E5208" s="25" t="s">
        <v>372</v>
      </c>
    </row>
    <row r="5209" spans="2:5" x14ac:dyDescent="0.2">
      <c r="B5209" s="25" t="s">
        <v>8074</v>
      </c>
      <c r="C5209" s="25">
        <v>543233</v>
      </c>
      <c r="D5209" s="25" t="s">
        <v>8075</v>
      </c>
      <c r="E5209" s="25" t="s">
        <v>549</v>
      </c>
    </row>
    <row r="5210" spans="2:5" x14ac:dyDescent="0.2">
      <c r="B5210" s="25" t="s">
        <v>8076</v>
      </c>
      <c r="C5210" s="25">
        <v>543234</v>
      </c>
      <c r="D5210" s="25" t="s">
        <v>8077</v>
      </c>
      <c r="E5210" s="25" t="s">
        <v>375</v>
      </c>
    </row>
    <row r="5211" spans="2:5" x14ac:dyDescent="0.2">
      <c r="B5211" s="25" t="s">
        <v>8078</v>
      </c>
      <c r="C5211" s="25">
        <v>543235</v>
      </c>
      <c r="D5211" s="25" t="s">
        <v>8079</v>
      </c>
      <c r="E5211" s="25" t="s">
        <v>372</v>
      </c>
    </row>
    <row r="5212" spans="2:5" x14ac:dyDescent="0.2">
      <c r="B5212" s="25" t="s">
        <v>8080</v>
      </c>
      <c r="C5212" s="25">
        <v>543236</v>
      </c>
      <c r="D5212" s="25" t="s">
        <v>8081</v>
      </c>
      <c r="E5212" s="25" t="s">
        <v>397</v>
      </c>
    </row>
    <row r="5213" spans="2:5" x14ac:dyDescent="0.2">
      <c r="B5213" s="25" t="s">
        <v>8082</v>
      </c>
      <c r="C5213" s="25">
        <v>543237</v>
      </c>
      <c r="D5213" s="25" t="s">
        <v>8083</v>
      </c>
      <c r="E5213" s="25" t="s">
        <v>862</v>
      </c>
    </row>
    <row r="5214" spans="2:5" x14ac:dyDescent="0.2">
      <c r="B5214" s="25" t="s">
        <v>8084</v>
      </c>
      <c r="C5214" s="25">
        <v>543238</v>
      </c>
      <c r="D5214" s="25" t="s">
        <v>8085</v>
      </c>
      <c r="E5214" s="25" t="s">
        <v>2794</v>
      </c>
    </row>
    <row r="5215" spans="2:5" x14ac:dyDescent="0.2">
      <c r="B5215" s="25" t="s">
        <v>8086</v>
      </c>
      <c r="C5215" s="25">
        <v>543239</v>
      </c>
      <c r="D5215" s="25" t="s">
        <v>8087</v>
      </c>
      <c r="E5215" s="25" t="s">
        <v>509</v>
      </c>
    </row>
    <row r="5216" spans="2:5" x14ac:dyDescent="0.2">
      <c r="B5216" s="25" t="s">
        <v>8088</v>
      </c>
      <c r="C5216" s="25">
        <v>543240</v>
      </c>
      <c r="D5216" s="25" t="s">
        <v>8089</v>
      </c>
      <c r="E5216" s="25" t="s">
        <v>787</v>
      </c>
    </row>
    <row r="5217" spans="2:5" x14ac:dyDescent="0.2">
      <c r="B5217" s="25" t="s">
        <v>8090</v>
      </c>
      <c r="C5217" s="25">
        <v>543241</v>
      </c>
      <c r="D5217" s="25" t="s">
        <v>8091</v>
      </c>
      <c r="E5217" s="25" t="s">
        <v>475</v>
      </c>
    </row>
    <row r="5218" spans="2:5" x14ac:dyDescent="0.2">
      <c r="B5218" s="25" t="s">
        <v>8092</v>
      </c>
      <c r="C5218" s="25">
        <v>543242</v>
      </c>
      <c r="D5218" s="25" t="s">
        <v>8093</v>
      </c>
      <c r="E5218" s="25" t="s">
        <v>475</v>
      </c>
    </row>
    <row r="5219" spans="2:5" x14ac:dyDescent="0.2">
      <c r="B5219" s="25" t="s">
        <v>8094</v>
      </c>
      <c r="C5219" s="25">
        <v>543243</v>
      </c>
      <c r="D5219" s="25" t="s">
        <v>8095</v>
      </c>
      <c r="E5219" s="25" t="s">
        <v>707</v>
      </c>
    </row>
    <row r="5220" spans="2:5" x14ac:dyDescent="0.2">
      <c r="B5220" s="25" t="s">
        <v>8096</v>
      </c>
      <c r="C5220" s="25">
        <v>543244</v>
      </c>
      <c r="D5220" s="25" t="s">
        <v>8097</v>
      </c>
      <c r="E5220" s="25" t="s">
        <v>404</v>
      </c>
    </row>
    <row r="5221" spans="2:5" x14ac:dyDescent="0.2">
      <c r="B5221" s="25" t="s">
        <v>8098</v>
      </c>
      <c r="C5221" s="25">
        <v>500270</v>
      </c>
      <c r="D5221" s="25" t="s">
        <v>8099</v>
      </c>
      <c r="E5221" s="25" t="s">
        <v>8100</v>
      </c>
    </row>
    <row r="5222" spans="2:5" x14ac:dyDescent="0.2">
      <c r="B5222" s="25" t="s">
        <v>8101</v>
      </c>
      <c r="C5222" s="25">
        <v>503685</v>
      </c>
      <c r="D5222" s="25" t="s">
        <v>8102</v>
      </c>
      <c r="E5222" s="25" t="s">
        <v>8103</v>
      </c>
    </row>
    <row r="5223" spans="2:5" x14ac:dyDescent="0.2">
      <c r="B5223" s="25" t="s">
        <v>8104</v>
      </c>
      <c r="C5223" s="25">
        <v>505100</v>
      </c>
      <c r="D5223" s="25" t="s">
        <v>8105</v>
      </c>
      <c r="E5223" s="25" t="s">
        <v>8106</v>
      </c>
    </row>
    <row r="5224" spans="2:5" x14ac:dyDescent="0.2">
      <c r="B5224" s="25" t="s">
        <v>8107</v>
      </c>
      <c r="C5224" s="25">
        <v>506580</v>
      </c>
      <c r="D5224" s="25" t="s">
        <v>8108</v>
      </c>
      <c r="E5224" s="25" t="s">
        <v>8109</v>
      </c>
    </row>
    <row r="5225" spans="2:5" x14ac:dyDescent="0.2">
      <c r="B5225" s="25" t="s">
        <v>8110</v>
      </c>
      <c r="C5225" s="25">
        <v>509069</v>
      </c>
      <c r="D5225" s="25" t="s">
        <v>8111</v>
      </c>
      <c r="E5225" s="25" t="s">
        <v>8112</v>
      </c>
    </row>
    <row r="5226" spans="2:5" x14ac:dyDescent="0.2">
      <c r="B5226" s="25" t="s">
        <v>8113</v>
      </c>
      <c r="C5226" s="25">
        <v>509960</v>
      </c>
      <c r="D5226" s="25" t="s">
        <v>8114</v>
      </c>
      <c r="E5226" s="25" t="s">
        <v>8115</v>
      </c>
    </row>
    <row r="5227" spans="2:5" x14ac:dyDescent="0.2">
      <c r="B5227" s="25" t="s">
        <v>8116</v>
      </c>
      <c r="C5227" s="25">
        <v>511016</v>
      </c>
      <c r="D5227" s="25" t="s">
        <v>8117</v>
      </c>
      <c r="E5227" s="25" t="s">
        <v>8118</v>
      </c>
    </row>
    <row r="5228" spans="2:5" x14ac:dyDescent="0.2">
      <c r="B5228" s="25" t="s">
        <v>8119</v>
      </c>
      <c r="C5228" s="25">
        <v>511194</v>
      </c>
      <c r="D5228" s="25" t="s">
        <v>8120</v>
      </c>
      <c r="E5228" s="25" t="s">
        <v>7343</v>
      </c>
    </row>
    <row r="5229" spans="2:5" x14ac:dyDescent="0.2">
      <c r="B5229" s="25" t="s">
        <v>8121</v>
      </c>
      <c r="C5229" s="25">
        <v>512097</v>
      </c>
      <c r="D5229" s="25" t="s">
        <v>8122</v>
      </c>
      <c r="E5229" s="25" t="s">
        <v>8123</v>
      </c>
    </row>
    <row r="5230" spans="2:5" x14ac:dyDescent="0.2">
      <c r="B5230" s="25" t="s">
        <v>8124</v>
      </c>
      <c r="C5230" s="25">
        <v>512115</v>
      </c>
      <c r="D5230" s="25" t="s">
        <v>8125</v>
      </c>
      <c r="E5230" s="25" t="s">
        <v>8123</v>
      </c>
    </row>
    <row r="5231" spans="2:5" x14ac:dyDescent="0.2">
      <c r="B5231" s="25" t="s">
        <v>8126</v>
      </c>
      <c r="C5231" s="25">
        <v>514260</v>
      </c>
      <c r="D5231" s="25" t="s">
        <v>8127</v>
      </c>
      <c r="E5231" s="25" t="s">
        <v>8100</v>
      </c>
    </row>
    <row r="5232" spans="2:5" x14ac:dyDescent="0.2">
      <c r="B5232" s="25" t="s">
        <v>8128</v>
      </c>
      <c r="C5232" s="25">
        <v>523309</v>
      </c>
      <c r="D5232" s="25" t="s">
        <v>8129</v>
      </c>
      <c r="E5232" s="25" t="s">
        <v>8130</v>
      </c>
    </row>
    <row r="5233" spans="2:5" x14ac:dyDescent="0.2">
      <c r="B5233" s="25" t="s">
        <v>8131</v>
      </c>
      <c r="C5233" s="25">
        <v>523868</v>
      </c>
      <c r="D5233" s="25" t="s">
        <v>8132</v>
      </c>
      <c r="E5233" s="25" t="s">
        <v>397</v>
      </c>
    </row>
    <row r="5234" spans="2:5" x14ac:dyDescent="0.2">
      <c r="B5234" s="25" t="s">
        <v>8133</v>
      </c>
      <c r="C5234" s="25">
        <v>524046</v>
      </c>
      <c r="D5234" s="25" t="s">
        <v>8134</v>
      </c>
      <c r="E5234" s="25" t="s">
        <v>8135</v>
      </c>
    </row>
    <row r="5235" spans="2:5" x14ac:dyDescent="0.2">
      <c r="B5235" s="25" t="s">
        <v>8136</v>
      </c>
      <c r="C5235" s="25">
        <v>526345</v>
      </c>
      <c r="D5235" s="25" t="s">
        <v>8137</v>
      </c>
      <c r="E5235" s="25" t="s">
        <v>449</v>
      </c>
    </row>
    <row r="5236" spans="2:5" x14ac:dyDescent="0.2">
      <c r="B5236" s="25" t="s">
        <v>8138</v>
      </c>
      <c r="C5236" s="25">
        <v>526468</v>
      </c>
      <c r="D5236" s="25" t="s">
        <v>8139</v>
      </c>
      <c r="E5236" s="25" t="s">
        <v>8140</v>
      </c>
    </row>
    <row r="5237" spans="2:5" x14ac:dyDescent="0.2">
      <c r="B5237" s="25" t="s">
        <v>8141</v>
      </c>
      <c r="C5237" s="25">
        <v>526677</v>
      </c>
      <c r="D5237" s="25" t="s">
        <v>8142</v>
      </c>
      <c r="E5237" s="25" t="s">
        <v>494</v>
      </c>
    </row>
    <row r="5238" spans="2:5" x14ac:dyDescent="0.2">
      <c r="B5238" s="25" t="s">
        <v>8143</v>
      </c>
      <c r="C5238" s="25">
        <v>526877</v>
      </c>
      <c r="D5238" s="25" t="s">
        <v>8144</v>
      </c>
      <c r="E5238" s="25" t="s">
        <v>8123</v>
      </c>
    </row>
    <row r="5239" spans="2:5" x14ac:dyDescent="0.2">
      <c r="B5239" s="25" t="s">
        <v>8145</v>
      </c>
      <c r="C5239" s="25">
        <v>530027</v>
      </c>
      <c r="D5239" s="25" t="s">
        <v>8146</v>
      </c>
      <c r="E5239" s="25" t="s">
        <v>603</v>
      </c>
    </row>
    <row r="5240" spans="2:5" x14ac:dyDescent="0.2">
      <c r="B5240" s="25" t="s">
        <v>8147</v>
      </c>
      <c r="C5240" s="25">
        <v>531240</v>
      </c>
      <c r="D5240" s="25" t="s">
        <v>8148</v>
      </c>
      <c r="E5240" s="25" t="s">
        <v>8123</v>
      </c>
    </row>
    <row r="5241" spans="2:5" x14ac:dyDescent="0.2">
      <c r="B5241" s="25" t="s">
        <v>8149</v>
      </c>
      <c r="C5241" s="25">
        <v>531399</v>
      </c>
      <c r="D5241" s="25" t="s">
        <v>8150</v>
      </c>
      <c r="E5241" s="25" t="s">
        <v>8106</v>
      </c>
    </row>
    <row r="5242" spans="2:5" x14ac:dyDescent="0.2">
      <c r="B5242" s="25" t="s">
        <v>8151</v>
      </c>
      <c r="C5242" s="25">
        <v>531812</v>
      </c>
      <c r="D5242" s="25" t="s">
        <v>8152</v>
      </c>
      <c r="E5242" s="25" t="s">
        <v>8118</v>
      </c>
    </row>
    <row r="5243" spans="2:5" x14ac:dyDescent="0.2">
      <c r="B5243" s="25" t="s">
        <v>8153</v>
      </c>
      <c r="C5243" s="25">
        <v>532019</v>
      </c>
      <c r="D5243" s="25" t="s">
        <v>8154</v>
      </c>
      <c r="E5243" s="25" t="s">
        <v>8155</v>
      </c>
    </row>
    <row r="5244" spans="2:5" x14ac:dyDescent="0.2">
      <c r="B5244" s="25" t="s">
        <v>8156</v>
      </c>
      <c r="C5244" s="25">
        <v>532335</v>
      </c>
      <c r="D5244" s="25" t="s">
        <v>8157</v>
      </c>
      <c r="E5244" s="25" t="s">
        <v>2208</v>
      </c>
    </row>
    <row r="5245" spans="2:5" x14ac:dyDescent="0.2">
      <c r="B5245" s="25" t="s">
        <v>8158</v>
      </c>
      <c r="C5245" s="25">
        <v>537709</v>
      </c>
      <c r="D5245" s="25" t="s">
        <v>8159</v>
      </c>
      <c r="E5245" s="25" t="s">
        <v>1088</v>
      </c>
    </row>
    <row r="5246" spans="2:5" x14ac:dyDescent="0.2">
      <c r="B5246" s="25" t="s">
        <v>8160</v>
      </c>
      <c r="C5246" s="25">
        <v>543229</v>
      </c>
      <c r="D5246" s="25" t="s">
        <v>8161</v>
      </c>
      <c r="E5246" s="25" t="s">
        <v>8162</v>
      </c>
    </row>
    <row r="5247" spans="2:5" x14ac:dyDescent="0.2">
      <c r="B5247" s="25" t="s">
        <v>8163</v>
      </c>
      <c r="C5247" s="25">
        <v>543245</v>
      </c>
      <c r="D5247" s="25" t="s">
        <v>8164</v>
      </c>
      <c r="E5247" s="25" t="s">
        <v>427</v>
      </c>
    </row>
    <row r="5248" spans="2:5" x14ac:dyDescent="0.2">
      <c r="B5248" s="25" t="s">
        <v>8165</v>
      </c>
      <c r="C5248" s="25">
        <v>543246</v>
      </c>
      <c r="D5248" s="25" t="s">
        <v>8166</v>
      </c>
      <c r="E5248" s="25" t="s">
        <v>7410</v>
      </c>
    </row>
    <row r="5249" spans="2:5" x14ac:dyDescent="0.2">
      <c r="B5249" s="25" t="s">
        <v>8167</v>
      </c>
      <c r="C5249" s="25">
        <v>543247</v>
      </c>
      <c r="D5249" s="25" t="s">
        <v>8168</v>
      </c>
      <c r="E5249" s="25" t="s">
        <v>8103</v>
      </c>
    </row>
    <row r="5250" spans="2:5" x14ac:dyDescent="0.2">
      <c r="B5250" s="25" t="s">
        <v>8169</v>
      </c>
      <c r="C5250" s="25">
        <v>543248</v>
      </c>
      <c r="D5250" s="25" t="s">
        <v>8170</v>
      </c>
      <c r="E5250" s="25" t="s">
        <v>878</v>
      </c>
    </row>
    <row r="5251" spans="2:5" x14ac:dyDescent="0.2">
      <c r="B5251" s="25" t="s">
        <v>8171</v>
      </c>
      <c r="C5251" s="25">
        <v>543249</v>
      </c>
      <c r="D5251" s="25" t="s">
        <v>8172</v>
      </c>
      <c r="E5251" s="25" t="s">
        <v>8173</v>
      </c>
    </row>
    <row r="5252" spans="2:5" x14ac:dyDescent="0.2">
      <c r="B5252" s="25" t="s">
        <v>8174</v>
      </c>
      <c r="C5252" s="25">
        <v>543251</v>
      </c>
      <c r="D5252" s="25" t="s">
        <v>8175</v>
      </c>
      <c r="E5252" s="25" t="s">
        <v>8173</v>
      </c>
    </row>
    <row r="5253" spans="2:5" x14ac:dyDescent="0.2">
      <c r="B5253" s="25" t="s">
        <v>8176</v>
      </c>
      <c r="C5253" s="25">
        <v>543252</v>
      </c>
      <c r="D5253" s="25" t="s">
        <v>8177</v>
      </c>
      <c r="E5253" s="25" t="s">
        <v>549</v>
      </c>
    </row>
    <row r="5254" spans="2:5" x14ac:dyDescent="0.2">
      <c r="B5254" s="25" t="s">
        <v>8178</v>
      </c>
      <c r="C5254" s="25">
        <v>543253</v>
      </c>
      <c r="D5254" s="25" t="s">
        <v>8179</v>
      </c>
      <c r="E5254" s="25" t="s">
        <v>449</v>
      </c>
    </row>
    <row r="5255" spans="2:5" x14ac:dyDescent="0.2">
      <c r="B5255" s="25" t="s">
        <v>8180</v>
      </c>
      <c r="C5255" s="25">
        <v>543254</v>
      </c>
      <c r="D5255" s="25" t="s">
        <v>8181</v>
      </c>
      <c r="E5255" s="25" t="s">
        <v>8182</v>
      </c>
    </row>
    <row r="5256" spans="2:5" x14ac:dyDescent="0.2">
      <c r="B5256" s="25" t="s">
        <v>8183</v>
      </c>
      <c r="C5256" s="25">
        <v>543255</v>
      </c>
      <c r="D5256" s="25" t="s">
        <v>8184</v>
      </c>
      <c r="E5256" s="25" t="s">
        <v>7410</v>
      </c>
    </row>
    <row r="5257" spans="2:5" x14ac:dyDescent="0.2">
      <c r="B5257" s="25" t="s">
        <v>8185</v>
      </c>
      <c r="C5257" s="25">
        <v>543256</v>
      </c>
      <c r="D5257" s="25" t="s">
        <v>8186</v>
      </c>
      <c r="E5257" s="25" t="s">
        <v>8187</v>
      </c>
    </row>
    <row r="5258" spans="2:5" x14ac:dyDescent="0.2">
      <c r="B5258" s="25" t="s">
        <v>8188</v>
      </c>
      <c r="C5258" s="25">
        <v>543257</v>
      </c>
      <c r="D5258" s="25" t="s">
        <v>8189</v>
      </c>
      <c r="E5258" s="25" t="s">
        <v>8190</v>
      </c>
    </row>
    <row r="5259" spans="2:5" x14ac:dyDescent="0.2">
      <c r="B5259" s="25" t="s">
        <v>8191</v>
      </c>
      <c r="C5259" s="25">
        <v>543258</v>
      </c>
      <c r="D5259" s="25" t="s">
        <v>8192</v>
      </c>
      <c r="E5259" s="25" t="s">
        <v>8193</v>
      </c>
    </row>
    <row r="5260" spans="2:5" x14ac:dyDescent="0.2">
      <c r="B5260" s="25" t="s">
        <v>8194</v>
      </c>
      <c r="C5260" s="25">
        <v>543259</v>
      </c>
      <c r="D5260" s="25" t="s">
        <v>8195</v>
      </c>
      <c r="E5260" s="25" t="s">
        <v>8196</v>
      </c>
    </row>
    <row r="5261" spans="2:5" x14ac:dyDescent="0.2">
      <c r="B5261" s="25" t="s">
        <v>8197</v>
      </c>
      <c r="C5261" s="25">
        <v>543260</v>
      </c>
      <c r="D5261" s="25" t="s">
        <v>8198</v>
      </c>
      <c r="E5261" s="25" t="s">
        <v>1154</v>
      </c>
    </row>
    <row r="5262" spans="2:5" x14ac:dyDescent="0.2">
      <c r="B5262" s="25" t="s">
        <v>8199</v>
      </c>
      <c r="C5262" s="25">
        <v>543261</v>
      </c>
      <c r="D5262" s="25" t="s">
        <v>8200</v>
      </c>
      <c r="E5262" s="25" t="s">
        <v>8201</v>
      </c>
    </row>
    <row r="5263" spans="2:5" x14ac:dyDescent="0.2">
      <c r="B5263" s="25" t="s">
        <v>8202</v>
      </c>
      <c r="C5263" s="25">
        <v>543262</v>
      </c>
      <c r="D5263" s="25" t="s">
        <v>8203</v>
      </c>
      <c r="E5263" s="25" t="s">
        <v>423</v>
      </c>
    </row>
    <row r="5264" spans="2:5" x14ac:dyDescent="0.2">
      <c r="B5264" s="25" t="s">
        <v>8204</v>
      </c>
      <c r="C5264" s="25">
        <v>543263</v>
      </c>
      <c r="D5264" s="25" t="s">
        <v>8205</v>
      </c>
      <c r="E5264" s="25" t="s">
        <v>8206</v>
      </c>
    </row>
    <row r="5265" spans="2:5" x14ac:dyDescent="0.2">
      <c r="B5265" s="25" t="s">
        <v>8207</v>
      </c>
      <c r="C5265" s="25">
        <v>543264</v>
      </c>
      <c r="D5265" s="25" t="s">
        <v>8208</v>
      </c>
      <c r="E5265" s="25" t="s">
        <v>8209</v>
      </c>
    </row>
    <row r="5266" spans="2:5" x14ac:dyDescent="0.2">
      <c r="B5266" s="25" t="s">
        <v>8210</v>
      </c>
      <c r="C5266" s="25">
        <v>543265</v>
      </c>
      <c r="D5266" s="25" t="s">
        <v>8211</v>
      </c>
      <c r="E5266" s="25" t="s">
        <v>1336</v>
      </c>
    </row>
    <row r="5267" spans="2:5" x14ac:dyDescent="0.2">
      <c r="B5267" s="25" t="s">
        <v>8212</v>
      </c>
      <c r="C5267" s="25">
        <v>543266</v>
      </c>
      <c r="D5267" s="25" t="s">
        <v>8213</v>
      </c>
      <c r="E5267" s="25" t="s">
        <v>8109</v>
      </c>
    </row>
    <row r="5268" spans="2:5" x14ac:dyDescent="0.2">
      <c r="B5268" s="25" t="s">
        <v>8214</v>
      </c>
      <c r="C5268" s="25">
        <v>543267</v>
      </c>
      <c r="D5268" s="25" t="s">
        <v>8215</v>
      </c>
      <c r="E5268" s="25" t="s">
        <v>1088</v>
      </c>
    </row>
    <row r="5269" spans="2:5" x14ac:dyDescent="0.2">
      <c r="B5269" s="25" t="s">
        <v>8216</v>
      </c>
      <c r="C5269" s="25">
        <v>543269</v>
      </c>
      <c r="D5269" s="25" t="s">
        <v>8217</v>
      </c>
      <c r="E5269" s="25" t="s">
        <v>8218</v>
      </c>
    </row>
    <row r="5270" spans="2:5" x14ac:dyDescent="0.2">
      <c r="B5270" s="25" t="s">
        <v>8219</v>
      </c>
      <c r="C5270" s="25">
        <v>543270</v>
      </c>
      <c r="D5270" s="25" t="s">
        <v>8220</v>
      </c>
      <c r="E5270" s="25" t="s">
        <v>8221</v>
      </c>
    </row>
    <row r="5271" spans="2:5" x14ac:dyDescent="0.2">
      <c r="B5271" s="25" t="s">
        <v>8222</v>
      </c>
      <c r="C5271" s="25">
        <v>543271</v>
      </c>
      <c r="D5271" s="25" t="s">
        <v>8223</v>
      </c>
      <c r="E5271" s="25" t="s">
        <v>549</v>
      </c>
    </row>
    <row r="5272" spans="2:5" x14ac:dyDescent="0.2">
      <c r="B5272" s="25" t="s">
        <v>8224</v>
      </c>
      <c r="C5272" s="25">
        <v>543272</v>
      </c>
      <c r="D5272" s="25" t="s">
        <v>8225</v>
      </c>
      <c r="E5272" s="25" t="s">
        <v>8226</v>
      </c>
    </row>
    <row r="5273" spans="2:5" x14ac:dyDescent="0.2">
      <c r="B5273" s="25" t="s">
        <v>8227</v>
      </c>
      <c r="C5273" s="25">
        <v>543273</v>
      </c>
      <c r="D5273" s="25" t="s">
        <v>8228</v>
      </c>
      <c r="E5273" s="25" t="s">
        <v>1637</v>
      </c>
    </row>
    <row r="5274" spans="2:5" x14ac:dyDescent="0.2">
      <c r="B5274" s="25" t="s">
        <v>8229</v>
      </c>
      <c r="C5274" s="25">
        <v>543274</v>
      </c>
      <c r="D5274" s="25" t="s">
        <v>8230</v>
      </c>
      <c r="E5274" s="25" t="s">
        <v>8100</v>
      </c>
    </row>
    <row r="5275" spans="2:5" x14ac:dyDescent="0.2">
      <c r="B5275" s="25" t="s">
        <v>8231</v>
      </c>
      <c r="C5275" s="25">
        <v>543275</v>
      </c>
      <c r="D5275" s="25" t="s">
        <v>8232</v>
      </c>
      <c r="E5275" s="25" t="s">
        <v>549</v>
      </c>
    </row>
    <row r="5276" spans="2:5" x14ac:dyDescent="0.2">
      <c r="B5276" s="25" t="s">
        <v>8233</v>
      </c>
      <c r="C5276" s="25">
        <v>543276</v>
      </c>
      <c r="D5276" s="25" t="s">
        <v>8234</v>
      </c>
      <c r="E5276" s="25" t="s">
        <v>8106</v>
      </c>
    </row>
    <row r="5277" spans="2:5" x14ac:dyDescent="0.2">
      <c r="B5277" s="25" t="s">
        <v>8235</v>
      </c>
      <c r="C5277" s="25">
        <v>543277</v>
      </c>
      <c r="D5277" s="25" t="s">
        <v>8236</v>
      </c>
      <c r="E5277" s="25" t="s">
        <v>549</v>
      </c>
    </row>
    <row r="5278" spans="2:5" x14ac:dyDescent="0.2">
      <c r="B5278" s="25" t="s">
        <v>8237</v>
      </c>
      <c r="C5278" s="25">
        <v>543278</v>
      </c>
      <c r="D5278" s="25" t="s">
        <v>8238</v>
      </c>
      <c r="E5278" s="25" t="s">
        <v>8140</v>
      </c>
    </row>
    <row r="5279" spans="2:5" x14ac:dyDescent="0.2">
      <c r="B5279" s="25" t="s">
        <v>8239</v>
      </c>
      <c r="C5279" s="25">
        <v>543279</v>
      </c>
      <c r="D5279" s="25" t="s">
        <v>8240</v>
      </c>
      <c r="E5279" s="25" t="s">
        <v>8241</v>
      </c>
    </row>
    <row r="5280" spans="2:5" x14ac:dyDescent="0.2">
      <c r="B5280" s="25" t="s">
        <v>8242</v>
      </c>
      <c r="C5280" s="25">
        <v>543280</v>
      </c>
      <c r="D5280" s="25" t="s">
        <v>8243</v>
      </c>
      <c r="E5280" s="25" t="s">
        <v>8244</v>
      </c>
    </row>
    <row r="5281" spans="2:5" x14ac:dyDescent="0.2">
      <c r="B5281" s="25" t="s">
        <v>8245</v>
      </c>
      <c r="C5281" s="25">
        <v>543281</v>
      </c>
      <c r="D5281" s="25" t="s">
        <v>8246</v>
      </c>
      <c r="E5281" s="25" t="s">
        <v>8247</v>
      </c>
    </row>
    <row r="5282" spans="2:5" x14ac:dyDescent="0.2">
      <c r="B5282" s="25" t="s">
        <v>8248</v>
      </c>
      <c r="C5282" s="25">
        <v>543282</v>
      </c>
      <c r="D5282" s="25" t="s">
        <v>8249</v>
      </c>
      <c r="E5282" s="25" t="s">
        <v>8218</v>
      </c>
    </row>
    <row r="5283" spans="2:5" x14ac:dyDescent="0.2">
      <c r="B5283" s="25" t="s">
        <v>8250</v>
      </c>
      <c r="C5283" s="25">
        <v>543283</v>
      </c>
      <c r="D5283" s="25" t="s">
        <v>8251</v>
      </c>
      <c r="E5283" s="25" t="s">
        <v>878</v>
      </c>
    </row>
    <row r="5284" spans="2:5" x14ac:dyDescent="0.2">
      <c r="B5284" s="25" t="s">
        <v>8252</v>
      </c>
      <c r="C5284" s="25">
        <v>543284</v>
      </c>
      <c r="D5284" s="25" t="s">
        <v>8253</v>
      </c>
      <c r="E5284" s="25" t="s">
        <v>473</v>
      </c>
    </row>
    <row r="5285" spans="2:5" x14ac:dyDescent="0.2">
      <c r="B5285" s="25" t="s">
        <v>8254</v>
      </c>
      <c r="C5285" s="25">
        <v>543285</v>
      </c>
      <c r="D5285" s="25" t="s">
        <v>8255</v>
      </c>
      <c r="E5285" s="25" t="s">
        <v>8256</v>
      </c>
    </row>
    <row r="5286" spans="2:5" x14ac:dyDescent="0.2">
      <c r="B5286" s="25" t="s">
        <v>8257</v>
      </c>
      <c r="C5286" s="25">
        <v>543286</v>
      </c>
      <c r="D5286" s="25" t="s">
        <v>8258</v>
      </c>
      <c r="E5286" s="25" t="s">
        <v>469</v>
      </c>
    </row>
    <row r="5287" spans="2:5" x14ac:dyDescent="0.2">
      <c r="B5287" s="25" t="s">
        <v>8259</v>
      </c>
      <c r="C5287" s="25">
        <v>543287</v>
      </c>
      <c r="D5287" s="25" t="s">
        <v>8260</v>
      </c>
      <c r="E5287" s="25" t="s">
        <v>8173</v>
      </c>
    </row>
    <row r="5288" spans="2:5" x14ac:dyDescent="0.2">
      <c r="B5288" s="25" t="s">
        <v>8261</v>
      </c>
      <c r="C5288" s="25">
        <v>543288</v>
      </c>
      <c r="D5288" s="25" t="s">
        <v>1898</v>
      </c>
      <c r="E5288" s="25" t="s">
        <v>8262</v>
      </c>
    </row>
    <row r="5289" spans="2:5" x14ac:dyDescent="0.2">
      <c r="B5289" s="25" t="s">
        <v>8263</v>
      </c>
      <c r="C5289" s="25">
        <v>543289</v>
      </c>
      <c r="D5289" s="25" t="s">
        <v>8264</v>
      </c>
      <c r="E5289" s="25" t="s">
        <v>494</v>
      </c>
    </row>
    <row r="5290" spans="2:5" x14ac:dyDescent="0.2">
      <c r="B5290" s="25" t="s">
        <v>8265</v>
      </c>
      <c r="C5290" s="25">
        <v>543290</v>
      </c>
      <c r="D5290" s="25" t="s">
        <v>8266</v>
      </c>
      <c r="E5290" s="25" t="s">
        <v>8267</v>
      </c>
    </row>
    <row r="5291" spans="2:5" x14ac:dyDescent="0.2">
      <c r="B5291" s="25" t="s">
        <v>8268</v>
      </c>
      <c r="C5291" s="25">
        <v>543291</v>
      </c>
      <c r="D5291" s="25" t="s">
        <v>8269</v>
      </c>
      <c r="E5291" s="25" t="s">
        <v>7410</v>
      </c>
    </row>
    <row r="5292" spans="2:5" x14ac:dyDescent="0.2">
      <c r="B5292" s="25" t="s">
        <v>8270</v>
      </c>
      <c r="C5292" s="25">
        <v>543292</v>
      </c>
      <c r="D5292" s="25" t="s">
        <v>8271</v>
      </c>
      <c r="E5292" s="25" t="s">
        <v>7410</v>
      </c>
    </row>
    <row r="5293" spans="2:5" x14ac:dyDescent="0.2">
      <c r="B5293" s="25" t="s">
        <v>8272</v>
      </c>
      <c r="C5293" s="25">
        <v>543297</v>
      </c>
      <c r="D5293" s="25" t="s">
        <v>8273</v>
      </c>
      <c r="E5293" s="25" t="s">
        <v>432</v>
      </c>
    </row>
    <row r="5294" spans="2:5" x14ac:dyDescent="0.2">
      <c r="B5294" s="25" t="s">
        <v>8274</v>
      </c>
      <c r="C5294" s="25">
        <v>543298</v>
      </c>
      <c r="D5294" s="25" t="s">
        <v>8275</v>
      </c>
      <c r="E5294" s="25" t="s">
        <v>427</v>
      </c>
    </row>
    <row r="5295" spans="2:5" x14ac:dyDescent="0.2">
      <c r="B5295" s="25" t="s">
        <v>8276</v>
      </c>
      <c r="C5295" s="25">
        <v>543299</v>
      </c>
      <c r="D5295" s="25" t="s">
        <v>8277</v>
      </c>
      <c r="E5295" s="25" t="s">
        <v>8278</v>
      </c>
    </row>
    <row r="5296" spans="2:5" x14ac:dyDescent="0.2">
      <c r="B5296" s="25" t="s">
        <v>8279</v>
      </c>
      <c r="C5296" s="25">
        <v>543300</v>
      </c>
      <c r="D5296" s="25" t="s">
        <v>8280</v>
      </c>
      <c r="E5296" s="25" t="s">
        <v>8106</v>
      </c>
    </row>
    <row r="5297" spans="2:5" x14ac:dyDescent="0.2">
      <c r="B5297" s="25" t="s">
        <v>8281</v>
      </c>
      <c r="C5297" s="25">
        <v>543305</v>
      </c>
      <c r="D5297" s="25" t="s">
        <v>8282</v>
      </c>
      <c r="E5297" s="25" t="s">
        <v>473</v>
      </c>
    </row>
    <row r="5298" spans="2:5" x14ac:dyDescent="0.2">
      <c r="B5298" s="25" t="s">
        <v>8283</v>
      </c>
      <c r="C5298" s="25">
        <v>543306</v>
      </c>
      <c r="D5298" s="25" t="s">
        <v>8284</v>
      </c>
      <c r="E5298" s="25" t="s">
        <v>8285</v>
      </c>
    </row>
    <row r="5299" spans="2:5" x14ac:dyDescent="0.2">
      <c r="B5299" s="25" t="s">
        <v>8286</v>
      </c>
      <c r="C5299" s="25">
        <v>543308</v>
      </c>
      <c r="D5299" s="25" t="s">
        <v>8287</v>
      </c>
      <c r="E5299" s="25" t="s">
        <v>8288</v>
      </c>
    </row>
    <row r="5300" spans="2:5" x14ac:dyDescent="0.2">
      <c r="B5300" s="25" t="s">
        <v>8289</v>
      </c>
      <c r="C5300" s="25">
        <v>543309</v>
      </c>
      <c r="D5300" s="25" t="s">
        <v>8290</v>
      </c>
      <c r="E5300" s="25" t="s">
        <v>8291</v>
      </c>
    </row>
    <row r="5301" spans="2:5" x14ac:dyDescent="0.2">
      <c r="B5301" s="25" t="s">
        <v>8292</v>
      </c>
      <c r="C5301" s="25">
        <v>543310</v>
      </c>
      <c r="D5301" s="25" t="s">
        <v>8293</v>
      </c>
      <c r="E5301" s="25" t="s">
        <v>587</v>
      </c>
    </row>
    <row r="5302" spans="2:5" x14ac:dyDescent="0.2">
      <c r="B5302" s="25" t="s">
        <v>8294</v>
      </c>
      <c r="C5302" s="25">
        <v>543311</v>
      </c>
      <c r="D5302" s="25" t="s">
        <v>8295</v>
      </c>
      <c r="E5302" s="25" t="s">
        <v>8109</v>
      </c>
    </row>
    <row r="5303" spans="2:5" x14ac:dyDescent="0.2">
      <c r="B5303" s="25" t="s">
        <v>8296</v>
      </c>
      <c r="C5303" s="25">
        <v>543312</v>
      </c>
      <c r="D5303" s="25" t="s">
        <v>2312</v>
      </c>
      <c r="E5303" s="25" t="s">
        <v>8218</v>
      </c>
    </row>
    <row r="5304" spans="2:5" x14ac:dyDescent="0.2">
      <c r="B5304" s="25" t="s">
        <v>8297</v>
      </c>
      <c r="C5304" s="25">
        <v>543317</v>
      </c>
      <c r="D5304" s="25" t="s">
        <v>8298</v>
      </c>
      <c r="E5304" s="25" t="s">
        <v>8299</v>
      </c>
    </row>
    <row r="5305" spans="2:5" x14ac:dyDescent="0.2">
      <c r="B5305" s="25" t="s">
        <v>8300</v>
      </c>
      <c r="C5305" s="25">
        <v>543318</v>
      </c>
      <c r="D5305" s="25" t="s">
        <v>8301</v>
      </c>
      <c r="E5305" s="25" t="s">
        <v>437</v>
      </c>
    </row>
    <row r="5306" spans="2:5" x14ac:dyDescent="0.2">
      <c r="B5306" s="25" t="s">
        <v>8302</v>
      </c>
      <c r="C5306" s="25">
        <v>543319</v>
      </c>
      <c r="D5306" s="25" t="s">
        <v>8303</v>
      </c>
      <c r="E5306" s="25" t="s">
        <v>8123</v>
      </c>
    </row>
    <row r="5307" spans="2:5" x14ac:dyDescent="0.2">
      <c r="B5307" s="25" t="s">
        <v>8304</v>
      </c>
      <c r="C5307" s="25">
        <v>543320</v>
      </c>
      <c r="D5307" s="25" t="s">
        <v>8305</v>
      </c>
      <c r="E5307" s="25" t="s">
        <v>8306</v>
      </c>
    </row>
    <row r="5308" spans="2:5" x14ac:dyDescent="0.2">
      <c r="B5308" s="25" t="s">
        <v>8307</v>
      </c>
      <c r="C5308" s="25">
        <v>543321</v>
      </c>
      <c r="D5308" s="25" t="s">
        <v>8308</v>
      </c>
      <c r="E5308" s="25" t="s">
        <v>549</v>
      </c>
    </row>
    <row r="5309" spans="2:5" x14ac:dyDescent="0.2">
      <c r="B5309" s="25" t="s">
        <v>8309</v>
      </c>
      <c r="C5309" s="25">
        <v>543322</v>
      </c>
      <c r="D5309" s="25" t="s">
        <v>8310</v>
      </c>
      <c r="E5309" s="25" t="s">
        <v>427</v>
      </c>
    </row>
    <row r="5310" spans="2:5" x14ac:dyDescent="0.2">
      <c r="B5310" s="25" t="s">
        <v>8311</v>
      </c>
      <c r="C5310" s="25">
        <v>543323</v>
      </c>
      <c r="D5310" s="25" t="s">
        <v>8312</v>
      </c>
      <c r="E5310" s="25" t="s">
        <v>7410</v>
      </c>
    </row>
    <row r="5311" spans="2:5" x14ac:dyDescent="0.2">
      <c r="B5311" s="25" t="s">
        <v>8313</v>
      </c>
      <c r="C5311" s="25">
        <v>543324</v>
      </c>
      <c r="D5311" s="25" t="s">
        <v>8314</v>
      </c>
      <c r="E5311" s="25" t="s">
        <v>8315</v>
      </c>
    </row>
    <row r="5312" spans="2:5" x14ac:dyDescent="0.2">
      <c r="B5312" s="25" t="s">
        <v>8316</v>
      </c>
      <c r="C5312" s="25">
        <v>543325</v>
      </c>
      <c r="D5312" s="25" t="s">
        <v>8317</v>
      </c>
      <c r="E5312" s="25" t="s">
        <v>8106</v>
      </c>
    </row>
    <row r="5313" spans="2:5" x14ac:dyDescent="0.2">
      <c r="B5313" s="25" t="s">
        <v>8318</v>
      </c>
      <c r="C5313" s="25">
        <v>543326</v>
      </c>
      <c r="D5313" s="25" t="s">
        <v>8319</v>
      </c>
      <c r="E5313" s="25" t="s">
        <v>7410</v>
      </c>
    </row>
    <row r="5314" spans="2:5" x14ac:dyDescent="0.2">
      <c r="B5314" s="25" t="s">
        <v>8320</v>
      </c>
      <c r="C5314" s="25">
        <v>543327</v>
      </c>
      <c r="D5314" s="25" t="s">
        <v>8321</v>
      </c>
      <c r="E5314" s="25" t="s">
        <v>8322</v>
      </c>
    </row>
    <row r="5315" spans="2:5" x14ac:dyDescent="0.2">
      <c r="B5315" s="25" t="s">
        <v>8323</v>
      </c>
      <c r="C5315" s="25">
        <v>543328</v>
      </c>
      <c r="D5315" s="25" t="s">
        <v>8324</v>
      </c>
      <c r="E5315" s="25" t="s">
        <v>8325</v>
      </c>
    </row>
    <row r="5316" spans="2:5" x14ac:dyDescent="0.2">
      <c r="B5316" s="25" t="s">
        <v>8326</v>
      </c>
      <c r="C5316" s="25">
        <v>543329</v>
      </c>
      <c r="D5316" s="25" t="s">
        <v>8327</v>
      </c>
      <c r="E5316" s="25" t="s">
        <v>427</v>
      </c>
    </row>
    <row r="5317" spans="2:5" x14ac:dyDescent="0.2">
      <c r="B5317" s="25" t="s">
        <v>8328</v>
      </c>
      <c r="C5317" s="25">
        <v>543330</v>
      </c>
      <c r="D5317" s="25" t="s">
        <v>8329</v>
      </c>
      <c r="E5317" s="25" t="s">
        <v>878</v>
      </c>
    </row>
    <row r="5318" spans="2:5" x14ac:dyDescent="0.2">
      <c r="B5318" s="25" t="s">
        <v>8330</v>
      </c>
      <c r="C5318" s="25">
        <v>543331</v>
      </c>
      <c r="D5318" s="25" t="s">
        <v>8331</v>
      </c>
      <c r="E5318" s="25" t="s">
        <v>8109</v>
      </c>
    </row>
    <row r="5319" spans="2:5" x14ac:dyDescent="0.2">
      <c r="B5319" s="25" t="s">
        <v>8332</v>
      </c>
      <c r="C5319" s="25">
        <v>543332</v>
      </c>
      <c r="D5319" s="25" t="s">
        <v>8333</v>
      </c>
      <c r="E5319" s="25" t="s">
        <v>549</v>
      </c>
    </row>
    <row r="5320" spans="2:5" x14ac:dyDescent="0.2">
      <c r="B5320" s="25" t="s">
        <v>8334</v>
      </c>
      <c r="C5320" s="25">
        <v>543333</v>
      </c>
      <c r="D5320" s="25" t="s">
        <v>8335</v>
      </c>
      <c r="E5320" s="25" t="s">
        <v>8306</v>
      </c>
    </row>
    <row r="5321" spans="2:5" x14ac:dyDescent="0.2">
      <c r="B5321" s="25" t="s">
        <v>8336</v>
      </c>
      <c r="C5321" s="25">
        <v>543334</v>
      </c>
      <c r="D5321" s="25" t="s">
        <v>8337</v>
      </c>
      <c r="E5321" s="25" t="s">
        <v>402</v>
      </c>
    </row>
    <row r="5322" spans="2:5" x14ac:dyDescent="0.2">
      <c r="B5322" s="25" t="s">
        <v>8338</v>
      </c>
      <c r="C5322" s="25">
        <v>543335</v>
      </c>
      <c r="D5322" s="25" t="s">
        <v>8339</v>
      </c>
      <c r="E5322" s="25" t="s">
        <v>8196</v>
      </c>
    </row>
    <row r="5323" spans="2:5" x14ac:dyDescent="0.2">
      <c r="B5323" s="25" t="s">
        <v>8340</v>
      </c>
      <c r="C5323" s="25">
        <v>543336</v>
      </c>
      <c r="D5323" s="25" t="s">
        <v>8341</v>
      </c>
      <c r="E5323" s="25" t="s">
        <v>437</v>
      </c>
    </row>
    <row r="5324" spans="2:5" x14ac:dyDescent="0.2">
      <c r="B5324" s="25" t="s">
        <v>8342</v>
      </c>
      <c r="C5324" s="25">
        <v>543341</v>
      </c>
      <c r="D5324" s="25" t="s">
        <v>8343</v>
      </c>
      <c r="E5324" s="25" t="s">
        <v>8344</v>
      </c>
    </row>
    <row r="5325" spans="2:5" x14ac:dyDescent="0.2">
      <c r="B5325" s="25" t="s">
        <v>8345</v>
      </c>
      <c r="C5325" s="25">
        <v>543346</v>
      </c>
      <c r="D5325" s="25" t="s">
        <v>8346</v>
      </c>
      <c r="E5325" s="25" t="s">
        <v>8288</v>
      </c>
    </row>
    <row r="5326" spans="2:5" x14ac:dyDescent="0.2">
      <c r="B5326" s="25" t="s">
        <v>8347</v>
      </c>
      <c r="C5326" s="25">
        <v>543347</v>
      </c>
      <c r="D5326" s="25" t="s">
        <v>8348</v>
      </c>
      <c r="E5326" s="25" t="s">
        <v>7410</v>
      </c>
    </row>
    <row r="5327" spans="2:5" x14ac:dyDescent="0.2">
      <c r="B5327" s="25" t="s">
        <v>8349</v>
      </c>
      <c r="C5327" s="25">
        <v>543348</v>
      </c>
      <c r="D5327" s="25" t="s">
        <v>8350</v>
      </c>
      <c r="E5327" s="25" t="s">
        <v>7410</v>
      </c>
    </row>
    <row r="5328" spans="2:5" x14ac:dyDescent="0.2">
      <c r="B5328" s="25" t="s">
        <v>8351</v>
      </c>
      <c r="C5328" s="25">
        <v>543349</v>
      </c>
      <c r="D5328" s="25" t="s">
        <v>8352</v>
      </c>
      <c r="E5328" s="25" t="s">
        <v>427</v>
      </c>
    </row>
    <row r="5329" spans="2:5" x14ac:dyDescent="0.2">
      <c r="B5329" s="25" t="s">
        <v>8353</v>
      </c>
      <c r="C5329" s="25">
        <v>543350</v>
      </c>
      <c r="D5329" s="25" t="s">
        <v>8354</v>
      </c>
      <c r="E5329" s="25" t="s">
        <v>8325</v>
      </c>
    </row>
    <row r="5330" spans="2:5" x14ac:dyDescent="0.2">
      <c r="B5330" s="25" t="s">
        <v>8355</v>
      </c>
      <c r="C5330" s="25">
        <v>543351</v>
      </c>
      <c r="D5330" s="25" t="s">
        <v>8356</v>
      </c>
      <c r="E5330" s="25" t="s">
        <v>8218</v>
      </c>
    </row>
    <row r="5331" spans="2:5" x14ac:dyDescent="0.2">
      <c r="B5331" s="25" t="s">
        <v>8357</v>
      </c>
      <c r="C5331" s="25">
        <v>543352</v>
      </c>
      <c r="D5331" s="25" t="s">
        <v>8358</v>
      </c>
      <c r="E5331" s="25" t="s">
        <v>8359</v>
      </c>
    </row>
    <row r="5332" spans="2:5" x14ac:dyDescent="0.2">
      <c r="B5332" s="25" t="s">
        <v>8360</v>
      </c>
      <c r="C5332" s="25">
        <v>543357</v>
      </c>
      <c r="D5332" s="25" t="s">
        <v>8361</v>
      </c>
      <c r="E5332" s="25" t="s">
        <v>7410</v>
      </c>
    </row>
    <row r="5333" spans="2:5" x14ac:dyDescent="0.2">
      <c r="B5333" s="25" t="s">
        <v>8362</v>
      </c>
      <c r="C5333" s="25">
        <v>543358</v>
      </c>
      <c r="D5333" s="25" t="s">
        <v>8363</v>
      </c>
      <c r="E5333" s="25" t="s">
        <v>8106</v>
      </c>
    </row>
    <row r="5334" spans="2:5" x14ac:dyDescent="0.2">
      <c r="B5334" s="25" t="s">
        <v>8364</v>
      </c>
      <c r="C5334" s="25">
        <v>543363</v>
      </c>
      <c r="D5334" s="25" t="s">
        <v>8365</v>
      </c>
      <c r="E5334" s="25" t="s">
        <v>8209</v>
      </c>
    </row>
    <row r="5335" spans="2:5" x14ac:dyDescent="0.2">
      <c r="B5335" s="25" t="s">
        <v>8366</v>
      </c>
      <c r="C5335" s="25">
        <v>543364</v>
      </c>
      <c r="D5335" s="25" t="s">
        <v>8367</v>
      </c>
      <c r="E5335" s="25" t="s">
        <v>8299</v>
      </c>
    </row>
    <row r="5336" spans="2:5" x14ac:dyDescent="0.2">
      <c r="B5336" s="25" t="s">
        <v>8368</v>
      </c>
      <c r="C5336" s="25">
        <v>543365</v>
      </c>
      <c r="D5336" s="25" t="s">
        <v>8369</v>
      </c>
      <c r="E5336" s="25" t="s">
        <v>7410</v>
      </c>
    </row>
    <row r="5337" spans="2:5" x14ac:dyDescent="0.2">
      <c r="B5337" s="25" t="s">
        <v>8370</v>
      </c>
      <c r="C5337" s="25">
        <v>543366</v>
      </c>
      <c r="D5337" s="25" t="s">
        <v>8371</v>
      </c>
      <c r="E5337" s="25" t="s">
        <v>8173</v>
      </c>
    </row>
    <row r="5338" spans="2:5" x14ac:dyDescent="0.2">
      <c r="B5338" s="25" t="s">
        <v>8372</v>
      </c>
      <c r="C5338" s="25">
        <v>543367</v>
      </c>
      <c r="D5338" s="25" t="s">
        <v>8373</v>
      </c>
      <c r="E5338" s="25" t="s">
        <v>8221</v>
      </c>
    </row>
    <row r="5339" spans="2:5" x14ac:dyDescent="0.2">
      <c r="B5339" s="25" t="s">
        <v>8374</v>
      </c>
      <c r="C5339" s="25">
        <v>543372</v>
      </c>
      <c r="D5339" s="25" t="s">
        <v>8375</v>
      </c>
      <c r="E5339" s="25" t="s">
        <v>8376</v>
      </c>
    </row>
    <row r="5340" spans="2:5" x14ac:dyDescent="0.2">
      <c r="B5340" s="25" t="s">
        <v>8377</v>
      </c>
      <c r="C5340" s="25">
        <v>543373</v>
      </c>
      <c r="D5340" s="25" t="s">
        <v>8378</v>
      </c>
      <c r="E5340" s="25" t="s">
        <v>8130</v>
      </c>
    </row>
    <row r="5341" spans="2:5" x14ac:dyDescent="0.2">
      <c r="B5341" s="25" t="s">
        <v>8379</v>
      </c>
      <c r="C5341" s="25">
        <v>543374</v>
      </c>
      <c r="D5341" s="25" t="s">
        <v>8380</v>
      </c>
      <c r="E5341" s="25" t="s">
        <v>8381</v>
      </c>
    </row>
    <row r="5342" spans="2:5" x14ac:dyDescent="0.2">
      <c r="B5342" s="25" t="s">
        <v>8382</v>
      </c>
      <c r="C5342" s="25">
        <v>543375</v>
      </c>
      <c r="D5342" s="25" t="s">
        <v>8383</v>
      </c>
      <c r="E5342" s="25" t="s">
        <v>8384</v>
      </c>
    </row>
    <row r="5343" spans="2:5" x14ac:dyDescent="0.2">
      <c r="B5343" s="25" t="s">
        <v>8385</v>
      </c>
      <c r="C5343" s="25">
        <v>543376</v>
      </c>
      <c r="D5343" s="25" t="s">
        <v>8386</v>
      </c>
      <c r="E5343" s="25" t="s">
        <v>8173</v>
      </c>
    </row>
    <row r="5344" spans="2:5" x14ac:dyDescent="0.2">
      <c r="B5344" s="25" t="s">
        <v>8387</v>
      </c>
      <c r="C5344" s="25">
        <v>543377</v>
      </c>
      <c r="D5344" s="25" t="s">
        <v>8388</v>
      </c>
      <c r="E5344" s="25" t="s">
        <v>712</v>
      </c>
    </row>
    <row r="5345" spans="2:5" x14ac:dyDescent="0.2">
      <c r="B5345" s="25" t="s">
        <v>8389</v>
      </c>
      <c r="C5345" s="25">
        <v>543378</v>
      </c>
      <c r="D5345" s="25" t="s">
        <v>8390</v>
      </c>
      <c r="E5345" s="25" t="s">
        <v>758</v>
      </c>
    </row>
    <row r="5346" spans="2:5" x14ac:dyDescent="0.2">
      <c r="B5346" s="25" t="s">
        <v>8391</v>
      </c>
      <c r="C5346" s="25">
        <v>543383</v>
      </c>
      <c r="D5346" s="25" t="s">
        <v>8392</v>
      </c>
      <c r="E5346" s="25" t="s">
        <v>7410</v>
      </c>
    </row>
    <row r="5347" spans="2:5" x14ac:dyDescent="0.2">
      <c r="B5347" s="25" t="s">
        <v>8393</v>
      </c>
      <c r="C5347" s="25">
        <v>543384</v>
      </c>
      <c r="D5347" s="25" t="s">
        <v>8394</v>
      </c>
      <c r="E5347" s="25" t="s">
        <v>8306</v>
      </c>
    </row>
    <row r="5348" spans="2:5" x14ac:dyDescent="0.2">
      <c r="B5348" s="25" t="s">
        <v>8395</v>
      </c>
      <c r="C5348" s="25">
        <v>543385</v>
      </c>
      <c r="D5348" s="25" t="s">
        <v>8396</v>
      </c>
      <c r="E5348" s="25" t="s">
        <v>8299</v>
      </c>
    </row>
    <row r="5349" spans="2:5" x14ac:dyDescent="0.2">
      <c r="B5349" s="25" t="s">
        <v>8397</v>
      </c>
      <c r="C5349" s="25">
        <v>543386</v>
      </c>
      <c r="D5349" s="25" t="s">
        <v>8398</v>
      </c>
      <c r="E5349" s="25" t="s">
        <v>8241</v>
      </c>
    </row>
    <row r="5350" spans="2:5" x14ac:dyDescent="0.2">
      <c r="B5350" s="25" t="s">
        <v>8399</v>
      </c>
      <c r="C5350" s="25">
        <v>543387</v>
      </c>
      <c r="D5350" s="25" t="s">
        <v>8400</v>
      </c>
      <c r="E5350" s="25" t="s">
        <v>8106</v>
      </c>
    </row>
    <row r="5351" spans="2:5" x14ac:dyDescent="0.2">
      <c r="B5351" s="25" t="s">
        <v>8401</v>
      </c>
      <c r="C5351" s="25">
        <v>543388</v>
      </c>
      <c r="D5351" s="25" t="s">
        <v>8402</v>
      </c>
      <c r="E5351" s="25" t="s">
        <v>7410</v>
      </c>
    </row>
    <row r="5352" spans="2:5" x14ac:dyDescent="0.2">
      <c r="B5352" s="25" t="s">
        <v>8403</v>
      </c>
      <c r="C5352" s="25">
        <v>543389</v>
      </c>
      <c r="D5352" s="25" t="s">
        <v>8404</v>
      </c>
      <c r="E5352" s="25" t="s">
        <v>427</v>
      </c>
    </row>
    <row r="5353" spans="2:5" x14ac:dyDescent="0.2">
      <c r="B5353" s="25" t="s">
        <v>8405</v>
      </c>
      <c r="C5353" s="25">
        <v>543390</v>
      </c>
      <c r="D5353" s="25" t="s">
        <v>8406</v>
      </c>
      <c r="E5353" s="25" t="s">
        <v>8247</v>
      </c>
    </row>
    <row r="5354" spans="2:5" x14ac:dyDescent="0.2">
      <c r="B5354" s="25" t="s">
        <v>8407</v>
      </c>
      <c r="C5354" s="25">
        <v>543391</v>
      </c>
      <c r="D5354" s="25" t="s">
        <v>8408</v>
      </c>
      <c r="E5354" s="25" t="s">
        <v>8299</v>
      </c>
    </row>
    <row r="5355" spans="2:5" x14ac:dyDescent="0.2">
      <c r="B5355" s="25" t="s">
        <v>8409</v>
      </c>
      <c r="C5355" s="25">
        <v>543396</v>
      </c>
      <c r="D5355" s="25" t="s">
        <v>8410</v>
      </c>
      <c r="E5355" s="25" t="s">
        <v>8247</v>
      </c>
    </row>
    <row r="5356" spans="2:5" x14ac:dyDescent="0.2">
      <c r="B5356" s="25" t="s">
        <v>8411</v>
      </c>
      <c r="C5356" s="25">
        <v>543397</v>
      </c>
      <c r="D5356" s="25" t="s">
        <v>8412</v>
      </c>
      <c r="E5356" s="25" t="s">
        <v>878</v>
      </c>
    </row>
    <row r="5357" spans="2:5" x14ac:dyDescent="0.2">
      <c r="B5357" s="25" t="s">
        <v>8413</v>
      </c>
      <c r="C5357" s="25">
        <v>543398</v>
      </c>
      <c r="D5357" s="25" t="s">
        <v>8414</v>
      </c>
      <c r="E5357" s="25" t="s">
        <v>8218</v>
      </c>
    </row>
    <row r="5358" spans="2:5" x14ac:dyDescent="0.2">
      <c r="B5358" s="25" t="s">
        <v>8415</v>
      </c>
      <c r="C5358" s="25">
        <v>543399</v>
      </c>
      <c r="D5358" s="25" t="s">
        <v>8416</v>
      </c>
      <c r="E5358" s="25" t="s">
        <v>8209</v>
      </c>
    </row>
    <row r="5359" spans="2:5" x14ac:dyDescent="0.2">
      <c r="B5359" s="25" t="s">
        <v>8417</v>
      </c>
      <c r="C5359" s="25">
        <v>543400</v>
      </c>
      <c r="D5359" s="25" t="s">
        <v>8418</v>
      </c>
      <c r="E5359" s="25" t="s">
        <v>8419</v>
      </c>
    </row>
    <row r="5360" spans="2:5" x14ac:dyDescent="0.2">
      <c r="B5360" s="25" t="s">
        <v>8420</v>
      </c>
      <c r="C5360" s="25">
        <v>543401</v>
      </c>
      <c r="D5360" s="25" t="s">
        <v>8421</v>
      </c>
      <c r="E5360" s="25" t="s">
        <v>8422</v>
      </c>
    </row>
    <row r="5361" spans="2:5" x14ac:dyDescent="0.2">
      <c r="B5361" s="25" t="s">
        <v>8423</v>
      </c>
      <c r="C5361" s="25">
        <v>543410</v>
      </c>
      <c r="D5361" s="25" t="s">
        <v>8424</v>
      </c>
      <c r="E5361" s="25" t="s">
        <v>473</v>
      </c>
    </row>
    <row r="5362" spans="2:5" x14ac:dyDescent="0.2">
      <c r="B5362" s="25" t="s">
        <v>8425</v>
      </c>
      <c r="C5362" s="25">
        <v>543411</v>
      </c>
      <c r="D5362" s="25" t="s">
        <v>2918</v>
      </c>
      <c r="E5362" s="25" t="s">
        <v>712</v>
      </c>
    </row>
    <row r="5363" spans="2:5" x14ac:dyDescent="0.2">
      <c r="B5363" s="25" t="s">
        <v>8426</v>
      </c>
      <c r="C5363" s="25">
        <v>543412</v>
      </c>
      <c r="D5363" s="25" t="s">
        <v>8427</v>
      </c>
      <c r="E5363" s="25" t="s">
        <v>2471</v>
      </c>
    </row>
    <row r="5364" spans="2:5" x14ac:dyDescent="0.2">
      <c r="B5364" s="25" t="s">
        <v>8428</v>
      </c>
      <c r="C5364" s="25">
        <v>543413</v>
      </c>
      <c r="D5364" s="25" t="s">
        <v>8429</v>
      </c>
      <c r="E5364" s="25" t="s">
        <v>8430</v>
      </c>
    </row>
    <row r="5365" spans="2:5" x14ac:dyDescent="0.2">
      <c r="B5365" s="25" t="s">
        <v>8431</v>
      </c>
      <c r="C5365" s="25">
        <v>543414</v>
      </c>
      <c r="D5365" s="25" t="s">
        <v>8432</v>
      </c>
      <c r="E5365" s="25" t="s">
        <v>7410</v>
      </c>
    </row>
    <row r="5366" spans="2:5" x14ac:dyDescent="0.2">
      <c r="B5366" s="25" t="s">
        <v>8433</v>
      </c>
      <c r="C5366" s="25">
        <v>543415</v>
      </c>
      <c r="D5366" s="25" t="s">
        <v>8434</v>
      </c>
      <c r="E5366" s="25" t="s">
        <v>8435</v>
      </c>
    </row>
    <row r="5367" spans="2:5" x14ac:dyDescent="0.2">
      <c r="B5367" s="25" t="s">
        <v>8436</v>
      </c>
      <c r="C5367" s="25">
        <v>543416</v>
      </c>
      <c r="D5367" s="25" t="s">
        <v>7316</v>
      </c>
      <c r="E5367" s="25" t="s">
        <v>8384</v>
      </c>
    </row>
    <row r="5368" spans="2:5" x14ac:dyDescent="0.2">
      <c r="B5368" s="25" t="s">
        <v>8437</v>
      </c>
      <c r="C5368" s="25">
        <v>543417</v>
      </c>
      <c r="D5368" s="25" t="s">
        <v>8438</v>
      </c>
      <c r="E5368" s="25" t="s">
        <v>8218</v>
      </c>
    </row>
    <row r="5369" spans="2:5" x14ac:dyDescent="0.2">
      <c r="B5369" s="25" t="s">
        <v>8439</v>
      </c>
      <c r="C5369" s="25">
        <v>543419</v>
      </c>
      <c r="D5369" s="25" t="s">
        <v>8440</v>
      </c>
      <c r="E5369" s="25" t="s">
        <v>8173</v>
      </c>
    </row>
    <row r="5370" spans="2:5" x14ac:dyDescent="0.2">
      <c r="B5370" s="25" t="s">
        <v>8441</v>
      </c>
      <c r="C5370" s="25">
        <v>543420</v>
      </c>
      <c r="D5370" s="25" t="s">
        <v>3363</v>
      </c>
      <c r="E5370" s="25" t="s">
        <v>8442</v>
      </c>
    </row>
    <row r="5371" spans="2:5" x14ac:dyDescent="0.2">
      <c r="B5371" s="25" t="s">
        <v>8443</v>
      </c>
      <c r="C5371" s="25">
        <v>543425</v>
      </c>
      <c r="D5371" s="25" t="s">
        <v>8444</v>
      </c>
      <c r="E5371" s="25" t="s">
        <v>8445</v>
      </c>
    </row>
    <row r="5372" spans="2:5" x14ac:dyDescent="0.2">
      <c r="B5372" s="25" t="s">
        <v>8446</v>
      </c>
      <c r="C5372" s="25">
        <v>543426</v>
      </c>
      <c r="D5372" s="25" t="s">
        <v>8447</v>
      </c>
      <c r="E5372" s="25" t="s">
        <v>815</v>
      </c>
    </row>
    <row r="5373" spans="2:5" x14ac:dyDescent="0.2">
      <c r="B5373" s="25" t="s">
        <v>8448</v>
      </c>
      <c r="C5373" s="25">
        <v>543427</v>
      </c>
      <c r="D5373" s="25" t="s">
        <v>8449</v>
      </c>
      <c r="E5373" s="25" t="s">
        <v>8450</v>
      </c>
    </row>
    <row r="5374" spans="2:5" x14ac:dyDescent="0.2">
      <c r="B5374" s="25" t="s">
        <v>8451</v>
      </c>
      <c r="C5374" s="25">
        <v>543428</v>
      </c>
      <c r="D5374" s="25" t="s">
        <v>8452</v>
      </c>
      <c r="E5374" s="25" t="s">
        <v>8221</v>
      </c>
    </row>
    <row r="5375" spans="2:5" x14ac:dyDescent="0.2">
      <c r="B5375" s="25" t="s">
        <v>8453</v>
      </c>
      <c r="C5375" s="25">
        <v>543433</v>
      </c>
      <c r="D5375" s="25" t="s">
        <v>8454</v>
      </c>
      <c r="E5375" s="25" t="s">
        <v>549</v>
      </c>
    </row>
    <row r="5376" spans="2:5" x14ac:dyDescent="0.2">
      <c r="B5376" s="25" t="s">
        <v>8455</v>
      </c>
      <c r="C5376" s="25">
        <v>543434</v>
      </c>
      <c r="D5376" s="25" t="s">
        <v>8456</v>
      </c>
      <c r="E5376" s="25" t="s">
        <v>427</v>
      </c>
    </row>
    <row r="5377" spans="2:5" x14ac:dyDescent="0.2">
      <c r="B5377" s="25" t="s">
        <v>8457</v>
      </c>
      <c r="C5377" s="25">
        <v>543435</v>
      </c>
      <c r="D5377" s="25" t="s">
        <v>8458</v>
      </c>
      <c r="E5377" s="25" t="s">
        <v>8256</v>
      </c>
    </row>
    <row r="5378" spans="2:5" x14ac:dyDescent="0.2">
      <c r="B5378" s="25" t="s">
        <v>8459</v>
      </c>
      <c r="C5378" s="25">
        <v>543436</v>
      </c>
      <c r="D5378" s="25" t="s">
        <v>8460</v>
      </c>
      <c r="E5378" s="25" t="s">
        <v>8218</v>
      </c>
    </row>
    <row r="5379" spans="2:5" x14ac:dyDescent="0.2">
      <c r="B5379" s="25" t="s">
        <v>8461</v>
      </c>
      <c r="C5379" s="25">
        <v>543437</v>
      </c>
      <c r="D5379" s="25" t="s">
        <v>8462</v>
      </c>
      <c r="E5379" s="25" t="s">
        <v>7410</v>
      </c>
    </row>
    <row r="5380" spans="2:5" x14ac:dyDescent="0.2">
      <c r="B5380" s="25" t="s">
        <v>8463</v>
      </c>
      <c r="C5380" s="25">
        <v>543438</v>
      </c>
      <c r="D5380" s="25" t="s">
        <v>8464</v>
      </c>
      <c r="E5380" s="25" t="s">
        <v>7410</v>
      </c>
    </row>
    <row r="5381" spans="2:5" x14ac:dyDescent="0.2">
      <c r="B5381" s="25" t="s">
        <v>8465</v>
      </c>
      <c r="C5381" s="25">
        <v>543439</v>
      </c>
      <c r="D5381" s="25" t="s">
        <v>8466</v>
      </c>
      <c r="E5381" s="25" t="s">
        <v>8344</v>
      </c>
    </row>
    <row r="5382" spans="2:5" x14ac:dyDescent="0.2">
      <c r="B5382" s="25" t="s">
        <v>8467</v>
      </c>
      <c r="C5382" s="25">
        <v>543440</v>
      </c>
      <c r="D5382" s="25" t="s">
        <v>8468</v>
      </c>
      <c r="E5382" s="25" t="s">
        <v>7410</v>
      </c>
    </row>
    <row r="5383" spans="2:5" x14ac:dyDescent="0.2">
      <c r="B5383" s="25" t="s">
        <v>8469</v>
      </c>
      <c r="C5383" s="25">
        <v>543441</v>
      </c>
      <c r="D5383" s="25" t="s">
        <v>8470</v>
      </c>
      <c r="E5383" s="25" t="s">
        <v>7343</v>
      </c>
    </row>
    <row r="5384" spans="2:5" x14ac:dyDescent="0.2">
      <c r="B5384" s="25" t="s">
        <v>8471</v>
      </c>
      <c r="C5384" s="25">
        <v>543442</v>
      </c>
      <c r="D5384" s="25" t="s">
        <v>1446</v>
      </c>
      <c r="E5384" s="25" t="s">
        <v>8422</v>
      </c>
    </row>
    <row r="5385" spans="2:5" x14ac:dyDescent="0.2">
      <c r="B5385" s="25" t="s">
        <v>8472</v>
      </c>
      <c r="C5385" s="25">
        <v>543443</v>
      </c>
      <c r="D5385" s="25" t="s">
        <v>8473</v>
      </c>
      <c r="E5385" s="25" t="s">
        <v>494</v>
      </c>
    </row>
    <row r="5386" spans="2:5" x14ac:dyDescent="0.2">
      <c r="B5386" s="25" t="s">
        <v>8474</v>
      </c>
      <c r="C5386" s="25">
        <v>543444</v>
      </c>
      <c r="D5386" s="25" t="s">
        <v>8475</v>
      </c>
      <c r="E5386" s="25" t="s">
        <v>427</v>
      </c>
    </row>
    <row r="5387" spans="2:5" x14ac:dyDescent="0.2">
      <c r="B5387" s="25" t="s">
        <v>8476</v>
      </c>
      <c r="C5387" s="25">
        <v>543449</v>
      </c>
      <c r="D5387" s="25" t="s">
        <v>8477</v>
      </c>
      <c r="E5387" s="25" t="s">
        <v>1154</v>
      </c>
    </row>
    <row r="5388" spans="2:5" x14ac:dyDescent="0.2">
      <c r="B5388" s="25" t="s">
        <v>8478</v>
      </c>
      <c r="C5388" s="25">
        <v>543450</v>
      </c>
      <c r="D5388" s="25" t="s">
        <v>8479</v>
      </c>
      <c r="E5388" s="25" t="s">
        <v>7410</v>
      </c>
    </row>
    <row r="5389" spans="2:5" x14ac:dyDescent="0.2">
      <c r="B5389" s="25" t="s">
        <v>8480</v>
      </c>
      <c r="C5389" s="25">
        <v>543451</v>
      </c>
      <c r="D5389" s="25" t="s">
        <v>8481</v>
      </c>
      <c r="E5389" s="25" t="s">
        <v>7343</v>
      </c>
    </row>
    <row r="5390" spans="2:5" x14ac:dyDescent="0.2">
      <c r="B5390" s="25" t="s">
        <v>8482</v>
      </c>
      <c r="C5390" s="25">
        <v>543452</v>
      </c>
      <c r="D5390" s="25" t="s">
        <v>8483</v>
      </c>
      <c r="E5390" s="25" t="s">
        <v>7410</v>
      </c>
    </row>
    <row r="5391" spans="2:5" x14ac:dyDescent="0.2">
      <c r="B5391" s="25" t="s">
        <v>8484</v>
      </c>
      <c r="C5391" s="25">
        <v>543453</v>
      </c>
      <c r="D5391" s="25" t="s">
        <v>8485</v>
      </c>
      <c r="E5391" s="25" t="s">
        <v>8486</v>
      </c>
    </row>
    <row r="5392" spans="2:5" x14ac:dyDescent="0.2">
      <c r="B5392" s="25" t="s">
        <v>8487</v>
      </c>
      <c r="C5392" s="25">
        <v>543454</v>
      </c>
      <c r="D5392" s="25" t="s">
        <v>8488</v>
      </c>
      <c r="E5392" s="25" t="s">
        <v>7410</v>
      </c>
    </row>
    <row r="5393" spans="2:5" x14ac:dyDescent="0.2">
      <c r="B5393" s="25" t="s">
        <v>8489</v>
      </c>
      <c r="C5393" s="25">
        <v>543458</v>
      </c>
      <c r="D5393" s="25" t="s">
        <v>8490</v>
      </c>
      <c r="E5393" s="25" t="s">
        <v>8130</v>
      </c>
    </row>
    <row r="5394" spans="2:5" x14ac:dyDescent="0.2">
      <c r="B5394" s="25" t="s">
        <v>8491</v>
      </c>
      <c r="C5394" s="25">
        <v>543460</v>
      </c>
      <c r="D5394" s="25" t="s">
        <v>8492</v>
      </c>
      <c r="E5394" s="25" t="s">
        <v>397</v>
      </c>
    </row>
    <row r="5395" spans="2:5" x14ac:dyDescent="0.2">
      <c r="B5395" s="25" t="s">
        <v>8493</v>
      </c>
      <c r="C5395" s="25">
        <v>543461</v>
      </c>
      <c r="D5395" s="25" t="s">
        <v>8494</v>
      </c>
      <c r="E5395" s="25" t="s">
        <v>8123</v>
      </c>
    </row>
    <row r="5396" spans="2:5" x14ac:dyDescent="0.2">
      <c r="B5396" s="25" t="s">
        <v>8495</v>
      </c>
      <c r="C5396" s="25">
        <v>543462</v>
      </c>
      <c r="D5396" s="25" t="s">
        <v>1921</v>
      </c>
      <c r="E5396" s="25" t="s">
        <v>8496</v>
      </c>
    </row>
    <row r="5397" spans="2:5" x14ac:dyDescent="0.2">
      <c r="B5397" s="25" t="s">
        <v>8497</v>
      </c>
      <c r="C5397" s="25">
        <v>543463</v>
      </c>
      <c r="D5397" s="25" t="s">
        <v>8498</v>
      </c>
      <c r="E5397" s="25" t="s">
        <v>8422</v>
      </c>
    </row>
    <row r="5398" spans="2:5" x14ac:dyDescent="0.2">
      <c r="B5398" s="25" t="s">
        <v>8499</v>
      </c>
      <c r="C5398" s="25">
        <v>543464</v>
      </c>
      <c r="D5398" s="25" t="s">
        <v>8500</v>
      </c>
      <c r="E5398" s="25" t="s">
        <v>1435</v>
      </c>
    </row>
    <row r="5399" spans="2:5" x14ac:dyDescent="0.2">
      <c r="B5399" s="25" t="s">
        <v>8501</v>
      </c>
      <c r="C5399" s="25">
        <v>543465</v>
      </c>
      <c r="D5399" s="25" t="s">
        <v>8502</v>
      </c>
      <c r="E5399" s="25" t="s">
        <v>7410</v>
      </c>
    </row>
    <row r="5400" spans="2:5" x14ac:dyDescent="0.2">
      <c r="B5400" s="25" t="s">
        <v>8503</v>
      </c>
      <c r="C5400" s="25">
        <v>543470</v>
      </c>
      <c r="D5400" s="25" t="s">
        <v>6045</v>
      </c>
      <c r="E5400" s="25" t="s">
        <v>8218</v>
      </c>
    </row>
    <row r="5401" spans="2:5" x14ac:dyDescent="0.2">
      <c r="B5401" s="25" t="s">
        <v>8504</v>
      </c>
      <c r="C5401" s="25">
        <v>543471</v>
      </c>
      <c r="D5401" s="25" t="s">
        <v>8505</v>
      </c>
      <c r="E5401" s="25" t="s">
        <v>7410</v>
      </c>
    </row>
    <row r="5402" spans="2:5" x14ac:dyDescent="0.2">
      <c r="B5402" s="25" t="s">
        <v>8506</v>
      </c>
      <c r="C5402" s="25">
        <v>543472</v>
      </c>
      <c r="D5402" s="25" t="s">
        <v>8507</v>
      </c>
      <c r="E5402" s="25" t="s">
        <v>7410</v>
      </c>
    </row>
    <row r="5403" spans="2:5" x14ac:dyDescent="0.2">
      <c r="B5403" s="25" t="s">
        <v>8508</v>
      </c>
      <c r="C5403" s="25">
        <v>543473</v>
      </c>
      <c r="D5403" s="25" t="s">
        <v>8509</v>
      </c>
      <c r="E5403" s="25" t="s">
        <v>7410</v>
      </c>
    </row>
    <row r="5404" spans="2:5" x14ac:dyDescent="0.2">
      <c r="B5404" s="25" t="s">
        <v>8510</v>
      </c>
      <c r="C5404" s="25">
        <v>543474</v>
      </c>
      <c r="D5404" s="25" t="s">
        <v>8511</v>
      </c>
      <c r="E5404" s="25" t="s">
        <v>7410</v>
      </c>
    </row>
    <row r="5405" spans="2:5" x14ac:dyDescent="0.2">
      <c r="B5405" s="25" t="s">
        <v>8512</v>
      </c>
      <c r="C5405" s="25">
        <v>543475</v>
      </c>
      <c r="D5405" s="25" t="s">
        <v>8513</v>
      </c>
      <c r="E5405" s="25" t="s">
        <v>8496</v>
      </c>
    </row>
    <row r="5406" spans="2:5" x14ac:dyDescent="0.2">
      <c r="B5406" s="25" t="s">
        <v>8514</v>
      </c>
      <c r="C5406" s="25">
        <v>543481</v>
      </c>
      <c r="D5406" s="25" t="s">
        <v>8515</v>
      </c>
      <c r="E5406" s="25" t="s">
        <v>7410</v>
      </c>
    </row>
    <row r="5407" spans="2:5" x14ac:dyDescent="0.2">
      <c r="B5407" s="25" t="s">
        <v>8516</v>
      </c>
      <c r="C5407" s="25">
        <v>543482</v>
      </c>
      <c r="D5407" s="25" t="s">
        <v>8517</v>
      </c>
      <c r="E5407" s="25" t="s">
        <v>1154</v>
      </c>
    </row>
    <row r="5408" spans="2:5" x14ac:dyDescent="0.2">
      <c r="B5408" s="25" t="s">
        <v>8518</v>
      </c>
      <c r="C5408" s="25">
        <v>543489</v>
      </c>
      <c r="D5408" s="25" t="s">
        <v>8519</v>
      </c>
      <c r="E5408" s="25" t="s">
        <v>8442</v>
      </c>
    </row>
    <row r="5409" spans="2:5" x14ac:dyDescent="0.2">
      <c r="B5409" s="25" t="s">
        <v>8520</v>
      </c>
      <c r="C5409" s="25">
        <v>543490</v>
      </c>
      <c r="D5409" s="25" t="s">
        <v>8521</v>
      </c>
      <c r="E5409" s="25" t="s">
        <v>8384</v>
      </c>
    </row>
    <row r="5410" spans="2:5" x14ac:dyDescent="0.2">
      <c r="B5410" s="25" t="s">
        <v>8522</v>
      </c>
      <c r="C5410" s="25">
        <v>543497</v>
      </c>
      <c r="D5410" s="25" t="s">
        <v>8523</v>
      </c>
      <c r="E5410" s="25" t="s">
        <v>549</v>
      </c>
    </row>
    <row r="5411" spans="2:5" x14ac:dyDescent="0.2">
      <c r="B5411" s="25" t="s">
        <v>8524</v>
      </c>
      <c r="C5411" s="25">
        <v>543498</v>
      </c>
      <c r="D5411" s="25" t="s">
        <v>8525</v>
      </c>
      <c r="E5411" s="25" t="s">
        <v>8106</v>
      </c>
    </row>
    <row r="5412" spans="2:5" x14ac:dyDescent="0.2">
      <c r="B5412" s="25" t="s">
        <v>8526</v>
      </c>
      <c r="C5412" s="25">
        <v>543499</v>
      </c>
      <c r="D5412" s="25" t="s">
        <v>8527</v>
      </c>
      <c r="E5412" s="25" t="s">
        <v>427</v>
      </c>
    </row>
    <row r="5413" spans="2:5" x14ac:dyDescent="0.2">
      <c r="B5413" s="25" t="s">
        <v>8528</v>
      </c>
      <c r="C5413" s="25">
        <v>543500</v>
      </c>
      <c r="D5413" s="25" t="s">
        <v>8529</v>
      </c>
      <c r="E5413" s="25" t="s">
        <v>8123</v>
      </c>
    </row>
    <row r="5414" spans="2:5" x14ac:dyDescent="0.2">
      <c r="B5414" s="25" t="s">
        <v>8530</v>
      </c>
      <c r="C5414" s="25">
        <v>543501</v>
      </c>
      <c r="D5414" s="25" t="s">
        <v>8531</v>
      </c>
      <c r="E5414" s="25" t="s">
        <v>7410</v>
      </c>
    </row>
    <row r="5415" spans="2:5" x14ac:dyDescent="0.2">
      <c r="B5415" s="25" t="s">
        <v>8532</v>
      </c>
      <c r="C5415" s="25">
        <v>543512</v>
      </c>
      <c r="D5415" s="25" t="s">
        <v>8533</v>
      </c>
      <c r="E5415" s="25" t="s">
        <v>8534</v>
      </c>
    </row>
    <row r="5416" spans="2:5" x14ac:dyDescent="0.2">
      <c r="B5416" s="25" t="s">
        <v>8535</v>
      </c>
      <c r="C5416" s="25">
        <v>543513</v>
      </c>
      <c r="D5416" s="25" t="s">
        <v>8536</v>
      </c>
      <c r="E5416" s="25" t="s">
        <v>8123</v>
      </c>
    </row>
    <row r="5417" spans="2:5" x14ac:dyDescent="0.2">
      <c r="B5417" s="25" t="s">
        <v>8537</v>
      </c>
      <c r="C5417" s="25">
        <v>543514</v>
      </c>
      <c r="D5417" s="25" t="s">
        <v>8538</v>
      </c>
      <c r="E5417" s="25" t="s">
        <v>8155</v>
      </c>
    </row>
    <row r="5418" spans="2:5" x14ac:dyDescent="0.2">
      <c r="B5418" s="25" t="s">
        <v>8539</v>
      </c>
      <c r="C5418" s="25">
        <v>543515</v>
      </c>
      <c r="D5418" s="25" t="s">
        <v>8540</v>
      </c>
      <c r="E5418" s="25" t="s">
        <v>8123</v>
      </c>
    </row>
    <row r="5419" spans="2:5" x14ac:dyDescent="0.2">
      <c r="B5419" s="25" t="s">
        <v>8541</v>
      </c>
      <c r="C5419" s="25">
        <v>543516</v>
      </c>
      <c r="D5419" s="25" t="s">
        <v>8542</v>
      </c>
      <c r="E5419" s="25" t="s">
        <v>8123</v>
      </c>
    </row>
    <row r="5420" spans="2:5" x14ac:dyDescent="0.2">
      <c r="B5420" s="25" t="s">
        <v>8543</v>
      </c>
      <c r="C5420" s="25">
        <v>543517</v>
      </c>
      <c r="D5420" s="25" t="s">
        <v>8544</v>
      </c>
      <c r="E5420" s="25" t="s">
        <v>712</v>
      </c>
    </row>
    <row r="5421" spans="2:5" x14ac:dyDescent="0.2">
      <c r="B5421" s="25" t="s">
        <v>8545</v>
      </c>
      <c r="C5421" s="25">
        <v>543518</v>
      </c>
      <c r="D5421" s="25" t="s">
        <v>8546</v>
      </c>
      <c r="E5421" s="25" t="s">
        <v>8140</v>
      </c>
    </row>
    <row r="5422" spans="2:5" x14ac:dyDescent="0.2">
      <c r="B5422" s="25" t="s">
        <v>8547</v>
      </c>
      <c r="C5422" s="25">
        <v>543519</v>
      </c>
      <c r="D5422" s="25" t="s">
        <v>8548</v>
      </c>
      <c r="E5422" s="25" t="s">
        <v>8322</v>
      </c>
    </row>
    <row r="5423" spans="2:5" x14ac:dyDescent="0.2">
      <c r="B5423" s="25" t="s">
        <v>8549</v>
      </c>
      <c r="C5423" s="25">
        <v>543520</v>
      </c>
      <c r="D5423" s="25" t="s">
        <v>8550</v>
      </c>
      <c r="E5423" s="25" t="s">
        <v>8288</v>
      </c>
    </row>
    <row r="5424" spans="2:5" x14ac:dyDescent="0.2">
      <c r="B5424" s="25" t="s">
        <v>8551</v>
      </c>
      <c r="C5424" s="25">
        <v>543521</v>
      </c>
      <c r="D5424" s="25" t="s">
        <v>8552</v>
      </c>
      <c r="E5424" s="25" t="s">
        <v>8306</v>
      </c>
    </row>
    <row r="5425" spans="2:5" x14ac:dyDescent="0.2">
      <c r="B5425" s="25" t="s">
        <v>8553</v>
      </c>
      <c r="C5425" s="25">
        <v>543522</v>
      </c>
      <c r="D5425" s="25" t="s">
        <v>8554</v>
      </c>
      <c r="E5425" s="25" t="s">
        <v>8555</v>
      </c>
    </row>
    <row r="5426" spans="2:5" x14ac:dyDescent="0.2">
      <c r="B5426" s="25" t="s">
        <v>8556</v>
      </c>
      <c r="C5426" s="25">
        <v>543523</v>
      </c>
      <c r="D5426" s="25" t="s">
        <v>8557</v>
      </c>
      <c r="E5426" s="25" t="s">
        <v>815</v>
      </c>
    </row>
    <row r="5427" spans="2:5" x14ac:dyDescent="0.2">
      <c r="B5427" s="25" t="s">
        <v>8558</v>
      </c>
      <c r="C5427" s="25">
        <v>543524</v>
      </c>
      <c r="D5427" s="25" t="s">
        <v>8559</v>
      </c>
      <c r="E5427" s="25" t="s">
        <v>8288</v>
      </c>
    </row>
    <row r="5428" spans="2:5" x14ac:dyDescent="0.2">
      <c r="B5428" s="25" t="s">
        <v>8560</v>
      </c>
      <c r="C5428" s="25">
        <v>543525</v>
      </c>
      <c r="D5428" s="25" t="s">
        <v>5958</v>
      </c>
      <c r="E5428" s="25" t="s">
        <v>8496</v>
      </c>
    </row>
    <row r="5429" spans="2:5" x14ac:dyDescent="0.2">
      <c r="B5429" s="25" t="s">
        <v>8561</v>
      </c>
      <c r="C5429" s="25">
        <v>543526</v>
      </c>
      <c r="D5429" s="25" t="s">
        <v>8562</v>
      </c>
      <c r="E5429" s="25" t="s">
        <v>2801</v>
      </c>
    </row>
    <row r="5430" spans="2:5" x14ac:dyDescent="0.2">
      <c r="B5430" s="25" t="s">
        <v>8563</v>
      </c>
      <c r="C5430" s="25">
        <v>543527</v>
      </c>
      <c r="D5430" s="25" t="s">
        <v>8564</v>
      </c>
      <c r="E5430" s="25" t="s">
        <v>8435</v>
      </c>
    </row>
    <row r="5431" spans="2:5" x14ac:dyDescent="0.2">
      <c r="B5431" s="25" t="s">
        <v>8565</v>
      </c>
      <c r="C5431" s="25">
        <v>543528</v>
      </c>
      <c r="D5431" s="25" t="s">
        <v>8566</v>
      </c>
      <c r="E5431" s="25" t="s">
        <v>712</v>
      </c>
    </row>
    <row r="5432" spans="2:5" x14ac:dyDescent="0.2">
      <c r="B5432" s="25" t="s">
        <v>8567</v>
      </c>
      <c r="C5432" s="25">
        <v>543529</v>
      </c>
      <c r="D5432" s="25" t="s">
        <v>8568</v>
      </c>
      <c r="E5432" s="25" t="s">
        <v>8442</v>
      </c>
    </row>
    <row r="5433" spans="2:5" x14ac:dyDescent="0.2">
      <c r="B5433" s="25" t="s">
        <v>8569</v>
      </c>
      <c r="C5433" s="25">
        <v>543530</v>
      </c>
      <c r="D5433" s="25" t="s">
        <v>8570</v>
      </c>
      <c r="E5433" s="25" t="s">
        <v>897</v>
      </c>
    </row>
    <row r="5434" spans="2:5" x14ac:dyDescent="0.2">
      <c r="B5434" s="25" t="s">
        <v>8571</v>
      </c>
      <c r="C5434" s="25">
        <v>543531</v>
      </c>
      <c r="D5434" s="25" t="s">
        <v>8572</v>
      </c>
      <c r="E5434" s="25" t="s">
        <v>587</v>
      </c>
    </row>
    <row r="5435" spans="2:5" x14ac:dyDescent="0.2">
      <c r="B5435" s="25" t="s">
        <v>8573</v>
      </c>
      <c r="C5435" s="25">
        <v>543532</v>
      </c>
      <c r="D5435" s="25" t="s">
        <v>8574</v>
      </c>
      <c r="E5435" s="25" t="s">
        <v>8140</v>
      </c>
    </row>
    <row r="5436" spans="2:5" x14ac:dyDescent="0.2">
      <c r="B5436" s="25" t="s">
        <v>8575</v>
      </c>
      <c r="C5436" s="25">
        <v>543533</v>
      </c>
      <c r="D5436" s="25" t="s">
        <v>8576</v>
      </c>
      <c r="E5436" s="25" t="s">
        <v>8496</v>
      </c>
    </row>
    <row r="5437" spans="2:5" x14ac:dyDescent="0.2">
      <c r="B5437" s="25" t="s">
        <v>8577</v>
      </c>
      <c r="C5437" s="25">
        <v>543534</v>
      </c>
      <c r="D5437" s="25" t="s">
        <v>8578</v>
      </c>
      <c r="E5437" s="25" t="s">
        <v>549</v>
      </c>
    </row>
    <row r="5438" spans="2:5" x14ac:dyDescent="0.2">
      <c r="B5438" s="25" t="s">
        <v>8579</v>
      </c>
      <c r="C5438" s="25">
        <v>543535</v>
      </c>
      <c r="D5438" s="25" t="s">
        <v>8580</v>
      </c>
      <c r="E5438" s="25" t="s">
        <v>8359</v>
      </c>
    </row>
    <row r="5439" spans="2:5" x14ac:dyDescent="0.2">
      <c r="B5439" s="25" t="s">
        <v>8581</v>
      </c>
      <c r="C5439" s="25">
        <v>543536</v>
      </c>
      <c r="D5439" s="25" t="s">
        <v>8582</v>
      </c>
      <c r="E5439" s="25" t="s">
        <v>8115</v>
      </c>
    </row>
    <row r="5440" spans="2:5" x14ac:dyDescent="0.2">
      <c r="B5440" s="25" t="s">
        <v>8583</v>
      </c>
      <c r="C5440" s="25">
        <v>590136</v>
      </c>
      <c r="D5440" s="25" t="s">
        <v>8584</v>
      </c>
      <c r="E5440" s="25" t="s">
        <v>7410</v>
      </c>
    </row>
    <row r="5441" spans="2:5" x14ac:dyDescent="0.2">
      <c r="B5441" s="25" t="s">
        <v>8585</v>
      </c>
      <c r="C5441" s="25">
        <v>590137</v>
      </c>
      <c r="D5441" s="25" t="s">
        <v>8586</v>
      </c>
      <c r="E5441" s="25" t="s">
        <v>7410</v>
      </c>
    </row>
    <row r="5442" spans="2:5" x14ac:dyDescent="0.2">
      <c r="B5442" s="25" t="s">
        <v>8587</v>
      </c>
      <c r="C5442" s="25">
        <v>590138</v>
      </c>
      <c r="D5442" s="25" t="s">
        <v>8588</v>
      </c>
      <c r="E5442" s="25" t="s">
        <v>7410</v>
      </c>
    </row>
  </sheetData>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7B72-50D6-BF48-B4C4-3160C9062D72}">
  <dimension ref="A1:M101"/>
  <sheetViews>
    <sheetView workbookViewId="0">
      <selection activeCell="J10" sqref="J10"/>
    </sheetView>
  </sheetViews>
  <sheetFormatPr baseColWidth="10" defaultRowHeight="15" x14ac:dyDescent="0.2"/>
  <cols>
    <col min="1" max="1" width="2" customWidth="1"/>
    <col min="2" max="2" width="31" bestFit="1" customWidth="1"/>
    <col min="4" max="4" width="12.5" customWidth="1"/>
    <col min="5" max="5" width="12.6640625" customWidth="1"/>
    <col min="6" max="6" width="13.1640625" customWidth="1"/>
  </cols>
  <sheetData>
    <row r="1" spans="1:13" x14ac:dyDescent="0.2">
      <c r="A1" s="25"/>
      <c r="B1" s="25"/>
      <c r="C1" s="25"/>
      <c r="D1" s="25"/>
      <c r="E1" s="25"/>
      <c r="F1" s="25"/>
      <c r="G1" s="25"/>
      <c r="H1" s="25"/>
      <c r="I1" s="25"/>
      <c r="J1" s="25"/>
      <c r="K1" s="25"/>
      <c r="L1" s="25"/>
      <c r="M1" s="25"/>
    </row>
    <row r="2" spans="1:13" x14ac:dyDescent="0.2">
      <c r="A2" s="25"/>
      <c r="B2" s="25"/>
      <c r="C2" s="25"/>
      <c r="D2" s="25"/>
      <c r="E2" s="25"/>
      <c r="F2" s="25"/>
      <c r="G2" s="25"/>
      <c r="H2" s="25"/>
      <c r="I2" s="25"/>
      <c r="J2" s="25"/>
      <c r="K2" s="25"/>
      <c r="L2" s="25"/>
      <c r="M2" s="25"/>
    </row>
    <row r="3" spans="1:13" ht="21" x14ac:dyDescent="0.25">
      <c r="A3" s="25"/>
      <c r="B3" s="228" t="s">
        <v>8678</v>
      </c>
      <c r="C3" s="25"/>
      <c r="D3" s="25"/>
      <c r="E3" s="25"/>
      <c r="F3" s="25"/>
      <c r="G3" s="25"/>
      <c r="H3" s="25"/>
      <c r="I3" s="25"/>
      <c r="J3" s="25"/>
      <c r="K3" s="25"/>
      <c r="L3" s="25"/>
      <c r="M3" s="25"/>
    </row>
    <row r="4" spans="1:13" x14ac:dyDescent="0.2">
      <c r="A4" s="25"/>
      <c r="B4" s="25" t="s">
        <v>8679</v>
      </c>
      <c r="C4" s="25"/>
      <c r="D4" s="25"/>
      <c r="E4" s="25"/>
      <c r="F4" s="25"/>
      <c r="G4" s="25"/>
      <c r="H4" s="25"/>
      <c r="I4" s="25"/>
      <c r="J4" s="25"/>
      <c r="K4" s="25"/>
      <c r="L4" s="25"/>
      <c r="M4" s="25"/>
    </row>
    <row r="5" spans="1:13" ht="48" x14ac:dyDescent="0.2">
      <c r="A5" s="25"/>
      <c r="B5" s="229" t="s">
        <v>8680</v>
      </c>
      <c r="C5" s="229" t="s">
        <v>8681</v>
      </c>
      <c r="D5" s="229" t="s">
        <v>8682</v>
      </c>
      <c r="E5" s="229" t="s">
        <v>8683</v>
      </c>
      <c r="F5" s="229" t="s">
        <v>8684</v>
      </c>
      <c r="G5" s="229" t="s">
        <v>8685</v>
      </c>
      <c r="H5" s="229" t="s">
        <v>8686</v>
      </c>
      <c r="I5" s="229" t="s">
        <v>8687</v>
      </c>
      <c r="J5" s="229" t="s">
        <v>8688</v>
      </c>
      <c r="K5" s="229" t="s">
        <v>8689</v>
      </c>
      <c r="L5" s="229" t="s">
        <v>249</v>
      </c>
      <c r="M5" s="229" t="s">
        <v>8690</v>
      </c>
    </row>
    <row r="6" spans="1:13" x14ac:dyDescent="0.2">
      <c r="A6" s="25"/>
      <c r="B6" s="230" t="s">
        <v>8691</v>
      </c>
      <c r="C6" s="231">
        <v>13</v>
      </c>
      <c r="D6" s="232" t="s">
        <v>8692</v>
      </c>
      <c r="E6" s="232" t="s">
        <v>8693</v>
      </c>
      <c r="F6" s="233">
        <v>1.9856</v>
      </c>
      <c r="G6" s="232" t="s">
        <v>8694</v>
      </c>
      <c r="H6" s="232" t="s">
        <v>8695</v>
      </c>
      <c r="I6" s="233">
        <v>0.11509999999999999</v>
      </c>
      <c r="J6" s="233">
        <v>0.92869999999999997</v>
      </c>
      <c r="K6" s="234">
        <v>4.3499999999999996</v>
      </c>
      <c r="L6" s="235">
        <v>0.2298</v>
      </c>
      <c r="M6" s="235">
        <v>0.58599999999999997</v>
      </c>
    </row>
    <row r="7" spans="1:13" x14ac:dyDescent="0.2">
      <c r="A7" s="25"/>
      <c r="B7" s="236" t="s">
        <v>8696</v>
      </c>
      <c r="C7" s="237">
        <v>13</v>
      </c>
      <c r="D7" s="238" t="s">
        <v>8697</v>
      </c>
      <c r="E7" s="238" t="s">
        <v>8698</v>
      </c>
      <c r="F7" s="239">
        <v>0.78180000000000005</v>
      </c>
      <c r="G7" s="238" t="s">
        <v>8699</v>
      </c>
      <c r="H7" s="238" t="s">
        <v>8700</v>
      </c>
      <c r="I7" s="239">
        <v>1.1299999999999999E-2</v>
      </c>
      <c r="J7" s="239">
        <v>8.5900000000000004E-2</v>
      </c>
      <c r="K7" s="240">
        <v>2.4</v>
      </c>
      <c r="L7" s="241">
        <v>0.41689999999999999</v>
      </c>
      <c r="M7" s="241">
        <v>3.4000000000000002E-2</v>
      </c>
    </row>
    <row r="8" spans="1:13" x14ac:dyDescent="0.2">
      <c r="A8" s="25"/>
      <c r="B8" s="236" t="s">
        <v>8701</v>
      </c>
      <c r="C8" s="237">
        <v>6</v>
      </c>
      <c r="D8" s="238" t="s">
        <v>8702</v>
      </c>
      <c r="E8" s="238" t="s">
        <v>8703</v>
      </c>
      <c r="F8" s="239">
        <v>0.57550000000000001</v>
      </c>
      <c r="G8" s="238" t="s">
        <v>8699</v>
      </c>
      <c r="H8" s="238" t="s">
        <v>8699</v>
      </c>
      <c r="I8" s="239">
        <v>-5.2400000000000002E-2</v>
      </c>
      <c r="J8" s="239">
        <v>-30.164000000000001</v>
      </c>
      <c r="K8" s="240">
        <v>0.99</v>
      </c>
      <c r="L8" s="241">
        <v>1.0076000000000001</v>
      </c>
      <c r="M8" s="241">
        <v>-0.59809999999999997</v>
      </c>
    </row>
    <row r="9" spans="1:13" x14ac:dyDescent="0.2">
      <c r="A9" s="25"/>
      <c r="B9" s="236" t="s">
        <v>8704</v>
      </c>
      <c r="C9" s="237">
        <v>323</v>
      </c>
      <c r="D9" s="238" t="s">
        <v>8705</v>
      </c>
      <c r="E9" s="238" t="s">
        <v>8706</v>
      </c>
      <c r="F9" s="239">
        <v>1.2716000000000001</v>
      </c>
      <c r="G9" s="238" t="s">
        <v>8707</v>
      </c>
      <c r="H9" s="238" t="s">
        <v>8708</v>
      </c>
      <c r="I9" s="239">
        <v>4.4999999999999997E-3</v>
      </c>
      <c r="J9" s="239">
        <v>0.13250000000000001</v>
      </c>
      <c r="K9" s="240">
        <v>2.82</v>
      </c>
      <c r="L9" s="241">
        <v>0.35399999999999998</v>
      </c>
      <c r="M9" s="241">
        <v>9.5200000000000007E-2</v>
      </c>
    </row>
    <row r="10" spans="1:13" x14ac:dyDescent="0.2">
      <c r="A10" s="25"/>
      <c r="B10" s="236" t="s">
        <v>8709</v>
      </c>
      <c r="C10" s="237">
        <v>12</v>
      </c>
      <c r="D10" s="238" t="s">
        <v>8710</v>
      </c>
      <c r="E10" s="238" t="s">
        <v>8711</v>
      </c>
      <c r="F10" s="239">
        <v>0.504</v>
      </c>
      <c r="G10" s="238" t="s">
        <v>8712</v>
      </c>
      <c r="H10" s="238" t="s">
        <v>8713</v>
      </c>
      <c r="I10" s="239">
        <v>-2.3699999999999999E-2</v>
      </c>
      <c r="J10" s="239">
        <v>-0.48880000000000001</v>
      </c>
      <c r="K10" s="240">
        <v>1.17</v>
      </c>
      <c r="L10" s="241">
        <v>0.85499999999999998</v>
      </c>
      <c r="M10" s="241">
        <v>-3.5000000000000003E-2</v>
      </c>
    </row>
    <row r="11" spans="1:13" x14ac:dyDescent="0.2">
      <c r="A11" s="25"/>
      <c r="B11" s="236" t="s">
        <v>8714</v>
      </c>
      <c r="C11" s="237">
        <v>107</v>
      </c>
      <c r="D11" s="238" t="s">
        <v>8715</v>
      </c>
      <c r="E11" s="238" t="s">
        <v>8716</v>
      </c>
      <c r="F11" s="239">
        <v>1.1894</v>
      </c>
      <c r="G11" s="238" t="s">
        <v>8717</v>
      </c>
      <c r="H11" s="238" t="s">
        <v>8718</v>
      </c>
      <c r="I11" s="239">
        <v>1.26E-2</v>
      </c>
      <c r="J11" s="239">
        <v>0.25409999999999999</v>
      </c>
      <c r="K11" s="240">
        <v>1.94</v>
      </c>
      <c r="L11" s="241">
        <v>0.51680000000000004</v>
      </c>
      <c r="M11" s="241">
        <v>5.9299999999999999E-2</v>
      </c>
    </row>
    <row r="12" spans="1:13" x14ac:dyDescent="0.2">
      <c r="A12" s="25"/>
      <c r="B12" s="236" t="s">
        <v>8719</v>
      </c>
      <c r="C12" s="237">
        <v>32</v>
      </c>
      <c r="D12" s="238" t="s">
        <v>8720</v>
      </c>
      <c r="E12" s="238" t="s">
        <v>8721</v>
      </c>
      <c r="F12" s="239" t="s">
        <v>8722</v>
      </c>
      <c r="G12" s="238" t="s">
        <v>8723</v>
      </c>
      <c r="H12" s="238" t="s">
        <v>8699</v>
      </c>
      <c r="I12" s="239">
        <v>2.86E-2</v>
      </c>
      <c r="J12" s="239">
        <v>95.335899999999995</v>
      </c>
      <c r="K12" s="240">
        <v>0.44</v>
      </c>
      <c r="L12" s="241">
        <v>2.2858999999999998</v>
      </c>
      <c r="M12" s="241">
        <v>1.18E-2</v>
      </c>
    </row>
    <row r="13" spans="1:13" x14ac:dyDescent="0.2">
      <c r="A13" s="25"/>
      <c r="B13" s="236" t="s">
        <v>8724</v>
      </c>
      <c r="C13" s="237">
        <v>5</v>
      </c>
      <c r="D13" s="238" t="s">
        <v>8725</v>
      </c>
      <c r="E13" s="238" t="s">
        <v>8699</v>
      </c>
      <c r="F13" s="239" t="s">
        <v>8722</v>
      </c>
      <c r="G13" s="238" t="s">
        <v>8699</v>
      </c>
      <c r="H13" s="238" t="s">
        <v>8699</v>
      </c>
      <c r="I13" s="239">
        <v>4.0500000000000001E-2</v>
      </c>
      <c r="J13" s="239">
        <v>14.611599999999999</v>
      </c>
      <c r="K13" s="240">
        <v>0.53</v>
      </c>
      <c r="L13" s="241">
        <v>1.9044000000000001</v>
      </c>
      <c r="M13" s="241">
        <v>2.1999999999999999E-2</v>
      </c>
    </row>
    <row r="14" spans="1:13" x14ac:dyDescent="0.2">
      <c r="A14" s="25"/>
      <c r="B14" s="236" t="s">
        <v>8726</v>
      </c>
      <c r="C14" s="237">
        <v>19</v>
      </c>
      <c r="D14" s="238" t="s">
        <v>8727</v>
      </c>
      <c r="E14" s="238" t="s">
        <v>8728</v>
      </c>
      <c r="F14" s="239">
        <v>1.4121999999999999</v>
      </c>
      <c r="G14" s="238" t="s">
        <v>8729</v>
      </c>
      <c r="H14" s="238" t="s">
        <v>8730</v>
      </c>
      <c r="I14" s="239">
        <v>1.9800000000000002E-2</v>
      </c>
      <c r="J14" s="239">
        <v>0.23780000000000001</v>
      </c>
      <c r="K14" s="240">
        <v>1.88</v>
      </c>
      <c r="L14" s="241">
        <v>0.53269999999999995</v>
      </c>
      <c r="M14" s="241">
        <v>4.3099999999999999E-2</v>
      </c>
    </row>
    <row r="15" spans="1:13" x14ac:dyDescent="0.2">
      <c r="A15" s="25"/>
      <c r="B15" s="236" t="s">
        <v>8731</v>
      </c>
      <c r="C15" s="237">
        <v>5</v>
      </c>
      <c r="D15" s="238" t="s">
        <v>8732</v>
      </c>
      <c r="E15" s="238" t="s">
        <v>8733</v>
      </c>
      <c r="F15" s="239">
        <v>2.2700000000000001E-2</v>
      </c>
      <c r="G15" s="238" t="s">
        <v>8699</v>
      </c>
      <c r="H15" s="238" t="s">
        <v>8699</v>
      </c>
      <c r="I15" s="239">
        <v>-4.3499999999999997E-2</v>
      </c>
      <c r="J15" s="239">
        <v>-0.34010000000000001</v>
      </c>
      <c r="K15" s="240">
        <v>2</v>
      </c>
      <c r="L15" s="241">
        <v>0.49909999999999999</v>
      </c>
      <c r="M15" s="241">
        <v>-0.1042</v>
      </c>
    </row>
    <row r="16" spans="1:13" x14ac:dyDescent="0.2">
      <c r="A16" s="25"/>
      <c r="B16" s="236" t="s">
        <v>8734</v>
      </c>
      <c r="C16" s="237">
        <v>17</v>
      </c>
      <c r="D16" s="238" t="s">
        <v>8735</v>
      </c>
      <c r="E16" s="238" t="s">
        <v>8736</v>
      </c>
      <c r="F16" s="239">
        <v>1.1020000000000001</v>
      </c>
      <c r="G16" s="238" t="s">
        <v>8737</v>
      </c>
      <c r="H16" s="238" t="s">
        <v>8738</v>
      </c>
      <c r="I16" s="239">
        <v>6.4999999999999997E-3</v>
      </c>
      <c r="J16" s="239">
        <v>4.8500000000000001E-2</v>
      </c>
      <c r="K16" s="240">
        <v>1.0900000000000001</v>
      </c>
      <c r="L16" s="241">
        <v>0.91920000000000002</v>
      </c>
      <c r="M16" s="241">
        <v>0.17419999999999999</v>
      </c>
    </row>
    <row r="17" spans="1:13" x14ac:dyDescent="0.2">
      <c r="A17" s="25"/>
      <c r="B17" s="236" t="s">
        <v>8739</v>
      </c>
      <c r="C17" s="237">
        <v>174</v>
      </c>
      <c r="D17" s="238" t="s">
        <v>8740</v>
      </c>
      <c r="E17" s="238" t="s">
        <v>8741</v>
      </c>
      <c r="F17" s="239">
        <v>1.6182000000000001</v>
      </c>
      <c r="G17" s="238" t="s">
        <v>8742</v>
      </c>
      <c r="H17" s="238" t="s">
        <v>8743</v>
      </c>
      <c r="I17" s="239">
        <v>5.7000000000000002E-3</v>
      </c>
      <c r="J17" s="239">
        <v>2.6059000000000001</v>
      </c>
      <c r="K17" s="240">
        <v>0.8</v>
      </c>
      <c r="L17" s="241">
        <v>1.2566999999999999</v>
      </c>
      <c r="M17" s="241">
        <v>1.12E-2</v>
      </c>
    </row>
    <row r="18" spans="1:13" x14ac:dyDescent="0.2">
      <c r="A18" s="25"/>
      <c r="B18" s="236" t="s">
        <v>8744</v>
      </c>
      <c r="C18" s="237">
        <v>48</v>
      </c>
      <c r="D18" s="238" t="s">
        <v>8745</v>
      </c>
      <c r="E18" s="238" t="s">
        <v>8746</v>
      </c>
      <c r="F18" s="239">
        <v>2.2262</v>
      </c>
      <c r="G18" s="238" t="s">
        <v>8747</v>
      </c>
      <c r="H18" s="238" t="s">
        <v>8748</v>
      </c>
      <c r="I18" s="239">
        <v>3.0599999999999999E-2</v>
      </c>
      <c r="J18" s="239">
        <v>0.55020000000000002</v>
      </c>
      <c r="K18" s="240">
        <v>2.0099999999999998</v>
      </c>
      <c r="L18" s="241">
        <v>0.49740000000000001</v>
      </c>
      <c r="M18" s="241">
        <v>0.1716</v>
      </c>
    </row>
    <row r="19" spans="1:13" x14ac:dyDescent="0.2">
      <c r="A19" s="25"/>
      <c r="B19" s="236" t="s">
        <v>8749</v>
      </c>
      <c r="C19" s="237">
        <v>58</v>
      </c>
      <c r="D19" s="238" t="s">
        <v>8750</v>
      </c>
      <c r="E19" s="238" t="s">
        <v>8751</v>
      </c>
      <c r="F19" s="239">
        <v>1.1295999999999999</v>
      </c>
      <c r="G19" s="238" t="s">
        <v>8752</v>
      </c>
      <c r="H19" s="238" t="s">
        <v>8753</v>
      </c>
      <c r="I19" s="239">
        <v>-1.6000000000000001E-3</v>
      </c>
      <c r="J19" s="239">
        <v>-2.2100000000000002E-2</v>
      </c>
      <c r="K19" s="240">
        <v>4.08</v>
      </c>
      <c r="L19" s="241">
        <v>0.24529999999999999</v>
      </c>
      <c r="M19" s="241">
        <v>0.1348</v>
      </c>
    </row>
    <row r="20" spans="1:13" x14ac:dyDescent="0.2">
      <c r="A20" s="25"/>
      <c r="B20" s="236" t="s">
        <v>8754</v>
      </c>
      <c r="C20" s="237">
        <v>8</v>
      </c>
      <c r="D20" s="238" t="s">
        <v>8755</v>
      </c>
      <c r="E20" s="238" t="s">
        <v>8756</v>
      </c>
      <c r="F20" s="239">
        <v>0.76100000000000001</v>
      </c>
      <c r="G20" s="238" t="s">
        <v>8757</v>
      </c>
      <c r="H20" s="238" t="s">
        <v>8699</v>
      </c>
      <c r="I20" s="239">
        <v>-5.0299999999999997E-2</v>
      </c>
      <c r="J20" s="239">
        <v>-0.91369999999999996</v>
      </c>
      <c r="K20" s="240">
        <v>0.98</v>
      </c>
      <c r="L20" s="241">
        <v>1.0202</v>
      </c>
      <c r="M20" s="241">
        <v>-3.5000000000000001E-3</v>
      </c>
    </row>
    <row r="21" spans="1:13" x14ac:dyDescent="0.2">
      <c r="A21" s="25"/>
      <c r="B21" s="236" t="s">
        <v>8758</v>
      </c>
      <c r="C21" s="237">
        <v>128</v>
      </c>
      <c r="D21" s="238" t="s">
        <v>8759</v>
      </c>
      <c r="E21" s="238" t="s">
        <v>8760</v>
      </c>
      <c r="F21" s="239">
        <v>2.2109000000000001</v>
      </c>
      <c r="G21" s="238" t="s">
        <v>8761</v>
      </c>
      <c r="H21" s="238" t="s">
        <v>8762</v>
      </c>
      <c r="I21" s="239">
        <v>3.6499999999999998E-2</v>
      </c>
      <c r="J21" s="239">
        <v>0.36159999999999998</v>
      </c>
      <c r="K21" s="240">
        <v>1.48</v>
      </c>
      <c r="L21" s="241">
        <v>0.67430000000000001</v>
      </c>
      <c r="M21" s="241">
        <v>0.1191</v>
      </c>
    </row>
    <row r="22" spans="1:13" x14ac:dyDescent="0.2">
      <c r="A22" s="25"/>
      <c r="B22" s="236" t="s">
        <v>8763</v>
      </c>
      <c r="C22" s="237">
        <v>10</v>
      </c>
      <c r="D22" s="238" t="s">
        <v>8764</v>
      </c>
      <c r="E22" s="238" t="s">
        <v>8765</v>
      </c>
      <c r="F22" s="239">
        <v>3.6067999999999998</v>
      </c>
      <c r="G22" s="238" t="s">
        <v>8766</v>
      </c>
      <c r="H22" s="238" t="s">
        <v>8767</v>
      </c>
      <c r="I22" s="239">
        <v>6.88E-2</v>
      </c>
      <c r="J22" s="239">
        <v>0.69799999999999995</v>
      </c>
      <c r="K22" s="240">
        <v>1.94</v>
      </c>
      <c r="L22" s="241">
        <v>0.51559999999999995</v>
      </c>
      <c r="M22" s="241">
        <v>0.22140000000000001</v>
      </c>
    </row>
    <row r="23" spans="1:13" x14ac:dyDescent="0.2">
      <c r="A23" s="25"/>
      <c r="B23" s="236" t="s">
        <v>8768</v>
      </c>
      <c r="C23" s="237">
        <v>167</v>
      </c>
      <c r="D23" s="238" t="s">
        <v>8769</v>
      </c>
      <c r="E23" s="238" t="s">
        <v>8770</v>
      </c>
      <c r="F23" s="239">
        <v>1.8420000000000001</v>
      </c>
      <c r="G23" s="238" t="s">
        <v>8771</v>
      </c>
      <c r="H23" s="238" t="s">
        <v>8772</v>
      </c>
      <c r="I23" s="239">
        <v>2.2499999999999999E-2</v>
      </c>
      <c r="J23" s="239">
        <v>0.23449999999999999</v>
      </c>
      <c r="K23" s="240">
        <v>2.0299999999999998</v>
      </c>
      <c r="L23" s="241">
        <v>0.4914</v>
      </c>
      <c r="M23" s="241">
        <v>0.20749999999999999</v>
      </c>
    </row>
    <row r="24" spans="1:13" x14ac:dyDescent="0.2">
      <c r="A24" s="25"/>
      <c r="B24" s="236" t="s">
        <v>8773</v>
      </c>
      <c r="C24" s="237">
        <v>2</v>
      </c>
      <c r="D24" s="238" t="s">
        <v>8774</v>
      </c>
      <c r="E24" s="238" t="s">
        <v>8775</v>
      </c>
      <c r="F24" s="239">
        <v>3.2869000000000002</v>
      </c>
      <c r="G24" s="238" t="s">
        <v>8699</v>
      </c>
      <c r="H24" s="238" t="s">
        <v>8776</v>
      </c>
      <c r="I24" s="239">
        <v>8.2900000000000001E-2</v>
      </c>
      <c r="J24" s="239">
        <v>0.433</v>
      </c>
      <c r="K24" s="240">
        <v>4.04</v>
      </c>
      <c r="L24" s="241">
        <v>0.24759999999999999</v>
      </c>
      <c r="M24" s="241">
        <v>0.29709999999999998</v>
      </c>
    </row>
    <row r="25" spans="1:13" x14ac:dyDescent="0.2">
      <c r="A25" s="25"/>
      <c r="B25" s="236" t="s">
        <v>8777</v>
      </c>
      <c r="C25" s="237">
        <v>132</v>
      </c>
      <c r="D25" s="238" t="s">
        <v>8778</v>
      </c>
      <c r="E25" s="238" t="s">
        <v>8779</v>
      </c>
      <c r="F25" s="239">
        <v>0.67200000000000004</v>
      </c>
      <c r="G25" s="238" t="s">
        <v>8780</v>
      </c>
      <c r="H25" s="238" t="s">
        <v>8781</v>
      </c>
      <c r="I25" s="239">
        <v>1.18E-2</v>
      </c>
      <c r="J25" s="239">
        <v>8.9800000000000005E-2</v>
      </c>
      <c r="K25" s="240">
        <v>2.36</v>
      </c>
      <c r="L25" s="241">
        <v>0.42309999999999998</v>
      </c>
      <c r="M25" s="241">
        <v>0.1386</v>
      </c>
    </row>
    <row r="26" spans="1:13" x14ac:dyDescent="0.2">
      <c r="A26" s="25"/>
      <c r="B26" s="236" t="s">
        <v>8782</v>
      </c>
      <c r="C26" s="237">
        <v>6</v>
      </c>
      <c r="D26" s="238" t="s">
        <v>8783</v>
      </c>
      <c r="E26" s="238" t="s">
        <v>8784</v>
      </c>
      <c r="F26" s="239">
        <v>1.2366999999999999</v>
      </c>
      <c r="G26" s="238" t="s">
        <v>8699</v>
      </c>
      <c r="H26" s="238" t="s">
        <v>8699</v>
      </c>
      <c r="I26" s="239">
        <v>4.5999999999999999E-3</v>
      </c>
      <c r="J26" s="239">
        <v>0.13669999999999999</v>
      </c>
      <c r="K26" s="240">
        <v>1.82</v>
      </c>
      <c r="L26" s="241">
        <v>0.55100000000000005</v>
      </c>
      <c r="M26" s="241">
        <v>0.08</v>
      </c>
    </row>
    <row r="27" spans="1:13" x14ac:dyDescent="0.2">
      <c r="A27" s="25"/>
      <c r="B27" s="236" t="s">
        <v>8785</v>
      </c>
      <c r="C27" s="237">
        <v>92</v>
      </c>
      <c r="D27" s="238" t="s">
        <v>8786</v>
      </c>
      <c r="E27" s="238" t="s">
        <v>8787</v>
      </c>
      <c r="F27" s="239">
        <v>1.8812</v>
      </c>
      <c r="G27" s="238" t="s">
        <v>8788</v>
      </c>
      <c r="H27" s="238" t="s">
        <v>8789</v>
      </c>
      <c r="I27" s="239">
        <v>4.1099999999999998E-2</v>
      </c>
      <c r="J27" s="239">
        <v>0.48170000000000002</v>
      </c>
      <c r="K27" s="240">
        <v>0.95</v>
      </c>
      <c r="L27" s="241">
        <v>1.0471999999999999</v>
      </c>
      <c r="M27" s="241">
        <v>5.33E-2</v>
      </c>
    </row>
    <row r="28" spans="1:13" x14ac:dyDescent="0.2">
      <c r="A28" s="25"/>
      <c r="B28" s="236" t="s">
        <v>378</v>
      </c>
      <c r="C28" s="237">
        <v>13</v>
      </c>
      <c r="D28" s="238" t="s">
        <v>8790</v>
      </c>
      <c r="E28" s="238" t="s">
        <v>8791</v>
      </c>
      <c r="F28" s="239">
        <v>0.74070000000000003</v>
      </c>
      <c r="G28" s="238" t="s">
        <v>8792</v>
      </c>
      <c r="H28" s="238" t="s">
        <v>8793</v>
      </c>
      <c r="I28" s="239">
        <v>-6.1999999999999998E-3</v>
      </c>
      <c r="J28" s="239">
        <v>-8.6900000000000005E-2</v>
      </c>
      <c r="K28" s="240">
        <v>0.61</v>
      </c>
      <c r="L28" s="241">
        <v>1.6486000000000001</v>
      </c>
      <c r="M28" s="241">
        <v>2.1600000000000001E-2</v>
      </c>
    </row>
    <row r="29" spans="1:13" x14ac:dyDescent="0.2">
      <c r="A29" s="25"/>
      <c r="B29" s="236" t="s">
        <v>8794</v>
      </c>
      <c r="C29" s="237">
        <v>8</v>
      </c>
      <c r="D29" s="238" t="s">
        <v>8795</v>
      </c>
      <c r="E29" s="238" t="s">
        <v>8796</v>
      </c>
      <c r="F29" s="239">
        <v>1.9708000000000001</v>
      </c>
      <c r="G29" s="238" t="s">
        <v>8797</v>
      </c>
      <c r="H29" s="238" t="s">
        <v>8798</v>
      </c>
      <c r="I29" s="239">
        <v>5.1999999999999998E-3</v>
      </c>
      <c r="J29" s="239">
        <v>6.7799999999999999E-2</v>
      </c>
      <c r="K29" s="240">
        <v>0.81</v>
      </c>
      <c r="L29" s="241">
        <v>1.2327999999999999</v>
      </c>
      <c r="M29" s="241">
        <v>5.5999999999999999E-3</v>
      </c>
    </row>
    <row r="30" spans="1:13" x14ac:dyDescent="0.2">
      <c r="A30" s="25"/>
      <c r="B30" s="236" t="s">
        <v>8799</v>
      </c>
      <c r="C30" s="237">
        <v>156</v>
      </c>
      <c r="D30" s="238" t="s">
        <v>8800</v>
      </c>
      <c r="E30" s="238" t="s">
        <v>8801</v>
      </c>
      <c r="F30" s="239">
        <v>1.397</v>
      </c>
      <c r="G30" s="238" t="s">
        <v>8802</v>
      </c>
      <c r="H30" s="238" t="s">
        <v>8803</v>
      </c>
      <c r="I30" s="239">
        <v>3.1800000000000002E-2</v>
      </c>
      <c r="J30" s="239">
        <v>0.29199999999999998</v>
      </c>
      <c r="K30" s="240">
        <v>0.93</v>
      </c>
      <c r="L30" s="241">
        <v>1.0765</v>
      </c>
      <c r="M30" s="241">
        <v>5.4899999999999997E-2</v>
      </c>
    </row>
    <row r="31" spans="1:13" x14ac:dyDescent="0.2">
      <c r="A31" s="25"/>
      <c r="B31" s="236" t="s">
        <v>494</v>
      </c>
      <c r="C31" s="237">
        <v>26</v>
      </c>
      <c r="D31" s="238" t="s">
        <v>8804</v>
      </c>
      <c r="E31" s="238" t="s">
        <v>8805</v>
      </c>
      <c r="F31" s="239">
        <v>0.51659999999999995</v>
      </c>
      <c r="G31" s="238" t="s">
        <v>8806</v>
      </c>
      <c r="H31" s="238" t="s">
        <v>8807</v>
      </c>
      <c r="I31" s="239">
        <v>-2.5700000000000001E-2</v>
      </c>
      <c r="J31" s="239" t="s">
        <v>8722</v>
      </c>
      <c r="K31" s="240">
        <v>0.47</v>
      </c>
      <c r="L31" s="241">
        <v>2.1480999999999999</v>
      </c>
      <c r="M31" s="241" t="s">
        <v>8722</v>
      </c>
    </row>
    <row r="32" spans="1:13" x14ac:dyDescent="0.2">
      <c r="A32" s="25"/>
      <c r="B32" s="236" t="s">
        <v>8808</v>
      </c>
      <c r="C32" s="237">
        <v>102</v>
      </c>
      <c r="D32" s="238" t="s">
        <v>8809</v>
      </c>
      <c r="E32" s="238" t="s">
        <v>8810</v>
      </c>
      <c r="F32" s="239">
        <v>1.5809</v>
      </c>
      <c r="G32" s="238" t="s">
        <v>8742</v>
      </c>
      <c r="H32" s="238" t="s">
        <v>8811</v>
      </c>
      <c r="I32" s="239">
        <v>1.32E-2</v>
      </c>
      <c r="J32" s="239">
        <v>0.28989999999999999</v>
      </c>
      <c r="K32" s="240">
        <v>1.53</v>
      </c>
      <c r="L32" s="241">
        <v>0.65280000000000005</v>
      </c>
      <c r="M32" s="241">
        <v>5.4800000000000001E-2</v>
      </c>
    </row>
    <row r="33" spans="1:13" x14ac:dyDescent="0.2">
      <c r="A33" s="25"/>
      <c r="B33" s="236" t="s">
        <v>8812</v>
      </c>
      <c r="C33" s="237">
        <v>8</v>
      </c>
      <c r="D33" s="238" t="s">
        <v>8813</v>
      </c>
      <c r="E33" s="238" t="s">
        <v>8814</v>
      </c>
      <c r="F33" s="239">
        <v>4.0468000000000002</v>
      </c>
      <c r="G33" s="238" t="s">
        <v>8699</v>
      </c>
      <c r="H33" s="238" t="s">
        <v>8815</v>
      </c>
      <c r="I33" s="239">
        <v>2.4899999999999999E-2</v>
      </c>
      <c r="J33" s="239">
        <v>1.2335</v>
      </c>
      <c r="K33" s="240">
        <v>8.0299999999999994</v>
      </c>
      <c r="L33" s="241">
        <v>0.1246</v>
      </c>
      <c r="M33" s="241">
        <v>0.32619999999999999</v>
      </c>
    </row>
    <row r="34" spans="1:13" x14ac:dyDescent="0.2">
      <c r="A34" s="25"/>
      <c r="B34" s="236" t="s">
        <v>8816</v>
      </c>
      <c r="C34" s="237">
        <v>27</v>
      </c>
      <c r="D34" s="238" t="s">
        <v>8817</v>
      </c>
      <c r="E34" s="238" t="s">
        <v>8818</v>
      </c>
      <c r="F34" s="239">
        <v>1.9321999999999999</v>
      </c>
      <c r="G34" s="238" t="s">
        <v>8819</v>
      </c>
      <c r="H34" s="238" t="s">
        <v>8820</v>
      </c>
      <c r="I34" s="239">
        <v>4.8800000000000003E-2</v>
      </c>
      <c r="J34" s="239">
        <v>0.76100000000000001</v>
      </c>
      <c r="K34" s="240">
        <v>2.4300000000000002</v>
      </c>
      <c r="L34" s="241">
        <v>0.41210000000000002</v>
      </c>
      <c r="M34" s="241">
        <v>0.2712</v>
      </c>
    </row>
    <row r="35" spans="1:13" x14ac:dyDescent="0.2">
      <c r="A35" s="25"/>
      <c r="B35" s="236" t="s">
        <v>8821</v>
      </c>
      <c r="C35" s="237">
        <v>144</v>
      </c>
      <c r="D35" s="238" t="s">
        <v>8822</v>
      </c>
      <c r="E35" s="238" t="s">
        <v>8823</v>
      </c>
      <c r="F35" s="239">
        <v>1.4735</v>
      </c>
      <c r="G35" s="238" t="s">
        <v>8824</v>
      </c>
      <c r="H35" s="238" t="s">
        <v>8825</v>
      </c>
      <c r="I35" s="239">
        <v>1.2200000000000001E-2</v>
      </c>
      <c r="J35" s="239">
        <v>0.19</v>
      </c>
      <c r="K35" s="240">
        <v>0.98</v>
      </c>
      <c r="L35" s="241">
        <v>1.0209999999999999</v>
      </c>
      <c r="M35" s="241">
        <v>4.87E-2</v>
      </c>
    </row>
    <row r="36" spans="1:13" x14ac:dyDescent="0.2">
      <c r="A36" s="25"/>
      <c r="B36" s="236" t="s">
        <v>8826</v>
      </c>
      <c r="C36" s="237">
        <v>60</v>
      </c>
      <c r="D36" s="238" t="s">
        <v>8827</v>
      </c>
      <c r="E36" s="238" t="s">
        <v>8828</v>
      </c>
      <c r="F36" s="239">
        <v>0.45269999999999999</v>
      </c>
      <c r="G36" s="238" t="s">
        <v>8829</v>
      </c>
      <c r="H36" s="238" t="s">
        <v>8830</v>
      </c>
      <c r="I36" s="239">
        <v>-6.3299999999999995E-2</v>
      </c>
      <c r="J36" s="239">
        <v>-0.90139999999999998</v>
      </c>
      <c r="K36" s="240">
        <v>0.68</v>
      </c>
      <c r="L36" s="241">
        <v>1.4706999999999999</v>
      </c>
      <c r="M36" s="241">
        <v>6.6E-3</v>
      </c>
    </row>
    <row r="37" spans="1:13" x14ac:dyDescent="0.2">
      <c r="A37" s="25"/>
      <c r="B37" s="236" t="s">
        <v>8831</v>
      </c>
      <c r="C37" s="237">
        <v>10</v>
      </c>
      <c r="D37" s="238" t="s">
        <v>8832</v>
      </c>
      <c r="E37" s="238" t="s">
        <v>8833</v>
      </c>
      <c r="F37" s="239">
        <v>4.5278999999999998</v>
      </c>
      <c r="G37" s="238" t="s">
        <v>8699</v>
      </c>
      <c r="H37" s="238" t="s">
        <v>8834</v>
      </c>
      <c r="I37" s="239">
        <v>4.7199999999999999E-2</v>
      </c>
      <c r="J37" s="239">
        <v>0.31869999999999998</v>
      </c>
      <c r="K37" s="240">
        <v>5.27</v>
      </c>
      <c r="L37" s="241">
        <v>0.18970000000000001</v>
      </c>
      <c r="M37" s="241">
        <v>0.84350000000000003</v>
      </c>
    </row>
    <row r="38" spans="1:13" x14ac:dyDescent="0.2">
      <c r="A38" s="25"/>
      <c r="B38" s="236" t="s">
        <v>8835</v>
      </c>
      <c r="C38" s="237">
        <v>57</v>
      </c>
      <c r="D38" s="238" t="s">
        <v>8836</v>
      </c>
      <c r="E38" s="238" t="s">
        <v>8837</v>
      </c>
      <c r="F38" s="239">
        <v>1.3572</v>
      </c>
      <c r="G38" s="238" t="s">
        <v>8838</v>
      </c>
      <c r="H38" s="238" t="s">
        <v>8839</v>
      </c>
      <c r="I38" s="239">
        <v>7.7000000000000002E-3</v>
      </c>
      <c r="J38" s="239">
        <v>0.13950000000000001</v>
      </c>
      <c r="K38" s="240">
        <v>1.5</v>
      </c>
      <c r="L38" s="241">
        <v>0.66700000000000004</v>
      </c>
      <c r="M38" s="241">
        <v>4.1200000000000001E-2</v>
      </c>
    </row>
    <row r="39" spans="1:13" x14ac:dyDescent="0.2">
      <c r="A39" s="25"/>
      <c r="B39" s="236" t="s">
        <v>8840</v>
      </c>
      <c r="C39" s="237">
        <v>254</v>
      </c>
      <c r="D39" s="238" t="s">
        <v>8841</v>
      </c>
      <c r="E39" s="238" t="s">
        <v>8842</v>
      </c>
      <c r="F39" s="239">
        <v>1.4598</v>
      </c>
      <c r="G39" s="238" t="s">
        <v>8843</v>
      </c>
      <c r="H39" s="238" t="s">
        <v>8844</v>
      </c>
      <c r="I39" s="239">
        <v>1.14E-2</v>
      </c>
      <c r="J39" s="239">
        <v>0.1943</v>
      </c>
      <c r="K39" s="240">
        <v>0.1</v>
      </c>
      <c r="L39" s="241">
        <v>9.6510999999999996</v>
      </c>
      <c r="M39" s="241">
        <v>1.6000000000000001E-3</v>
      </c>
    </row>
    <row r="40" spans="1:13" x14ac:dyDescent="0.2">
      <c r="A40" s="25"/>
      <c r="B40" s="236" t="s">
        <v>8845</v>
      </c>
      <c r="C40" s="237">
        <v>185</v>
      </c>
      <c r="D40" s="238" t="s">
        <v>8846</v>
      </c>
      <c r="E40" s="238" t="s">
        <v>8847</v>
      </c>
      <c r="F40" s="239">
        <v>1.8692</v>
      </c>
      <c r="G40" s="238" t="s">
        <v>8848</v>
      </c>
      <c r="H40" s="238" t="s">
        <v>8849</v>
      </c>
      <c r="I40" s="239">
        <v>1.6500000000000001E-2</v>
      </c>
      <c r="J40" s="239">
        <v>0.34670000000000001</v>
      </c>
      <c r="K40" s="240">
        <v>2.4</v>
      </c>
      <c r="L40" s="241">
        <v>0.41689999999999999</v>
      </c>
      <c r="M40" s="241">
        <v>5.4800000000000001E-2</v>
      </c>
    </row>
    <row r="41" spans="1:13" x14ac:dyDescent="0.2">
      <c r="A41" s="25"/>
      <c r="B41" s="236" t="s">
        <v>8850</v>
      </c>
      <c r="C41" s="237">
        <v>32</v>
      </c>
      <c r="D41" s="238" t="s">
        <v>8851</v>
      </c>
      <c r="E41" s="238" t="s">
        <v>8852</v>
      </c>
      <c r="F41" s="239">
        <v>1.3893</v>
      </c>
      <c r="G41" s="238" t="s">
        <v>8699</v>
      </c>
      <c r="H41" s="238" t="s">
        <v>8797</v>
      </c>
      <c r="I41" s="239">
        <v>1.9E-3</v>
      </c>
      <c r="J41" s="239">
        <v>0.27850000000000003</v>
      </c>
      <c r="K41" s="240">
        <v>6.25</v>
      </c>
      <c r="L41" s="241">
        <v>0.15989999999999999</v>
      </c>
      <c r="M41" s="241">
        <v>-0.1288</v>
      </c>
    </row>
    <row r="42" spans="1:13" x14ac:dyDescent="0.2">
      <c r="A42" s="25"/>
      <c r="B42" s="236" t="s">
        <v>8853</v>
      </c>
      <c r="C42" s="237">
        <v>38</v>
      </c>
      <c r="D42" s="238" t="s">
        <v>8854</v>
      </c>
      <c r="E42" s="238" t="s">
        <v>8855</v>
      </c>
      <c r="F42" s="239">
        <v>1.6359999999999999</v>
      </c>
      <c r="G42" s="238" t="s">
        <v>8856</v>
      </c>
      <c r="H42" s="238" t="s">
        <v>8857</v>
      </c>
      <c r="I42" s="239">
        <v>5.6800000000000003E-2</v>
      </c>
      <c r="J42" s="239">
        <v>1.2294</v>
      </c>
      <c r="K42" s="240">
        <v>2.84</v>
      </c>
      <c r="L42" s="241">
        <v>0.35170000000000001</v>
      </c>
      <c r="M42" s="241">
        <v>0.16059999999999999</v>
      </c>
    </row>
    <row r="43" spans="1:13" x14ac:dyDescent="0.2">
      <c r="A43" s="25"/>
      <c r="B43" s="236" t="s">
        <v>8858</v>
      </c>
      <c r="C43" s="237">
        <v>18</v>
      </c>
      <c r="D43" s="238" t="s">
        <v>8859</v>
      </c>
      <c r="E43" s="238" t="s">
        <v>8860</v>
      </c>
      <c r="F43" s="239">
        <v>5.4242999999999997</v>
      </c>
      <c r="G43" s="238" t="s">
        <v>8861</v>
      </c>
      <c r="H43" s="238" t="s">
        <v>8862</v>
      </c>
      <c r="I43" s="239">
        <v>0.62219999999999998</v>
      </c>
      <c r="J43" s="239">
        <v>1.7376</v>
      </c>
      <c r="K43" s="240">
        <v>0.18</v>
      </c>
      <c r="L43" s="241">
        <v>5.6205999999999996</v>
      </c>
      <c r="M43" s="241">
        <v>0.1203</v>
      </c>
    </row>
    <row r="44" spans="1:13" x14ac:dyDescent="0.2">
      <c r="A44" s="25"/>
      <c r="B44" s="236" t="s">
        <v>8863</v>
      </c>
      <c r="C44" s="237">
        <v>13</v>
      </c>
      <c r="D44" s="238" t="s">
        <v>8864</v>
      </c>
      <c r="E44" s="238" t="s">
        <v>8865</v>
      </c>
      <c r="F44" s="239">
        <v>3.3713000000000002</v>
      </c>
      <c r="G44" s="238" t="s">
        <v>8699</v>
      </c>
      <c r="H44" s="238" t="s">
        <v>8866</v>
      </c>
      <c r="I44" s="239">
        <v>9.3899999999999997E-2</v>
      </c>
      <c r="J44" s="239">
        <v>1.0785</v>
      </c>
      <c r="K44" s="240">
        <v>1.01</v>
      </c>
      <c r="L44" s="241">
        <v>0.98970000000000002</v>
      </c>
      <c r="M44" s="241">
        <v>0.13109999999999999</v>
      </c>
    </row>
    <row r="45" spans="1:13" x14ac:dyDescent="0.2">
      <c r="A45" s="25"/>
      <c r="B45" s="236" t="s">
        <v>8867</v>
      </c>
      <c r="C45" s="237">
        <v>30</v>
      </c>
      <c r="D45" s="238" t="s">
        <v>8868</v>
      </c>
      <c r="E45" s="238" t="s">
        <v>8869</v>
      </c>
      <c r="F45" s="239">
        <v>1.2045999999999999</v>
      </c>
      <c r="G45" s="238" t="s">
        <v>8870</v>
      </c>
      <c r="H45" s="238" t="s">
        <v>8834</v>
      </c>
      <c r="I45" s="239">
        <v>0.21149999999999999</v>
      </c>
      <c r="J45" s="239">
        <v>1.5988</v>
      </c>
      <c r="K45" s="240">
        <v>2.2599999999999998</v>
      </c>
      <c r="L45" s="241">
        <v>0.44269999999999998</v>
      </c>
      <c r="M45" s="241">
        <v>0.56079999999999997</v>
      </c>
    </row>
    <row r="46" spans="1:13" x14ac:dyDescent="0.2">
      <c r="A46" s="25"/>
      <c r="B46" s="236" t="s">
        <v>8871</v>
      </c>
      <c r="C46" s="237">
        <v>14</v>
      </c>
      <c r="D46" s="238" t="s">
        <v>8872</v>
      </c>
      <c r="E46" s="238" t="s">
        <v>8873</v>
      </c>
      <c r="F46" s="239">
        <v>1.8834</v>
      </c>
      <c r="G46" s="238" t="s">
        <v>8699</v>
      </c>
      <c r="H46" s="238" t="s">
        <v>8874</v>
      </c>
      <c r="I46" s="239">
        <v>5.28E-2</v>
      </c>
      <c r="J46" s="239">
        <v>0.27450000000000002</v>
      </c>
      <c r="K46" s="240">
        <v>0.84</v>
      </c>
      <c r="L46" s="241">
        <v>1.1878</v>
      </c>
      <c r="M46" s="241">
        <v>6.8900000000000003E-2</v>
      </c>
    </row>
    <row r="47" spans="1:13" x14ac:dyDescent="0.2">
      <c r="A47" s="25"/>
      <c r="B47" s="236" t="s">
        <v>8875</v>
      </c>
      <c r="C47" s="237">
        <v>1</v>
      </c>
      <c r="D47" s="238" t="s">
        <v>8699</v>
      </c>
      <c r="E47" s="238" t="s">
        <v>8699</v>
      </c>
      <c r="F47" s="239" t="s">
        <v>8722</v>
      </c>
      <c r="G47" s="238" t="s">
        <v>8699</v>
      </c>
      <c r="H47" s="238" t="s">
        <v>8699</v>
      </c>
      <c r="I47" s="239">
        <v>0</v>
      </c>
      <c r="J47" s="239">
        <v>0</v>
      </c>
      <c r="K47" s="240">
        <v>0.39</v>
      </c>
      <c r="L47" s="241">
        <v>2.5518999999999998</v>
      </c>
      <c r="M47" s="241">
        <v>-8.7999999999999995E-2</v>
      </c>
    </row>
    <row r="48" spans="1:13" x14ac:dyDescent="0.2">
      <c r="A48" s="25"/>
      <c r="B48" s="236" t="s">
        <v>8876</v>
      </c>
      <c r="C48" s="237">
        <v>24</v>
      </c>
      <c r="D48" s="238" t="s">
        <v>8877</v>
      </c>
      <c r="E48" s="238" t="s">
        <v>8878</v>
      </c>
      <c r="F48" s="239">
        <v>1.4157</v>
      </c>
      <c r="G48" s="238" t="s">
        <v>8879</v>
      </c>
      <c r="H48" s="238" t="s">
        <v>8880</v>
      </c>
      <c r="I48" s="239">
        <v>2.9000000000000001E-2</v>
      </c>
      <c r="J48" s="239">
        <v>0.27600000000000002</v>
      </c>
      <c r="K48" s="240">
        <v>1.56</v>
      </c>
      <c r="L48" s="241">
        <v>0.63949999999999996</v>
      </c>
      <c r="M48" s="241">
        <v>6.1800000000000001E-2</v>
      </c>
    </row>
    <row r="49" spans="1:13" x14ac:dyDescent="0.2">
      <c r="A49" s="25"/>
      <c r="B49" s="236" t="s">
        <v>8881</v>
      </c>
      <c r="C49" s="237">
        <v>57</v>
      </c>
      <c r="D49" s="238" t="s">
        <v>8882</v>
      </c>
      <c r="E49" s="238" t="s">
        <v>8883</v>
      </c>
      <c r="F49" s="239">
        <v>0.68130000000000002</v>
      </c>
      <c r="G49" s="238" t="s">
        <v>8884</v>
      </c>
      <c r="H49" s="238" t="s">
        <v>8885</v>
      </c>
      <c r="I49" s="239">
        <v>-2.4199999999999999E-2</v>
      </c>
      <c r="J49" s="239">
        <v>-0.28820000000000001</v>
      </c>
      <c r="K49" s="240">
        <v>0.55000000000000004</v>
      </c>
      <c r="L49" s="241">
        <v>1.8318000000000001</v>
      </c>
      <c r="M49" s="241">
        <v>-1.6899999999999998E-2</v>
      </c>
    </row>
    <row r="50" spans="1:13" x14ac:dyDescent="0.2">
      <c r="A50" s="25"/>
      <c r="B50" s="236" t="s">
        <v>2208</v>
      </c>
      <c r="C50" s="237">
        <v>36</v>
      </c>
      <c r="D50" s="238" t="s">
        <v>8886</v>
      </c>
      <c r="E50" s="238" t="s">
        <v>8887</v>
      </c>
      <c r="F50" s="239">
        <v>1.2067000000000001</v>
      </c>
      <c r="G50" s="238" t="s">
        <v>8888</v>
      </c>
      <c r="H50" s="238" t="s">
        <v>8830</v>
      </c>
      <c r="I50" s="239">
        <v>5.3E-3</v>
      </c>
      <c r="J50" s="239">
        <v>3.4599999999999999E-2</v>
      </c>
      <c r="K50" s="240">
        <v>1.85</v>
      </c>
      <c r="L50" s="241">
        <v>0.54149999999999998</v>
      </c>
      <c r="M50" s="241">
        <v>4.9099999999999998E-2</v>
      </c>
    </row>
    <row r="51" spans="1:13" x14ac:dyDescent="0.2">
      <c r="A51" s="25"/>
      <c r="B51" s="236" t="s">
        <v>8889</v>
      </c>
      <c r="C51" s="237">
        <v>24</v>
      </c>
      <c r="D51" s="238" t="s">
        <v>8890</v>
      </c>
      <c r="E51" s="238" t="s">
        <v>8891</v>
      </c>
      <c r="F51" s="239">
        <v>1.2703</v>
      </c>
      <c r="G51" s="238" t="s">
        <v>8892</v>
      </c>
      <c r="H51" s="238" t="s">
        <v>8893</v>
      </c>
      <c r="I51" s="239">
        <v>5.4399999999999997E-2</v>
      </c>
      <c r="J51" s="239" t="s">
        <v>8722</v>
      </c>
      <c r="K51" s="240">
        <v>2.02</v>
      </c>
      <c r="L51" s="241">
        <v>0.496</v>
      </c>
      <c r="M51" s="241" t="s">
        <v>8722</v>
      </c>
    </row>
    <row r="52" spans="1:13" x14ac:dyDescent="0.2">
      <c r="A52" s="25"/>
      <c r="B52" s="236" t="s">
        <v>8894</v>
      </c>
      <c r="C52" s="237">
        <v>2</v>
      </c>
      <c r="D52" s="238" t="s">
        <v>8895</v>
      </c>
      <c r="E52" s="238" t="s">
        <v>8896</v>
      </c>
      <c r="F52" s="239">
        <v>1.0561</v>
      </c>
      <c r="G52" s="238" t="s">
        <v>8699</v>
      </c>
      <c r="H52" s="238" t="s">
        <v>8699</v>
      </c>
      <c r="I52" s="239">
        <v>5.9999999999999995E-4</v>
      </c>
      <c r="J52" s="239" t="s">
        <v>8722</v>
      </c>
      <c r="K52" s="240">
        <v>2.02</v>
      </c>
      <c r="L52" s="241">
        <v>0.49440000000000001</v>
      </c>
      <c r="M52" s="241" t="s">
        <v>8722</v>
      </c>
    </row>
    <row r="53" spans="1:13" x14ac:dyDescent="0.2">
      <c r="A53" s="25"/>
      <c r="B53" s="236" t="s">
        <v>8897</v>
      </c>
      <c r="C53" s="237">
        <v>7</v>
      </c>
      <c r="D53" s="238" t="s">
        <v>8898</v>
      </c>
      <c r="E53" s="238" t="s">
        <v>8899</v>
      </c>
      <c r="F53" s="239" t="s">
        <v>8722</v>
      </c>
      <c r="G53" s="238" t="s">
        <v>8699</v>
      </c>
      <c r="H53" s="238" t="s">
        <v>8699</v>
      </c>
      <c r="I53" s="239">
        <v>1.5900000000000001E-2</v>
      </c>
      <c r="J53" s="239">
        <v>1.083</v>
      </c>
      <c r="K53" s="240">
        <v>27.66</v>
      </c>
      <c r="L53" s="241">
        <v>3.6200000000000003E-2</v>
      </c>
      <c r="M53" s="241">
        <v>0.52270000000000005</v>
      </c>
    </row>
    <row r="54" spans="1:13" x14ac:dyDescent="0.2">
      <c r="A54" s="25"/>
      <c r="B54" s="236" t="s">
        <v>8900</v>
      </c>
      <c r="C54" s="237">
        <v>2</v>
      </c>
      <c r="D54" s="238" t="s">
        <v>8901</v>
      </c>
      <c r="E54" s="238" t="s">
        <v>8902</v>
      </c>
      <c r="F54" s="239">
        <v>2.5667</v>
      </c>
      <c r="G54" s="238" t="s">
        <v>8699</v>
      </c>
      <c r="H54" s="238" t="s">
        <v>8699</v>
      </c>
      <c r="I54" s="239">
        <v>1.8E-3</v>
      </c>
      <c r="J54" s="239">
        <v>2.3699999999999999E-2</v>
      </c>
      <c r="K54" s="240">
        <v>1.2</v>
      </c>
      <c r="L54" s="241">
        <v>0.83530000000000004</v>
      </c>
      <c r="M54" s="241">
        <v>2.0999999999999999E-3</v>
      </c>
    </row>
    <row r="55" spans="1:13" x14ac:dyDescent="0.2">
      <c r="A55" s="25"/>
      <c r="B55" s="236" t="s">
        <v>8903</v>
      </c>
      <c r="C55" s="237">
        <v>96</v>
      </c>
      <c r="D55" s="238" t="s">
        <v>8904</v>
      </c>
      <c r="E55" s="238" t="s">
        <v>8905</v>
      </c>
      <c r="F55" s="239">
        <v>0.81279999999999997</v>
      </c>
      <c r="G55" s="238" t="s">
        <v>8797</v>
      </c>
      <c r="H55" s="238" t="s">
        <v>8893</v>
      </c>
      <c r="I55" s="239">
        <v>-6.1999999999999998E-3</v>
      </c>
      <c r="J55" s="239">
        <v>-3.2300000000000002E-2</v>
      </c>
      <c r="K55" s="240">
        <v>0.24</v>
      </c>
      <c r="L55" s="241">
        <v>4.1669</v>
      </c>
      <c r="M55" s="241">
        <v>-9.1999999999999998E-3</v>
      </c>
    </row>
    <row r="56" spans="1:13" x14ac:dyDescent="0.2">
      <c r="A56" s="25"/>
      <c r="B56" s="236" t="s">
        <v>8906</v>
      </c>
      <c r="C56" s="237">
        <v>149</v>
      </c>
      <c r="D56" s="238" t="s">
        <v>8907</v>
      </c>
      <c r="E56" s="238" t="s">
        <v>8908</v>
      </c>
      <c r="F56" s="239">
        <v>1.2905</v>
      </c>
      <c r="G56" s="238" t="s">
        <v>8909</v>
      </c>
      <c r="H56" s="238" t="s">
        <v>8910</v>
      </c>
      <c r="I56" s="239">
        <v>-6.4999999999999997E-3</v>
      </c>
      <c r="J56" s="239">
        <v>-8.1100000000000005E-2</v>
      </c>
      <c r="K56" s="240">
        <v>1.75</v>
      </c>
      <c r="L56" s="241">
        <v>0.57169999999999999</v>
      </c>
      <c r="M56" s="241">
        <v>5.7099999999999998E-2</v>
      </c>
    </row>
    <row r="57" spans="1:13" x14ac:dyDescent="0.2">
      <c r="A57" s="25"/>
      <c r="B57" s="236" t="s">
        <v>8911</v>
      </c>
      <c r="C57" s="237">
        <v>39</v>
      </c>
      <c r="D57" s="238" t="s">
        <v>8912</v>
      </c>
      <c r="E57" s="238" t="s">
        <v>8913</v>
      </c>
      <c r="F57" s="239">
        <v>1.2931999999999999</v>
      </c>
      <c r="G57" s="238" t="s">
        <v>8914</v>
      </c>
      <c r="H57" s="238" t="s">
        <v>8915</v>
      </c>
      <c r="I57" s="239">
        <v>1.4999999999999999E-2</v>
      </c>
      <c r="J57" s="239">
        <v>0.12189999999999999</v>
      </c>
      <c r="K57" s="240">
        <v>1.51</v>
      </c>
      <c r="L57" s="241">
        <v>0.66269999999999996</v>
      </c>
      <c r="M57" s="241">
        <v>4.7500000000000001E-2</v>
      </c>
    </row>
    <row r="58" spans="1:13" x14ac:dyDescent="0.2">
      <c r="A58" s="25"/>
      <c r="B58" s="236" t="s">
        <v>8916</v>
      </c>
      <c r="C58" s="237">
        <v>13</v>
      </c>
      <c r="D58" s="238" t="s">
        <v>8917</v>
      </c>
      <c r="E58" s="238" t="s">
        <v>8918</v>
      </c>
      <c r="F58" s="239">
        <v>1.2927</v>
      </c>
      <c r="G58" s="238" t="s">
        <v>8699</v>
      </c>
      <c r="H58" s="238" t="s">
        <v>8738</v>
      </c>
      <c r="I58" s="239">
        <v>1.04E-2</v>
      </c>
      <c r="J58" s="239">
        <v>0.16320000000000001</v>
      </c>
      <c r="K58" s="240">
        <v>1.98</v>
      </c>
      <c r="L58" s="241">
        <v>0.50409999999999999</v>
      </c>
      <c r="M58" s="241">
        <v>9.4600000000000004E-2</v>
      </c>
    </row>
    <row r="59" spans="1:13" x14ac:dyDescent="0.2">
      <c r="A59" s="25"/>
      <c r="B59" s="236" t="s">
        <v>8919</v>
      </c>
      <c r="C59" s="237">
        <v>1</v>
      </c>
      <c r="D59" s="238" t="s">
        <v>8920</v>
      </c>
      <c r="E59" s="238" t="s">
        <v>8921</v>
      </c>
      <c r="F59" s="239">
        <v>1.7503</v>
      </c>
      <c r="G59" s="238" t="s">
        <v>8699</v>
      </c>
      <c r="H59" s="238" t="s">
        <v>8922</v>
      </c>
      <c r="I59" s="239">
        <v>3.1099999999999999E-2</v>
      </c>
      <c r="J59" s="239">
        <v>0.44890000000000002</v>
      </c>
      <c r="K59" s="240">
        <v>1.59</v>
      </c>
      <c r="L59" s="241">
        <v>0.63070000000000004</v>
      </c>
      <c r="M59" s="241">
        <v>3.9399999999999998E-2</v>
      </c>
    </row>
    <row r="60" spans="1:13" x14ac:dyDescent="0.2">
      <c r="A60" s="25"/>
      <c r="B60" s="236" t="s">
        <v>8923</v>
      </c>
      <c r="C60" s="237">
        <v>6</v>
      </c>
      <c r="D60" s="238" t="s">
        <v>8924</v>
      </c>
      <c r="E60" s="238" t="s">
        <v>8925</v>
      </c>
      <c r="F60" s="239">
        <v>2.758</v>
      </c>
      <c r="G60" s="238" t="s">
        <v>8699</v>
      </c>
      <c r="H60" s="238" t="s">
        <v>8926</v>
      </c>
      <c r="I60" s="239">
        <v>0.1298</v>
      </c>
      <c r="J60" s="239">
        <v>0.55510000000000004</v>
      </c>
      <c r="K60" s="240">
        <v>0.77</v>
      </c>
      <c r="L60" s="241">
        <v>1.3053999999999999</v>
      </c>
      <c r="M60" s="241">
        <v>0.13600000000000001</v>
      </c>
    </row>
    <row r="61" spans="1:13" x14ac:dyDescent="0.2">
      <c r="A61" s="25"/>
      <c r="B61" s="236" t="s">
        <v>8927</v>
      </c>
      <c r="C61" s="237">
        <v>11</v>
      </c>
      <c r="D61" s="238" t="s">
        <v>8928</v>
      </c>
      <c r="E61" s="238" t="s">
        <v>8929</v>
      </c>
      <c r="F61" s="239">
        <v>0.56899999999999995</v>
      </c>
      <c r="G61" s="238" t="s">
        <v>8930</v>
      </c>
      <c r="H61" s="238" t="s">
        <v>8699</v>
      </c>
      <c r="I61" s="239">
        <v>-1.2699999999999999E-2</v>
      </c>
      <c r="J61" s="239">
        <v>-0.13730000000000001</v>
      </c>
      <c r="K61" s="240">
        <v>2.4700000000000002</v>
      </c>
      <c r="L61" s="241">
        <v>0.4047</v>
      </c>
      <c r="M61" s="241">
        <v>5.11E-2</v>
      </c>
    </row>
    <row r="62" spans="1:13" x14ac:dyDescent="0.2">
      <c r="A62" s="25"/>
      <c r="B62" s="236" t="s">
        <v>8931</v>
      </c>
      <c r="C62" s="237">
        <v>22</v>
      </c>
      <c r="D62" s="238" t="s">
        <v>8932</v>
      </c>
      <c r="E62" s="238" t="s">
        <v>8933</v>
      </c>
      <c r="F62" s="239">
        <v>2.8673999999999999</v>
      </c>
      <c r="G62" s="238" t="s">
        <v>8934</v>
      </c>
      <c r="H62" s="238" t="s">
        <v>8935</v>
      </c>
      <c r="I62" s="239">
        <v>4.3099999999999999E-2</v>
      </c>
      <c r="J62" s="239">
        <v>1.2697000000000001</v>
      </c>
      <c r="K62" s="240">
        <v>1.72</v>
      </c>
      <c r="L62" s="241">
        <v>0.58240000000000003</v>
      </c>
      <c r="M62" s="241">
        <v>0.14360000000000001</v>
      </c>
    </row>
    <row r="63" spans="1:13" x14ac:dyDescent="0.2">
      <c r="A63" s="25"/>
      <c r="B63" s="236" t="s">
        <v>8936</v>
      </c>
      <c r="C63" s="237">
        <v>79</v>
      </c>
      <c r="D63" s="238" t="s">
        <v>8937</v>
      </c>
      <c r="E63" s="238" t="s">
        <v>8938</v>
      </c>
      <c r="F63" s="239">
        <v>2.0594999999999999</v>
      </c>
      <c r="G63" s="238" t="s">
        <v>8939</v>
      </c>
      <c r="H63" s="238" t="s">
        <v>8940</v>
      </c>
      <c r="I63" s="239">
        <v>3.95E-2</v>
      </c>
      <c r="J63" s="239">
        <v>0.6905</v>
      </c>
      <c r="K63" s="240">
        <v>1.48</v>
      </c>
      <c r="L63" s="241">
        <v>0.67630000000000001</v>
      </c>
      <c r="M63" s="241">
        <v>0.12920000000000001</v>
      </c>
    </row>
    <row r="64" spans="1:13" x14ac:dyDescent="0.2">
      <c r="A64" s="25"/>
      <c r="B64" s="236" t="s">
        <v>8941</v>
      </c>
      <c r="C64" s="237">
        <v>50</v>
      </c>
      <c r="D64" s="238" t="s">
        <v>8942</v>
      </c>
      <c r="E64" s="238" t="s">
        <v>8943</v>
      </c>
      <c r="F64" s="239">
        <v>1.9156</v>
      </c>
      <c r="G64" s="238" t="s">
        <v>8944</v>
      </c>
      <c r="H64" s="238" t="s">
        <v>8945</v>
      </c>
      <c r="I64" s="239">
        <v>3.5099999999999999E-2</v>
      </c>
      <c r="J64" s="239">
        <v>0.3674</v>
      </c>
      <c r="K64" s="240">
        <v>1.21</v>
      </c>
      <c r="L64" s="241">
        <v>0.82440000000000002</v>
      </c>
      <c r="M64" s="241">
        <v>5.7799999999999997E-2</v>
      </c>
    </row>
    <row r="65" spans="1:13" x14ac:dyDescent="0.2">
      <c r="A65" s="25"/>
      <c r="B65" s="236" t="s">
        <v>8946</v>
      </c>
      <c r="C65" s="237">
        <v>30</v>
      </c>
      <c r="D65" s="238" t="s">
        <v>8947</v>
      </c>
      <c r="E65" s="238" t="s">
        <v>8948</v>
      </c>
      <c r="F65" s="239">
        <v>1.5841000000000001</v>
      </c>
      <c r="G65" s="238" t="s">
        <v>8949</v>
      </c>
      <c r="H65" s="238" t="s">
        <v>8950</v>
      </c>
      <c r="I65" s="239">
        <v>4.9599999999999998E-2</v>
      </c>
      <c r="J65" s="239">
        <v>0.3352</v>
      </c>
      <c r="K65" s="240">
        <v>0.54</v>
      </c>
      <c r="L65" s="241">
        <v>1.8438000000000001</v>
      </c>
      <c r="M65" s="241">
        <v>5.2299999999999999E-2</v>
      </c>
    </row>
    <row r="66" spans="1:13" x14ac:dyDescent="0.2">
      <c r="A66" s="25"/>
      <c r="B66" s="236" t="s">
        <v>8555</v>
      </c>
      <c r="C66" s="237">
        <v>1</v>
      </c>
      <c r="D66" s="238" t="s">
        <v>8738</v>
      </c>
      <c r="E66" s="238" t="s">
        <v>8699</v>
      </c>
      <c r="F66" s="239">
        <v>12.666700000000001</v>
      </c>
      <c r="G66" s="238" t="s">
        <v>8699</v>
      </c>
      <c r="H66" s="238" t="s">
        <v>8699</v>
      </c>
      <c r="I66" s="239">
        <v>8.75</v>
      </c>
      <c r="J66" s="239" t="s">
        <v>8722</v>
      </c>
      <c r="K66" s="240">
        <v>0</v>
      </c>
      <c r="L66" s="241">
        <v>1457.25</v>
      </c>
      <c r="M66" s="241" t="s">
        <v>8722</v>
      </c>
    </row>
    <row r="67" spans="1:13" x14ac:dyDescent="0.2">
      <c r="A67" s="25"/>
      <c r="B67" s="236" t="s">
        <v>8951</v>
      </c>
      <c r="C67" s="237">
        <v>25</v>
      </c>
      <c r="D67" s="238" t="s">
        <v>8952</v>
      </c>
      <c r="E67" s="238" t="s">
        <v>8953</v>
      </c>
      <c r="F67" s="239">
        <v>0.33789999999999998</v>
      </c>
      <c r="G67" s="238" t="s">
        <v>8954</v>
      </c>
      <c r="H67" s="238" t="s">
        <v>8955</v>
      </c>
      <c r="I67" s="239">
        <v>-3.15E-2</v>
      </c>
      <c r="J67" s="239">
        <v>-0.4728</v>
      </c>
      <c r="K67" s="240">
        <v>0.8</v>
      </c>
      <c r="L67" s="241">
        <v>1.2572000000000001</v>
      </c>
      <c r="M67" s="241">
        <v>-2.0999999999999999E-3</v>
      </c>
    </row>
    <row r="68" spans="1:13" x14ac:dyDescent="0.2">
      <c r="A68" s="25"/>
      <c r="B68" s="236" t="s">
        <v>8956</v>
      </c>
      <c r="C68" s="237">
        <v>4</v>
      </c>
      <c r="D68" s="238" t="s">
        <v>8748</v>
      </c>
      <c r="E68" s="238" t="s">
        <v>8957</v>
      </c>
      <c r="F68" s="239">
        <v>2.2000000000000001E-3</v>
      </c>
      <c r="G68" s="238" t="s">
        <v>8958</v>
      </c>
      <c r="H68" s="238" t="s">
        <v>8699</v>
      </c>
      <c r="I68" s="239">
        <v>-5.5500000000000001E-2</v>
      </c>
      <c r="J68" s="239">
        <v>-0.1196</v>
      </c>
      <c r="K68" s="240">
        <v>0.1</v>
      </c>
      <c r="L68" s="241">
        <v>9.6137999999999995</v>
      </c>
      <c r="M68" s="241">
        <v>-5.3E-3</v>
      </c>
    </row>
    <row r="69" spans="1:13" x14ac:dyDescent="0.2">
      <c r="A69" s="25"/>
      <c r="B69" s="236" t="s">
        <v>8959</v>
      </c>
      <c r="C69" s="237">
        <v>137</v>
      </c>
      <c r="D69" s="238" t="s">
        <v>8960</v>
      </c>
      <c r="E69" s="238" t="s">
        <v>8961</v>
      </c>
      <c r="F69" s="239">
        <v>3.4603000000000002</v>
      </c>
      <c r="G69" s="238" t="s">
        <v>8962</v>
      </c>
      <c r="H69" s="238" t="s">
        <v>8963</v>
      </c>
      <c r="I69" s="239">
        <v>6.5699999999999995E-2</v>
      </c>
      <c r="J69" s="239">
        <v>0.46039999999999998</v>
      </c>
      <c r="K69" s="240">
        <v>0.36</v>
      </c>
      <c r="L69" s="241">
        <v>2.8132999999999999</v>
      </c>
      <c r="M69" s="241">
        <v>4.6100000000000002E-2</v>
      </c>
    </row>
    <row r="70" spans="1:13" x14ac:dyDescent="0.2">
      <c r="A70" s="25"/>
      <c r="B70" s="236" t="s">
        <v>8964</v>
      </c>
      <c r="C70" s="237">
        <v>15</v>
      </c>
      <c r="D70" s="238" t="s">
        <v>8965</v>
      </c>
      <c r="E70" s="238" t="s">
        <v>8966</v>
      </c>
      <c r="F70" s="239">
        <v>0.47739999999999999</v>
      </c>
      <c r="G70" s="238" t="s">
        <v>8967</v>
      </c>
      <c r="H70" s="238" t="s">
        <v>8968</v>
      </c>
      <c r="I70" s="239">
        <v>3.7199999999999997E-2</v>
      </c>
      <c r="J70" s="239">
        <v>0.191</v>
      </c>
      <c r="K70" s="240">
        <v>0.18</v>
      </c>
      <c r="L70" s="241">
        <v>5.4531999999999998</v>
      </c>
      <c r="M70" s="241">
        <v>-5.4999999999999997E-3</v>
      </c>
    </row>
    <row r="71" spans="1:13" x14ac:dyDescent="0.2">
      <c r="A71" s="25"/>
      <c r="B71" s="236" t="s">
        <v>8969</v>
      </c>
      <c r="C71" s="237">
        <v>30</v>
      </c>
      <c r="D71" s="238" t="s">
        <v>8970</v>
      </c>
      <c r="E71" s="238" t="s">
        <v>8971</v>
      </c>
      <c r="F71" s="239">
        <v>0.1011</v>
      </c>
      <c r="G71" s="238" t="s">
        <v>8699</v>
      </c>
      <c r="H71" s="238" t="s">
        <v>8862</v>
      </c>
      <c r="I71" s="239">
        <v>-0.12139999999999999</v>
      </c>
      <c r="J71" s="239">
        <v>-0.35089999999999999</v>
      </c>
      <c r="K71" s="240">
        <v>0.22</v>
      </c>
      <c r="L71" s="241">
        <v>4.4969000000000001</v>
      </c>
      <c r="M71" s="241">
        <v>-3.2800000000000003E-2</v>
      </c>
    </row>
    <row r="72" spans="1:13" x14ac:dyDescent="0.2">
      <c r="A72" s="25"/>
      <c r="B72" s="236" t="s">
        <v>8972</v>
      </c>
      <c r="C72" s="237">
        <v>11</v>
      </c>
      <c r="D72" s="238" t="s">
        <v>8973</v>
      </c>
      <c r="E72" s="238" t="s">
        <v>8974</v>
      </c>
      <c r="F72" s="239">
        <v>0.19</v>
      </c>
      <c r="G72" s="238" t="s">
        <v>8699</v>
      </c>
      <c r="H72" s="238" t="s">
        <v>8699</v>
      </c>
      <c r="I72" s="239">
        <v>-0.13900000000000001</v>
      </c>
      <c r="J72" s="239">
        <v>-0.87939999999999996</v>
      </c>
      <c r="K72" s="240">
        <v>0.4</v>
      </c>
      <c r="L72" s="241">
        <v>2.5287000000000002</v>
      </c>
      <c r="M72" s="241">
        <v>-4.8300000000000003E-2</v>
      </c>
    </row>
    <row r="73" spans="1:13" x14ac:dyDescent="0.2">
      <c r="A73" s="25"/>
      <c r="B73" s="236" t="s">
        <v>8975</v>
      </c>
      <c r="C73" s="237">
        <v>1</v>
      </c>
      <c r="D73" s="238" t="s">
        <v>8976</v>
      </c>
      <c r="E73" s="238" t="s">
        <v>8893</v>
      </c>
      <c r="F73" s="239">
        <v>3.1</v>
      </c>
      <c r="G73" s="238" t="s">
        <v>8699</v>
      </c>
      <c r="H73" s="238" t="s">
        <v>8699</v>
      </c>
      <c r="I73" s="239">
        <v>2.9999999999999997E-4</v>
      </c>
      <c r="J73" s="239">
        <v>3.3999999999999998E-3</v>
      </c>
      <c r="K73" s="240">
        <v>1.08</v>
      </c>
      <c r="L73" s="241">
        <v>0.92200000000000004</v>
      </c>
      <c r="M73" s="241">
        <v>2.9999999999999997E-4</v>
      </c>
    </row>
    <row r="74" spans="1:13" x14ac:dyDescent="0.2">
      <c r="A74" s="25"/>
      <c r="B74" s="236" t="s">
        <v>8977</v>
      </c>
      <c r="C74" s="237">
        <v>13</v>
      </c>
      <c r="D74" s="238" t="s">
        <v>8978</v>
      </c>
      <c r="E74" s="238" t="s">
        <v>8979</v>
      </c>
      <c r="F74" s="239">
        <v>1.2049000000000001</v>
      </c>
      <c r="G74" s="238" t="s">
        <v>8980</v>
      </c>
      <c r="H74" s="238" t="s">
        <v>8699</v>
      </c>
      <c r="I74" s="239">
        <v>6.9800000000000001E-2</v>
      </c>
      <c r="J74" s="239">
        <v>0.88380000000000003</v>
      </c>
      <c r="K74" s="240">
        <v>1.1200000000000001</v>
      </c>
      <c r="L74" s="241">
        <v>0.89590000000000003</v>
      </c>
      <c r="M74" s="241">
        <v>8.9700000000000002E-2</v>
      </c>
    </row>
    <row r="75" spans="1:13" x14ac:dyDescent="0.2">
      <c r="A75" s="25"/>
      <c r="B75" s="236" t="s">
        <v>8981</v>
      </c>
      <c r="C75" s="237">
        <v>4</v>
      </c>
      <c r="D75" s="238" t="s">
        <v>8982</v>
      </c>
      <c r="E75" s="238" t="s">
        <v>8983</v>
      </c>
      <c r="F75" s="239">
        <v>0.70579999999999998</v>
      </c>
      <c r="G75" s="238" t="s">
        <v>8699</v>
      </c>
      <c r="H75" s="238" t="s">
        <v>8699</v>
      </c>
      <c r="I75" s="239">
        <v>-4.1000000000000003E-3</v>
      </c>
      <c r="J75" s="239">
        <v>-0.29759999999999998</v>
      </c>
      <c r="K75" s="240">
        <v>3.91</v>
      </c>
      <c r="L75" s="241">
        <v>0.2555</v>
      </c>
      <c r="M75" s="241">
        <v>0.1154</v>
      </c>
    </row>
    <row r="76" spans="1:13" x14ac:dyDescent="0.2">
      <c r="A76" s="25"/>
      <c r="B76" s="236" t="s">
        <v>8984</v>
      </c>
      <c r="C76" s="237">
        <v>2</v>
      </c>
      <c r="D76" s="238" t="s">
        <v>8985</v>
      </c>
      <c r="E76" s="238" t="s">
        <v>8986</v>
      </c>
      <c r="F76" s="239">
        <v>0.81259999999999999</v>
      </c>
      <c r="G76" s="238" t="s">
        <v>8699</v>
      </c>
      <c r="H76" s="238" t="s">
        <v>8699</v>
      </c>
      <c r="I76" s="239">
        <v>-2.7000000000000001E-3</v>
      </c>
      <c r="J76" s="239">
        <v>-0.47389999999999999</v>
      </c>
      <c r="K76" s="240">
        <v>3.93</v>
      </c>
      <c r="L76" s="241">
        <v>0.25430000000000003</v>
      </c>
      <c r="M76" s="241">
        <v>-7.0800000000000002E-2</v>
      </c>
    </row>
    <row r="77" spans="1:13" x14ac:dyDescent="0.2">
      <c r="A77" s="25"/>
      <c r="B77" s="236" t="s">
        <v>8987</v>
      </c>
      <c r="C77" s="237">
        <v>239</v>
      </c>
      <c r="D77" s="238" t="s">
        <v>8988</v>
      </c>
      <c r="E77" s="238" t="s">
        <v>8989</v>
      </c>
      <c r="F77" s="239">
        <v>6.9481000000000002</v>
      </c>
      <c r="G77" s="238" t="s">
        <v>8990</v>
      </c>
      <c r="H77" s="238" t="s">
        <v>8991</v>
      </c>
      <c r="I77" s="239">
        <v>8.6400000000000005E-2</v>
      </c>
      <c r="J77" s="239">
        <v>3.0137999999999998</v>
      </c>
      <c r="K77" s="240">
        <v>1.85</v>
      </c>
      <c r="L77" s="241">
        <v>0.54069999999999996</v>
      </c>
      <c r="M77" s="241">
        <v>0.13159999999999999</v>
      </c>
    </row>
    <row r="78" spans="1:13" x14ac:dyDescent="0.2">
      <c r="A78" s="25"/>
      <c r="B78" s="236" t="s">
        <v>8992</v>
      </c>
      <c r="C78" s="237">
        <v>5</v>
      </c>
      <c r="D78" s="238" t="s">
        <v>8993</v>
      </c>
      <c r="E78" s="238" t="s">
        <v>8994</v>
      </c>
      <c r="F78" s="239">
        <v>0.1222</v>
      </c>
      <c r="G78" s="238" t="s">
        <v>8699</v>
      </c>
      <c r="H78" s="238" t="s">
        <v>8699</v>
      </c>
      <c r="I78" s="239">
        <v>-0.1182</v>
      </c>
      <c r="J78" s="239" t="s">
        <v>8722</v>
      </c>
      <c r="K78" s="240">
        <v>0.78</v>
      </c>
      <c r="L78" s="241">
        <v>1.2788999999999999</v>
      </c>
      <c r="M78" s="241" t="s">
        <v>8722</v>
      </c>
    </row>
    <row r="79" spans="1:13" x14ac:dyDescent="0.2">
      <c r="A79" s="25"/>
      <c r="B79" s="236" t="s">
        <v>8995</v>
      </c>
      <c r="C79" s="237">
        <v>5</v>
      </c>
      <c r="D79" s="238" t="s">
        <v>8996</v>
      </c>
      <c r="E79" s="238" t="s">
        <v>8997</v>
      </c>
      <c r="F79" s="239">
        <v>4.0045999999999999</v>
      </c>
      <c r="G79" s="238" t="s">
        <v>8699</v>
      </c>
      <c r="H79" s="238" t="s">
        <v>8699</v>
      </c>
      <c r="I79" s="239">
        <v>4.4900000000000002E-2</v>
      </c>
      <c r="J79" s="239">
        <v>0.77380000000000004</v>
      </c>
      <c r="K79" s="240">
        <v>2.83</v>
      </c>
      <c r="L79" s="241">
        <v>0.3533</v>
      </c>
      <c r="M79" s="241">
        <v>0.21160000000000001</v>
      </c>
    </row>
    <row r="80" spans="1:13" x14ac:dyDescent="0.2">
      <c r="A80" s="25"/>
      <c r="B80" s="236" t="s">
        <v>8998</v>
      </c>
      <c r="C80" s="237">
        <v>13</v>
      </c>
      <c r="D80" s="238" t="s">
        <v>8999</v>
      </c>
      <c r="E80" s="238" t="s">
        <v>9000</v>
      </c>
      <c r="F80" s="239">
        <v>0.73819999999999997</v>
      </c>
      <c r="G80" s="238" t="s">
        <v>9001</v>
      </c>
      <c r="H80" s="238" t="s">
        <v>9002</v>
      </c>
      <c r="I80" s="239">
        <v>8.3000000000000001E-3</v>
      </c>
      <c r="J80" s="239" t="s">
        <v>8722</v>
      </c>
      <c r="K80" s="240">
        <v>0.9</v>
      </c>
      <c r="L80" s="241">
        <v>1.1075999999999999</v>
      </c>
      <c r="M80" s="241" t="s">
        <v>8722</v>
      </c>
    </row>
    <row r="81" spans="1:13" x14ac:dyDescent="0.2">
      <c r="A81" s="25"/>
      <c r="B81" s="236" t="s">
        <v>9003</v>
      </c>
      <c r="C81" s="237">
        <v>28</v>
      </c>
      <c r="D81" s="238" t="s">
        <v>9004</v>
      </c>
      <c r="E81" s="238" t="s">
        <v>9005</v>
      </c>
      <c r="F81" s="239">
        <v>0.62629999999999997</v>
      </c>
      <c r="G81" s="238" t="s">
        <v>9006</v>
      </c>
      <c r="H81" s="238" t="s">
        <v>9007</v>
      </c>
      <c r="I81" s="239">
        <v>-1.67E-2</v>
      </c>
      <c r="J81" s="239">
        <v>-0.73829999999999996</v>
      </c>
      <c r="K81" s="240">
        <v>1.57</v>
      </c>
      <c r="L81" s="241">
        <v>0.63770000000000004</v>
      </c>
      <c r="M81" s="241">
        <v>6.9000000000000006E-2</v>
      </c>
    </row>
    <row r="82" spans="1:13" x14ac:dyDescent="0.2">
      <c r="A82" s="25"/>
      <c r="B82" s="236" t="s">
        <v>9008</v>
      </c>
      <c r="C82" s="237">
        <v>16</v>
      </c>
      <c r="D82" s="238" t="s">
        <v>9009</v>
      </c>
      <c r="E82" s="238" t="s">
        <v>9010</v>
      </c>
      <c r="F82" s="239">
        <v>1.6975</v>
      </c>
      <c r="G82" s="238" t="s">
        <v>8699</v>
      </c>
      <c r="H82" s="238" t="s">
        <v>9011</v>
      </c>
      <c r="I82" s="239">
        <v>3.4200000000000001E-2</v>
      </c>
      <c r="J82" s="239">
        <v>0.8589</v>
      </c>
      <c r="K82" s="240">
        <v>1.32</v>
      </c>
      <c r="L82" s="241">
        <v>0.75729999999999997</v>
      </c>
      <c r="M82" s="241">
        <v>0.1011</v>
      </c>
    </row>
    <row r="83" spans="1:13" x14ac:dyDescent="0.2">
      <c r="A83" s="25"/>
      <c r="B83" s="236" t="s">
        <v>9012</v>
      </c>
      <c r="C83" s="237">
        <v>8</v>
      </c>
      <c r="D83" s="238" t="s">
        <v>9013</v>
      </c>
      <c r="E83" s="238" t="s">
        <v>9014</v>
      </c>
      <c r="F83" s="239">
        <v>3.1017000000000001</v>
      </c>
      <c r="G83" s="238" t="s">
        <v>8699</v>
      </c>
      <c r="H83" s="238" t="s">
        <v>9015</v>
      </c>
      <c r="I83" s="239">
        <v>9.8900000000000002E-2</v>
      </c>
      <c r="J83" s="239">
        <v>6.4893999999999998</v>
      </c>
      <c r="K83" s="240">
        <v>0.91</v>
      </c>
      <c r="L83" s="241">
        <v>1.1020000000000001</v>
      </c>
      <c r="M83" s="241">
        <v>0.1585</v>
      </c>
    </row>
    <row r="84" spans="1:13" x14ac:dyDescent="0.2">
      <c r="A84" s="25"/>
      <c r="B84" s="236" t="s">
        <v>9016</v>
      </c>
      <c r="C84" s="237">
        <v>1</v>
      </c>
      <c r="D84" s="238" t="s">
        <v>9017</v>
      </c>
      <c r="E84" s="238" t="s">
        <v>9018</v>
      </c>
      <c r="F84" s="239">
        <v>11.475099999999999</v>
      </c>
      <c r="G84" s="238" t="s">
        <v>8699</v>
      </c>
      <c r="H84" s="238" t="s">
        <v>8699</v>
      </c>
      <c r="I84" s="239">
        <v>0.64480000000000004</v>
      </c>
      <c r="J84" s="239">
        <v>3.1907999999999999</v>
      </c>
      <c r="K84" s="240">
        <v>0.84</v>
      </c>
      <c r="L84" s="241">
        <v>1.1840999999999999</v>
      </c>
      <c r="M84" s="241">
        <v>0.63670000000000004</v>
      </c>
    </row>
    <row r="85" spans="1:13" x14ac:dyDescent="0.2">
      <c r="A85" s="25"/>
      <c r="B85" s="236" t="s">
        <v>9019</v>
      </c>
      <c r="C85" s="237">
        <v>20</v>
      </c>
      <c r="D85" s="238" t="s">
        <v>9020</v>
      </c>
      <c r="E85" s="238" t="s">
        <v>9021</v>
      </c>
      <c r="F85" s="239">
        <v>1.8583000000000001</v>
      </c>
      <c r="G85" s="238" t="s">
        <v>9022</v>
      </c>
      <c r="H85" s="238" t="s">
        <v>8699</v>
      </c>
      <c r="I85" s="239">
        <v>0.16689999999999999</v>
      </c>
      <c r="J85" s="239">
        <v>0.53800000000000003</v>
      </c>
      <c r="K85" s="240">
        <v>0.34</v>
      </c>
      <c r="L85" s="241">
        <v>2.9672000000000001</v>
      </c>
      <c r="M85" s="241">
        <v>5.3699999999999998E-2</v>
      </c>
    </row>
    <row r="86" spans="1:13" x14ac:dyDescent="0.2">
      <c r="A86" s="25"/>
      <c r="B86" s="236" t="s">
        <v>9023</v>
      </c>
      <c r="C86" s="237">
        <v>12</v>
      </c>
      <c r="D86" s="238" t="s">
        <v>9024</v>
      </c>
      <c r="E86" s="238" t="s">
        <v>9025</v>
      </c>
      <c r="F86" s="239">
        <v>0.85880000000000001</v>
      </c>
      <c r="G86" s="238" t="s">
        <v>8699</v>
      </c>
      <c r="H86" s="238" t="s">
        <v>9026</v>
      </c>
      <c r="I86" s="239">
        <v>-7.1999999999999998E-3</v>
      </c>
      <c r="J86" s="239">
        <v>-8.5500000000000007E-2</v>
      </c>
      <c r="K86" s="240">
        <v>1.61</v>
      </c>
      <c r="L86" s="241">
        <v>0.62170000000000003</v>
      </c>
      <c r="M86" s="241">
        <v>0.114</v>
      </c>
    </row>
    <row r="87" spans="1:13" x14ac:dyDescent="0.2">
      <c r="A87" s="25"/>
      <c r="B87" s="236" t="s">
        <v>9027</v>
      </c>
      <c r="C87" s="237">
        <v>7</v>
      </c>
      <c r="D87" s="238" t="s">
        <v>9028</v>
      </c>
      <c r="E87" s="238" t="s">
        <v>9029</v>
      </c>
      <c r="F87" s="239">
        <v>0.224</v>
      </c>
      <c r="G87" s="238" t="s">
        <v>9030</v>
      </c>
      <c r="H87" s="238" t="s">
        <v>9031</v>
      </c>
      <c r="I87" s="239">
        <v>-1.9699999999999999E-2</v>
      </c>
      <c r="J87" s="239">
        <v>-0.12659999999999999</v>
      </c>
      <c r="K87" s="240">
        <v>0.35</v>
      </c>
      <c r="L87" s="241">
        <v>2.8902999999999999</v>
      </c>
      <c r="M87" s="241">
        <v>2.41E-2</v>
      </c>
    </row>
    <row r="88" spans="1:13" x14ac:dyDescent="0.2">
      <c r="A88" s="25"/>
      <c r="B88" s="236" t="s">
        <v>9032</v>
      </c>
      <c r="C88" s="237">
        <v>7</v>
      </c>
      <c r="D88" s="238" t="s">
        <v>9033</v>
      </c>
      <c r="E88" s="238" t="s">
        <v>9034</v>
      </c>
      <c r="F88" s="239">
        <v>1.0872999999999999</v>
      </c>
      <c r="G88" s="238" t="s">
        <v>8699</v>
      </c>
      <c r="H88" s="238" t="s">
        <v>8699</v>
      </c>
      <c r="I88" s="239">
        <v>7.1000000000000004E-3</v>
      </c>
      <c r="J88" s="239">
        <v>4.4400000000000002E-2</v>
      </c>
      <c r="K88" s="240">
        <v>2.85</v>
      </c>
      <c r="L88" s="241">
        <v>0.35060000000000002</v>
      </c>
      <c r="M88" s="241">
        <v>-3.6900000000000002E-2</v>
      </c>
    </row>
    <row r="89" spans="1:13" x14ac:dyDescent="0.2">
      <c r="A89" s="25"/>
      <c r="B89" s="236" t="s">
        <v>9035</v>
      </c>
      <c r="C89" s="237">
        <v>74</v>
      </c>
      <c r="D89" s="238" t="s">
        <v>9036</v>
      </c>
      <c r="E89" s="238" t="s">
        <v>9037</v>
      </c>
      <c r="F89" s="239">
        <v>0.90429999999999999</v>
      </c>
      <c r="G89" s="238" t="s">
        <v>9038</v>
      </c>
      <c r="H89" s="238" t="s">
        <v>9039</v>
      </c>
      <c r="I89" s="239">
        <v>4.4400000000000002E-2</v>
      </c>
      <c r="J89" s="239">
        <v>0.35780000000000001</v>
      </c>
      <c r="K89" s="240">
        <v>1.72</v>
      </c>
      <c r="L89" s="241">
        <v>0.5806</v>
      </c>
      <c r="M89" s="241">
        <v>0.16589999999999999</v>
      </c>
    </row>
    <row r="90" spans="1:13" x14ac:dyDescent="0.2">
      <c r="A90" s="25"/>
      <c r="B90" s="236" t="s">
        <v>9040</v>
      </c>
      <c r="C90" s="237">
        <v>157</v>
      </c>
      <c r="D90" s="238" t="s">
        <v>9041</v>
      </c>
      <c r="E90" s="238" t="s">
        <v>9042</v>
      </c>
      <c r="F90" s="239">
        <v>1.6604000000000001</v>
      </c>
      <c r="G90" s="238" t="s">
        <v>9043</v>
      </c>
      <c r="H90" s="238" t="s">
        <v>9044</v>
      </c>
      <c r="I90" s="239">
        <v>3.5900000000000001E-2</v>
      </c>
      <c r="J90" s="239">
        <v>0.38819999999999999</v>
      </c>
      <c r="K90" s="240">
        <v>1.42</v>
      </c>
      <c r="L90" s="241">
        <v>0.70299999999999996</v>
      </c>
      <c r="M90" s="241">
        <v>0.1046</v>
      </c>
    </row>
    <row r="91" spans="1:13" x14ac:dyDescent="0.2">
      <c r="A91" s="25"/>
      <c r="B91" s="236" t="s">
        <v>9045</v>
      </c>
      <c r="C91" s="237">
        <v>3</v>
      </c>
      <c r="D91" s="238" t="s">
        <v>9046</v>
      </c>
      <c r="E91" s="238" t="s">
        <v>9047</v>
      </c>
      <c r="F91" s="239">
        <v>0.53110000000000002</v>
      </c>
      <c r="G91" s="238" t="s">
        <v>8699</v>
      </c>
      <c r="H91" s="238" t="s">
        <v>8699</v>
      </c>
      <c r="I91" s="239">
        <v>-0.1595</v>
      </c>
      <c r="J91" s="239">
        <v>-1.84</v>
      </c>
      <c r="K91" s="240">
        <v>0.41</v>
      </c>
      <c r="L91" s="241">
        <v>2.4483999999999999</v>
      </c>
      <c r="M91" s="241">
        <v>-0.12189999999999999</v>
      </c>
    </row>
    <row r="92" spans="1:13" x14ac:dyDescent="0.2">
      <c r="A92" s="25"/>
      <c r="B92" s="236" t="s">
        <v>9048</v>
      </c>
      <c r="C92" s="237">
        <v>20</v>
      </c>
      <c r="D92" s="238" t="s">
        <v>9049</v>
      </c>
      <c r="E92" s="238" t="s">
        <v>9050</v>
      </c>
      <c r="F92" s="239">
        <v>1.3384</v>
      </c>
      <c r="G92" s="238" t="s">
        <v>9051</v>
      </c>
      <c r="H92" s="238" t="s">
        <v>9052</v>
      </c>
      <c r="I92" s="239">
        <v>4.2799999999999998E-2</v>
      </c>
      <c r="J92" s="239">
        <v>8.5531000000000006</v>
      </c>
      <c r="K92" s="240">
        <v>0.72</v>
      </c>
      <c r="L92" s="241">
        <v>1.3867</v>
      </c>
      <c r="M92" s="241">
        <v>0.41270000000000001</v>
      </c>
    </row>
    <row r="93" spans="1:13" x14ac:dyDescent="0.2">
      <c r="A93" s="25"/>
      <c r="B93" s="236" t="s">
        <v>9053</v>
      </c>
      <c r="C93" s="237">
        <v>13</v>
      </c>
      <c r="D93" s="238" t="s">
        <v>9054</v>
      </c>
      <c r="E93" s="238" t="s">
        <v>9055</v>
      </c>
      <c r="F93" s="239">
        <v>0.56859999999999999</v>
      </c>
      <c r="G93" s="238" t="s">
        <v>9056</v>
      </c>
      <c r="H93" s="238" t="s">
        <v>9057</v>
      </c>
      <c r="I93" s="239">
        <v>-6.8500000000000005E-2</v>
      </c>
      <c r="J93" s="239">
        <v>-0.51770000000000005</v>
      </c>
      <c r="K93" s="240">
        <v>1.98</v>
      </c>
      <c r="L93" s="241">
        <v>0.504</v>
      </c>
      <c r="M93" s="241">
        <v>2.1999999999999999E-2</v>
      </c>
    </row>
    <row r="94" spans="1:13" x14ac:dyDescent="0.2">
      <c r="A94" s="25"/>
      <c r="B94" s="236" t="s">
        <v>9058</v>
      </c>
      <c r="C94" s="237">
        <v>5</v>
      </c>
      <c r="D94" s="238" t="s">
        <v>9059</v>
      </c>
      <c r="E94" s="238" t="s">
        <v>9060</v>
      </c>
      <c r="F94" s="239">
        <v>1.6184000000000001</v>
      </c>
      <c r="G94" s="238" t="s">
        <v>9061</v>
      </c>
      <c r="H94" s="238" t="s">
        <v>8939</v>
      </c>
      <c r="I94" s="239">
        <v>1.7600000000000001E-2</v>
      </c>
      <c r="J94" s="239">
        <v>7.6100000000000001E-2</v>
      </c>
      <c r="K94" s="240">
        <v>1.08</v>
      </c>
      <c r="L94" s="241">
        <v>0.92679999999999996</v>
      </c>
      <c r="M94" s="241">
        <v>3.44E-2</v>
      </c>
    </row>
    <row r="95" spans="1:13" x14ac:dyDescent="0.2">
      <c r="A95" s="25"/>
      <c r="B95" s="236" t="s">
        <v>9062</v>
      </c>
      <c r="C95" s="237">
        <v>38</v>
      </c>
      <c r="D95" s="238" t="s">
        <v>9063</v>
      </c>
      <c r="E95" s="238" t="s">
        <v>9064</v>
      </c>
      <c r="F95" s="239">
        <v>1.2316</v>
      </c>
      <c r="G95" s="238" t="s">
        <v>9065</v>
      </c>
      <c r="H95" s="238" t="s">
        <v>9066</v>
      </c>
      <c r="I95" s="239">
        <v>1.1599999999999999E-2</v>
      </c>
      <c r="J95" s="239">
        <v>0.30380000000000001</v>
      </c>
      <c r="K95" s="240">
        <v>1.58</v>
      </c>
      <c r="L95" s="241">
        <v>0.63249999999999995</v>
      </c>
      <c r="M95" s="241">
        <v>2.46E-2</v>
      </c>
    </row>
    <row r="96" spans="1:13" x14ac:dyDescent="0.2">
      <c r="A96" s="25"/>
      <c r="B96" s="236" t="s">
        <v>9067</v>
      </c>
      <c r="C96" s="237">
        <v>1</v>
      </c>
      <c r="D96" s="238" t="s">
        <v>9068</v>
      </c>
      <c r="E96" s="238" t="s">
        <v>9069</v>
      </c>
      <c r="F96" s="239">
        <v>1.0235000000000001</v>
      </c>
      <c r="G96" s="238" t="s">
        <v>8699</v>
      </c>
      <c r="H96" s="238" t="s">
        <v>8699</v>
      </c>
      <c r="I96" s="239">
        <v>1.6000000000000001E-3</v>
      </c>
      <c r="J96" s="239">
        <v>1.32E-2</v>
      </c>
      <c r="K96" s="240">
        <v>0.85</v>
      </c>
      <c r="L96" s="241">
        <v>1.1706000000000001</v>
      </c>
      <c r="M96" s="241">
        <v>5.0000000000000001E-4</v>
      </c>
    </row>
    <row r="97" spans="1:13" x14ac:dyDescent="0.2">
      <c r="A97" s="25"/>
      <c r="B97" s="236" t="s">
        <v>9070</v>
      </c>
      <c r="C97" s="237">
        <v>12</v>
      </c>
      <c r="D97" s="238" t="s">
        <v>9071</v>
      </c>
      <c r="E97" s="238" t="s">
        <v>9072</v>
      </c>
      <c r="F97" s="239">
        <v>1.5823</v>
      </c>
      <c r="G97" s="238" t="s">
        <v>8699</v>
      </c>
      <c r="H97" s="238" t="s">
        <v>8699</v>
      </c>
      <c r="I97" s="239">
        <v>2.3900000000000001E-2</v>
      </c>
      <c r="J97" s="239">
        <v>0.39029999999999998</v>
      </c>
      <c r="K97" s="240">
        <v>2.44</v>
      </c>
      <c r="L97" s="241">
        <v>0.40960000000000002</v>
      </c>
      <c r="M97" s="241">
        <v>9.9400000000000002E-2</v>
      </c>
    </row>
    <row r="98" spans="1:13" x14ac:dyDescent="0.2">
      <c r="A98" s="25"/>
      <c r="B98" s="236" t="s">
        <v>9073</v>
      </c>
      <c r="C98" s="237">
        <v>0</v>
      </c>
      <c r="D98" s="238" t="s">
        <v>8699</v>
      </c>
      <c r="E98" s="238" t="s">
        <v>8699</v>
      </c>
      <c r="F98" s="239" t="s">
        <v>8722</v>
      </c>
      <c r="G98" s="238" t="s">
        <v>8699</v>
      </c>
      <c r="H98" s="238" t="s">
        <v>8699</v>
      </c>
      <c r="I98" s="239" t="s">
        <v>8722</v>
      </c>
      <c r="J98" s="239" t="s">
        <v>8722</v>
      </c>
      <c r="K98" s="240" t="s">
        <v>8722</v>
      </c>
      <c r="L98" s="241" t="e">
        <v>#VALUE!</v>
      </c>
      <c r="M98" s="241" t="s">
        <v>8722</v>
      </c>
    </row>
    <row r="99" spans="1:13" ht="16" thickBot="1" x14ac:dyDescent="0.25">
      <c r="A99" s="25"/>
      <c r="B99" s="242" t="s">
        <v>9074</v>
      </c>
      <c r="C99" s="243">
        <v>1</v>
      </c>
      <c r="D99" s="244" t="s">
        <v>9075</v>
      </c>
      <c r="E99" s="244" t="s">
        <v>8784</v>
      </c>
      <c r="F99" s="245">
        <v>0.2878</v>
      </c>
      <c r="G99" s="244" t="s">
        <v>8699</v>
      </c>
      <c r="H99" s="244" t="s">
        <v>9076</v>
      </c>
      <c r="I99" s="245">
        <v>1.1999999999999999E-3</v>
      </c>
      <c r="J99" s="245">
        <v>2.12E-2</v>
      </c>
      <c r="K99" s="246">
        <v>1.52</v>
      </c>
      <c r="L99" s="247">
        <v>0.66</v>
      </c>
      <c r="M99" s="247">
        <v>0.15379999999999999</v>
      </c>
    </row>
    <row r="100" spans="1:13" x14ac:dyDescent="0.2">
      <c r="A100" s="25"/>
      <c r="B100" s="248" t="s">
        <v>9077</v>
      </c>
      <c r="C100" s="249">
        <v>4149</v>
      </c>
      <c r="D100" s="250" t="s">
        <v>9078</v>
      </c>
      <c r="E100" s="250" t="s">
        <v>9079</v>
      </c>
      <c r="F100" s="251">
        <v>1.6047</v>
      </c>
      <c r="G100" s="250" t="s">
        <v>9080</v>
      </c>
      <c r="H100" s="250" t="s">
        <v>9081</v>
      </c>
      <c r="I100" s="251">
        <v>2.4E-2</v>
      </c>
      <c r="J100" s="251">
        <v>0.35920000000000002</v>
      </c>
      <c r="K100" s="252">
        <v>0.93</v>
      </c>
      <c r="L100" s="253">
        <v>1.0753999999999999</v>
      </c>
      <c r="M100" s="253">
        <v>4.5699999999999998E-2</v>
      </c>
    </row>
    <row r="101" spans="1:13" ht="16" thickBot="1" x14ac:dyDescent="0.25">
      <c r="A101" s="25"/>
      <c r="B101" s="254" t="s">
        <v>9082</v>
      </c>
      <c r="C101" s="255">
        <v>3577</v>
      </c>
      <c r="D101" s="256" t="s">
        <v>9083</v>
      </c>
      <c r="E101" s="256" t="s">
        <v>9084</v>
      </c>
      <c r="F101" s="257">
        <v>1.5109999999999999</v>
      </c>
      <c r="G101" s="256" t="s">
        <v>9085</v>
      </c>
      <c r="H101" s="256" t="s">
        <v>9086</v>
      </c>
      <c r="I101" s="257">
        <v>2.52E-2</v>
      </c>
      <c r="J101" s="257">
        <v>0.32790000000000002</v>
      </c>
      <c r="K101" s="258">
        <v>1.29</v>
      </c>
      <c r="L101" s="259">
        <v>0.77249999999999996</v>
      </c>
      <c r="M101" s="259">
        <v>7.0800000000000002E-2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0">
    <tabColor theme="5"/>
  </sheetPr>
  <dimension ref="A1:K102"/>
  <sheetViews>
    <sheetView zoomScale="125" zoomScaleNormal="120" zoomScalePageLayoutView="120" workbookViewId="0">
      <pane xSplit="1" ySplit="1" topLeftCell="B41" activePane="bottomRight" state="frozen"/>
      <selection activeCell="C4" sqref="C4"/>
      <selection pane="topRight" activeCell="C4" sqref="C4"/>
      <selection pane="bottomLeft" activeCell="C4" sqref="C4"/>
      <selection pane="bottomRight" activeCell="B32" sqref="B32:K32"/>
    </sheetView>
  </sheetViews>
  <sheetFormatPr baseColWidth="10" defaultColWidth="8.83203125" defaultRowHeight="15" x14ac:dyDescent="0.2"/>
  <cols>
    <col min="1" max="1" width="27.6640625" style="3" bestFit="1" customWidth="1"/>
    <col min="2" max="2" width="20.1640625" style="3" bestFit="1" customWidth="1"/>
    <col min="3" max="5" width="20" style="3" bestFit="1" customWidth="1"/>
    <col min="6" max="7" width="19" style="3" bestFit="1" customWidth="1"/>
    <col min="8" max="11" width="20" style="3" bestFit="1" customWidth="1"/>
    <col min="12" max="16384" width="8.83203125" style="3"/>
  </cols>
  <sheetData>
    <row r="1" spans="1:11" s="1" customFormat="1" x14ac:dyDescent="0.2">
      <c r="A1" s="1" t="s">
        <v>0</v>
      </c>
      <c r="B1" s="1" t="s">
        <v>36</v>
      </c>
      <c r="E1" s="274" t="str">
        <f>IF(B2&lt;&gt;B3, "A NEW VERSION OF THE WORKSHEET IS AVAILABLE", "")</f>
        <v/>
      </c>
      <c r="F1" s="274"/>
      <c r="G1" s="274"/>
      <c r="H1" s="274"/>
      <c r="I1" s="274"/>
      <c r="J1" s="274"/>
      <c r="K1" s="274"/>
    </row>
    <row r="2" spans="1:11" x14ac:dyDescent="0.2">
      <c r="A2" s="1" t="s">
        <v>34</v>
      </c>
      <c r="B2" s="3">
        <v>2.1</v>
      </c>
      <c r="E2" s="275" t="s">
        <v>22</v>
      </c>
      <c r="F2" s="275"/>
      <c r="G2" s="275"/>
      <c r="H2" s="275"/>
      <c r="I2" s="275"/>
      <c r="J2" s="275"/>
      <c r="K2" s="275"/>
    </row>
    <row r="3" spans="1:11" x14ac:dyDescent="0.2">
      <c r="A3" s="1" t="s">
        <v>35</v>
      </c>
      <c r="B3" s="3">
        <v>2.1</v>
      </c>
    </row>
    <row r="4" spans="1:11" x14ac:dyDescent="0.2">
      <c r="A4" s="1"/>
    </row>
    <row r="5" spans="1:11" x14ac:dyDescent="0.2">
      <c r="A5" s="1" t="s">
        <v>37</v>
      </c>
    </row>
    <row r="6" spans="1:11" x14ac:dyDescent="0.2">
      <c r="A6" s="3" t="s">
        <v>28</v>
      </c>
      <c r="B6" s="3">
        <f>IF(B9&gt;0, B9/B8, 0)</f>
        <v>378.06943613840235</v>
      </c>
    </row>
    <row r="7" spans="1:11" x14ac:dyDescent="0.2">
      <c r="A7" s="3" t="s">
        <v>17</v>
      </c>
      <c r="B7">
        <v>2</v>
      </c>
    </row>
    <row r="8" spans="1:11" x14ac:dyDescent="0.2">
      <c r="A8" s="3" t="s">
        <v>29</v>
      </c>
      <c r="B8">
        <v>936.4</v>
      </c>
    </row>
    <row r="9" spans="1:11" x14ac:dyDescent="0.2">
      <c r="A9" s="3" t="s">
        <v>47</v>
      </c>
      <c r="B9">
        <v>354024.22</v>
      </c>
    </row>
    <row r="15" spans="1:11" x14ac:dyDescent="0.2">
      <c r="A15" s="1" t="s">
        <v>23</v>
      </c>
    </row>
    <row r="16" spans="1:11" s="9" customFormat="1" x14ac:dyDescent="0.2">
      <c r="A16" s="8" t="s">
        <v>24</v>
      </c>
      <c r="B16" s="6">
        <v>42094</v>
      </c>
      <c r="C16" s="6">
        <v>42460</v>
      </c>
      <c r="D16" s="6">
        <v>42825</v>
      </c>
      <c r="E16" s="6">
        <v>43190</v>
      </c>
      <c r="F16" s="6">
        <v>43555</v>
      </c>
      <c r="G16" s="6">
        <v>43921</v>
      </c>
      <c r="H16" s="6">
        <v>44286</v>
      </c>
      <c r="I16" s="6">
        <v>44651</v>
      </c>
      <c r="J16" s="6">
        <v>45016</v>
      </c>
      <c r="K16" s="6">
        <v>45382</v>
      </c>
    </row>
    <row r="17" spans="1:11" s="5" customFormat="1" x14ac:dyDescent="0.2">
      <c r="A17" s="5" t="s">
        <v>1</v>
      </c>
      <c r="B17">
        <v>263158.98</v>
      </c>
      <c r="C17">
        <v>273045.59999999998</v>
      </c>
      <c r="D17">
        <v>269692.51</v>
      </c>
      <c r="E17">
        <v>291550.48</v>
      </c>
      <c r="F17">
        <v>301938.40000000002</v>
      </c>
      <c r="G17">
        <v>261067.97</v>
      </c>
      <c r="H17">
        <v>249794.75</v>
      </c>
      <c r="I17">
        <v>278453.62</v>
      </c>
      <c r="J17">
        <v>345966.97</v>
      </c>
      <c r="K17">
        <v>437927.77</v>
      </c>
    </row>
    <row r="18" spans="1:11" s="5" customFormat="1" x14ac:dyDescent="0.2">
      <c r="A18" s="3" t="s">
        <v>48</v>
      </c>
      <c r="B18">
        <v>163250.35999999999</v>
      </c>
      <c r="C18">
        <v>166134.01</v>
      </c>
      <c r="D18">
        <v>173294.07999999999</v>
      </c>
      <c r="E18">
        <v>187896.58</v>
      </c>
      <c r="F18">
        <v>194267.91</v>
      </c>
      <c r="G18">
        <v>164899.82</v>
      </c>
      <c r="H18">
        <v>153607.35999999999</v>
      </c>
      <c r="I18">
        <v>179295.33</v>
      </c>
      <c r="J18">
        <v>231251.26</v>
      </c>
      <c r="K18">
        <v>274321.23</v>
      </c>
    </row>
    <row r="19" spans="1:11" s="5" customFormat="1" x14ac:dyDescent="0.2">
      <c r="A19" s="3" t="s">
        <v>49</v>
      </c>
      <c r="B19">
        <v>3330.35</v>
      </c>
      <c r="C19">
        <v>2750.99</v>
      </c>
      <c r="D19">
        <v>7399.92</v>
      </c>
      <c r="E19">
        <v>2046.58</v>
      </c>
      <c r="F19">
        <v>-2053.2800000000002</v>
      </c>
      <c r="G19">
        <v>-2231.19</v>
      </c>
      <c r="H19">
        <v>-4684.16</v>
      </c>
      <c r="I19">
        <v>-1590.49</v>
      </c>
      <c r="J19">
        <v>4781.62</v>
      </c>
      <c r="K19">
        <v>1565.53</v>
      </c>
    </row>
    <row r="20" spans="1:11" s="5" customFormat="1" x14ac:dyDescent="0.2">
      <c r="A20" s="3" t="s">
        <v>50</v>
      </c>
      <c r="B20">
        <v>1121.75</v>
      </c>
      <c r="C20">
        <v>1143.6300000000001</v>
      </c>
      <c r="D20">
        <v>1159.82</v>
      </c>
      <c r="E20">
        <v>1308.08</v>
      </c>
      <c r="F20">
        <v>1585.93</v>
      </c>
      <c r="G20">
        <v>1264.95</v>
      </c>
      <c r="H20">
        <v>1112.8699999999999</v>
      </c>
      <c r="I20">
        <v>2178.29</v>
      </c>
      <c r="J20">
        <v>2513.33</v>
      </c>
    </row>
    <row r="21" spans="1:11" s="5" customFormat="1" x14ac:dyDescent="0.2">
      <c r="A21" s="3" t="s">
        <v>51</v>
      </c>
      <c r="B21">
        <v>16173.17</v>
      </c>
      <c r="C21">
        <v>12101.53</v>
      </c>
      <c r="D21">
        <v>10067.370000000001</v>
      </c>
      <c r="E21">
        <v>10971.66</v>
      </c>
      <c r="F21">
        <v>11694.54</v>
      </c>
      <c r="G21">
        <v>11541.51</v>
      </c>
      <c r="H21">
        <v>8273.17</v>
      </c>
      <c r="I21">
        <v>9427.3799999999992</v>
      </c>
      <c r="J21">
        <v>11765.97</v>
      </c>
    </row>
    <row r="22" spans="1:11" s="5" customFormat="1" x14ac:dyDescent="0.2">
      <c r="A22" s="3" t="s">
        <v>52</v>
      </c>
      <c r="B22">
        <v>25641.95</v>
      </c>
      <c r="C22">
        <v>28880.89</v>
      </c>
      <c r="D22">
        <v>28332.89</v>
      </c>
      <c r="E22">
        <v>30300.09</v>
      </c>
      <c r="F22">
        <v>33243.870000000003</v>
      </c>
      <c r="G22">
        <v>30438.6</v>
      </c>
      <c r="H22">
        <v>27648.48</v>
      </c>
      <c r="I22">
        <v>30808.52</v>
      </c>
      <c r="J22">
        <v>33654.699999999997</v>
      </c>
      <c r="K22">
        <v>42486.64</v>
      </c>
    </row>
    <row r="23" spans="1:11" s="5" customFormat="1" x14ac:dyDescent="0.2">
      <c r="A23" s="3" t="s">
        <v>53</v>
      </c>
      <c r="B23">
        <v>23603.01</v>
      </c>
      <c r="C23">
        <v>21991.9</v>
      </c>
      <c r="D23">
        <v>30039.38</v>
      </c>
      <c r="E23">
        <v>31004.58</v>
      </c>
      <c r="F23">
        <v>32719.8</v>
      </c>
      <c r="G23">
        <v>29248.32</v>
      </c>
      <c r="H23">
        <v>23015.79</v>
      </c>
      <c r="I23">
        <v>29205.4</v>
      </c>
      <c r="J23">
        <v>34839.19</v>
      </c>
    </row>
    <row r="24" spans="1:11" s="5" customFormat="1" x14ac:dyDescent="0.2">
      <c r="A24" s="3" t="s">
        <v>54</v>
      </c>
      <c r="B24">
        <v>-2539.56</v>
      </c>
      <c r="C24">
        <v>7149.38</v>
      </c>
      <c r="D24">
        <v>4610.2</v>
      </c>
      <c r="E24">
        <v>658.39</v>
      </c>
      <c r="F24">
        <v>1708.74</v>
      </c>
      <c r="G24">
        <v>3456.51</v>
      </c>
      <c r="H24">
        <v>-834.51</v>
      </c>
      <c r="I24">
        <v>1228.1199999999999</v>
      </c>
      <c r="J24">
        <v>4908.34</v>
      </c>
      <c r="K24">
        <v>63147.09</v>
      </c>
    </row>
    <row r="25" spans="1:11" s="5" customFormat="1" x14ac:dyDescent="0.2">
      <c r="A25" s="5" t="s">
        <v>4</v>
      </c>
      <c r="B25">
        <v>714.03</v>
      </c>
      <c r="C25">
        <v>-2669.62</v>
      </c>
      <c r="D25">
        <v>1869.1</v>
      </c>
      <c r="E25">
        <v>5932.73</v>
      </c>
      <c r="F25">
        <v>-26686.25</v>
      </c>
      <c r="G25">
        <v>101.71</v>
      </c>
      <c r="H25">
        <v>-11117.83</v>
      </c>
      <c r="I25">
        <v>2424.0500000000002</v>
      </c>
      <c r="J25">
        <v>6327.59</v>
      </c>
      <c r="K25">
        <v>5672.66</v>
      </c>
    </row>
    <row r="26" spans="1:11" s="5" customFormat="1" x14ac:dyDescent="0.2">
      <c r="A26" s="5" t="s">
        <v>5</v>
      </c>
      <c r="B26">
        <v>13388.63</v>
      </c>
      <c r="C26">
        <v>16710.78</v>
      </c>
      <c r="D26">
        <v>17904.990000000002</v>
      </c>
      <c r="E26">
        <v>21553.59</v>
      </c>
      <c r="F26">
        <v>23590.63</v>
      </c>
      <c r="G26">
        <v>21425.43</v>
      </c>
      <c r="H26">
        <v>23546.71</v>
      </c>
      <c r="I26">
        <v>24835.69</v>
      </c>
      <c r="J26">
        <v>24860.36</v>
      </c>
      <c r="K26">
        <v>27270.13</v>
      </c>
    </row>
    <row r="27" spans="1:11" s="5" customFormat="1" x14ac:dyDescent="0.2">
      <c r="A27" s="5" t="s">
        <v>6</v>
      </c>
      <c r="B27">
        <v>4861.49</v>
      </c>
      <c r="C27">
        <v>4889.08</v>
      </c>
      <c r="D27">
        <v>4238.01</v>
      </c>
      <c r="E27">
        <v>4681.79</v>
      </c>
      <c r="F27">
        <v>5758.6</v>
      </c>
      <c r="G27">
        <v>7243.33</v>
      </c>
      <c r="H27">
        <v>8097.17</v>
      </c>
      <c r="I27">
        <v>9311.86</v>
      </c>
      <c r="J27">
        <v>10225.48</v>
      </c>
      <c r="K27">
        <v>9985.76</v>
      </c>
    </row>
    <row r="28" spans="1:11" s="5" customFormat="1" x14ac:dyDescent="0.2">
      <c r="A28" s="5" t="s">
        <v>7</v>
      </c>
      <c r="B28">
        <v>21702.560000000001</v>
      </c>
      <c r="C28">
        <v>14125.77</v>
      </c>
      <c r="D28">
        <v>9314.7900000000009</v>
      </c>
      <c r="E28">
        <v>11155.03</v>
      </c>
      <c r="F28">
        <v>-31371.15</v>
      </c>
      <c r="G28">
        <v>-10579.98</v>
      </c>
      <c r="H28">
        <v>-10474.280000000001</v>
      </c>
      <c r="I28">
        <v>-7003.41</v>
      </c>
      <c r="J28">
        <v>3057.55</v>
      </c>
      <c r="K28">
        <v>27955.11</v>
      </c>
    </row>
    <row r="29" spans="1:11" s="5" customFormat="1" x14ac:dyDescent="0.2">
      <c r="A29" s="5" t="s">
        <v>8</v>
      </c>
      <c r="B29">
        <v>7642.91</v>
      </c>
      <c r="C29">
        <v>3025.05</v>
      </c>
      <c r="D29">
        <v>3251.23</v>
      </c>
      <c r="E29">
        <v>4341.93</v>
      </c>
      <c r="F29">
        <v>-2437.4499999999998</v>
      </c>
      <c r="G29">
        <v>395.25</v>
      </c>
      <c r="H29">
        <v>2541.86</v>
      </c>
      <c r="I29">
        <v>4231.29</v>
      </c>
      <c r="J29">
        <v>704.06</v>
      </c>
      <c r="K29">
        <v>-3851.64</v>
      </c>
    </row>
    <row r="30" spans="1:11" s="5" customFormat="1" x14ac:dyDescent="0.2">
      <c r="A30" s="5" t="s">
        <v>9</v>
      </c>
      <c r="B30">
        <v>13986.29</v>
      </c>
      <c r="C30">
        <v>11579.31</v>
      </c>
      <c r="D30">
        <v>7454.36</v>
      </c>
      <c r="E30">
        <v>8988.91</v>
      </c>
      <c r="F30">
        <v>-28826.23</v>
      </c>
      <c r="G30">
        <v>-12070.85</v>
      </c>
      <c r="H30">
        <v>-13451.39</v>
      </c>
      <c r="I30">
        <v>-11441.47</v>
      </c>
      <c r="J30">
        <v>2414.29</v>
      </c>
      <c r="K30">
        <v>31399.09</v>
      </c>
    </row>
    <row r="31" spans="1:11" s="5" customFormat="1" x14ac:dyDescent="0.2">
      <c r="A31" s="5" t="s">
        <v>33</v>
      </c>
      <c r="B31" s="208">
        <f>Hitoricalfs!C38</f>
        <v>46.220198102098706</v>
      </c>
      <c r="C31" s="208">
        <f>Hitoricalfs!D38</f>
        <v>47.694444444444336</v>
      </c>
      <c r="D31" s="208">
        <f>Hitoricalfs!E38</f>
        <v>14.527274616423808</v>
      </c>
      <c r="E31" s="208">
        <f>Hitoricalfs!F38</f>
        <v>3.049111626779315</v>
      </c>
      <c r="F31" s="208">
        <f>Hitoricalfs!G38</f>
        <v>-7.7839157690575265</v>
      </c>
      <c r="G31" s="208">
        <f>Hitoricalfs!H38</f>
        <v>-35.859307219164904</v>
      </c>
      <c r="H31" s="208">
        <f>Hitoricalfs!I38</f>
        <v>-5.7172845827184542</v>
      </c>
      <c r="I31" s="208">
        <f>Hitoricalfs!J38</f>
        <v>-41.132140813683833</v>
      </c>
      <c r="J31" s="208">
        <f>Hitoricalfs!K38</f>
        <v>-11.965495438533218</v>
      </c>
      <c r="K31" s="208">
        <f>Hitoricalfs!L38</f>
        <v>78.629509281824639</v>
      </c>
    </row>
    <row r="32" spans="1:11" s="5" customFormat="1" x14ac:dyDescent="0.2">
      <c r="A32" s="5" t="s">
        <v>8635</v>
      </c>
      <c r="B32" s="208">
        <f>B99/B31</f>
        <v>11.77775133714284</v>
      </c>
      <c r="C32" s="208">
        <f t="shared" ref="C32:K32" si="0">C99/C31</f>
        <v>8.1057658707047366</v>
      </c>
      <c r="D32" s="208">
        <f t="shared" si="0"/>
        <v>32.067267419405248</v>
      </c>
      <c r="E32" s="208">
        <f t="shared" si="0"/>
        <v>107.19515714983575</v>
      </c>
      <c r="F32" s="208">
        <f t="shared" si="0"/>
        <v>-22.385905136933172</v>
      </c>
      <c r="G32" s="208">
        <f t="shared" si="0"/>
        <v>-1.9813545076528285</v>
      </c>
      <c r="H32" s="208">
        <f t="shared" si="0"/>
        <v>-52.787297122176867</v>
      </c>
      <c r="I32" s="208">
        <f t="shared" si="0"/>
        <v>-10.545281413013644</v>
      </c>
      <c r="J32" s="208">
        <f t="shared" si="0"/>
        <v>-35.167787423567269</v>
      </c>
      <c r="K32" s="208">
        <f t="shared" si="0"/>
        <v>12.626302886383236</v>
      </c>
    </row>
    <row r="33" spans="1:11" s="5" customFormat="1" x14ac:dyDescent="0.2">
      <c r="A33" s="5" t="s">
        <v>38</v>
      </c>
      <c r="B33" s="5">
        <v>0</v>
      </c>
      <c r="C33">
        <v>67.92</v>
      </c>
      <c r="D33" s="5">
        <v>0</v>
      </c>
      <c r="E33" s="5">
        <v>0</v>
      </c>
      <c r="F33" s="5">
        <v>0</v>
      </c>
      <c r="G33" s="5">
        <v>0</v>
      </c>
      <c r="H33" s="5">
        <v>0</v>
      </c>
      <c r="I33" s="5">
        <v>0</v>
      </c>
      <c r="J33">
        <v>766.02</v>
      </c>
      <c r="K33">
        <v>1149.75</v>
      </c>
    </row>
    <row r="34" spans="1:11" s="5" customFormat="1" x14ac:dyDescent="0.2"/>
    <row r="35" spans="1:11" x14ac:dyDescent="0.2">
      <c r="A35" s="5" t="s">
        <v>69</v>
      </c>
      <c r="B35" s="3">
        <f>B28+B27+B26</f>
        <v>39952.68</v>
      </c>
      <c r="C35" s="3">
        <f t="shared" ref="C35:K35" si="1">C28+C27+C26</f>
        <v>35725.629999999997</v>
      </c>
      <c r="D35" s="3">
        <f t="shared" si="1"/>
        <v>31457.79</v>
      </c>
      <c r="E35" s="3">
        <f t="shared" si="1"/>
        <v>37390.410000000003</v>
      </c>
      <c r="F35" s="3">
        <f t="shared" si="1"/>
        <v>-2021.9200000000019</v>
      </c>
      <c r="G35" s="3">
        <f t="shared" si="1"/>
        <v>18088.78</v>
      </c>
      <c r="H35" s="3">
        <f t="shared" si="1"/>
        <v>21169.599999999999</v>
      </c>
      <c r="I35" s="3">
        <f t="shared" si="1"/>
        <v>27144.14</v>
      </c>
      <c r="J35" s="3">
        <f t="shared" si="1"/>
        <v>38143.39</v>
      </c>
      <c r="K35" s="3">
        <f t="shared" si="1"/>
        <v>65211</v>
      </c>
    </row>
    <row r="36" spans="1:11" x14ac:dyDescent="0.2">
      <c r="A36" s="5"/>
    </row>
    <row r="37" spans="1:11" x14ac:dyDescent="0.2">
      <c r="A37" s="5" t="s">
        <v>8625</v>
      </c>
      <c r="C37" s="203" t="e">
        <f>C33/B33-1</f>
        <v>#DIV/0!</v>
      </c>
      <c r="D37" s="12">
        <f>D33/C33-1</f>
        <v>-1</v>
      </c>
      <c r="E37" s="12" t="e">
        <f t="shared" ref="E37:K37" si="2">E33/D33-1</f>
        <v>#DIV/0!</v>
      </c>
      <c r="F37" s="12" t="e">
        <f t="shared" si="2"/>
        <v>#DIV/0!</v>
      </c>
      <c r="G37" s="12" t="e">
        <f t="shared" si="2"/>
        <v>#DIV/0!</v>
      </c>
      <c r="H37" s="12" t="e">
        <f t="shared" si="2"/>
        <v>#DIV/0!</v>
      </c>
      <c r="I37" s="12" t="e">
        <f t="shared" si="2"/>
        <v>#DIV/0!</v>
      </c>
      <c r="J37" s="12" t="e">
        <f>J33/I33-1</f>
        <v>#DIV/0!</v>
      </c>
      <c r="K37" s="12">
        <f t="shared" si="2"/>
        <v>0.50093992323960213</v>
      </c>
    </row>
    <row r="38" spans="1:11" x14ac:dyDescent="0.2">
      <c r="A38" s="5"/>
    </row>
    <row r="39" spans="1:11" x14ac:dyDescent="0.2">
      <c r="A39" s="5"/>
    </row>
    <row r="40" spans="1:11" x14ac:dyDescent="0.2">
      <c r="A40" s="5"/>
    </row>
    <row r="41" spans="1:11" x14ac:dyDescent="0.2">
      <c r="A41" s="5"/>
    </row>
    <row r="42" spans="1:11" x14ac:dyDescent="0.2">
      <c r="A42" s="1" t="s">
        <v>25</v>
      </c>
    </row>
    <row r="43" spans="1:11" s="9" customFormat="1" x14ac:dyDescent="0.2">
      <c r="A43" s="8" t="s">
        <v>24</v>
      </c>
      <c r="B43" s="6">
        <v>44561</v>
      </c>
      <c r="C43" s="6">
        <v>44651</v>
      </c>
      <c r="D43" s="6">
        <v>44742</v>
      </c>
      <c r="E43" s="6">
        <v>44834</v>
      </c>
      <c r="F43" s="6">
        <v>44926</v>
      </c>
      <c r="G43" s="6">
        <v>45016</v>
      </c>
      <c r="H43" s="6">
        <v>45107</v>
      </c>
      <c r="I43" s="6">
        <v>45199</v>
      </c>
      <c r="J43" s="6">
        <v>45291</v>
      </c>
      <c r="K43" s="6">
        <v>45382</v>
      </c>
    </row>
    <row r="44" spans="1:11" s="5" customFormat="1" x14ac:dyDescent="0.2">
      <c r="A44" s="5" t="s">
        <v>1</v>
      </c>
      <c r="B44">
        <v>72229.289999999994</v>
      </c>
      <c r="C44">
        <v>78439.06</v>
      </c>
      <c r="D44">
        <v>71934.66</v>
      </c>
      <c r="E44">
        <v>79611.37</v>
      </c>
      <c r="F44">
        <v>88488.59</v>
      </c>
      <c r="G44">
        <v>105932.35</v>
      </c>
      <c r="H44">
        <v>102236.08</v>
      </c>
      <c r="I44">
        <v>105128.24</v>
      </c>
      <c r="J44">
        <v>110577.14</v>
      </c>
      <c r="K44">
        <v>119986.31</v>
      </c>
    </row>
    <row r="45" spans="1:11" s="5" customFormat="1" x14ac:dyDescent="0.2">
      <c r="A45" s="5" t="s">
        <v>2</v>
      </c>
      <c r="B45">
        <v>65151.27</v>
      </c>
      <c r="C45">
        <v>70156.27</v>
      </c>
      <c r="D45">
        <v>69521.929999999993</v>
      </c>
      <c r="E45">
        <v>74039.06</v>
      </c>
      <c r="F45">
        <v>77668.350000000006</v>
      </c>
      <c r="G45">
        <v>92817.95</v>
      </c>
      <c r="H45">
        <v>89018.36</v>
      </c>
      <c r="I45">
        <v>91361.3</v>
      </c>
      <c r="J45">
        <v>95158.77</v>
      </c>
      <c r="K45">
        <v>102851</v>
      </c>
    </row>
    <row r="46" spans="1:11" s="5" customFormat="1" x14ac:dyDescent="0.2">
      <c r="A46" s="5" t="s">
        <v>4</v>
      </c>
      <c r="B46">
        <v>788.73</v>
      </c>
      <c r="C46">
        <v>188.74</v>
      </c>
      <c r="D46">
        <v>2380.98</v>
      </c>
      <c r="E46">
        <v>1351.14</v>
      </c>
      <c r="F46">
        <v>1129.98</v>
      </c>
      <c r="G46">
        <v>1452.86</v>
      </c>
      <c r="H46">
        <v>683.56</v>
      </c>
      <c r="I46">
        <v>1507.05</v>
      </c>
      <c r="J46">
        <v>1603.76</v>
      </c>
      <c r="K46">
        <v>1618.3</v>
      </c>
    </row>
    <row r="47" spans="1:11" s="5" customFormat="1" x14ac:dyDescent="0.2">
      <c r="A47" s="5" t="s">
        <v>5</v>
      </c>
      <c r="B47">
        <v>6078.13</v>
      </c>
      <c r="C47">
        <v>6432.11</v>
      </c>
      <c r="D47">
        <v>5841.04</v>
      </c>
      <c r="E47">
        <v>5897.34</v>
      </c>
      <c r="F47">
        <v>6071.78</v>
      </c>
      <c r="G47">
        <v>7050.2</v>
      </c>
      <c r="H47">
        <v>6633.18</v>
      </c>
      <c r="I47">
        <v>6636.42</v>
      </c>
      <c r="J47">
        <v>6850</v>
      </c>
      <c r="K47">
        <v>7150.53</v>
      </c>
    </row>
    <row r="48" spans="1:11" s="5" customFormat="1" x14ac:dyDescent="0.2">
      <c r="A48" s="5" t="s">
        <v>6</v>
      </c>
      <c r="B48">
        <v>2400.7399999999998</v>
      </c>
      <c r="C48">
        <v>2380.52</v>
      </c>
      <c r="D48">
        <v>2420.7199999999998</v>
      </c>
      <c r="E48">
        <v>2487.2600000000002</v>
      </c>
      <c r="F48">
        <v>2675.83</v>
      </c>
      <c r="G48">
        <v>2641.67</v>
      </c>
      <c r="H48">
        <v>2615.39</v>
      </c>
      <c r="I48">
        <v>2651.69</v>
      </c>
      <c r="J48">
        <v>2484.91</v>
      </c>
      <c r="K48">
        <v>2233.77</v>
      </c>
    </row>
    <row r="49" spans="1:11" s="5" customFormat="1" x14ac:dyDescent="0.2">
      <c r="A49" s="5" t="s">
        <v>7</v>
      </c>
      <c r="B49">
        <v>-612.12</v>
      </c>
      <c r="C49">
        <v>-341.1</v>
      </c>
      <c r="D49">
        <v>-3468.05</v>
      </c>
      <c r="E49">
        <v>-1461.15</v>
      </c>
      <c r="F49">
        <v>3202.61</v>
      </c>
      <c r="G49">
        <v>4875.3900000000003</v>
      </c>
      <c r="H49">
        <v>4652.71</v>
      </c>
      <c r="I49">
        <v>5985.88</v>
      </c>
      <c r="J49">
        <v>7687.22</v>
      </c>
      <c r="K49">
        <v>9369.31</v>
      </c>
    </row>
    <row r="50" spans="1:11" s="5" customFormat="1" x14ac:dyDescent="0.2">
      <c r="A50" s="5" t="s">
        <v>8</v>
      </c>
      <c r="B50">
        <v>726.05</v>
      </c>
      <c r="C50">
        <v>758.22</v>
      </c>
      <c r="D50">
        <v>1518.96</v>
      </c>
      <c r="E50">
        <v>-457.08</v>
      </c>
      <c r="F50">
        <v>262.83</v>
      </c>
      <c r="G50">
        <v>-620.65</v>
      </c>
      <c r="H50">
        <v>1563.01</v>
      </c>
      <c r="I50">
        <v>2202.84</v>
      </c>
      <c r="J50">
        <v>541.79</v>
      </c>
      <c r="K50">
        <v>-8159.28</v>
      </c>
    </row>
    <row r="51" spans="1:11" s="5" customFormat="1" x14ac:dyDescent="0.2">
      <c r="A51" s="5" t="s">
        <v>9</v>
      </c>
      <c r="B51">
        <v>-1516.14</v>
      </c>
      <c r="C51">
        <v>-1032.8399999999999</v>
      </c>
      <c r="D51">
        <v>-5006.6000000000004</v>
      </c>
      <c r="E51">
        <v>-944.61</v>
      </c>
      <c r="F51">
        <v>2957.71</v>
      </c>
      <c r="G51">
        <v>5407.79</v>
      </c>
      <c r="H51">
        <v>3202.8</v>
      </c>
      <c r="I51">
        <v>3764</v>
      </c>
      <c r="J51">
        <v>7025.11</v>
      </c>
      <c r="K51">
        <v>17407.18</v>
      </c>
    </row>
    <row r="52" spans="1:11" x14ac:dyDescent="0.2">
      <c r="A52" s="5" t="s">
        <v>3</v>
      </c>
      <c r="B52">
        <v>7078.02</v>
      </c>
      <c r="C52">
        <v>8282.7900000000009</v>
      </c>
      <c r="D52">
        <v>2412.73</v>
      </c>
      <c r="E52">
        <v>5572.31</v>
      </c>
      <c r="F52">
        <v>10820.24</v>
      </c>
      <c r="G52">
        <v>13114.4</v>
      </c>
      <c r="H52">
        <v>13217.72</v>
      </c>
      <c r="I52">
        <v>13766.94</v>
      </c>
      <c r="J52">
        <v>15418.37</v>
      </c>
      <c r="K52">
        <v>17135.310000000001</v>
      </c>
    </row>
    <row r="53" spans="1:11" x14ac:dyDescent="0.2">
      <c r="A53" s="5"/>
    </row>
    <row r="54" spans="1:11" x14ac:dyDescent="0.2">
      <c r="A54" s="5"/>
    </row>
    <row r="55" spans="1:11" x14ac:dyDescent="0.2">
      <c r="A55" s="5"/>
    </row>
    <row r="56" spans="1:11" x14ac:dyDescent="0.2">
      <c r="A56" s="5"/>
    </row>
    <row r="57" spans="1:11" x14ac:dyDescent="0.2">
      <c r="A57" s="1" t="s">
        <v>26</v>
      </c>
    </row>
    <row r="58" spans="1:11" s="9" customFormat="1" x14ac:dyDescent="0.2">
      <c r="A58" s="8" t="s">
        <v>24</v>
      </c>
      <c r="B58" s="6">
        <v>42094</v>
      </c>
      <c r="C58" s="6">
        <v>42460</v>
      </c>
      <c r="D58" s="6">
        <v>42825</v>
      </c>
      <c r="E58" s="6">
        <v>43190</v>
      </c>
      <c r="F58" s="6">
        <v>43555</v>
      </c>
      <c r="G58" s="6">
        <v>43921</v>
      </c>
      <c r="H58" s="6">
        <v>44286</v>
      </c>
      <c r="I58" s="6">
        <v>44651</v>
      </c>
      <c r="J58" s="6">
        <v>45016</v>
      </c>
      <c r="K58" s="6">
        <v>45382</v>
      </c>
    </row>
    <row r="59" spans="1:11" x14ac:dyDescent="0.2">
      <c r="A59" s="5" t="s">
        <v>11</v>
      </c>
      <c r="B59">
        <v>643.78</v>
      </c>
      <c r="C59">
        <v>679.18</v>
      </c>
      <c r="D59">
        <v>679.22</v>
      </c>
      <c r="E59">
        <v>679.22</v>
      </c>
      <c r="F59">
        <v>679.22</v>
      </c>
      <c r="G59">
        <v>719.54</v>
      </c>
      <c r="H59">
        <v>765.81</v>
      </c>
      <c r="I59">
        <v>765.88</v>
      </c>
      <c r="J59">
        <v>766.02</v>
      </c>
      <c r="K59">
        <v>766.5</v>
      </c>
    </row>
    <row r="60" spans="1:11" x14ac:dyDescent="0.2">
      <c r="A60" s="5" t="s">
        <v>12</v>
      </c>
      <c r="B60">
        <v>55618.14</v>
      </c>
      <c r="C60">
        <v>78273.23</v>
      </c>
      <c r="D60">
        <v>57382.67</v>
      </c>
      <c r="E60">
        <v>94748.69</v>
      </c>
      <c r="F60">
        <v>59500.34</v>
      </c>
      <c r="G60">
        <v>61491.49</v>
      </c>
      <c r="H60">
        <v>54480.91</v>
      </c>
      <c r="I60">
        <v>43795.360000000001</v>
      </c>
      <c r="J60">
        <v>44555.77</v>
      </c>
      <c r="K60">
        <v>84151.52</v>
      </c>
    </row>
    <row r="61" spans="1:11" x14ac:dyDescent="0.2">
      <c r="A61" s="5" t="s">
        <v>39</v>
      </c>
      <c r="B61">
        <v>73610.39</v>
      </c>
      <c r="C61">
        <v>69359.960000000006</v>
      </c>
      <c r="D61">
        <v>78603.98</v>
      </c>
      <c r="E61">
        <v>88950.47</v>
      </c>
      <c r="F61">
        <v>106175.34</v>
      </c>
      <c r="G61">
        <v>124787.64</v>
      </c>
      <c r="H61">
        <v>142130.57</v>
      </c>
      <c r="I61">
        <v>146449.03</v>
      </c>
      <c r="J61">
        <v>134113.44</v>
      </c>
      <c r="K61">
        <v>107262.5</v>
      </c>
    </row>
    <row r="62" spans="1:11" x14ac:dyDescent="0.2">
      <c r="A62" s="5" t="s">
        <v>40</v>
      </c>
      <c r="B62">
        <v>107442.48</v>
      </c>
      <c r="C62">
        <v>114871.75</v>
      </c>
      <c r="D62">
        <v>135914.49</v>
      </c>
      <c r="E62">
        <v>142813.43</v>
      </c>
      <c r="F62">
        <v>139348.59</v>
      </c>
      <c r="G62">
        <v>133180.72</v>
      </c>
      <c r="H62">
        <v>144192.62</v>
      </c>
      <c r="I62">
        <v>138051.22</v>
      </c>
      <c r="J62">
        <v>155239.20000000001</v>
      </c>
      <c r="K62">
        <v>178483.44</v>
      </c>
    </row>
    <row r="63" spans="1:11" s="1" customFormat="1" x14ac:dyDescent="0.2">
      <c r="A63" s="1" t="s">
        <v>13</v>
      </c>
      <c r="B63">
        <v>237314.79</v>
      </c>
      <c r="C63">
        <v>263184.12</v>
      </c>
      <c r="D63">
        <v>272580.36</v>
      </c>
      <c r="E63">
        <v>327191.81</v>
      </c>
      <c r="F63">
        <v>305703.49</v>
      </c>
      <c r="G63">
        <v>320179.39</v>
      </c>
      <c r="H63">
        <v>341569.91</v>
      </c>
      <c r="I63">
        <v>329061.49</v>
      </c>
      <c r="J63">
        <v>334674.43</v>
      </c>
      <c r="K63">
        <v>370663.96</v>
      </c>
    </row>
    <row r="64" spans="1:11" x14ac:dyDescent="0.2">
      <c r="A64" s="5" t="s">
        <v>14</v>
      </c>
      <c r="B64">
        <v>88479.49</v>
      </c>
      <c r="C64">
        <v>107231.76</v>
      </c>
      <c r="D64">
        <v>95944.08</v>
      </c>
      <c r="E64">
        <v>121413.86</v>
      </c>
      <c r="F64">
        <v>111234.47</v>
      </c>
      <c r="G64">
        <v>127107.14</v>
      </c>
      <c r="H64">
        <v>138707.60999999999</v>
      </c>
      <c r="I64">
        <v>138855.45000000001</v>
      </c>
      <c r="J64">
        <v>132079.76</v>
      </c>
      <c r="K64">
        <v>146046.56</v>
      </c>
    </row>
    <row r="65" spans="1:11" x14ac:dyDescent="0.2">
      <c r="A65" s="5" t="s">
        <v>15</v>
      </c>
      <c r="B65">
        <v>28640.09</v>
      </c>
      <c r="C65">
        <v>25918.94</v>
      </c>
      <c r="D65">
        <v>33698.839999999997</v>
      </c>
      <c r="E65">
        <v>40033.5</v>
      </c>
      <c r="F65">
        <v>31883.84</v>
      </c>
      <c r="G65">
        <v>35622.29</v>
      </c>
      <c r="H65">
        <v>20963.93</v>
      </c>
      <c r="I65">
        <v>10251.09</v>
      </c>
      <c r="J65">
        <v>14274.5</v>
      </c>
      <c r="K65">
        <v>10937.33</v>
      </c>
    </row>
    <row r="66" spans="1:11" x14ac:dyDescent="0.2">
      <c r="A66" s="5" t="s">
        <v>16</v>
      </c>
      <c r="B66">
        <v>15336.74</v>
      </c>
      <c r="C66">
        <v>23767.02</v>
      </c>
      <c r="D66">
        <v>20337.919999999998</v>
      </c>
      <c r="E66">
        <v>20812.75</v>
      </c>
      <c r="F66">
        <v>15770.72</v>
      </c>
      <c r="G66">
        <v>16308.48</v>
      </c>
      <c r="H66">
        <v>24620.28</v>
      </c>
      <c r="I66">
        <v>29379.53</v>
      </c>
      <c r="J66">
        <v>26379.16</v>
      </c>
      <c r="K66">
        <v>22971.07</v>
      </c>
    </row>
    <row r="67" spans="1:11" x14ac:dyDescent="0.2">
      <c r="A67" s="5" t="s">
        <v>41</v>
      </c>
      <c r="B67">
        <v>104858.47</v>
      </c>
      <c r="C67">
        <v>106266.4</v>
      </c>
      <c r="D67">
        <v>122599.52</v>
      </c>
      <c r="E67">
        <v>144931.70000000001</v>
      </c>
      <c r="F67">
        <v>146814.46</v>
      </c>
      <c r="G67">
        <v>141141.48000000001</v>
      </c>
      <c r="H67">
        <v>157278.09</v>
      </c>
      <c r="I67">
        <v>150575.42000000001</v>
      </c>
      <c r="J67">
        <v>161941.01</v>
      </c>
      <c r="K67">
        <v>190709</v>
      </c>
    </row>
    <row r="68" spans="1:11" s="1" customFormat="1" x14ac:dyDescent="0.2">
      <c r="A68" s="1" t="s">
        <v>13</v>
      </c>
      <c r="B68">
        <v>237314.79</v>
      </c>
      <c r="C68">
        <v>263184.12</v>
      </c>
      <c r="D68">
        <v>272580.36</v>
      </c>
      <c r="E68">
        <v>327191.81</v>
      </c>
      <c r="F68">
        <v>305703.49</v>
      </c>
      <c r="G68">
        <v>320179.39</v>
      </c>
      <c r="H68">
        <v>341569.91</v>
      </c>
      <c r="I68">
        <v>329061.49</v>
      </c>
      <c r="J68">
        <v>334674.43</v>
      </c>
      <c r="K68">
        <v>370663.96</v>
      </c>
    </row>
    <row r="69" spans="1:11" s="5" customFormat="1" x14ac:dyDescent="0.2">
      <c r="A69" s="5" t="s">
        <v>46</v>
      </c>
      <c r="B69">
        <v>12579.2</v>
      </c>
      <c r="C69">
        <v>13570.91</v>
      </c>
      <c r="D69">
        <v>14075.55</v>
      </c>
      <c r="E69">
        <v>19893.3</v>
      </c>
      <c r="F69">
        <v>18996.169999999998</v>
      </c>
      <c r="G69">
        <v>11172.69</v>
      </c>
      <c r="H69">
        <v>12679.08</v>
      </c>
      <c r="I69">
        <v>12442.12</v>
      </c>
      <c r="J69">
        <v>15737.97</v>
      </c>
      <c r="K69">
        <v>16951.810000000001</v>
      </c>
    </row>
    <row r="70" spans="1:11" x14ac:dyDescent="0.2">
      <c r="A70" s="5" t="s">
        <v>30</v>
      </c>
      <c r="B70">
        <v>29272.34</v>
      </c>
      <c r="C70">
        <v>32655.73</v>
      </c>
      <c r="D70">
        <v>35085.31</v>
      </c>
      <c r="E70">
        <v>42137.63</v>
      </c>
      <c r="F70">
        <v>39013.730000000003</v>
      </c>
      <c r="G70">
        <v>37456.879999999997</v>
      </c>
      <c r="H70">
        <v>36088.589999999997</v>
      </c>
      <c r="I70">
        <v>35240.339999999997</v>
      </c>
      <c r="J70">
        <v>40755.39</v>
      </c>
      <c r="K70">
        <v>47788.29</v>
      </c>
    </row>
    <row r="71" spans="1:11" x14ac:dyDescent="0.2">
      <c r="A71" s="3" t="s">
        <v>55</v>
      </c>
      <c r="B71">
        <v>32115.759999999998</v>
      </c>
      <c r="C71">
        <v>30460.400000000001</v>
      </c>
      <c r="D71">
        <v>36077.879999999997</v>
      </c>
      <c r="E71">
        <v>34613.910000000003</v>
      </c>
      <c r="F71">
        <v>32648.82</v>
      </c>
      <c r="G71">
        <v>33726.97</v>
      </c>
      <c r="H71">
        <v>46792.46</v>
      </c>
      <c r="I71">
        <v>40669.19</v>
      </c>
      <c r="J71">
        <v>37015.56</v>
      </c>
      <c r="K71">
        <v>45806.69</v>
      </c>
    </row>
    <row r="72" spans="1:11" x14ac:dyDescent="0.2">
      <c r="A72" s="3" t="s">
        <v>42</v>
      </c>
      <c r="B72">
        <v>3218930067</v>
      </c>
      <c r="C72">
        <v>3395930306</v>
      </c>
      <c r="D72">
        <v>3396100719</v>
      </c>
      <c r="E72">
        <v>3396100719</v>
      </c>
      <c r="F72">
        <v>3396100719</v>
      </c>
      <c r="G72">
        <v>3597726185</v>
      </c>
      <c r="H72">
        <v>3829060661</v>
      </c>
      <c r="I72">
        <v>3829414903</v>
      </c>
      <c r="J72">
        <v>3830097221</v>
      </c>
      <c r="K72">
        <v>3830097221</v>
      </c>
    </row>
    <row r="73" spans="1:11" x14ac:dyDescent="0.2">
      <c r="A73" s="3" t="s">
        <v>43</v>
      </c>
    </row>
    <row r="74" spans="1:11" x14ac:dyDescent="0.2">
      <c r="A74" s="3" t="s">
        <v>56</v>
      </c>
      <c r="B74">
        <v>2</v>
      </c>
      <c r="C74">
        <v>2</v>
      </c>
      <c r="D74">
        <v>2</v>
      </c>
      <c r="E74">
        <v>2</v>
      </c>
      <c r="F74">
        <v>2</v>
      </c>
      <c r="G74">
        <v>2</v>
      </c>
      <c r="H74">
        <v>2</v>
      </c>
      <c r="I74">
        <v>2</v>
      </c>
      <c r="J74">
        <v>2</v>
      </c>
      <c r="K74">
        <v>2</v>
      </c>
    </row>
    <row r="75" spans="1:11" x14ac:dyDescent="0.2">
      <c r="A75" s="3" t="s">
        <v>201</v>
      </c>
      <c r="B75" s="3">
        <f>B67-SUM(B69:B71)</f>
        <v>30891.17</v>
      </c>
      <c r="C75" s="3">
        <f t="shared" ref="C75:K75" si="3">C67-SUM(C69:C71)</f>
        <v>29579.359999999986</v>
      </c>
      <c r="D75" s="3">
        <f t="shared" si="3"/>
        <v>37360.780000000013</v>
      </c>
      <c r="E75" s="3">
        <f t="shared" si="3"/>
        <v>48286.860000000015</v>
      </c>
      <c r="F75" s="3">
        <f t="shared" si="3"/>
        <v>56155.739999999991</v>
      </c>
      <c r="G75" s="3">
        <f t="shared" si="3"/>
        <v>58784.94</v>
      </c>
      <c r="H75" s="3">
        <f t="shared" si="3"/>
        <v>61717.959999999992</v>
      </c>
      <c r="I75" s="3">
        <f t="shared" si="3"/>
        <v>62223.770000000019</v>
      </c>
      <c r="J75" s="3">
        <f t="shared" si="3"/>
        <v>68432.090000000011</v>
      </c>
      <c r="K75" s="3">
        <f t="shared" si="3"/>
        <v>80162.209999999992</v>
      </c>
    </row>
    <row r="76" spans="1:11" x14ac:dyDescent="0.2">
      <c r="A76" s="5" t="s">
        <v>87</v>
      </c>
      <c r="B76" s="3">
        <f>B63</f>
        <v>237314.79</v>
      </c>
      <c r="C76" s="3">
        <f t="shared" ref="C76:K76" si="4">C63</f>
        <v>263184.12</v>
      </c>
      <c r="D76" s="3">
        <f t="shared" si="4"/>
        <v>272580.36</v>
      </c>
      <c r="E76" s="3">
        <f t="shared" si="4"/>
        <v>327191.81</v>
      </c>
      <c r="F76" s="3">
        <f t="shared" si="4"/>
        <v>305703.49</v>
      </c>
      <c r="G76" s="3">
        <f t="shared" si="4"/>
        <v>320179.39</v>
      </c>
      <c r="H76" s="3">
        <f t="shared" si="4"/>
        <v>341569.91</v>
      </c>
      <c r="I76" s="3">
        <f t="shared" si="4"/>
        <v>329061.49</v>
      </c>
      <c r="J76" s="3">
        <f t="shared" si="4"/>
        <v>334674.43</v>
      </c>
      <c r="K76" s="3">
        <f t="shared" si="4"/>
        <v>370663.96</v>
      </c>
    </row>
    <row r="77" spans="1:11" x14ac:dyDescent="0.2">
      <c r="A77" s="5"/>
    </row>
    <row r="78" spans="1:11" x14ac:dyDescent="0.2">
      <c r="A78" s="5" t="s">
        <v>8628</v>
      </c>
      <c r="B78" s="3">
        <f>B102*B99</f>
        <v>157181.39380000002</v>
      </c>
      <c r="C78" s="3">
        <f t="shared" ref="C78:K78" si="5">C102*C99</f>
        <v>111619.15200000002</v>
      </c>
      <c r="D78" s="3">
        <f t="shared" si="5"/>
        <v>134504.87050000002</v>
      </c>
      <c r="E78" s="3">
        <f t="shared" si="5"/>
        <v>94371.400500000018</v>
      </c>
      <c r="F78" s="3">
        <f t="shared" si="5"/>
        <v>50311.202500000007</v>
      </c>
      <c r="G78" s="3">
        <f t="shared" si="5"/>
        <v>21947.344999999998</v>
      </c>
      <c r="H78" s="3">
        <f t="shared" si="5"/>
        <v>100206.65399999999</v>
      </c>
      <c r="I78" s="3">
        <f t="shared" si="5"/>
        <v>144035.36249999999</v>
      </c>
      <c r="J78" s="3">
        <f t="shared" si="5"/>
        <v>139760.304</v>
      </c>
      <c r="K78" s="3">
        <f t="shared" si="5"/>
        <v>329976.93599999999</v>
      </c>
    </row>
    <row r="79" spans="1:11" x14ac:dyDescent="0.2">
      <c r="A79" s="5" t="s">
        <v>161</v>
      </c>
      <c r="B79" s="3">
        <f>SUM(B61:B62)</f>
        <v>181052.87</v>
      </c>
      <c r="C79" s="3">
        <f t="shared" ref="C79:K79" si="6">SUM(C61:C62)</f>
        <v>184231.71000000002</v>
      </c>
      <c r="D79" s="3">
        <f t="shared" si="6"/>
        <v>214518.46999999997</v>
      </c>
      <c r="E79" s="3">
        <f t="shared" si="6"/>
        <v>231763.9</v>
      </c>
      <c r="F79" s="3">
        <f t="shared" si="6"/>
        <v>245523.93</v>
      </c>
      <c r="G79" s="3">
        <f t="shared" si="6"/>
        <v>257968.36</v>
      </c>
      <c r="H79" s="3">
        <f t="shared" si="6"/>
        <v>286323.19</v>
      </c>
      <c r="I79" s="3">
        <f>SUM(I61:I62)</f>
        <v>284500.25</v>
      </c>
      <c r="J79" s="3">
        <f t="shared" si="6"/>
        <v>289352.64</v>
      </c>
      <c r="K79" s="3">
        <f t="shared" si="6"/>
        <v>285745.94</v>
      </c>
    </row>
    <row r="80" spans="1:11" x14ac:dyDescent="0.2">
      <c r="A80" s="5" t="s">
        <v>8629</v>
      </c>
      <c r="B80" s="3">
        <f>B71</f>
        <v>32115.759999999998</v>
      </c>
      <c r="C80" s="3">
        <f t="shared" ref="C80:K80" si="7">C71</f>
        <v>30460.400000000001</v>
      </c>
      <c r="D80" s="3">
        <f t="shared" si="7"/>
        <v>36077.879999999997</v>
      </c>
      <c r="E80" s="3">
        <f t="shared" si="7"/>
        <v>34613.910000000003</v>
      </c>
      <c r="F80" s="3">
        <f t="shared" si="7"/>
        <v>32648.82</v>
      </c>
      <c r="G80" s="3">
        <f t="shared" si="7"/>
        <v>33726.97</v>
      </c>
      <c r="H80" s="3">
        <f t="shared" si="7"/>
        <v>46792.46</v>
      </c>
      <c r="I80" s="3">
        <f t="shared" si="7"/>
        <v>40669.19</v>
      </c>
      <c r="J80" s="3">
        <f t="shared" si="7"/>
        <v>37015.56</v>
      </c>
      <c r="K80" s="3">
        <f t="shared" si="7"/>
        <v>45806.69</v>
      </c>
    </row>
    <row r="81" spans="1:11" x14ac:dyDescent="0.2">
      <c r="A81" s="5" t="s">
        <v>273</v>
      </c>
      <c r="B81" s="3">
        <f>B78+B79-B80</f>
        <v>306118.50380000001</v>
      </c>
      <c r="C81" s="3">
        <f t="shared" ref="C81:I81" si="8">C78+C79-C80</f>
        <v>265390.462</v>
      </c>
      <c r="D81" s="3">
        <f t="shared" si="8"/>
        <v>312945.46049999999</v>
      </c>
      <c r="E81" s="3">
        <f t="shared" si="8"/>
        <v>291521.39049999998</v>
      </c>
      <c r="F81" s="3">
        <f t="shared" si="8"/>
        <v>263186.3125</v>
      </c>
      <c r="G81" s="3">
        <f t="shared" si="8"/>
        <v>246188.73499999996</v>
      </c>
      <c r="H81" s="3">
        <f t="shared" si="8"/>
        <v>339737.38399999996</v>
      </c>
      <c r="I81" s="3">
        <f t="shared" si="8"/>
        <v>387866.42249999999</v>
      </c>
      <c r="J81" s="3">
        <f>J78+J79-J80</f>
        <v>392097.38400000002</v>
      </c>
      <c r="K81" s="3">
        <f t="shared" ref="K81" si="9">K78+K79-K80</f>
        <v>569916.18599999999</v>
      </c>
    </row>
    <row r="82" spans="1:11" x14ac:dyDescent="0.2">
      <c r="A82" s="5"/>
    </row>
    <row r="83" spans="1:11" x14ac:dyDescent="0.2">
      <c r="A83" s="5" t="s">
        <v>309</v>
      </c>
      <c r="B83" s="3">
        <f>B81/B35</f>
        <v>7.6620267726720712</v>
      </c>
      <c r="C83" s="3">
        <f t="shared" ref="C83:K83" si="10">C81/C35</f>
        <v>7.428573323969375</v>
      </c>
      <c r="D83" s="3">
        <f t="shared" si="10"/>
        <v>9.9481069871723342</v>
      </c>
      <c r="E83" s="3">
        <f t="shared" si="10"/>
        <v>7.796688789986522</v>
      </c>
      <c r="F83" s="3">
        <f t="shared" si="10"/>
        <v>-130.1665310694784</v>
      </c>
      <c r="G83" s="3">
        <f t="shared" si="10"/>
        <v>13.610024280244437</v>
      </c>
      <c r="H83" s="3">
        <f t="shared" si="10"/>
        <v>16.048361046028266</v>
      </c>
      <c r="I83" s="3">
        <f>I81/I35</f>
        <v>14.28914021589927</v>
      </c>
      <c r="J83" s="3">
        <f t="shared" si="10"/>
        <v>10.279563090747834</v>
      </c>
      <c r="K83" s="3">
        <f t="shared" si="10"/>
        <v>8.7395713299903388</v>
      </c>
    </row>
    <row r="84" spans="1:11" x14ac:dyDescent="0.2">
      <c r="A84" s="5" t="s">
        <v>8630</v>
      </c>
      <c r="B84" s="3">
        <f>B81/B44</f>
        <v>4.2381491469734787</v>
      </c>
      <c r="C84" s="3">
        <f t="shared" ref="C84:K84" si="11">C81/C44</f>
        <v>3.3833967668658955</v>
      </c>
      <c r="D84" s="3">
        <f t="shared" si="11"/>
        <v>4.3504127287179779</v>
      </c>
      <c r="E84" s="3">
        <f t="shared" si="11"/>
        <v>3.6618059769603262</v>
      </c>
      <c r="F84" s="3">
        <f t="shared" si="11"/>
        <v>2.9742400969435723</v>
      </c>
      <c r="G84" s="3">
        <f t="shared" si="11"/>
        <v>2.3240184419584757</v>
      </c>
      <c r="H84" s="3">
        <f t="shared" si="11"/>
        <v>3.323067394602766</v>
      </c>
      <c r="I84" s="3">
        <f t="shared" si="11"/>
        <v>3.6894598682523361</v>
      </c>
      <c r="J84" s="3">
        <f t="shared" si="11"/>
        <v>3.5459172121832778</v>
      </c>
      <c r="K84" s="3">
        <f t="shared" si="11"/>
        <v>4.749843427971074</v>
      </c>
    </row>
    <row r="85" spans="1:11" x14ac:dyDescent="0.2">
      <c r="A85" s="5"/>
    </row>
    <row r="86" spans="1:11" x14ac:dyDescent="0.2">
      <c r="A86" s="5" t="s">
        <v>8631</v>
      </c>
      <c r="B86" s="3">
        <f>SUM(B59:B60)</f>
        <v>56261.919999999998</v>
      </c>
      <c r="C86" s="3">
        <f t="shared" ref="C86:K86" si="12">SUM(C59:C60)</f>
        <v>78952.409999999989</v>
      </c>
      <c r="D86" s="3">
        <f t="shared" si="12"/>
        <v>58061.89</v>
      </c>
      <c r="E86" s="3">
        <f t="shared" si="12"/>
        <v>95427.91</v>
      </c>
      <c r="F86" s="3">
        <f t="shared" si="12"/>
        <v>60179.56</v>
      </c>
      <c r="G86" s="3">
        <f t="shared" si="12"/>
        <v>62211.03</v>
      </c>
      <c r="H86" s="3">
        <f t="shared" si="12"/>
        <v>55246.720000000001</v>
      </c>
      <c r="I86" s="3">
        <f t="shared" si="12"/>
        <v>44561.24</v>
      </c>
      <c r="J86" s="3">
        <f t="shared" si="12"/>
        <v>45321.789999999994</v>
      </c>
      <c r="K86" s="3">
        <f t="shared" si="12"/>
        <v>84918.02</v>
      </c>
    </row>
    <row r="87" spans="1:11" x14ac:dyDescent="0.2">
      <c r="A87" s="5" t="s">
        <v>8632</v>
      </c>
      <c r="B87" s="3">
        <f>B78/B86</f>
        <v>2.7937438644113111</v>
      </c>
      <c r="C87" s="3">
        <f t="shared" ref="C87:K87" si="13">C78/C86</f>
        <v>1.413752309777498</v>
      </c>
      <c r="D87" s="3">
        <f t="shared" si="13"/>
        <v>2.3165775433765594</v>
      </c>
      <c r="E87" s="3">
        <f t="shared" si="13"/>
        <v>0.98892871592807607</v>
      </c>
      <c r="F87" s="3">
        <f t="shared" si="13"/>
        <v>0.83601811811186399</v>
      </c>
      <c r="G87" s="3">
        <f t="shared" si="13"/>
        <v>0.35278864535758364</v>
      </c>
      <c r="H87" s="3">
        <f t="shared" si="13"/>
        <v>1.8138027741737426</v>
      </c>
      <c r="I87" s="3">
        <f t="shared" si="13"/>
        <v>3.232301491161377</v>
      </c>
      <c r="J87" s="3">
        <f t="shared" si="13"/>
        <v>3.0837331005681818</v>
      </c>
      <c r="K87" s="3">
        <f t="shared" si="13"/>
        <v>3.8858293681364682</v>
      </c>
    </row>
    <row r="88" spans="1:11" x14ac:dyDescent="0.2">
      <c r="A88" s="5"/>
    </row>
    <row r="89" spans="1:11" x14ac:dyDescent="0.2">
      <c r="A89" s="1" t="s">
        <v>27</v>
      </c>
    </row>
    <row r="90" spans="1:11" s="9" customFormat="1" x14ac:dyDescent="0.2">
      <c r="A90" s="8" t="s">
        <v>24</v>
      </c>
      <c r="B90" s="6">
        <v>42094</v>
      </c>
      <c r="C90" s="6">
        <v>42460</v>
      </c>
      <c r="D90" s="6">
        <v>42825</v>
      </c>
      <c r="E90" s="6">
        <v>43190</v>
      </c>
      <c r="F90" s="6">
        <v>43555</v>
      </c>
      <c r="G90" s="6">
        <v>43921</v>
      </c>
      <c r="H90" s="6">
        <v>44286</v>
      </c>
      <c r="I90" s="6">
        <v>44651</v>
      </c>
      <c r="J90" s="6">
        <v>45016</v>
      </c>
      <c r="K90" s="6">
        <v>45382</v>
      </c>
    </row>
    <row r="91" spans="1:11" s="1" customFormat="1" x14ac:dyDescent="0.2">
      <c r="A91" s="5" t="s">
        <v>18</v>
      </c>
      <c r="B91">
        <v>35531.26</v>
      </c>
      <c r="C91">
        <v>37899.54</v>
      </c>
      <c r="D91">
        <v>30199.25</v>
      </c>
      <c r="E91">
        <v>23857.42</v>
      </c>
      <c r="F91">
        <v>18890.75</v>
      </c>
      <c r="G91">
        <v>26632.94</v>
      </c>
      <c r="H91">
        <v>29000.51</v>
      </c>
      <c r="I91">
        <v>14282.83</v>
      </c>
      <c r="J91">
        <v>35388.01</v>
      </c>
      <c r="K91">
        <v>67915.360000000001</v>
      </c>
    </row>
    <row r="92" spans="1:11" s="5" customFormat="1" x14ac:dyDescent="0.2">
      <c r="A92" s="5" t="s">
        <v>19</v>
      </c>
      <c r="B92">
        <v>-36232.35</v>
      </c>
      <c r="C92">
        <v>-36693.9</v>
      </c>
      <c r="D92">
        <v>-39571.4</v>
      </c>
      <c r="E92">
        <v>-25139.14</v>
      </c>
      <c r="F92">
        <v>-20878.07</v>
      </c>
      <c r="G92">
        <v>-33114.550000000003</v>
      </c>
      <c r="H92">
        <v>-25672.5</v>
      </c>
      <c r="I92">
        <v>-4443.66</v>
      </c>
      <c r="J92">
        <v>-15417.17</v>
      </c>
      <c r="K92">
        <v>-22828.09</v>
      </c>
    </row>
    <row r="93" spans="1:11" s="5" customFormat="1" x14ac:dyDescent="0.2">
      <c r="A93" s="5" t="s">
        <v>20</v>
      </c>
      <c r="B93">
        <v>5201.4399999999996</v>
      </c>
      <c r="C93">
        <v>-3795.12</v>
      </c>
      <c r="D93">
        <v>6205.3</v>
      </c>
      <c r="E93">
        <v>2011.71</v>
      </c>
      <c r="F93">
        <v>8830.3700000000008</v>
      </c>
      <c r="G93">
        <v>3389.61</v>
      </c>
      <c r="H93">
        <v>9904.2000000000007</v>
      </c>
      <c r="I93">
        <v>-3380.17</v>
      </c>
      <c r="J93">
        <v>-26242.9</v>
      </c>
      <c r="K93">
        <v>-37005.99</v>
      </c>
    </row>
    <row r="94" spans="1:11" s="1" customFormat="1" x14ac:dyDescent="0.2">
      <c r="A94" s="5" t="s">
        <v>21</v>
      </c>
      <c r="B94">
        <v>4500.3500000000004</v>
      </c>
      <c r="C94">
        <v>-2589.48</v>
      </c>
      <c r="D94">
        <v>-3166.85</v>
      </c>
      <c r="E94">
        <v>729.99</v>
      </c>
      <c r="F94">
        <v>6843.05</v>
      </c>
      <c r="G94">
        <v>-3092</v>
      </c>
      <c r="H94">
        <v>13232.21</v>
      </c>
      <c r="I94">
        <v>6459</v>
      </c>
      <c r="J94">
        <v>-6272.06</v>
      </c>
      <c r="K94">
        <v>8081.28</v>
      </c>
    </row>
    <row r="95" spans="1:11" x14ac:dyDescent="0.2">
      <c r="A95" s="5"/>
    </row>
    <row r="96" spans="1:11" x14ac:dyDescent="0.2">
      <c r="A96" s="5"/>
    </row>
    <row r="97" spans="1:11" x14ac:dyDescent="0.2">
      <c r="A97" s="5"/>
    </row>
    <row r="98" spans="1:11" x14ac:dyDescent="0.2">
      <c r="A98" s="5"/>
    </row>
    <row r="99" spans="1:11" s="1" customFormat="1" x14ac:dyDescent="0.2">
      <c r="A99" s="1" t="s">
        <v>45</v>
      </c>
      <c r="B99">
        <v>544.37</v>
      </c>
      <c r="C99">
        <v>386.6</v>
      </c>
      <c r="D99">
        <v>465.85</v>
      </c>
      <c r="E99">
        <v>326.85000000000002</v>
      </c>
      <c r="F99">
        <v>174.25</v>
      </c>
      <c r="G99">
        <v>71.05</v>
      </c>
      <c r="H99">
        <v>301.8</v>
      </c>
      <c r="I99">
        <v>433.75</v>
      </c>
      <c r="J99">
        <v>420.8</v>
      </c>
      <c r="K99">
        <v>992.8</v>
      </c>
    </row>
    <row r="101" spans="1:11" s="1" customFormat="1" x14ac:dyDescent="0.2">
      <c r="A101" s="1" t="s">
        <v>44</v>
      </c>
    </row>
    <row r="102" spans="1:11" x14ac:dyDescent="0.2">
      <c r="A102" s="3" t="s">
        <v>57</v>
      </c>
      <c r="B102" s="12">
        <v>288.74</v>
      </c>
      <c r="C102" s="12">
        <v>288.72000000000003</v>
      </c>
      <c r="D102" s="12">
        <v>288.73</v>
      </c>
      <c r="E102" s="12">
        <v>288.73</v>
      </c>
      <c r="F102" s="12">
        <v>288.73</v>
      </c>
      <c r="G102" s="12">
        <v>308.89999999999998</v>
      </c>
      <c r="H102" s="12">
        <v>332.03</v>
      </c>
      <c r="I102" s="12">
        <v>332.07</v>
      </c>
      <c r="J102" s="12">
        <v>332.13</v>
      </c>
      <c r="K102" s="12">
        <v>332.37</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extLst>
    <ext xmlns:x15="http://schemas.microsoft.com/office/spreadsheetml/2010/11/main" uri="{F7C9EE02-42E1-4005-9D12-6889AFFD525C}">
      <x15:webExtensions xmlns:xm="http://schemas.microsoft.com/office/excel/2006/main">
        <x15:webExtension appRef="{4FD0A08E-B98C-C748-A4BF-5687A070A774}">
          <xm:f>'Data Sheet'!$B$8</xm:f>
        </x15:webExtension>
      </x15:webExtens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4C5CD-F102-EA44-B10E-3C2DA2246732}">
  <dimension ref="B3:H28"/>
  <sheetViews>
    <sheetView topLeftCell="A3" zoomScale="89" zoomScaleNormal="123" workbookViewId="0">
      <selection activeCell="B47" sqref="B47:B51"/>
    </sheetView>
  </sheetViews>
  <sheetFormatPr baseColWidth="10" defaultRowHeight="15" x14ac:dyDescent="0.2"/>
  <cols>
    <col min="1" max="1" width="2" customWidth="1"/>
    <col min="2" max="2" width="47" customWidth="1"/>
    <col min="3" max="3" width="114.1640625" customWidth="1"/>
    <col min="4" max="4" width="15.1640625" bestFit="1" customWidth="1"/>
    <col min="5" max="5" width="13" customWidth="1"/>
  </cols>
  <sheetData>
    <row r="3" spans="2:8" ht="87" customHeight="1" x14ac:dyDescent="0.2">
      <c r="B3" s="169" t="s">
        <v>8615</v>
      </c>
      <c r="C3" s="169" t="s">
        <v>8614</v>
      </c>
    </row>
    <row r="5" spans="2:8" x14ac:dyDescent="0.2">
      <c r="B5" t="s">
        <v>8657</v>
      </c>
    </row>
    <row r="6" spans="2:8" x14ac:dyDescent="0.2">
      <c r="F6">
        <v>10000000</v>
      </c>
      <c r="H6">
        <v>100</v>
      </c>
    </row>
    <row r="7" spans="2:8" x14ac:dyDescent="0.2">
      <c r="B7" t="s">
        <v>8642</v>
      </c>
      <c r="C7" t="s">
        <v>8654</v>
      </c>
      <c r="D7" t="s">
        <v>8656</v>
      </c>
      <c r="E7" t="s">
        <v>8655</v>
      </c>
    </row>
    <row r="8" spans="2:8" x14ac:dyDescent="0.2">
      <c r="B8" t="s">
        <v>8643</v>
      </c>
      <c r="C8" s="155">
        <v>145.21138010000001</v>
      </c>
      <c r="D8">
        <v>0.43689999999999996</v>
      </c>
      <c r="E8" s="155">
        <f>'Data Sheet'!$B$8*'Input sheet '!C8</f>
        <v>135975.93632564001</v>
      </c>
    </row>
    <row r="9" spans="2:8" x14ac:dyDescent="0.2">
      <c r="B9" t="s">
        <v>8644</v>
      </c>
      <c r="C9" s="155">
        <v>10.018102300000001</v>
      </c>
      <c r="D9">
        <v>3.0099999999999998E-2</v>
      </c>
      <c r="E9" s="155">
        <f>'Data Sheet'!$B$8*'Input sheet '!C9</f>
        <v>9380.95099372</v>
      </c>
    </row>
    <row r="10" spans="2:8" x14ac:dyDescent="0.2">
      <c r="B10" t="s">
        <v>8645</v>
      </c>
      <c r="C10" s="155">
        <v>7.8247941000000001</v>
      </c>
      <c r="D10">
        <v>2.35E-2</v>
      </c>
      <c r="E10" s="155">
        <f>'Data Sheet'!$B$8*'Input sheet '!C10</f>
        <v>7327.1371952399995</v>
      </c>
    </row>
    <row r="11" spans="2:8" x14ac:dyDescent="0.2">
      <c r="B11" t="s">
        <v>8646</v>
      </c>
      <c r="C11" s="155">
        <v>7.2203629999999999</v>
      </c>
      <c r="D11">
        <v>2.1700000000000001E-2</v>
      </c>
      <c r="E11" s="155">
        <f>'Data Sheet'!$B$8*'Input sheet '!C11</f>
        <v>6761.1479131999995</v>
      </c>
    </row>
    <row r="12" spans="2:8" x14ac:dyDescent="0.2">
      <c r="B12" t="s">
        <v>8647</v>
      </c>
      <c r="C12" s="155">
        <v>4.28</v>
      </c>
      <c r="D12">
        <v>1.29E-2</v>
      </c>
      <c r="E12" s="155">
        <f>'Data Sheet'!$B$8*'Input sheet '!C12</f>
        <v>4007.7919999999999</v>
      </c>
    </row>
    <row r="13" spans="2:8" x14ac:dyDescent="0.2">
      <c r="B13" t="s">
        <v>8648</v>
      </c>
      <c r="C13" s="155">
        <v>3.9742519000000001</v>
      </c>
      <c r="D13">
        <v>1.2E-2</v>
      </c>
      <c r="E13" s="155">
        <f>'Data Sheet'!$B$8*'Input sheet '!C13</f>
        <v>3721.48947916</v>
      </c>
    </row>
    <row r="14" spans="2:8" x14ac:dyDescent="0.2">
      <c r="B14" t="s">
        <v>8649</v>
      </c>
      <c r="C14" s="155">
        <v>3.4069910000000001</v>
      </c>
      <c r="D14">
        <v>1.03E-2</v>
      </c>
      <c r="E14" s="155">
        <f>'Data Sheet'!$B$8*'Input sheet '!C14</f>
        <v>3190.3063723999999</v>
      </c>
    </row>
    <row r="15" spans="2:8" x14ac:dyDescent="0.2">
      <c r="B15" t="s">
        <v>8650</v>
      </c>
      <c r="C15" s="155">
        <v>1.1000000000000001</v>
      </c>
      <c r="D15">
        <v>3.3E-3</v>
      </c>
      <c r="E15" s="155">
        <f>'Data Sheet'!$B$8*'Input sheet '!C15</f>
        <v>1030.04</v>
      </c>
    </row>
    <row r="16" spans="2:8" x14ac:dyDescent="0.2">
      <c r="B16" t="s">
        <v>8651</v>
      </c>
      <c r="C16" s="155">
        <v>0.97363860000000002</v>
      </c>
      <c r="D16">
        <v>2.8999999999999998E-3</v>
      </c>
      <c r="E16" s="155">
        <f>'Data Sheet'!$B$8*'Input sheet '!C16</f>
        <v>911.71518504000005</v>
      </c>
    </row>
    <row r="17" spans="2:5" x14ac:dyDescent="0.2">
      <c r="B17" t="s">
        <v>8652</v>
      </c>
      <c r="C17" s="155">
        <v>0.30845420000000001</v>
      </c>
      <c r="D17">
        <v>8.9999999999999998E-4</v>
      </c>
      <c r="E17" s="155">
        <f>'Data Sheet'!$B$8*'Input sheet '!C17</f>
        <v>288.83651287999999</v>
      </c>
    </row>
    <row r="23" spans="2:5" x14ac:dyDescent="0.2">
      <c r="B23" t="s">
        <v>8658</v>
      </c>
    </row>
    <row r="24" spans="2:5" x14ac:dyDescent="0.2">
      <c r="B24" t="s">
        <v>8660</v>
      </c>
      <c r="C24" s="4">
        <v>0.46360000000000001</v>
      </c>
    </row>
    <row r="25" spans="2:5" x14ac:dyDescent="0.2">
      <c r="B25" t="s">
        <v>8659</v>
      </c>
      <c r="C25" s="4">
        <v>0.192</v>
      </c>
    </row>
    <row r="26" spans="2:5" x14ac:dyDescent="0.2">
      <c r="B26" t="s">
        <v>8661</v>
      </c>
      <c r="C26" s="4">
        <v>0.16009999999999999</v>
      </c>
    </row>
    <row r="27" spans="2:5" ht="32" x14ac:dyDescent="0.2">
      <c r="B27" s="169" t="s">
        <v>8662</v>
      </c>
      <c r="C27" s="4">
        <f>18.31%+0.14%</f>
        <v>0.1845</v>
      </c>
    </row>
    <row r="28" spans="2:5" x14ac:dyDescent="0.2">
      <c r="C28" s="4"/>
    </row>
  </sheetData>
  <pageMargins left="0.7" right="0.7" top="0.75" bottom="0.75" header="0.3" footer="0.3"/>
  <pageSetup paperSize="9"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D42AA-6C6A-7142-A8F7-B51DA414D246}">
  <dimension ref="A1:R1238"/>
  <sheetViews>
    <sheetView showGridLines="0" topLeftCell="A38" zoomScale="125" zoomScaleNormal="50" workbookViewId="0">
      <selection activeCell="M56" sqref="M56"/>
    </sheetView>
  </sheetViews>
  <sheetFormatPr baseColWidth="10" defaultRowHeight="15" x14ac:dyDescent="0.2"/>
  <sheetData>
    <row r="1" spans="1:4" x14ac:dyDescent="0.2">
      <c r="A1" s="25" t="s">
        <v>328</v>
      </c>
      <c r="B1" s="25" t="s">
        <v>329</v>
      </c>
      <c r="C1" t="s">
        <v>8627</v>
      </c>
    </row>
    <row r="2" spans="1:4" x14ac:dyDescent="0.2">
      <c r="A2" s="206">
        <v>43602</v>
      </c>
      <c r="B2" s="207">
        <v>176.30053699999999</v>
      </c>
      <c r="C2">
        <v>21.575989</v>
      </c>
      <c r="D2">
        <v>1000000</v>
      </c>
    </row>
    <row r="3" spans="1:4" x14ac:dyDescent="0.2">
      <c r="A3" s="206">
        <v>43605</v>
      </c>
      <c r="B3" s="207">
        <v>189.559189</v>
      </c>
      <c r="C3">
        <v>29.873588000000002</v>
      </c>
    </row>
    <row r="4" spans="1:4" x14ac:dyDescent="0.2">
      <c r="A4" s="206">
        <v>43606</v>
      </c>
      <c r="B4" s="207">
        <v>176.250687</v>
      </c>
      <c r="C4">
        <v>57.822527000000001</v>
      </c>
    </row>
    <row r="5" spans="1:4" x14ac:dyDescent="0.2">
      <c r="A5" s="206">
        <v>43607</v>
      </c>
      <c r="B5" s="207">
        <v>178.543533</v>
      </c>
      <c r="C5">
        <v>25.845734</v>
      </c>
    </row>
    <row r="6" spans="1:4" x14ac:dyDescent="0.2">
      <c r="A6" s="206">
        <v>43608</v>
      </c>
      <c r="B6" s="207">
        <v>174.60580400000001</v>
      </c>
      <c r="C6">
        <v>22.912106000000001</v>
      </c>
    </row>
    <row r="7" spans="1:4" x14ac:dyDescent="0.2">
      <c r="A7" s="206">
        <v>43609</v>
      </c>
      <c r="B7" s="207">
        <v>181.733597</v>
      </c>
      <c r="C7">
        <v>22.494409000000001</v>
      </c>
    </row>
    <row r="8" spans="1:4" x14ac:dyDescent="0.2">
      <c r="A8" s="206">
        <v>43612</v>
      </c>
      <c r="B8" s="207">
        <v>180.78654499999999</v>
      </c>
      <c r="C8">
        <v>14.774311000000001</v>
      </c>
    </row>
    <row r="9" spans="1:4" x14ac:dyDescent="0.2">
      <c r="A9" s="206">
        <v>43613</v>
      </c>
      <c r="B9" s="207">
        <v>179.68995699999999</v>
      </c>
      <c r="C9">
        <v>23.272915000000001</v>
      </c>
    </row>
    <row r="10" spans="1:4" x14ac:dyDescent="0.2">
      <c r="A10" s="206">
        <v>43614</v>
      </c>
      <c r="B10" s="207">
        <v>175.80207799999999</v>
      </c>
      <c r="C10">
        <v>15.222008000000001</v>
      </c>
    </row>
    <row r="11" spans="1:4" x14ac:dyDescent="0.2">
      <c r="A11" s="206">
        <v>43615</v>
      </c>
      <c r="B11" s="207">
        <v>174.60580400000001</v>
      </c>
      <c r="C11">
        <v>18.078726</v>
      </c>
    </row>
    <row r="12" spans="1:4" x14ac:dyDescent="0.2">
      <c r="A12" s="206">
        <v>43616</v>
      </c>
      <c r="B12" s="207">
        <v>172.06373600000001</v>
      </c>
      <c r="C12">
        <v>21.488115000000001</v>
      </c>
    </row>
    <row r="13" spans="1:4" x14ac:dyDescent="0.2">
      <c r="A13" s="206">
        <v>43619</v>
      </c>
      <c r="B13" s="207">
        <v>173.95782500000001</v>
      </c>
      <c r="C13">
        <v>21.288077999999999</v>
      </c>
    </row>
    <row r="14" spans="1:4" x14ac:dyDescent="0.2">
      <c r="A14" s="206">
        <v>43620</v>
      </c>
      <c r="B14" s="207">
        <v>172.711716</v>
      </c>
      <c r="C14">
        <v>17.428730999999999</v>
      </c>
    </row>
    <row r="15" spans="1:4" x14ac:dyDescent="0.2">
      <c r="A15" s="206">
        <v>43622</v>
      </c>
      <c r="B15" s="207">
        <v>169.17274499999999</v>
      </c>
      <c r="C15">
        <v>16.874818999999999</v>
      </c>
    </row>
    <row r="16" spans="1:4" x14ac:dyDescent="0.2">
      <c r="A16" s="206">
        <v>43623</v>
      </c>
      <c r="B16" s="207">
        <v>168.97335799999999</v>
      </c>
      <c r="C16">
        <v>14.465703</v>
      </c>
    </row>
    <row r="17" spans="1:3" x14ac:dyDescent="0.2">
      <c r="A17" s="206">
        <v>43626</v>
      </c>
      <c r="B17" s="207">
        <v>165.68360899999999</v>
      </c>
      <c r="C17">
        <v>20.209862000000001</v>
      </c>
    </row>
    <row r="18" spans="1:3" x14ac:dyDescent="0.2">
      <c r="A18" s="206">
        <v>43627</v>
      </c>
      <c r="B18" s="207">
        <v>170.219482</v>
      </c>
      <c r="C18">
        <v>20.363492999999998</v>
      </c>
    </row>
    <row r="19" spans="1:3" x14ac:dyDescent="0.2">
      <c r="A19" s="206">
        <v>43628</v>
      </c>
      <c r="B19" s="207">
        <v>168.524765</v>
      </c>
      <c r="C19">
        <v>12.819208</v>
      </c>
    </row>
    <row r="20" spans="1:3" x14ac:dyDescent="0.2">
      <c r="A20" s="206">
        <v>43629</v>
      </c>
      <c r="B20" s="207">
        <v>166.87988300000001</v>
      </c>
      <c r="C20">
        <v>15.144315000000001</v>
      </c>
    </row>
    <row r="21" spans="1:3" x14ac:dyDescent="0.2">
      <c r="A21" s="206">
        <v>43630</v>
      </c>
      <c r="B21" s="207">
        <v>163.689819</v>
      </c>
      <c r="C21">
        <v>10.920508</v>
      </c>
    </row>
    <row r="22" spans="1:3" x14ac:dyDescent="0.2">
      <c r="A22" s="206">
        <v>43633</v>
      </c>
      <c r="B22" s="207">
        <v>158.25676000000001</v>
      </c>
      <c r="C22">
        <v>14.381812999999999</v>
      </c>
    </row>
    <row r="23" spans="1:3" x14ac:dyDescent="0.2">
      <c r="A23" s="206">
        <v>43634</v>
      </c>
      <c r="B23" s="207">
        <v>157.808167</v>
      </c>
      <c r="C23">
        <v>14.003043</v>
      </c>
    </row>
    <row r="24" spans="1:3" x14ac:dyDescent="0.2">
      <c r="A24" s="206">
        <v>43635</v>
      </c>
      <c r="B24" s="207">
        <v>154.16949500000001</v>
      </c>
      <c r="C24">
        <v>25.257017999999999</v>
      </c>
    </row>
    <row r="25" spans="1:3" x14ac:dyDescent="0.2">
      <c r="A25" s="206">
        <v>43636</v>
      </c>
      <c r="B25" s="207">
        <v>158.75520299999999</v>
      </c>
      <c r="C25">
        <v>19.247947</v>
      </c>
    </row>
    <row r="26" spans="1:3" x14ac:dyDescent="0.2">
      <c r="A26" s="206">
        <v>43637</v>
      </c>
      <c r="B26" s="207">
        <v>158.406296</v>
      </c>
      <c r="C26">
        <v>23.304207000000002</v>
      </c>
    </row>
    <row r="27" spans="1:3" x14ac:dyDescent="0.2">
      <c r="A27" s="206">
        <v>43640</v>
      </c>
      <c r="B27" s="207">
        <v>158.80505400000001</v>
      </c>
      <c r="C27">
        <v>13.185117999999999</v>
      </c>
    </row>
    <row r="28" spans="1:3" x14ac:dyDescent="0.2">
      <c r="A28" s="206">
        <v>43641</v>
      </c>
      <c r="B28" s="207">
        <v>159.95147700000001</v>
      </c>
      <c r="C28">
        <v>13.368928</v>
      </c>
    </row>
    <row r="29" spans="1:3" x14ac:dyDescent="0.2">
      <c r="A29" s="206">
        <v>43642</v>
      </c>
      <c r="B29" s="207">
        <v>160.59947199999999</v>
      </c>
      <c r="C29">
        <v>18.481331999999998</v>
      </c>
    </row>
    <row r="30" spans="1:3" x14ac:dyDescent="0.2">
      <c r="A30" s="206">
        <v>43643</v>
      </c>
      <c r="B30" s="207">
        <v>165.33470199999999</v>
      </c>
      <c r="C30">
        <v>26.612983</v>
      </c>
    </row>
    <row r="31" spans="1:3" x14ac:dyDescent="0.2">
      <c r="A31" s="206">
        <v>43644</v>
      </c>
      <c r="B31" s="207">
        <v>162.04495199999999</v>
      </c>
      <c r="C31">
        <v>15.092229</v>
      </c>
    </row>
    <row r="32" spans="1:3" x14ac:dyDescent="0.2">
      <c r="A32" s="206">
        <v>43647</v>
      </c>
      <c r="B32" s="207">
        <v>167.478027</v>
      </c>
      <c r="C32">
        <v>23.9909</v>
      </c>
    </row>
    <row r="33" spans="1:3" x14ac:dyDescent="0.2">
      <c r="A33" s="206">
        <v>43648</v>
      </c>
      <c r="B33" s="207">
        <v>163.24122600000001</v>
      </c>
      <c r="C33">
        <v>16.903683000000001</v>
      </c>
    </row>
    <row r="34" spans="1:3" x14ac:dyDescent="0.2">
      <c r="A34" s="206">
        <v>43649</v>
      </c>
      <c r="B34" s="207">
        <v>161.79573099999999</v>
      </c>
      <c r="C34">
        <v>13.606178999999999</v>
      </c>
    </row>
    <row r="35" spans="1:3" x14ac:dyDescent="0.2">
      <c r="A35" s="206">
        <v>43650</v>
      </c>
      <c r="B35" s="207">
        <v>164.686722</v>
      </c>
      <c r="C35">
        <v>19.512937999999998</v>
      </c>
    </row>
    <row r="36" spans="1:3" x14ac:dyDescent="0.2">
      <c r="A36" s="206">
        <v>43651</v>
      </c>
      <c r="B36" s="207">
        <v>159.70225500000001</v>
      </c>
      <c r="C36">
        <v>14.374084</v>
      </c>
    </row>
    <row r="37" spans="1:3" x14ac:dyDescent="0.2">
      <c r="A37" s="206">
        <v>43654</v>
      </c>
      <c r="B37" s="207">
        <v>154.06980899999999</v>
      </c>
      <c r="C37">
        <v>15.149035</v>
      </c>
    </row>
    <row r="38" spans="1:3" x14ac:dyDescent="0.2">
      <c r="A38" s="206">
        <v>43655</v>
      </c>
      <c r="B38" s="207">
        <v>155.315933</v>
      </c>
      <c r="C38">
        <v>16.112345000000001</v>
      </c>
    </row>
    <row r="39" spans="1:3" x14ac:dyDescent="0.2">
      <c r="A39" s="206">
        <v>43656</v>
      </c>
      <c r="B39" s="207">
        <v>151.17881800000001</v>
      </c>
      <c r="C39">
        <v>31.737846000000001</v>
      </c>
    </row>
    <row r="40" spans="1:3" x14ac:dyDescent="0.2">
      <c r="A40" s="206">
        <v>43657</v>
      </c>
      <c r="B40" s="207">
        <v>156.31281999999999</v>
      </c>
      <c r="C40">
        <v>24.099895</v>
      </c>
    </row>
    <row r="41" spans="1:3" x14ac:dyDescent="0.2">
      <c r="A41" s="206">
        <v>43658</v>
      </c>
      <c r="B41" s="207">
        <v>158.80505400000001</v>
      </c>
      <c r="C41">
        <v>27.307153</v>
      </c>
    </row>
    <row r="42" spans="1:3" x14ac:dyDescent="0.2">
      <c r="A42" s="206">
        <v>43661</v>
      </c>
      <c r="B42" s="207">
        <v>160.44992099999999</v>
      </c>
      <c r="C42">
        <v>19.924720000000001</v>
      </c>
    </row>
    <row r="43" spans="1:3" x14ac:dyDescent="0.2">
      <c r="A43" s="206">
        <v>43662</v>
      </c>
      <c r="B43" s="207">
        <v>169.471802</v>
      </c>
      <c r="C43">
        <v>39.025331000000001</v>
      </c>
    </row>
    <row r="44" spans="1:3" x14ac:dyDescent="0.2">
      <c r="A44" s="206">
        <v>43663</v>
      </c>
      <c r="B44" s="207">
        <v>167.37832599999999</v>
      </c>
      <c r="C44">
        <v>25.236730000000001</v>
      </c>
    </row>
    <row r="45" spans="1:3" x14ac:dyDescent="0.2">
      <c r="A45" s="206">
        <v>43664</v>
      </c>
      <c r="B45" s="207">
        <v>160.25054900000001</v>
      </c>
      <c r="C45">
        <v>19.055022000000001</v>
      </c>
    </row>
    <row r="46" spans="1:3" x14ac:dyDescent="0.2">
      <c r="A46" s="206">
        <v>43665</v>
      </c>
      <c r="B46" s="207">
        <v>154.36888099999999</v>
      </c>
      <c r="C46">
        <v>18.954215999999999</v>
      </c>
    </row>
    <row r="47" spans="1:3" x14ac:dyDescent="0.2">
      <c r="A47" s="206">
        <v>43668</v>
      </c>
      <c r="B47" s="207">
        <v>156.26297</v>
      </c>
      <c r="C47">
        <v>15.995348999999999</v>
      </c>
    </row>
    <row r="48" spans="1:3" x14ac:dyDescent="0.2">
      <c r="A48" s="206">
        <v>43669</v>
      </c>
      <c r="B48" s="207">
        <v>155.714676</v>
      </c>
      <c r="C48">
        <v>12.942555</v>
      </c>
    </row>
    <row r="49" spans="1:3" x14ac:dyDescent="0.2">
      <c r="A49" s="206">
        <v>43670</v>
      </c>
      <c r="B49" s="207">
        <v>150.78005999999999</v>
      </c>
      <c r="C49">
        <v>16.292964000000001</v>
      </c>
    </row>
    <row r="50" spans="1:3" x14ac:dyDescent="0.2">
      <c r="A50" s="206">
        <v>43671</v>
      </c>
      <c r="B50" s="207">
        <v>143.851654</v>
      </c>
      <c r="C50">
        <v>34.364032000000002</v>
      </c>
    </row>
    <row r="51" spans="1:3" x14ac:dyDescent="0.2">
      <c r="A51" s="206">
        <v>43672</v>
      </c>
      <c r="B51" s="207">
        <v>146.69279499999999</v>
      </c>
      <c r="C51">
        <v>83.905651000000006</v>
      </c>
    </row>
    <row r="52" spans="1:3" x14ac:dyDescent="0.2">
      <c r="A52" s="206">
        <v>43675</v>
      </c>
      <c r="B52" s="207">
        <v>137.122635</v>
      </c>
      <c r="C52">
        <v>38.844222000000002</v>
      </c>
    </row>
    <row r="53" spans="1:3" x14ac:dyDescent="0.2">
      <c r="A53" s="206">
        <v>43676</v>
      </c>
      <c r="B53" s="207">
        <v>133.03537</v>
      </c>
      <c r="C53">
        <v>35.725524</v>
      </c>
    </row>
    <row r="54" spans="1:3" x14ac:dyDescent="0.2">
      <c r="A54" s="206">
        <v>43677</v>
      </c>
      <c r="B54" s="207">
        <v>135.178696</v>
      </c>
      <c r="C54">
        <v>27.024858999999999</v>
      </c>
    </row>
    <row r="55" spans="1:3" x14ac:dyDescent="0.2">
      <c r="A55" s="206">
        <v>43678</v>
      </c>
      <c r="B55" s="207">
        <v>129.147491</v>
      </c>
      <c r="C55">
        <v>38.991424000000002</v>
      </c>
    </row>
    <row r="56" spans="1:3" x14ac:dyDescent="0.2">
      <c r="A56" s="206">
        <v>43679</v>
      </c>
      <c r="B56" s="207">
        <v>130.293915</v>
      </c>
      <c r="C56">
        <v>44.016137999999998</v>
      </c>
    </row>
    <row r="57" spans="1:3" x14ac:dyDescent="0.2">
      <c r="A57" s="206">
        <v>43682</v>
      </c>
      <c r="B57" s="207">
        <v>123.365509</v>
      </c>
      <c r="C57">
        <v>35.452261999999997</v>
      </c>
    </row>
    <row r="58" spans="1:3" x14ac:dyDescent="0.2">
      <c r="A58" s="206">
        <v>43683</v>
      </c>
      <c r="B58" s="207">
        <v>122.119392</v>
      </c>
      <c r="C58">
        <v>34.790368999999998</v>
      </c>
    </row>
    <row r="59" spans="1:3" x14ac:dyDescent="0.2">
      <c r="A59" s="206">
        <v>43684</v>
      </c>
      <c r="B59" s="207">
        <v>117.03524</v>
      </c>
      <c r="C59">
        <v>37.287779</v>
      </c>
    </row>
    <row r="60" spans="1:3" x14ac:dyDescent="0.2">
      <c r="A60" s="206">
        <v>43685</v>
      </c>
      <c r="B60" s="207">
        <v>123.664581</v>
      </c>
      <c r="C60">
        <v>35.876237000000003</v>
      </c>
    </row>
    <row r="61" spans="1:3" x14ac:dyDescent="0.2">
      <c r="A61" s="206">
        <v>43686</v>
      </c>
      <c r="B61" s="207">
        <v>121.67079200000001</v>
      </c>
      <c r="C61">
        <v>39.245417000000003</v>
      </c>
    </row>
    <row r="62" spans="1:3" x14ac:dyDescent="0.2">
      <c r="A62" s="206">
        <v>43690</v>
      </c>
      <c r="B62" s="207">
        <v>121.57109800000001</v>
      </c>
      <c r="C62">
        <v>35.498117999999998</v>
      </c>
    </row>
    <row r="63" spans="1:3" x14ac:dyDescent="0.2">
      <c r="A63" s="206">
        <v>43691</v>
      </c>
      <c r="B63" s="207">
        <v>120.524361</v>
      </c>
      <c r="C63">
        <v>30.136178000000001</v>
      </c>
    </row>
    <row r="64" spans="1:3" x14ac:dyDescent="0.2">
      <c r="A64" s="206">
        <v>43693</v>
      </c>
      <c r="B64" s="207">
        <v>120.972961</v>
      </c>
      <c r="C64">
        <v>35.264620999999998</v>
      </c>
    </row>
    <row r="65" spans="1:3" x14ac:dyDescent="0.2">
      <c r="A65" s="206">
        <v>43696</v>
      </c>
      <c r="B65" s="207">
        <v>120.42467499999999</v>
      </c>
      <c r="C65">
        <v>23.194786000000001</v>
      </c>
    </row>
    <row r="66" spans="1:3" x14ac:dyDescent="0.2">
      <c r="A66" s="206">
        <v>43697</v>
      </c>
      <c r="B66" s="207">
        <v>123.46519499999999</v>
      </c>
      <c r="C66">
        <v>34.809224999999998</v>
      </c>
    </row>
    <row r="67" spans="1:3" x14ac:dyDescent="0.2">
      <c r="A67" s="206">
        <v>43698</v>
      </c>
      <c r="B67" s="207">
        <v>112.050774</v>
      </c>
      <c r="C67">
        <v>83.509592999999995</v>
      </c>
    </row>
    <row r="68" spans="1:3" x14ac:dyDescent="0.2">
      <c r="A68" s="206">
        <v>43699</v>
      </c>
      <c r="B68" s="207">
        <v>107.36537199999999</v>
      </c>
      <c r="C68">
        <v>58.612707999999998</v>
      </c>
    </row>
    <row r="69" spans="1:3" x14ac:dyDescent="0.2">
      <c r="A69" s="206">
        <v>43700</v>
      </c>
      <c r="B69" s="207">
        <v>110.704971</v>
      </c>
      <c r="C69">
        <v>41.178606000000002</v>
      </c>
    </row>
    <row r="70" spans="1:3" x14ac:dyDescent="0.2">
      <c r="A70" s="206">
        <v>43703</v>
      </c>
      <c r="B70" s="207">
        <v>110.20652</v>
      </c>
      <c r="C70">
        <v>47.757623000000002</v>
      </c>
    </row>
    <row r="71" spans="1:3" x14ac:dyDescent="0.2">
      <c r="A71" s="206">
        <v>43704</v>
      </c>
      <c r="B71" s="207">
        <v>119.976067</v>
      </c>
      <c r="C71">
        <v>70.636441000000005</v>
      </c>
    </row>
    <row r="72" spans="1:3" x14ac:dyDescent="0.2">
      <c r="A72" s="206">
        <v>43705</v>
      </c>
      <c r="B72" s="207">
        <v>115.988495</v>
      </c>
      <c r="C72">
        <v>74.245952000000003</v>
      </c>
    </row>
    <row r="73" spans="1:3" x14ac:dyDescent="0.2">
      <c r="A73" s="206">
        <v>43706</v>
      </c>
      <c r="B73" s="207">
        <v>113.94486999999999</v>
      </c>
      <c r="C73">
        <v>48.098849000000001</v>
      </c>
    </row>
    <row r="74" spans="1:3" x14ac:dyDescent="0.2">
      <c r="A74" s="206">
        <v>43707</v>
      </c>
      <c r="B74" s="207">
        <v>116.33741000000001</v>
      </c>
      <c r="C74">
        <v>42.250518</v>
      </c>
    </row>
    <row r="75" spans="1:3" x14ac:dyDescent="0.2">
      <c r="A75" s="206">
        <v>43711</v>
      </c>
      <c r="B75" s="207">
        <v>112.299995</v>
      </c>
      <c r="C75">
        <v>36.905735999999997</v>
      </c>
    </row>
    <row r="76" spans="1:3" x14ac:dyDescent="0.2">
      <c r="A76" s="206">
        <v>43712</v>
      </c>
      <c r="B76" s="207">
        <v>109.15978200000001</v>
      </c>
      <c r="C76">
        <v>76.317447000000001</v>
      </c>
    </row>
    <row r="77" spans="1:3" x14ac:dyDescent="0.2">
      <c r="A77" s="206">
        <v>43713</v>
      </c>
      <c r="B77" s="207">
        <v>117.68322000000001</v>
      </c>
      <c r="C77">
        <v>75.789806999999996</v>
      </c>
    </row>
    <row r="78" spans="1:3" x14ac:dyDescent="0.2">
      <c r="A78" s="206">
        <v>43714</v>
      </c>
      <c r="B78" s="207">
        <v>120.873276</v>
      </c>
      <c r="C78">
        <v>67.761585999999994</v>
      </c>
    </row>
    <row r="79" spans="1:3" x14ac:dyDescent="0.2">
      <c r="A79" s="206">
        <v>43717</v>
      </c>
      <c r="B79" s="207">
        <v>121.521255</v>
      </c>
      <c r="C79">
        <v>51.297511999999998</v>
      </c>
    </row>
    <row r="80" spans="1:3" x14ac:dyDescent="0.2">
      <c r="A80" s="206">
        <v>43719</v>
      </c>
      <c r="B80" s="207">
        <v>133.93258700000001</v>
      </c>
      <c r="C80">
        <v>96.568371999999997</v>
      </c>
    </row>
    <row r="81" spans="1:3" x14ac:dyDescent="0.2">
      <c r="A81" s="206">
        <v>43720</v>
      </c>
      <c r="B81" s="207">
        <v>127.552452</v>
      </c>
      <c r="C81">
        <v>72.084194999999994</v>
      </c>
    </row>
    <row r="82" spans="1:3" x14ac:dyDescent="0.2">
      <c r="A82" s="206">
        <v>43721</v>
      </c>
      <c r="B82" s="207">
        <v>129.147491</v>
      </c>
      <c r="C82">
        <v>69.088728000000003</v>
      </c>
    </row>
    <row r="83" spans="1:3" x14ac:dyDescent="0.2">
      <c r="A83" s="206">
        <v>43724</v>
      </c>
      <c r="B83" s="207">
        <v>128.20043899999999</v>
      </c>
      <c r="C83">
        <v>40.951047000000003</v>
      </c>
    </row>
    <row r="84" spans="1:3" x14ac:dyDescent="0.2">
      <c r="A84" s="206">
        <v>43725</v>
      </c>
      <c r="B84" s="207">
        <v>121.620941</v>
      </c>
      <c r="C84">
        <v>47.652658000000002</v>
      </c>
    </row>
    <row r="85" spans="1:3" x14ac:dyDescent="0.2">
      <c r="A85" s="206">
        <v>43726</v>
      </c>
      <c r="B85" s="207">
        <v>121.371719</v>
      </c>
      <c r="C85">
        <v>53.048836000000001</v>
      </c>
    </row>
    <row r="86" spans="1:3" x14ac:dyDescent="0.2">
      <c r="A86" s="206">
        <v>43727</v>
      </c>
      <c r="B86" s="207">
        <v>123.81411</v>
      </c>
      <c r="C86">
        <v>51.011848000000001</v>
      </c>
    </row>
    <row r="87" spans="1:3" x14ac:dyDescent="0.2">
      <c r="A87" s="206">
        <v>43728</v>
      </c>
      <c r="B87" s="207">
        <v>132.835983</v>
      </c>
      <c r="C87">
        <v>89.223235000000003</v>
      </c>
    </row>
    <row r="88" spans="1:3" x14ac:dyDescent="0.2">
      <c r="A88" s="206">
        <v>43731</v>
      </c>
      <c r="B88" s="207">
        <v>127.502617</v>
      </c>
      <c r="C88">
        <v>51.032390999999997</v>
      </c>
    </row>
    <row r="89" spans="1:3" x14ac:dyDescent="0.2">
      <c r="A89" s="206">
        <v>43732</v>
      </c>
      <c r="B89" s="207">
        <v>130.49328600000001</v>
      </c>
      <c r="C89">
        <v>41.659100000000002</v>
      </c>
    </row>
    <row r="90" spans="1:3" x14ac:dyDescent="0.2">
      <c r="A90" s="206">
        <v>43733</v>
      </c>
      <c r="B90" s="207">
        <v>122.667686</v>
      </c>
      <c r="C90">
        <v>47.567574999999998</v>
      </c>
    </row>
    <row r="91" spans="1:3" x14ac:dyDescent="0.2">
      <c r="A91" s="206">
        <v>43734</v>
      </c>
      <c r="B91" s="207">
        <v>124.113174</v>
      </c>
      <c r="C91">
        <v>45.866397999999997</v>
      </c>
    </row>
    <row r="92" spans="1:3" x14ac:dyDescent="0.2">
      <c r="A92" s="206">
        <v>43735</v>
      </c>
      <c r="B92" s="207">
        <v>119.527473</v>
      </c>
      <c r="C92">
        <v>45.875793000000002</v>
      </c>
    </row>
    <row r="93" spans="1:3" x14ac:dyDescent="0.2">
      <c r="A93" s="206">
        <v>43738</v>
      </c>
      <c r="B93" s="207">
        <v>117.085075</v>
      </c>
      <c r="C93">
        <v>32.158884999999998</v>
      </c>
    </row>
    <row r="94" spans="1:3" x14ac:dyDescent="0.2">
      <c r="A94" s="206">
        <v>43739</v>
      </c>
      <c r="B94" s="207">
        <v>114.941765</v>
      </c>
      <c r="C94">
        <v>40.232788999999997</v>
      </c>
    </row>
    <row r="95" spans="1:3" x14ac:dyDescent="0.2">
      <c r="A95" s="206">
        <v>43741</v>
      </c>
      <c r="B95" s="207">
        <v>122.019707</v>
      </c>
      <c r="C95">
        <v>65.103358999999998</v>
      </c>
    </row>
    <row r="96" spans="1:3" x14ac:dyDescent="0.2">
      <c r="A96" s="206">
        <v>43742</v>
      </c>
      <c r="B96" s="207">
        <v>119.278244</v>
      </c>
      <c r="C96">
        <v>35.712218</v>
      </c>
    </row>
    <row r="97" spans="1:3" x14ac:dyDescent="0.2">
      <c r="A97" s="206">
        <v>43745</v>
      </c>
      <c r="B97" s="207">
        <v>117.13492599999999</v>
      </c>
      <c r="C97">
        <v>35.471184000000001</v>
      </c>
    </row>
    <row r="98" spans="1:3" x14ac:dyDescent="0.2">
      <c r="A98" s="206">
        <v>43747</v>
      </c>
      <c r="B98" s="207">
        <v>120.524361</v>
      </c>
      <c r="C98">
        <v>44.666296000000003</v>
      </c>
    </row>
    <row r="99" spans="1:3" x14ac:dyDescent="0.2">
      <c r="A99" s="206">
        <v>43748</v>
      </c>
      <c r="B99" s="207">
        <v>116.43710299999999</v>
      </c>
      <c r="C99">
        <v>31.229192000000001</v>
      </c>
    </row>
    <row r="100" spans="1:3" x14ac:dyDescent="0.2">
      <c r="A100" s="206">
        <v>43749</v>
      </c>
      <c r="B100" s="207">
        <v>120.923126</v>
      </c>
      <c r="C100">
        <v>41.027560999999999</v>
      </c>
    </row>
    <row r="101" spans="1:3" x14ac:dyDescent="0.2">
      <c r="A101" s="206">
        <v>43752</v>
      </c>
      <c r="B101" s="207">
        <v>127.452766</v>
      </c>
      <c r="C101">
        <v>68.048610999999994</v>
      </c>
    </row>
    <row r="102" spans="1:3" x14ac:dyDescent="0.2">
      <c r="A102" s="206">
        <v>43753</v>
      </c>
      <c r="B102" s="207">
        <v>126.555565</v>
      </c>
      <c r="C102">
        <v>57.548920000000003</v>
      </c>
    </row>
    <row r="103" spans="1:3" x14ac:dyDescent="0.2">
      <c r="A103" s="206">
        <v>43754</v>
      </c>
      <c r="B103" s="207">
        <v>125.458984</v>
      </c>
      <c r="C103">
        <v>31.522518000000002</v>
      </c>
    </row>
    <row r="104" spans="1:3" x14ac:dyDescent="0.2">
      <c r="A104" s="206">
        <v>43755</v>
      </c>
      <c r="B104" s="207">
        <v>139.066574</v>
      </c>
      <c r="C104">
        <v>67.933615000000003</v>
      </c>
    </row>
    <row r="105" spans="1:3" x14ac:dyDescent="0.2">
      <c r="A105" s="206">
        <v>43756</v>
      </c>
      <c r="B105" s="207">
        <v>136.42480499999999</v>
      </c>
      <c r="C105">
        <v>64.884112999999999</v>
      </c>
    </row>
    <row r="106" spans="1:3" x14ac:dyDescent="0.2">
      <c r="A106" s="206">
        <v>43760</v>
      </c>
      <c r="B106" s="207">
        <v>131.34065200000001</v>
      </c>
      <c r="C106">
        <v>53.532482000000002</v>
      </c>
    </row>
    <row r="107" spans="1:3" x14ac:dyDescent="0.2">
      <c r="A107" s="206">
        <v>43761</v>
      </c>
      <c r="B107" s="207">
        <v>132.237854</v>
      </c>
      <c r="C107">
        <v>50.293574</v>
      </c>
    </row>
    <row r="108" spans="1:3" x14ac:dyDescent="0.2">
      <c r="A108" s="206">
        <v>43762</v>
      </c>
      <c r="B108" s="207">
        <v>133.08521999999999</v>
      </c>
      <c r="C108">
        <v>41.951667999999998</v>
      </c>
    </row>
    <row r="109" spans="1:3" x14ac:dyDescent="0.2">
      <c r="A109" s="206">
        <v>43763</v>
      </c>
      <c r="B109" s="207">
        <v>126.455872</v>
      </c>
      <c r="C109">
        <v>42.868957999999999</v>
      </c>
    </row>
    <row r="110" spans="1:3" x14ac:dyDescent="0.2">
      <c r="A110" s="206">
        <v>43765</v>
      </c>
      <c r="B110" s="207">
        <v>147.24108899999999</v>
      </c>
      <c r="C110">
        <v>39.489992999999998</v>
      </c>
    </row>
    <row r="111" spans="1:3" x14ac:dyDescent="0.2">
      <c r="A111" s="206">
        <v>43767</v>
      </c>
      <c r="B111" s="207">
        <v>171.91419999999999</v>
      </c>
      <c r="C111">
        <v>184.43561399999999</v>
      </c>
    </row>
    <row r="112" spans="1:3" x14ac:dyDescent="0.2">
      <c r="A112" s="206">
        <v>43768</v>
      </c>
      <c r="B112" s="207">
        <v>171.365906</v>
      </c>
      <c r="C112">
        <v>90.759545000000003</v>
      </c>
    </row>
    <row r="113" spans="1:3" x14ac:dyDescent="0.2">
      <c r="A113" s="206">
        <v>43769</v>
      </c>
      <c r="B113" s="207">
        <v>177.14788799999999</v>
      </c>
      <c r="C113">
        <v>81.392640999999998</v>
      </c>
    </row>
    <row r="114" spans="1:3" x14ac:dyDescent="0.2">
      <c r="A114" s="206">
        <v>43770</v>
      </c>
      <c r="B114" s="207">
        <v>174.50611900000001</v>
      </c>
      <c r="C114">
        <v>40.613554999999998</v>
      </c>
    </row>
    <row r="115" spans="1:3" x14ac:dyDescent="0.2">
      <c r="A115" s="206">
        <v>43773</v>
      </c>
      <c r="B115" s="207">
        <v>171.664963</v>
      </c>
      <c r="C115">
        <v>40.641410999999998</v>
      </c>
    </row>
    <row r="116" spans="1:3" x14ac:dyDescent="0.2">
      <c r="A116" s="206">
        <v>43774</v>
      </c>
      <c r="B116" s="207">
        <v>171.46559099999999</v>
      </c>
      <c r="C116">
        <v>36.268596000000002</v>
      </c>
    </row>
    <row r="117" spans="1:3" x14ac:dyDescent="0.2">
      <c r="A117" s="206">
        <v>43775</v>
      </c>
      <c r="B117" s="207">
        <v>173.95782500000001</v>
      </c>
      <c r="C117">
        <v>28.923777999999999</v>
      </c>
    </row>
    <row r="118" spans="1:3" x14ac:dyDescent="0.2">
      <c r="A118" s="206">
        <v>43776</v>
      </c>
      <c r="B118" s="207">
        <v>170.96714800000001</v>
      </c>
      <c r="C118">
        <v>38.625387000000003</v>
      </c>
    </row>
    <row r="119" spans="1:3" x14ac:dyDescent="0.2">
      <c r="A119" s="206">
        <v>43777</v>
      </c>
      <c r="B119" s="207">
        <v>168.524765</v>
      </c>
      <c r="C119">
        <v>39.102947</v>
      </c>
    </row>
    <row r="120" spans="1:3" x14ac:dyDescent="0.2">
      <c r="A120" s="206">
        <v>43780</v>
      </c>
      <c r="B120" s="207">
        <v>171.46559099999999</v>
      </c>
      <c r="C120">
        <v>22.192924000000001</v>
      </c>
    </row>
    <row r="121" spans="1:3" x14ac:dyDescent="0.2">
      <c r="A121" s="206">
        <v>43782</v>
      </c>
      <c r="B121" s="207">
        <v>170.06994599999999</v>
      </c>
      <c r="C121">
        <v>33.926248000000001</v>
      </c>
    </row>
    <row r="122" spans="1:3" x14ac:dyDescent="0.2">
      <c r="A122" s="206">
        <v>43783</v>
      </c>
      <c r="B122" s="207">
        <v>166.53097500000001</v>
      </c>
      <c r="C122">
        <v>25.433481</v>
      </c>
    </row>
    <row r="123" spans="1:3" x14ac:dyDescent="0.2">
      <c r="A123" s="206">
        <v>43784</v>
      </c>
      <c r="B123" s="207">
        <v>168.026321</v>
      </c>
      <c r="C123">
        <v>29.614681999999998</v>
      </c>
    </row>
    <row r="124" spans="1:3" x14ac:dyDescent="0.2">
      <c r="A124" s="206">
        <v>43787</v>
      </c>
      <c r="B124" s="207">
        <v>169.57150300000001</v>
      </c>
      <c r="C124">
        <v>19.053232000000001</v>
      </c>
    </row>
    <row r="125" spans="1:3" x14ac:dyDescent="0.2">
      <c r="A125" s="206">
        <v>43788</v>
      </c>
      <c r="B125" s="207">
        <v>167.22880599999999</v>
      </c>
      <c r="C125">
        <v>19.599195000000002</v>
      </c>
    </row>
    <row r="126" spans="1:3" x14ac:dyDescent="0.2">
      <c r="A126" s="206">
        <v>43789</v>
      </c>
      <c r="B126" s="207">
        <v>166.87988300000001</v>
      </c>
      <c r="C126">
        <v>19.504078</v>
      </c>
    </row>
    <row r="127" spans="1:3" x14ac:dyDescent="0.2">
      <c r="A127" s="206">
        <v>43790</v>
      </c>
      <c r="B127" s="207">
        <v>163.639984</v>
      </c>
      <c r="C127">
        <v>21.609120000000001</v>
      </c>
    </row>
    <row r="128" spans="1:3" x14ac:dyDescent="0.2">
      <c r="A128" s="206">
        <v>43791</v>
      </c>
      <c r="B128" s="207">
        <v>161.84558100000001</v>
      </c>
      <c r="C128">
        <v>21.200979</v>
      </c>
    </row>
    <row r="129" spans="1:3" x14ac:dyDescent="0.2">
      <c r="A129" s="206">
        <v>43794</v>
      </c>
      <c r="B129" s="207">
        <v>165.58393899999999</v>
      </c>
      <c r="C129">
        <v>26.131453</v>
      </c>
    </row>
    <row r="130" spans="1:3" x14ac:dyDescent="0.2">
      <c r="A130" s="206">
        <v>43795</v>
      </c>
      <c r="B130" s="207">
        <v>162.892303</v>
      </c>
      <c r="C130">
        <v>25.520821999999999</v>
      </c>
    </row>
    <row r="131" spans="1:3" x14ac:dyDescent="0.2">
      <c r="A131" s="206">
        <v>43796</v>
      </c>
      <c r="B131" s="207">
        <v>165.38453699999999</v>
      </c>
      <c r="C131">
        <v>29.527702000000001</v>
      </c>
    </row>
    <row r="132" spans="1:3" x14ac:dyDescent="0.2">
      <c r="A132" s="206">
        <v>43797</v>
      </c>
      <c r="B132" s="207">
        <v>164.28796399999999</v>
      </c>
      <c r="C132">
        <v>16.609774999999999</v>
      </c>
    </row>
    <row r="133" spans="1:3" x14ac:dyDescent="0.2">
      <c r="A133" s="206">
        <v>43798</v>
      </c>
      <c r="B133" s="207">
        <v>160.99821499999999</v>
      </c>
      <c r="C133">
        <v>20.010204999999999</v>
      </c>
    </row>
    <row r="134" spans="1:3" x14ac:dyDescent="0.2">
      <c r="A134" s="206">
        <v>43801</v>
      </c>
      <c r="B134" s="207">
        <v>160.549622</v>
      </c>
      <c r="C134">
        <v>19.441998000000002</v>
      </c>
    </row>
    <row r="135" spans="1:3" x14ac:dyDescent="0.2">
      <c r="A135" s="206">
        <v>43802</v>
      </c>
      <c r="B135" s="207">
        <v>157.70846599999999</v>
      </c>
      <c r="C135">
        <v>21.156471</v>
      </c>
    </row>
    <row r="136" spans="1:3" x14ac:dyDescent="0.2">
      <c r="A136" s="206">
        <v>43803</v>
      </c>
      <c r="B136" s="207">
        <v>168.873672</v>
      </c>
      <c r="C136">
        <v>72.084687000000002</v>
      </c>
    </row>
    <row r="137" spans="1:3" x14ac:dyDescent="0.2">
      <c r="A137" s="206">
        <v>43804</v>
      </c>
      <c r="B137" s="207">
        <v>165.58393899999999</v>
      </c>
      <c r="C137">
        <v>31.787127999999999</v>
      </c>
    </row>
    <row r="138" spans="1:3" x14ac:dyDescent="0.2">
      <c r="A138" s="206">
        <v>43805</v>
      </c>
      <c r="B138" s="207">
        <v>160.99821499999999</v>
      </c>
      <c r="C138">
        <v>27.727162</v>
      </c>
    </row>
    <row r="139" spans="1:3" x14ac:dyDescent="0.2">
      <c r="A139" s="206">
        <v>43808</v>
      </c>
      <c r="B139" s="207">
        <v>160.001328</v>
      </c>
      <c r="C139">
        <v>30.920408999999999</v>
      </c>
    </row>
    <row r="140" spans="1:3" x14ac:dyDescent="0.2">
      <c r="A140" s="206">
        <v>43809</v>
      </c>
      <c r="B140" s="207">
        <v>159.203812</v>
      </c>
      <c r="C140">
        <v>26.259395000000001</v>
      </c>
    </row>
    <row r="141" spans="1:3" x14ac:dyDescent="0.2">
      <c r="A141" s="206">
        <v>43810</v>
      </c>
      <c r="B141" s="207">
        <v>161.29728700000001</v>
      </c>
      <c r="C141">
        <v>21.154277</v>
      </c>
    </row>
    <row r="142" spans="1:3" x14ac:dyDescent="0.2">
      <c r="A142" s="206">
        <v>43811</v>
      </c>
      <c r="B142" s="207">
        <v>172.81140099999999</v>
      </c>
      <c r="C142">
        <v>66.138914999999997</v>
      </c>
    </row>
    <row r="143" spans="1:3" x14ac:dyDescent="0.2">
      <c r="A143" s="206">
        <v>43812</v>
      </c>
      <c r="B143" s="207">
        <v>176.15098599999999</v>
      </c>
      <c r="C143">
        <v>93.019636000000006</v>
      </c>
    </row>
    <row r="144" spans="1:3" x14ac:dyDescent="0.2">
      <c r="A144" s="206">
        <v>43815</v>
      </c>
      <c r="B144" s="207">
        <v>174.406418</v>
      </c>
      <c r="C144">
        <v>26.249974999999999</v>
      </c>
    </row>
    <row r="145" spans="1:3" x14ac:dyDescent="0.2">
      <c r="A145" s="206">
        <v>43816</v>
      </c>
      <c r="B145" s="207">
        <v>179.640106</v>
      </c>
      <c r="C145">
        <v>38.213262999999998</v>
      </c>
    </row>
    <row r="146" spans="1:3" x14ac:dyDescent="0.2">
      <c r="A146" s="206">
        <v>43817</v>
      </c>
      <c r="B146" s="207">
        <v>174.25689700000001</v>
      </c>
      <c r="C146">
        <v>63.861333999999999</v>
      </c>
    </row>
    <row r="147" spans="1:3" x14ac:dyDescent="0.2">
      <c r="A147" s="206">
        <v>43818</v>
      </c>
      <c r="B147" s="207">
        <v>178.593369</v>
      </c>
      <c r="C147">
        <v>53.466923999999999</v>
      </c>
    </row>
    <row r="148" spans="1:3" x14ac:dyDescent="0.2">
      <c r="A148" s="206">
        <v>43819</v>
      </c>
      <c r="B148" s="207">
        <v>175.40332000000001</v>
      </c>
      <c r="C148">
        <v>48.818007999999999</v>
      </c>
    </row>
    <row r="149" spans="1:3" x14ac:dyDescent="0.2">
      <c r="A149" s="206">
        <v>43822</v>
      </c>
      <c r="B149" s="207">
        <v>175.50302099999999</v>
      </c>
      <c r="C149">
        <v>27.192195000000002</v>
      </c>
    </row>
    <row r="150" spans="1:3" x14ac:dyDescent="0.2">
      <c r="A150" s="206">
        <v>43823</v>
      </c>
      <c r="B150" s="207">
        <v>174.954712</v>
      </c>
      <c r="C150">
        <v>20.560310999999999</v>
      </c>
    </row>
    <row r="151" spans="1:3" x14ac:dyDescent="0.2">
      <c r="A151" s="206">
        <v>43825</v>
      </c>
      <c r="B151" s="207">
        <v>174.057526</v>
      </c>
      <c r="C151">
        <v>18.785333000000001</v>
      </c>
    </row>
    <row r="152" spans="1:3" x14ac:dyDescent="0.2">
      <c r="A152" s="206">
        <v>43826</v>
      </c>
      <c r="B152" s="207">
        <v>175.60269199999999</v>
      </c>
      <c r="C152">
        <v>12.095796999999999</v>
      </c>
    </row>
    <row r="153" spans="1:3" x14ac:dyDescent="0.2">
      <c r="A153" s="206">
        <v>43829</v>
      </c>
      <c r="B153" s="207">
        <v>183.129242</v>
      </c>
      <c r="C153">
        <v>40.948394</v>
      </c>
    </row>
    <row r="154" spans="1:3" x14ac:dyDescent="0.2">
      <c r="A154" s="206">
        <v>43830</v>
      </c>
      <c r="B154" s="207">
        <v>184.574738</v>
      </c>
      <c r="C154">
        <v>52.869996</v>
      </c>
    </row>
    <row r="155" spans="1:3" x14ac:dyDescent="0.2">
      <c r="A155" s="206">
        <v>43831</v>
      </c>
      <c r="B155" s="207">
        <v>183.87690699999999</v>
      </c>
      <c r="C155">
        <v>25.968357000000001</v>
      </c>
    </row>
    <row r="156" spans="1:3" x14ac:dyDescent="0.2">
      <c r="A156" s="206">
        <v>43832</v>
      </c>
      <c r="B156" s="207">
        <v>193.14801</v>
      </c>
      <c r="C156">
        <v>57.289862999999997</v>
      </c>
    </row>
    <row r="157" spans="1:3" x14ac:dyDescent="0.2">
      <c r="A157" s="206">
        <v>43833</v>
      </c>
      <c r="B157" s="207">
        <v>190.50625600000001</v>
      </c>
      <c r="C157">
        <v>47.572727999999998</v>
      </c>
    </row>
    <row r="158" spans="1:3" x14ac:dyDescent="0.2">
      <c r="A158" s="206">
        <v>43836</v>
      </c>
      <c r="B158" s="207">
        <v>185.07318100000001</v>
      </c>
      <c r="C158">
        <v>28.621212</v>
      </c>
    </row>
    <row r="159" spans="1:3" x14ac:dyDescent="0.2">
      <c r="A159" s="206">
        <v>43837</v>
      </c>
      <c r="B159" s="207">
        <v>184.12612899999999</v>
      </c>
      <c r="C159">
        <v>34.995035000000001</v>
      </c>
    </row>
    <row r="160" spans="1:3" x14ac:dyDescent="0.2">
      <c r="A160" s="206">
        <v>43838</v>
      </c>
      <c r="B160" s="207">
        <v>181.98281900000001</v>
      </c>
      <c r="C160">
        <v>21.862694999999999</v>
      </c>
    </row>
    <row r="161" spans="1:3" x14ac:dyDescent="0.2">
      <c r="A161" s="206">
        <v>43839</v>
      </c>
      <c r="B161" s="207">
        <v>191.403458</v>
      </c>
      <c r="C161">
        <v>40.803142000000001</v>
      </c>
    </row>
    <row r="162" spans="1:3" x14ac:dyDescent="0.2">
      <c r="A162" s="206">
        <v>43840</v>
      </c>
      <c r="B162" s="207">
        <v>195.73994400000001</v>
      </c>
      <c r="C162">
        <v>60.252338000000002</v>
      </c>
    </row>
    <row r="163" spans="1:3" x14ac:dyDescent="0.2">
      <c r="A163" s="206">
        <v>43843</v>
      </c>
      <c r="B163" s="207">
        <v>195.640244</v>
      </c>
      <c r="C163">
        <v>40.535961</v>
      </c>
    </row>
    <row r="164" spans="1:3" x14ac:dyDescent="0.2">
      <c r="A164" s="206">
        <v>43844</v>
      </c>
      <c r="B164" s="207">
        <v>195.241501</v>
      </c>
      <c r="C164">
        <v>29.867542</v>
      </c>
    </row>
    <row r="165" spans="1:3" x14ac:dyDescent="0.2">
      <c r="A165" s="206">
        <v>43845</v>
      </c>
      <c r="B165" s="207">
        <v>199.72752399999999</v>
      </c>
      <c r="C165">
        <v>38.485962000000001</v>
      </c>
    </row>
    <row r="166" spans="1:3" x14ac:dyDescent="0.2">
      <c r="A166" s="206">
        <v>43846</v>
      </c>
      <c r="B166" s="207">
        <v>196.936218</v>
      </c>
      <c r="C166">
        <v>28.11814</v>
      </c>
    </row>
    <row r="167" spans="1:3" x14ac:dyDescent="0.2">
      <c r="A167" s="206">
        <v>43847</v>
      </c>
      <c r="B167" s="207">
        <v>196.68699599999999</v>
      </c>
      <c r="C167">
        <v>18.204087999999999</v>
      </c>
    </row>
    <row r="168" spans="1:3" x14ac:dyDescent="0.2">
      <c r="A168" s="206">
        <v>43850</v>
      </c>
      <c r="B168" s="207">
        <v>194.39413500000001</v>
      </c>
      <c r="C168">
        <v>28.976012999999998</v>
      </c>
    </row>
    <row r="169" spans="1:3" x14ac:dyDescent="0.2">
      <c r="A169" s="206">
        <v>43851</v>
      </c>
      <c r="B169" s="207">
        <v>190.80531300000001</v>
      </c>
      <c r="C169">
        <v>20.859400000000001</v>
      </c>
    </row>
    <row r="170" spans="1:3" x14ac:dyDescent="0.2">
      <c r="A170" s="206">
        <v>43852</v>
      </c>
      <c r="B170" s="207">
        <v>185.023346</v>
      </c>
      <c r="C170">
        <v>32.952072000000001</v>
      </c>
    </row>
    <row r="171" spans="1:3" x14ac:dyDescent="0.2">
      <c r="A171" s="206">
        <v>43853</v>
      </c>
      <c r="B171" s="207">
        <v>187.81463600000001</v>
      </c>
      <c r="C171">
        <v>33.032086</v>
      </c>
    </row>
    <row r="172" spans="1:3" x14ac:dyDescent="0.2">
      <c r="A172" s="206">
        <v>43854</v>
      </c>
      <c r="B172" s="207">
        <v>185.920547</v>
      </c>
      <c r="C172">
        <v>21.791824999999999</v>
      </c>
    </row>
    <row r="173" spans="1:3" x14ac:dyDescent="0.2">
      <c r="A173" s="206">
        <v>43857</v>
      </c>
      <c r="B173" s="207">
        <v>181.63389599999999</v>
      </c>
      <c r="C173">
        <v>30.132428000000001</v>
      </c>
    </row>
    <row r="174" spans="1:3" x14ac:dyDescent="0.2">
      <c r="A174" s="206">
        <v>43858</v>
      </c>
      <c r="B174" s="207">
        <v>175.55285599999999</v>
      </c>
      <c r="C174">
        <v>38.283588000000002</v>
      </c>
    </row>
    <row r="175" spans="1:3" x14ac:dyDescent="0.2">
      <c r="A175" s="206">
        <v>43859</v>
      </c>
      <c r="B175" s="207">
        <v>187.46572900000001</v>
      </c>
      <c r="C175">
        <v>61.585659999999997</v>
      </c>
    </row>
    <row r="176" spans="1:3" x14ac:dyDescent="0.2">
      <c r="A176" s="206">
        <v>43860</v>
      </c>
      <c r="B176" s="207">
        <v>185.621475</v>
      </c>
      <c r="C176">
        <v>70.900581000000003</v>
      </c>
    </row>
    <row r="177" spans="1:3" x14ac:dyDescent="0.2">
      <c r="A177" s="206">
        <v>43861</v>
      </c>
      <c r="B177" s="207">
        <v>176.05131499999999</v>
      </c>
      <c r="C177">
        <v>75.621897000000004</v>
      </c>
    </row>
    <row r="178" spans="1:3" x14ac:dyDescent="0.2">
      <c r="A178" s="206">
        <v>43864</v>
      </c>
      <c r="B178" s="207">
        <v>163.34092699999999</v>
      </c>
      <c r="C178">
        <v>66.616190000000003</v>
      </c>
    </row>
    <row r="179" spans="1:3" x14ac:dyDescent="0.2">
      <c r="A179" s="206">
        <v>43865</v>
      </c>
      <c r="B179" s="207">
        <v>165.18516500000001</v>
      </c>
      <c r="C179">
        <v>49.034641999999998</v>
      </c>
    </row>
    <row r="180" spans="1:3" x14ac:dyDescent="0.2">
      <c r="A180" s="206">
        <v>43866</v>
      </c>
      <c r="B180" s="207">
        <v>183.179092</v>
      </c>
      <c r="C180">
        <v>92.982264999999998</v>
      </c>
    </row>
    <row r="181" spans="1:3" x14ac:dyDescent="0.2">
      <c r="A181" s="206">
        <v>43867</v>
      </c>
      <c r="B181" s="207">
        <v>178.29431199999999</v>
      </c>
      <c r="C181">
        <v>61.82114</v>
      </c>
    </row>
    <row r="182" spans="1:3" x14ac:dyDescent="0.2">
      <c r="A182" s="206">
        <v>43868</v>
      </c>
      <c r="B182" s="207">
        <v>173.06062299999999</v>
      </c>
      <c r="C182">
        <v>45.19576</v>
      </c>
    </row>
    <row r="183" spans="1:3" x14ac:dyDescent="0.2">
      <c r="A183" s="206">
        <v>43871</v>
      </c>
      <c r="B183" s="207">
        <v>168.375214</v>
      </c>
      <c r="C183">
        <v>33.279372000000002</v>
      </c>
    </row>
    <row r="184" spans="1:3" x14ac:dyDescent="0.2">
      <c r="A184" s="206">
        <v>43872</v>
      </c>
      <c r="B184" s="207">
        <v>169.22257999999999</v>
      </c>
      <c r="C184">
        <v>42.868276000000002</v>
      </c>
    </row>
    <row r="185" spans="1:3" x14ac:dyDescent="0.2">
      <c r="A185" s="206">
        <v>43873</v>
      </c>
      <c r="B185" s="207">
        <v>170.41885400000001</v>
      </c>
      <c r="C185">
        <v>34.621395</v>
      </c>
    </row>
    <row r="186" spans="1:3" x14ac:dyDescent="0.2">
      <c r="A186" s="206">
        <v>43874</v>
      </c>
      <c r="B186" s="207">
        <v>168.97335799999999</v>
      </c>
      <c r="C186">
        <v>25.049848000000001</v>
      </c>
    </row>
    <row r="187" spans="1:3" x14ac:dyDescent="0.2">
      <c r="A187" s="206">
        <v>43875</v>
      </c>
      <c r="B187" s="207">
        <v>168.57461499999999</v>
      </c>
      <c r="C187">
        <v>56.676430000000003</v>
      </c>
    </row>
    <row r="188" spans="1:3" x14ac:dyDescent="0.2">
      <c r="A188" s="206">
        <v>43878</v>
      </c>
      <c r="B188" s="207">
        <v>168.57461499999999</v>
      </c>
      <c r="C188">
        <v>32.893273999999998</v>
      </c>
    </row>
    <row r="189" spans="1:3" x14ac:dyDescent="0.2">
      <c r="A189" s="206">
        <v>43879</v>
      </c>
      <c r="B189" s="207">
        <v>161.097916</v>
      </c>
      <c r="C189">
        <v>52.744121999999997</v>
      </c>
    </row>
    <row r="190" spans="1:3" x14ac:dyDescent="0.2">
      <c r="A190" s="206">
        <v>43880</v>
      </c>
      <c r="B190" s="207">
        <v>157.55894499999999</v>
      </c>
      <c r="C190">
        <v>78.914232999999996</v>
      </c>
    </row>
    <row r="191" spans="1:3" x14ac:dyDescent="0.2">
      <c r="A191" s="206">
        <v>43881</v>
      </c>
      <c r="B191" s="207">
        <v>158.00753800000001</v>
      </c>
      <c r="C191">
        <v>54.328194000000003</v>
      </c>
    </row>
    <row r="192" spans="1:3" x14ac:dyDescent="0.2">
      <c r="A192" s="206">
        <v>43885</v>
      </c>
      <c r="B192" s="207">
        <v>150.181915</v>
      </c>
      <c r="C192">
        <v>39.706007</v>
      </c>
    </row>
    <row r="193" spans="1:3" x14ac:dyDescent="0.2">
      <c r="A193" s="206">
        <v>43886</v>
      </c>
      <c r="B193" s="207">
        <v>149.43424999999999</v>
      </c>
      <c r="C193">
        <v>52.719850999999998</v>
      </c>
    </row>
    <row r="194" spans="1:3" x14ac:dyDescent="0.2">
      <c r="A194" s="206">
        <v>43887</v>
      </c>
      <c r="B194" s="207">
        <v>144.10089099999999</v>
      </c>
      <c r="C194">
        <v>47.605927000000001</v>
      </c>
    </row>
    <row r="195" spans="1:3" x14ac:dyDescent="0.2">
      <c r="A195" s="206">
        <v>43888</v>
      </c>
      <c r="B195" s="207">
        <v>144.79870600000001</v>
      </c>
      <c r="C195">
        <v>51.328153</v>
      </c>
    </row>
    <row r="196" spans="1:3" x14ac:dyDescent="0.2">
      <c r="A196" s="206">
        <v>43889</v>
      </c>
      <c r="B196" s="207">
        <v>128.54934700000001</v>
      </c>
      <c r="C196">
        <v>94.469618999999994</v>
      </c>
    </row>
    <row r="197" spans="1:3" x14ac:dyDescent="0.2">
      <c r="A197" s="206">
        <v>43892</v>
      </c>
      <c r="B197" s="207">
        <v>125.010384</v>
      </c>
      <c r="C197">
        <v>111.585697</v>
      </c>
    </row>
    <row r="198" spans="1:3" x14ac:dyDescent="0.2">
      <c r="A198" s="206">
        <v>43893</v>
      </c>
      <c r="B198" s="207">
        <v>129.945007</v>
      </c>
      <c r="C198">
        <v>86.765575999999996</v>
      </c>
    </row>
    <row r="199" spans="1:3" x14ac:dyDescent="0.2">
      <c r="A199" s="206">
        <v>43894</v>
      </c>
      <c r="B199" s="207">
        <v>125.807892</v>
      </c>
      <c r="C199">
        <v>97.546902000000003</v>
      </c>
    </row>
    <row r="200" spans="1:3" x14ac:dyDescent="0.2">
      <c r="A200" s="206">
        <v>43895</v>
      </c>
      <c r="B200" s="207">
        <v>125.359291</v>
      </c>
      <c r="C200">
        <v>87.795648999999997</v>
      </c>
    </row>
    <row r="201" spans="1:3" x14ac:dyDescent="0.2">
      <c r="A201" s="206">
        <v>43896</v>
      </c>
      <c r="B201" s="207">
        <v>113.84517700000001</v>
      </c>
      <c r="C201">
        <v>83.971462000000002</v>
      </c>
    </row>
    <row r="202" spans="1:3" x14ac:dyDescent="0.2">
      <c r="A202" s="206">
        <v>43899</v>
      </c>
      <c r="B202" s="207">
        <v>105.37159</v>
      </c>
      <c r="C202">
        <v>81.549808999999996</v>
      </c>
    </row>
    <row r="203" spans="1:3" x14ac:dyDescent="0.2">
      <c r="A203" s="206">
        <v>43901</v>
      </c>
      <c r="B203" s="207">
        <v>98.59272</v>
      </c>
      <c r="C203">
        <v>111.14679</v>
      </c>
    </row>
    <row r="204" spans="1:3" x14ac:dyDescent="0.2">
      <c r="A204" s="206">
        <v>43902</v>
      </c>
      <c r="B204" s="207">
        <v>87.726585</v>
      </c>
      <c r="C204">
        <v>143.55082999999999</v>
      </c>
    </row>
    <row r="205" spans="1:3" x14ac:dyDescent="0.2">
      <c r="A205" s="206">
        <v>43903</v>
      </c>
      <c r="B205" s="207">
        <v>89.471146000000005</v>
      </c>
      <c r="C205">
        <v>106.15131100000001</v>
      </c>
    </row>
    <row r="206" spans="1:3" x14ac:dyDescent="0.2">
      <c r="A206" s="206">
        <v>43906</v>
      </c>
      <c r="B206" s="207">
        <v>82.692267999999999</v>
      </c>
      <c r="C206">
        <v>73.702777999999995</v>
      </c>
    </row>
    <row r="207" spans="1:3" x14ac:dyDescent="0.2">
      <c r="A207" s="206">
        <v>43907</v>
      </c>
      <c r="B207" s="207">
        <v>77.707802000000001</v>
      </c>
      <c r="C207">
        <v>71.842549000000005</v>
      </c>
    </row>
    <row r="208" spans="1:3" x14ac:dyDescent="0.2">
      <c r="A208" s="206">
        <v>43908</v>
      </c>
      <c r="B208" s="207">
        <v>75.265418999999994</v>
      </c>
      <c r="C208">
        <v>70.105052000000001</v>
      </c>
    </row>
    <row r="209" spans="1:3" x14ac:dyDescent="0.2">
      <c r="A209" s="206">
        <v>43909</v>
      </c>
      <c r="B209" s="207">
        <v>72.723343</v>
      </c>
      <c r="C209">
        <v>68.122549000000006</v>
      </c>
    </row>
    <row r="210" spans="1:3" x14ac:dyDescent="0.2">
      <c r="A210" s="206">
        <v>43910</v>
      </c>
      <c r="B210" s="207">
        <v>77.059830000000005</v>
      </c>
      <c r="C210">
        <v>86.043341999999996</v>
      </c>
    </row>
    <row r="211" spans="1:3" x14ac:dyDescent="0.2">
      <c r="A211" s="206">
        <v>43913</v>
      </c>
      <c r="B211" s="207">
        <v>65.994315999999998</v>
      </c>
      <c r="C211">
        <v>34.184325000000001</v>
      </c>
    </row>
    <row r="212" spans="1:3" x14ac:dyDescent="0.2">
      <c r="A212" s="206">
        <v>43914</v>
      </c>
      <c r="B212" s="207">
        <v>68.337020999999993</v>
      </c>
      <c r="C212">
        <v>49.551990000000004</v>
      </c>
    </row>
    <row r="213" spans="1:3" x14ac:dyDescent="0.2">
      <c r="A213" s="206">
        <v>43915</v>
      </c>
      <c r="B213" s="207">
        <v>70.031730999999994</v>
      </c>
      <c r="C213">
        <v>57.713805999999998</v>
      </c>
    </row>
    <row r="214" spans="1:3" x14ac:dyDescent="0.2">
      <c r="A214" s="206">
        <v>43916</v>
      </c>
      <c r="B214" s="207">
        <v>70.580025000000006</v>
      </c>
      <c r="C214">
        <v>63.821067999999997</v>
      </c>
    </row>
    <row r="215" spans="1:3" x14ac:dyDescent="0.2">
      <c r="A215" s="206">
        <v>43917</v>
      </c>
      <c r="B215" s="207">
        <v>70.480331000000007</v>
      </c>
      <c r="C215">
        <v>58.814757</v>
      </c>
    </row>
    <row r="216" spans="1:3" x14ac:dyDescent="0.2">
      <c r="A216" s="206">
        <v>43920</v>
      </c>
      <c r="B216" s="207">
        <v>67.938254999999998</v>
      </c>
      <c r="C216">
        <v>35.278010000000002</v>
      </c>
    </row>
    <row r="217" spans="1:3" x14ac:dyDescent="0.2">
      <c r="A217" s="206">
        <v>43921</v>
      </c>
      <c r="B217" s="207">
        <v>70.829246999999995</v>
      </c>
      <c r="C217">
        <v>46.157285999999999</v>
      </c>
    </row>
    <row r="218" spans="1:3" x14ac:dyDescent="0.2">
      <c r="A218" s="206">
        <v>43922</v>
      </c>
      <c r="B218" s="207">
        <v>67.738876000000005</v>
      </c>
      <c r="C218">
        <v>38.149006999999997</v>
      </c>
    </row>
    <row r="219" spans="1:3" x14ac:dyDescent="0.2">
      <c r="A219" s="206">
        <v>43924</v>
      </c>
      <c r="B219" s="207">
        <v>65.097115000000002</v>
      </c>
      <c r="C219">
        <v>35.346300999999997</v>
      </c>
    </row>
    <row r="220" spans="1:3" x14ac:dyDescent="0.2">
      <c r="A220" s="206">
        <v>43928</v>
      </c>
      <c r="B220" s="207">
        <v>67.041054000000003</v>
      </c>
      <c r="C220">
        <v>42.066468999999998</v>
      </c>
    </row>
    <row r="221" spans="1:3" x14ac:dyDescent="0.2">
      <c r="A221" s="206">
        <v>43929</v>
      </c>
      <c r="B221" s="207">
        <v>67.389961</v>
      </c>
      <c r="C221">
        <v>82.179303000000004</v>
      </c>
    </row>
    <row r="222" spans="1:3" x14ac:dyDescent="0.2">
      <c r="A222" s="206">
        <v>43930</v>
      </c>
      <c r="B222" s="207">
        <v>74.368217000000001</v>
      </c>
      <c r="C222">
        <v>112.677273</v>
      </c>
    </row>
    <row r="223" spans="1:3" x14ac:dyDescent="0.2">
      <c r="A223" s="206">
        <v>43934</v>
      </c>
      <c r="B223" s="207">
        <v>74.019301999999996</v>
      </c>
      <c r="C223">
        <v>70.409899999999993</v>
      </c>
    </row>
    <row r="224" spans="1:3" x14ac:dyDescent="0.2">
      <c r="A224" s="206">
        <v>43936</v>
      </c>
      <c r="B224" s="207">
        <v>72.673500000000004</v>
      </c>
      <c r="C224">
        <v>81.121081000000004</v>
      </c>
    </row>
    <row r="225" spans="1:3" x14ac:dyDescent="0.2">
      <c r="A225" s="206">
        <v>43937</v>
      </c>
      <c r="B225" s="207">
        <v>74.418059999999997</v>
      </c>
      <c r="C225">
        <v>47.910164000000002</v>
      </c>
    </row>
    <row r="226" spans="1:3" x14ac:dyDescent="0.2">
      <c r="A226" s="206">
        <v>43938</v>
      </c>
      <c r="B226" s="207">
        <v>76.611221</v>
      </c>
      <c r="C226">
        <v>58.333485000000003</v>
      </c>
    </row>
    <row r="227" spans="1:3" x14ac:dyDescent="0.2">
      <c r="A227" s="206">
        <v>43941</v>
      </c>
      <c r="B227" s="207">
        <v>80.200035</v>
      </c>
      <c r="C227">
        <v>125.425355</v>
      </c>
    </row>
    <row r="228" spans="1:3" x14ac:dyDescent="0.2">
      <c r="A228" s="206">
        <v>43942</v>
      </c>
      <c r="B228" s="207">
        <v>74.418059999999997</v>
      </c>
      <c r="C228">
        <v>58.248325000000001</v>
      </c>
    </row>
    <row r="229" spans="1:3" x14ac:dyDescent="0.2">
      <c r="A229" s="206">
        <v>43943</v>
      </c>
      <c r="B229" s="207">
        <v>75.664176999999995</v>
      </c>
      <c r="C229">
        <v>56.529293000000003</v>
      </c>
    </row>
    <row r="230" spans="1:3" x14ac:dyDescent="0.2">
      <c r="A230" s="206">
        <v>43944</v>
      </c>
      <c r="B230" s="207">
        <v>75.414955000000006</v>
      </c>
      <c r="C230">
        <v>50.366855999999999</v>
      </c>
    </row>
    <row r="231" spans="1:3" x14ac:dyDescent="0.2">
      <c r="A231" s="206">
        <v>43945</v>
      </c>
      <c r="B231" s="207">
        <v>73.969459999999998</v>
      </c>
      <c r="C231">
        <v>40.047438</v>
      </c>
    </row>
    <row r="232" spans="1:3" x14ac:dyDescent="0.2">
      <c r="A232" s="206">
        <v>43948</v>
      </c>
      <c r="B232" s="207">
        <v>75.016197000000005</v>
      </c>
      <c r="C232">
        <v>27.835339999999999</v>
      </c>
    </row>
    <row r="233" spans="1:3" x14ac:dyDescent="0.2">
      <c r="A233" s="206">
        <v>43949</v>
      </c>
      <c r="B233" s="207">
        <v>76.710915</v>
      </c>
      <c r="C233">
        <v>34.825405000000003</v>
      </c>
    </row>
    <row r="234" spans="1:3" x14ac:dyDescent="0.2">
      <c r="A234" s="206">
        <v>43950</v>
      </c>
      <c r="B234" s="207">
        <v>77.907188000000005</v>
      </c>
      <c r="C234">
        <v>40.784782999999997</v>
      </c>
    </row>
    <row r="235" spans="1:3" x14ac:dyDescent="0.2">
      <c r="A235" s="206">
        <v>43951</v>
      </c>
      <c r="B235" s="207">
        <v>92.960273999999998</v>
      </c>
      <c r="C235">
        <v>170.63403299999999</v>
      </c>
    </row>
    <row r="236" spans="1:3" x14ac:dyDescent="0.2">
      <c r="A236" s="206">
        <v>43955</v>
      </c>
      <c r="B236" s="207">
        <v>83.639319999999998</v>
      </c>
      <c r="C236">
        <v>91.159476999999995</v>
      </c>
    </row>
    <row r="237" spans="1:3" x14ac:dyDescent="0.2">
      <c r="A237" s="206">
        <v>43956</v>
      </c>
      <c r="B237" s="207">
        <v>80.648643000000007</v>
      </c>
      <c r="C237">
        <v>57.122148000000003</v>
      </c>
    </row>
    <row r="238" spans="1:3" x14ac:dyDescent="0.2">
      <c r="A238" s="206">
        <v>43957</v>
      </c>
      <c r="B238" s="207">
        <v>82.941490000000002</v>
      </c>
      <c r="C238">
        <v>53.739248000000003</v>
      </c>
    </row>
    <row r="239" spans="1:3" x14ac:dyDescent="0.2">
      <c r="A239" s="206">
        <v>43958</v>
      </c>
      <c r="B239" s="207">
        <v>82.243674999999996</v>
      </c>
      <c r="C239">
        <v>31.159970000000001</v>
      </c>
    </row>
    <row r="240" spans="1:3" x14ac:dyDescent="0.2">
      <c r="A240" s="206">
        <v>43959</v>
      </c>
      <c r="B240" s="207">
        <v>80.798180000000002</v>
      </c>
      <c r="C240">
        <v>35.362751000000003</v>
      </c>
    </row>
    <row r="241" spans="1:3" x14ac:dyDescent="0.2">
      <c r="A241" s="206">
        <v>43962</v>
      </c>
      <c r="B241" s="207">
        <v>85.832481000000001</v>
      </c>
      <c r="C241">
        <v>152.588401</v>
      </c>
    </row>
    <row r="242" spans="1:3" x14ac:dyDescent="0.2">
      <c r="A242" s="206">
        <v>43963</v>
      </c>
      <c r="B242" s="207">
        <v>85.932175000000001</v>
      </c>
      <c r="C242">
        <v>77.551590000000004</v>
      </c>
    </row>
    <row r="243" spans="1:3" x14ac:dyDescent="0.2">
      <c r="A243" s="206">
        <v>43964</v>
      </c>
      <c r="B243" s="207">
        <v>86.929062000000002</v>
      </c>
      <c r="C243">
        <v>68.086031000000006</v>
      </c>
    </row>
    <row r="244" spans="1:3" x14ac:dyDescent="0.2">
      <c r="A244" s="206">
        <v>43965</v>
      </c>
      <c r="B244" s="207">
        <v>83.539635000000004</v>
      </c>
      <c r="C244">
        <v>46.340452999999997</v>
      </c>
    </row>
    <row r="245" spans="1:3" x14ac:dyDescent="0.2">
      <c r="A245" s="206">
        <v>43966</v>
      </c>
      <c r="B245" s="207">
        <v>84.087920999999994</v>
      </c>
      <c r="C245">
        <v>38.592208999999997</v>
      </c>
    </row>
    <row r="246" spans="1:3" x14ac:dyDescent="0.2">
      <c r="A246" s="206">
        <v>43969</v>
      </c>
      <c r="B246" s="207">
        <v>80.399422000000001</v>
      </c>
      <c r="C246">
        <v>44.221170000000001</v>
      </c>
    </row>
    <row r="247" spans="1:3" x14ac:dyDescent="0.2">
      <c r="A247" s="206">
        <v>43970</v>
      </c>
      <c r="B247" s="207">
        <v>81.545852999999994</v>
      </c>
      <c r="C247">
        <v>65.378983000000005</v>
      </c>
    </row>
    <row r="248" spans="1:3" x14ac:dyDescent="0.2">
      <c r="A248" s="206">
        <v>43971</v>
      </c>
      <c r="B248" s="207">
        <v>83.190719999999999</v>
      </c>
      <c r="C248">
        <v>36.351053</v>
      </c>
    </row>
    <row r="249" spans="1:3" x14ac:dyDescent="0.2">
      <c r="A249" s="206">
        <v>43972</v>
      </c>
      <c r="B249" s="207">
        <v>83.838699000000005</v>
      </c>
      <c r="C249">
        <v>37.290143999999998</v>
      </c>
    </row>
    <row r="250" spans="1:3" x14ac:dyDescent="0.2">
      <c r="A250" s="206">
        <v>43973</v>
      </c>
      <c r="B250" s="207">
        <v>82.542739999999995</v>
      </c>
      <c r="C250">
        <v>29.252676000000001</v>
      </c>
    </row>
    <row r="251" spans="1:3" x14ac:dyDescent="0.2">
      <c r="A251" s="206">
        <v>43977</v>
      </c>
      <c r="B251" s="207">
        <v>82.841804999999994</v>
      </c>
      <c r="C251">
        <v>38.014864000000003</v>
      </c>
    </row>
    <row r="252" spans="1:3" x14ac:dyDescent="0.2">
      <c r="A252" s="206">
        <v>43978</v>
      </c>
      <c r="B252" s="207">
        <v>84.287307999999996</v>
      </c>
      <c r="C252">
        <v>57.947902999999997</v>
      </c>
    </row>
    <row r="253" spans="1:3" x14ac:dyDescent="0.2">
      <c r="A253" s="206">
        <v>43979</v>
      </c>
      <c r="B253" s="207">
        <v>86.729691000000003</v>
      </c>
      <c r="C253">
        <v>96.179680000000005</v>
      </c>
    </row>
    <row r="254" spans="1:3" x14ac:dyDescent="0.2">
      <c r="A254" s="206">
        <v>43980</v>
      </c>
      <c r="B254" s="207">
        <v>86.729691000000003</v>
      </c>
      <c r="C254">
        <v>80.813536999999997</v>
      </c>
    </row>
    <row r="255" spans="1:3" x14ac:dyDescent="0.2">
      <c r="A255" s="206">
        <v>43983</v>
      </c>
      <c r="B255" s="207">
        <v>89.271766999999997</v>
      </c>
      <c r="C255">
        <v>71.070852000000002</v>
      </c>
    </row>
    <row r="256" spans="1:3" x14ac:dyDescent="0.2">
      <c r="A256" s="206">
        <v>43984</v>
      </c>
      <c r="B256" s="207">
        <v>96.200171999999995</v>
      </c>
      <c r="C256">
        <v>125.407771</v>
      </c>
    </row>
    <row r="257" spans="1:3" x14ac:dyDescent="0.2">
      <c r="A257" s="206">
        <v>43985</v>
      </c>
      <c r="B257" s="207">
        <v>98.443184000000002</v>
      </c>
      <c r="C257">
        <v>90.598067</v>
      </c>
    </row>
    <row r="258" spans="1:3" x14ac:dyDescent="0.2">
      <c r="A258" s="206">
        <v>43986</v>
      </c>
      <c r="B258" s="207">
        <v>98.193961999999999</v>
      </c>
      <c r="C258">
        <v>72.078706999999994</v>
      </c>
    </row>
    <row r="259" spans="1:3" x14ac:dyDescent="0.2">
      <c r="A259" s="206">
        <v>43987</v>
      </c>
      <c r="B259" s="207">
        <v>110.40589900000001</v>
      </c>
      <c r="C259">
        <v>187.20920799999999</v>
      </c>
    </row>
    <row r="260" spans="1:3" x14ac:dyDescent="0.2">
      <c r="A260" s="206">
        <v>43990</v>
      </c>
      <c r="B260" s="207">
        <v>115.09129299999999</v>
      </c>
      <c r="C260">
        <v>136.94300999999999</v>
      </c>
    </row>
    <row r="261" spans="1:3" x14ac:dyDescent="0.2">
      <c r="A261" s="206">
        <v>43991</v>
      </c>
      <c r="B261" s="207">
        <v>111.103722</v>
      </c>
      <c r="C261">
        <v>79.473750999999993</v>
      </c>
    </row>
    <row r="262" spans="1:3" x14ac:dyDescent="0.2">
      <c r="A262" s="206">
        <v>43992</v>
      </c>
      <c r="B262" s="207">
        <v>111.05387899999999</v>
      </c>
      <c r="C262">
        <v>84.038431000000003</v>
      </c>
    </row>
    <row r="263" spans="1:3" x14ac:dyDescent="0.2">
      <c r="A263" s="206">
        <v>43993</v>
      </c>
      <c r="B263" s="207">
        <v>105.82019</v>
      </c>
      <c r="C263">
        <v>55.485897000000001</v>
      </c>
    </row>
    <row r="264" spans="1:3" x14ac:dyDescent="0.2">
      <c r="A264" s="206">
        <v>43994</v>
      </c>
      <c r="B264" s="207">
        <v>104.972832</v>
      </c>
      <c r="C264">
        <v>92.989559999999997</v>
      </c>
    </row>
    <row r="265" spans="1:3" x14ac:dyDescent="0.2">
      <c r="A265" s="206">
        <v>43997</v>
      </c>
      <c r="B265" s="207">
        <v>100.187744</v>
      </c>
      <c r="C265">
        <v>69.318355999999994</v>
      </c>
    </row>
    <row r="266" spans="1:3" x14ac:dyDescent="0.2">
      <c r="A266" s="206">
        <v>43998</v>
      </c>
      <c r="B266" s="207">
        <v>94.455612000000002</v>
      </c>
      <c r="C266">
        <v>215.47671099999999</v>
      </c>
    </row>
    <row r="267" spans="1:3" x14ac:dyDescent="0.2">
      <c r="A267" s="206">
        <v>43999</v>
      </c>
      <c r="B267" s="207">
        <v>95.103592000000006</v>
      </c>
      <c r="C267">
        <v>110.830038</v>
      </c>
    </row>
    <row r="268" spans="1:3" x14ac:dyDescent="0.2">
      <c r="A268" s="206">
        <v>44000</v>
      </c>
      <c r="B268" s="207">
        <v>96.050635999999997</v>
      </c>
      <c r="C268">
        <v>58.964343999999997</v>
      </c>
    </row>
    <row r="269" spans="1:3" x14ac:dyDescent="0.2">
      <c r="A269" s="206">
        <v>44001</v>
      </c>
      <c r="B269" s="207">
        <v>102.181534</v>
      </c>
      <c r="C269">
        <v>135.46275700000001</v>
      </c>
    </row>
    <row r="270" spans="1:3" x14ac:dyDescent="0.2">
      <c r="A270" s="206">
        <v>44004</v>
      </c>
      <c r="B270" s="207">
        <v>102.33107</v>
      </c>
      <c r="C270">
        <v>68.545833999999999</v>
      </c>
    </row>
    <row r="271" spans="1:3" x14ac:dyDescent="0.2">
      <c r="A271" s="206">
        <v>44005</v>
      </c>
      <c r="B271" s="207">
        <v>104.07563</v>
      </c>
      <c r="C271">
        <v>68.638552000000004</v>
      </c>
    </row>
    <row r="272" spans="1:3" x14ac:dyDescent="0.2">
      <c r="A272" s="206">
        <v>44006</v>
      </c>
      <c r="B272" s="207">
        <v>104.474388</v>
      </c>
      <c r="C272">
        <v>125.457492</v>
      </c>
    </row>
    <row r="273" spans="1:3" x14ac:dyDescent="0.2">
      <c r="A273" s="206">
        <v>44007</v>
      </c>
      <c r="B273" s="207">
        <v>103.477493</v>
      </c>
      <c r="C273">
        <v>63.198284999999998</v>
      </c>
    </row>
    <row r="274" spans="1:3" x14ac:dyDescent="0.2">
      <c r="A274" s="206">
        <v>44008</v>
      </c>
      <c r="B274" s="207">
        <v>101.084953</v>
      </c>
      <c r="C274">
        <v>56.327855</v>
      </c>
    </row>
    <row r="275" spans="1:3" x14ac:dyDescent="0.2">
      <c r="A275" s="206">
        <v>44011</v>
      </c>
      <c r="B275" s="207">
        <v>99.141006000000004</v>
      </c>
      <c r="C275">
        <v>43.274006</v>
      </c>
    </row>
    <row r="276" spans="1:3" x14ac:dyDescent="0.2">
      <c r="A276" s="206">
        <v>44012</v>
      </c>
      <c r="B276" s="207">
        <v>97.944732999999999</v>
      </c>
      <c r="C276">
        <v>50.764363000000003</v>
      </c>
    </row>
    <row r="277" spans="1:3" x14ac:dyDescent="0.2">
      <c r="A277" s="206">
        <v>44013</v>
      </c>
      <c r="B277" s="207">
        <v>100.436966</v>
      </c>
      <c r="C277">
        <v>50.857376000000002</v>
      </c>
    </row>
    <row r="278" spans="1:3" x14ac:dyDescent="0.2">
      <c r="A278" s="206">
        <v>44014</v>
      </c>
      <c r="B278" s="207">
        <v>101.234489</v>
      </c>
      <c r="C278">
        <v>48.083736000000002</v>
      </c>
    </row>
    <row r="279" spans="1:3" x14ac:dyDescent="0.2">
      <c r="A279" s="206">
        <v>44015</v>
      </c>
      <c r="B279" s="207">
        <v>103.128578</v>
      </c>
      <c r="C279">
        <v>87.310642000000001</v>
      </c>
    </row>
    <row r="280" spans="1:3" x14ac:dyDescent="0.2">
      <c r="A280" s="206">
        <v>44018</v>
      </c>
      <c r="B280" s="207">
        <v>108.661339</v>
      </c>
      <c r="C280">
        <v>91.970197999999996</v>
      </c>
    </row>
    <row r="281" spans="1:3" x14ac:dyDescent="0.2">
      <c r="A281" s="206">
        <v>44019</v>
      </c>
      <c r="B281" s="207">
        <v>108.71118199999999</v>
      </c>
      <c r="C281">
        <v>85.835716000000005</v>
      </c>
    </row>
    <row r="282" spans="1:3" x14ac:dyDescent="0.2">
      <c r="A282" s="206">
        <v>44020</v>
      </c>
      <c r="B282" s="207">
        <v>105.02267500000001</v>
      </c>
      <c r="C282">
        <v>55.887256000000001</v>
      </c>
    </row>
    <row r="283" spans="1:3" x14ac:dyDescent="0.2">
      <c r="A283" s="206">
        <v>44021</v>
      </c>
      <c r="B283" s="207">
        <v>106.617699</v>
      </c>
      <c r="C283">
        <v>54.492649999999998</v>
      </c>
    </row>
    <row r="284" spans="1:3" x14ac:dyDescent="0.2">
      <c r="A284" s="206">
        <v>44022</v>
      </c>
      <c r="B284" s="207">
        <v>107.265686</v>
      </c>
      <c r="C284">
        <v>64.694173000000006</v>
      </c>
    </row>
    <row r="285" spans="1:3" x14ac:dyDescent="0.2">
      <c r="A285" s="206">
        <v>44025</v>
      </c>
      <c r="B285" s="207">
        <v>107.664444</v>
      </c>
      <c r="C285">
        <v>81.893000999999998</v>
      </c>
    </row>
    <row r="286" spans="1:3" x14ac:dyDescent="0.2">
      <c r="A286" s="206">
        <v>44026</v>
      </c>
      <c r="B286" s="207">
        <v>104.823296</v>
      </c>
      <c r="C286">
        <v>46.924622999999997</v>
      </c>
    </row>
    <row r="287" spans="1:3" x14ac:dyDescent="0.2">
      <c r="A287" s="206">
        <v>44027</v>
      </c>
      <c r="B287" s="207">
        <v>102.879356</v>
      </c>
      <c r="C287">
        <v>49.687046000000002</v>
      </c>
    </row>
    <row r="288" spans="1:3" x14ac:dyDescent="0.2">
      <c r="A288" s="206">
        <v>44028</v>
      </c>
      <c r="B288" s="207">
        <v>102.630127</v>
      </c>
      <c r="C288">
        <v>44.333784999999999</v>
      </c>
    </row>
    <row r="289" spans="1:3" x14ac:dyDescent="0.2">
      <c r="A289" s="206">
        <v>44029</v>
      </c>
      <c r="B289" s="207">
        <v>106.069412</v>
      </c>
      <c r="C289">
        <v>42.080157</v>
      </c>
    </row>
    <row r="290" spans="1:3" x14ac:dyDescent="0.2">
      <c r="A290" s="206">
        <v>44032</v>
      </c>
      <c r="B290" s="207">
        <v>104.72360999999999</v>
      </c>
      <c r="C290">
        <v>39.786731000000003</v>
      </c>
    </row>
    <row r="291" spans="1:3" x14ac:dyDescent="0.2">
      <c r="A291" s="206">
        <v>44033</v>
      </c>
      <c r="B291" s="207">
        <v>108.113045</v>
      </c>
      <c r="C291">
        <v>66.008143000000004</v>
      </c>
    </row>
    <row r="292" spans="1:3" x14ac:dyDescent="0.2">
      <c r="A292" s="206">
        <v>44034</v>
      </c>
      <c r="B292" s="207">
        <v>104.823296</v>
      </c>
      <c r="C292">
        <v>50.735591999999997</v>
      </c>
    </row>
    <row r="293" spans="1:3" x14ac:dyDescent="0.2">
      <c r="A293" s="206">
        <v>44035</v>
      </c>
      <c r="B293" s="207">
        <v>105.720505</v>
      </c>
      <c r="C293">
        <v>30.722413</v>
      </c>
    </row>
    <row r="294" spans="1:3" x14ac:dyDescent="0.2">
      <c r="A294" s="206">
        <v>44036</v>
      </c>
      <c r="B294" s="207">
        <v>103.42765</v>
      </c>
      <c r="C294">
        <v>39.363520000000001</v>
      </c>
    </row>
    <row r="295" spans="1:3" x14ac:dyDescent="0.2">
      <c r="A295" s="206">
        <v>44039</v>
      </c>
      <c r="B295" s="207">
        <v>101.38401</v>
      </c>
      <c r="C295">
        <v>29.644532999999999</v>
      </c>
    </row>
    <row r="296" spans="1:3" x14ac:dyDescent="0.2">
      <c r="A296" s="206">
        <v>44040</v>
      </c>
      <c r="B296" s="207">
        <v>106.119255</v>
      </c>
      <c r="C296">
        <v>64.271161000000006</v>
      </c>
    </row>
    <row r="297" spans="1:3" x14ac:dyDescent="0.2">
      <c r="A297" s="206">
        <v>44041</v>
      </c>
      <c r="B297" s="207">
        <v>105.421432</v>
      </c>
      <c r="C297">
        <v>44.561639</v>
      </c>
    </row>
    <row r="298" spans="1:3" x14ac:dyDescent="0.2">
      <c r="A298" s="206">
        <v>44042</v>
      </c>
      <c r="B298" s="207">
        <v>103.327957</v>
      </c>
      <c r="C298">
        <v>33.378340000000001</v>
      </c>
    </row>
    <row r="299" spans="1:3" x14ac:dyDescent="0.2">
      <c r="A299" s="206">
        <v>44043</v>
      </c>
      <c r="B299" s="207">
        <v>104.32485200000001</v>
      </c>
      <c r="C299">
        <v>33.809018000000002</v>
      </c>
    </row>
    <row r="300" spans="1:3" x14ac:dyDescent="0.2">
      <c r="A300" s="206">
        <v>44046</v>
      </c>
      <c r="B300" s="207">
        <v>112.698753</v>
      </c>
      <c r="C300">
        <v>194.765344</v>
      </c>
    </row>
    <row r="301" spans="1:3" x14ac:dyDescent="0.2">
      <c r="A301" s="206">
        <v>44047</v>
      </c>
      <c r="B301" s="207">
        <v>111.103722</v>
      </c>
      <c r="C301">
        <v>95.906476999999995</v>
      </c>
    </row>
    <row r="302" spans="1:3" x14ac:dyDescent="0.2">
      <c r="A302" s="206">
        <v>44048</v>
      </c>
      <c r="B302" s="207">
        <v>115.041451</v>
      </c>
      <c r="C302">
        <v>99.371049999999997</v>
      </c>
    </row>
    <row r="303" spans="1:3" x14ac:dyDescent="0.2">
      <c r="A303" s="206">
        <v>44049</v>
      </c>
      <c r="B303" s="207">
        <v>116.43710299999999</v>
      </c>
      <c r="C303">
        <v>60.092529999999996</v>
      </c>
    </row>
    <row r="304" spans="1:3" x14ac:dyDescent="0.2">
      <c r="A304" s="206">
        <v>44050</v>
      </c>
      <c r="B304" s="207">
        <v>118.72995</v>
      </c>
      <c r="C304">
        <v>56.48939</v>
      </c>
    </row>
    <row r="305" spans="1:3" x14ac:dyDescent="0.2">
      <c r="A305" s="206">
        <v>44053</v>
      </c>
      <c r="B305" s="207">
        <v>123.46519499999999</v>
      </c>
      <c r="C305">
        <v>71.093810000000005</v>
      </c>
    </row>
    <row r="306" spans="1:3" x14ac:dyDescent="0.2">
      <c r="A306" s="206">
        <v>44054</v>
      </c>
      <c r="B306" s="207">
        <v>121.920013</v>
      </c>
      <c r="C306">
        <v>50.224665000000002</v>
      </c>
    </row>
    <row r="307" spans="1:3" x14ac:dyDescent="0.2">
      <c r="A307" s="206">
        <v>44055</v>
      </c>
      <c r="B307" s="207">
        <v>124.960533</v>
      </c>
      <c r="C307">
        <v>50.713616999999999</v>
      </c>
    </row>
    <row r="308" spans="1:3" x14ac:dyDescent="0.2">
      <c r="A308" s="206">
        <v>44056</v>
      </c>
      <c r="B308" s="207">
        <v>130.74250799999999</v>
      </c>
      <c r="C308">
        <v>95.489249000000001</v>
      </c>
    </row>
    <row r="309" spans="1:3" x14ac:dyDescent="0.2">
      <c r="A309" s="206">
        <v>44057</v>
      </c>
      <c r="B309" s="207">
        <v>124.212868</v>
      </c>
      <c r="C309">
        <v>75.032833999999994</v>
      </c>
    </row>
    <row r="310" spans="1:3" x14ac:dyDescent="0.2">
      <c r="A310" s="206">
        <v>44060</v>
      </c>
      <c r="B310" s="207">
        <v>123.16613</v>
      </c>
      <c r="C310">
        <v>61.154249999999998</v>
      </c>
    </row>
    <row r="311" spans="1:3" x14ac:dyDescent="0.2">
      <c r="A311" s="206">
        <v>44061</v>
      </c>
      <c r="B311" s="207">
        <v>125.209755</v>
      </c>
      <c r="C311">
        <v>62.153762999999998</v>
      </c>
    </row>
    <row r="312" spans="1:3" x14ac:dyDescent="0.2">
      <c r="A312" s="206">
        <v>44062</v>
      </c>
      <c r="B312" s="207">
        <v>124.761162</v>
      </c>
      <c r="C312">
        <v>45.128613000000001</v>
      </c>
    </row>
    <row r="313" spans="1:3" x14ac:dyDescent="0.2">
      <c r="A313" s="206">
        <v>44063</v>
      </c>
      <c r="B313" s="207">
        <v>121.321877</v>
      </c>
      <c r="C313">
        <v>43.530881999999998</v>
      </c>
    </row>
    <row r="314" spans="1:3" x14ac:dyDescent="0.2">
      <c r="A314" s="206">
        <v>44064</v>
      </c>
      <c r="B314" s="207">
        <v>120.524361</v>
      </c>
      <c r="C314">
        <v>48.650204000000002</v>
      </c>
    </row>
    <row r="315" spans="1:3" x14ac:dyDescent="0.2">
      <c r="A315" s="206">
        <v>44067</v>
      </c>
      <c r="B315" s="207">
        <v>120.823425</v>
      </c>
      <c r="C315">
        <v>31.294253000000001</v>
      </c>
    </row>
    <row r="316" spans="1:3" x14ac:dyDescent="0.2">
      <c r="A316" s="206">
        <v>44068</v>
      </c>
      <c r="B316" s="207">
        <v>126.705101</v>
      </c>
      <c r="C316">
        <v>90.263366000000005</v>
      </c>
    </row>
    <row r="317" spans="1:3" x14ac:dyDescent="0.2">
      <c r="A317" s="206">
        <v>44069</v>
      </c>
      <c r="B317" s="207">
        <v>137.471542</v>
      </c>
      <c r="C317">
        <v>197.51037600000001</v>
      </c>
    </row>
    <row r="318" spans="1:3" x14ac:dyDescent="0.2">
      <c r="A318" s="206">
        <v>44070</v>
      </c>
      <c r="B318" s="207">
        <v>143.80181899999999</v>
      </c>
      <c r="C318">
        <v>181.38074700000001</v>
      </c>
    </row>
    <row r="319" spans="1:3" x14ac:dyDescent="0.2">
      <c r="A319" s="206">
        <v>44071</v>
      </c>
      <c r="B319" s="207">
        <v>142.356323</v>
      </c>
      <c r="C319">
        <v>95.194824999999994</v>
      </c>
    </row>
    <row r="320" spans="1:3" x14ac:dyDescent="0.2">
      <c r="A320" s="206">
        <v>44074</v>
      </c>
      <c r="B320" s="207">
        <v>142.755066</v>
      </c>
      <c r="C320">
        <v>160.56448800000001</v>
      </c>
    </row>
    <row r="321" spans="1:3" x14ac:dyDescent="0.2">
      <c r="A321" s="206">
        <v>44075</v>
      </c>
      <c r="B321" s="207">
        <v>143.35320999999999</v>
      </c>
      <c r="C321">
        <v>58.811543</v>
      </c>
    </row>
    <row r="322" spans="1:3" x14ac:dyDescent="0.2">
      <c r="A322" s="206">
        <v>44076</v>
      </c>
      <c r="B322" s="207">
        <v>149.833023</v>
      </c>
      <c r="C322">
        <v>74.947929000000002</v>
      </c>
    </row>
    <row r="323" spans="1:3" x14ac:dyDescent="0.2">
      <c r="A323" s="206">
        <v>44077</v>
      </c>
      <c r="B323" s="207">
        <v>151.37820400000001</v>
      </c>
      <c r="C323">
        <v>110.15635</v>
      </c>
    </row>
    <row r="324" spans="1:3" x14ac:dyDescent="0.2">
      <c r="A324" s="206">
        <v>44078</v>
      </c>
      <c r="B324" s="207">
        <v>147.34079</v>
      </c>
      <c r="C324">
        <v>95.560889000000003</v>
      </c>
    </row>
    <row r="325" spans="1:3" x14ac:dyDescent="0.2">
      <c r="A325" s="206">
        <v>44081</v>
      </c>
      <c r="B325" s="207">
        <v>148.93580600000001</v>
      </c>
      <c r="C325">
        <v>82.617101000000005</v>
      </c>
    </row>
    <row r="326" spans="1:3" x14ac:dyDescent="0.2">
      <c r="A326" s="206">
        <v>44082</v>
      </c>
      <c r="B326" s="207">
        <v>141.85787999999999</v>
      </c>
      <c r="C326">
        <v>76.286731000000003</v>
      </c>
    </row>
    <row r="327" spans="1:3" x14ac:dyDescent="0.2">
      <c r="A327" s="206">
        <v>44083</v>
      </c>
      <c r="B327" s="207">
        <v>139.66471899999999</v>
      </c>
      <c r="C327">
        <v>105.35500999999999</v>
      </c>
    </row>
    <row r="328" spans="1:3" x14ac:dyDescent="0.2">
      <c r="A328" s="206">
        <v>44084</v>
      </c>
      <c r="B328" s="207">
        <v>142.85476700000001</v>
      </c>
      <c r="C328">
        <v>79.606504000000001</v>
      </c>
    </row>
    <row r="329" spans="1:3" x14ac:dyDescent="0.2">
      <c r="A329" s="206">
        <v>44085</v>
      </c>
      <c r="B329" s="207">
        <v>143.851654</v>
      </c>
      <c r="C329">
        <v>65.135339000000002</v>
      </c>
    </row>
    <row r="330" spans="1:3" x14ac:dyDescent="0.2">
      <c r="A330" s="206">
        <v>44088</v>
      </c>
      <c r="B330" s="207">
        <v>148.08845500000001</v>
      </c>
      <c r="C330">
        <v>84.505930000000006</v>
      </c>
    </row>
    <row r="331" spans="1:3" x14ac:dyDescent="0.2">
      <c r="A331" s="206">
        <v>44089</v>
      </c>
      <c r="B331" s="207">
        <v>147.938919</v>
      </c>
      <c r="C331">
        <v>42.886817000000001</v>
      </c>
    </row>
    <row r="332" spans="1:3" x14ac:dyDescent="0.2">
      <c r="A332" s="206">
        <v>44090</v>
      </c>
      <c r="B332" s="207">
        <v>150.979446</v>
      </c>
      <c r="C332">
        <v>85.056500999999997</v>
      </c>
    </row>
    <row r="333" spans="1:3" x14ac:dyDescent="0.2">
      <c r="A333" s="206">
        <v>44091</v>
      </c>
      <c r="B333" s="207">
        <v>147.191238</v>
      </c>
      <c r="C333">
        <v>48.11936</v>
      </c>
    </row>
    <row r="334" spans="1:3" x14ac:dyDescent="0.2">
      <c r="A334" s="206">
        <v>44092</v>
      </c>
      <c r="B334" s="207">
        <v>147.44046</v>
      </c>
      <c r="C334">
        <v>46.270862999999999</v>
      </c>
    </row>
    <row r="335" spans="1:3" x14ac:dyDescent="0.2">
      <c r="A335" s="206">
        <v>44095</v>
      </c>
      <c r="B335" s="207">
        <v>137.02293399999999</v>
      </c>
      <c r="C335">
        <v>64.734493000000001</v>
      </c>
    </row>
    <row r="336" spans="1:3" x14ac:dyDescent="0.2">
      <c r="A336" s="206">
        <v>44096</v>
      </c>
      <c r="B336" s="207">
        <v>132.68646200000001</v>
      </c>
      <c r="C336">
        <v>87.298019999999994</v>
      </c>
    </row>
    <row r="337" spans="1:3" x14ac:dyDescent="0.2">
      <c r="A337" s="206">
        <v>44097</v>
      </c>
      <c r="B337" s="207">
        <v>130.99172999999999</v>
      </c>
      <c r="C337">
        <v>74.981612999999996</v>
      </c>
    </row>
    <row r="338" spans="1:3" x14ac:dyDescent="0.2">
      <c r="A338" s="206">
        <v>44098</v>
      </c>
      <c r="B338" s="207">
        <v>122.418465</v>
      </c>
      <c r="C338">
        <v>62.420957000000001</v>
      </c>
    </row>
    <row r="339" spans="1:3" x14ac:dyDescent="0.2">
      <c r="A339" s="206">
        <v>44099</v>
      </c>
      <c r="B339" s="207">
        <v>126.85463</v>
      </c>
      <c r="C339">
        <v>65.040758999999994</v>
      </c>
    </row>
    <row r="340" spans="1:3" x14ac:dyDescent="0.2">
      <c r="A340" s="206">
        <v>44102</v>
      </c>
      <c r="B340" s="207">
        <v>132.437241</v>
      </c>
      <c r="C340">
        <v>61.830817000000003</v>
      </c>
    </row>
    <row r="341" spans="1:3" x14ac:dyDescent="0.2">
      <c r="A341" s="206">
        <v>44103</v>
      </c>
      <c r="B341" s="207">
        <v>131.29080200000001</v>
      </c>
      <c r="C341">
        <v>63.366931999999998</v>
      </c>
    </row>
    <row r="342" spans="1:3" x14ac:dyDescent="0.2">
      <c r="A342" s="206">
        <v>44104</v>
      </c>
      <c r="B342" s="207">
        <v>132.88583399999999</v>
      </c>
      <c r="C342">
        <v>48.859088</v>
      </c>
    </row>
    <row r="343" spans="1:3" x14ac:dyDescent="0.2">
      <c r="A343" s="206">
        <v>44105</v>
      </c>
      <c r="B343" s="207">
        <v>133.08521999999999</v>
      </c>
      <c r="C343">
        <v>40.491743999999997</v>
      </c>
    </row>
    <row r="344" spans="1:3" x14ac:dyDescent="0.2">
      <c r="A344" s="206">
        <v>44109</v>
      </c>
      <c r="B344" s="207">
        <v>133.48396299999999</v>
      </c>
      <c r="C344">
        <v>55.268321999999998</v>
      </c>
    </row>
    <row r="345" spans="1:3" x14ac:dyDescent="0.2">
      <c r="A345" s="206">
        <v>44110</v>
      </c>
      <c r="B345" s="207">
        <v>144.300262</v>
      </c>
      <c r="C345">
        <v>161.98722100000001</v>
      </c>
    </row>
    <row r="346" spans="1:3" x14ac:dyDescent="0.2">
      <c r="A346" s="206">
        <v>44111</v>
      </c>
      <c r="B346" s="207">
        <v>140.561905</v>
      </c>
      <c r="C346">
        <v>68.273640999999998</v>
      </c>
    </row>
    <row r="347" spans="1:3" x14ac:dyDescent="0.2">
      <c r="A347" s="206">
        <v>44112</v>
      </c>
      <c r="B347" s="207">
        <v>140.51206999999999</v>
      </c>
      <c r="C347">
        <v>40.900948</v>
      </c>
    </row>
    <row r="348" spans="1:3" x14ac:dyDescent="0.2">
      <c r="A348" s="206">
        <v>44113</v>
      </c>
      <c r="B348" s="207">
        <v>138.019836</v>
      </c>
      <c r="C348">
        <v>37.097189999999998</v>
      </c>
    </row>
    <row r="349" spans="1:3" x14ac:dyDescent="0.2">
      <c r="A349" s="206">
        <v>44116</v>
      </c>
      <c r="B349" s="207">
        <v>135.47775300000001</v>
      </c>
      <c r="C349">
        <v>39.279108999999998</v>
      </c>
    </row>
    <row r="350" spans="1:3" x14ac:dyDescent="0.2">
      <c r="A350" s="206">
        <v>44117</v>
      </c>
      <c r="B350" s="207">
        <v>133.68334999999999</v>
      </c>
      <c r="C350">
        <v>38.973506</v>
      </c>
    </row>
    <row r="351" spans="1:3" x14ac:dyDescent="0.2">
      <c r="A351" s="206">
        <v>44118</v>
      </c>
      <c r="B351" s="207">
        <v>130.293915</v>
      </c>
      <c r="C351">
        <v>45.791440000000001</v>
      </c>
    </row>
    <row r="352" spans="1:3" x14ac:dyDescent="0.2">
      <c r="A352" s="206">
        <v>44119</v>
      </c>
      <c r="B352" s="207">
        <v>126.555565</v>
      </c>
      <c r="C352">
        <v>64.002864000000002</v>
      </c>
    </row>
    <row r="353" spans="1:3" x14ac:dyDescent="0.2">
      <c r="A353" s="206">
        <v>44120</v>
      </c>
      <c r="B353" s="207">
        <v>127.353081</v>
      </c>
      <c r="C353">
        <v>62.553775000000002</v>
      </c>
    </row>
    <row r="354" spans="1:3" x14ac:dyDescent="0.2">
      <c r="A354" s="206">
        <v>44123</v>
      </c>
      <c r="B354" s="207">
        <v>127.851524</v>
      </c>
      <c r="C354">
        <v>33.157663999999997</v>
      </c>
    </row>
    <row r="355" spans="1:3" x14ac:dyDescent="0.2">
      <c r="A355" s="206">
        <v>44124</v>
      </c>
      <c r="B355" s="207">
        <v>129.24717699999999</v>
      </c>
      <c r="C355">
        <v>27.465828999999999</v>
      </c>
    </row>
    <row r="356" spans="1:3" x14ac:dyDescent="0.2">
      <c r="A356" s="206">
        <v>44125</v>
      </c>
      <c r="B356" s="207">
        <v>129.84530599999999</v>
      </c>
      <c r="C356">
        <v>39.252662999999998</v>
      </c>
    </row>
    <row r="357" spans="1:3" x14ac:dyDescent="0.2">
      <c r="A357" s="206">
        <v>44126</v>
      </c>
      <c r="B357" s="207">
        <v>133.08521999999999</v>
      </c>
      <c r="C357">
        <v>48.808591999999997</v>
      </c>
    </row>
    <row r="358" spans="1:3" x14ac:dyDescent="0.2">
      <c r="A358" s="206">
        <v>44127</v>
      </c>
      <c r="B358" s="207">
        <v>136.574341</v>
      </c>
      <c r="C358">
        <v>68.711352000000005</v>
      </c>
    </row>
    <row r="359" spans="1:3" x14ac:dyDescent="0.2">
      <c r="A359" s="206">
        <v>44130</v>
      </c>
      <c r="B359" s="207">
        <v>133.284592</v>
      </c>
      <c r="C359">
        <v>88.531578999999994</v>
      </c>
    </row>
    <row r="360" spans="1:3" x14ac:dyDescent="0.2">
      <c r="A360" s="206">
        <v>44131</v>
      </c>
      <c r="B360" s="207">
        <v>135.228531</v>
      </c>
      <c r="C360">
        <v>56.856158999999998</v>
      </c>
    </row>
    <row r="361" spans="1:3" x14ac:dyDescent="0.2">
      <c r="A361" s="206">
        <v>44132</v>
      </c>
      <c r="B361" s="207">
        <v>134.38118</v>
      </c>
      <c r="C361">
        <v>152.35933800000001</v>
      </c>
    </row>
    <row r="362" spans="1:3" x14ac:dyDescent="0.2">
      <c r="A362" s="206">
        <v>44133</v>
      </c>
      <c r="B362" s="207">
        <v>131.490173</v>
      </c>
      <c r="C362">
        <v>66.632704000000004</v>
      </c>
    </row>
    <row r="363" spans="1:3" x14ac:dyDescent="0.2">
      <c r="A363" s="206">
        <v>44134</v>
      </c>
      <c r="B363" s="207">
        <v>132.237854</v>
      </c>
      <c r="C363">
        <v>51.128529999999998</v>
      </c>
    </row>
    <row r="364" spans="1:3" x14ac:dyDescent="0.2">
      <c r="A364" s="206">
        <v>44137</v>
      </c>
      <c r="B364" s="207">
        <v>132.437241</v>
      </c>
      <c r="C364">
        <v>40.388689999999997</v>
      </c>
    </row>
    <row r="365" spans="1:3" x14ac:dyDescent="0.2">
      <c r="A365" s="206">
        <v>44138</v>
      </c>
      <c r="B365" s="207">
        <v>133.68334999999999</v>
      </c>
      <c r="C365">
        <v>52.071475999999997</v>
      </c>
    </row>
    <row r="366" spans="1:3" x14ac:dyDescent="0.2">
      <c r="A366" s="206">
        <v>44139</v>
      </c>
      <c r="B366" s="207">
        <v>135.47775300000001</v>
      </c>
      <c r="C366">
        <v>44.675933999999998</v>
      </c>
    </row>
    <row r="367" spans="1:3" x14ac:dyDescent="0.2">
      <c r="A367" s="206">
        <v>44140</v>
      </c>
      <c r="B367" s="207">
        <v>137.22232099999999</v>
      </c>
      <c r="C367">
        <v>38.928601999999998</v>
      </c>
    </row>
    <row r="368" spans="1:3" x14ac:dyDescent="0.2">
      <c r="A368" s="206">
        <v>44141</v>
      </c>
      <c r="B368" s="207">
        <v>138.56813</v>
      </c>
      <c r="C368">
        <v>67.966814999999997</v>
      </c>
    </row>
    <row r="369" spans="1:3" x14ac:dyDescent="0.2">
      <c r="A369" s="206">
        <v>44144</v>
      </c>
      <c r="B369" s="207">
        <v>140.561905</v>
      </c>
      <c r="C369">
        <v>40.277459999999998</v>
      </c>
    </row>
    <row r="370" spans="1:3" x14ac:dyDescent="0.2">
      <c r="A370" s="206">
        <v>44145</v>
      </c>
      <c r="B370" s="207">
        <v>145.54637099999999</v>
      </c>
      <c r="C370">
        <v>68.794369000000003</v>
      </c>
    </row>
    <row r="371" spans="1:3" x14ac:dyDescent="0.2">
      <c r="A371" s="206">
        <v>44146</v>
      </c>
      <c r="B371" s="207">
        <v>150.480988</v>
      </c>
      <c r="C371">
        <v>78.583629000000002</v>
      </c>
    </row>
    <row r="372" spans="1:3" x14ac:dyDescent="0.2">
      <c r="A372" s="206">
        <v>44147</v>
      </c>
      <c r="B372" s="207">
        <v>150.730209</v>
      </c>
      <c r="C372">
        <v>56.145516999999998</v>
      </c>
    </row>
    <row r="373" spans="1:3" x14ac:dyDescent="0.2">
      <c r="A373" s="206">
        <v>44148</v>
      </c>
      <c r="B373" s="207">
        <v>145.89529400000001</v>
      </c>
      <c r="C373">
        <v>32.566536999999997</v>
      </c>
    </row>
    <row r="374" spans="1:3" x14ac:dyDescent="0.2">
      <c r="A374" s="206">
        <v>44149</v>
      </c>
      <c r="B374" s="207">
        <v>148.38752700000001</v>
      </c>
      <c r="C374">
        <v>11.749453000000001</v>
      </c>
    </row>
    <row r="375" spans="1:3" x14ac:dyDescent="0.2">
      <c r="A375" s="206">
        <v>44152</v>
      </c>
      <c r="B375" s="207">
        <v>157.509094</v>
      </c>
      <c r="C375">
        <v>82.644841</v>
      </c>
    </row>
    <row r="376" spans="1:3" x14ac:dyDescent="0.2">
      <c r="A376" s="206">
        <v>44153</v>
      </c>
      <c r="B376" s="207">
        <v>172.960938</v>
      </c>
      <c r="C376">
        <v>171.80118300000001</v>
      </c>
    </row>
    <row r="377" spans="1:3" x14ac:dyDescent="0.2">
      <c r="A377" s="206">
        <v>44154</v>
      </c>
      <c r="B377" s="207">
        <v>167.42817700000001</v>
      </c>
      <c r="C377">
        <v>109.44940699999999</v>
      </c>
    </row>
    <row r="378" spans="1:3" x14ac:dyDescent="0.2">
      <c r="A378" s="206">
        <v>44155</v>
      </c>
      <c r="B378" s="207">
        <v>168.57461499999999</v>
      </c>
      <c r="C378">
        <v>66.935703000000004</v>
      </c>
    </row>
    <row r="379" spans="1:3" x14ac:dyDescent="0.2">
      <c r="A379" s="206">
        <v>44158</v>
      </c>
      <c r="B379" s="207">
        <v>170.16963200000001</v>
      </c>
      <c r="C379">
        <v>54.566251000000001</v>
      </c>
    </row>
    <row r="380" spans="1:3" x14ac:dyDescent="0.2">
      <c r="A380" s="206">
        <v>44159</v>
      </c>
      <c r="B380" s="207">
        <v>171.51544200000001</v>
      </c>
      <c r="C380">
        <v>47.695247000000002</v>
      </c>
    </row>
    <row r="381" spans="1:3" x14ac:dyDescent="0.2">
      <c r="A381" s="206">
        <v>44160</v>
      </c>
      <c r="B381" s="207">
        <v>170.91729699999999</v>
      </c>
      <c r="C381">
        <v>54.366607999999999</v>
      </c>
    </row>
    <row r="382" spans="1:3" x14ac:dyDescent="0.2">
      <c r="A382" s="206">
        <v>44161</v>
      </c>
      <c r="B382" s="207">
        <v>173.210159</v>
      </c>
      <c r="C382">
        <v>39.094723999999999</v>
      </c>
    </row>
    <row r="383" spans="1:3" x14ac:dyDescent="0.2">
      <c r="A383" s="206">
        <v>44162</v>
      </c>
      <c r="B383" s="207">
        <v>179.789658</v>
      </c>
      <c r="C383">
        <v>125.926062</v>
      </c>
    </row>
    <row r="384" spans="1:3" x14ac:dyDescent="0.2">
      <c r="A384" s="206">
        <v>44166</v>
      </c>
      <c r="B384" s="207">
        <v>179.19151299999999</v>
      </c>
      <c r="C384">
        <v>48.881250000000001</v>
      </c>
    </row>
    <row r="385" spans="1:3" x14ac:dyDescent="0.2">
      <c r="A385" s="206">
        <v>44167</v>
      </c>
      <c r="B385" s="207">
        <v>183.02955600000001</v>
      </c>
      <c r="C385">
        <v>88.107889</v>
      </c>
    </row>
    <row r="386" spans="1:3" x14ac:dyDescent="0.2">
      <c r="A386" s="206">
        <v>44168</v>
      </c>
      <c r="B386" s="207">
        <v>184.27568099999999</v>
      </c>
      <c r="C386">
        <v>33.332481000000001</v>
      </c>
    </row>
    <row r="387" spans="1:3" x14ac:dyDescent="0.2">
      <c r="A387" s="206">
        <v>44169</v>
      </c>
      <c r="B387" s="207">
        <v>183.57783499999999</v>
      </c>
      <c r="C387">
        <v>47.995638999999997</v>
      </c>
    </row>
    <row r="388" spans="1:3" x14ac:dyDescent="0.2">
      <c r="A388" s="206">
        <v>44172</v>
      </c>
      <c r="B388" s="207">
        <v>182.97970599999999</v>
      </c>
      <c r="C388">
        <v>29.802472000000002</v>
      </c>
    </row>
    <row r="389" spans="1:3" x14ac:dyDescent="0.2">
      <c r="A389" s="206">
        <v>44173</v>
      </c>
      <c r="B389" s="207">
        <v>181.235153</v>
      </c>
      <c r="C389">
        <v>42.143391000000001</v>
      </c>
    </row>
    <row r="390" spans="1:3" x14ac:dyDescent="0.2">
      <c r="A390" s="206">
        <v>44174</v>
      </c>
      <c r="B390" s="207">
        <v>182.132339</v>
      </c>
      <c r="C390">
        <v>40.300535000000004</v>
      </c>
    </row>
    <row r="391" spans="1:3" x14ac:dyDescent="0.2">
      <c r="A391" s="206">
        <v>44175</v>
      </c>
      <c r="B391" s="207">
        <v>177.048203</v>
      </c>
      <c r="C391">
        <v>38.368777000000001</v>
      </c>
    </row>
    <row r="392" spans="1:3" x14ac:dyDescent="0.2">
      <c r="A392" s="206">
        <v>44176</v>
      </c>
      <c r="B392" s="207">
        <v>178.29431199999999</v>
      </c>
      <c r="C392">
        <v>43.065542000000001</v>
      </c>
    </row>
    <row r="393" spans="1:3" x14ac:dyDescent="0.2">
      <c r="A393" s="206">
        <v>44179</v>
      </c>
      <c r="B393" s="207">
        <v>177.098038</v>
      </c>
      <c r="C393">
        <v>33.186273</v>
      </c>
    </row>
    <row r="394" spans="1:3" x14ac:dyDescent="0.2">
      <c r="A394" s="206">
        <v>44180</v>
      </c>
      <c r="B394" s="207">
        <v>178.34414699999999</v>
      </c>
      <c r="C394">
        <v>41.190340999999997</v>
      </c>
    </row>
    <row r="395" spans="1:3" x14ac:dyDescent="0.2">
      <c r="A395" s="206">
        <v>44181</v>
      </c>
      <c r="B395" s="207">
        <v>181.98281900000001</v>
      </c>
      <c r="C395">
        <v>51.259394</v>
      </c>
    </row>
    <row r="396" spans="1:3" x14ac:dyDescent="0.2">
      <c r="A396" s="206">
        <v>44182</v>
      </c>
      <c r="B396" s="207">
        <v>181.13545199999999</v>
      </c>
      <c r="C396">
        <v>34.101953999999999</v>
      </c>
    </row>
    <row r="397" spans="1:3" x14ac:dyDescent="0.2">
      <c r="A397" s="206">
        <v>44183</v>
      </c>
      <c r="B397" s="207">
        <v>179.98902899999999</v>
      </c>
      <c r="C397">
        <v>46.065196999999998</v>
      </c>
    </row>
    <row r="398" spans="1:3" x14ac:dyDescent="0.2">
      <c r="A398" s="206">
        <v>44186</v>
      </c>
      <c r="B398" s="207">
        <v>164.03874200000001</v>
      </c>
      <c r="C398">
        <v>75.582907000000006</v>
      </c>
    </row>
    <row r="399" spans="1:3" x14ac:dyDescent="0.2">
      <c r="A399" s="206">
        <v>44187</v>
      </c>
      <c r="B399" s="207">
        <v>164.4375</v>
      </c>
      <c r="C399">
        <v>110.009846</v>
      </c>
    </row>
    <row r="400" spans="1:3" x14ac:dyDescent="0.2">
      <c r="A400" s="206">
        <v>44188</v>
      </c>
      <c r="B400" s="207">
        <v>168.674286</v>
      </c>
      <c r="C400">
        <v>56.930070999999998</v>
      </c>
    </row>
    <row r="401" spans="1:3" x14ac:dyDescent="0.2">
      <c r="A401" s="206">
        <v>44189</v>
      </c>
      <c r="B401" s="207">
        <v>175.40332000000001</v>
      </c>
      <c r="C401">
        <v>73.831318999999993</v>
      </c>
    </row>
    <row r="402" spans="1:3" x14ac:dyDescent="0.2">
      <c r="A402" s="206">
        <v>44193</v>
      </c>
      <c r="B402" s="207">
        <v>185.77101099999999</v>
      </c>
      <c r="C402">
        <v>98.012135000000001</v>
      </c>
    </row>
    <row r="403" spans="1:3" x14ac:dyDescent="0.2">
      <c r="A403" s="206">
        <v>44194</v>
      </c>
      <c r="B403" s="207">
        <v>182.88002</v>
      </c>
      <c r="C403">
        <v>71.318084999999996</v>
      </c>
    </row>
    <row r="404" spans="1:3" x14ac:dyDescent="0.2">
      <c r="A404" s="206">
        <v>44195</v>
      </c>
      <c r="B404" s="207">
        <v>183.57783499999999</v>
      </c>
      <c r="C404">
        <v>38.576158999999997</v>
      </c>
    </row>
    <row r="405" spans="1:3" x14ac:dyDescent="0.2">
      <c r="A405" s="206">
        <v>44196</v>
      </c>
      <c r="B405" s="207">
        <v>183.27877799999999</v>
      </c>
      <c r="C405">
        <v>48.97831</v>
      </c>
    </row>
    <row r="406" spans="1:3" x14ac:dyDescent="0.2">
      <c r="A406" s="206">
        <v>44197</v>
      </c>
      <c r="B406" s="207">
        <v>185.920547</v>
      </c>
      <c r="C406">
        <v>27.334420999999999</v>
      </c>
    </row>
    <row r="407" spans="1:3" x14ac:dyDescent="0.2">
      <c r="A407" s="206">
        <v>44200</v>
      </c>
      <c r="B407" s="207">
        <v>190.70562699999999</v>
      </c>
      <c r="C407">
        <v>63.980597000000003</v>
      </c>
    </row>
    <row r="408" spans="1:3" x14ac:dyDescent="0.2">
      <c r="A408" s="206">
        <v>44201</v>
      </c>
      <c r="B408" s="207">
        <v>192.599716</v>
      </c>
      <c r="C408">
        <v>75.752593000000005</v>
      </c>
    </row>
    <row r="409" spans="1:3" x14ac:dyDescent="0.2">
      <c r="A409" s="206">
        <v>44202</v>
      </c>
      <c r="B409" s="207">
        <v>194.792877</v>
      </c>
      <c r="C409">
        <v>75.621947000000006</v>
      </c>
    </row>
    <row r="410" spans="1:3" x14ac:dyDescent="0.2">
      <c r="A410" s="206">
        <v>44203</v>
      </c>
      <c r="B410" s="207">
        <v>196.13870199999999</v>
      </c>
      <c r="C410">
        <v>66.024848000000006</v>
      </c>
    </row>
    <row r="411" spans="1:3" x14ac:dyDescent="0.2">
      <c r="A411" s="206">
        <v>44204</v>
      </c>
      <c r="B411" s="207">
        <v>197.53433200000001</v>
      </c>
      <c r="C411">
        <v>53.991568000000001</v>
      </c>
    </row>
    <row r="412" spans="1:3" x14ac:dyDescent="0.2">
      <c r="A412" s="206">
        <v>44207</v>
      </c>
      <c r="B412" s="207">
        <v>219.96443199999999</v>
      </c>
      <c r="C412">
        <v>182.48310000000001</v>
      </c>
    </row>
    <row r="413" spans="1:3" x14ac:dyDescent="0.2">
      <c r="A413" s="206">
        <v>44208</v>
      </c>
      <c r="B413" s="207">
        <v>237.06115700000001</v>
      </c>
      <c r="C413">
        <v>390.57783899999998</v>
      </c>
    </row>
    <row r="414" spans="1:3" x14ac:dyDescent="0.2">
      <c r="A414" s="206">
        <v>44209</v>
      </c>
      <c r="B414" s="207">
        <v>241.84625199999999</v>
      </c>
      <c r="C414">
        <v>164.64938699999999</v>
      </c>
    </row>
    <row r="415" spans="1:3" x14ac:dyDescent="0.2">
      <c r="A415" s="206">
        <v>44210</v>
      </c>
      <c r="B415" s="207">
        <v>244.33847</v>
      </c>
      <c r="C415">
        <v>86.819519</v>
      </c>
    </row>
    <row r="416" spans="1:3" x14ac:dyDescent="0.2">
      <c r="A416" s="206">
        <v>44211</v>
      </c>
      <c r="B416" s="207">
        <v>259.491241</v>
      </c>
      <c r="C416">
        <v>250.03802899999999</v>
      </c>
    </row>
    <row r="417" spans="1:3" x14ac:dyDescent="0.2">
      <c r="A417" s="206">
        <v>44214</v>
      </c>
      <c r="B417" s="207">
        <v>245.185822</v>
      </c>
      <c r="C417">
        <v>173.38322400000001</v>
      </c>
    </row>
    <row r="418" spans="1:3" x14ac:dyDescent="0.2">
      <c r="A418" s="206">
        <v>44215</v>
      </c>
      <c r="B418" s="207">
        <v>257.84637500000002</v>
      </c>
      <c r="C418">
        <v>136.86105900000001</v>
      </c>
    </row>
    <row r="419" spans="1:3" x14ac:dyDescent="0.2">
      <c r="A419" s="206">
        <v>44216</v>
      </c>
      <c r="B419" s="207">
        <v>274.04586799999998</v>
      </c>
      <c r="C419">
        <v>205.145151</v>
      </c>
    </row>
    <row r="420" spans="1:3" x14ac:dyDescent="0.2">
      <c r="A420" s="206">
        <v>44217</v>
      </c>
      <c r="B420" s="207">
        <v>289.697113</v>
      </c>
      <c r="C420">
        <v>283.614463</v>
      </c>
    </row>
    <row r="421" spans="1:3" x14ac:dyDescent="0.2">
      <c r="A421" s="206">
        <v>44218</v>
      </c>
      <c r="B421" s="207">
        <v>288.45098899999999</v>
      </c>
      <c r="C421">
        <v>316.00860899999998</v>
      </c>
    </row>
    <row r="422" spans="1:3" x14ac:dyDescent="0.2">
      <c r="A422" s="206">
        <v>44221</v>
      </c>
      <c r="B422" s="207">
        <v>278.28268400000002</v>
      </c>
      <c r="C422">
        <v>164.346913</v>
      </c>
    </row>
    <row r="423" spans="1:3" x14ac:dyDescent="0.2">
      <c r="A423" s="206">
        <v>44223</v>
      </c>
      <c r="B423" s="207">
        <v>266.66888399999999</v>
      </c>
      <c r="C423">
        <v>126.586833</v>
      </c>
    </row>
    <row r="424" spans="1:3" x14ac:dyDescent="0.2">
      <c r="A424" s="206">
        <v>44224</v>
      </c>
      <c r="B424" s="207">
        <v>265.97103900000002</v>
      </c>
      <c r="C424">
        <v>129.15687600000001</v>
      </c>
    </row>
    <row r="425" spans="1:3" x14ac:dyDescent="0.2">
      <c r="A425" s="206">
        <v>44225</v>
      </c>
      <c r="B425" s="207">
        <v>261.88378899999998</v>
      </c>
      <c r="C425">
        <v>138.44234800000001</v>
      </c>
    </row>
    <row r="426" spans="1:3" x14ac:dyDescent="0.2">
      <c r="A426" s="206">
        <v>44228</v>
      </c>
      <c r="B426" s="207">
        <v>278.73129299999999</v>
      </c>
      <c r="C426">
        <v>165.65549999999999</v>
      </c>
    </row>
    <row r="427" spans="1:3" x14ac:dyDescent="0.2">
      <c r="A427" s="206">
        <v>44229</v>
      </c>
      <c r="B427" s="207">
        <v>320.99954200000002</v>
      </c>
      <c r="C427">
        <v>251.96596500000001</v>
      </c>
    </row>
    <row r="428" spans="1:3" x14ac:dyDescent="0.2">
      <c r="A428" s="206">
        <v>44230</v>
      </c>
      <c r="B428" s="207">
        <v>329.971588</v>
      </c>
      <c r="C428">
        <v>224.19011399999999</v>
      </c>
    </row>
    <row r="429" spans="1:3" x14ac:dyDescent="0.2">
      <c r="A429" s="206">
        <v>44231</v>
      </c>
      <c r="B429" s="207">
        <v>325.13662699999998</v>
      </c>
      <c r="C429">
        <v>121.033002</v>
      </c>
    </row>
    <row r="430" spans="1:3" x14ac:dyDescent="0.2">
      <c r="A430" s="206">
        <v>44232</v>
      </c>
      <c r="B430" s="207">
        <v>314.91848800000002</v>
      </c>
      <c r="C430">
        <v>103.512235</v>
      </c>
    </row>
    <row r="431" spans="1:3" x14ac:dyDescent="0.2">
      <c r="A431" s="206">
        <v>44235</v>
      </c>
      <c r="B431" s="207">
        <v>334.90621900000002</v>
      </c>
      <c r="C431">
        <v>102.123614</v>
      </c>
    </row>
    <row r="432" spans="1:3" x14ac:dyDescent="0.2">
      <c r="A432" s="206">
        <v>44236</v>
      </c>
      <c r="B432" s="207">
        <v>324.04003899999998</v>
      </c>
      <c r="C432">
        <v>105.981081</v>
      </c>
    </row>
    <row r="433" spans="1:3" x14ac:dyDescent="0.2">
      <c r="A433" s="206">
        <v>44237</v>
      </c>
      <c r="B433" s="207">
        <v>327.87811299999998</v>
      </c>
      <c r="C433">
        <v>93.466949</v>
      </c>
    </row>
    <row r="434" spans="1:3" x14ac:dyDescent="0.2">
      <c r="A434" s="206">
        <v>44238</v>
      </c>
      <c r="B434" s="207">
        <v>323.99023399999999</v>
      </c>
      <c r="C434">
        <v>55.257165999999998</v>
      </c>
    </row>
    <row r="435" spans="1:3" x14ac:dyDescent="0.2">
      <c r="A435" s="206">
        <v>44239</v>
      </c>
      <c r="B435" s="207">
        <v>324.38897700000001</v>
      </c>
      <c r="C435">
        <v>64.093642000000003</v>
      </c>
    </row>
    <row r="436" spans="1:3" x14ac:dyDescent="0.2">
      <c r="A436" s="206">
        <v>44242</v>
      </c>
      <c r="B436" s="207">
        <v>332.31427000000002</v>
      </c>
      <c r="C436">
        <v>78.680452000000002</v>
      </c>
    </row>
    <row r="437" spans="1:3" x14ac:dyDescent="0.2">
      <c r="A437" s="206">
        <v>44243</v>
      </c>
      <c r="B437" s="207">
        <v>328.17718500000001</v>
      </c>
      <c r="C437">
        <v>65.943843000000001</v>
      </c>
    </row>
    <row r="438" spans="1:3" x14ac:dyDescent="0.2">
      <c r="A438" s="206">
        <v>44244</v>
      </c>
      <c r="B438" s="207">
        <v>329.12420700000001</v>
      </c>
      <c r="C438">
        <v>52.150941000000003</v>
      </c>
    </row>
    <row r="439" spans="1:3" x14ac:dyDescent="0.2">
      <c r="A439" s="206">
        <v>44245</v>
      </c>
      <c r="B439" s="207">
        <v>322.84381100000002</v>
      </c>
      <c r="C439">
        <v>49.204247000000002</v>
      </c>
    </row>
    <row r="440" spans="1:3" x14ac:dyDescent="0.2">
      <c r="A440" s="206">
        <v>44246</v>
      </c>
      <c r="B440" s="207">
        <v>310.88107300000001</v>
      </c>
      <c r="C440">
        <v>80.274682999999996</v>
      </c>
    </row>
    <row r="441" spans="1:3" x14ac:dyDescent="0.2">
      <c r="A441" s="206">
        <v>44249</v>
      </c>
      <c r="B441" s="207">
        <v>303.55392499999999</v>
      </c>
      <c r="C441">
        <v>57.723298</v>
      </c>
    </row>
    <row r="442" spans="1:3" x14ac:dyDescent="0.2">
      <c r="A442" s="206">
        <v>44250</v>
      </c>
      <c r="B442" s="207">
        <v>322.99331699999999</v>
      </c>
      <c r="C442">
        <v>133.310157</v>
      </c>
    </row>
    <row r="443" spans="1:3" x14ac:dyDescent="0.2">
      <c r="A443" s="206">
        <v>44251</v>
      </c>
      <c r="B443" s="207">
        <v>320.65063500000002</v>
      </c>
      <c r="C443">
        <v>50.821756999999998</v>
      </c>
    </row>
    <row r="444" spans="1:3" x14ac:dyDescent="0.2">
      <c r="A444" s="206">
        <v>44252</v>
      </c>
      <c r="B444" s="207">
        <v>332.11489899999998</v>
      </c>
      <c r="C444">
        <v>64.514911999999995</v>
      </c>
    </row>
    <row r="445" spans="1:3" x14ac:dyDescent="0.2">
      <c r="A445" s="206">
        <v>44253</v>
      </c>
      <c r="B445" s="207">
        <v>321.946594</v>
      </c>
      <c r="C445">
        <v>91.901338999999993</v>
      </c>
    </row>
    <row r="446" spans="1:3" x14ac:dyDescent="0.2">
      <c r="A446" s="206">
        <v>44256</v>
      </c>
      <c r="B446" s="207">
        <v>327.279968</v>
      </c>
      <c r="C446">
        <v>61.190868000000002</v>
      </c>
    </row>
    <row r="447" spans="1:3" x14ac:dyDescent="0.2">
      <c r="A447" s="206">
        <v>44257</v>
      </c>
      <c r="B447" s="207">
        <v>344.67575099999999</v>
      </c>
      <c r="C447">
        <v>127.708761</v>
      </c>
    </row>
    <row r="448" spans="1:3" x14ac:dyDescent="0.2">
      <c r="A448" s="206">
        <v>44258</v>
      </c>
      <c r="B448" s="207">
        <v>347.41720600000002</v>
      </c>
      <c r="C448">
        <v>92.006450999999998</v>
      </c>
    </row>
    <row r="449" spans="1:3" x14ac:dyDescent="0.2">
      <c r="A449" s="206">
        <v>44259</v>
      </c>
      <c r="B449" s="207">
        <v>338.146118</v>
      </c>
      <c r="C449">
        <v>59.863168999999999</v>
      </c>
    </row>
    <row r="450" spans="1:3" x14ac:dyDescent="0.2">
      <c r="A450" s="206">
        <v>44260</v>
      </c>
      <c r="B450" s="207">
        <v>324.13974000000002</v>
      </c>
      <c r="C450">
        <v>86.738909000000007</v>
      </c>
    </row>
    <row r="451" spans="1:3" x14ac:dyDescent="0.2">
      <c r="A451" s="206">
        <v>44263</v>
      </c>
      <c r="B451" s="207">
        <v>320.25186200000002</v>
      </c>
      <c r="C451">
        <v>81.925951999999995</v>
      </c>
    </row>
    <row r="452" spans="1:3" x14ac:dyDescent="0.2">
      <c r="A452" s="206">
        <v>44264</v>
      </c>
      <c r="B452" s="207">
        <v>314.22067299999998</v>
      </c>
      <c r="C452">
        <v>74.702207999999999</v>
      </c>
    </row>
    <row r="453" spans="1:3" x14ac:dyDescent="0.2">
      <c r="A453" s="206">
        <v>44265</v>
      </c>
      <c r="B453" s="207">
        <v>320.45126299999998</v>
      </c>
      <c r="C453">
        <v>58.643853</v>
      </c>
    </row>
    <row r="454" spans="1:3" x14ac:dyDescent="0.2">
      <c r="A454" s="206">
        <v>44267</v>
      </c>
      <c r="B454" s="207">
        <v>316.563354</v>
      </c>
      <c r="C454">
        <v>48.360841999999998</v>
      </c>
    </row>
    <row r="455" spans="1:3" x14ac:dyDescent="0.2">
      <c r="A455" s="206">
        <v>44270</v>
      </c>
      <c r="B455" s="207">
        <v>317.56024200000002</v>
      </c>
      <c r="C455">
        <v>45.081384999999997</v>
      </c>
    </row>
    <row r="456" spans="1:3" x14ac:dyDescent="0.2">
      <c r="A456" s="206">
        <v>44271</v>
      </c>
      <c r="B456" s="207">
        <v>318.95593300000002</v>
      </c>
      <c r="C456">
        <v>39.267403999999999</v>
      </c>
    </row>
    <row r="457" spans="1:3" x14ac:dyDescent="0.2">
      <c r="A457" s="206">
        <v>44272</v>
      </c>
      <c r="B457" s="207">
        <v>304.84985399999999</v>
      </c>
      <c r="C457">
        <v>47.262481000000001</v>
      </c>
    </row>
    <row r="458" spans="1:3" x14ac:dyDescent="0.2">
      <c r="A458" s="206">
        <v>44273</v>
      </c>
      <c r="B458" s="207">
        <v>306.04614299999997</v>
      </c>
      <c r="C458">
        <v>73.731921</v>
      </c>
    </row>
    <row r="459" spans="1:3" x14ac:dyDescent="0.2">
      <c r="A459" s="206">
        <v>44274</v>
      </c>
      <c r="B459" s="207">
        <v>307.99011200000001</v>
      </c>
      <c r="C459">
        <v>109.932681</v>
      </c>
    </row>
    <row r="460" spans="1:3" x14ac:dyDescent="0.2">
      <c r="A460" s="206">
        <v>44277</v>
      </c>
      <c r="B460" s="207">
        <v>302.10839800000002</v>
      </c>
      <c r="C460">
        <v>56.385019</v>
      </c>
    </row>
    <row r="461" spans="1:3" x14ac:dyDescent="0.2">
      <c r="A461" s="206">
        <v>44278</v>
      </c>
      <c r="B461" s="207">
        <v>306.444885</v>
      </c>
      <c r="C461">
        <v>60.240482999999998</v>
      </c>
    </row>
    <row r="462" spans="1:3" x14ac:dyDescent="0.2">
      <c r="A462" s="206">
        <v>44279</v>
      </c>
      <c r="B462" s="207">
        <v>293.53515599999997</v>
      </c>
      <c r="C462">
        <v>61.523819000000003</v>
      </c>
    </row>
    <row r="463" spans="1:3" x14ac:dyDescent="0.2">
      <c r="A463" s="206">
        <v>44280</v>
      </c>
      <c r="B463" s="207">
        <v>284.662781</v>
      </c>
      <c r="C463">
        <v>84.528317000000001</v>
      </c>
    </row>
    <row r="464" spans="1:3" x14ac:dyDescent="0.2">
      <c r="A464" s="206">
        <v>44281</v>
      </c>
      <c r="B464" s="207">
        <v>295.47906499999999</v>
      </c>
      <c r="C464">
        <v>80.924010999999993</v>
      </c>
    </row>
    <row r="465" spans="1:3" x14ac:dyDescent="0.2">
      <c r="A465" s="206">
        <v>44285</v>
      </c>
      <c r="B465" s="207">
        <v>296.12704500000001</v>
      </c>
      <c r="C465">
        <v>45.257232999999999</v>
      </c>
    </row>
    <row r="466" spans="1:3" x14ac:dyDescent="0.2">
      <c r="A466" s="206">
        <v>44286</v>
      </c>
      <c r="B466" s="207">
        <v>300.86230499999999</v>
      </c>
      <c r="C466">
        <v>58.569012000000001</v>
      </c>
    </row>
    <row r="467" spans="1:3" x14ac:dyDescent="0.2">
      <c r="A467" s="206">
        <v>44287</v>
      </c>
      <c r="B467" s="207">
        <v>306.79382299999997</v>
      </c>
      <c r="C467">
        <v>44.088352</v>
      </c>
    </row>
    <row r="468" spans="1:3" x14ac:dyDescent="0.2">
      <c r="A468" s="206">
        <v>44291</v>
      </c>
      <c r="B468" s="207">
        <v>304.10220299999997</v>
      </c>
      <c r="C468">
        <v>66.178754999999995</v>
      </c>
    </row>
    <row r="469" spans="1:3" x14ac:dyDescent="0.2">
      <c r="A469" s="206">
        <v>44292</v>
      </c>
      <c r="B469" s="207">
        <v>306.79382299999997</v>
      </c>
      <c r="C469">
        <v>63.031782999999997</v>
      </c>
    </row>
    <row r="470" spans="1:3" x14ac:dyDescent="0.2">
      <c r="A470" s="206">
        <v>44293</v>
      </c>
      <c r="B470" s="207">
        <v>306.843658</v>
      </c>
      <c r="C470">
        <v>39.073985999999998</v>
      </c>
    </row>
    <row r="471" spans="1:3" x14ac:dyDescent="0.2">
      <c r="A471" s="206">
        <v>44294</v>
      </c>
      <c r="B471" s="207">
        <v>312.97457900000001</v>
      </c>
      <c r="C471">
        <v>62.459774000000003</v>
      </c>
    </row>
    <row r="472" spans="1:3" x14ac:dyDescent="0.2">
      <c r="A472" s="206">
        <v>44295</v>
      </c>
      <c r="B472" s="207">
        <v>317.211365</v>
      </c>
      <c r="C472">
        <v>75.462571999999994</v>
      </c>
    </row>
    <row r="473" spans="1:3" x14ac:dyDescent="0.2">
      <c r="A473" s="206">
        <v>44298</v>
      </c>
      <c r="B473" s="207">
        <v>285.65966800000001</v>
      </c>
      <c r="C473">
        <v>105.342538</v>
      </c>
    </row>
    <row r="474" spans="1:3" x14ac:dyDescent="0.2">
      <c r="A474" s="206">
        <v>44299</v>
      </c>
      <c r="B474" s="207">
        <v>301.90905800000002</v>
      </c>
      <c r="C474">
        <v>116.874853</v>
      </c>
    </row>
    <row r="475" spans="1:3" x14ac:dyDescent="0.2">
      <c r="A475" s="206">
        <v>44301</v>
      </c>
      <c r="B475" s="207">
        <v>302.557007</v>
      </c>
      <c r="C475">
        <v>75.262748999999999</v>
      </c>
    </row>
    <row r="476" spans="1:3" x14ac:dyDescent="0.2">
      <c r="A476" s="206">
        <v>44302</v>
      </c>
      <c r="B476" s="207">
        <v>309.036835</v>
      </c>
      <c r="C476">
        <v>75.330708999999999</v>
      </c>
    </row>
    <row r="477" spans="1:3" x14ac:dyDescent="0.2">
      <c r="A477" s="206">
        <v>44305</v>
      </c>
      <c r="B477" s="207">
        <v>300.46353099999999</v>
      </c>
      <c r="C477">
        <v>65.791784000000007</v>
      </c>
    </row>
    <row r="478" spans="1:3" x14ac:dyDescent="0.2">
      <c r="A478" s="206">
        <v>44306</v>
      </c>
      <c r="B478" s="207">
        <v>297.12393200000002</v>
      </c>
      <c r="C478">
        <v>56.740290999999999</v>
      </c>
    </row>
    <row r="479" spans="1:3" x14ac:dyDescent="0.2">
      <c r="A479" s="206">
        <v>44308</v>
      </c>
      <c r="B479" s="207">
        <v>293.63482699999997</v>
      </c>
      <c r="C479">
        <v>61.022978000000002</v>
      </c>
    </row>
    <row r="480" spans="1:3" x14ac:dyDescent="0.2">
      <c r="A480" s="206">
        <v>44309</v>
      </c>
      <c r="B480" s="207">
        <v>293.08654799999999</v>
      </c>
      <c r="C480">
        <v>58.158985999999999</v>
      </c>
    </row>
    <row r="481" spans="1:3" x14ac:dyDescent="0.2">
      <c r="A481" s="206">
        <v>44312</v>
      </c>
      <c r="B481" s="207">
        <v>294.48217799999998</v>
      </c>
      <c r="C481">
        <v>30.583138999999999</v>
      </c>
    </row>
    <row r="482" spans="1:3" x14ac:dyDescent="0.2">
      <c r="A482" s="206">
        <v>44313</v>
      </c>
      <c r="B482" s="207">
        <v>300.56323200000003</v>
      </c>
      <c r="C482">
        <v>35.040531999999999</v>
      </c>
    </row>
    <row r="483" spans="1:3" x14ac:dyDescent="0.2">
      <c r="A483" s="206">
        <v>44314</v>
      </c>
      <c r="B483" s="207">
        <v>304.94955399999998</v>
      </c>
      <c r="C483">
        <v>44.668126000000001</v>
      </c>
    </row>
    <row r="484" spans="1:3" x14ac:dyDescent="0.2">
      <c r="A484" s="206">
        <v>44315</v>
      </c>
      <c r="B484" s="207">
        <v>300.961975</v>
      </c>
      <c r="C484">
        <v>36.647292</v>
      </c>
    </row>
    <row r="485" spans="1:3" x14ac:dyDescent="0.2">
      <c r="A485" s="206">
        <v>44316</v>
      </c>
      <c r="B485" s="207">
        <v>292.93701199999998</v>
      </c>
      <c r="C485">
        <v>36.121668</v>
      </c>
    </row>
    <row r="486" spans="1:3" x14ac:dyDescent="0.2">
      <c r="A486" s="206">
        <v>44319</v>
      </c>
      <c r="B486" s="207">
        <v>292.08966099999998</v>
      </c>
      <c r="C486">
        <v>35.376618000000001</v>
      </c>
    </row>
    <row r="487" spans="1:3" x14ac:dyDescent="0.2">
      <c r="A487" s="206">
        <v>44320</v>
      </c>
      <c r="B487" s="207">
        <v>288.55068999999997</v>
      </c>
      <c r="C487">
        <v>38.640006</v>
      </c>
    </row>
    <row r="488" spans="1:3" x14ac:dyDescent="0.2">
      <c r="A488" s="206">
        <v>44321</v>
      </c>
      <c r="B488" s="207">
        <v>290.59429899999998</v>
      </c>
      <c r="C488">
        <v>29.350536000000002</v>
      </c>
    </row>
    <row r="489" spans="1:3" x14ac:dyDescent="0.2">
      <c r="A489" s="206">
        <v>44322</v>
      </c>
      <c r="B489" s="207">
        <v>300.31402600000001</v>
      </c>
      <c r="C489">
        <v>45.032502000000001</v>
      </c>
    </row>
    <row r="490" spans="1:3" x14ac:dyDescent="0.2">
      <c r="A490" s="206">
        <v>44323</v>
      </c>
      <c r="B490" s="207">
        <v>301.80935699999998</v>
      </c>
      <c r="C490">
        <v>41.591323000000003</v>
      </c>
    </row>
    <row r="491" spans="1:3" x14ac:dyDescent="0.2">
      <c r="A491" s="206">
        <v>44326</v>
      </c>
      <c r="B491" s="207">
        <v>313.87176499999998</v>
      </c>
      <c r="C491">
        <v>53.260387999999999</v>
      </c>
    </row>
    <row r="492" spans="1:3" x14ac:dyDescent="0.2">
      <c r="A492" s="206">
        <v>44327</v>
      </c>
      <c r="B492" s="207">
        <v>314.56957999999997</v>
      </c>
      <c r="C492">
        <v>58.472304000000001</v>
      </c>
    </row>
    <row r="493" spans="1:3" x14ac:dyDescent="0.2">
      <c r="A493" s="206">
        <v>44328</v>
      </c>
      <c r="B493" s="207">
        <v>324.987122</v>
      </c>
      <c r="C493">
        <v>111.58492</v>
      </c>
    </row>
    <row r="494" spans="1:3" x14ac:dyDescent="0.2">
      <c r="A494" s="206">
        <v>44330</v>
      </c>
      <c r="B494" s="207">
        <v>311.27984600000002</v>
      </c>
      <c r="C494">
        <v>81.305324999999996</v>
      </c>
    </row>
    <row r="495" spans="1:3" x14ac:dyDescent="0.2">
      <c r="A495" s="206">
        <v>44333</v>
      </c>
      <c r="B495" s="207">
        <v>320.10235599999999</v>
      </c>
      <c r="C495">
        <v>51.162422999999997</v>
      </c>
    </row>
    <row r="496" spans="1:3" x14ac:dyDescent="0.2">
      <c r="A496" s="206">
        <v>44334</v>
      </c>
      <c r="B496" s="207">
        <v>331.41708399999999</v>
      </c>
      <c r="C496">
        <v>86.153087999999997</v>
      </c>
    </row>
    <row r="497" spans="1:3" x14ac:dyDescent="0.2">
      <c r="A497" s="206">
        <v>44335</v>
      </c>
      <c r="B497" s="207">
        <v>313.47302200000001</v>
      </c>
      <c r="C497">
        <v>119.407026</v>
      </c>
    </row>
    <row r="498" spans="1:3" x14ac:dyDescent="0.2">
      <c r="A498" s="206">
        <v>44336</v>
      </c>
      <c r="B498" s="207">
        <v>306.743988</v>
      </c>
      <c r="C498">
        <v>54.043899000000003</v>
      </c>
    </row>
    <row r="499" spans="1:3" x14ac:dyDescent="0.2">
      <c r="A499" s="206">
        <v>44337</v>
      </c>
      <c r="B499" s="207">
        <v>312.12719700000002</v>
      </c>
      <c r="C499">
        <v>40.358753</v>
      </c>
    </row>
    <row r="500" spans="1:3" x14ac:dyDescent="0.2">
      <c r="A500" s="206">
        <v>44340</v>
      </c>
      <c r="B500" s="207">
        <v>310.88107300000001</v>
      </c>
      <c r="C500">
        <v>31.963996999999999</v>
      </c>
    </row>
    <row r="501" spans="1:3" x14ac:dyDescent="0.2">
      <c r="A501" s="206">
        <v>44341</v>
      </c>
      <c r="B501" s="207">
        <v>314.27050800000001</v>
      </c>
      <c r="C501">
        <v>37.382263000000002</v>
      </c>
    </row>
    <row r="502" spans="1:3" x14ac:dyDescent="0.2">
      <c r="A502" s="206">
        <v>44342</v>
      </c>
      <c r="B502" s="207">
        <v>314.519745</v>
      </c>
      <c r="C502">
        <v>28.639717000000001</v>
      </c>
    </row>
    <row r="503" spans="1:3" x14ac:dyDescent="0.2">
      <c r="A503" s="206">
        <v>44343</v>
      </c>
      <c r="B503" s="207">
        <v>317.61010700000003</v>
      </c>
      <c r="C503">
        <v>49.484105999999997</v>
      </c>
    </row>
    <row r="504" spans="1:3" x14ac:dyDescent="0.2">
      <c r="A504" s="206">
        <v>44344</v>
      </c>
      <c r="B504" s="207">
        <v>317.75964399999998</v>
      </c>
      <c r="C504">
        <v>26.618815000000001</v>
      </c>
    </row>
    <row r="505" spans="1:3" x14ac:dyDescent="0.2">
      <c r="A505" s="206">
        <v>44347</v>
      </c>
      <c r="B505" s="207">
        <v>317.75964399999998</v>
      </c>
      <c r="C505">
        <v>30.917308999999999</v>
      </c>
    </row>
    <row r="506" spans="1:3" x14ac:dyDescent="0.2">
      <c r="A506" s="206">
        <v>44348</v>
      </c>
      <c r="B506" s="207">
        <v>317.11166400000002</v>
      </c>
      <c r="C506">
        <v>32.595728000000001</v>
      </c>
    </row>
    <row r="507" spans="1:3" x14ac:dyDescent="0.2">
      <c r="A507" s="206">
        <v>44349</v>
      </c>
      <c r="B507" s="207">
        <v>321.99642899999998</v>
      </c>
      <c r="C507">
        <v>26.323777</v>
      </c>
    </row>
    <row r="508" spans="1:3" x14ac:dyDescent="0.2">
      <c r="A508" s="206">
        <v>44350</v>
      </c>
      <c r="B508" s="207">
        <v>324.63818400000002</v>
      </c>
      <c r="C508">
        <v>21.408370999999999</v>
      </c>
    </row>
    <row r="509" spans="1:3" x14ac:dyDescent="0.2">
      <c r="A509" s="206">
        <v>44351</v>
      </c>
      <c r="B509" s="207">
        <v>333.90933200000001</v>
      </c>
      <c r="C509">
        <v>41.278748999999998</v>
      </c>
    </row>
    <row r="510" spans="1:3" x14ac:dyDescent="0.2">
      <c r="A510" s="206">
        <v>44354</v>
      </c>
      <c r="B510" s="207">
        <v>344.426514</v>
      </c>
      <c r="C510">
        <v>64.986813999999995</v>
      </c>
    </row>
    <row r="511" spans="1:3" x14ac:dyDescent="0.2">
      <c r="A511" s="206">
        <v>44355</v>
      </c>
      <c r="B511" s="207">
        <v>351.65399200000002</v>
      </c>
      <c r="C511">
        <v>44.104953999999999</v>
      </c>
    </row>
    <row r="512" spans="1:3" x14ac:dyDescent="0.2">
      <c r="A512" s="206">
        <v>44356</v>
      </c>
      <c r="B512" s="207">
        <v>342.28320300000001</v>
      </c>
      <c r="C512">
        <v>59.334814000000001</v>
      </c>
    </row>
    <row r="513" spans="1:3" x14ac:dyDescent="0.2">
      <c r="A513" s="206">
        <v>44357</v>
      </c>
      <c r="B513" s="207">
        <v>343.67886399999998</v>
      </c>
      <c r="C513">
        <v>24.351859999999999</v>
      </c>
    </row>
    <row r="514" spans="1:3" x14ac:dyDescent="0.2">
      <c r="A514" s="206">
        <v>44358</v>
      </c>
      <c r="B514" s="207">
        <v>349.66021699999999</v>
      </c>
      <c r="C514">
        <v>36.441966999999998</v>
      </c>
    </row>
    <row r="515" spans="1:3" x14ac:dyDescent="0.2">
      <c r="A515" s="206">
        <v>44361</v>
      </c>
      <c r="B515" s="207">
        <v>354.844086</v>
      </c>
      <c r="C515">
        <v>38.482142000000003</v>
      </c>
    </row>
    <row r="516" spans="1:3" x14ac:dyDescent="0.2">
      <c r="A516" s="206">
        <v>44362</v>
      </c>
      <c r="B516" s="207">
        <v>351.60415599999999</v>
      </c>
      <c r="C516">
        <v>35.526159</v>
      </c>
    </row>
    <row r="517" spans="1:3" x14ac:dyDescent="0.2">
      <c r="A517" s="206">
        <v>44363</v>
      </c>
      <c r="B517" s="207">
        <v>348.26455700000002</v>
      </c>
      <c r="C517">
        <v>27.550588000000001</v>
      </c>
    </row>
    <row r="518" spans="1:3" x14ac:dyDescent="0.2">
      <c r="A518" s="206">
        <v>44364</v>
      </c>
      <c r="B518" s="207">
        <v>344.57605000000001</v>
      </c>
      <c r="C518">
        <v>29.236974</v>
      </c>
    </row>
    <row r="519" spans="1:3" x14ac:dyDescent="0.2">
      <c r="A519" s="206">
        <v>44365</v>
      </c>
      <c r="B519" s="207">
        <v>336.35168499999997</v>
      </c>
      <c r="C519">
        <v>49.440514</v>
      </c>
    </row>
    <row r="520" spans="1:3" x14ac:dyDescent="0.2">
      <c r="A520" s="206">
        <v>44368</v>
      </c>
      <c r="B520" s="207">
        <v>333.26132200000001</v>
      </c>
      <c r="C520">
        <v>29.123887</v>
      </c>
    </row>
    <row r="521" spans="1:3" x14ac:dyDescent="0.2">
      <c r="A521" s="206">
        <v>44369</v>
      </c>
      <c r="B521" s="207">
        <v>336.85012799999998</v>
      </c>
      <c r="C521">
        <v>26.708459000000001</v>
      </c>
    </row>
    <row r="522" spans="1:3" x14ac:dyDescent="0.2">
      <c r="A522" s="206">
        <v>44370</v>
      </c>
      <c r="B522" s="207">
        <v>334.20837399999999</v>
      </c>
      <c r="C522">
        <v>25.741627999999999</v>
      </c>
    </row>
    <row r="523" spans="1:3" x14ac:dyDescent="0.2">
      <c r="A523" s="206">
        <v>44371</v>
      </c>
      <c r="B523" s="207">
        <v>333.610229</v>
      </c>
      <c r="C523">
        <v>15.580223</v>
      </c>
    </row>
    <row r="524" spans="1:3" x14ac:dyDescent="0.2">
      <c r="A524" s="206">
        <v>44372</v>
      </c>
      <c r="B524" s="207">
        <v>338.594696</v>
      </c>
      <c r="C524">
        <v>22.426352000000001</v>
      </c>
    </row>
    <row r="525" spans="1:3" x14ac:dyDescent="0.2">
      <c r="A525" s="206">
        <v>44375</v>
      </c>
      <c r="B525" s="207">
        <v>341.734894</v>
      </c>
      <c r="C525">
        <v>17.843975</v>
      </c>
    </row>
    <row r="526" spans="1:3" x14ac:dyDescent="0.2">
      <c r="A526" s="206">
        <v>44376</v>
      </c>
      <c r="B526" s="207">
        <v>340.48880000000003</v>
      </c>
      <c r="C526">
        <v>22.462297</v>
      </c>
    </row>
    <row r="527" spans="1:3" x14ac:dyDescent="0.2">
      <c r="A527" s="206">
        <v>44377</v>
      </c>
      <c r="B527" s="207">
        <v>338.54486100000003</v>
      </c>
      <c r="C527">
        <v>18.277840999999999</v>
      </c>
    </row>
    <row r="528" spans="1:3" x14ac:dyDescent="0.2">
      <c r="A528" s="206">
        <v>44378</v>
      </c>
      <c r="B528" s="207">
        <v>343.18042000000003</v>
      </c>
      <c r="C528">
        <v>27.944815999999999</v>
      </c>
    </row>
    <row r="529" spans="1:3" x14ac:dyDescent="0.2">
      <c r="A529" s="206">
        <v>44379</v>
      </c>
      <c r="B529" s="207">
        <v>343.82839999999999</v>
      </c>
      <c r="C529">
        <v>18.304386999999998</v>
      </c>
    </row>
    <row r="530" spans="1:3" x14ac:dyDescent="0.2">
      <c r="A530" s="206">
        <v>44382</v>
      </c>
      <c r="B530" s="207">
        <v>345.02465799999999</v>
      </c>
      <c r="C530">
        <v>18.399524</v>
      </c>
    </row>
    <row r="531" spans="1:3" x14ac:dyDescent="0.2">
      <c r="A531" s="206">
        <v>44383</v>
      </c>
      <c r="B531" s="207">
        <v>315.91537499999998</v>
      </c>
      <c r="C531">
        <v>164.08383000000001</v>
      </c>
    </row>
    <row r="532" spans="1:3" x14ac:dyDescent="0.2">
      <c r="A532" s="206">
        <v>44384</v>
      </c>
      <c r="B532" s="207">
        <v>316.114777</v>
      </c>
      <c r="C532">
        <v>112.183313</v>
      </c>
    </row>
    <row r="533" spans="1:3" x14ac:dyDescent="0.2">
      <c r="A533" s="206">
        <v>44385</v>
      </c>
      <c r="B533" s="207">
        <v>305.39816300000001</v>
      </c>
      <c r="C533">
        <v>87.360324000000006</v>
      </c>
    </row>
    <row r="534" spans="1:3" x14ac:dyDescent="0.2">
      <c r="A534" s="206">
        <v>44386</v>
      </c>
      <c r="B534" s="207">
        <v>305.348297</v>
      </c>
      <c r="C534">
        <v>48.807214000000002</v>
      </c>
    </row>
    <row r="535" spans="1:3" x14ac:dyDescent="0.2">
      <c r="A535" s="206">
        <v>44389</v>
      </c>
      <c r="B535" s="207">
        <v>306.49475100000001</v>
      </c>
      <c r="C535">
        <v>32.282319000000001</v>
      </c>
    </row>
    <row r="536" spans="1:3" x14ac:dyDescent="0.2">
      <c r="A536" s="206">
        <v>44390</v>
      </c>
      <c r="B536" s="207">
        <v>309.98388699999998</v>
      </c>
      <c r="C536">
        <v>25.736308000000001</v>
      </c>
    </row>
    <row r="537" spans="1:3" x14ac:dyDescent="0.2">
      <c r="A537" s="206">
        <v>44391</v>
      </c>
      <c r="B537" s="207">
        <v>308.58822600000002</v>
      </c>
      <c r="C537">
        <v>21.863250000000001</v>
      </c>
    </row>
    <row r="538" spans="1:3" x14ac:dyDescent="0.2">
      <c r="A538" s="206">
        <v>44392</v>
      </c>
      <c r="B538" s="207">
        <v>309.28604100000001</v>
      </c>
      <c r="C538">
        <v>23.617598999999998</v>
      </c>
    </row>
    <row r="539" spans="1:3" x14ac:dyDescent="0.2">
      <c r="A539" s="206">
        <v>44393</v>
      </c>
      <c r="B539" s="207">
        <v>310.28292800000003</v>
      </c>
      <c r="C539">
        <v>25.148606000000001</v>
      </c>
    </row>
    <row r="540" spans="1:3" x14ac:dyDescent="0.2">
      <c r="A540" s="206">
        <v>44396</v>
      </c>
      <c r="B540" s="207">
        <v>307.89041099999997</v>
      </c>
      <c r="C540">
        <v>21.346347999999999</v>
      </c>
    </row>
    <row r="541" spans="1:3" x14ac:dyDescent="0.2">
      <c r="A541" s="206">
        <v>44397</v>
      </c>
      <c r="B541" s="207">
        <v>301.21121199999999</v>
      </c>
      <c r="C541">
        <v>27.672567000000001</v>
      </c>
    </row>
    <row r="542" spans="1:3" x14ac:dyDescent="0.2">
      <c r="A542" s="206">
        <v>44399</v>
      </c>
      <c r="B542" s="207">
        <v>301.60995500000001</v>
      </c>
      <c r="C542">
        <v>21.338360999999999</v>
      </c>
    </row>
    <row r="543" spans="1:3" x14ac:dyDescent="0.2">
      <c r="A543" s="206">
        <v>44400</v>
      </c>
      <c r="B543" s="207">
        <v>294.63171399999999</v>
      </c>
      <c r="C543">
        <v>33.435130000000001</v>
      </c>
    </row>
    <row r="544" spans="1:3" x14ac:dyDescent="0.2">
      <c r="A544" s="206">
        <v>44403</v>
      </c>
      <c r="B544" s="207">
        <v>292.23916600000001</v>
      </c>
      <c r="C544">
        <v>27.502359999999999</v>
      </c>
    </row>
    <row r="545" spans="1:3" x14ac:dyDescent="0.2">
      <c r="A545" s="206">
        <v>44404</v>
      </c>
      <c r="B545" s="207">
        <v>290.494598</v>
      </c>
      <c r="C545">
        <v>55.132877000000001</v>
      </c>
    </row>
    <row r="546" spans="1:3" x14ac:dyDescent="0.2">
      <c r="A546" s="206">
        <v>44405</v>
      </c>
      <c r="B546" s="207">
        <v>283.56622299999998</v>
      </c>
      <c r="C546">
        <v>36.139724999999999</v>
      </c>
    </row>
    <row r="547" spans="1:3" x14ac:dyDescent="0.2">
      <c r="A547" s="206">
        <v>44406</v>
      </c>
      <c r="B547" s="207">
        <v>291.98996</v>
      </c>
      <c r="C547">
        <v>57.733359</v>
      </c>
    </row>
    <row r="548" spans="1:3" x14ac:dyDescent="0.2">
      <c r="A548" s="206">
        <v>44407</v>
      </c>
      <c r="B548" s="207">
        <v>293.03671300000002</v>
      </c>
      <c r="C548">
        <v>30.589608999999999</v>
      </c>
    </row>
    <row r="549" spans="1:3" x14ac:dyDescent="0.2">
      <c r="A549" s="206">
        <v>44410</v>
      </c>
      <c r="B549" s="207">
        <v>295.92770400000001</v>
      </c>
      <c r="C549">
        <v>19.273389999999999</v>
      </c>
    </row>
    <row r="550" spans="1:3" x14ac:dyDescent="0.2">
      <c r="A550" s="206">
        <v>44411</v>
      </c>
      <c r="B550" s="207">
        <v>302.75640900000002</v>
      </c>
      <c r="C550">
        <v>31.063991999999999</v>
      </c>
    </row>
    <row r="551" spans="1:3" x14ac:dyDescent="0.2">
      <c r="A551" s="206">
        <v>44412</v>
      </c>
      <c r="B551" s="207">
        <v>297.22363300000001</v>
      </c>
      <c r="C551">
        <v>26.186247999999999</v>
      </c>
    </row>
    <row r="552" spans="1:3" x14ac:dyDescent="0.2">
      <c r="A552" s="206">
        <v>44413</v>
      </c>
      <c r="B552" s="207">
        <v>298.76882899999998</v>
      </c>
      <c r="C552">
        <v>20.704901</v>
      </c>
    </row>
    <row r="553" spans="1:3" x14ac:dyDescent="0.2">
      <c r="A553" s="206">
        <v>44414</v>
      </c>
      <c r="B553" s="207">
        <v>299.11773699999998</v>
      </c>
      <c r="C553">
        <v>16.001898000000001</v>
      </c>
    </row>
    <row r="554" spans="1:3" x14ac:dyDescent="0.2">
      <c r="A554" s="206">
        <v>44417</v>
      </c>
      <c r="B554" s="207">
        <v>297.17379799999998</v>
      </c>
      <c r="C554">
        <v>16.985859000000001</v>
      </c>
    </row>
    <row r="555" spans="1:3" x14ac:dyDescent="0.2">
      <c r="A555" s="206">
        <v>44418</v>
      </c>
      <c r="B555" s="207">
        <v>293.28591899999998</v>
      </c>
      <c r="C555">
        <v>15.17399</v>
      </c>
    </row>
    <row r="556" spans="1:3" x14ac:dyDescent="0.2">
      <c r="A556" s="206">
        <v>44419</v>
      </c>
      <c r="B556" s="207">
        <v>294.53204299999999</v>
      </c>
      <c r="C556">
        <v>20.802022000000001</v>
      </c>
    </row>
    <row r="557" spans="1:3" x14ac:dyDescent="0.2">
      <c r="A557" s="206">
        <v>44420</v>
      </c>
      <c r="B557" s="207">
        <v>305.04925500000002</v>
      </c>
      <c r="C557">
        <v>33.652880000000003</v>
      </c>
    </row>
    <row r="558" spans="1:3" x14ac:dyDescent="0.2">
      <c r="A558" s="206">
        <v>44421</v>
      </c>
      <c r="B558" s="207">
        <v>306.29538000000002</v>
      </c>
      <c r="C558">
        <v>34.922863</v>
      </c>
    </row>
    <row r="559" spans="1:3" x14ac:dyDescent="0.2">
      <c r="A559" s="206">
        <v>44424</v>
      </c>
      <c r="B559" s="207">
        <v>302.75640900000002</v>
      </c>
      <c r="C559">
        <v>14.348786</v>
      </c>
    </row>
    <row r="560" spans="1:3" x14ac:dyDescent="0.2">
      <c r="A560" s="206">
        <v>44425</v>
      </c>
      <c r="B560" s="207">
        <v>296.77505500000001</v>
      </c>
      <c r="C560">
        <v>25.539214000000001</v>
      </c>
    </row>
    <row r="561" spans="1:3" x14ac:dyDescent="0.2">
      <c r="A561" s="206">
        <v>44426</v>
      </c>
      <c r="B561" s="207">
        <v>292.43856799999998</v>
      </c>
      <c r="C561">
        <v>18.00432</v>
      </c>
    </row>
    <row r="562" spans="1:3" x14ac:dyDescent="0.2">
      <c r="A562" s="206">
        <v>44428</v>
      </c>
      <c r="B562" s="207">
        <v>282.22039799999999</v>
      </c>
      <c r="C562">
        <v>32.578752000000001</v>
      </c>
    </row>
    <row r="563" spans="1:3" x14ac:dyDescent="0.2">
      <c r="A563" s="206">
        <v>44431</v>
      </c>
      <c r="B563" s="207">
        <v>276.089539</v>
      </c>
      <c r="C563">
        <v>24.498294000000001</v>
      </c>
    </row>
    <row r="564" spans="1:3" x14ac:dyDescent="0.2">
      <c r="A564" s="206">
        <v>44432</v>
      </c>
      <c r="B564" s="207">
        <v>278.930634</v>
      </c>
      <c r="C564">
        <v>37.589120999999999</v>
      </c>
    </row>
    <row r="565" spans="1:3" x14ac:dyDescent="0.2">
      <c r="A565" s="206">
        <v>44433</v>
      </c>
      <c r="B565" s="207">
        <v>283.51635700000003</v>
      </c>
      <c r="C565">
        <v>31.538128</v>
      </c>
    </row>
    <row r="566" spans="1:3" x14ac:dyDescent="0.2">
      <c r="A566" s="206">
        <v>44434</v>
      </c>
      <c r="B566" s="207">
        <v>283.41665599999999</v>
      </c>
      <c r="C566">
        <v>17.864052999999998</v>
      </c>
    </row>
    <row r="567" spans="1:3" x14ac:dyDescent="0.2">
      <c r="A567" s="206">
        <v>44435</v>
      </c>
      <c r="B567" s="207">
        <v>284.86218300000002</v>
      </c>
      <c r="C567">
        <v>13.47739</v>
      </c>
    </row>
    <row r="568" spans="1:3" x14ac:dyDescent="0.2">
      <c r="A568" s="206">
        <v>44438</v>
      </c>
      <c r="B568" s="207">
        <v>291.04290800000001</v>
      </c>
      <c r="C568">
        <v>17.217096999999999</v>
      </c>
    </row>
    <row r="569" spans="1:3" x14ac:dyDescent="0.2">
      <c r="A569" s="206">
        <v>44439</v>
      </c>
      <c r="B569" s="207">
        <v>286.40734900000001</v>
      </c>
      <c r="C569">
        <v>36.951003</v>
      </c>
    </row>
    <row r="570" spans="1:3" x14ac:dyDescent="0.2">
      <c r="A570" s="206">
        <v>44440</v>
      </c>
      <c r="B570" s="207">
        <v>294.33264200000002</v>
      </c>
      <c r="C570">
        <v>33.103167999999997</v>
      </c>
    </row>
    <row r="571" spans="1:3" x14ac:dyDescent="0.2">
      <c r="A571" s="206">
        <v>44441</v>
      </c>
      <c r="B571" s="207">
        <v>292.23916600000001</v>
      </c>
      <c r="C571">
        <v>14.907000999999999</v>
      </c>
    </row>
    <row r="572" spans="1:3" x14ac:dyDescent="0.2">
      <c r="A572" s="206">
        <v>44442</v>
      </c>
      <c r="B572" s="207">
        <v>294.63171399999999</v>
      </c>
      <c r="C572">
        <v>16.594135000000001</v>
      </c>
    </row>
    <row r="573" spans="1:3" x14ac:dyDescent="0.2">
      <c r="A573" s="206">
        <v>44445</v>
      </c>
      <c r="B573" s="207">
        <v>296.52581800000002</v>
      </c>
      <c r="C573">
        <v>16.622865000000001</v>
      </c>
    </row>
    <row r="574" spans="1:3" x14ac:dyDescent="0.2">
      <c r="A574" s="206">
        <v>44446</v>
      </c>
      <c r="B574" s="207">
        <v>293.68469199999998</v>
      </c>
      <c r="C574">
        <v>14.325904</v>
      </c>
    </row>
    <row r="575" spans="1:3" x14ac:dyDescent="0.2">
      <c r="A575" s="206">
        <v>44447</v>
      </c>
      <c r="B575" s="207">
        <v>294.33264200000002</v>
      </c>
      <c r="C575">
        <v>14.920479</v>
      </c>
    </row>
    <row r="576" spans="1:3" x14ac:dyDescent="0.2">
      <c r="A576" s="206">
        <v>44448</v>
      </c>
      <c r="B576" s="207">
        <v>298.02117900000002</v>
      </c>
      <c r="C576">
        <v>34.020969999999998</v>
      </c>
    </row>
    <row r="577" spans="1:3" x14ac:dyDescent="0.2">
      <c r="A577" s="206">
        <v>44452</v>
      </c>
      <c r="B577" s="207">
        <v>300.26419099999998</v>
      </c>
      <c r="C577">
        <v>16.339860000000002</v>
      </c>
    </row>
    <row r="578" spans="1:3" x14ac:dyDescent="0.2">
      <c r="A578" s="206">
        <v>44453</v>
      </c>
      <c r="B578" s="207">
        <v>305.148956</v>
      </c>
      <c r="C578">
        <v>23.234649000000001</v>
      </c>
    </row>
    <row r="579" spans="1:3" x14ac:dyDescent="0.2">
      <c r="A579" s="206">
        <v>44454</v>
      </c>
      <c r="B579" s="207">
        <v>310.980774</v>
      </c>
      <c r="C579">
        <v>26.808872000000001</v>
      </c>
    </row>
    <row r="580" spans="1:3" x14ac:dyDescent="0.2">
      <c r="A580" s="206">
        <v>44455</v>
      </c>
      <c r="B580" s="207">
        <v>310.68170199999997</v>
      </c>
      <c r="C580">
        <v>26.249369000000002</v>
      </c>
    </row>
    <row r="581" spans="1:3" x14ac:dyDescent="0.2">
      <c r="A581" s="206">
        <v>44456</v>
      </c>
      <c r="B581" s="207">
        <v>307.64117399999998</v>
      </c>
      <c r="C581">
        <v>24.972069000000001</v>
      </c>
    </row>
    <row r="582" spans="1:3" x14ac:dyDescent="0.2">
      <c r="A582" s="206">
        <v>44459</v>
      </c>
      <c r="B582" s="207">
        <v>298.02117900000002</v>
      </c>
      <c r="C582">
        <v>19.632688000000002</v>
      </c>
    </row>
    <row r="583" spans="1:3" x14ac:dyDescent="0.2">
      <c r="A583" s="206">
        <v>44460</v>
      </c>
      <c r="B583" s="207">
        <v>301.011841</v>
      </c>
      <c r="C583">
        <v>19.439330000000002</v>
      </c>
    </row>
    <row r="584" spans="1:3" x14ac:dyDescent="0.2">
      <c r="A584" s="206">
        <v>44461</v>
      </c>
      <c r="B584" s="207">
        <v>309.13653599999998</v>
      </c>
      <c r="C584">
        <v>29.545252999999999</v>
      </c>
    </row>
    <row r="585" spans="1:3" x14ac:dyDescent="0.2">
      <c r="A585" s="206">
        <v>44462</v>
      </c>
      <c r="B585" s="207">
        <v>320.50109900000001</v>
      </c>
      <c r="C585">
        <v>52.701664999999998</v>
      </c>
    </row>
    <row r="586" spans="1:3" x14ac:dyDescent="0.2">
      <c r="A586" s="206">
        <v>44463</v>
      </c>
      <c r="B586" s="207">
        <v>316.96212800000001</v>
      </c>
      <c r="C586">
        <v>28.901243000000001</v>
      </c>
    </row>
    <row r="587" spans="1:3" x14ac:dyDescent="0.2">
      <c r="A587" s="206">
        <v>44466</v>
      </c>
      <c r="B587" s="207">
        <v>330.61956800000002</v>
      </c>
      <c r="C587">
        <v>56.305135999999997</v>
      </c>
    </row>
    <row r="588" spans="1:3" x14ac:dyDescent="0.2">
      <c r="A588" s="206">
        <v>44467</v>
      </c>
      <c r="B588" s="207">
        <v>328.27685500000001</v>
      </c>
      <c r="C588">
        <v>28.497008999999998</v>
      </c>
    </row>
    <row r="589" spans="1:3" x14ac:dyDescent="0.2">
      <c r="A589" s="206">
        <v>44468</v>
      </c>
      <c r="B589" s="207">
        <v>329.223907</v>
      </c>
      <c r="C589">
        <v>19.74015</v>
      </c>
    </row>
    <row r="590" spans="1:3" x14ac:dyDescent="0.2">
      <c r="A590" s="206">
        <v>44469</v>
      </c>
      <c r="B590" s="207">
        <v>332.31427000000002</v>
      </c>
      <c r="C590">
        <v>30.268516999999999</v>
      </c>
    </row>
    <row r="591" spans="1:3" x14ac:dyDescent="0.2">
      <c r="A591" s="206">
        <v>44470</v>
      </c>
      <c r="B591" s="207">
        <v>332.26443499999999</v>
      </c>
      <c r="C591">
        <v>29.877694999999999</v>
      </c>
    </row>
    <row r="592" spans="1:3" x14ac:dyDescent="0.2">
      <c r="A592" s="206">
        <v>44473</v>
      </c>
      <c r="B592" s="207">
        <v>340.937408</v>
      </c>
      <c r="C592">
        <v>29.553072</v>
      </c>
    </row>
    <row r="593" spans="1:3" x14ac:dyDescent="0.2">
      <c r="A593" s="206">
        <v>44474</v>
      </c>
      <c r="B593" s="207">
        <v>343.87823500000002</v>
      </c>
      <c r="C593">
        <v>31.861985000000001</v>
      </c>
    </row>
    <row r="594" spans="1:3" x14ac:dyDescent="0.2">
      <c r="A594" s="206">
        <v>44475</v>
      </c>
      <c r="B594" s="207">
        <v>335.00589000000002</v>
      </c>
      <c r="C594">
        <v>25.272592</v>
      </c>
    </row>
    <row r="595" spans="1:3" x14ac:dyDescent="0.2">
      <c r="A595" s="206">
        <v>44476</v>
      </c>
      <c r="B595" s="207">
        <v>375.33019999999999</v>
      </c>
      <c r="C595">
        <v>163.23808399999999</v>
      </c>
    </row>
    <row r="596" spans="1:3" x14ac:dyDescent="0.2">
      <c r="A596" s="206">
        <v>44477</v>
      </c>
      <c r="B596" s="207">
        <v>381.76019300000002</v>
      </c>
      <c r="C596">
        <v>93.728116999999997</v>
      </c>
    </row>
    <row r="597" spans="1:3" x14ac:dyDescent="0.2">
      <c r="A597" s="206">
        <v>44480</v>
      </c>
      <c r="B597" s="207">
        <v>414.45825200000002</v>
      </c>
      <c r="C597">
        <v>113.404983</v>
      </c>
    </row>
    <row r="598" spans="1:3" x14ac:dyDescent="0.2">
      <c r="A598" s="206">
        <v>44481</v>
      </c>
      <c r="B598" s="207">
        <v>419.542419</v>
      </c>
      <c r="C598">
        <v>97.349265000000003</v>
      </c>
    </row>
    <row r="599" spans="1:3" x14ac:dyDescent="0.2">
      <c r="A599" s="206">
        <v>44482</v>
      </c>
      <c r="B599" s="207">
        <v>505.32504299999999</v>
      </c>
      <c r="C599">
        <v>197.949387</v>
      </c>
    </row>
    <row r="600" spans="1:3" x14ac:dyDescent="0.2">
      <c r="A600" s="206">
        <v>44483</v>
      </c>
      <c r="B600" s="207">
        <v>496.05395499999997</v>
      </c>
      <c r="C600">
        <v>103.63090099999999</v>
      </c>
    </row>
    <row r="601" spans="1:3" x14ac:dyDescent="0.2">
      <c r="A601" s="206">
        <v>44487</v>
      </c>
      <c r="B601" s="207">
        <v>508.01666299999999</v>
      </c>
      <c r="C601">
        <v>72.322622999999993</v>
      </c>
    </row>
    <row r="602" spans="1:3" x14ac:dyDescent="0.2">
      <c r="A602" s="206">
        <v>44488</v>
      </c>
      <c r="B602" s="207">
        <v>480.40271000000001</v>
      </c>
      <c r="C602">
        <v>57.428637000000002</v>
      </c>
    </row>
    <row r="603" spans="1:3" x14ac:dyDescent="0.2">
      <c r="A603" s="206">
        <v>44489</v>
      </c>
      <c r="B603" s="207">
        <v>485.38717700000001</v>
      </c>
      <c r="C603">
        <v>55.444814000000001</v>
      </c>
    </row>
    <row r="604" spans="1:3" x14ac:dyDescent="0.2">
      <c r="A604" s="206">
        <v>44490</v>
      </c>
      <c r="B604" s="207">
        <v>506.42163099999999</v>
      </c>
      <c r="C604">
        <v>52.608671999999999</v>
      </c>
    </row>
    <row r="605" spans="1:3" x14ac:dyDescent="0.2">
      <c r="A605" s="206">
        <v>44491</v>
      </c>
      <c r="B605" s="207">
        <v>489.37475599999999</v>
      </c>
      <c r="C605">
        <v>42.742784999999998</v>
      </c>
    </row>
    <row r="606" spans="1:3" x14ac:dyDescent="0.2">
      <c r="A606" s="206">
        <v>44494</v>
      </c>
      <c r="B606" s="207">
        <v>478.40893599999998</v>
      </c>
      <c r="C606">
        <v>33.107841000000001</v>
      </c>
    </row>
    <row r="607" spans="1:3" x14ac:dyDescent="0.2">
      <c r="A607" s="206">
        <v>44495</v>
      </c>
      <c r="B607" s="207">
        <v>507.06961100000001</v>
      </c>
      <c r="C607">
        <v>58.027769999999997</v>
      </c>
    </row>
    <row r="608" spans="1:3" x14ac:dyDescent="0.2">
      <c r="A608" s="206">
        <v>44496</v>
      </c>
      <c r="B608" s="207">
        <v>496.353027</v>
      </c>
      <c r="C608">
        <v>30.361263000000001</v>
      </c>
    </row>
    <row r="609" spans="1:3" x14ac:dyDescent="0.2">
      <c r="A609" s="206">
        <v>44497</v>
      </c>
      <c r="B609" s="207">
        <v>479.55535900000001</v>
      </c>
      <c r="C609">
        <v>25.182748</v>
      </c>
    </row>
    <row r="610" spans="1:3" x14ac:dyDescent="0.2">
      <c r="A610" s="206">
        <v>44498</v>
      </c>
      <c r="B610" s="207">
        <v>482.19714399999998</v>
      </c>
      <c r="C610">
        <v>31.054341999999998</v>
      </c>
    </row>
    <row r="611" spans="1:3" x14ac:dyDescent="0.2">
      <c r="A611" s="206">
        <v>44501</v>
      </c>
      <c r="B611" s="207">
        <v>484.19094799999999</v>
      </c>
      <c r="C611">
        <v>34.315689999999996</v>
      </c>
    </row>
    <row r="612" spans="1:3" x14ac:dyDescent="0.2">
      <c r="A612" s="206">
        <v>44502</v>
      </c>
      <c r="B612" s="207">
        <v>486.33425899999997</v>
      </c>
      <c r="C612">
        <v>51.580719999999999</v>
      </c>
    </row>
    <row r="613" spans="1:3" x14ac:dyDescent="0.2">
      <c r="A613" s="206">
        <v>44503</v>
      </c>
      <c r="B613" s="207">
        <v>483.39340199999998</v>
      </c>
      <c r="C613">
        <v>22.950198</v>
      </c>
    </row>
    <row r="614" spans="1:3" x14ac:dyDescent="0.2">
      <c r="A614" s="206">
        <v>44504</v>
      </c>
      <c r="B614" s="207">
        <v>488.17849699999999</v>
      </c>
      <c r="C614">
        <v>5.5319399999999996</v>
      </c>
    </row>
    <row r="615" spans="1:3" x14ac:dyDescent="0.2">
      <c r="A615" s="206">
        <v>44508</v>
      </c>
      <c r="B615" s="207">
        <v>499.84213299999999</v>
      </c>
      <c r="C615">
        <v>31.736426000000002</v>
      </c>
    </row>
    <row r="616" spans="1:3" x14ac:dyDescent="0.2">
      <c r="A616" s="206">
        <v>44509</v>
      </c>
      <c r="B616" s="207">
        <v>508.06649800000002</v>
      </c>
      <c r="C616">
        <v>50.458762</v>
      </c>
    </row>
    <row r="617" spans="1:3" x14ac:dyDescent="0.2">
      <c r="A617" s="206">
        <v>44510</v>
      </c>
      <c r="B617" s="207">
        <v>509.16308600000002</v>
      </c>
      <c r="C617">
        <v>26.615777000000001</v>
      </c>
    </row>
    <row r="618" spans="1:3" x14ac:dyDescent="0.2">
      <c r="A618" s="206">
        <v>44511</v>
      </c>
      <c r="B618" s="207">
        <v>501.88577299999997</v>
      </c>
      <c r="C618">
        <v>29.256212999999999</v>
      </c>
    </row>
    <row r="619" spans="1:3" x14ac:dyDescent="0.2">
      <c r="A619" s="206">
        <v>44512</v>
      </c>
      <c r="B619" s="207">
        <v>505.47457900000001</v>
      </c>
      <c r="C619">
        <v>20.731808000000001</v>
      </c>
    </row>
    <row r="620" spans="1:3" x14ac:dyDescent="0.2">
      <c r="A620" s="206">
        <v>44515</v>
      </c>
      <c r="B620" s="207">
        <v>503.87957799999998</v>
      </c>
      <c r="C620">
        <v>18.014976999999998</v>
      </c>
    </row>
    <row r="621" spans="1:3" x14ac:dyDescent="0.2">
      <c r="A621" s="206">
        <v>44516</v>
      </c>
      <c r="B621" s="207">
        <v>517.43731700000001</v>
      </c>
      <c r="C621">
        <v>55.897781000000002</v>
      </c>
    </row>
    <row r="622" spans="1:3" x14ac:dyDescent="0.2">
      <c r="A622" s="206">
        <v>44517</v>
      </c>
      <c r="B622" s="207">
        <v>528.50286900000003</v>
      </c>
      <c r="C622">
        <v>48.463414999999998</v>
      </c>
    </row>
    <row r="623" spans="1:3" x14ac:dyDescent="0.2">
      <c r="A623" s="206">
        <v>44518</v>
      </c>
      <c r="B623" s="207">
        <v>508.11636399999998</v>
      </c>
      <c r="C623">
        <v>47.197741999999998</v>
      </c>
    </row>
    <row r="624" spans="1:3" x14ac:dyDescent="0.2">
      <c r="A624" s="206">
        <v>44522</v>
      </c>
      <c r="B624" s="207">
        <v>484.58969100000002</v>
      </c>
      <c r="C624">
        <v>40.044848999999999</v>
      </c>
    </row>
    <row r="625" spans="1:3" x14ac:dyDescent="0.2">
      <c r="A625" s="206">
        <v>44523</v>
      </c>
      <c r="B625" s="207">
        <v>493.96048000000002</v>
      </c>
      <c r="C625">
        <v>27.553684000000001</v>
      </c>
    </row>
    <row r="626" spans="1:3" x14ac:dyDescent="0.2">
      <c r="A626" s="206">
        <v>44524</v>
      </c>
      <c r="B626" s="207">
        <v>487.13174400000003</v>
      </c>
      <c r="C626">
        <v>20.915837</v>
      </c>
    </row>
    <row r="627" spans="1:3" x14ac:dyDescent="0.2">
      <c r="A627" s="206">
        <v>44525</v>
      </c>
      <c r="B627" s="207">
        <v>491.21902499999999</v>
      </c>
      <c r="C627">
        <v>15.336539</v>
      </c>
    </row>
    <row r="628" spans="1:3" x14ac:dyDescent="0.2">
      <c r="A628" s="206">
        <v>44526</v>
      </c>
      <c r="B628" s="207">
        <v>458.770172</v>
      </c>
      <c r="C628">
        <v>51.787989000000003</v>
      </c>
    </row>
    <row r="629" spans="1:3" x14ac:dyDescent="0.2">
      <c r="A629" s="206">
        <v>44529</v>
      </c>
      <c r="B629" s="207">
        <v>460.01629600000001</v>
      </c>
      <c r="C629">
        <v>42.81915</v>
      </c>
    </row>
    <row r="630" spans="1:3" x14ac:dyDescent="0.2">
      <c r="A630" s="206">
        <v>44530</v>
      </c>
      <c r="B630" s="207">
        <v>457.17514</v>
      </c>
      <c r="C630">
        <v>35.471800000000002</v>
      </c>
    </row>
    <row r="631" spans="1:3" x14ac:dyDescent="0.2">
      <c r="A631" s="206">
        <v>44531</v>
      </c>
      <c r="B631" s="207">
        <v>473.77340700000002</v>
      </c>
      <c r="C631">
        <v>28.256188000000002</v>
      </c>
    </row>
    <row r="632" spans="1:3" x14ac:dyDescent="0.2">
      <c r="A632" s="206">
        <v>44532</v>
      </c>
      <c r="B632" s="207">
        <v>477.61144999999999</v>
      </c>
      <c r="C632">
        <v>21.012008000000002</v>
      </c>
    </row>
    <row r="633" spans="1:3" x14ac:dyDescent="0.2">
      <c r="A633" s="206">
        <v>44533</v>
      </c>
      <c r="B633" s="207">
        <v>478.60833700000001</v>
      </c>
      <c r="C633">
        <v>20.948899999999998</v>
      </c>
    </row>
    <row r="634" spans="1:3" x14ac:dyDescent="0.2">
      <c r="A634" s="206">
        <v>44536</v>
      </c>
      <c r="B634" s="207">
        <v>465.74841300000003</v>
      </c>
      <c r="C634">
        <v>17.473075000000001</v>
      </c>
    </row>
    <row r="635" spans="1:3" x14ac:dyDescent="0.2">
      <c r="A635" s="206">
        <v>44537</v>
      </c>
      <c r="B635" s="207">
        <v>480.30304000000001</v>
      </c>
      <c r="C635">
        <v>21.280797</v>
      </c>
    </row>
    <row r="636" spans="1:3" x14ac:dyDescent="0.2">
      <c r="A636" s="206">
        <v>44538</v>
      </c>
      <c r="B636" s="207">
        <v>492.36544800000001</v>
      </c>
      <c r="C636">
        <v>20.581817000000001</v>
      </c>
    </row>
    <row r="637" spans="1:3" x14ac:dyDescent="0.2">
      <c r="A637" s="206">
        <v>44539</v>
      </c>
      <c r="B637" s="207">
        <v>492.41531400000002</v>
      </c>
      <c r="C637">
        <v>16.951592999999999</v>
      </c>
    </row>
    <row r="638" spans="1:3" x14ac:dyDescent="0.2">
      <c r="A638" s="206">
        <v>44540</v>
      </c>
      <c r="B638" s="207">
        <v>492.91375699999998</v>
      </c>
      <c r="C638">
        <v>14.567815</v>
      </c>
    </row>
    <row r="639" spans="1:3" x14ac:dyDescent="0.2">
      <c r="A639" s="206">
        <v>44543</v>
      </c>
      <c r="B639" s="207">
        <v>493.81094400000001</v>
      </c>
      <c r="C639">
        <v>21.921271999999998</v>
      </c>
    </row>
    <row r="640" spans="1:3" x14ac:dyDescent="0.2">
      <c r="A640" s="206">
        <v>44544</v>
      </c>
      <c r="B640" s="207">
        <v>487.87942500000003</v>
      </c>
      <c r="C640">
        <v>17.722546999999999</v>
      </c>
    </row>
    <row r="641" spans="1:3" x14ac:dyDescent="0.2">
      <c r="A641" s="206">
        <v>44545</v>
      </c>
      <c r="B641" s="207">
        <v>490.12243699999999</v>
      </c>
      <c r="C641">
        <v>16.263722999999999</v>
      </c>
    </row>
    <row r="642" spans="1:3" x14ac:dyDescent="0.2">
      <c r="A642" s="206">
        <v>44546</v>
      </c>
      <c r="B642" s="207">
        <v>490.42150900000001</v>
      </c>
      <c r="C642">
        <v>13.581352000000001</v>
      </c>
    </row>
    <row r="643" spans="1:3" x14ac:dyDescent="0.2">
      <c r="A643" s="206">
        <v>44547</v>
      </c>
      <c r="B643" s="207">
        <v>468.739105</v>
      </c>
      <c r="C643">
        <v>27.341177999999999</v>
      </c>
    </row>
    <row r="644" spans="1:3" x14ac:dyDescent="0.2">
      <c r="A644" s="206">
        <v>44550</v>
      </c>
      <c r="B644" s="207">
        <v>445.66101099999997</v>
      </c>
      <c r="C644">
        <v>33.007516000000003</v>
      </c>
    </row>
    <row r="645" spans="1:3" x14ac:dyDescent="0.2">
      <c r="A645" s="206">
        <v>44551</v>
      </c>
      <c r="B645" s="207">
        <v>452.190674</v>
      </c>
      <c r="C645">
        <v>18.838054</v>
      </c>
    </row>
    <row r="646" spans="1:3" x14ac:dyDescent="0.2">
      <c r="A646" s="206">
        <v>44552</v>
      </c>
      <c r="B646" s="207">
        <v>469.03814699999998</v>
      </c>
      <c r="C646">
        <v>22.73075</v>
      </c>
    </row>
    <row r="647" spans="1:3" x14ac:dyDescent="0.2">
      <c r="A647" s="206">
        <v>44553</v>
      </c>
      <c r="B647" s="207">
        <v>470.88241599999998</v>
      </c>
      <c r="C647">
        <v>12.116814</v>
      </c>
    </row>
    <row r="648" spans="1:3" x14ac:dyDescent="0.2">
      <c r="A648" s="206">
        <v>44554</v>
      </c>
      <c r="B648" s="207">
        <v>466.147156</v>
      </c>
      <c r="C648">
        <v>15.487368</v>
      </c>
    </row>
    <row r="649" spans="1:3" x14ac:dyDescent="0.2">
      <c r="A649" s="206">
        <v>44557</v>
      </c>
      <c r="B649" s="207">
        <v>469.686127</v>
      </c>
      <c r="C649">
        <v>12.557565</v>
      </c>
    </row>
    <row r="650" spans="1:3" x14ac:dyDescent="0.2">
      <c r="A650" s="206">
        <v>44558</v>
      </c>
      <c r="B650" s="207">
        <v>478.70803799999999</v>
      </c>
      <c r="C650">
        <v>22.860916</v>
      </c>
    </row>
    <row r="651" spans="1:3" x14ac:dyDescent="0.2">
      <c r="A651" s="206">
        <v>44559</v>
      </c>
      <c r="B651" s="207">
        <v>474.52105699999998</v>
      </c>
      <c r="C651">
        <v>10.263883999999999</v>
      </c>
    </row>
    <row r="652" spans="1:3" x14ac:dyDescent="0.2">
      <c r="A652" s="206">
        <v>44560</v>
      </c>
      <c r="B652" s="207">
        <v>468.938446</v>
      </c>
      <c r="C652">
        <v>11.923961</v>
      </c>
    </row>
    <row r="653" spans="1:3" x14ac:dyDescent="0.2">
      <c r="A653" s="206">
        <v>44561</v>
      </c>
      <c r="B653" s="207">
        <v>480.901184</v>
      </c>
      <c r="C653">
        <v>15.541446000000001</v>
      </c>
    </row>
    <row r="654" spans="1:3" x14ac:dyDescent="0.2">
      <c r="A654" s="206">
        <v>44564</v>
      </c>
      <c r="B654" s="207">
        <v>496.05395499999997</v>
      </c>
      <c r="C654">
        <v>32.748423000000003</v>
      </c>
    </row>
    <row r="655" spans="1:3" x14ac:dyDescent="0.2">
      <c r="A655" s="206">
        <v>44565</v>
      </c>
      <c r="B655" s="207">
        <v>488.07882699999999</v>
      </c>
      <c r="C655">
        <v>24.100985000000001</v>
      </c>
    </row>
    <row r="656" spans="1:3" x14ac:dyDescent="0.2">
      <c r="A656" s="206">
        <v>44566</v>
      </c>
      <c r="B656" s="207">
        <v>488.22833300000002</v>
      </c>
      <c r="C656">
        <v>15.420105</v>
      </c>
    </row>
    <row r="657" spans="1:3" x14ac:dyDescent="0.2">
      <c r="A657" s="206">
        <v>44567</v>
      </c>
      <c r="B657" s="207">
        <v>487.33114599999999</v>
      </c>
      <c r="C657">
        <v>16.563230000000001</v>
      </c>
    </row>
    <row r="658" spans="1:3" x14ac:dyDescent="0.2">
      <c r="A658" s="206">
        <v>44568</v>
      </c>
      <c r="B658" s="207">
        <v>489.075714</v>
      </c>
      <c r="C658">
        <v>15.532165000000001</v>
      </c>
    </row>
    <row r="659" spans="1:3" x14ac:dyDescent="0.2">
      <c r="A659" s="206">
        <v>44571</v>
      </c>
      <c r="B659" s="207">
        <v>502.13501000000002</v>
      </c>
      <c r="C659">
        <v>25.193771000000002</v>
      </c>
    </row>
    <row r="660" spans="1:3" x14ac:dyDescent="0.2">
      <c r="A660" s="206">
        <v>44572</v>
      </c>
      <c r="B660" s="207">
        <v>499.74243200000001</v>
      </c>
      <c r="C660">
        <v>16.269193000000001</v>
      </c>
    </row>
    <row r="661" spans="1:3" x14ac:dyDescent="0.2">
      <c r="A661" s="206">
        <v>44573</v>
      </c>
      <c r="B661" s="207">
        <v>505.67398100000003</v>
      </c>
      <c r="C661">
        <v>16.255334000000001</v>
      </c>
    </row>
    <row r="662" spans="1:3" x14ac:dyDescent="0.2">
      <c r="A662" s="206">
        <v>44574</v>
      </c>
      <c r="B662" s="207">
        <v>510.359375</v>
      </c>
      <c r="C662">
        <v>27.572552999999999</v>
      </c>
    </row>
    <row r="663" spans="1:3" x14ac:dyDescent="0.2">
      <c r="A663" s="206">
        <v>44575</v>
      </c>
      <c r="B663" s="207">
        <v>508.31573500000002</v>
      </c>
      <c r="C663">
        <v>12.655602</v>
      </c>
    </row>
    <row r="664" spans="1:3" x14ac:dyDescent="0.2">
      <c r="A664" s="206">
        <v>44578</v>
      </c>
      <c r="B664" s="207">
        <v>523.36883499999999</v>
      </c>
      <c r="C664">
        <v>27.942413999999999</v>
      </c>
    </row>
    <row r="665" spans="1:3" x14ac:dyDescent="0.2">
      <c r="A665" s="206">
        <v>44579</v>
      </c>
      <c r="B665" s="207">
        <v>509.21292099999999</v>
      </c>
      <c r="C665">
        <v>19.353194999999999</v>
      </c>
    </row>
    <row r="666" spans="1:3" x14ac:dyDescent="0.2">
      <c r="A666" s="206">
        <v>44580</v>
      </c>
      <c r="B666" s="207">
        <v>519.23168899999996</v>
      </c>
      <c r="C666">
        <v>21.799071000000001</v>
      </c>
    </row>
    <row r="667" spans="1:3" x14ac:dyDescent="0.2">
      <c r="A667" s="206">
        <v>44581</v>
      </c>
      <c r="B667" s="207">
        <v>514.09771699999999</v>
      </c>
      <c r="C667">
        <v>18.364450999999999</v>
      </c>
    </row>
    <row r="668" spans="1:3" x14ac:dyDescent="0.2">
      <c r="A668" s="206">
        <v>44582</v>
      </c>
      <c r="B668" s="207">
        <v>500.29074100000003</v>
      </c>
      <c r="C668">
        <v>17.946821</v>
      </c>
    </row>
    <row r="669" spans="1:3" x14ac:dyDescent="0.2">
      <c r="A669" s="206">
        <v>44585</v>
      </c>
      <c r="B669" s="207">
        <v>476.96346999999997</v>
      </c>
      <c r="C669">
        <v>25.228959</v>
      </c>
    </row>
    <row r="670" spans="1:3" x14ac:dyDescent="0.2">
      <c r="A670" s="206">
        <v>44586</v>
      </c>
      <c r="B670" s="207">
        <v>489.025848</v>
      </c>
      <c r="C670">
        <v>22.565698000000001</v>
      </c>
    </row>
    <row r="671" spans="1:3" x14ac:dyDescent="0.2">
      <c r="A671" s="206">
        <v>44588</v>
      </c>
      <c r="B671" s="207">
        <v>492.86389200000002</v>
      </c>
      <c r="C671">
        <v>26.676093999999999</v>
      </c>
    </row>
    <row r="672" spans="1:3" x14ac:dyDescent="0.2">
      <c r="A672" s="206">
        <v>44589</v>
      </c>
      <c r="B672" s="207">
        <v>495.75488300000001</v>
      </c>
      <c r="C672">
        <v>21.78464</v>
      </c>
    </row>
    <row r="673" spans="1:3" x14ac:dyDescent="0.2">
      <c r="A673" s="206">
        <v>44592</v>
      </c>
      <c r="B673" s="207">
        <v>516.14135699999997</v>
      </c>
      <c r="C673">
        <v>27.306577999999998</v>
      </c>
    </row>
    <row r="674" spans="1:3" x14ac:dyDescent="0.2">
      <c r="A674" s="206">
        <v>44593</v>
      </c>
      <c r="B674" s="207">
        <v>502.73312399999998</v>
      </c>
      <c r="C674">
        <v>48.030231000000001</v>
      </c>
    </row>
    <row r="675" spans="1:3" x14ac:dyDescent="0.2">
      <c r="A675" s="206">
        <v>44594</v>
      </c>
      <c r="B675" s="207">
        <v>504.82659899999999</v>
      </c>
      <c r="C675">
        <v>14.31104</v>
      </c>
    </row>
    <row r="676" spans="1:3" x14ac:dyDescent="0.2">
      <c r="A676" s="206">
        <v>44595</v>
      </c>
      <c r="B676" s="207">
        <v>502.932526</v>
      </c>
      <c r="C676">
        <v>15.249245</v>
      </c>
    </row>
    <row r="677" spans="1:3" x14ac:dyDescent="0.2">
      <c r="A677" s="206">
        <v>44596</v>
      </c>
      <c r="B677" s="207">
        <v>499.044647</v>
      </c>
      <c r="C677">
        <v>12.663199000000001</v>
      </c>
    </row>
    <row r="678" spans="1:3" x14ac:dyDescent="0.2">
      <c r="A678" s="206">
        <v>44599</v>
      </c>
      <c r="B678" s="207">
        <v>493.06329299999999</v>
      </c>
      <c r="C678">
        <v>13.392910000000001</v>
      </c>
    </row>
    <row r="679" spans="1:3" x14ac:dyDescent="0.2">
      <c r="A679" s="206">
        <v>44600</v>
      </c>
      <c r="B679" s="207">
        <v>491.21902499999999</v>
      </c>
      <c r="C679">
        <v>23.378623000000001</v>
      </c>
    </row>
    <row r="680" spans="1:3" x14ac:dyDescent="0.2">
      <c r="A680" s="206">
        <v>44601</v>
      </c>
      <c r="B680" s="207">
        <v>499.69259599999998</v>
      </c>
      <c r="C680">
        <v>12.430730000000001</v>
      </c>
    </row>
    <row r="681" spans="1:3" x14ac:dyDescent="0.2">
      <c r="A681" s="206">
        <v>44602</v>
      </c>
      <c r="B681" s="207">
        <v>505.87335200000001</v>
      </c>
      <c r="C681">
        <v>14.537945000000001</v>
      </c>
    </row>
    <row r="682" spans="1:3" x14ac:dyDescent="0.2">
      <c r="A682" s="206">
        <v>44603</v>
      </c>
      <c r="B682" s="207">
        <v>497.30007899999998</v>
      </c>
      <c r="C682">
        <v>13.534898999999999</v>
      </c>
    </row>
    <row r="683" spans="1:3" x14ac:dyDescent="0.2">
      <c r="A683" s="206">
        <v>44606</v>
      </c>
      <c r="B683" s="207">
        <v>469.98519900000002</v>
      </c>
      <c r="C683">
        <v>22.157388999999998</v>
      </c>
    </row>
    <row r="684" spans="1:3" x14ac:dyDescent="0.2">
      <c r="A684" s="206">
        <v>44607</v>
      </c>
      <c r="B684" s="207">
        <v>502.43405200000001</v>
      </c>
      <c r="C684">
        <v>30.623087999999999</v>
      </c>
    </row>
    <row r="685" spans="1:3" x14ac:dyDescent="0.2">
      <c r="A685" s="206">
        <v>44608</v>
      </c>
      <c r="B685" s="207">
        <v>496.90133700000001</v>
      </c>
      <c r="C685">
        <v>20.176993</v>
      </c>
    </row>
    <row r="686" spans="1:3" x14ac:dyDescent="0.2">
      <c r="A686" s="206">
        <v>44609</v>
      </c>
      <c r="B686" s="207">
        <v>498.39666699999998</v>
      </c>
      <c r="C686">
        <v>27.943076999999999</v>
      </c>
    </row>
    <row r="687" spans="1:3" x14ac:dyDescent="0.2">
      <c r="A687" s="206">
        <v>44610</v>
      </c>
      <c r="B687" s="207">
        <v>491.61776700000001</v>
      </c>
      <c r="C687">
        <v>15.476803</v>
      </c>
    </row>
    <row r="688" spans="1:3" x14ac:dyDescent="0.2">
      <c r="A688" s="206">
        <v>44613</v>
      </c>
      <c r="B688" s="207">
        <v>492.91375699999998</v>
      </c>
      <c r="C688">
        <v>22.592161000000001</v>
      </c>
    </row>
    <row r="689" spans="1:3" x14ac:dyDescent="0.2">
      <c r="A689" s="206">
        <v>44614</v>
      </c>
      <c r="B689" s="207">
        <v>476.76406900000001</v>
      </c>
      <c r="C689">
        <v>27.957543999999999</v>
      </c>
    </row>
    <row r="690" spans="1:3" x14ac:dyDescent="0.2">
      <c r="A690" s="206">
        <v>44615</v>
      </c>
      <c r="B690" s="207">
        <v>475.517944</v>
      </c>
      <c r="C690">
        <v>17.703997999999999</v>
      </c>
    </row>
    <row r="691" spans="1:3" x14ac:dyDescent="0.2">
      <c r="A691" s="206">
        <v>44616</v>
      </c>
      <c r="B691" s="207">
        <v>426.620361</v>
      </c>
      <c r="C691">
        <v>57.265684999999998</v>
      </c>
    </row>
    <row r="692" spans="1:3" x14ac:dyDescent="0.2">
      <c r="A692" s="206">
        <v>44617</v>
      </c>
      <c r="B692" s="207">
        <v>458.32156400000002</v>
      </c>
      <c r="C692">
        <v>48.876182</v>
      </c>
    </row>
    <row r="693" spans="1:3" x14ac:dyDescent="0.2">
      <c r="A693" s="206">
        <v>44620</v>
      </c>
      <c r="B693" s="207">
        <v>452.639252</v>
      </c>
      <c r="C693">
        <v>34.475467999999999</v>
      </c>
    </row>
    <row r="694" spans="1:3" x14ac:dyDescent="0.2">
      <c r="A694" s="206">
        <v>44622</v>
      </c>
      <c r="B694" s="207">
        <v>446.20931999999999</v>
      </c>
      <c r="C694">
        <v>25.791134</v>
      </c>
    </row>
    <row r="695" spans="1:3" x14ac:dyDescent="0.2">
      <c r="A695" s="206">
        <v>44623</v>
      </c>
      <c r="B695" s="207">
        <v>435.74194299999999</v>
      </c>
      <c r="C695">
        <v>29.599672000000002</v>
      </c>
    </row>
    <row r="696" spans="1:3" x14ac:dyDescent="0.2">
      <c r="A696" s="206">
        <v>44624</v>
      </c>
      <c r="B696" s="207">
        <v>415.95361300000002</v>
      </c>
      <c r="C696">
        <v>38.765185000000002</v>
      </c>
    </row>
    <row r="697" spans="1:3" x14ac:dyDescent="0.2">
      <c r="A697" s="206">
        <v>44627</v>
      </c>
      <c r="B697" s="207">
        <v>392.775848</v>
      </c>
      <c r="C697">
        <v>44.836205</v>
      </c>
    </row>
    <row r="698" spans="1:3" x14ac:dyDescent="0.2">
      <c r="A698" s="206">
        <v>44628</v>
      </c>
      <c r="B698" s="207">
        <v>390.53283699999997</v>
      </c>
      <c r="C698">
        <v>55.543382999999999</v>
      </c>
    </row>
    <row r="699" spans="1:3" x14ac:dyDescent="0.2">
      <c r="A699" s="206">
        <v>44629</v>
      </c>
      <c r="B699" s="207">
        <v>404.63885499999998</v>
      </c>
      <c r="C699">
        <v>48.376221999999999</v>
      </c>
    </row>
    <row r="700" spans="1:3" x14ac:dyDescent="0.2">
      <c r="A700" s="206">
        <v>44630</v>
      </c>
      <c r="B700" s="207">
        <v>418.29629499999999</v>
      </c>
      <c r="C700">
        <v>59.776817000000001</v>
      </c>
    </row>
    <row r="701" spans="1:3" x14ac:dyDescent="0.2">
      <c r="A701" s="206">
        <v>44631</v>
      </c>
      <c r="B701" s="207">
        <v>416.85079999999999</v>
      </c>
      <c r="C701">
        <v>51.510243000000003</v>
      </c>
    </row>
    <row r="702" spans="1:3" x14ac:dyDescent="0.2">
      <c r="A702" s="206">
        <v>44634</v>
      </c>
      <c r="B702" s="207">
        <v>410.42086799999998</v>
      </c>
      <c r="C702">
        <v>40.721277000000001</v>
      </c>
    </row>
    <row r="703" spans="1:3" x14ac:dyDescent="0.2">
      <c r="A703" s="206">
        <v>44635</v>
      </c>
      <c r="B703" s="207">
        <v>412.364777</v>
      </c>
      <c r="C703">
        <v>47.706136000000001</v>
      </c>
    </row>
    <row r="704" spans="1:3" x14ac:dyDescent="0.2">
      <c r="A704" s="206">
        <v>44636</v>
      </c>
      <c r="B704" s="207">
        <v>423.57983400000001</v>
      </c>
      <c r="C704">
        <v>27.19117</v>
      </c>
    </row>
    <row r="705" spans="1:3" x14ac:dyDescent="0.2">
      <c r="A705" s="206">
        <v>44637</v>
      </c>
      <c r="B705" s="207">
        <v>432.452179</v>
      </c>
      <c r="C705">
        <v>26.704540999999999</v>
      </c>
    </row>
    <row r="706" spans="1:3" x14ac:dyDescent="0.2">
      <c r="A706" s="206">
        <v>44641</v>
      </c>
      <c r="B706" s="207">
        <v>426.620361</v>
      </c>
      <c r="C706">
        <v>18.270994999999999</v>
      </c>
    </row>
    <row r="707" spans="1:3" x14ac:dyDescent="0.2">
      <c r="A707" s="206">
        <v>44642</v>
      </c>
      <c r="B707" s="207">
        <v>438.98184199999997</v>
      </c>
      <c r="C707">
        <v>30.441493000000001</v>
      </c>
    </row>
    <row r="708" spans="1:3" x14ac:dyDescent="0.2">
      <c r="A708" s="206">
        <v>44643</v>
      </c>
      <c r="B708" s="207">
        <v>434.44595299999997</v>
      </c>
      <c r="C708">
        <v>25.466394999999999</v>
      </c>
    </row>
    <row r="709" spans="1:3" x14ac:dyDescent="0.2">
      <c r="A709" s="206">
        <v>44644</v>
      </c>
      <c r="B709" s="207">
        <v>431.85406499999999</v>
      </c>
      <c r="C709">
        <v>17.109722999999999</v>
      </c>
    </row>
    <row r="710" spans="1:3" x14ac:dyDescent="0.2">
      <c r="A710" s="206">
        <v>44645</v>
      </c>
      <c r="B710" s="207">
        <v>430.75747699999999</v>
      </c>
      <c r="C710">
        <v>15.104414</v>
      </c>
    </row>
    <row r="711" spans="1:3" x14ac:dyDescent="0.2">
      <c r="A711" s="206">
        <v>44648</v>
      </c>
      <c r="B711" s="207">
        <v>431.35562099999999</v>
      </c>
      <c r="C711">
        <v>16.757901</v>
      </c>
    </row>
    <row r="712" spans="1:3" x14ac:dyDescent="0.2">
      <c r="A712" s="206">
        <v>44649</v>
      </c>
      <c r="B712" s="207">
        <v>432.352509</v>
      </c>
      <c r="C712">
        <v>18.710736000000001</v>
      </c>
    </row>
    <row r="713" spans="1:3" x14ac:dyDescent="0.2">
      <c r="A713" s="206">
        <v>44650</v>
      </c>
      <c r="B713" s="207">
        <v>434.29641700000002</v>
      </c>
      <c r="C713">
        <v>18.149488000000002</v>
      </c>
    </row>
    <row r="714" spans="1:3" x14ac:dyDescent="0.2">
      <c r="A714" s="206">
        <v>44651</v>
      </c>
      <c r="B714" s="207">
        <v>432.40234400000003</v>
      </c>
      <c r="C714">
        <v>14.248044999999999</v>
      </c>
    </row>
    <row r="715" spans="1:3" x14ac:dyDescent="0.2">
      <c r="A715" s="206">
        <v>44652</v>
      </c>
      <c r="B715" s="207">
        <v>439.77932700000002</v>
      </c>
      <c r="C715">
        <v>19.380324000000002</v>
      </c>
    </row>
    <row r="716" spans="1:3" x14ac:dyDescent="0.2">
      <c r="A716" s="206">
        <v>44655</v>
      </c>
      <c r="B716" s="207">
        <v>445.36193800000001</v>
      </c>
      <c r="C716">
        <v>18.657201000000001</v>
      </c>
    </row>
    <row r="717" spans="1:3" x14ac:dyDescent="0.2">
      <c r="A717" s="206">
        <v>44656</v>
      </c>
      <c r="B717" s="207">
        <v>456.62683099999998</v>
      </c>
      <c r="C717">
        <v>28.530470000000001</v>
      </c>
    </row>
    <row r="718" spans="1:3" x14ac:dyDescent="0.2">
      <c r="A718" s="206">
        <v>44657</v>
      </c>
      <c r="B718" s="207">
        <v>454.73272700000001</v>
      </c>
      <c r="C718">
        <v>24.974477</v>
      </c>
    </row>
    <row r="719" spans="1:3" x14ac:dyDescent="0.2">
      <c r="A719" s="206">
        <v>44658</v>
      </c>
      <c r="B719" s="207">
        <v>448.10339399999998</v>
      </c>
      <c r="C719">
        <v>19.950240999999998</v>
      </c>
    </row>
    <row r="720" spans="1:3" x14ac:dyDescent="0.2">
      <c r="A720" s="206">
        <v>44659</v>
      </c>
      <c r="B720" s="207">
        <v>450.64547700000003</v>
      </c>
      <c r="C720">
        <v>16.315704</v>
      </c>
    </row>
    <row r="721" spans="1:3" x14ac:dyDescent="0.2">
      <c r="A721" s="206">
        <v>44662</v>
      </c>
      <c r="B721" s="207">
        <v>450.64547700000003</v>
      </c>
      <c r="C721">
        <v>14.339854000000001</v>
      </c>
    </row>
    <row r="722" spans="1:3" x14ac:dyDescent="0.2">
      <c r="A722" s="206">
        <v>44663</v>
      </c>
      <c r="B722" s="207">
        <v>436.93817100000001</v>
      </c>
      <c r="C722">
        <v>22.698696000000002</v>
      </c>
    </row>
    <row r="723" spans="1:3" x14ac:dyDescent="0.2">
      <c r="A723" s="206">
        <v>44664</v>
      </c>
      <c r="B723" s="207">
        <v>429.71072400000003</v>
      </c>
      <c r="C723">
        <v>16.817981</v>
      </c>
    </row>
    <row r="724" spans="1:3" x14ac:dyDescent="0.2">
      <c r="A724" s="206">
        <v>44669</v>
      </c>
      <c r="B724" s="207">
        <v>432.452179</v>
      </c>
      <c r="C724">
        <v>15.298361</v>
      </c>
    </row>
    <row r="725" spans="1:3" x14ac:dyDescent="0.2">
      <c r="A725" s="206">
        <v>44670</v>
      </c>
      <c r="B725" s="207">
        <v>423.62970000000001</v>
      </c>
      <c r="C725">
        <v>12.669041</v>
      </c>
    </row>
    <row r="726" spans="1:3" x14ac:dyDescent="0.2">
      <c r="A726" s="206">
        <v>44671</v>
      </c>
      <c r="B726" s="207">
        <v>439.18118299999998</v>
      </c>
      <c r="C726">
        <v>19.639289999999999</v>
      </c>
    </row>
    <row r="727" spans="1:3" x14ac:dyDescent="0.2">
      <c r="A727" s="206">
        <v>44672</v>
      </c>
      <c r="B727" s="207">
        <v>446.65789799999999</v>
      </c>
      <c r="C727">
        <v>14.124872</v>
      </c>
    </row>
    <row r="728" spans="1:3" x14ac:dyDescent="0.2">
      <c r="A728" s="206">
        <v>44673</v>
      </c>
      <c r="B728" s="207">
        <v>437.48648100000003</v>
      </c>
      <c r="C728">
        <v>14.362036</v>
      </c>
    </row>
    <row r="729" spans="1:3" x14ac:dyDescent="0.2">
      <c r="A729" s="206">
        <v>44676</v>
      </c>
      <c r="B729" s="207">
        <v>423.82904100000002</v>
      </c>
      <c r="C729">
        <v>14.729009</v>
      </c>
    </row>
    <row r="730" spans="1:3" x14ac:dyDescent="0.2">
      <c r="A730" s="206">
        <v>44677</v>
      </c>
      <c r="B730" s="207">
        <v>433.548767</v>
      </c>
      <c r="C730">
        <v>13.577513</v>
      </c>
    </row>
    <row r="731" spans="1:3" x14ac:dyDescent="0.2">
      <c r="A731" s="206">
        <v>44678</v>
      </c>
      <c r="B731" s="207">
        <v>428.913208</v>
      </c>
      <c r="C731">
        <v>13.701069</v>
      </c>
    </row>
    <row r="732" spans="1:3" x14ac:dyDescent="0.2">
      <c r="A732" s="206">
        <v>44679</v>
      </c>
      <c r="B732" s="207">
        <v>434.69519000000003</v>
      </c>
      <c r="C732">
        <v>13.87565</v>
      </c>
    </row>
    <row r="733" spans="1:3" x14ac:dyDescent="0.2">
      <c r="A733" s="206">
        <v>44680</v>
      </c>
      <c r="B733" s="207">
        <v>436.240387</v>
      </c>
      <c r="C733">
        <v>21.991752000000002</v>
      </c>
    </row>
    <row r="734" spans="1:3" x14ac:dyDescent="0.2">
      <c r="A734" s="206">
        <v>44683</v>
      </c>
      <c r="B734" s="207">
        <v>431.50512700000002</v>
      </c>
      <c r="C734">
        <v>18.945233999999999</v>
      </c>
    </row>
    <row r="735" spans="1:3" x14ac:dyDescent="0.2">
      <c r="A735" s="206">
        <v>44685</v>
      </c>
      <c r="B735" s="207">
        <v>422.18417399999998</v>
      </c>
      <c r="C735">
        <v>14.934742</v>
      </c>
    </row>
    <row r="736" spans="1:3" x14ac:dyDescent="0.2">
      <c r="A736" s="206">
        <v>44686</v>
      </c>
      <c r="B736" s="207">
        <v>424.97546399999999</v>
      </c>
      <c r="C736">
        <v>12.240729</v>
      </c>
    </row>
    <row r="737" spans="1:3" x14ac:dyDescent="0.2">
      <c r="A737" s="206">
        <v>44687</v>
      </c>
      <c r="B737" s="207">
        <v>407.28060900000003</v>
      </c>
      <c r="C737">
        <v>25.142225</v>
      </c>
    </row>
    <row r="738" spans="1:3" x14ac:dyDescent="0.2">
      <c r="A738" s="206">
        <v>44690</v>
      </c>
      <c r="B738" s="207">
        <v>402.69494600000002</v>
      </c>
      <c r="C738">
        <v>18.076955999999999</v>
      </c>
    </row>
    <row r="739" spans="1:3" x14ac:dyDescent="0.2">
      <c r="A739" s="206">
        <v>44691</v>
      </c>
      <c r="B739" s="207">
        <v>390.53283699999997</v>
      </c>
      <c r="C739">
        <v>16.540303000000002</v>
      </c>
    </row>
    <row r="740" spans="1:3" x14ac:dyDescent="0.2">
      <c r="A740" s="206">
        <v>44692</v>
      </c>
      <c r="B740" s="207">
        <v>386.94400000000002</v>
      </c>
      <c r="C740">
        <v>29.215174999999999</v>
      </c>
    </row>
    <row r="741" spans="1:3" x14ac:dyDescent="0.2">
      <c r="A741" s="206">
        <v>44693</v>
      </c>
      <c r="B741" s="207">
        <v>371.14325000000002</v>
      </c>
      <c r="C741">
        <v>33.511538000000002</v>
      </c>
    </row>
    <row r="742" spans="1:3" x14ac:dyDescent="0.2">
      <c r="A742" s="206">
        <v>44694</v>
      </c>
      <c r="B742" s="207">
        <v>403.04382299999997</v>
      </c>
      <c r="C742">
        <v>71.425747000000001</v>
      </c>
    </row>
    <row r="743" spans="1:3" x14ac:dyDescent="0.2">
      <c r="A743" s="206">
        <v>44697</v>
      </c>
      <c r="B743" s="207">
        <v>404.090576</v>
      </c>
      <c r="C743">
        <v>24.938704000000001</v>
      </c>
    </row>
    <row r="744" spans="1:3" x14ac:dyDescent="0.2">
      <c r="A744" s="206">
        <v>44698</v>
      </c>
      <c r="B744" s="207">
        <v>422.83215300000001</v>
      </c>
      <c r="C744">
        <v>24.651585000000001</v>
      </c>
    </row>
    <row r="745" spans="1:3" x14ac:dyDescent="0.2">
      <c r="A745" s="206">
        <v>44699</v>
      </c>
      <c r="B745" s="207">
        <v>413.86010700000003</v>
      </c>
      <c r="C745">
        <v>20.490516</v>
      </c>
    </row>
    <row r="746" spans="1:3" x14ac:dyDescent="0.2">
      <c r="A746" s="206">
        <v>44700</v>
      </c>
      <c r="B746" s="207">
        <v>397.41137700000002</v>
      </c>
      <c r="C746">
        <v>17.706724000000001</v>
      </c>
    </row>
    <row r="747" spans="1:3" x14ac:dyDescent="0.2">
      <c r="A747" s="206">
        <v>44701</v>
      </c>
      <c r="B747" s="207">
        <v>416.70126299999998</v>
      </c>
      <c r="C747">
        <v>23.504235999999999</v>
      </c>
    </row>
    <row r="748" spans="1:3" x14ac:dyDescent="0.2">
      <c r="A748" s="206">
        <v>44704</v>
      </c>
      <c r="B748" s="207">
        <v>420.14056399999998</v>
      </c>
      <c r="C748">
        <v>16.345307999999999</v>
      </c>
    </row>
    <row r="749" spans="1:3" x14ac:dyDescent="0.2">
      <c r="A749" s="206">
        <v>44705</v>
      </c>
      <c r="B749" s="207">
        <v>424.42718500000001</v>
      </c>
      <c r="C749">
        <v>14.525617</v>
      </c>
    </row>
    <row r="750" spans="1:3" x14ac:dyDescent="0.2">
      <c r="A750" s="206">
        <v>44706</v>
      </c>
      <c r="B750" s="207">
        <v>415.70437600000002</v>
      </c>
      <c r="C750">
        <v>13.540006</v>
      </c>
    </row>
    <row r="751" spans="1:3" x14ac:dyDescent="0.2">
      <c r="A751" s="206">
        <v>44707</v>
      </c>
      <c r="B751" s="207">
        <v>419.34301799999997</v>
      </c>
      <c r="C751">
        <v>17.712299000000002</v>
      </c>
    </row>
    <row r="752" spans="1:3" x14ac:dyDescent="0.2">
      <c r="A752" s="206">
        <v>44708</v>
      </c>
      <c r="B752" s="207">
        <v>428.26522799999998</v>
      </c>
      <c r="C752">
        <v>16.867431</v>
      </c>
    </row>
    <row r="753" spans="1:3" x14ac:dyDescent="0.2">
      <c r="A753" s="206">
        <v>44711</v>
      </c>
      <c r="B753" s="207">
        <v>441.02545199999997</v>
      </c>
      <c r="C753">
        <v>18.500266</v>
      </c>
    </row>
    <row r="754" spans="1:3" x14ac:dyDescent="0.2">
      <c r="A754" s="206">
        <v>44712</v>
      </c>
      <c r="B754" s="207">
        <v>442.171875</v>
      </c>
      <c r="C754">
        <v>22.308219000000001</v>
      </c>
    </row>
    <row r="755" spans="1:3" x14ac:dyDescent="0.2">
      <c r="A755" s="206">
        <v>44713</v>
      </c>
      <c r="B755" s="207">
        <v>443.21862800000002</v>
      </c>
      <c r="C755">
        <v>11.930669</v>
      </c>
    </row>
    <row r="756" spans="1:3" x14ac:dyDescent="0.2">
      <c r="A756" s="206">
        <v>44714</v>
      </c>
      <c r="B756" s="207">
        <v>437.78555299999999</v>
      </c>
      <c r="C756">
        <v>12.742438</v>
      </c>
    </row>
    <row r="757" spans="1:3" x14ac:dyDescent="0.2">
      <c r="A757" s="206">
        <v>44715</v>
      </c>
      <c r="B757" s="207">
        <v>430.55807499999997</v>
      </c>
      <c r="C757">
        <v>12.780122</v>
      </c>
    </row>
    <row r="758" spans="1:3" x14ac:dyDescent="0.2">
      <c r="A758" s="206">
        <v>44718</v>
      </c>
      <c r="B758" s="207">
        <v>431.00668300000001</v>
      </c>
      <c r="C758">
        <v>11.896105</v>
      </c>
    </row>
    <row r="759" spans="1:3" x14ac:dyDescent="0.2">
      <c r="A759" s="206">
        <v>44719</v>
      </c>
      <c r="B759" s="207">
        <v>434.49581899999998</v>
      </c>
      <c r="C759">
        <v>11.153869</v>
      </c>
    </row>
    <row r="760" spans="1:3" x14ac:dyDescent="0.2">
      <c r="A760" s="206">
        <v>44720</v>
      </c>
      <c r="B760" s="207">
        <v>434.29641700000002</v>
      </c>
      <c r="C760">
        <v>12.844474999999999</v>
      </c>
    </row>
    <row r="761" spans="1:3" x14ac:dyDescent="0.2">
      <c r="A761" s="206">
        <v>44721</v>
      </c>
      <c r="B761" s="207">
        <v>427.16863999999998</v>
      </c>
      <c r="C761">
        <v>13.043367</v>
      </c>
    </row>
    <row r="762" spans="1:3" x14ac:dyDescent="0.2">
      <c r="A762" s="206">
        <v>44722</v>
      </c>
      <c r="B762" s="207">
        <v>426.720032</v>
      </c>
      <c r="C762">
        <v>11.914234</v>
      </c>
    </row>
    <row r="763" spans="1:3" x14ac:dyDescent="0.2">
      <c r="A763" s="206">
        <v>44725</v>
      </c>
      <c r="B763" s="207">
        <v>405.43640099999999</v>
      </c>
      <c r="C763">
        <v>17.442640999999998</v>
      </c>
    </row>
    <row r="764" spans="1:3" x14ac:dyDescent="0.2">
      <c r="A764" s="206">
        <v>44726</v>
      </c>
      <c r="B764" s="207">
        <v>403.89117399999998</v>
      </c>
      <c r="C764">
        <v>19.626626999999999</v>
      </c>
    </row>
    <row r="765" spans="1:3" x14ac:dyDescent="0.2">
      <c r="A765" s="206">
        <v>44727</v>
      </c>
      <c r="B765" s="207">
        <v>412.81338499999998</v>
      </c>
      <c r="C765">
        <v>15.192826</v>
      </c>
    </row>
    <row r="766" spans="1:3" x14ac:dyDescent="0.2">
      <c r="A766" s="206">
        <v>44728</v>
      </c>
      <c r="B766" s="207">
        <v>391.72912600000001</v>
      </c>
      <c r="C766">
        <v>22.261032</v>
      </c>
    </row>
    <row r="767" spans="1:3" x14ac:dyDescent="0.2">
      <c r="A767" s="206">
        <v>44729</v>
      </c>
      <c r="B767" s="207">
        <v>387.74154700000003</v>
      </c>
      <c r="C767">
        <v>24.824898999999998</v>
      </c>
    </row>
    <row r="768" spans="1:3" x14ac:dyDescent="0.2">
      <c r="A768" s="206">
        <v>44732</v>
      </c>
      <c r="B768" s="207">
        <v>381.51095600000002</v>
      </c>
      <c r="C768">
        <v>17.049012999999999</v>
      </c>
    </row>
    <row r="769" spans="1:3" x14ac:dyDescent="0.2">
      <c r="A769" s="206">
        <v>44733</v>
      </c>
      <c r="B769" s="207">
        <v>396.36465500000003</v>
      </c>
      <c r="C769">
        <v>14.743366</v>
      </c>
    </row>
    <row r="770" spans="1:3" x14ac:dyDescent="0.2">
      <c r="A770" s="206">
        <v>44734</v>
      </c>
      <c r="B770" s="207">
        <v>391.87863199999998</v>
      </c>
      <c r="C770">
        <v>12.426603999999999</v>
      </c>
    </row>
    <row r="771" spans="1:3" x14ac:dyDescent="0.2">
      <c r="A771" s="206">
        <v>44735</v>
      </c>
      <c r="B771" s="207">
        <v>405.934845</v>
      </c>
      <c r="C771">
        <v>26.514004</v>
      </c>
    </row>
    <row r="772" spans="1:3" x14ac:dyDescent="0.2">
      <c r="A772" s="206">
        <v>44736</v>
      </c>
      <c r="B772" s="207">
        <v>408.02829000000003</v>
      </c>
      <c r="C772">
        <v>14.806456000000001</v>
      </c>
    </row>
    <row r="773" spans="1:3" x14ac:dyDescent="0.2">
      <c r="A773" s="206">
        <v>44739</v>
      </c>
      <c r="B773" s="207">
        <v>413.21215799999999</v>
      </c>
      <c r="C773">
        <v>12.018948999999999</v>
      </c>
    </row>
    <row r="774" spans="1:3" x14ac:dyDescent="0.2">
      <c r="A774" s="206">
        <v>44740</v>
      </c>
      <c r="B774" s="207">
        <v>415.80407700000001</v>
      </c>
      <c r="C774">
        <v>13.238339</v>
      </c>
    </row>
    <row r="775" spans="1:3" x14ac:dyDescent="0.2">
      <c r="A775" s="206">
        <v>44741</v>
      </c>
      <c r="B775" s="207">
        <v>415.65454099999999</v>
      </c>
      <c r="C775">
        <v>13.104312999999999</v>
      </c>
    </row>
    <row r="776" spans="1:3" x14ac:dyDescent="0.2">
      <c r="A776" s="206">
        <v>44742</v>
      </c>
      <c r="B776" s="207">
        <v>410.52050800000001</v>
      </c>
      <c r="C776">
        <v>20.121915999999999</v>
      </c>
    </row>
    <row r="777" spans="1:3" x14ac:dyDescent="0.2">
      <c r="A777" s="206">
        <v>44743</v>
      </c>
      <c r="B777" s="207">
        <v>411.417755</v>
      </c>
      <c r="C777">
        <v>14.725989</v>
      </c>
    </row>
    <row r="778" spans="1:3" x14ac:dyDescent="0.2">
      <c r="A778" s="206">
        <v>44746</v>
      </c>
      <c r="B778" s="207">
        <v>407.18093900000002</v>
      </c>
      <c r="C778">
        <v>11.525133</v>
      </c>
    </row>
    <row r="779" spans="1:3" x14ac:dyDescent="0.2">
      <c r="A779" s="206">
        <v>44747</v>
      </c>
      <c r="B779" s="207">
        <v>410.71991000000003</v>
      </c>
      <c r="C779">
        <v>16.771011999999999</v>
      </c>
    </row>
    <row r="780" spans="1:3" x14ac:dyDescent="0.2">
      <c r="A780" s="206">
        <v>44748</v>
      </c>
      <c r="B780" s="207">
        <v>415.05639600000001</v>
      </c>
      <c r="C780">
        <v>12.19692</v>
      </c>
    </row>
    <row r="781" spans="1:3" x14ac:dyDescent="0.2">
      <c r="A781" s="206">
        <v>44749</v>
      </c>
      <c r="B781" s="207">
        <v>429.51135299999999</v>
      </c>
      <c r="C781">
        <v>17.616800000000001</v>
      </c>
    </row>
    <row r="782" spans="1:3" x14ac:dyDescent="0.2">
      <c r="A782" s="206">
        <v>44750</v>
      </c>
      <c r="B782" s="207">
        <v>440.17810100000003</v>
      </c>
      <c r="C782">
        <v>23.730027</v>
      </c>
    </row>
    <row r="783" spans="1:3" x14ac:dyDescent="0.2">
      <c r="A783" s="206">
        <v>44753</v>
      </c>
      <c r="B783" s="207">
        <v>435.69207799999998</v>
      </c>
      <c r="C783">
        <v>12.619654000000001</v>
      </c>
    </row>
    <row r="784" spans="1:3" x14ac:dyDescent="0.2">
      <c r="A784" s="206">
        <v>44754</v>
      </c>
      <c r="B784" s="207">
        <v>429.21224999999998</v>
      </c>
      <c r="C784">
        <v>9.5188220000000001</v>
      </c>
    </row>
    <row r="785" spans="1:3" x14ac:dyDescent="0.2">
      <c r="A785" s="206">
        <v>44755</v>
      </c>
      <c r="B785" s="207">
        <v>425.77301</v>
      </c>
      <c r="C785">
        <v>10.181698000000001</v>
      </c>
    </row>
    <row r="786" spans="1:3" x14ac:dyDescent="0.2">
      <c r="A786" s="206">
        <v>44756</v>
      </c>
      <c r="B786" s="207">
        <v>426.720032</v>
      </c>
      <c r="C786">
        <v>10.744547000000001</v>
      </c>
    </row>
    <row r="787" spans="1:3" x14ac:dyDescent="0.2">
      <c r="A787" s="206">
        <v>44757</v>
      </c>
      <c r="B787" s="207">
        <v>438.83230600000002</v>
      </c>
      <c r="C787">
        <v>15.774084</v>
      </c>
    </row>
    <row r="788" spans="1:3" x14ac:dyDescent="0.2">
      <c r="A788" s="206">
        <v>44760</v>
      </c>
      <c r="B788" s="207">
        <v>449.499054</v>
      </c>
      <c r="C788">
        <v>21.185763999999999</v>
      </c>
    </row>
    <row r="789" spans="1:3" x14ac:dyDescent="0.2">
      <c r="A789" s="206">
        <v>44761</v>
      </c>
      <c r="B789" s="207">
        <v>447.654785</v>
      </c>
      <c r="C789">
        <v>11.55344</v>
      </c>
    </row>
    <row r="790" spans="1:3" x14ac:dyDescent="0.2">
      <c r="A790" s="206">
        <v>44762</v>
      </c>
      <c r="B790" s="207">
        <v>452.04113799999999</v>
      </c>
      <c r="C790">
        <v>17.154184000000001</v>
      </c>
    </row>
    <row r="791" spans="1:3" x14ac:dyDescent="0.2">
      <c r="A791" s="206">
        <v>44763</v>
      </c>
      <c r="B791" s="207">
        <v>453.43676799999997</v>
      </c>
      <c r="C791">
        <v>10.931800000000001</v>
      </c>
    </row>
    <row r="792" spans="1:3" x14ac:dyDescent="0.2">
      <c r="A792" s="206">
        <v>44764</v>
      </c>
      <c r="B792" s="207">
        <v>453.486603</v>
      </c>
      <c r="C792">
        <v>10.340909999999999</v>
      </c>
    </row>
    <row r="793" spans="1:3" x14ac:dyDescent="0.2">
      <c r="A793" s="206">
        <v>44767</v>
      </c>
      <c r="B793" s="207">
        <v>448.15322900000001</v>
      </c>
      <c r="C793">
        <v>12.505062000000001</v>
      </c>
    </row>
    <row r="794" spans="1:3" x14ac:dyDescent="0.2">
      <c r="A794" s="206">
        <v>44768</v>
      </c>
      <c r="B794" s="207">
        <v>439.77932700000002</v>
      </c>
      <c r="C794">
        <v>11.563528</v>
      </c>
    </row>
    <row r="795" spans="1:3" x14ac:dyDescent="0.2">
      <c r="A795" s="206">
        <v>44769</v>
      </c>
      <c r="B795" s="207">
        <v>442.67031900000001</v>
      </c>
      <c r="C795">
        <v>10.081023</v>
      </c>
    </row>
    <row r="796" spans="1:3" x14ac:dyDescent="0.2">
      <c r="A796" s="206">
        <v>44770</v>
      </c>
      <c r="B796" s="207">
        <v>440.87591600000002</v>
      </c>
      <c r="C796">
        <v>36.380443999999997</v>
      </c>
    </row>
    <row r="797" spans="1:3" x14ac:dyDescent="0.2">
      <c r="A797" s="206">
        <v>44771</v>
      </c>
      <c r="B797" s="207">
        <v>448.20309400000002</v>
      </c>
      <c r="C797">
        <v>16.004096000000001</v>
      </c>
    </row>
    <row r="798" spans="1:3" x14ac:dyDescent="0.2">
      <c r="A798" s="206">
        <v>44774</v>
      </c>
      <c r="B798" s="207">
        <v>477.71112099999999</v>
      </c>
      <c r="C798">
        <v>43.084536</v>
      </c>
    </row>
    <row r="799" spans="1:3" x14ac:dyDescent="0.2">
      <c r="A799" s="206">
        <v>44775</v>
      </c>
      <c r="B799" s="207">
        <v>474.77029399999998</v>
      </c>
      <c r="C799">
        <v>19.065688999999999</v>
      </c>
    </row>
    <row r="800" spans="1:3" x14ac:dyDescent="0.2">
      <c r="A800" s="206">
        <v>44776</v>
      </c>
      <c r="B800" s="207">
        <v>466.34652699999998</v>
      </c>
      <c r="C800">
        <v>19.125906000000001</v>
      </c>
    </row>
    <row r="801" spans="1:3" x14ac:dyDescent="0.2">
      <c r="A801" s="206">
        <v>44777</v>
      </c>
      <c r="B801" s="207">
        <v>467.44311499999998</v>
      </c>
      <c r="C801">
        <v>18.540405</v>
      </c>
    </row>
    <row r="802" spans="1:3" x14ac:dyDescent="0.2">
      <c r="A802" s="206">
        <v>44778</v>
      </c>
      <c r="B802" s="207">
        <v>463.80447400000003</v>
      </c>
      <c r="C802">
        <v>11.917799</v>
      </c>
    </row>
    <row r="803" spans="1:3" x14ac:dyDescent="0.2">
      <c r="A803" s="206">
        <v>44781</v>
      </c>
      <c r="B803" s="207">
        <v>466.79513500000002</v>
      </c>
      <c r="C803">
        <v>10.561754000000001</v>
      </c>
    </row>
    <row r="804" spans="1:3" x14ac:dyDescent="0.2">
      <c r="A804" s="206">
        <v>44783</v>
      </c>
      <c r="B804" s="207">
        <v>474.07244900000001</v>
      </c>
      <c r="C804">
        <v>13.360759</v>
      </c>
    </row>
    <row r="805" spans="1:3" x14ac:dyDescent="0.2">
      <c r="A805" s="206">
        <v>44784</v>
      </c>
      <c r="B805" s="207">
        <v>475.169037</v>
      </c>
      <c r="C805">
        <v>12.777502999999999</v>
      </c>
    </row>
    <row r="806" spans="1:3" x14ac:dyDescent="0.2">
      <c r="A806" s="206">
        <v>44785</v>
      </c>
      <c r="B806" s="207">
        <v>476.06622299999998</v>
      </c>
      <c r="C806">
        <v>13.482889999999999</v>
      </c>
    </row>
    <row r="807" spans="1:3" x14ac:dyDescent="0.2">
      <c r="A807" s="206">
        <v>44789</v>
      </c>
      <c r="B807" s="207">
        <v>488.328033</v>
      </c>
      <c r="C807">
        <v>16.796375999999999</v>
      </c>
    </row>
    <row r="808" spans="1:3" x14ac:dyDescent="0.2">
      <c r="A808" s="206">
        <v>44790</v>
      </c>
      <c r="B808" s="207">
        <v>483.89184599999999</v>
      </c>
      <c r="C808">
        <v>15.948755</v>
      </c>
    </row>
    <row r="809" spans="1:3" x14ac:dyDescent="0.2">
      <c r="A809" s="206">
        <v>44791</v>
      </c>
      <c r="B809" s="207">
        <v>483.293701</v>
      </c>
      <c r="C809">
        <v>12.070974</v>
      </c>
    </row>
    <row r="810" spans="1:3" x14ac:dyDescent="0.2">
      <c r="A810" s="206">
        <v>44792</v>
      </c>
      <c r="B810" s="207">
        <v>469.53659099999999</v>
      </c>
      <c r="C810">
        <v>16.636593000000001</v>
      </c>
    </row>
    <row r="811" spans="1:3" x14ac:dyDescent="0.2">
      <c r="A811" s="206">
        <v>44795</v>
      </c>
      <c r="B811" s="207">
        <v>453.18756100000002</v>
      </c>
      <c r="C811">
        <v>15.050653000000001</v>
      </c>
    </row>
    <row r="812" spans="1:3" x14ac:dyDescent="0.2">
      <c r="A812" s="206">
        <v>44796</v>
      </c>
      <c r="B812" s="207">
        <v>459.01937900000001</v>
      </c>
      <c r="C812">
        <v>17.779237999999999</v>
      </c>
    </row>
    <row r="813" spans="1:3" x14ac:dyDescent="0.2">
      <c r="A813" s="206">
        <v>44797</v>
      </c>
      <c r="B813" s="207">
        <v>461.76083399999999</v>
      </c>
      <c r="C813">
        <v>12.214112999999999</v>
      </c>
    </row>
    <row r="814" spans="1:3" x14ac:dyDescent="0.2">
      <c r="A814" s="206">
        <v>44798</v>
      </c>
      <c r="B814" s="207">
        <v>457.77328499999999</v>
      </c>
      <c r="C814">
        <v>11.255808999999999</v>
      </c>
    </row>
    <row r="815" spans="1:3" x14ac:dyDescent="0.2">
      <c r="A815" s="206">
        <v>44799</v>
      </c>
      <c r="B815" s="207">
        <v>463.60507200000001</v>
      </c>
      <c r="C815">
        <v>11.252560000000001</v>
      </c>
    </row>
    <row r="816" spans="1:3" x14ac:dyDescent="0.2">
      <c r="A816" s="206">
        <v>44802</v>
      </c>
      <c r="B816" s="207">
        <v>451.94143700000001</v>
      </c>
      <c r="C816">
        <v>11.647724999999999</v>
      </c>
    </row>
    <row r="817" spans="1:3" x14ac:dyDescent="0.2">
      <c r="A817" s="206">
        <v>44803</v>
      </c>
      <c r="B817" s="207">
        <v>469.63629200000003</v>
      </c>
      <c r="C817">
        <v>14.421066</v>
      </c>
    </row>
    <row r="818" spans="1:3" x14ac:dyDescent="0.2">
      <c r="A818" s="206">
        <v>44805</v>
      </c>
      <c r="B818" s="207">
        <v>465.449341</v>
      </c>
      <c r="C818">
        <v>13.385159</v>
      </c>
    </row>
    <row r="819" spans="1:3" x14ac:dyDescent="0.2">
      <c r="A819" s="206">
        <v>44806</v>
      </c>
      <c r="B819" s="207">
        <v>460.315338</v>
      </c>
      <c r="C819">
        <v>10.806706999999999</v>
      </c>
    </row>
    <row r="820" spans="1:3" x14ac:dyDescent="0.2">
      <c r="A820" s="206">
        <v>44809</v>
      </c>
      <c r="B820" s="207">
        <v>457.57388300000002</v>
      </c>
      <c r="C820">
        <v>9.3781079999999992</v>
      </c>
    </row>
    <row r="821" spans="1:3" x14ac:dyDescent="0.2">
      <c r="A821" s="206">
        <v>44810</v>
      </c>
      <c r="B821" s="207">
        <v>456.32775900000001</v>
      </c>
      <c r="C821">
        <v>9.8058750000000003</v>
      </c>
    </row>
    <row r="822" spans="1:3" x14ac:dyDescent="0.2">
      <c r="A822" s="206">
        <v>44811</v>
      </c>
      <c r="B822" s="207">
        <v>444.46475199999998</v>
      </c>
      <c r="C822">
        <v>20.764507999999999</v>
      </c>
    </row>
    <row r="823" spans="1:3" x14ac:dyDescent="0.2">
      <c r="A823" s="206">
        <v>44812</v>
      </c>
      <c r="B823" s="207">
        <v>440.82607999999999</v>
      </c>
      <c r="C823">
        <v>19.336013999999999</v>
      </c>
    </row>
    <row r="824" spans="1:3" x14ac:dyDescent="0.2">
      <c r="A824" s="206">
        <v>44813</v>
      </c>
      <c r="B824" s="207">
        <v>444.51458700000001</v>
      </c>
      <c r="C824">
        <v>14.294288999999999</v>
      </c>
    </row>
    <row r="825" spans="1:3" x14ac:dyDescent="0.2">
      <c r="A825" s="206">
        <v>44816</v>
      </c>
      <c r="B825" s="207">
        <v>449.598724</v>
      </c>
      <c r="C825">
        <v>8.9626330000000003</v>
      </c>
    </row>
    <row r="826" spans="1:3" x14ac:dyDescent="0.2">
      <c r="A826" s="206">
        <v>44817</v>
      </c>
      <c r="B826" s="207">
        <v>455.38070699999997</v>
      </c>
      <c r="C826">
        <v>10.66128</v>
      </c>
    </row>
    <row r="827" spans="1:3" x14ac:dyDescent="0.2">
      <c r="A827" s="206">
        <v>44818</v>
      </c>
      <c r="B827" s="207">
        <v>448.80123900000001</v>
      </c>
      <c r="C827">
        <v>10.360461000000001</v>
      </c>
    </row>
    <row r="828" spans="1:3" x14ac:dyDescent="0.2">
      <c r="A828" s="206">
        <v>44819</v>
      </c>
      <c r="B828" s="207">
        <v>445.86038200000002</v>
      </c>
      <c r="C828">
        <v>10.356712999999999</v>
      </c>
    </row>
    <row r="829" spans="1:3" x14ac:dyDescent="0.2">
      <c r="A829" s="206">
        <v>44820</v>
      </c>
      <c r="B829" s="207">
        <v>431.15621900000002</v>
      </c>
      <c r="C829">
        <v>20.992324</v>
      </c>
    </row>
    <row r="830" spans="1:3" x14ac:dyDescent="0.2">
      <c r="A830" s="206">
        <v>44823</v>
      </c>
      <c r="B830" s="207">
        <v>424.12814300000002</v>
      </c>
      <c r="C830">
        <v>15.236141999999999</v>
      </c>
    </row>
    <row r="831" spans="1:3" x14ac:dyDescent="0.2">
      <c r="A831" s="206">
        <v>44824</v>
      </c>
      <c r="B831" s="207">
        <v>432.90078699999998</v>
      </c>
      <c r="C831">
        <v>17.557661</v>
      </c>
    </row>
    <row r="832" spans="1:3" x14ac:dyDescent="0.2">
      <c r="A832" s="206">
        <v>44825</v>
      </c>
      <c r="B832" s="207">
        <v>426.32128899999998</v>
      </c>
      <c r="C832">
        <v>10.831068</v>
      </c>
    </row>
    <row r="833" spans="1:3" x14ac:dyDescent="0.2">
      <c r="A833" s="206">
        <v>44826</v>
      </c>
      <c r="B833" s="207">
        <v>430.857147</v>
      </c>
      <c r="C833">
        <v>13.600785999999999</v>
      </c>
    </row>
    <row r="834" spans="1:3" x14ac:dyDescent="0.2">
      <c r="A834" s="206">
        <v>44827</v>
      </c>
      <c r="B834" s="207">
        <v>421.78543100000002</v>
      </c>
      <c r="C834">
        <v>13.441609</v>
      </c>
    </row>
    <row r="835" spans="1:3" x14ac:dyDescent="0.2">
      <c r="A835" s="206">
        <v>44830</v>
      </c>
      <c r="B835" s="207">
        <v>396.26495399999999</v>
      </c>
      <c r="C835">
        <v>33.230938000000002</v>
      </c>
    </row>
    <row r="836" spans="1:3" x14ac:dyDescent="0.2">
      <c r="A836" s="206">
        <v>44831</v>
      </c>
      <c r="B836" s="207">
        <v>397.56091300000003</v>
      </c>
      <c r="C836">
        <v>21.932746999999999</v>
      </c>
    </row>
    <row r="837" spans="1:3" x14ac:dyDescent="0.2">
      <c r="A837" s="206">
        <v>44832</v>
      </c>
      <c r="B837" s="207">
        <v>397.85998499999999</v>
      </c>
      <c r="C837">
        <v>18.114879999999999</v>
      </c>
    </row>
    <row r="838" spans="1:3" x14ac:dyDescent="0.2">
      <c r="A838" s="206">
        <v>44833</v>
      </c>
      <c r="B838" s="207">
        <v>401.00021400000003</v>
      </c>
      <c r="C838">
        <v>20.725995000000001</v>
      </c>
    </row>
    <row r="839" spans="1:3" x14ac:dyDescent="0.2">
      <c r="A839" s="206">
        <v>44834</v>
      </c>
      <c r="B839" s="207">
        <v>403.342896</v>
      </c>
      <c r="C839">
        <v>20.951277000000001</v>
      </c>
    </row>
    <row r="840" spans="1:3" x14ac:dyDescent="0.2">
      <c r="A840" s="206">
        <v>44837</v>
      </c>
      <c r="B840" s="207">
        <v>396.41449</v>
      </c>
      <c r="C840">
        <v>20.332429999999999</v>
      </c>
    </row>
    <row r="841" spans="1:3" x14ac:dyDescent="0.2">
      <c r="A841" s="206">
        <v>44838</v>
      </c>
      <c r="B841" s="207">
        <v>406.63262900000001</v>
      </c>
      <c r="C841">
        <v>12.761424999999999</v>
      </c>
    </row>
    <row r="842" spans="1:3" x14ac:dyDescent="0.2">
      <c r="A842" s="206">
        <v>44840</v>
      </c>
      <c r="B842" s="207">
        <v>412.81338499999998</v>
      </c>
      <c r="C842">
        <v>12.771198999999999</v>
      </c>
    </row>
    <row r="843" spans="1:3" x14ac:dyDescent="0.2">
      <c r="A843" s="206">
        <v>44841</v>
      </c>
      <c r="B843" s="207">
        <v>410.86944599999998</v>
      </c>
      <c r="C843">
        <v>10.670854</v>
      </c>
    </row>
    <row r="844" spans="1:3" x14ac:dyDescent="0.2">
      <c r="A844" s="206">
        <v>44844</v>
      </c>
      <c r="B844" s="207">
        <v>394.71978799999999</v>
      </c>
      <c r="C844">
        <v>32.914630000000002</v>
      </c>
    </row>
    <row r="845" spans="1:3" x14ac:dyDescent="0.2">
      <c r="A845" s="206">
        <v>44845</v>
      </c>
      <c r="B845" s="207">
        <v>392.12786899999998</v>
      </c>
      <c r="C845">
        <v>14.641301</v>
      </c>
    </row>
    <row r="846" spans="1:3" x14ac:dyDescent="0.2">
      <c r="A846" s="206">
        <v>44846</v>
      </c>
      <c r="B846" s="207">
        <v>395.317902</v>
      </c>
      <c r="C846">
        <v>14.287343999999999</v>
      </c>
    </row>
    <row r="847" spans="1:3" x14ac:dyDescent="0.2">
      <c r="A847" s="206">
        <v>44847</v>
      </c>
      <c r="B847" s="207">
        <v>397.76031499999999</v>
      </c>
      <c r="C847">
        <v>12.584114</v>
      </c>
    </row>
    <row r="848" spans="1:3" x14ac:dyDescent="0.2">
      <c r="A848" s="206">
        <v>44848</v>
      </c>
      <c r="B848" s="207">
        <v>395.01886000000002</v>
      </c>
      <c r="C848">
        <v>12.87547</v>
      </c>
    </row>
    <row r="849" spans="1:3" x14ac:dyDescent="0.2">
      <c r="A849" s="206">
        <v>44851</v>
      </c>
      <c r="B849" s="207">
        <v>394.86932400000001</v>
      </c>
      <c r="C849">
        <v>9.5435560000000006</v>
      </c>
    </row>
    <row r="850" spans="1:3" x14ac:dyDescent="0.2">
      <c r="A850" s="206">
        <v>44852</v>
      </c>
      <c r="B850" s="207">
        <v>402.993988</v>
      </c>
      <c r="C850">
        <v>14.215544</v>
      </c>
    </row>
    <row r="851" spans="1:3" x14ac:dyDescent="0.2">
      <c r="A851" s="206">
        <v>44853</v>
      </c>
      <c r="B851" s="207">
        <v>397.81015000000002</v>
      </c>
      <c r="C851">
        <v>8.6484349999999992</v>
      </c>
    </row>
    <row r="852" spans="1:3" x14ac:dyDescent="0.2">
      <c r="A852" s="206">
        <v>44854</v>
      </c>
      <c r="B852" s="207">
        <v>396.86309799999998</v>
      </c>
      <c r="C852">
        <v>10.747183</v>
      </c>
    </row>
    <row r="853" spans="1:3" x14ac:dyDescent="0.2">
      <c r="A853" s="206">
        <v>44855</v>
      </c>
      <c r="B853" s="207">
        <v>396.81323200000003</v>
      </c>
      <c r="C853">
        <v>10.279617999999999</v>
      </c>
    </row>
    <row r="854" spans="1:3" x14ac:dyDescent="0.2">
      <c r="A854" s="206">
        <v>44858</v>
      </c>
      <c r="B854" s="207">
        <v>400.35223400000001</v>
      </c>
      <c r="C854">
        <v>2.8712049999999998</v>
      </c>
    </row>
    <row r="855" spans="1:3" x14ac:dyDescent="0.2">
      <c r="A855" s="206">
        <v>44859</v>
      </c>
      <c r="B855" s="207">
        <v>403.29306000000003</v>
      </c>
      <c r="C855">
        <v>17.979661</v>
      </c>
    </row>
    <row r="856" spans="1:3" x14ac:dyDescent="0.2">
      <c r="A856" s="206">
        <v>44861</v>
      </c>
      <c r="B856" s="207">
        <v>406.433289</v>
      </c>
      <c r="C856">
        <v>14.614841</v>
      </c>
    </row>
    <row r="857" spans="1:3" x14ac:dyDescent="0.2">
      <c r="A857" s="206">
        <v>44862</v>
      </c>
      <c r="B857" s="207">
        <v>408.62643400000002</v>
      </c>
      <c r="C857">
        <v>12.488937999999999</v>
      </c>
    </row>
    <row r="858" spans="1:3" x14ac:dyDescent="0.2">
      <c r="A858" s="206">
        <v>44865</v>
      </c>
      <c r="B858" s="207">
        <v>411.46758999999997</v>
      </c>
      <c r="C858">
        <v>9.9282179999999993</v>
      </c>
    </row>
    <row r="859" spans="1:3" x14ac:dyDescent="0.2">
      <c r="A859" s="206">
        <v>44866</v>
      </c>
      <c r="B859" s="207">
        <v>420.040863</v>
      </c>
      <c r="C859">
        <v>17.324892999999999</v>
      </c>
    </row>
    <row r="860" spans="1:3" x14ac:dyDescent="0.2">
      <c r="A860" s="206">
        <v>44867</v>
      </c>
      <c r="B860" s="207">
        <v>420.83837899999997</v>
      </c>
      <c r="C860">
        <v>12.433578000000001</v>
      </c>
    </row>
    <row r="861" spans="1:3" x14ac:dyDescent="0.2">
      <c r="A861" s="206">
        <v>44868</v>
      </c>
      <c r="B861" s="207">
        <v>414.95669600000002</v>
      </c>
      <c r="C861">
        <v>10.987519000000001</v>
      </c>
    </row>
    <row r="862" spans="1:3" x14ac:dyDescent="0.2">
      <c r="A862" s="206">
        <v>44869</v>
      </c>
      <c r="B862" s="207">
        <v>424.02844199999998</v>
      </c>
      <c r="C862">
        <v>12.277023</v>
      </c>
    </row>
    <row r="863" spans="1:3" x14ac:dyDescent="0.2">
      <c r="A863" s="206">
        <v>44872</v>
      </c>
      <c r="B863" s="207">
        <v>433.648438</v>
      </c>
      <c r="C863">
        <v>15.058076</v>
      </c>
    </row>
    <row r="864" spans="1:3" x14ac:dyDescent="0.2">
      <c r="A864" s="206">
        <v>44874</v>
      </c>
      <c r="B864" s="207">
        <v>431.80419899999998</v>
      </c>
      <c r="C864">
        <v>14.471443000000001</v>
      </c>
    </row>
    <row r="865" spans="1:3" x14ac:dyDescent="0.2">
      <c r="A865" s="206">
        <v>44875</v>
      </c>
      <c r="B865" s="207">
        <v>410.91931199999999</v>
      </c>
      <c r="C865">
        <v>26.251660000000001</v>
      </c>
    </row>
    <row r="866" spans="1:3" x14ac:dyDescent="0.2">
      <c r="A866" s="206">
        <v>44876</v>
      </c>
      <c r="B866" s="207">
        <v>422.18417399999998</v>
      </c>
      <c r="C866">
        <v>19.296400999999999</v>
      </c>
    </row>
    <row r="867" spans="1:3" x14ac:dyDescent="0.2">
      <c r="A867" s="206">
        <v>44879</v>
      </c>
      <c r="B867" s="207">
        <v>432.352509</v>
      </c>
      <c r="C867">
        <v>17.996082999999999</v>
      </c>
    </row>
    <row r="868" spans="1:3" x14ac:dyDescent="0.2">
      <c r="A868" s="206">
        <v>44880</v>
      </c>
      <c r="B868" s="207">
        <v>435.79177900000002</v>
      </c>
      <c r="C868">
        <v>10.696024</v>
      </c>
    </row>
    <row r="869" spans="1:3" x14ac:dyDescent="0.2">
      <c r="A869" s="206">
        <v>44881</v>
      </c>
      <c r="B869" s="207">
        <v>430.20916699999998</v>
      </c>
      <c r="C869">
        <v>8.2061689999999992</v>
      </c>
    </row>
    <row r="870" spans="1:3" x14ac:dyDescent="0.2">
      <c r="A870" s="206">
        <v>44882</v>
      </c>
      <c r="B870" s="207">
        <v>421.83526599999999</v>
      </c>
      <c r="C870">
        <v>15.621809000000001</v>
      </c>
    </row>
    <row r="871" spans="1:3" x14ac:dyDescent="0.2">
      <c r="A871" s="206">
        <v>44883</v>
      </c>
      <c r="B871" s="207">
        <v>422.48324600000001</v>
      </c>
      <c r="C871">
        <v>9.8519620000000003</v>
      </c>
    </row>
    <row r="872" spans="1:3" x14ac:dyDescent="0.2">
      <c r="A872" s="206">
        <v>44886</v>
      </c>
      <c r="B872" s="207">
        <v>419.79165599999999</v>
      </c>
      <c r="C872">
        <v>9.4978119999999997</v>
      </c>
    </row>
    <row r="873" spans="1:3" x14ac:dyDescent="0.2">
      <c r="A873" s="206">
        <v>44887</v>
      </c>
      <c r="B873" s="207">
        <v>423.38046300000002</v>
      </c>
      <c r="C873">
        <v>6.4076139999999997</v>
      </c>
    </row>
    <row r="874" spans="1:3" x14ac:dyDescent="0.2">
      <c r="A874" s="206">
        <v>44888</v>
      </c>
      <c r="B874" s="207">
        <v>422.73245200000002</v>
      </c>
      <c r="C874">
        <v>6.5682410000000004</v>
      </c>
    </row>
    <row r="875" spans="1:3" x14ac:dyDescent="0.2">
      <c r="A875" s="206">
        <v>44889</v>
      </c>
      <c r="B875" s="207">
        <v>422.084473</v>
      </c>
      <c r="C875">
        <v>6.7686130000000002</v>
      </c>
    </row>
    <row r="876" spans="1:3" x14ac:dyDescent="0.2">
      <c r="A876" s="206">
        <v>44890</v>
      </c>
      <c r="B876" s="207">
        <v>431.85406499999999</v>
      </c>
      <c r="C876">
        <v>18.764073</v>
      </c>
    </row>
    <row r="877" spans="1:3" x14ac:dyDescent="0.2">
      <c r="A877" s="206">
        <v>44893</v>
      </c>
      <c r="B877" s="207">
        <v>431.90390000000002</v>
      </c>
      <c r="C877">
        <v>10.701207999999999</v>
      </c>
    </row>
    <row r="878" spans="1:3" x14ac:dyDescent="0.2">
      <c r="A878" s="206">
        <v>44894</v>
      </c>
      <c r="B878" s="207">
        <v>431.80419899999998</v>
      </c>
      <c r="C878">
        <v>8.6301050000000004</v>
      </c>
    </row>
    <row r="879" spans="1:3" x14ac:dyDescent="0.2">
      <c r="A879" s="206">
        <v>44895</v>
      </c>
      <c r="B879" s="207">
        <v>438.03476000000001</v>
      </c>
      <c r="C879">
        <v>14.727892000000001</v>
      </c>
    </row>
    <row r="880" spans="1:3" x14ac:dyDescent="0.2">
      <c r="A880" s="206">
        <v>44896</v>
      </c>
      <c r="B880" s="207">
        <v>436.88836700000002</v>
      </c>
      <c r="C880">
        <v>8.9093099999999996</v>
      </c>
    </row>
    <row r="881" spans="1:3" x14ac:dyDescent="0.2">
      <c r="A881" s="206">
        <v>44897</v>
      </c>
      <c r="B881" s="207">
        <v>434.047211</v>
      </c>
      <c r="C881">
        <v>8.3526579999999999</v>
      </c>
    </row>
    <row r="882" spans="1:3" x14ac:dyDescent="0.2">
      <c r="A882" s="206">
        <v>44900</v>
      </c>
      <c r="B882" s="207">
        <v>427.41787699999998</v>
      </c>
      <c r="C882">
        <v>12.857806999999999</v>
      </c>
    </row>
    <row r="883" spans="1:3" x14ac:dyDescent="0.2">
      <c r="A883" s="206">
        <v>44901</v>
      </c>
      <c r="B883" s="207">
        <v>425.77301</v>
      </c>
      <c r="C883">
        <v>8.4618310000000001</v>
      </c>
    </row>
    <row r="884" spans="1:3" x14ac:dyDescent="0.2">
      <c r="A884" s="206">
        <v>44902</v>
      </c>
      <c r="B884" s="207">
        <v>418.79473899999999</v>
      </c>
      <c r="C884">
        <v>12.133315</v>
      </c>
    </row>
    <row r="885" spans="1:3" x14ac:dyDescent="0.2">
      <c r="A885" s="206">
        <v>44903</v>
      </c>
      <c r="B885" s="207">
        <v>415.90377799999999</v>
      </c>
      <c r="C885">
        <v>9.5399229999999999</v>
      </c>
    </row>
    <row r="886" spans="1:3" x14ac:dyDescent="0.2">
      <c r="A886" s="206">
        <v>44904</v>
      </c>
      <c r="B886" s="207">
        <v>412.01586900000001</v>
      </c>
      <c r="C886">
        <v>9.9202189999999995</v>
      </c>
    </row>
    <row r="887" spans="1:3" x14ac:dyDescent="0.2">
      <c r="A887" s="206">
        <v>44907</v>
      </c>
      <c r="B887" s="207">
        <v>412.86322000000001</v>
      </c>
      <c r="C887">
        <v>8.0092289999999995</v>
      </c>
    </row>
    <row r="888" spans="1:3" x14ac:dyDescent="0.2">
      <c r="A888" s="206">
        <v>44908</v>
      </c>
      <c r="B888" s="207">
        <v>417.19970699999999</v>
      </c>
      <c r="C888">
        <v>9.7178939999999994</v>
      </c>
    </row>
    <row r="889" spans="1:3" x14ac:dyDescent="0.2">
      <c r="A889" s="206">
        <v>44909</v>
      </c>
      <c r="B889" s="207">
        <v>416.601563</v>
      </c>
      <c r="C889">
        <v>6.314883</v>
      </c>
    </row>
    <row r="890" spans="1:3" x14ac:dyDescent="0.2">
      <c r="A890" s="206">
        <v>44910</v>
      </c>
      <c r="B890" s="207">
        <v>415.40533399999998</v>
      </c>
      <c r="C890">
        <v>7.5426010000000003</v>
      </c>
    </row>
    <row r="891" spans="1:3" x14ac:dyDescent="0.2">
      <c r="A891" s="206">
        <v>44911</v>
      </c>
      <c r="B891" s="207">
        <v>420.2901</v>
      </c>
      <c r="C891">
        <v>50.949198000000003</v>
      </c>
    </row>
    <row r="892" spans="1:3" x14ac:dyDescent="0.2">
      <c r="A892" s="206">
        <v>44914</v>
      </c>
      <c r="B892" s="207">
        <v>416.70126299999998</v>
      </c>
      <c r="C892">
        <v>9.8091030000000003</v>
      </c>
    </row>
    <row r="893" spans="1:3" x14ac:dyDescent="0.2">
      <c r="A893" s="206">
        <v>44915</v>
      </c>
      <c r="B893" s="207">
        <v>409.22457900000001</v>
      </c>
      <c r="C893">
        <v>12.341042</v>
      </c>
    </row>
    <row r="894" spans="1:3" x14ac:dyDescent="0.2">
      <c r="A894" s="206">
        <v>44916</v>
      </c>
      <c r="B894" s="207">
        <v>401.34912100000003</v>
      </c>
      <c r="C894">
        <v>11.606059</v>
      </c>
    </row>
    <row r="895" spans="1:3" x14ac:dyDescent="0.2">
      <c r="A895" s="206">
        <v>44917</v>
      </c>
      <c r="B895" s="207">
        <v>393.22445699999997</v>
      </c>
      <c r="C895">
        <v>14.908929000000001</v>
      </c>
    </row>
    <row r="896" spans="1:3" x14ac:dyDescent="0.2">
      <c r="A896" s="206">
        <v>44918</v>
      </c>
      <c r="B896" s="207">
        <v>377.17446899999999</v>
      </c>
      <c r="C896">
        <v>19.902885999999999</v>
      </c>
    </row>
    <row r="897" spans="1:3" x14ac:dyDescent="0.2">
      <c r="A897" s="206">
        <v>44921</v>
      </c>
      <c r="B897" s="207">
        <v>383.604401</v>
      </c>
      <c r="C897">
        <v>16.979026000000001</v>
      </c>
    </row>
    <row r="898" spans="1:3" x14ac:dyDescent="0.2">
      <c r="A898" s="206">
        <v>44922</v>
      </c>
      <c r="B898" s="207">
        <v>392.92535400000003</v>
      </c>
      <c r="C898">
        <v>14.372460999999999</v>
      </c>
    </row>
    <row r="899" spans="1:3" x14ac:dyDescent="0.2">
      <c r="A899" s="206">
        <v>44923</v>
      </c>
      <c r="B899" s="207">
        <v>390.08422899999999</v>
      </c>
      <c r="C899">
        <v>8.4439170000000008</v>
      </c>
    </row>
    <row r="900" spans="1:3" x14ac:dyDescent="0.2">
      <c r="A900" s="206">
        <v>44924</v>
      </c>
      <c r="B900" s="207">
        <v>384.70098899999999</v>
      </c>
      <c r="C900">
        <v>15.627402999999999</v>
      </c>
    </row>
    <row r="901" spans="1:3" x14ac:dyDescent="0.2">
      <c r="A901" s="206">
        <v>44925</v>
      </c>
      <c r="B901" s="207">
        <v>386.74465900000001</v>
      </c>
      <c r="C901">
        <v>9.1986729999999994</v>
      </c>
    </row>
    <row r="902" spans="1:3" x14ac:dyDescent="0.2">
      <c r="A902" s="206">
        <v>44928</v>
      </c>
      <c r="B902" s="207">
        <v>393.57333399999999</v>
      </c>
      <c r="C902">
        <v>10.501357</v>
      </c>
    </row>
    <row r="903" spans="1:3" x14ac:dyDescent="0.2">
      <c r="A903" s="206">
        <v>44929</v>
      </c>
      <c r="B903" s="207">
        <v>392.67614700000001</v>
      </c>
      <c r="C903">
        <v>9.4312199999999997</v>
      </c>
    </row>
    <row r="904" spans="1:3" x14ac:dyDescent="0.2">
      <c r="A904" s="206">
        <v>44930</v>
      </c>
      <c r="B904" s="207">
        <v>384.40194700000001</v>
      </c>
      <c r="C904">
        <v>16.121048999999999</v>
      </c>
    </row>
    <row r="905" spans="1:3" x14ac:dyDescent="0.2">
      <c r="A905" s="206">
        <v>44931</v>
      </c>
      <c r="B905" s="207">
        <v>385.69790599999999</v>
      </c>
      <c r="C905">
        <v>10.443908</v>
      </c>
    </row>
    <row r="906" spans="1:3" x14ac:dyDescent="0.2">
      <c r="A906" s="206">
        <v>44932</v>
      </c>
      <c r="B906" s="207">
        <v>380.81310999999999</v>
      </c>
      <c r="C906">
        <v>8.7154690000000006</v>
      </c>
    </row>
    <row r="907" spans="1:3" x14ac:dyDescent="0.2">
      <c r="A907" s="206">
        <v>44935</v>
      </c>
      <c r="B907" s="207">
        <v>388.23998999999998</v>
      </c>
      <c r="C907">
        <v>14.693099</v>
      </c>
    </row>
    <row r="908" spans="1:3" x14ac:dyDescent="0.2">
      <c r="A908" s="206">
        <v>44936</v>
      </c>
      <c r="B908" s="207">
        <v>411.617096</v>
      </c>
      <c r="C908">
        <v>54.021379000000003</v>
      </c>
    </row>
    <row r="909" spans="1:3" x14ac:dyDescent="0.2">
      <c r="A909" s="206">
        <v>44937</v>
      </c>
      <c r="B909" s="207">
        <v>416.900665</v>
      </c>
      <c r="C909">
        <v>22.224360999999998</v>
      </c>
    </row>
    <row r="910" spans="1:3" x14ac:dyDescent="0.2">
      <c r="A910" s="206">
        <v>44938</v>
      </c>
      <c r="B910" s="207">
        <v>410.96914700000002</v>
      </c>
      <c r="C910">
        <v>12.479034</v>
      </c>
    </row>
    <row r="911" spans="1:3" x14ac:dyDescent="0.2">
      <c r="A911" s="206">
        <v>44939</v>
      </c>
      <c r="B911" s="207">
        <v>410.22146600000002</v>
      </c>
      <c r="C911">
        <v>10.449630000000001</v>
      </c>
    </row>
    <row r="912" spans="1:3" x14ac:dyDescent="0.2">
      <c r="A912" s="206">
        <v>44942</v>
      </c>
      <c r="B912" s="207">
        <v>411.71679699999999</v>
      </c>
      <c r="C912">
        <v>11.46214</v>
      </c>
    </row>
    <row r="913" spans="1:3" x14ac:dyDescent="0.2">
      <c r="A913" s="206">
        <v>44943</v>
      </c>
      <c r="B913" s="207">
        <v>414.00964399999998</v>
      </c>
      <c r="C913">
        <v>12.337968999999999</v>
      </c>
    </row>
    <row r="914" spans="1:3" x14ac:dyDescent="0.2">
      <c r="A914" s="206">
        <v>44944</v>
      </c>
      <c r="B914" s="207">
        <v>407.13110399999999</v>
      </c>
      <c r="C914">
        <v>13.310316</v>
      </c>
    </row>
    <row r="915" spans="1:3" x14ac:dyDescent="0.2">
      <c r="A915" s="206">
        <v>44945</v>
      </c>
      <c r="B915" s="207">
        <v>399.50485200000003</v>
      </c>
      <c r="C915">
        <v>13.126519999999999</v>
      </c>
    </row>
    <row r="916" spans="1:3" x14ac:dyDescent="0.2">
      <c r="A916" s="206">
        <v>44946</v>
      </c>
      <c r="B916" s="207">
        <v>401.8974</v>
      </c>
      <c r="C916">
        <v>23.906113999999999</v>
      </c>
    </row>
    <row r="917" spans="1:3" x14ac:dyDescent="0.2">
      <c r="A917" s="206">
        <v>44949</v>
      </c>
      <c r="B917" s="207">
        <v>407.13110399999999</v>
      </c>
      <c r="C917">
        <v>13.113182999999999</v>
      </c>
    </row>
    <row r="918" spans="1:3" x14ac:dyDescent="0.2">
      <c r="A918" s="206">
        <v>44950</v>
      </c>
      <c r="B918" s="207">
        <v>420.83837899999997</v>
      </c>
      <c r="C918">
        <v>30.197475000000001</v>
      </c>
    </row>
    <row r="919" spans="1:3" x14ac:dyDescent="0.2">
      <c r="A919" s="206">
        <v>44951</v>
      </c>
      <c r="B919" s="207">
        <v>417.74798600000003</v>
      </c>
      <c r="C919">
        <v>22.975580999999998</v>
      </c>
    </row>
    <row r="920" spans="1:3" x14ac:dyDescent="0.2">
      <c r="A920" s="206">
        <v>44953</v>
      </c>
      <c r="B920" s="207">
        <v>444.21551499999998</v>
      </c>
      <c r="C920">
        <v>63.360467</v>
      </c>
    </row>
    <row r="921" spans="1:3" x14ac:dyDescent="0.2">
      <c r="A921" s="206">
        <v>44956</v>
      </c>
      <c r="B921" s="207">
        <v>442.27157599999998</v>
      </c>
      <c r="C921">
        <v>18.316742999999999</v>
      </c>
    </row>
    <row r="922" spans="1:3" x14ac:dyDescent="0.2">
      <c r="A922" s="206">
        <v>44957</v>
      </c>
      <c r="B922" s="207">
        <v>450.695313</v>
      </c>
      <c r="C922">
        <v>25.154475000000001</v>
      </c>
    </row>
    <row r="923" spans="1:3" x14ac:dyDescent="0.2">
      <c r="A923" s="206">
        <v>44958</v>
      </c>
      <c r="B923" s="207">
        <v>445.26223800000002</v>
      </c>
      <c r="C923">
        <v>23.798589</v>
      </c>
    </row>
    <row r="924" spans="1:3" x14ac:dyDescent="0.2">
      <c r="A924" s="206">
        <v>44959</v>
      </c>
      <c r="B924" s="207">
        <v>443.41799900000001</v>
      </c>
      <c r="C924">
        <v>11.344554</v>
      </c>
    </row>
    <row r="925" spans="1:3" x14ac:dyDescent="0.2">
      <c r="A925" s="206">
        <v>44960</v>
      </c>
      <c r="B925" s="207">
        <v>444.06597900000003</v>
      </c>
      <c r="C925">
        <v>13.067403000000001</v>
      </c>
    </row>
    <row r="926" spans="1:3" x14ac:dyDescent="0.2">
      <c r="A926" s="206">
        <v>44963</v>
      </c>
      <c r="B926" s="207">
        <v>440.62670900000001</v>
      </c>
      <c r="C926">
        <v>6.7950840000000001</v>
      </c>
    </row>
    <row r="927" spans="1:3" x14ac:dyDescent="0.2">
      <c r="A927" s="206">
        <v>44964</v>
      </c>
      <c r="B927" s="207">
        <v>434.09707600000002</v>
      </c>
      <c r="C927">
        <v>9.0236450000000001</v>
      </c>
    </row>
    <row r="928" spans="1:3" x14ac:dyDescent="0.2">
      <c r="A928" s="206">
        <v>44965</v>
      </c>
      <c r="B928" s="207">
        <v>438.73260499999998</v>
      </c>
      <c r="C928">
        <v>8.6682670000000002</v>
      </c>
    </row>
    <row r="929" spans="1:3" x14ac:dyDescent="0.2">
      <c r="A929" s="206">
        <v>44966</v>
      </c>
      <c r="B929" s="207">
        <v>435.39300500000002</v>
      </c>
      <c r="C929">
        <v>7.349418</v>
      </c>
    </row>
    <row r="930" spans="1:3" x14ac:dyDescent="0.2">
      <c r="A930" s="206">
        <v>44967</v>
      </c>
      <c r="B930" s="207">
        <v>444.46475199999998</v>
      </c>
      <c r="C930">
        <v>14.798389999999999</v>
      </c>
    </row>
    <row r="931" spans="1:3" x14ac:dyDescent="0.2">
      <c r="A931" s="206">
        <v>44970</v>
      </c>
      <c r="B931" s="207">
        <v>439.67962599999998</v>
      </c>
      <c r="C931">
        <v>8.3337669999999999</v>
      </c>
    </row>
    <row r="932" spans="1:3" x14ac:dyDescent="0.2">
      <c r="A932" s="206">
        <v>44971</v>
      </c>
      <c r="B932" s="207">
        <v>439.18118299999998</v>
      </c>
      <c r="C932">
        <v>8.5655590000000004</v>
      </c>
    </row>
    <row r="933" spans="1:3" x14ac:dyDescent="0.2">
      <c r="A933" s="206">
        <v>44972</v>
      </c>
      <c r="B933" s="207">
        <v>442.77001999999999</v>
      </c>
      <c r="C933">
        <v>9.8570159999999998</v>
      </c>
    </row>
    <row r="934" spans="1:3" x14ac:dyDescent="0.2">
      <c r="A934" s="206">
        <v>44973</v>
      </c>
      <c r="B934" s="207">
        <v>440.227936</v>
      </c>
      <c r="C934">
        <v>7.6706880000000002</v>
      </c>
    </row>
    <row r="935" spans="1:3" x14ac:dyDescent="0.2">
      <c r="A935" s="206">
        <v>44974</v>
      </c>
      <c r="B935" s="207">
        <v>438.53323399999999</v>
      </c>
      <c r="C935">
        <v>6.9554450000000001</v>
      </c>
    </row>
    <row r="936" spans="1:3" x14ac:dyDescent="0.2">
      <c r="A936" s="206">
        <v>44977</v>
      </c>
      <c r="B936" s="207">
        <v>441.62359600000002</v>
      </c>
      <c r="C936">
        <v>9.7171970000000005</v>
      </c>
    </row>
    <row r="937" spans="1:3" x14ac:dyDescent="0.2">
      <c r="A937" s="206">
        <v>44978</v>
      </c>
      <c r="B937" s="207">
        <v>435.143799</v>
      </c>
      <c r="C937">
        <v>8.9579299999999993</v>
      </c>
    </row>
    <row r="938" spans="1:3" x14ac:dyDescent="0.2">
      <c r="A938" s="206">
        <v>44979</v>
      </c>
      <c r="B938" s="207">
        <v>428.11569200000002</v>
      </c>
      <c r="C938">
        <v>7.20913</v>
      </c>
    </row>
    <row r="939" spans="1:3" x14ac:dyDescent="0.2">
      <c r="A939" s="206">
        <v>44980</v>
      </c>
      <c r="B939" s="207">
        <v>431.85406499999999</v>
      </c>
      <c r="C939">
        <v>9.2789199999999994</v>
      </c>
    </row>
    <row r="940" spans="1:3" x14ac:dyDescent="0.2">
      <c r="A940" s="206">
        <v>44981</v>
      </c>
      <c r="B940" s="207">
        <v>426.42099000000002</v>
      </c>
      <c r="C940">
        <v>7.8950240000000003</v>
      </c>
    </row>
    <row r="941" spans="1:3" x14ac:dyDescent="0.2">
      <c r="A941" s="206">
        <v>44984</v>
      </c>
      <c r="B941" s="207">
        <v>416.65142800000001</v>
      </c>
      <c r="C941">
        <v>10.438928000000001</v>
      </c>
    </row>
    <row r="942" spans="1:3" x14ac:dyDescent="0.2">
      <c r="A942" s="206">
        <v>44985</v>
      </c>
      <c r="B942" s="207">
        <v>419.39288299999998</v>
      </c>
      <c r="C942">
        <v>9.6520879999999991</v>
      </c>
    </row>
    <row r="943" spans="1:3" x14ac:dyDescent="0.2">
      <c r="A943" s="206">
        <v>44986</v>
      </c>
      <c r="B943" s="207">
        <v>424.676422</v>
      </c>
      <c r="C943">
        <v>7.5951139999999997</v>
      </c>
    </row>
    <row r="944" spans="1:3" x14ac:dyDescent="0.2">
      <c r="A944" s="206">
        <v>44987</v>
      </c>
      <c r="B944" s="207">
        <v>419.14367700000003</v>
      </c>
      <c r="C944">
        <v>5.6611029999999998</v>
      </c>
    </row>
    <row r="945" spans="1:3" x14ac:dyDescent="0.2">
      <c r="A945" s="206">
        <v>44988</v>
      </c>
      <c r="B945" s="207">
        <v>426.67019699999997</v>
      </c>
      <c r="C945">
        <v>8.0275219999999994</v>
      </c>
    </row>
    <row r="946" spans="1:3" x14ac:dyDescent="0.2">
      <c r="A946" s="206">
        <v>44991</v>
      </c>
      <c r="B946" s="207">
        <v>438.73260499999998</v>
      </c>
      <c r="C946">
        <v>11.307064</v>
      </c>
    </row>
    <row r="947" spans="1:3" x14ac:dyDescent="0.2">
      <c r="A947" s="206">
        <v>44993</v>
      </c>
      <c r="B947" s="207">
        <v>437.935089</v>
      </c>
      <c r="C947">
        <v>7.8500519999999998</v>
      </c>
    </row>
    <row r="948" spans="1:3" x14ac:dyDescent="0.2">
      <c r="A948" s="206">
        <v>44994</v>
      </c>
      <c r="B948" s="207">
        <v>430.857147</v>
      </c>
      <c r="C948">
        <v>5.6967369999999997</v>
      </c>
    </row>
    <row r="949" spans="1:3" x14ac:dyDescent="0.2">
      <c r="A949" s="206">
        <v>44995</v>
      </c>
      <c r="B949" s="207">
        <v>434.49581899999998</v>
      </c>
      <c r="C949">
        <v>10.417014999999999</v>
      </c>
    </row>
    <row r="950" spans="1:3" x14ac:dyDescent="0.2">
      <c r="A950" s="206">
        <v>44998</v>
      </c>
      <c r="B950" s="207">
        <v>421.08758499999999</v>
      </c>
      <c r="C950">
        <v>8.7801690000000008</v>
      </c>
    </row>
    <row r="951" spans="1:3" x14ac:dyDescent="0.2">
      <c r="A951" s="206">
        <v>44999</v>
      </c>
      <c r="B951" s="207">
        <v>415.35546900000003</v>
      </c>
      <c r="C951">
        <v>9.1890429999999999</v>
      </c>
    </row>
    <row r="952" spans="1:3" x14ac:dyDescent="0.2">
      <c r="A952" s="206">
        <v>45000</v>
      </c>
      <c r="B952" s="207">
        <v>410.07193000000001</v>
      </c>
      <c r="C952">
        <v>7.6810090000000004</v>
      </c>
    </row>
    <row r="953" spans="1:3" x14ac:dyDescent="0.2">
      <c r="A953" s="206">
        <v>45001</v>
      </c>
      <c r="B953" s="207">
        <v>414.40841699999999</v>
      </c>
      <c r="C953">
        <v>11.854884999999999</v>
      </c>
    </row>
    <row r="954" spans="1:3" x14ac:dyDescent="0.2">
      <c r="A954" s="206">
        <v>45002</v>
      </c>
      <c r="B954" s="207">
        <v>417.698151</v>
      </c>
      <c r="C954">
        <v>8.6587010000000006</v>
      </c>
    </row>
    <row r="955" spans="1:3" x14ac:dyDescent="0.2">
      <c r="A955" s="206">
        <v>45005</v>
      </c>
      <c r="B955" s="207">
        <v>409.47378500000002</v>
      </c>
      <c r="C955">
        <v>10.075022000000001</v>
      </c>
    </row>
    <row r="956" spans="1:3" x14ac:dyDescent="0.2">
      <c r="A956" s="206">
        <v>45006</v>
      </c>
      <c r="B956" s="207">
        <v>411.26818800000001</v>
      </c>
      <c r="C956">
        <v>7.3919499999999996</v>
      </c>
    </row>
    <row r="957" spans="1:3" x14ac:dyDescent="0.2">
      <c r="A957" s="206">
        <v>45007</v>
      </c>
      <c r="B957" s="207">
        <v>414.80718999999999</v>
      </c>
      <c r="C957">
        <v>5.7280540000000002</v>
      </c>
    </row>
    <row r="958" spans="1:3" x14ac:dyDescent="0.2">
      <c r="A958" s="206">
        <v>45008</v>
      </c>
      <c r="B958" s="207">
        <v>417.84768700000001</v>
      </c>
      <c r="C958">
        <v>9.8174600000000005</v>
      </c>
    </row>
    <row r="959" spans="1:3" x14ac:dyDescent="0.2">
      <c r="A959" s="206">
        <v>45009</v>
      </c>
      <c r="B959" s="207">
        <v>415.20593300000002</v>
      </c>
      <c r="C959">
        <v>6.8779599999999999</v>
      </c>
    </row>
    <row r="960" spans="1:3" x14ac:dyDescent="0.2">
      <c r="A960" s="206">
        <v>45012</v>
      </c>
      <c r="B960" s="207">
        <v>410.769745</v>
      </c>
      <c r="C960">
        <v>7.4339329999999997</v>
      </c>
    </row>
    <row r="961" spans="1:3" x14ac:dyDescent="0.2">
      <c r="A961" s="206">
        <v>45013</v>
      </c>
      <c r="B961" s="207">
        <v>400.35223400000001</v>
      </c>
      <c r="C961">
        <v>9.5536589999999997</v>
      </c>
    </row>
    <row r="962" spans="1:3" x14ac:dyDescent="0.2">
      <c r="A962" s="206">
        <v>45014</v>
      </c>
      <c r="B962" s="207">
        <v>407.92861900000003</v>
      </c>
      <c r="C962">
        <v>10.478505999999999</v>
      </c>
    </row>
    <row r="963" spans="1:3" x14ac:dyDescent="0.2">
      <c r="A963" s="206">
        <v>45016</v>
      </c>
      <c r="B963" s="207">
        <v>419.49255399999998</v>
      </c>
      <c r="C963">
        <v>11.037881</v>
      </c>
    </row>
    <row r="964" spans="1:3" x14ac:dyDescent="0.2">
      <c r="A964" s="206">
        <v>45019</v>
      </c>
      <c r="B964" s="207">
        <v>422.93185399999999</v>
      </c>
      <c r="C964">
        <v>6.9483290000000002</v>
      </c>
    </row>
    <row r="965" spans="1:3" x14ac:dyDescent="0.2">
      <c r="A965" s="206">
        <v>45021</v>
      </c>
      <c r="B965" s="207">
        <v>425.22470099999998</v>
      </c>
      <c r="C965">
        <v>8.8213259999999991</v>
      </c>
    </row>
    <row r="966" spans="1:3" x14ac:dyDescent="0.2">
      <c r="A966" s="206">
        <v>45022</v>
      </c>
      <c r="B966" s="207">
        <v>436.29022200000003</v>
      </c>
      <c r="C966">
        <v>10.907492</v>
      </c>
    </row>
    <row r="967" spans="1:3" x14ac:dyDescent="0.2">
      <c r="A967" s="206">
        <v>45026</v>
      </c>
      <c r="B967" s="207">
        <v>459.86673000000002</v>
      </c>
      <c r="C967">
        <v>50.462653000000003</v>
      </c>
    </row>
    <row r="968" spans="1:3" x14ac:dyDescent="0.2">
      <c r="A968" s="206">
        <v>45027</v>
      </c>
      <c r="B968" s="207">
        <v>457.27484099999998</v>
      </c>
      <c r="C968">
        <v>14.495222</v>
      </c>
    </row>
    <row r="969" spans="1:3" x14ac:dyDescent="0.2">
      <c r="A969" s="206">
        <v>45028</v>
      </c>
      <c r="B969" s="207">
        <v>464.05367999999999</v>
      </c>
      <c r="C969">
        <v>13.552440000000001</v>
      </c>
    </row>
    <row r="970" spans="1:3" x14ac:dyDescent="0.2">
      <c r="A970" s="206">
        <v>45029</v>
      </c>
      <c r="B970" s="207">
        <v>468.04126000000002</v>
      </c>
      <c r="C970">
        <v>12.73367</v>
      </c>
    </row>
    <row r="971" spans="1:3" x14ac:dyDescent="0.2">
      <c r="A971" s="206">
        <v>45033</v>
      </c>
      <c r="B971" s="207">
        <v>470.68301400000001</v>
      </c>
      <c r="C971">
        <v>10.710167</v>
      </c>
    </row>
    <row r="972" spans="1:3" x14ac:dyDescent="0.2">
      <c r="A972" s="206">
        <v>45034</v>
      </c>
      <c r="B972" s="207">
        <v>471.530396</v>
      </c>
      <c r="C972">
        <v>16.140056000000001</v>
      </c>
    </row>
    <row r="973" spans="1:3" x14ac:dyDescent="0.2">
      <c r="A973" s="206">
        <v>45035</v>
      </c>
      <c r="B973" s="207">
        <v>467.94155899999998</v>
      </c>
      <c r="C973">
        <v>7.3686100000000003</v>
      </c>
    </row>
    <row r="974" spans="1:3" x14ac:dyDescent="0.2">
      <c r="A974" s="206">
        <v>45036</v>
      </c>
      <c r="B974" s="207">
        <v>475.31857300000001</v>
      </c>
      <c r="C974">
        <v>14.264206</v>
      </c>
    </row>
    <row r="975" spans="1:3" x14ac:dyDescent="0.2">
      <c r="A975" s="206">
        <v>45037</v>
      </c>
      <c r="B975" s="207">
        <v>469.73599200000001</v>
      </c>
      <c r="C975">
        <v>8.4781180000000003</v>
      </c>
    </row>
    <row r="976" spans="1:3" x14ac:dyDescent="0.2">
      <c r="A976" s="206">
        <v>45040</v>
      </c>
      <c r="B976" s="207">
        <v>473.72357199999999</v>
      </c>
      <c r="C976">
        <v>8.0205929999999999</v>
      </c>
    </row>
    <row r="977" spans="1:3" x14ac:dyDescent="0.2">
      <c r="A977" s="206">
        <v>45041</v>
      </c>
      <c r="B977" s="207">
        <v>472.07867399999998</v>
      </c>
      <c r="C977">
        <v>6.8883520000000003</v>
      </c>
    </row>
    <row r="978" spans="1:3" x14ac:dyDescent="0.2">
      <c r="A978" s="206">
        <v>45042</v>
      </c>
      <c r="B978" s="207">
        <v>476.71423299999998</v>
      </c>
      <c r="C978">
        <v>7.7914250000000003</v>
      </c>
    </row>
    <row r="979" spans="1:3" x14ac:dyDescent="0.2">
      <c r="A979" s="206">
        <v>45043</v>
      </c>
      <c r="B979" s="207">
        <v>480.10366800000003</v>
      </c>
      <c r="C979">
        <v>7.0857929999999998</v>
      </c>
    </row>
    <row r="980" spans="1:3" x14ac:dyDescent="0.2">
      <c r="A980" s="206">
        <v>45044</v>
      </c>
      <c r="B980" s="207">
        <v>483.44326799999999</v>
      </c>
      <c r="C980">
        <v>9.947813</v>
      </c>
    </row>
    <row r="981" spans="1:3" x14ac:dyDescent="0.2">
      <c r="A981" s="206">
        <v>45048</v>
      </c>
      <c r="B981" s="207">
        <v>478.75784299999998</v>
      </c>
      <c r="C981">
        <v>11.542592000000001</v>
      </c>
    </row>
    <row r="982" spans="1:3" x14ac:dyDescent="0.2">
      <c r="A982" s="206">
        <v>45049</v>
      </c>
      <c r="B982" s="207">
        <v>482.19714399999998</v>
      </c>
      <c r="C982">
        <v>8.5292329999999996</v>
      </c>
    </row>
    <row r="983" spans="1:3" x14ac:dyDescent="0.2">
      <c r="A983" s="206">
        <v>45050</v>
      </c>
      <c r="B983" s="207">
        <v>479.30612200000002</v>
      </c>
      <c r="C983">
        <v>5.6501010000000003</v>
      </c>
    </row>
    <row r="984" spans="1:3" x14ac:dyDescent="0.2">
      <c r="A984" s="206">
        <v>45051</v>
      </c>
      <c r="B984" s="207">
        <v>475.61764499999998</v>
      </c>
      <c r="C984">
        <v>4.8306740000000001</v>
      </c>
    </row>
    <row r="985" spans="1:3" x14ac:dyDescent="0.2">
      <c r="A985" s="206">
        <v>45054</v>
      </c>
      <c r="B985" s="207">
        <v>498.94494600000002</v>
      </c>
      <c r="C985">
        <v>23.515332999999998</v>
      </c>
    </row>
    <row r="986" spans="1:3" x14ac:dyDescent="0.2">
      <c r="A986" s="206">
        <v>45055</v>
      </c>
      <c r="B986" s="207">
        <v>502.08514400000001</v>
      </c>
      <c r="C986">
        <v>19.81878</v>
      </c>
    </row>
    <row r="987" spans="1:3" x14ac:dyDescent="0.2">
      <c r="A987" s="206">
        <v>45056</v>
      </c>
      <c r="B987" s="207">
        <v>507.91699199999999</v>
      </c>
      <c r="C987">
        <v>12.481403999999999</v>
      </c>
    </row>
    <row r="988" spans="1:3" x14ac:dyDescent="0.2">
      <c r="A988" s="206">
        <v>45057</v>
      </c>
      <c r="B988" s="207">
        <v>510.010468</v>
      </c>
      <c r="C988">
        <v>11.45402</v>
      </c>
    </row>
    <row r="989" spans="1:3" x14ac:dyDescent="0.2">
      <c r="A989" s="206">
        <v>45058</v>
      </c>
      <c r="B989" s="207">
        <v>514.34692399999994</v>
      </c>
      <c r="C989">
        <v>19.766717</v>
      </c>
    </row>
    <row r="990" spans="1:3" x14ac:dyDescent="0.2">
      <c r="A990" s="206">
        <v>45061</v>
      </c>
      <c r="B990" s="207">
        <v>529.20062299999995</v>
      </c>
      <c r="C990">
        <v>38.270066999999997</v>
      </c>
    </row>
    <row r="991" spans="1:3" x14ac:dyDescent="0.2">
      <c r="A991" s="206">
        <v>45062</v>
      </c>
      <c r="B991" s="207">
        <v>519.53082300000005</v>
      </c>
      <c r="C991">
        <v>16.514882</v>
      </c>
    </row>
    <row r="992" spans="1:3" x14ac:dyDescent="0.2">
      <c r="A992" s="206">
        <v>45063</v>
      </c>
      <c r="B992" s="207">
        <v>513.89831500000003</v>
      </c>
      <c r="C992">
        <v>13.684847</v>
      </c>
    </row>
    <row r="993" spans="1:3" x14ac:dyDescent="0.2">
      <c r="A993" s="206">
        <v>45064</v>
      </c>
      <c r="B993" s="207">
        <v>506.87023900000003</v>
      </c>
      <c r="C993">
        <v>12.293322</v>
      </c>
    </row>
    <row r="994" spans="1:3" x14ac:dyDescent="0.2">
      <c r="A994" s="206">
        <v>45065</v>
      </c>
      <c r="B994" s="207">
        <v>523.31897000000004</v>
      </c>
      <c r="C994">
        <v>19.34356</v>
      </c>
    </row>
    <row r="995" spans="1:3" x14ac:dyDescent="0.2">
      <c r="A995" s="206">
        <v>45068</v>
      </c>
      <c r="B995" s="207">
        <v>520.87658699999997</v>
      </c>
      <c r="C995">
        <v>9.9783390000000001</v>
      </c>
    </row>
    <row r="996" spans="1:3" x14ac:dyDescent="0.2">
      <c r="A996" s="206">
        <v>45069</v>
      </c>
      <c r="B996" s="207">
        <v>526.85797100000002</v>
      </c>
      <c r="C996">
        <v>12.256902</v>
      </c>
    </row>
    <row r="997" spans="1:3" x14ac:dyDescent="0.2">
      <c r="A997" s="206">
        <v>45070</v>
      </c>
      <c r="B997" s="207">
        <v>518.58374000000003</v>
      </c>
      <c r="C997">
        <v>7.6482840000000003</v>
      </c>
    </row>
    <row r="998" spans="1:3" x14ac:dyDescent="0.2">
      <c r="A998" s="206">
        <v>45071</v>
      </c>
      <c r="B998" s="207">
        <v>513.25030500000003</v>
      </c>
      <c r="C998">
        <v>11.543711999999999</v>
      </c>
    </row>
    <row r="999" spans="1:3" x14ac:dyDescent="0.2">
      <c r="A999" s="206">
        <v>45072</v>
      </c>
      <c r="B999" s="207">
        <v>516.83917199999996</v>
      </c>
      <c r="C999">
        <v>8.3605699999999992</v>
      </c>
    </row>
    <row r="1000" spans="1:3" x14ac:dyDescent="0.2">
      <c r="A1000" s="206">
        <v>45075</v>
      </c>
      <c r="B1000" s="207">
        <v>519.82983400000001</v>
      </c>
      <c r="C1000">
        <v>6.5965040000000004</v>
      </c>
    </row>
    <row r="1001" spans="1:3" x14ac:dyDescent="0.2">
      <c r="A1001" s="206">
        <v>45076</v>
      </c>
      <c r="B1001" s="207">
        <v>517.18804899999998</v>
      </c>
      <c r="C1001">
        <v>5.1346879999999997</v>
      </c>
    </row>
    <row r="1002" spans="1:3" x14ac:dyDescent="0.2">
      <c r="A1002" s="206">
        <v>45077</v>
      </c>
      <c r="B1002" s="207">
        <v>524.66479500000003</v>
      </c>
      <c r="C1002">
        <v>12.327284000000001</v>
      </c>
    </row>
    <row r="1003" spans="1:3" x14ac:dyDescent="0.2">
      <c r="A1003" s="206">
        <v>45078</v>
      </c>
      <c r="B1003" s="207">
        <v>533.53710899999999</v>
      </c>
      <c r="C1003">
        <v>12.511265</v>
      </c>
    </row>
    <row r="1004" spans="1:3" x14ac:dyDescent="0.2">
      <c r="A1004" s="206">
        <v>45079</v>
      </c>
      <c r="B1004" s="207">
        <v>534.23498500000005</v>
      </c>
      <c r="C1004">
        <v>12.294727999999999</v>
      </c>
    </row>
    <row r="1005" spans="1:3" x14ac:dyDescent="0.2">
      <c r="A1005" s="206">
        <v>45082</v>
      </c>
      <c r="B1005" s="207">
        <v>544.55279499999995</v>
      </c>
      <c r="C1005">
        <v>15.008324999999999</v>
      </c>
    </row>
    <row r="1006" spans="1:3" x14ac:dyDescent="0.2">
      <c r="A1006" s="206">
        <v>45083</v>
      </c>
      <c r="B1006" s="207">
        <v>554.02325399999995</v>
      </c>
      <c r="C1006">
        <v>15.395092</v>
      </c>
    </row>
    <row r="1007" spans="1:3" x14ac:dyDescent="0.2">
      <c r="A1007" s="206">
        <v>45084</v>
      </c>
      <c r="B1007" s="207">
        <v>566.18536400000005</v>
      </c>
      <c r="C1007">
        <v>20.855239000000001</v>
      </c>
    </row>
    <row r="1008" spans="1:3" x14ac:dyDescent="0.2">
      <c r="A1008" s="206">
        <v>45085</v>
      </c>
      <c r="B1008" s="207">
        <v>557.96099900000002</v>
      </c>
      <c r="C1008">
        <v>21.527339000000001</v>
      </c>
    </row>
    <row r="1009" spans="1:18" x14ac:dyDescent="0.2">
      <c r="A1009" s="206">
        <v>45086</v>
      </c>
      <c r="B1009" s="207">
        <v>560.55291699999998</v>
      </c>
      <c r="C1009">
        <v>9.3615329999999997</v>
      </c>
    </row>
    <row r="1010" spans="1:18" x14ac:dyDescent="0.2">
      <c r="A1010" s="206">
        <v>45089</v>
      </c>
      <c r="B1010" s="207">
        <v>562.39721699999996</v>
      </c>
      <c r="C1010">
        <v>7.5995720000000002</v>
      </c>
    </row>
    <row r="1011" spans="1:18" x14ac:dyDescent="0.2">
      <c r="A1011" s="206">
        <v>45090</v>
      </c>
      <c r="B1011" s="207">
        <v>560.45324700000003</v>
      </c>
      <c r="C1011">
        <v>12.845897000000001</v>
      </c>
    </row>
    <row r="1012" spans="1:18" x14ac:dyDescent="0.2">
      <c r="A1012" s="206">
        <v>45091</v>
      </c>
      <c r="B1012" s="207">
        <v>568.52807600000006</v>
      </c>
      <c r="C1012">
        <v>12.713255999999999</v>
      </c>
    </row>
    <row r="1013" spans="1:18" x14ac:dyDescent="0.2">
      <c r="A1013" s="206">
        <v>45092</v>
      </c>
      <c r="B1013" s="207">
        <v>566.68383800000004</v>
      </c>
      <c r="C1013">
        <v>12.475759</v>
      </c>
    </row>
    <row r="1014" spans="1:18" x14ac:dyDescent="0.2">
      <c r="A1014" s="206">
        <v>45093</v>
      </c>
      <c r="B1014" s="207">
        <v>568.02960199999995</v>
      </c>
      <c r="C1014">
        <v>8.7363130000000009</v>
      </c>
    </row>
    <row r="1015" spans="1:18" x14ac:dyDescent="0.2">
      <c r="A1015" s="206">
        <v>45096</v>
      </c>
      <c r="B1015" s="207">
        <v>564.29125999999997</v>
      </c>
      <c r="C1015">
        <v>6.2803880000000003</v>
      </c>
    </row>
    <row r="1016" spans="1:18" x14ac:dyDescent="0.2">
      <c r="A1016" s="206">
        <v>45097</v>
      </c>
      <c r="B1016" s="207">
        <v>581.43780500000003</v>
      </c>
      <c r="C1016">
        <v>18.074902000000002</v>
      </c>
    </row>
    <row r="1017" spans="1:18" x14ac:dyDescent="0.2">
      <c r="A1017" s="206">
        <v>45098</v>
      </c>
      <c r="B1017" s="207">
        <v>579.59362799999997</v>
      </c>
      <c r="C1017">
        <v>9.1463319999999992</v>
      </c>
    </row>
    <row r="1018" spans="1:18" x14ac:dyDescent="0.2">
      <c r="A1018" s="206">
        <v>45099</v>
      </c>
      <c r="B1018" s="207">
        <v>567.58099400000003</v>
      </c>
      <c r="C1018">
        <v>11.229179</v>
      </c>
    </row>
    <row r="1019" spans="1:18" x14ac:dyDescent="0.2">
      <c r="A1019" s="206">
        <v>45100</v>
      </c>
      <c r="B1019" s="207">
        <v>557.91119400000002</v>
      </c>
      <c r="C1019">
        <v>9.3626950000000004</v>
      </c>
    </row>
    <row r="1020" spans="1:18" x14ac:dyDescent="0.2">
      <c r="A1020" s="206">
        <v>45103</v>
      </c>
      <c r="B1020" s="207">
        <v>566.08563200000003</v>
      </c>
      <c r="C1020">
        <v>6.9866210000000004</v>
      </c>
    </row>
    <row r="1021" spans="1:18" x14ac:dyDescent="0.2">
      <c r="A1021" s="206">
        <v>45104</v>
      </c>
      <c r="B1021" s="207">
        <v>571.31933600000002</v>
      </c>
      <c r="C1021">
        <v>9.4044500000000006</v>
      </c>
    </row>
    <row r="1022" spans="1:18" x14ac:dyDescent="0.2">
      <c r="A1022" s="206">
        <v>45105</v>
      </c>
      <c r="B1022" s="207">
        <v>584.827271</v>
      </c>
      <c r="C1022">
        <v>16.720939999999999</v>
      </c>
    </row>
    <row r="1023" spans="1:18" x14ac:dyDescent="0.2">
      <c r="A1023" s="206">
        <v>45107</v>
      </c>
      <c r="B1023" s="207">
        <v>593.69958499999996</v>
      </c>
      <c r="C1023">
        <v>12.488047</v>
      </c>
      <c r="R1023" t="s">
        <v>7410</v>
      </c>
    </row>
    <row r="1024" spans="1:18" x14ac:dyDescent="0.2">
      <c r="A1024" s="206">
        <v>45110</v>
      </c>
      <c r="B1024" s="207">
        <v>588.96435499999995</v>
      </c>
      <c r="C1024">
        <v>11.131048</v>
      </c>
    </row>
    <row r="1025" spans="1:3" x14ac:dyDescent="0.2">
      <c r="A1025" s="206">
        <v>45111</v>
      </c>
      <c r="B1025" s="207">
        <v>589.61236599999995</v>
      </c>
      <c r="C1025">
        <v>6.9178860000000002</v>
      </c>
    </row>
    <row r="1026" spans="1:3" x14ac:dyDescent="0.2">
      <c r="A1026" s="206">
        <v>45112</v>
      </c>
      <c r="B1026" s="207">
        <v>586.42230199999995</v>
      </c>
      <c r="C1026">
        <v>8.7159189999999995</v>
      </c>
    </row>
    <row r="1027" spans="1:3" x14ac:dyDescent="0.2">
      <c r="A1027" s="206">
        <v>45113</v>
      </c>
      <c r="B1027" s="207">
        <v>598.93328899999995</v>
      </c>
      <c r="C1027">
        <v>14.356681</v>
      </c>
    </row>
    <row r="1028" spans="1:3" x14ac:dyDescent="0.2">
      <c r="A1028" s="206">
        <v>45114</v>
      </c>
      <c r="B1028" s="207">
        <v>616.27923599999997</v>
      </c>
      <c r="C1028">
        <v>21.066725999999999</v>
      </c>
    </row>
    <row r="1029" spans="1:3" x14ac:dyDescent="0.2">
      <c r="A1029" s="206">
        <v>45117</v>
      </c>
      <c r="B1029" s="207">
        <v>616.727844</v>
      </c>
      <c r="C1029">
        <v>23.802523999999998</v>
      </c>
    </row>
    <row r="1030" spans="1:3" x14ac:dyDescent="0.2">
      <c r="A1030" s="206">
        <v>45118</v>
      </c>
      <c r="B1030" s="207">
        <v>626.54724099999999</v>
      </c>
      <c r="C1030">
        <v>12.051173</v>
      </c>
    </row>
    <row r="1031" spans="1:3" x14ac:dyDescent="0.2">
      <c r="A1031" s="206">
        <v>45119</v>
      </c>
      <c r="B1031" s="207">
        <v>619.51916500000004</v>
      </c>
      <c r="C1031">
        <v>10.785501999999999</v>
      </c>
    </row>
    <row r="1032" spans="1:3" x14ac:dyDescent="0.2">
      <c r="A1032" s="206">
        <v>45120</v>
      </c>
      <c r="B1032" s="207">
        <v>618.72167999999999</v>
      </c>
      <c r="C1032">
        <v>9.6897079999999995</v>
      </c>
    </row>
    <row r="1033" spans="1:3" x14ac:dyDescent="0.2">
      <c r="A1033" s="206">
        <v>45121</v>
      </c>
      <c r="B1033" s="207">
        <v>622.95843500000001</v>
      </c>
      <c r="C1033">
        <v>7.0101789999999999</v>
      </c>
    </row>
    <row r="1034" spans="1:3" x14ac:dyDescent="0.2">
      <c r="A1034" s="206">
        <v>45124</v>
      </c>
      <c r="B1034" s="207">
        <v>616.57830799999999</v>
      </c>
      <c r="C1034">
        <v>7.5806449999999996</v>
      </c>
    </row>
    <row r="1035" spans="1:3" x14ac:dyDescent="0.2">
      <c r="A1035" s="206">
        <v>45125</v>
      </c>
      <c r="B1035" s="207">
        <v>610.19818099999998</v>
      </c>
      <c r="C1035">
        <v>10.359400000000001</v>
      </c>
    </row>
    <row r="1036" spans="1:3" x14ac:dyDescent="0.2">
      <c r="A1036" s="206">
        <v>45126</v>
      </c>
      <c r="B1036" s="207">
        <v>618.67175299999997</v>
      </c>
      <c r="C1036">
        <v>11.128348000000001</v>
      </c>
    </row>
    <row r="1037" spans="1:3" x14ac:dyDescent="0.2">
      <c r="A1037" s="206">
        <v>45127</v>
      </c>
      <c r="B1037" s="207">
        <v>619.71856700000001</v>
      </c>
      <c r="C1037">
        <v>7.8348909999999998</v>
      </c>
    </row>
    <row r="1038" spans="1:3" x14ac:dyDescent="0.2">
      <c r="A1038" s="206">
        <v>45128</v>
      </c>
      <c r="B1038" s="207">
        <v>623.80578600000001</v>
      </c>
      <c r="C1038">
        <v>12.91461</v>
      </c>
    </row>
    <row r="1039" spans="1:3" x14ac:dyDescent="0.2">
      <c r="A1039" s="206">
        <v>45131</v>
      </c>
      <c r="B1039" s="207">
        <v>627.29492200000004</v>
      </c>
      <c r="C1039">
        <v>12.247844000000001</v>
      </c>
    </row>
    <row r="1040" spans="1:3" x14ac:dyDescent="0.2">
      <c r="A1040" s="206">
        <v>45132</v>
      </c>
      <c r="B1040" s="207">
        <v>637.463257</v>
      </c>
      <c r="C1040">
        <v>13.988137</v>
      </c>
    </row>
    <row r="1041" spans="1:3" x14ac:dyDescent="0.2">
      <c r="A1041" s="206">
        <v>45133</v>
      </c>
      <c r="B1041" s="207">
        <v>639.10809300000005</v>
      </c>
      <c r="C1041">
        <v>31.673714</v>
      </c>
    </row>
    <row r="1042" spans="1:3" x14ac:dyDescent="0.2">
      <c r="A1042" s="206">
        <v>45134</v>
      </c>
      <c r="B1042" s="207">
        <v>641.70001200000002</v>
      </c>
      <c r="C1042">
        <v>11.696851000000001</v>
      </c>
    </row>
    <row r="1043" spans="1:3" x14ac:dyDescent="0.2">
      <c r="A1043" s="206">
        <v>45135</v>
      </c>
      <c r="B1043" s="207">
        <v>635.29998799999998</v>
      </c>
      <c r="C1043">
        <v>9.2995300000000007</v>
      </c>
    </row>
    <row r="1044" spans="1:3" x14ac:dyDescent="0.2">
      <c r="A1044" s="206">
        <v>45138</v>
      </c>
      <c r="B1044" s="207">
        <v>644.29998799999998</v>
      </c>
      <c r="C1044">
        <v>7.5023609999999996</v>
      </c>
    </row>
    <row r="1045" spans="1:3" x14ac:dyDescent="0.2">
      <c r="A1045" s="206">
        <v>45139</v>
      </c>
      <c r="B1045" s="207">
        <v>643.65002400000003</v>
      </c>
      <c r="C1045">
        <v>8.9242190000000008</v>
      </c>
    </row>
    <row r="1046" spans="1:3" x14ac:dyDescent="0.2">
      <c r="A1046" s="206">
        <v>45140</v>
      </c>
      <c r="B1046" s="207">
        <v>622.65002400000003</v>
      </c>
      <c r="C1046">
        <v>15.762687</v>
      </c>
    </row>
    <row r="1047" spans="1:3" x14ac:dyDescent="0.2">
      <c r="A1047" s="206">
        <v>45141</v>
      </c>
      <c r="B1047" s="207">
        <v>618.95001200000002</v>
      </c>
      <c r="C1047">
        <v>11.458920000000001</v>
      </c>
    </row>
    <row r="1048" spans="1:3" x14ac:dyDescent="0.2">
      <c r="A1048" s="206">
        <v>45142</v>
      </c>
      <c r="B1048" s="207">
        <v>615</v>
      </c>
      <c r="C1048">
        <v>11.806739</v>
      </c>
    </row>
    <row r="1049" spans="1:3" x14ac:dyDescent="0.2">
      <c r="A1049" s="206">
        <v>45145</v>
      </c>
      <c r="B1049" s="207">
        <v>609.5</v>
      </c>
      <c r="C1049">
        <v>9.8934660000000001</v>
      </c>
    </row>
    <row r="1050" spans="1:3" x14ac:dyDescent="0.2">
      <c r="A1050" s="206">
        <v>45146</v>
      </c>
      <c r="B1050" s="207">
        <v>607.29998799999998</v>
      </c>
      <c r="C1050">
        <v>8.8636400000000002</v>
      </c>
    </row>
    <row r="1051" spans="1:3" x14ac:dyDescent="0.2">
      <c r="A1051" s="206">
        <v>45147</v>
      </c>
      <c r="B1051" s="207">
        <v>622.54998799999998</v>
      </c>
      <c r="C1051">
        <v>13.362349999999999</v>
      </c>
    </row>
    <row r="1052" spans="1:3" x14ac:dyDescent="0.2">
      <c r="A1052" s="206">
        <v>45148</v>
      </c>
      <c r="B1052" s="207">
        <v>618.25</v>
      </c>
      <c r="C1052">
        <v>53.116979999999998</v>
      </c>
    </row>
    <row r="1053" spans="1:3" x14ac:dyDescent="0.2">
      <c r="A1053" s="206">
        <v>45149</v>
      </c>
      <c r="B1053" s="207">
        <v>611.79998799999998</v>
      </c>
      <c r="C1053">
        <v>9.3477069999999998</v>
      </c>
    </row>
    <row r="1054" spans="1:3" x14ac:dyDescent="0.2">
      <c r="A1054" s="206">
        <v>45152</v>
      </c>
      <c r="B1054" s="207">
        <v>607.34997599999997</v>
      </c>
      <c r="C1054">
        <v>14.492164000000001</v>
      </c>
    </row>
    <row r="1055" spans="1:3" x14ac:dyDescent="0.2">
      <c r="A1055" s="206">
        <v>45154</v>
      </c>
      <c r="B1055" s="207">
        <v>618.75</v>
      </c>
      <c r="C1055">
        <v>14.562074000000001</v>
      </c>
    </row>
    <row r="1056" spans="1:3" x14ac:dyDescent="0.2">
      <c r="A1056" s="206">
        <v>45155</v>
      </c>
      <c r="B1056" s="207">
        <v>613.75</v>
      </c>
      <c r="C1056">
        <v>12.119293000000001</v>
      </c>
    </row>
    <row r="1057" spans="1:3" x14ac:dyDescent="0.2">
      <c r="A1057" s="206">
        <v>45156</v>
      </c>
      <c r="B1057" s="207">
        <v>615.79998799999998</v>
      </c>
      <c r="C1057">
        <v>11.190759999999999</v>
      </c>
    </row>
    <row r="1058" spans="1:3" x14ac:dyDescent="0.2">
      <c r="A1058" s="206">
        <v>45159</v>
      </c>
      <c r="B1058" s="207">
        <v>620.5</v>
      </c>
      <c r="C1058">
        <v>9.5803650000000005</v>
      </c>
    </row>
    <row r="1059" spans="1:3" x14ac:dyDescent="0.2">
      <c r="A1059" s="206">
        <v>45160</v>
      </c>
      <c r="B1059" s="207">
        <v>620.20001200000002</v>
      </c>
      <c r="C1059">
        <v>8.534395</v>
      </c>
    </row>
    <row r="1060" spans="1:3" x14ac:dyDescent="0.2">
      <c r="A1060" s="206">
        <v>45161</v>
      </c>
      <c r="B1060" s="207">
        <v>613.90002400000003</v>
      </c>
      <c r="C1060">
        <v>8.2483330000000006</v>
      </c>
    </row>
    <row r="1061" spans="1:3" x14ac:dyDescent="0.2">
      <c r="A1061" s="206">
        <v>45162</v>
      </c>
      <c r="B1061" s="207">
        <v>610.95001200000002</v>
      </c>
      <c r="C1061">
        <v>7.096025</v>
      </c>
    </row>
    <row r="1062" spans="1:3" x14ac:dyDescent="0.2">
      <c r="A1062" s="206">
        <v>45163</v>
      </c>
      <c r="B1062" s="207">
        <v>605.09997599999997</v>
      </c>
      <c r="C1062">
        <v>16.075509</v>
      </c>
    </row>
    <row r="1063" spans="1:3" x14ac:dyDescent="0.2">
      <c r="A1063" s="206">
        <v>45166</v>
      </c>
      <c r="B1063" s="207">
        <v>602.40002400000003</v>
      </c>
      <c r="C1063">
        <v>7.4792540000000001</v>
      </c>
    </row>
    <row r="1064" spans="1:3" x14ac:dyDescent="0.2">
      <c r="A1064" s="206">
        <v>45167</v>
      </c>
      <c r="B1064" s="207">
        <v>607.15002400000003</v>
      </c>
      <c r="C1064">
        <v>6.9566670000000004</v>
      </c>
    </row>
    <row r="1065" spans="1:3" x14ac:dyDescent="0.2">
      <c r="A1065" s="206">
        <v>45168</v>
      </c>
      <c r="B1065" s="207">
        <v>605.54998799999998</v>
      </c>
      <c r="C1065">
        <v>5.6760549999999999</v>
      </c>
    </row>
    <row r="1066" spans="1:3" x14ac:dyDescent="0.2">
      <c r="A1066" s="206">
        <v>45169</v>
      </c>
      <c r="B1066" s="207">
        <v>601</v>
      </c>
      <c r="C1066">
        <v>10.544271</v>
      </c>
    </row>
    <row r="1067" spans="1:3" x14ac:dyDescent="0.2">
      <c r="A1067" s="206">
        <v>45170</v>
      </c>
      <c r="B1067" s="207">
        <v>611.20001200000002</v>
      </c>
      <c r="C1067">
        <v>10.297492</v>
      </c>
    </row>
    <row r="1068" spans="1:3" x14ac:dyDescent="0.2">
      <c r="A1068" s="206">
        <v>45173</v>
      </c>
      <c r="B1068" s="207">
        <v>609</v>
      </c>
      <c r="C1068">
        <v>8.3926649999999992</v>
      </c>
    </row>
    <row r="1069" spans="1:3" x14ac:dyDescent="0.2">
      <c r="A1069" s="206">
        <v>45174</v>
      </c>
      <c r="B1069" s="207">
        <v>611.15002400000003</v>
      </c>
      <c r="C1069">
        <v>8.560651</v>
      </c>
    </row>
    <row r="1070" spans="1:3" x14ac:dyDescent="0.2">
      <c r="A1070" s="206">
        <v>45175</v>
      </c>
      <c r="B1070" s="207">
        <v>610.25</v>
      </c>
      <c r="C1070">
        <v>6.5200639999999996</v>
      </c>
    </row>
    <row r="1071" spans="1:3" x14ac:dyDescent="0.2">
      <c r="A1071" s="206">
        <v>45176</v>
      </c>
      <c r="B1071" s="207">
        <v>614.90002400000003</v>
      </c>
      <c r="C1071">
        <v>6.5202929999999997</v>
      </c>
    </row>
    <row r="1072" spans="1:3" x14ac:dyDescent="0.2">
      <c r="A1072" s="206">
        <v>45177</v>
      </c>
      <c r="B1072" s="207">
        <v>627.25</v>
      </c>
      <c r="C1072">
        <v>16.190749</v>
      </c>
    </row>
    <row r="1073" spans="1:3" x14ac:dyDescent="0.2">
      <c r="A1073" s="206">
        <v>45180</v>
      </c>
      <c r="B1073" s="207">
        <v>634.84997599999997</v>
      </c>
      <c r="C1073">
        <v>8.7805099999999996</v>
      </c>
    </row>
    <row r="1074" spans="1:3" x14ac:dyDescent="0.2">
      <c r="A1074" s="206">
        <v>45181</v>
      </c>
      <c r="B1074" s="207">
        <v>620.79998799999998</v>
      </c>
      <c r="C1074">
        <v>12.541377000000001</v>
      </c>
    </row>
    <row r="1075" spans="1:3" x14ac:dyDescent="0.2">
      <c r="A1075" s="206">
        <v>45182</v>
      </c>
      <c r="B1075" s="207">
        <v>625.90002400000003</v>
      </c>
      <c r="C1075">
        <v>6.9883579999999998</v>
      </c>
    </row>
    <row r="1076" spans="1:3" x14ac:dyDescent="0.2">
      <c r="A1076" s="206">
        <v>45183</v>
      </c>
      <c r="B1076" s="207">
        <v>624.59997599999997</v>
      </c>
      <c r="C1076">
        <v>5.7222949999999999</v>
      </c>
    </row>
    <row r="1077" spans="1:3" x14ac:dyDescent="0.2">
      <c r="A1077" s="206">
        <v>45184</v>
      </c>
      <c r="B1077" s="207">
        <v>634.25</v>
      </c>
      <c r="C1077">
        <v>18.917805000000001</v>
      </c>
    </row>
    <row r="1078" spans="1:3" x14ac:dyDescent="0.2">
      <c r="A1078" s="206">
        <v>45187</v>
      </c>
      <c r="B1078" s="207">
        <v>640.65002400000003</v>
      </c>
      <c r="C1078">
        <v>11.108349</v>
      </c>
    </row>
    <row r="1079" spans="1:3" x14ac:dyDescent="0.2">
      <c r="A1079" s="206">
        <v>45189</v>
      </c>
      <c r="B1079" s="207">
        <v>638.5</v>
      </c>
      <c r="C1079">
        <v>11.777925</v>
      </c>
    </row>
    <row r="1080" spans="1:3" x14ac:dyDescent="0.2">
      <c r="A1080" s="206">
        <v>45190</v>
      </c>
      <c r="B1080" s="207">
        <v>627.04998799999998</v>
      </c>
      <c r="C1080">
        <v>9.2668540000000004</v>
      </c>
    </row>
    <row r="1081" spans="1:3" x14ac:dyDescent="0.2">
      <c r="A1081" s="206">
        <v>45191</v>
      </c>
      <c r="B1081" s="207">
        <v>620.45001200000002</v>
      </c>
      <c r="C1081">
        <v>6.5519170000000004</v>
      </c>
    </row>
    <row r="1082" spans="1:3" x14ac:dyDescent="0.2">
      <c r="A1082" s="206">
        <v>45194</v>
      </c>
      <c r="B1082" s="207">
        <v>618.70001200000002</v>
      </c>
      <c r="C1082">
        <v>6.3906809999999998</v>
      </c>
    </row>
    <row r="1083" spans="1:3" x14ac:dyDescent="0.2">
      <c r="A1083" s="206">
        <v>45195</v>
      </c>
      <c r="B1083" s="207">
        <v>619.79998799999998</v>
      </c>
      <c r="C1083">
        <v>6.2711079999999999</v>
      </c>
    </row>
    <row r="1084" spans="1:3" x14ac:dyDescent="0.2">
      <c r="A1084" s="206">
        <v>45196</v>
      </c>
      <c r="B1084" s="207">
        <v>620.15002400000003</v>
      </c>
      <c r="C1084">
        <v>5.9604900000000001</v>
      </c>
    </row>
    <row r="1085" spans="1:3" x14ac:dyDescent="0.2">
      <c r="A1085" s="206">
        <v>45197</v>
      </c>
      <c r="B1085" s="207">
        <v>614.09997599999997</v>
      </c>
      <c r="C1085">
        <v>6.7681959999999997</v>
      </c>
    </row>
    <row r="1086" spans="1:3" x14ac:dyDescent="0.2">
      <c r="A1086" s="206">
        <v>45198</v>
      </c>
      <c r="B1086" s="207">
        <v>630.20001200000002</v>
      </c>
      <c r="C1086">
        <v>8.9694050000000001</v>
      </c>
    </row>
    <row r="1087" spans="1:3" x14ac:dyDescent="0.2">
      <c r="A1087" s="206">
        <v>45202</v>
      </c>
      <c r="B1087" s="207">
        <v>620.45001200000002</v>
      </c>
      <c r="C1087">
        <v>6.894577</v>
      </c>
    </row>
    <row r="1088" spans="1:3" x14ac:dyDescent="0.2">
      <c r="A1088" s="206">
        <v>45203</v>
      </c>
      <c r="B1088" s="207">
        <v>613.59997599999997</v>
      </c>
      <c r="C1088">
        <v>7.6127089999999997</v>
      </c>
    </row>
    <row r="1089" spans="1:3" x14ac:dyDescent="0.2">
      <c r="A1089" s="206">
        <v>45204</v>
      </c>
      <c r="B1089" s="207">
        <v>619.59997599999997</v>
      </c>
      <c r="C1089">
        <v>7.8938920000000001</v>
      </c>
    </row>
    <row r="1090" spans="1:3" x14ac:dyDescent="0.2">
      <c r="A1090" s="206">
        <v>45205</v>
      </c>
      <c r="B1090" s="207">
        <v>622.45001200000002</v>
      </c>
      <c r="C1090">
        <v>7.9223790000000003</v>
      </c>
    </row>
    <row r="1091" spans="1:3" x14ac:dyDescent="0.2">
      <c r="A1091" s="206">
        <v>45208</v>
      </c>
      <c r="B1091" s="207">
        <v>617.34997599999997</v>
      </c>
      <c r="C1091">
        <v>6.381189</v>
      </c>
    </row>
    <row r="1092" spans="1:3" x14ac:dyDescent="0.2">
      <c r="A1092" s="206">
        <v>45209</v>
      </c>
      <c r="B1092" s="207">
        <v>630.54998799999998</v>
      </c>
      <c r="C1092">
        <v>9.8334290000000006</v>
      </c>
    </row>
    <row r="1093" spans="1:3" x14ac:dyDescent="0.2">
      <c r="A1093" s="206">
        <v>45210</v>
      </c>
      <c r="B1093" s="207">
        <v>634</v>
      </c>
      <c r="C1093">
        <v>7.7019310000000001</v>
      </c>
    </row>
    <row r="1094" spans="1:3" x14ac:dyDescent="0.2">
      <c r="A1094" s="206">
        <v>45211</v>
      </c>
      <c r="B1094" s="207">
        <v>636.95001200000002</v>
      </c>
      <c r="C1094">
        <v>5.9287320000000001</v>
      </c>
    </row>
    <row r="1095" spans="1:3" x14ac:dyDescent="0.2">
      <c r="A1095" s="206">
        <v>45212</v>
      </c>
      <c r="B1095" s="207">
        <v>667.09997599999997</v>
      </c>
      <c r="C1095">
        <v>28.011678</v>
      </c>
    </row>
    <row r="1096" spans="1:3" x14ac:dyDescent="0.2">
      <c r="A1096" s="206">
        <v>45215</v>
      </c>
      <c r="B1096" s="207">
        <v>666.20001200000002</v>
      </c>
      <c r="C1096">
        <v>20.005815999999999</v>
      </c>
    </row>
    <row r="1097" spans="1:3" x14ac:dyDescent="0.2">
      <c r="A1097" s="206">
        <v>45216</v>
      </c>
      <c r="B1097" s="207">
        <v>655.70001200000002</v>
      </c>
      <c r="C1097">
        <v>10.263992</v>
      </c>
    </row>
    <row r="1098" spans="1:3" x14ac:dyDescent="0.2">
      <c r="A1098" s="206">
        <v>45217</v>
      </c>
      <c r="B1098" s="207">
        <v>668.5</v>
      </c>
      <c r="C1098">
        <v>14.908778</v>
      </c>
    </row>
    <row r="1099" spans="1:3" x14ac:dyDescent="0.2">
      <c r="A1099" s="206">
        <v>45218</v>
      </c>
      <c r="B1099" s="207">
        <v>668.79998799999998</v>
      </c>
      <c r="C1099">
        <v>10.633043000000001</v>
      </c>
    </row>
    <row r="1100" spans="1:3" x14ac:dyDescent="0.2">
      <c r="A1100" s="206">
        <v>45219</v>
      </c>
      <c r="B1100" s="207">
        <v>663.20001200000002</v>
      </c>
      <c r="C1100">
        <v>11.759568</v>
      </c>
    </row>
    <row r="1101" spans="1:3" x14ac:dyDescent="0.2">
      <c r="A1101" s="206">
        <v>45222</v>
      </c>
      <c r="B1101" s="207">
        <v>647.34997599999997</v>
      </c>
      <c r="C1101">
        <v>8.5640040000000006</v>
      </c>
    </row>
    <row r="1102" spans="1:3" x14ac:dyDescent="0.2">
      <c r="A1102" s="206">
        <v>45224</v>
      </c>
      <c r="B1102" s="207">
        <v>637.84997599999997</v>
      </c>
      <c r="C1102">
        <v>8.2295590000000001</v>
      </c>
    </row>
    <row r="1103" spans="1:3" x14ac:dyDescent="0.2">
      <c r="A1103" s="206">
        <v>45225</v>
      </c>
      <c r="B1103" s="207">
        <v>626.54998799999998</v>
      </c>
      <c r="C1103">
        <v>8.8893730000000009</v>
      </c>
    </row>
    <row r="1104" spans="1:3" x14ac:dyDescent="0.2">
      <c r="A1104" s="206">
        <v>45226</v>
      </c>
      <c r="B1104" s="207">
        <v>641.04998799999998</v>
      </c>
      <c r="C1104">
        <v>10.232856</v>
      </c>
    </row>
    <row r="1105" spans="1:3" x14ac:dyDescent="0.2">
      <c r="A1105" s="206">
        <v>45229</v>
      </c>
      <c r="B1105" s="207">
        <v>628.5</v>
      </c>
      <c r="C1105">
        <v>12.786883</v>
      </c>
    </row>
    <row r="1106" spans="1:3" x14ac:dyDescent="0.2">
      <c r="A1106" s="206">
        <v>45230</v>
      </c>
      <c r="B1106" s="207">
        <v>628.65002400000003</v>
      </c>
      <c r="C1106">
        <v>11.395766</v>
      </c>
    </row>
    <row r="1107" spans="1:3" x14ac:dyDescent="0.2">
      <c r="A1107" s="206">
        <v>45231</v>
      </c>
      <c r="B1107" s="207">
        <v>627.70001200000002</v>
      </c>
      <c r="C1107">
        <v>8.7852639999999997</v>
      </c>
    </row>
    <row r="1108" spans="1:3" x14ac:dyDescent="0.2">
      <c r="A1108" s="206">
        <v>45232</v>
      </c>
      <c r="B1108" s="207">
        <v>636.45001200000002</v>
      </c>
      <c r="C1108">
        <v>9.9343050000000002</v>
      </c>
    </row>
    <row r="1109" spans="1:3" x14ac:dyDescent="0.2">
      <c r="A1109" s="206">
        <v>45233</v>
      </c>
      <c r="B1109" s="207">
        <v>647.5</v>
      </c>
      <c r="C1109">
        <v>23.087855999999999</v>
      </c>
    </row>
    <row r="1110" spans="1:3" x14ac:dyDescent="0.2">
      <c r="A1110" s="206">
        <v>45236</v>
      </c>
      <c r="B1110" s="207">
        <v>646.04998799999998</v>
      </c>
      <c r="C1110">
        <v>10.801301</v>
      </c>
    </row>
    <row r="1111" spans="1:3" x14ac:dyDescent="0.2">
      <c r="A1111" s="206">
        <v>45237</v>
      </c>
      <c r="B1111" s="207">
        <v>645</v>
      </c>
      <c r="C1111">
        <v>6.5880729999999996</v>
      </c>
    </row>
    <row r="1112" spans="1:3" x14ac:dyDescent="0.2">
      <c r="A1112" s="206">
        <v>45238</v>
      </c>
      <c r="B1112" s="207">
        <v>642.54998799999998</v>
      </c>
      <c r="C1112">
        <v>6.5518640000000001</v>
      </c>
    </row>
    <row r="1113" spans="1:3" x14ac:dyDescent="0.2">
      <c r="A1113" s="206">
        <v>45239</v>
      </c>
      <c r="B1113" s="207">
        <v>649.34997599999997</v>
      </c>
      <c r="C1113">
        <v>10.155047</v>
      </c>
    </row>
    <row r="1114" spans="1:3" x14ac:dyDescent="0.2">
      <c r="A1114" s="206">
        <v>45240</v>
      </c>
      <c r="B1114" s="207">
        <v>651.04998799999998</v>
      </c>
      <c r="C1114">
        <v>6.4257920000000004</v>
      </c>
    </row>
    <row r="1115" spans="1:3" x14ac:dyDescent="0.2">
      <c r="A1115" s="206">
        <v>45243</v>
      </c>
      <c r="B1115" s="207">
        <v>653.25</v>
      </c>
      <c r="C1115">
        <v>3.2798289999999999</v>
      </c>
    </row>
    <row r="1116" spans="1:3" x14ac:dyDescent="0.2">
      <c r="A1116" s="206">
        <v>45245</v>
      </c>
      <c r="B1116" s="207">
        <v>671.54998799999998</v>
      </c>
      <c r="C1116">
        <v>11.324434</v>
      </c>
    </row>
    <row r="1117" spans="1:3" x14ac:dyDescent="0.2">
      <c r="A1117" s="206">
        <v>45246</v>
      </c>
      <c r="B1117" s="207">
        <v>680.40002400000003</v>
      </c>
      <c r="C1117">
        <v>17.501373000000001</v>
      </c>
    </row>
    <row r="1118" spans="1:3" x14ac:dyDescent="0.2">
      <c r="A1118" s="206">
        <v>45247</v>
      </c>
      <c r="B1118" s="207">
        <v>681.54998799999998</v>
      </c>
      <c r="C1118">
        <v>9.5632199999999994</v>
      </c>
    </row>
    <row r="1119" spans="1:3" x14ac:dyDescent="0.2">
      <c r="A1119" s="206">
        <v>45250</v>
      </c>
      <c r="B1119" s="207">
        <v>674.29998799999998</v>
      </c>
      <c r="C1119">
        <v>8.3243539999999996</v>
      </c>
    </row>
    <row r="1120" spans="1:3" x14ac:dyDescent="0.2">
      <c r="A1120" s="206">
        <v>45251</v>
      </c>
      <c r="B1120" s="207">
        <v>681.70001200000002</v>
      </c>
      <c r="C1120">
        <v>7.2910570000000003</v>
      </c>
    </row>
    <row r="1121" spans="1:3" x14ac:dyDescent="0.2">
      <c r="A1121" s="206">
        <v>45252</v>
      </c>
      <c r="B1121" s="207">
        <v>681.20001200000002</v>
      </c>
      <c r="C1121">
        <v>9.2796420000000008</v>
      </c>
    </row>
    <row r="1122" spans="1:3" x14ac:dyDescent="0.2">
      <c r="A1122" s="206">
        <v>45253</v>
      </c>
      <c r="B1122" s="207">
        <v>679.95001200000002</v>
      </c>
      <c r="C1122">
        <v>5.88537</v>
      </c>
    </row>
    <row r="1123" spans="1:3" x14ac:dyDescent="0.2">
      <c r="A1123" s="206">
        <v>45254</v>
      </c>
      <c r="B1123" s="207">
        <v>673.70001200000002</v>
      </c>
      <c r="C1123">
        <v>6.9516900000000001</v>
      </c>
    </row>
    <row r="1124" spans="1:3" x14ac:dyDescent="0.2">
      <c r="A1124" s="206">
        <v>45258</v>
      </c>
      <c r="B1124" s="207">
        <v>697.5</v>
      </c>
      <c r="C1124">
        <v>16.01586</v>
      </c>
    </row>
    <row r="1125" spans="1:3" x14ac:dyDescent="0.2">
      <c r="A1125" s="206">
        <v>45259</v>
      </c>
      <c r="B1125" s="207">
        <v>712.34997599999997</v>
      </c>
      <c r="C1125">
        <v>16.122864</v>
      </c>
    </row>
    <row r="1126" spans="1:3" x14ac:dyDescent="0.2">
      <c r="A1126" s="206">
        <v>45260</v>
      </c>
      <c r="B1126" s="207">
        <v>706.40002400000003</v>
      </c>
      <c r="C1126">
        <v>24.275245000000002</v>
      </c>
    </row>
    <row r="1127" spans="1:3" x14ac:dyDescent="0.2">
      <c r="A1127" s="206">
        <v>45261</v>
      </c>
      <c r="B1127" s="207">
        <v>705.45001200000002</v>
      </c>
      <c r="C1127">
        <v>10.565415</v>
      </c>
    </row>
    <row r="1128" spans="1:3" x14ac:dyDescent="0.2">
      <c r="A1128" s="206">
        <v>45264</v>
      </c>
      <c r="B1128" s="207">
        <v>705.59997599999997</v>
      </c>
      <c r="C1128">
        <v>9.3480360000000005</v>
      </c>
    </row>
    <row r="1129" spans="1:3" x14ac:dyDescent="0.2">
      <c r="A1129" s="206">
        <v>45265</v>
      </c>
      <c r="B1129" s="207">
        <v>708.95001200000002</v>
      </c>
      <c r="C1129">
        <v>9.6015090000000001</v>
      </c>
    </row>
    <row r="1130" spans="1:3" x14ac:dyDescent="0.2">
      <c r="A1130" s="206">
        <v>45266</v>
      </c>
      <c r="B1130" s="207">
        <v>722.45001200000002</v>
      </c>
      <c r="C1130">
        <v>12.148825</v>
      </c>
    </row>
    <row r="1131" spans="1:3" x14ac:dyDescent="0.2">
      <c r="A1131" s="206">
        <v>45267</v>
      </c>
      <c r="B1131" s="207">
        <v>721.95001200000002</v>
      </c>
      <c r="C1131">
        <v>10.451801</v>
      </c>
    </row>
    <row r="1132" spans="1:3" x14ac:dyDescent="0.2">
      <c r="A1132" s="206">
        <v>45268</v>
      </c>
      <c r="B1132" s="207">
        <v>714.54998799999998</v>
      </c>
      <c r="C1132">
        <v>8.5572029999999994</v>
      </c>
    </row>
    <row r="1133" spans="1:3" x14ac:dyDescent="0.2">
      <c r="A1133" s="206">
        <v>45271</v>
      </c>
      <c r="B1133" s="207">
        <v>720.79998799999998</v>
      </c>
      <c r="C1133">
        <v>6.4032090000000004</v>
      </c>
    </row>
    <row r="1134" spans="1:3" x14ac:dyDescent="0.2">
      <c r="A1134" s="206">
        <v>45272</v>
      </c>
      <c r="B1134" s="207">
        <v>715.40002400000003</v>
      </c>
      <c r="C1134">
        <v>6.4615390000000001</v>
      </c>
    </row>
    <row r="1135" spans="1:3" x14ac:dyDescent="0.2">
      <c r="A1135" s="206">
        <v>45273</v>
      </c>
      <c r="B1135" s="207">
        <v>720.29998799999998</v>
      </c>
      <c r="C1135">
        <v>5.8077360000000002</v>
      </c>
    </row>
    <row r="1136" spans="1:3" x14ac:dyDescent="0.2">
      <c r="A1136" s="206">
        <v>45274</v>
      </c>
      <c r="B1136" s="207">
        <v>719.75</v>
      </c>
      <c r="C1136">
        <v>6.7323519999999997</v>
      </c>
    </row>
    <row r="1137" spans="1:3" x14ac:dyDescent="0.2">
      <c r="A1137" s="206">
        <v>45275</v>
      </c>
      <c r="B1137" s="207">
        <v>732.40002400000003</v>
      </c>
      <c r="C1137">
        <v>12.082079</v>
      </c>
    </row>
    <row r="1138" spans="1:3" x14ac:dyDescent="0.2">
      <c r="A1138" s="206">
        <v>45278</v>
      </c>
      <c r="B1138" s="207">
        <v>730.79998799999998</v>
      </c>
      <c r="C1138">
        <v>5.4503969999999997</v>
      </c>
    </row>
    <row r="1139" spans="1:3" x14ac:dyDescent="0.2">
      <c r="A1139" s="206">
        <v>45279</v>
      </c>
      <c r="B1139" s="207">
        <v>728.95001200000002</v>
      </c>
      <c r="C1139">
        <v>4.511101</v>
      </c>
    </row>
    <row r="1140" spans="1:3" x14ac:dyDescent="0.2">
      <c r="A1140" s="206">
        <v>45280</v>
      </c>
      <c r="B1140" s="207">
        <v>705.25</v>
      </c>
      <c r="C1140">
        <v>8.107602</v>
      </c>
    </row>
    <row r="1141" spans="1:3" x14ac:dyDescent="0.2">
      <c r="A1141" s="206">
        <v>45281</v>
      </c>
      <c r="B1141" s="207">
        <v>708.84997599999997</v>
      </c>
      <c r="C1141">
        <v>7.7022320000000004</v>
      </c>
    </row>
    <row r="1142" spans="1:3" x14ac:dyDescent="0.2">
      <c r="A1142" s="206">
        <v>45282</v>
      </c>
      <c r="B1142" s="207">
        <v>724.70001200000002</v>
      </c>
      <c r="C1142">
        <v>12.062238000000001</v>
      </c>
    </row>
    <row r="1143" spans="1:3" x14ac:dyDescent="0.2">
      <c r="A1143" s="206">
        <v>45286</v>
      </c>
      <c r="B1143" s="207">
        <v>719.54998799999998</v>
      </c>
      <c r="C1143">
        <v>7.2291429999999997</v>
      </c>
    </row>
    <row r="1144" spans="1:3" x14ac:dyDescent="0.2">
      <c r="A1144" s="206">
        <v>45287</v>
      </c>
      <c r="B1144" s="207">
        <v>740.90002400000003</v>
      </c>
      <c r="C1144">
        <v>15.0528</v>
      </c>
    </row>
    <row r="1145" spans="1:3" x14ac:dyDescent="0.2">
      <c r="A1145" s="206">
        <v>45288</v>
      </c>
      <c r="B1145" s="207">
        <v>753.90002400000003</v>
      </c>
      <c r="C1145">
        <v>14.906199000000001</v>
      </c>
    </row>
    <row r="1146" spans="1:3" x14ac:dyDescent="0.2">
      <c r="A1146" s="206">
        <v>45289</v>
      </c>
      <c r="B1146" s="207">
        <v>779.95001200000002</v>
      </c>
      <c r="C1146">
        <v>41.170191000000003</v>
      </c>
    </row>
    <row r="1147" spans="1:3" x14ac:dyDescent="0.2">
      <c r="A1147" s="206">
        <v>45292</v>
      </c>
      <c r="B1147" s="207">
        <v>790.59997599999997</v>
      </c>
      <c r="C1147">
        <v>12.570717</v>
      </c>
    </row>
    <row r="1148" spans="1:3" x14ac:dyDescent="0.2">
      <c r="A1148" s="206">
        <v>45293</v>
      </c>
      <c r="B1148" s="207">
        <v>784.40002400000003</v>
      </c>
      <c r="C1148">
        <v>13.791090000000001</v>
      </c>
    </row>
    <row r="1149" spans="1:3" x14ac:dyDescent="0.2">
      <c r="A1149" s="206">
        <v>45294</v>
      </c>
      <c r="B1149" s="207">
        <v>781.45001200000002</v>
      </c>
      <c r="C1149">
        <v>8.5590600000000006</v>
      </c>
    </row>
    <row r="1150" spans="1:3" x14ac:dyDescent="0.2">
      <c r="A1150" s="206">
        <v>45295</v>
      </c>
      <c r="B1150" s="207">
        <v>795.75</v>
      </c>
      <c r="C1150">
        <v>14.298444</v>
      </c>
    </row>
    <row r="1151" spans="1:3" x14ac:dyDescent="0.2">
      <c r="A1151" s="206">
        <v>45296</v>
      </c>
      <c r="B1151" s="207">
        <v>790.95001200000002</v>
      </c>
      <c r="C1151">
        <v>11.091198</v>
      </c>
    </row>
    <row r="1152" spans="1:3" x14ac:dyDescent="0.2">
      <c r="A1152" s="206">
        <v>45299</v>
      </c>
      <c r="B1152" s="207">
        <v>789.09997599999997</v>
      </c>
      <c r="C1152">
        <v>7.6684710000000003</v>
      </c>
    </row>
    <row r="1153" spans="1:3" x14ac:dyDescent="0.2">
      <c r="A1153" s="206">
        <v>45300</v>
      </c>
      <c r="B1153" s="207">
        <v>799.79998799999998</v>
      </c>
      <c r="C1153">
        <v>12.872757</v>
      </c>
    </row>
    <row r="1154" spans="1:3" x14ac:dyDescent="0.2">
      <c r="A1154" s="206">
        <v>45301</v>
      </c>
      <c r="B1154" s="207">
        <v>808.45001200000002</v>
      </c>
      <c r="C1154">
        <v>9.9800439999999995</v>
      </c>
    </row>
    <row r="1155" spans="1:3" x14ac:dyDescent="0.2">
      <c r="A1155" s="206">
        <v>45302</v>
      </c>
      <c r="B1155" s="207">
        <v>815.65002400000003</v>
      </c>
      <c r="C1155">
        <v>11.075167</v>
      </c>
    </row>
    <row r="1156" spans="1:3" x14ac:dyDescent="0.2">
      <c r="A1156" s="206">
        <v>45303</v>
      </c>
      <c r="B1156" s="207">
        <v>816.45001200000002</v>
      </c>
      <c r="C1156">
        <v>7.6640940000000004</v>
      </c>
    </row>
    <row r="1157" spans="1:3" x14ac:dyDescent="0.2">
      <c r="A1157" s="206">
        <v>45306</v>
      </c>
      <c r="B1157" s="207">
        <v>812.45001200000002</v>
      </c>
      <c r="C1157">
        <v>4.8358559999999997</v>
      </c>
    </row>
    <row r="1158" spans="1:3" x14ac:dyDescent="0.2">
      <c r="A1158" s="206">
        <v>45307</v>
      </c>
      <c r="B1158" s="207">
        <v>818.84997599999997</v>
      </c>
      <c r="C1158">
        <v>10.159065999999999</v>
      </c>
    </row>
    <row r="1159" spans="1:3" x14ac:dyDescent="0.2">
      <c r="A1159" s="206">
        <v>45308</v>
      </c>
      <c r="B1159" s="207">
        <v>805.54998799999998</v>
      </c>
      <c r="C1159">
        <v>7.8954389999999997</v>
      </c>
    </row>
    <row r="1160" spans="1:3" x14ac:dyDescent="0.2">
      <c r="A1160" s="206">
        <v>45309</v>
      </c>
      <c r="B1160" s="207">
        <v>819.04998799999998</v>
      </c>
      <c r="C1160">
        <v>11.500495000000001</v>
      </c>
    </row>
    <row r="1161" spans="1:3" x14ac:dyDescent="0.2">
      <c r="A1161" s="206">
        <v>45310</v>
      </c>
      <c r="B1161" s="207">
        <v>823.54998799999998</v>
      </c>
      <c r="C1161">
        <v>5.7068880000000002</v>
      </c>
    </row>
    <row r="1162" spans="1:3" x14ac:dyDescent="0.2">
      <c r="A1162" s="206">
        <v>45314</v>
      </c>
      <c r="B1162" s="207">
        <v>800.45001200000002</v>
      </c>
      <c r="C1162">
        <v>9.4362089999999998</v>
      </c>
    </row>
    <row r="1163" spans="1:3" x14ac:dyDescent="0.2">
      <c r="A1163" s="206">
        <v>45315</v>
      </c>
      <c r="B1163" s="207">
        <v>810.90002400000003</v>
      </c>
      <c r="C1163">
        <v>7.2175419999999999</v>
      </c>
    </row>
    <row r="1164" spans="1:3" x14ac:dyDescent="0.2">
      <c r="A1164" s="206">
        <v>45316</v>
      </c>
      <c r="B1164" s="207">
        <v>811.84997599999997</v>
      </c>
      <c r="C1164">
        <v>10.109719999999999</v>
      </c>
    </row>
    <row r="1165" spans="1:3" x14ac:dyDescent="0.2">
      <c r="A1165" s="206">
        <v>45320</v>
      </c>
      <c r="B1165" s="207">
        <v>841</v>
      </c>
      <c r="C1165">
        <v>12.823686</v>
      </c>
    </row>
    <row r="1166" spans="1:3" x14ac:dyDescent="0.2">
      <c r="A1166" s="206">
        <v>45321</v>
      </c>
      <c r="B1166" s="207">
        <v>858.84997599999997</v>
      </c>
      <c r="C1166">
        <v>19.734613</v>
      </c>
    </row>
    <row r="1167" spans="1:3" x14ac:dyDescent="0.2">
      <c r="A1167" s="206">
        <v>45322</v>
      </c>
      <c r="B1167" s="207">
        <v>884.20001200000002</v>
      </c>
      <c r="C1167">
        <v>24.562391999999999</v>
      </c>
    </row>
    <row r="1168" spans="1:3" x14ac:dyDescent="0.2">
      <c r="A1168" s="206">
        <v>45323</v>
      </c>
      <c r="B1168" s="207">
        <v>878.5</v>
      </c>
      <c r="C1168">
        <v>14.505884999999999</v>
      </c>
    </row>
    <row r="1169" spans="1:3" x14ac:dyDescent="0.2">
      <c r="A1169" s="206">
        <v>45324</v>
      </c>
      <c r="B1169" s="207">
        <v>878.75</v>
      </c>
      <c r="C1169">
        <v>13.003437</v>
      </c>
    </row>
    <row r="1170" spans="1:3" x14ac:dyDescent="0.2">
      <c r="A1170" s="206">
        <v>45327</v>
      </c>
      <c r="B1170" s="207">
        <v>926.79998799999998</v>
      </c>
      <c r="C1170">
        <v>38.686870999999996</v>
      </c>
    </row>
    <row r="1171" spans="1:3" x14ac:dyDescent="0.2">
      <c r="A1171" s="206">
        <v>45328</v>
      </c>
      <c r="B1171" s="207">
        <v>939.54998799999998</v>
      </c>
      <c r="C1171">
        <v>12.714803</v>
      </c>
    </row>
    <row r="1172" spans="1:3" x14ac:dyDescent="0.2">
      <c r="A1172" s="206">
        <v>45329</v>
      </c>
      <c r="B1172" s="207">
        <v>933.79998799999998</v>
      </c>
      <c r="C1172">
        <v>7.9130099999999999</v>
      </c>
    </row>
    <row r="1173" spans="1:3" x14ac:dyDescent="0.2">
      <c r="A1173" s="206">
        <v>45330</v>
      </c>
      <c r="B1173" s="207">
        <v>924.29998799999998</v>
      </c>
      <c r="C1173">
        <v>11.576252999999999</v>
      </c>
    </row>
    <row r="1174" spans="1:3" x14ac:dyDescent="0.2">
      <c r="A1174" s="206">
        <v>45331</v>
      </c>
      <c r="B1174" s="207">
        <v>915</v>
      </c>
      <c r="C1174">
        <v>7.9048809999999996</v>
      </c>
    </row>
    <row r="1175" spans="1:3" x14ac:dyDescent="0.2">
      <c r="A1175" s="206">
        <v>45334</v>
      </c>
      <c r="B1175" s="207">
        <v>911.59997599999997</v>
      </c>
      <c r="C1175">
        <v>7.286778</v>
      </c>
    </row>
    <row r="1176" spans="1:3" x14ac:dyDescent="0.2">
      <c r="A1176" s="206">
        <v>45335</v>
      </c>
      <c r="B1176" s="207">
        <v>906.90002400000003</v>
      </c>
      <c r="C1176">
        <v>8.5742180000000001</v>
      </c>
    </row>
    <row r="1177" spans="1:3" x14ac:dyDescent="0.2">
      <c r="A1177" s="206">
        <v>45336</v>
      </c>
      <c r="B1177" s="207">
        <v>918.29998799999998</v>
      </c>
      <c r="C1177">
        <v>6.5709390000000001</v>
      </c>
    </row>
    <row r="1178" spans="1:3" x14ac:dyDescent="0.2">
      <c r="A1178" s="206">
        <v>45337</v>
      </c>
      <c r="B1178" s="207">
        <v>920.54998799999998</v>
      </c>
      <c r="C1178">
        <v>6.4307990000000004</v>
      </c>
    </row>
    <row r="1179" spans="1:3" x14ac:dyDescent="0.2">
      <c r="A1179" s="206">
        <v>45338</v>
      </c>
      <c r="B1179" s="207">
        <v>938.59997599999997</v>
      </c>
      <c r="C1179">
        <v>12.826164</v>
      </c>
    </row>
    <row r="1180" spans="1:3" x14ac:dyDescent="0.2">
      <c r="A1180" s="206">
        <v>45341</v>
      </c>
      <c r="B1180" s="207">
        <v>932.59997599999997</v>
      </c>
      <c r="C1180">
        <v>4.6322140000000003</v>
      </c>
    </row>
    <row r="1181" spans="1:3" x14ac:dyDescent="0.2">
      <c r="A1181" s="206">
        <v>45342</v>
      </c>
      <c r="B1181" s="207">
        <v>926.34997599999997</v>
      </c>
      <c r="C1181">
        <v>4.7336390000000002</v>
      </c>
    </row>
    <row r="1182" spans="1:3" x14ac:dyDescent="0.2">
      <c r="A1182" s="206">
        <v>45343</v>
      </c>
      <c r="B1182" s="207">
        <v>921.04998799999998</v>
      </c>
      <c r="C1182">
        <v>6.011018</v>
      </c>
    </row>
    <row r="1183" spans="1:3" x14ac:dyDescent="0.2">
      <c r="A1183" s="206">
        <v>45344</v>
      </c>
      <c r="B1183" s="207">
        <v>932.29998799999998</v>
      </c>
      <c r="C1183">
        <v>6.4370139999999996</v>
      </c>
    </row>
    <row r="1184" spans="1:3" x14ac:dyDescent="0.2">
      <c r="A1184" s="206">
        <v>45345</v>
      </c>
      <c r="B1184" s="207">
        <v>937.40002400000003</v>
      </c>
      <c r="C1184">
        <v>7.0474730000000001</v>
      </c>
    </row>
    <row r="1185" spans="1:3" x14ac:dyDescent="0.2">
      <c r="A1185" s="206">
        <v>45348</v>
      </c>
      <c r="B1185" s="207">
        <v>936.95001200000002</v>
      </c>
      <c r="C1185">
        <v>5.6002340000000004</v>
      </c>
    </row>
    <row r="1186" spans="1:3" x14ac:dyDescent="0.2">
      <c r="A1186" s="206">
        <v>45349</v>
      </c>
      <c r="B1186" s="207">
        <v>962.70001200000002</v>
      </c>
      <c r="C1186">
        <v>12.810206000000001</v>
      </c>
    </row>
    <row r="1187" spans="1:3" x14ac:dyDescent="0.2">
      <c r="A1187" s="206">
        <v>45350</v>
      </c>
      <c r="B1187" s="207">
        <v>958.04998799999998</v>
      </c>
      <c r="C1187">
        <v>15.219187</v>
      </c>
    </row>
    <row r="1188" spans="1:3" x14ac:dyDescent="0.2">
      <c r="A1188" s="206">
        <v>45351</v>
      </c>
      <c r="B1188" s="207">
        <v>950.20001200000002</v>
      </c>
      <c r="C1188">
        <v>10.346657</v>
      </c>
    </row>
    <row r="1189" spans="1:3" x14ac:dyDescent="0.2">
      <c r="A1189" s="206">
        <v>45352</v>
      </c>
      <c r="B1189" s="207">
        <v>977.40002400000003</v>
      </c>
      <c r="C1189">
        <v>10.645369000000001</v>
      </c>
    </row>
    <row r="1190" spans="1:3" x14ac:dyDescent="0.2">
      <c r="A1190" s="206">
        <v>45355</v>
      </c>
      <c r="B1190" s="207">
        <v>987.20001200000002</v>
      </c>
      <c r="C1190">
        <v>6.0844950000000004</v>
      </c>
    </row>
    <row r="1191" spans="1:3" x14ac:dyDescent="0.2">
      <c r="A1191" s="206">
        <v>45356</v>
      </c>
      <c r="B1191" s="207">
        <v>1021.90002</v>
      </c>
      <c r="C1191">
        <v>59.811033000000002</v>
      </c>
    </row>
    <row r="1192" spans="1:3" x14ac:dyDescent="0.2">
      <c r="A1192" s="206">
        <v>45357</v>
      </c>
      <c r="B1192" s="207">
        <v>1017.65002</v>
      </c>
      <c r="C1192">
        <v>14.214823000000001</v>
      </c>
    </row>
    <row r="1193" spans="1:3" x14ac:dyDescent="0.2">
      <c r="A1193" s="206">
        <v>45358</v>
      </c>
      <c r="B1193" s="207">
        <v>1039.3000500000001</v>
      </c>
      <c r="C1193">
        <v>16.877082000000001</v>
      </c>
    </row>
    <row r="1194" spans="1:3" x14ac:dyDescent="0.2">
      <c r="A1194" s="206">
        <v>45362</v>
      </c>
      <c r="B1194" s="207">
        <v>1028</v>
      </c>
      <c r="C1194">
        <v>7.5024499999999996</v>
      </c>
    </row>
    <row r="1195" spans="1:3" x14ac:dyDescent="0.2">
      <c r="A1195" s="206">
        <v>45363</v>
      </c>
      <c r="B1195" s="207">
        <v>1016.5</v>
      </c>
      <c r="C1195">
        <v>8.7638200000000008</v>
      </c>
    </row>
    <row r="1196" spans="1:3" x14ac:dyDescent="0.2">
      <c r="A1196" s="206">
        <v>45364</v>
      </c>
      <c r="B1196" s="207">
        <v>973.20001200000002</v>
      </c>
      <c r="C1196">
        <v>16.564155</v>
      </c>
    </row>
    <row r="1197" spans="1:3" x14ac:dyDescent="0.2">
      <c r="A1197" s="206">
        <v>45365</v>
      </c>
      <c r="B1197" s="207">
        <v>967.75</v>
      </c>
      <c r="C1197">
        <v>22.931801</v>
      </c>
    </row>
    <row r="1198" spans="1:3" x14ac:dyDescent="0.2">
      <c r="A1198" s="206">
        <v>45366</v>
      </c>
      <c r="B1198" s="207">
        <v>945.84997599999997</v>
      </c>
      <c r="C1198">
        <v>23.390913000000001</v>
      </c>
    </row>
    <row r="1199" spans="1:3" x14ac:dyDescent="0.2">
      <c r="A1199" s="206">
        <v>45369</v>
      </c>
      <c r="B1199" s="207">
        <v>972.45001200000002</v>
      </c>
      <c r="C1199">
        <v>12.121719000000001</v>
      </c>
    </row>
    <row r="1200" spans="1:3" x14ac:dyDescent="0.2">
      <c r="A1200" s="206">
        <v>45370</v>
      </c>
      <c r="B1200" s="207">
        <v>957.75</v>
      </c>
      <c r="C1200">
        <v>9.4837500000000006</v>
      </c>
    </row>
    <row r="1201" spans="1:3" x14ac:dyDescent="0.2">
      <c r="A1201" s="206">
        <v>45371</v>
      </c>
      <c r="B1201" s="207">
        <v>940.45001200000002</v>
      </c>
      <c r="C1201">
        <v>13.900321</v>
      </c>
    </row>
    <row r="1202" spans="1:3" x14ac:dyDescent="0.2">
      <c r="A1202" s="206">
        <v>45372</v>
      </c>
      <c r="B1202" s="207">
        <v>964.90002400000003</v>
      </c>
      <c r="C1202">
        <v>11.074206999999999</v>
      </c>
    </row>
    <row r="1203" spans="1:3" x14ac:dyDescent="0.2">
      <c r="A1203" s="206">
        <v>45373</v>
      </c>
      <c r="B1203" s="207">
        <v>979.79998799999998</v>
      </c>
      <c r="C1203">
        <v>13.638296</v>
      </c>
    </row>
    <row r="1204" spans="1:3" x14ac:dyDescent="0.2">
      <c r="A1204" s="206">
        <v>45377</v>
      </c>
      <c r="B1204" s="207">
        <v>986.20001200000002</v>
      </c>
      <c r="C1204">
        <v>9.4615310000000008</v>
      </c>
    </row>
    <row r="1205" spans="1:3" x14ac:dyDescent="0.2">
      <c r="A1205" s="206">
        <v>45378</v>
      </c>
      <c r="B1205" s="207">
        <v>978.65002400000003</v>
      </c>
      <c r="C1205">
        <v>6.6405370000000001</v>
      </c>
    </row>
    <row r="1206" spans="1:3" x14ac:dyDescent="0.2">
      <c r="A1206" s="206">
        <v>45379</v>
      </c>
      <c r="B1206" s="207">
        <v>992.79998799999998</v>
      </c>
      <c r="C1206">
        <v>9.8629960000000008</v>
      </c>
    </row>
    <row r="1207" spans="1:3" x14ac:dyDescent="0.2">
      <c r="A1207" s="206">
        <v>45383</v>
      </c>
      <c r="B1207" s="207">
        <v>992.25</v>
      </c>
      <c r="C1207">
        <v>8.6294070000000005</v>
      </c>
    </row>
    <row r="1208" spans="1:3" x14ac:dyDescent="0.2">
      <c r="A1208" s="206">
        <v>45384</v>
      </c>
      <c r="B1208" s="207">
        <v>1004.65002</v>
      </c>
      <c r="C1208">
        <v>7.9959309999999997</v>
      </c>
    </row>
    <row r="1209" spans="1:3" x14ac:dyDescent="0.2">
      <c r="A1209" s="206">
        <v>45385</v>
      </c>
      <c r="B1209" s="207">
        <v>1009.15002</v>
      </c>
      <c r="C1209">
        <v>8.0403660000000006</v>
      </c>
    </row>
    <row r="1210" spans="1:3" x14ac:dyDescent="0.2">
      <c r="A1210" s="206">
        <v>45386</v>
      </c>
      <c r="B1210" s="207">
        <v>1011.59998</v>
      </c>
      <c r="C1210">
        <v>9.1382759999999994</v>
      </c>
    </row>
    <row r="1211" spans="1:3" x14ac:dyDescent="0.2">
      <c r="A1211" s="206">
        <v>45387</v>
      </c>
      <c r="B1211" s="207">
        <v>1007.09998</v>
      </c>
      <c r="C1211">
        <v>4.51912</v>
      </c>
    </row>
    <row r="1212" spans="1:3" x14ac:dyDescent="0.2">
      <c r="A1212" s="206">
        <v>45390</v>
      </c>
      <c r="B1212" s="207">
        <v>1013.20001</v>
      </c>
      <c r="C1212">
        <v>5.1880519999999999</v>
      </c>
    </row>
    <row r="1213" spans="1:3" x14ac:dyDescent="0.2">
      <c r="A1213" s="206">
        <v>45391</v>
      </c>
      <c r="B1213" s="207">
        <v>1008.5</v>
      </c>
      <c r="C1213">
        <v>8.5390409999999992</v>
      </c>
    </row>
    <row r="1214" spans="1:3" x14ac:dyDescent="0.2">
      <c r="A1214" s="206">
        <v>45392</v>
      </c>
      <c r="B1214" s="207">
        <v>1013.5</v>
      </c>
      <c r="C1214">
        <v>4.5540770000000004</v>
      </c>
    </row>
    <row r="1215" spans="1:3" x14ac:dyDescent="0.2">
      <c r="A1215" s="206">
        <v>45394</v>
      </c>
      <c r="B1215" s="207">
        <v>1018.5</v>
      </c>
      <c r="C1215">
        <v>11.575194</v>
      </c>
    </row>
    <row r="1216" spans="1:3" x14ac:dyDescent="0.2">
      <c r="A1216" s="206">
        <v>45397</v>
      </c>
      <c r="B1216" s="207">
        <v>998.79998799999998</v>
      </c>
      <c r="C1216">
        <v>12.632409000000001</v>
      </c>
    </row>
    <row r="1217" spans="1:3" x14ac:dyDescent="0.2">
      <c r="A1217" s="206">
        <v>45398</v>
      </c>
      <c r="B1217" s="207">
        <v>992.79998799999998</v>
      </c>
      <c r="C1217">
        <v>9.5747619999999998</v>
      </c>
    </row>
    <row r="1218" spans="1:3" x14ac:dyDescent="0.2">
      <c r="A1218" s="206">
        <v>45400</v>
      </c>
      <c r="B1218" s="207">
        <v>971.34997599999997</v>
      </c>
      <c r="C1218">
        <v>13.54049</v>
      </c>
    </row>
    <row r="1219" spans="1:3" x14ac:dyDescent="0.2">
      <c r="A1219" s="206">
        <v>45401</v>
      </c>
      <c r="B1219" s="207">
        <v>963.20001200000002</v>
      </c>
      <c r="C1219">
        <v>15.381309999999999</v>
      </c>
    </row>
    <row r="1220" spans="1:3" x14ac:dyDescent="0.2">
      <c r="A1220" s="206">
        <v>45404</v>
      </c>
      <c r="B1220" s="207">
        <v>973.54998799999998</v>
      </c>
      <c r="C1220">
        <v>7.1879590000000002</v>
      </c>
    </row>
    <row r="1221" spans="1:3" x14ac:dyDescent="0.2">
      <c r="A1221" s="206">
        <v>45405</v>
      </c>
      <c r="B1221" s="207">
        <v>986.75</v>
      </c>
      <c r="C1221">
        <v>7.994116</v>
      </c>
    </row>
    <row r="1222" spans="1:3" x14ac:dyDescent="0.2">
      <c r="A1222" s="206">
        <v>45406</v>
      </c>
      <c r="B1222" s="207">
        <v>991.65002400000003</v>
      </c>
      <c r="C1222">
        <v>4.6714500000000001</v>
      </c>
    </row>
    <row r="1223" spans="1:3" x14ac:dyDescent="0.2">
      <c r="A1223" s="206">
        <v>45407</v>
      </c>
      <c r="B1223" s="207">
        <v>1001.25</v>
      </c>
      <c r="C1223">
        <v>8.3664550000000002</v>
      </c>
    </row>
    <row r="1224" spans="1:3" x14ac:dyDescent="0.2">
      <c r="A1224" s="206">
        <v>45408</v>
      </c>
      <c r="B1224" s="207">
        <v>999.5</v>
      </c>
      <c r="C1224">
        <v>7.9375</v>
      </c>
    </row>
    <row r="1225" spans="1:3" x14ac:dyDescent="0.2">
      <c r="A1225" s="206">
        <v>45411</v>
      </c>
      <c r="B1225" s="207">
        <v>1000.59998</v>
      </c>
      <c r="C1225">
        <v>4.7647500000000003</v>
      </c>
    </row>
    <row r="1226" spans="1:3" x14ac:dyDescent="0.2">
      <c r="A1226" s="206">
        <v>45412</v>
      </c>
      <c r="B1226" s="207">
        <v>1007.90002</v>
      </c>
      <c r="C1226">
        <v>9.0470109999999995</v>
      </c>
    </row>
    <row r="1227" spans="1:3" x14ac:dyDescent="0.2">
      <c r="A1227" s="206">
        <v>45414</v>
      </c>
      <c r="B1227" s="207">
        <v>1027.8000500000001</v>
      </c>
      <c r="C1227">
        <v>12.695047000000001</v>
      </c>
    </row>
    <row r="1228" spans="1:3" x14ac:dyDescent="0.2">
      <c r="A1228" s="206">
        <v>45415</v>
      </c>
      <c r="B1228" s="207">
        <v>1013.40002</v>
      </c>
      <c r="C1228">
        <v>11.871772999999999</v>
      </c>
    </row>
    <row r="1229" spans="1:3" x14ac:dyDescent="0.2">
      <c r="A1229" s="206">
        <v>45418</v>
      </c>
      <c r="B1229" s="207">
        <v>1016.20001</v>
      </c>
      <c r="C1229">
        <v>5.7247599999999998</v>
      </c>
    </row>
    <row r="1230" spans="1:3" x14ac:dyDescent="0.2">
      <c r="A1230" s="206">
        <v>45419</v>
      </c>
      <c r="B1230" s="207">
        <v>988.54998799999998</v>
      </c>
      <c r="C1230">
        <v>8.8774259999999998</v>
      </c>
    </row>
    <row r="1231" spans="1:3" x14ac:dyDescent="0.2">
      <c r="A1231" s="206">
        <v>45420</v>
      </c>
      <c r="B1231" s="207">
        <v>1012.09998</v>
      </c>
      <c r="C1231">
        <v>7.5193519999999996</v>
      </c>
    </row>
    <row r="1232" spans="1:3" x14ac:dyDescent="0.2">
      <c r="A1232" s="206">
        <v>45421</v>
      </c>
      <c r="B1232" s="207">
        <v>1030.3000500000001</v>
      </c>
      <c r="C1232">
        <v>19.189798</v>
      </c>
    </row>
    <row r="1233" spans="1:3" x14ac:dyDescent="0.2">
      <c r="A1233" s="206">
        <v>45422</v>
      </c>
      <c r="B1233" s="207">
        <v>1046.65002</v>
      </c>
      <c r="C1233">
        <v>13.383183000000001</v>
      </c>
    </row>
    <row r="1234" spans="1:3" x14ac:dyDescent="0.2">
      <c r="A1234" s="206">
        <v>45425</v>
      </c>
      <c r="B1234" s="207">
        <v>959.75</v>
      </c>
      <c r="C1234">
        <v>58.974761999999998</v>
      </c>
    </row>
    <row r="1235" spans="1:3" x14ac:dyDescent="0.2">
      <c r="A1235" s="206">
        <v>45426</v>
      </c>
      <c r="B1235" s="207">
        <v>964.65002400000003</v>
      </c>
      <c r="C1235">
        <v>16.325689000000001</v>
      </c>
    </row>
    <row r="1236" spans="1:3" x14ac:dyDescent="0.2">
      <c r="A1236" s="206">
        <v>45427</v>
      </c>
      <c r="B1236" s="207">
        <v>947.29998799999998</v>
      </c>
      <c r="C1236">
        <v>19.668239</v>
      </c>
    </row>
    <row r="1237" spans="1:3" x14ac:dyDescent="0.2">
      <c r="A1237" s="206">
        <v>45428</v>
      </c>
      <c r="B1237" s="207">
        <v>936.40002400000003</v>
      </c>
      <c r="C1237">
        <v>31.240770000000001</v>
      </c>
    </row>
    <row r="1238" spans="1:3" x14ac:dyDescent="0.2">
      <c r="A1238" s="206">
        <v>45429</v>
      </c>
      <c r="B1238" s="207">
        <v>947</v>
      </c>
      <c r="C1238">
        <v>6.6282620000000003</v>
      </c>
    </row>
  </sheetData>
  <pageMargins left="0.7" right="0.7" top="0.75" bottom="0.75" header="0.3" footer="0.3"/>
  <pageSetup paperSize="9" orientation="portrait" horizontalDpi="0" verticalDpi="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8132-7BF6-3A44-BAC8-0F91A9D945B1}">
  <sheetPr codeName="Sheet21"/>
  <dimension ref="B2:S33"/>
  <sheetViews>
    <sheetView showGridLines="0" workbookViewId="0">
      <selection activeCell="N2" sqref="N2:S13"/>
    </sheetView>
  </sheetViews>
  <sheetFormatPr baseColWidth="10" defaultRowHeight="15" x14ac:dyDescent="0.2"/>
  <cols>
    <col min="1" max="1" width="2" customWidth="1"/>
    <col min="2" max="2" width="23.83203125" bestFit="1" customWidth="1"/>
  </cols>
  <sheetData>
    <row r="2" spans="2:19" x14ac:dyDescent="0.2">
      <c r="B2" s="191"/>
      <c r="C2" s="192">
        <v>42064</v>
      </c>
      <c r="D2" s="192">
        <v>42430</v>
      </c>
      <c r="E2" s="192">
        <v>42795</v>
      </c>
      <c r="F2" s="192">
        <v>43160</v>
      </c>
      <c r="G2" s="192">
        <v>43525</v>
      </c>
      <c r="H2" s="192">
        <v>43891</v>
      </c>
      <c r="I2" s="192">
        <v>44256</v>
      </c>
      <c r="J2" s="192">
        <v>44621</v>
      </c>
      <c r="K2" s="192">
        <v>44986</v>
      </c>
      <c r="L2" s="192">
        <v>45352</v>
      </c>
      <c r="N2" s="276" t="s">
        <v>8612</v>
      </c>
      <c r="O2" s="276"/>
      <c r="P2" s="276"/>
      <c r="Q2" s="276"/>
      <c r="R2" s="276"/>
      <c r="S2" s="276"/>
    </row>
    <row r="3" spans="2:19" x14ac:dyDescent="0.2">
      <c r="B3" s="193" t="s">
        <v>89</v>
      </c>
      <c r="C3" s="194">
        <v>35531</v>
      </c>
      <c r="D3" s="194">
        <v>37900</v>
      </c>
      <c r="E3" s="194">
        <v>30199</v>
      </c>
      <c r="F3" s="194">
        <v>23857</v>
      </c>
      <c r="G3" s="194">
        <v>18891</v>
      </c>
      <c r="H3" s="194">
        <v>26633</v>
      </c>
      <c r="I3" s="194">
        <v>29001</v>
      </c>
      <c r="J3" s="194">
        <v>14283</v>
      </c>
      <c r="K3" s="194">
        <v>35388</v>
      </c>
      <c r="L3" s="194">
        <v>67915</v>
      </c>
      <c r="N3" s="276"/>
      <c r="O3" s="276"/>
      <c r="P3" s="276"/>
      <c r="Q3" s="276"/>
      <c r="R3" s="276"/>
      <c r="S3" s="276"/>
    </row>
    <row r="4" spans="2:19" x14ac:dyDescent="0.2">
      <c r="B4" s="195" t="s">
        <v>90</v>
      </c>
      <c r="C4" s="194">
        <v>43397</v>
      </c>
      <c r="D4" s="194">
        <v>38626</v>
      </c>
      <c r="E4" s="194">
        <v>28840</v>
      </c>
      <c r="F4" s="194">
        <v>33312</v>
      </c>
      <c r="G4" s="194">
        <v>28771</v>
      </c>
      <c r="H4" s="194">
        <v>23352</v>
      </c>
      <c r="I4" s="194">
        <v>31198</v>
      </c>
      <c r="J4" s="194">
        <v>26943</v>
      </c>
      <c r="K4" s="194">
        <v>41694</v>
      </c>
      <c r="L4" s="194">
        <v>65106</v>
      </c>
      <c r="N4" s="276"/>
      <c r="O4" s="276"/>
      <c r="P4" s="276"/>
      <c r="Q4" s="276"/>
      <c r="R4" s="276"/>
      <c r="S4" s="276"/>
    </row>
    <row r="5" spans="2:19" x14ac:dyDescent="0.2">
      <c r="B5" s="195" t="s">
        <v>46</v>
      </c>
      <c r="C5" s="194">
        <v>-3179</v>
      </c>
      <c r="D5" s="194">
        <v>-2223</v>
      </c>
      <c r="E5" s="194">
        <v>-4152</v>
      </c>
      <c r="F5" s="194">
        <v>-10688</v>
      </c>
      <c r="G5" s="194">
        <v>-9109</v>
      </c>
      <c r="H5" s="194">
        <v>9950</v>
      </c>
      <c r="I5" s="194">
        <v>-5505</v>
      </c>
      <c r="J5" s="195">
        <v>185</v>
      </c>
      <c r="K5" s="194">
        <v>-2213</v>
      </c>
      <c r="L5" s="194">
        <v>-1151</v>
      </c>
      <c r="N5" s="276"/>
      <c r="O5" s="276"/>
      <c r="P5" s="276"/>
      <c r="Q5" s="276"/>
      <c r="R5" s="276"/>
      <c r="S5" s="276"/>
    </row>
    <row r="6" spans="2:19" x14ac:dyDescent="0.2">
      <c r="B6" s="195" t="s">
        <v>30</v>
      </c>
      <c r="C6" s="194">
        <v>-3692</v>
      </c>
      <c r="D6" s="194">
        <v>-5743</v>
      </c>
      <c r="E6" s="194">
        <v>-6621</v>
      </c>
      <c r="F6" s="194">
        <v>-3560</v>
      </c>
      <c r="G6" s="194">
        <v>2069</v>
      </c>
      <c r="H6" s="194">
        <v>2326</v>
      </c>
      <c r="I6" s="194">
        <v>3814</v>
      </c>
      <c r="J6" s="195">
        <v>472</v>
      </c>
      <c r="K6" s="194">
        <v>-5665</v>
      </c>
      <c r="L6" s="194">
        <v>-7265</v>
      </c>
      <c r="N6" s="276"/>
      <c r="O6" s="276"/>
      <c r="P6" s="276"/>
      <c r="Q6" s="276"/>
      <c r="R6" s="276"/>
      <c r="S6" s="276"/>
    </row>
    <row r="7" spans="2:19" x14ac:dyDescent="0.2">
      <c r="B7" s="195" t="s">
        <v>91</v>
      </c>
      <c r="C7" s="194">
        <v>3598</v>
      </c>
      <c r="D7" s="194">
        <v>3947</v>
      </c>
      <c r="E7" s="194">
        <v>9301</v>
      </c>
      <c r="F7" s="194">
        <v>7320</v>
      </c>
      <c r="G7" s="194">
        <v>-4692</v>
      </c>
      <c r="H7" s="194">
        <v>-8085</v>
      </c>
      <c r="I7" s="194">
        <v>5748</v>
      </c>
      <c r="J7" s="194">
        <v>-7012</v>
      </c>
      <c r="K7" s="194">
        <v>6945</v>
      </c>
      <c r="L7" s="194">
        <v>13706</v>
      </c>
      <c r="N7" s="276"/>
      <c r="O7" s="276"/>
      <c r="P7" s="276"/>
      <c r="Q7" s="276"/>
      <c r="R7" s="276"/>
      <c r="S7" s="276"/>
    </row>
    <row r="8" spans="2:19" x14ac:dyDescent="0.2">
      <c r="B8" s="195" t="s">
        <v>92</v>
      </c>
      <c r="C8" s="195">
        <v>0</v>
      </c>
      <c r="D8" s="195">
        <v>-520</v>
      </c>
      <c r="E8" s="195">
        <v>0</v>
      </c>
      <c r="F8" s="195">
        <v>0</v>
      </c>
      <c r="G8" s="195">
        <v>0</v>
      </c>
      <c r="H8" s="195">
        <v>0</v>
      </c>
      <c r="I8" s="195">
        <v>0</v>
      </c>
      <c r="J8" s="195">
        <v>0</v>
      </c>
      <c r="K8" s="195">
        <v>0</v>
      </c>
      <c r="L8" s="194">
        <v>-3083</v>
      </c>
      <c r="N8" s="276"/>
      <c r="O8" s="276"/>
      <c r="P8" s="276"/>
      <c r="Q8" s="276"/>
      <c r="R8" s="276"/>
      <c r="S8" s="276"/>
    </row>
    <row r="9" spans="2:19" x14ac:dyDescent="0.2">
      <c r="B9" s="195" t="s">
        <v>93</v>
      </c>
      <c r="C9" s="195">
        <v>-398</v>
      </c>
      <c r="D9" s="194">
        <v>5852</v>
      </c>
      <c r="E9" s="194">
        <v>4727</v>
      </c>
      <c r="F9" s="195">
        <v>494</v>
      </c>
      <c r="G9" s="194">
        <v>4512</v>
      </c>
      <c r="H9" s="195">
        <v>875</v>
      </c>
      <c r="I9" s="194">
        <v>-4150</v>
      </c>
      <c r="J9" s="194">
        <v>-4396</v>
      </c>
      <c r="K9" s="194">
        <v>-2194</v>
      </c>
      <c r="L9" s="194">
        <v>5118</v>
      </c>
      <c r="N9" s="276"/>
      <c r="O9" s="276"/>
      <c r="P9" s="276"/>
      <c r="Q9" s="276"/>
      <c r="R9" s="276"/>
      <c r="S9" s="276"/>
    </row>
    <row r="10" spans="2:19" x14ac:dyDescent="0.2">
      <c r="B10" s="195" t="s">
        <v>94</v>
      </c>
      <c r="C10" s="194">
        <v>-3672</v>
      </c>
      <c r="D10" s="194">
        <v>1313</v>
      </c>
      <c r="E10" s="194">
        <v>3254</v>
      </c>
      <c r="F10" s="194">
        <v>-6434</v>
      </c>
      <c r="G10" s="194">
        <v>-7221</v>
      </c>
      <c r="H10" s="194">
        <v>5065</v>
      </c>
      <c r="I10" s="195">
        <v>-93</v>
      </c>
      <c r="J10" s="194">
        <v>-10750</v>
      </c>
      <c r="K10" s="194">
        <v>-3127</v>
      </c>
      <c r="L10" s="194">
        <v>7325</v>
      </c>
      <c r="N10" s="276"/>
      <c r="O10" s="276"/>
      <c r="P10" s="276"/>
      <c r="Q10" s="276"/>
      <c r="R10" s="276"/>
      <c r="S10" s="276"/>
    </row>
    <row r="11" spans="2:19" x14ac:dyDescent="0.2">
      <c r="B11" s="195" t="s">
        <v>95</v>
      </c>
      <c r="C11" s="194">
        <v>-4194</v>
      </c>
      <c r="D11" s="194">
        <v>-2040</v>
      </c>
      <c r="E11" s="194">
        <v>-1895</v>
      </c>
      <c r="F11" s="194">
        <v>-3021</v>
      </c>
      <c r="G11" s="194">
        <v>-2659</v>
      </c>
      <c r="H11" s="194">
        <v>-1785</v>
      </c>
      <c r="I11" s="194">
        <v>-2105</v>
      </c>
      <c r="J11" s="194">
        <v>-1910</v>
      </c>
      <c r="K11" s="194">
        <v>-3179</v>
      </c>
      <c r="L11" s="194">
        <v>-4516</v>
      </c>
      <c r="N11" s="276"/>
      <c r="O11" s="276"/>
      <c r="P11" s="276"/>
      <c r="Q11" s="276"/>
      <c r="R11" s="276"/>
      <c r="S11" s="276"/>
    </row>
    <row r="12" spans="2:19" x14ac:dyDescent="0.2">
      <c r="B12" s="193" t="s">
        <v>96</v>
      </c>
      <c r="C12" s="194">
        <v>-36232</v>
      </c>
      <c r="D12" s="194">
        <v>-36694</v>
      </c>
      <c r="E12" s="194">
        <v>-39571</v>
      </c>
      <c r="F12" s="194">
        <v>-25139</v>
      </c>
      <c r="G12" s="194">
        <v>-20878</v>
      </c>
      <c r="H12" s="194">
        <v>-33115</v>
      </c>
      <c r="I12" s="194">
        <v>-25672</v>
      </c>
      <c r="J12" s="194">
        <v>-4444</v>
      </c>
      <c r="K12" s="194">
        <v>-15417</v>
      </c>
      <c r="L12" s="194">
        <v>-22828</v>
      </c>
      <c r="N12" s="276"/>
      <c r="O12" s="276"/>
      <c r="P12" s="276"/>
      <c r="Q12" s="276"/>
      <c r="R12" s="276"/>
      <c r="S12" s="276"/>
    </row>
    <row r="13" spans="2:19" x14ac:dyDescent="0.2">
      <c r="B13" s="195" t="s">
        <v>97</v>
      </c>
      <c r="C13" s="194">
        <v>-31962</v>
      </c>
      <c r="D13" s="194">
        <v>-31503</v>
      </c>
      <c r="E13" s="194">
        <v>-16072</v>
      </c>
      <c r="F13" s="194">
        <v>-35079</v>
      </c>
      <c r="G13" s="194">
        <v>-35304</v>
      </c>
      <c r="H13" s="194">
        <v>-29702</v>
      </c>
      <c r="I13" s="194">
        <v>-20205</v>
      </c>
      <c r="J13" s="194">
        <v>-15168</v>
      </c>
      <c r="K13" s="194">
        <v>-19230</v>
      </c>
      <c r="L13" s="194">
        <v>-31414</v>
      </c>
      <c r="N13" s="276"/>
      <c r="O13" s="276"/>
      <c r="P13" s="276"/>
      <c r="Q13" s="276"/>
      <c r="R13" s="276"/>
      <c r="S13" s="276"/>
    </row>
    <row r="14" spans="2:19" x14ac:dyDescent="0.2">
      <c r="B14" s="195" t="s">
        <v>98</v>
      </c>
      <c r="C14" s="195">
        <v>74</v>
      </c>
      <c r="D14" s="195">
        <v>59</v>
      </c>
      <c r="E14" s="195">
        <v>53</v>
      </c>
      <c r="F14" s="195">
        <v>30</v>
      </c>
      <c r="G14" s="195">
        <v>67</v>
      </c>
      <c r="H14" s="195">
        <v>171</v>
      </c>
      <c r="I14" s="195">
        <v>351</v>
      </c>
      <c r="J14" s="195">
        <v>230</v>
      </c>
      <c r="K14" s="195">
        <v>285</v>
      </c>
      <c r="L14" s="195">
        <v>231</v>
      </c>
    </row>
    <row r="15" spans="2:19" x14ac:dyDescent="0.2">
      <c r="B15" s="195" t="s">
        <v>99</v>
      </c>
      <c r="C15" s="194">
        <v>-5461</v>
      </c>
      <c r="D15" s="194">
        <v>-4728</v>
      </c>
      <c r="E15" s="195">
        <v>-6</v>
      </c>
      <c r="F15" s="195">
        <v>-329</v>
      </c>
      <c r="G15" s="195">
        <v>-130</v>
      </c>
      <c r="H15" s="194">
        <v>-1439</v>
      </c>
      <c r="I15" s="194">
        <v>-7530</v>
      </c>
      <c r="J15" s="194">
        <v>-3008</v>
      </c>
      <c r="K15" s="195">
        <v>-50</v>
      </c>
      <c r="L15" s="194">
        <v>-5567</v>
      </c>
    </row>
    <row r="16" spans="2:19" x14ac:dyDescent="0.2">
      <c r="B16" s="195" t="s">
        <v>100</v>
      </c>
      <c r="C16" s="195">
        <v>42</v>
      </c>
      <c r="D16" s="195">
        <v>89</v>
      </c>
      <c r="E16" s="194">
        <v>1965</v>
      </c>
      <c r="F16" s="194">
        <v>2381</v>
      </c>
      <c r="G16" s="194">
        <v>5644</v>
      </c>
      <c r="H16" s="195">
        <v>21</v>
      </c>
      <c r="I16" s="195">
        <v>226</v>
      </c>
      <c r="J16" s="195">
        <v>104</v>
      </c>
      <c r="K16" s="194">
        <v>6895</v>
      </c>
      <c r="L16" s="194">
        <v>10820</v>
      </c>
    </row>
    <row r="17" spans="2:12" x14ac:dyDescent="0.2">
      <c r="B17" s="195" t="s">
        <v>101</v>
      </c>
      <c r="C17" s="195">
        <v>698</v>
      </c>
      <c r="D17" s="195">
        <v>731</v>
      </c>
      <c r="E17" s="195">
        <v>638</v>
      </c>
      <c r="F17" s="195">
        <v>690</v>
      </c>
      <c r="G17" s="195">
        <v>761</v>
      </c>
      <c r="H17" s="194">
        <v>1104</v>
      </c>
      <c r="I17" s="195">
        <v>428</v>
      </c>
      <c r="J17" s="195">
        <v>653</v>
      </c>
      <c r="K17" s="195">
        <v>973</v>
      </c>
      <c r="L17" s="194">
        <v>2493</v>
      </c>
    </row>
    <row r="18" spans="2:12" x14ac:dyDescent="0.2">
      <c r="B18" s="195" t="s">
        <v>102</v>
      </c>
      <c r="C18" s="195">
        <v>80</v>
      </c>
      <c r="D18" s="195">
        <v>58</v>
      </c>
      <c r="E18" s="195">
        <v>620</v>
      </c>
      <c r="F18" s="194">
        <v>1797</v>
      </c>
      <c r="G18" s="195">
        <v>232</v>
      </c>
      <c r="H18" s="195">
        <v>21</v>
      </c>
      <c r="I18" s="195">
        <v>18</v>
      </c>
      <c r="J18" s="195">
        <v>32</v>
      </c>
      <c r="K18" s="195">
        <v>46</v>
      </c>
      <c r="L18" s="195">
        <v>96</v>
      </c>
    </row>
    <row r="19" spans="2:12" x14ac:dyDescent="0.2">
      <c r="B19" s="195" t="s">
        <v>103</v>
      </c>
      <c r="C19" s="195">
        <v>-160</v>
      </c>
      <c r="D19" s="195">
        <v>0</v>
      </c>
      <c r="E19" s="195">
        <v>-107</v>
      </c>
      <c r="F19" s="195">
        <v>-4</v>
      </c>
      <c r="G19" s="195">
        <v>-9</v>
      </c>
      <c r="H19" s="195">
        <v>-606</v>
      </c>
      <c r="I19" s="195">
        <v>-10</v>
      </c>
      <c r="J19" s="195">
        <v>0</v>
      </c>
      <c r="K19" s="195">
        <v>0</v>
      </c>
      <c r="L19" s="195">
        <v>0</v>
      </c>
    </row>
    <row r="20" spans="2:12" x14ac:dyDescent="0.2">
      <c r="B20" s="195" t="s">
        <v>104</v>
      </c>
      <c r="C20" s="195">
        <v>0</v>
      </c>
      <c r="D20" s="195">
        <v>0</v>
      </c>
      <c r="E20" s="195">
        <v>0</v>
      </c>
      <c r="F20" s="195">
        <v>14</v>
      </c>
      <c r="G20" s="195">
        <v>533</v>
      </c>
      <c r="H20" s="195">
        <v>0</v>
      </c>
      <c r="I20" s="195">
        <v>0</v>
      </c>
      <c r="J20" s="195">
        <v>0</v>
      </c>
      <c r="K20" s="195">
        <v>19</v>
      </c>
      <c r="L20" s="195">
        <v>108</v>
      </c>
    </row>
    <row r="21" spans="2:12" x14ac:dyDescent="0.2">
      <c r="B21" s="195" t="s">
        <v>105</v>
      </c>
      <c r="C21" s="195">
        <v>0</v>
      </c>
      <c r="D21" s="195">
        <v>-111</v>
      </c>
      <c r="E21" s="195">
        <v>0</v>
      </c>
      <c r="F21" s="195">
        <v>0</v>
      </c>
      <c r="G21" s="195">
        <v>-8</v>
      </c>
      <c r="H21" s="195">
        <v>-27</v>
      </c>
      <c r="I21" s="195">
        <v>0</v>
      </c>
      <c r="J21" s="195">
        <v>-98</v>
      </c>
      <c r="K21" s="195">
        <v>0</v>
      </c>
      <c r="L21" s="195">
        <v>0</v>
      </c>
    </row>
    <row r="22" spans="2:12" x14ac:dyDescent="0.2">
      <c r="B22" s="195" t="s">
        <v>106</v>
      </c>
      <c r="C22" s="195">
        <v>0</v>
      </c>
      <c r="D22" s="195">
        <v>0</v>
      </c>
      <c r="E22" s="195">
        <v>0</v>
      </c>
      <c r="F22" s="195">
        <v>0</v>
      </c>
      <c r="G22" s="195">
        <v>0</v>
      </c>
      <c r="H22" s="195">
        <v>0</v>
      </c>
      <c r="I22" s="195">
        <v>0</v>
      </c>
      <c r="J22" s="195">
        <v>0</v>
      </c>
      <c r="K22" s="195">
        <v>0</v>
      </c>
      <c r="L22" s="195">
        <v>-24</v>
      </c>
    </row>
    <row r="23" spans="2:12" x14ac:dyDescent="0.2">
      <c r="B23" s="195" t="s">
        <v>107</v>
      </c>
      <c r="C23" s="195">
        <v>456</v>
      </c>
      <c r="D23" s="194">
        <v>-1289</v>
      </c>
      <c r="E23" s="194">
        <v>-26663</v>
      </c>
      <c r="F23" s="194">
        <v>5360</v>
      </c>
      <c r="G23" s="194">
        <v>7335</v>
      </c>
      <c r="H23" s="194">
        <v>-2659</v>
      </c>
      <c r="I23" s="194">
        <v>1051</v>
      </c>
      <c r="J23" s="194">
        <v>12813</v>
      </c>
      <c r="K23" s="194">
        <v>-4357</v>
      </c>
      <c r="L23" s="195">
        <v>429</v>
      </c>
    </row>
    <row r="24" spans="2:12" x14ac:dyDescent="0.2">
      <c r="B24" s="193" t="s">
        <v>108</v>
      </c>
      <c r="C24" s="194">
        <v>5201</v>
      </c>
      <c r="D24" s="194">
        <v>-3795</v>
      </c>
      <c r="E24" s="194">
        <v>6205</v>
      </c>
      <c r="F24" s="194">
        <v>2012</v>
      </c>
      <c r="G24" s="194">
        <v>8830</v>
      </c>
      <c r="H24" s="194">
        <v>3390</v>
      </c>
      <c r="I24" s="194">
        <v>9904</v>
      </c>
      <c r="J24" s="194">
        <v>-3380</v>
      </c>
      <c r="K24" s="194">
        <v>-26243</v>
      </c>
      <c r="L24" s="194">
        <v>-37006</v>
      </c>
    </row>
    <row r="25" spans="2:12" x14ac:dyDescent="0.2">
      <c r="B25" s="195" t="s">
        <v>109</v>
      </c>
      <c r="C25" s="195">
        <v>0</v>
      </c>
      <c r="D25" s="194">
        <v>7433</v>
      </c>
      <c r="E25" s="195">
        <v>5</v>
      </c>
      <c r="F25" s="195">
        <v>0</v>
      </c>
      <c r="G25" s="195">
        <v>0</v>
      </c>
      <c r="H25" s="194">
        <v>3889</v>
      </c>
      <c r="I25" s="194">
        <v>2603</v>
      </c>
      <c r="J25" s="195">
        <v>19</v>
      </c>
      <c r="K25" s="195">
        <v>20</v>
      </c>
      <c r="L25" s="195">
        <v>82</v>
      </c>
    </row>
    <row r="26" spans="2:12" x14ac:dyDescent="0.2">
      <c r="B26" s="195" t="s">
        <v>110</v>
      </c>
      <c r="C26" s="195">
        <v>-744</v>
      </c>
      <c r="D26" s="195">
        <v>0</v>
      </c>
      <c r="E26" s="195">
        <v>0</v>
      </c>
      <c r="F26" s="195">
        <v>0</v>
      </c>
      <c r="G26" s="195">
        <v>0</v>
      </c>
      <c r="H26" s="195">
        <v>0</v>
      </c>
      <c r="I26" s="195">
        <v>0</v>
      </c>
      <c r="J26" s="195">
        <v>0</v>
      </c>
      <c r="K26" s="195">
        <v>0</v>
      </c>
      <c r="L26" s="195">
        <v>0</v>
      </c>
    </row>
    <row r="27" spans="2:12" x14ac:dyDescent="0.2">
      <c r="B27" s="195" t="s">
        <v>111</v>
      </c>
      <c r="C27" s="194">
        <v>36363</v>
      </c>
      <c r="D27" s="194">
        <v>19519</v>
      </c>
      <c r="E27" s="194">
        <v>33390</v>
      </c>
      <c r="F27" s="194">
        <v>37482</v>
      </c>
      <c r="G27" s="194">
        <v>51128</v>
      </c>
      <c r="H27" s="194">
        <v>38297</v>
      </c>
      <c r="I27" s="194">
        <v>46641</v>
      </c>
      <c r="J27" s="194">
        <v>46578</v>
      </c>
      <c r="K27" s="194">
        <v>43934</v>
      </c>
      <c r="L27" s="194">
        <v>21824</v>
      </c>
    </row>
    <row r="28" spans="2:12" x14ac:dyDescent="0.2">
      <c r="B28" s="195" t="s">
        <v>112</v>
      </c>
      <c r="C28" s="194">
        <v>-23332</v>
      </c>
      <c r="D28" s="194">
        <v>-24924</v>
      </c>
      <c r="E28" s="194">
        <v>-21732</v>
      </c>
      <c r="F28" s="194">
        <v>-29964</v>
      </c>
      <c r="G28" s="194">
        <v>-35198</v>
      </c>
      <c r="H28" s="194">
        <v>-29847</v>
      </c>
      <c r="I28" s="194">
        <v>-29709</v>
      </c>
      <c r="J28" s="194">
        <v>-42816</v>
      </c>
      <c r="K28" s="194">
        <v>-62557</v>
      </c>
      <c r="L28" s="194">
        <v>-50325</v>
      </c>
    </row>
    <row r="29" spans="2:12" x14ac:dyDescent="0.2">
      <c r="B29" s="195" t="s">
        <v>113</v>
      </c>
      <c r="C29" s="194">
        <v>-6307</v>
      </c>
      <c r="D29" s="194">
        <v>-5716</v>
      </c>
      <c r="E29" s="194">
        <v>-5336</v>
      </c>
      <c r="F29" s="194">
        <v>-5411</v>
      </c>
      <c r="G29" s="194">
        <v>-7005</v>
      </c>
      <c r="H29" s="194">
        <v>-7518</v>
      </c>
      <c r="I29" s="194">
        <v>-8123</v>
      </c>
      <c r="J29" s="194">
        <v>-9251</v>
      </c>
      <c r="K29" s="194">
        <v>-9336</v>
      </c>
      <c r="L29" s="194">
        <v>-9332</v>
      </c>
    </row>
    <row r="30" spans="2:12" x14ac:dyDescent="0.2">
      <c r="B30" s="195" t="s">
        <v>114</v>
      </c>
      <c r="C30" s="195">
        <v>-720</v>
      </c>
      <c r="D30" s="195">
        <v>-108</v>
      </c>
      <c r="E30" s="195">
        <v>-121</v>
      </c>
      <c r="F30" s="195">
        <v>-96</v>
      </c>
      <c r="G30" s="195">
        <v>-95</v>
      </c>
      <c r="H30" s="195">
        <v>-57</v>
      </c>
      <c r="I30" s="195">
        <v>-30</v>
      </c>
      <c r="J30" s="195">
        <v>-100</v>
      </c>
      <c r="K30" s="195">
        <v>-141</v>
      </c>
      <c r="L30" s="195">
        <v>-289</v>
      </c>
    </row>
    <row r="31" spans="2:12" x14ac:dyDescent="0.2">
      <c r="B31" s="195" t="s">
        <v>115</v>
      </c>
      <c r="C31" s="195">
        <v>0</v>
      </c>
      <c r="D31" s="195">
        <v>0</v>
      </c>
      <c r="E31" s="195">
        <v>0</v>
      </c>
      <c r="F31" s="195">
        <v>0</v>
      </c>
      <c r="G31" s="195">
        <v>0</v>
      </c>
      <c r="H31" s="194">
        <v>-1346</v>
      </c>
      <c r="I31" s="194">
        <v>-1477</v>
      </c>
      <c r="J31" s="194">
        <v>-1559</v>
      </c>
      <c r="K31" s="194">
        <v>-1517</v>
      </c>
      <c r="L31" s="194">
        <v>-3848</v>
      </c>
    </row>
    <row r="32" spans="2:12" x14ac:dyDescent="0.2">
      <c r="B32" s="195" t="s">
        <v>116</v>
      </c>
      <c r="C32" s="195">
        <v>-57</v>
      </c>
      <c r="D32" s="195">
        <v>0</v>
      </c>
      <c r="E32" s="195">
        <v>0</v>
      </c>
      <c r="F32" s="195">
        <v>0</v>
      </c>
      <c r="G32" s="195">
        <v>0</v>
      </c>
      <c r="H32" s="195">
        <v>-29</v>
      </c>
      <c r="I32" s="195">
        <v>0</v>
      </c>
      <c r="J32" s="194">
        <v>3750</v>
      </c>
      <c r="K32" s="194">
        <v>3355</v>
      </c>
      <c r="L32" s="194">
        <v>4884</v>
      </c>
    </row>
    <row r="33" spans="2:12" x14ac:dyDescent="0.2">
      <c r="B33" s="195" t="s">
        <v>21</v>
      </c>
      <c r="C33" s="194">
        <v>4500</v>
      </c>
      <c r="D33" s="194">
        <v>-2589</v>
      </c>
      <c r="E33" s="194">
        <v>-3167</v>
      </c>
      <c r="F33" s="195">
        <v>730</v>
      </c>
      <c r="G33" s="194">
        <v>6843</v>
      </c>
      <c r="H33" s="194">
        <v>-3092</v>
      </c>
      <c r="I33" s="194">
        <v>13232</v>
      </c>
      <c r="J33" s="194">
        <v>6459</v>
      </c>
      <c r="K33" s="194">
        <v>-6272</v>
      </c>
      <c r="L33" s="194">
        <v>8081</v>
      </c>
    </row>
  </sheetData>
  <mergeCells count="1">
    <mergeCell ref="N2:S13"/>
  </mergeCells>
  <pageMargins left="0.7" right="0.7" top="0.75" bottom="0.75" header="0.3" footer="0.3"/>
  <pageSetup paperSize="9"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D6D4B-6558-E142-A008-5B2385E1DC0E}">
  <sheetPr codeName="Sheet22"/>
  <dimension ref="B2:U40"/>
  <sheetViews>
    <sheetView showGridLines="0" workbookViewId="0">
      <pane ySplit="2" topLeftCell="A3" activePane="bottomLeft" state="frozen"/>
      <selection pane="bottomLeft" activeCell="N11" sqref="N11"/>
    </sheetView>
  </sheetViews>
  <sheetFormatPr baseColWidth="10" defaultRowHeight="15" x14ac:dyDescent="0.2"/>
  <cols>
    <col min="1" max="1" width="2" customWidth="1"/>
    <col min="2" max="2" width="22.6640625" bestFit="1" customWidth="1"/>
  </cols>
  <sheetData>
    <row r="2" spans="2:21" x14ac:dyDescent="0.2">
      <c r="B2" s="103" t="s">
        <v>199</v>
      </c>
      <c r="C2" s="104">
        <v>41334</v>
      </c>
      <c r="D2" s="104">
        <v>41699</v>
      </c>
      <c r="E2" s="104">
        <v>42064</v>
      </c>
      <c r="F2" s="104">
        <v>42430</v>
      </c>
      <c r="G2" s="104">
        <v>42795</v>
      </c>
      <c r="H2" s="104">
        <v>43160</v>
      </c>
      <c r="I2" s="104">
        <v>43525</v>
      </c>
      <c r="J2" s="104">
        <v>43891</v>
      </c>
      <c r="K2" s="104">
        <v>44256</v>
      </c>
      <c r="L2" s="104">
        <v>44621</v>
      </c>
      <c r="M2" s="104">
        <v>44986</v>
      </c>
      <c r="N2" s="104">
        <v>45352</v>
      </c>
    </row>
    <row r="3" spans="2:21" x14ac:dyDescent="0.2">
      <c r="B3" s="99" t="s">
        <v>202</v>
      </c>
      <c r="C3" s="105">
        <v>638</v>
      </c>
      <c r="D3" s="105">
        <v>644</v>
      </c>
      <c r="E3" s="105">
        <v>644</v>
      </c>
      <c r="F3" s="105">
        <v>679</v>
      </c>
      <c r="G3" s="105">
        <v>679</v>
      </c>
      <c r="H3" s="105">
        <v>679</v>
      </c>
      <c r="I3" s="105">
        <v>679</v>
      </c>
      <c r="J3" s="105">
        <v>720</v>
      </c>
      <c r="K3" s="105">
        <v>766</v>
      </c>
      <c r="L3" s="105">
        <v>766</v>
      </c>
      <c r="M3" s="105">
        <v>766</v>
      </c>
      <c r="N3" s="106">
        <v>766</v>
      </c>
      <c r="P3" s="276" t="s">
        <v>8613</v>
      </c>
      <c r="Q3" s="276"/>
      <c r="R3" s="276"/>
      <c r="S3" s="276"/>
      <c r="T3" s="276"/>
      <c r="U3" s="276"/>
    </row>
    <row r="4" spans="2:21" x14ac:dyDescent="0.2">
      <c r="B4" s="99" t="s">
        <v>12</v>
      </c>
      <c r="C4" s="105">
        <v>36999</v>
      </c>
      <c r="D4" s="105">
        <v>64960</v>
      </c>
      <c r="E4" s="105">
        <v>55618</v>
      </c>
      <c r="F4" s="105">
        <v>78273</v>
      </c>
      <c r="G4" s="105">
        <v>57383</v>
      </c>
      <c r="H4" s="105">
        <v>94749</v>
      </c>
      <c r="I4" s="105">
        <v>59500</v>
      </c>
      <c r="J4" s="105">
        <v>61491</v>
      </c>
      <c r="K4" s="105">
        <v>54481</v>
      </c>
      <c r="L4" s="105">
        <v>43795</v>
      </c>
      <c r="M4" s="105">
        <v>44556</v>
      </c>
      <c r="N4" s="106">
        <v>84152</v>
      </c>
      <c r="P4" s="276"/>
      <c r="Q4" s="276"/>
      <c r="R4" s="276"/>
      <c r="S4" s="276"/>
      <c r="T4" s="276"/>
      <c r="U4" s="276"/>
    </row>
    <row r="5" spans="2:21" x14ac:dyDescent="0.2">
      <c r="B5" s="100" t="s">
        <v>203</v>
      </c>
      <c r="C5" s="105"/>
      <c r="D5" s="105"/>
      <c r="E5" s="105"/>
      <c r="F5" s="105"/>
      <c r="G5" s="105"/>
      <c r="H5" s="105"/>
      <c r="I5" s="105"/>
      <c r="J5" s="105"/>
      <c r="K5" s="105"/>
      <c r="L5" s="105"/>
      <c r="M5" s="105"/>
      <c r="N5" s="106"/>
      <c r="P5" s="276"/>
      <c r="Q5" s="276"/>
      <c r="R5" s="276"/>
      <c r="S5" s="276"/>
      <c r="T5" s="276"/>
      <c r="U5" s="276"/>
    </row>
    <row r="6" spans="2:21" x14ac:dyDescent="0.2">
      <c r="B6" s="99" t="s">
        <v>204</v>
      </c>
      <c r="C6" s="106">
        <v>32155</v>
      </c>
      <c r="D6" s="106">
        <v>45259</v>
      </c>
      <c r="E6" s="106">
        <v>56071</v>
      </c>
      <c r="F6" s="106">
        <v>50510</v>
      </c>
      <c r="G6" s="106">
        <v>60629</v>
      </c>
      <c r="H6" s="106">
        <v>61200</v>
      </c>
      <c r="I6" s="106">
        <v>70818</v>
      </c>
      <c r="J6" s="106">
        <v>83316</v>
      </c>
      <c r="K6" s="106">
        <v>93113</v>
      </c>
      <c r="L6" s="106">
        <v>97759</v>
      </c>
      <c r="M6" s="106">
        <v>88696</v>
      </c>
      <c r="N6" s="106">
        <v>62149</v>
      </c>
      <c r="P6" s="276"/>
      <c r="Q6" s="276"/>
      <c r="R6" s="276"/>
      <c r="S6" s="276"/>
      <c r="T6" s="276"/>
      <c r="U6" s="276"/>
    </row>
    <row r="7" spans="2:21" x14ac:dyDescent="0.2">
      <c r="B7" s="99" t="s">
        <v>205</v>
      </c>
      <c r="C7" s="106">
        <v>11620</v>
      </c>
      <c r="D7" s="105">
        <v>9696</v>
      </c>
      <c r="E7" s="105">
        <v>13140</v>
      </c>
      <c r="F7" s="105">
        <v>11451</v>
      </c>
      <c r="G7" s="105">
        <v>13860</v>
      </c>
      <c r="H7" s="105">
        <v>16795</v>
      </c>
      <c r="I7" s="105">
        <v>20150</v>
      </c>
      <c r="J7" s="105">
        <v>16363</v>
      </c>
      <c r="K7" s="105">
        <v>42792</v>
      </c>
      <c r="L7" s="105">
        <v>41918</v>
      </c>
      <c r="M7" s="105">
        <v>36965</v>
      </c>
      <c r="N7" s="106">
        <v>36352</v>
      </c>
      <c r="P7" s="276"/>
      <c r="Q7" s="276"/>
      <c r="R7" s="276"/>
      <c r="S7" s="276"/>
      <c r="T7" s="276"/>
      <c r="U7" s="276"/>
    </row>
    <row r="8" spans="2:21" x14ac:dyDescent="0.2">
      <c r="B8" s="99" t="s">
        <v>206</v>
      </c>
      <c r="C8" s="106">
        <v>0</v>
      </c>
      <c r="D8" s="105">
        <v>0</v>
      </c>
      <c r="E8" s="105">
        <v>0</v>
      </c>
      <c r="F8" s="105">
        <v>0</v>
      </c>
      <c r="G8" s="105">
        <v>0</v>
      </c>
      <c r="H8" s="105">
        <v>0</v>
      </c>
      <c r="I8" s="105">
        <v>173</v>
      </c>
      <c r="J8" s="105">
        <v>5977</v>
      </c>
      <c r="K8" s="105">
        <v>6226</v>
      </c>
      <c r="L8" s="105">
        <v>6772</v>
      </c>
      <c r="M8" s="105">
        <v>8453</v>
      </c>
      <c r="N8" s="106">
        <v>8762</v>
      </c>
      <c r="P8" s="276"/>
      <c r="Q8" s="276"/>
      <c r="R8" s="276"/>
      <c r="S8" s="276"/>
      <c r="T8" s="276"/>
      <c r="U8" s="276"/>
    </row>
    <row r="9" spans="2:21" x14ac:dyDescent="0.2">
      <c r="B9" s="99" t="s">
        <v>207</v>
      </c>
      <c r="C9" s="106">
        <v>9940</v>
      </c>
      <c r="D9" s="106">
        <v>5688</v>
      </c>
      <c r="E9" s="106">
        <v>4399</v>
      </c>
      <c r="F9" s="106">
        <v>7399</v>
      </c>
      <c r="G9" s="106">
        <v>4115</v>
      </c>
      <c r="H9" s="106">
        <v>10956</v>
      </c>
      <c r="I9" s="106">
        <v>15034</v>
      </c>
      <c r="J9" s="106">
        <v>19132</v>
      </c>
      <c r="K9" s="106">
        <v>0</v>
      </c>
      <c r="L9" s="106">
        <v>0</v>
      </c>
      <c r="M9" s="106">
        <v>0</v>
      </c>
      <c r="N9" s="106"/>
      <c r="P9" s="276"/>
      <c r="Q9" s="276"/>
      <c r="R9" s="276"/>
      <c r="S9" s="276"/>
      <c r="T9" s="276"/>
      <c r="U9" s="276"/>
    </row>
    <row r="10" spans="2:21" x14ac:dyDescent="0.2">
      <c r="B10" s="100" t="s">
        <v>208</v>
      </c>
      <c r="C10" s="105"/>
      <c r="D10" s="105"/>
      <c r="E10" s="105"/>
      <c r="F10" s="105"/>
      <c r="G10" s="105"/>
      <c r="H10" s="105"/>
      <c r="I10" s="105"/>
      <c r="J10" s="105"/>
      <c r="K10" s="105"/>
      <c r="L10" s="105"/>
      <c r="M10" s="105"/>
      <c r="N10" s="105"/>
      <c r="P10" s="276"/>
      <c r="Q10" s="276"/>
      <c r="R10" s="276"/>
      <c r="S10" s="276"/>
      <c r="T10" s="276"/>
      <c r="U10" s="276"/>
    </row>
    <row r="11" spans="2:21" x14ac:dyDescent="0.2">
      <c r="B11" s="99" t="s">
        <v>209</v>
      </c>
      <c r="C11" s="105">
        <v>370</v>
      </c>
      <c r="D11" s="105">
        <v>421</v>
      </c>
      <c r="E11" s="105">
        <v>433</v>
      </c>
      <c r="F11" s="105">
        <v>433</v>
      </c>
      <c r="G11" s="105">
        <v>453</v>
      </c>
      <c r="H11" s="105">
        <v>525</v>
      </c>
      <c r="I11" s="105">
        <v>523</v>
      </c>
      <c r="J11" s="105">
        <v>814</v>
      </c>
      <c r="K11" s="105">
        <v>1573</v>
      </c>
      <c r="L11" s="105">
        <v>4271</v>
      </c>
      <c r="M11" s="105">
        <v>7278</v>
      </c>
      <c r="N11" s="106">
        <v>8176</v>
      </c>
      <c r="P11" s="276"/>
      <c r="Q11" s="276"/>
      <c r="R11" s="276"/>
      <c r="S11" s="276"/>
      <c r="T11" s="276"/>
      <c r="U11" s="276"/>
    </row>
    <row r="12" spans="2:21" x14ac:dyDescent="0.2">
      <c r="B12" s="99" t="s">
        <v>210</v>
      </c>
      <c r="C12" s="107">
        <v>44912</v>
      </c>
      <c r="D12" s="107">
        <v>57316</v>
      </c>
      <c r="E12" s="107">
        <v>57407</v>
      </c>
      <c r="F12" s="107">
        <v>61562</v>
      </c>
      <c r="G12" s="107">
        <v>62533</v>
      </c>
      <c r="H12" s="107">
        <v>76940</v>
      </c>
      <c r="I12" s="107">
        <v>71691</v>
      </c>
      <c r="J12" s="107">
        <v>66398</v>
      </c>
      <c r="K12" s="107">
        <v>76040</v>
      </c>
      <c r="L12" s="107">
        <v>69750</v>
      </c>
      <c r="M12" s="107">
        <v>79252</v>
      </c>
      <c r="N12" s="108">
        <v>88043</v>
      </c>
      <c r="P12" s="276"/>
      <c r="Q12" s="276"/>
      <c r="R12" s="276"/>
      <c r="S12" s="276"/>
      <c r="T12" s="276"/>
      <c r="U12" s="276"/>
    </row>
    <row r="13" spans="2:21" x14ac:dyDescent="0.2">
      <c r="B13" s="99" t="s">
        <v>211</v>
      </c>
      <c r="C13" s="105">
        <v>2067</v>
      </c>
      <c r="D13" s="105">
        <v>3119</v>
      </c>
      <c r="E13" s="105">
        <v>2289</v>
      </c>
      <c r="F13" s="105">
        <v>2165</v>
      </c>
      <c r="G13" s="105">
        <v>1711</v>
      </c>
      <c r="H13" s="105">
        <v>0</v>
      </c>
      <c r="I13" s="105">
        <v>0</v>
      </c>
      <c r="J13" s="105">
        <v>0</v>
      </c>
      <c r="K13" s="105">
        <v>0</v>
      </c>
      <c r="L13" s="105">
        <v>0</v>
      </c>
      <c r="M13" s="105">
        <v>0</v>
      </c>
      <c r="N13" s="106"/>
      <c r="P13" s="276"/>
      <c r="Q13" s="276"/>
      <c r="R13" s="276"/>
      <c r="S13" s="276"/>
      <c r="T13" s="276"/>
      <c r="U13" s="276"/>
    </row>
    <row r="14" spans="2:21" x14ac:dyDescent="0.2">
      <c r="B14" s="99" t="s">
        <v>212</v>
      </c>
      <c r="C14" s="105">
        <v>29627</v>
      </c>
      <c r="D14" s="105">
        <v>31325</v>
      </c>
      <c r="E14" s="105">
        <v>47313</v>
      </c>
      <c r="F14" s="105">
        <v>50712</v>
      </c>
      <c r="G14" s="105">
        <v>71218</v>
      </c>
      <c r="H14" s="105">
        <v>65349</v>
      </c>
      <c r="I14" s="105">
        <v>67135</v>
      </c>
      <c r="J14" s="105">
        <v>65969</v>
      </c>
      <c r="K14" s="105">
        <v>66579</v>
      </c>
      <c r="L14" s="105">
        <v>64030</v>
      </c>
      <c r="M14" s="105">
        <v>68710</v>
      </c>
      <c r="N14" s="105">
        <v>82265</v>
      </c>
      <c r="P14" s="276"/>
      <c r="Q14" s="276"/>
      <c r="R14" s="276"/>
      <c r="S14" s="276"/>
      <c r="T14" s="276"/>
      <c r="U14" s="276"/>
    </row>
    <row r="15" spans="2:21" x14ac:dyDescent="0.2">
      <c r="B15" s="100" t="s">
        <v>200</v>
      </c>
      <c r="C15" s="105">
        <v>168330</v>
      </c>
      <c r="D15" s="105">
        <v>218426</v>
      </c>
      <c r="E15" s="105">
        <v>237315</v>
      </c>
      <c r="F15" s="105">
        <v>263184</v>
      </c>
      <c r="G15" s="105">
        <v>272580</v>
      </c>
      <c r="H15" s="105">
        <v>327192</v>
      </c>
      <c r="I15" s="105">
        <v>305703</v>
      </c>
      <c r="J15" s="105">
        <v>320179</v>
      </c>
      <c r="K15" s="105">
        <v>341570</v>
      </c>
      <c r="L15" s="105">
        <v>329061</v>
      </c>
      <c r="M15" s="105">
        <v>334674</v>
      </c>
      <c r="N15" s="105">
        <v>370664</v>
      </c>
    </row>
    <row r="16" spans="2:21" x14ac:dyDescent="0.2">
      <c r="B16" s="100"/>
      <c r="C16" s="101"/>
      <c r="D16" s="101"/>
      <c r="E16" s="101"/>
      <c r="F16" s="101"/>
      <c r="G16" s="101"/>
      <c r="H16" s="101"/>
      <c r="I16" s="101"/>
      <c r="J16" s="101"/>
      <c r="K16" s="101"/>
      <c r="L16" s="101"/>
      <c r="M16" s="101"/>
      <c r="N16" s="101"/>
    </row>
    <row r="17" spans="2:14" x14ac:dyDescent="0.2">
      <c r="B17" s="100" t="s">
        <v>213</v>
      </c>
      <c r="C17" s="101"/>
      <c r="D17" s="101"/>
      <c r="E17" s="101"/>
      <c r="F17" s="101"/>
      <c r="G17" s="101"/>
      <c r="H17" s="101"/>
      <c r="I17" s="101"/>
      <c r="J17" s="101"/>
      <c r="K17" s="101"/>
      <c r="L17" s="101"/>
      <c r="M17" s="101"/>
      <c r="N17" s="101"/>
    </row>
    <row r="18" spans="2:14" x14ac:dyDescent="0.2">
      <c r="B18" s="99" t="s">
        <v>214</v>
      </c>
      <c r="C18" s="105">
        <v>1959</v>
      </c>
      <c r="D18" s="105">
        <v>2296</v>
      </c>
      <c r="E18" s="105">
        <v>2513</v>
      </c>
      <c r="F18" s="105">
        <v>7185</v>
      </c>
      <c r="G18" s="105">
        <v>6762</v>
      </c>
      <c r="H18" s="105">
        <v>7339</v>
      </c>
      <c r="I18" s="105">
        <v>7286</v>
      </c>
      <c r="J18" s="105">
        <v>7675</v>
      </c>
      <c r="K18" s="105">
        <v>7819</v>
      </c>
      <c r="L18" s="105">
        <v>7760</v>
      </c>
      <c r="M18" s="105">
        <v>8045</v>
      </c>
      <c r="N18" s="106"/>
    </row>
    <row r="19" spans="2:14" x14ac:dyDescent="0.2">
      <c r="B19" s="99" t="s">
        <v>215</v>
      </c>
      <c r="C19" s="105">
        <v>8323</v>
      </c>
      <c r="D19" s="105">
        <v>11010</v>
      </c>
      <c r="E19" s="105">
        <v>13396</v>
      </c>
      <c r="F19" s="105">
        <v>12343</v>
      </c>
      <c r="G19" s="105">
        <v>12164</v>
      </c>
      <c r="H19" s="105">
        <v>16552</v>
      </c>
      <c r="I19" s="105">
        <v>22938</v>
      </c>
      <c r="J19" s="105">
        <v>32665</v>
      </c>
      <c r="K19" s="105">
        <v>35537</v>
      </c>
      <c r="L19" s="105">
        <v>36466</v>
      </c>
      <c r="M19" s="105">
        <v>38781</v>
      </c>
      <c r="N19" s="106"/>
    </row>
    <row r="20" spans="2:14" x14ac:dyDescent="0.2">
      <c r="B20" s="99" t="s">
        <v>216</v>
      </c>
      <c r="C20" s="105">
        <v>63478</v>
      </c>
      <c r="D20" s="105">
        <v>79505</v>
      </c>
      <c r="E20" s="105">
        <v>88943</v>
      </c>
      <c r="F20" s="105">
        <v>80063</v>
      </c>
      <c r="G20" s="105">
        <v>79976</v>
      </c>
      <c r="H20" s="105">
        <v>100226</v>
      </c>
      <c r="I20" s="105">
        <v>109415</v>
      </c>
      <c r="J20" s="105">
        <v>124158</v>
      </c>
      <c r="K20" s="105">
        <v>138868</v>
      </c>
      <c r="L20" s="105">
        <v>148585</v>
      </c>
      <c r="M20" s="105">
        <v>153672</v>
      </c>
      <c r="N20" s="106"/>
    </row>
    <row r="21" spans="2:14" x14ac:dyDescent="0.2">
      <c r="B21" s="99" t="s">
        <v>217</v>
      </c>
      <c r="C21" s="106">
        <v>0</v>
      </c>
      <c r="D21" s="106">
        <v>0</v>
      </c>
      <c r="E21" s="106">
        <v>482</v>
      </c>
      <c r="F21" s="106">
        <v>498</v>
      </c>
      <c r="G21" s="106">
        <v>0</v>
      </c>
      <c r="H21" s="106">
        <v>0</v>
      </c>
      <c r="I21" s="106">
        <v>0</v>
      </c>
      <c r="J21" s="106">
        <v>0</v>
      </c>
      <c r="K21" s="106">
        <v>0</v>
      </c>
      <c r="L21" s="106">
        <v>0</v>
      </c>
      <c r="M21" s="106">
        <v>0</v>
      </c>
      <c r="N21" s="106"/>
    </row>
    <row r="22" spans="2:14" x14ac:dyDescent="0.2">
      <c r="B22" s="99" t="s">
        <v>218</v>
      </c>
      <c r="C22" s="106">
        <v>928</v>
      </c>
      <c r="D22" s="105">
        <v>1126</v>
      </c>
      <c r="E22" s="105">
        <v>1364</v>
      </c>
      <c r="F22" s="105">
        <v>1634</v>
      </c>
      <c r="G22" s="105">
        <v>1767</v>
      </c>
      <c r="H22" s="105">
        <v>1943</v>
      </c>
      <c r="I22" s="105">
        <v>2335</v>
      </c>
      <c r="J22" s="105">
        <v>3054</v>
      </c>
      <c r="K22" s="105">
        <v>3172</v>
      </c>
      <c r="L22" s="105">
        <v>3383</v>
      </c>
      <c r="M22" s="105">
        <v>3499</v>
      </c>
      <c r="N22" s="106"/>
    </row>
    <row r="23" spans="2:14" x14ac:dyDescent="0.2">
      <c r="B23" s="99" t="s">
        <v>219</v>
      </c>
      <c r="C23" s="106">
        <v>710</v>
      </c>
      <c r="D23" s="105">
        <v>1011</v>
      </c>
      <c r="E23" s="105">
        <v>1149</v>
      </c>
      <c r="F23" s="105">
        <v>1241</v>
      </c>
      <c r="G23" s="105">
        <v>1401</v>
      </c>
      <c r="H23" s="105">
        <v>1430</v>
      </c>
      <c r="I23" s="105">
        <v>1626</v>
      </c>
      <c r="J23" s="105">
        <v>1890</v>
      </c>
      <c r="K23" s="105">
        <v>1956</v>
      </c>
      <c r="L23" s="105">
        <v>1984</v>
      </c>
      <c r="M23" s="105">
        <v>2084</v>
      </c>
      <c r="N23" s="106"/>
    </row>
    <row r="24" spans="2:14" x14ac:dyDescent="0.2">
      <c r="B24" s="99" t="s">
        <v>220</v>
      </c>
      <c r="C24" s="106">
        <v>251</v>
      </c>
      <c r="D24" s="106">
        <v>270</v>
      </c>
      <c r="E24" s="106">
        <v>280</v>
      </c>
      <c r="F24" s="106">
        <v>280</v>
      </c>
      <c r="G24" s="106">
        <v>291</v>
      </c>
      <c r="H24" s="106">
        <v>353</v>
      </c>
      <c r="I24" s="106">
        <v>387</v>
      </c>
      <c r="J24" s="106">
        <v>601</v>
      </c>
      <c r="K24" s="106">
        <v>845</v>
      </c>
      <c r="L24" s="106">
        <v>725</v>
      </c>
      <c r="M24" s="106">
        <v>788</v>
      </c>
      <c r="N24" s="106"/>
    </row>
    <row r="25" spans="2:14" x14ac:dyDescent="0.2">
      <c r="B25" s="99" t="s">
        <v>221</v>
      </c>
      <c r="C25" s="105">
        <v>7423</v>
      </c>
      <c r="D25" s="105">
        <v>8994</v>
      </c>
      <c r="E25" s="105">
        <v>9580</v>
      </c>
      <c r="F25" s="105">
        <v>58951</v>
      </c>
      <c r="G25" s="105">
        <v>54932</v>
      </c>
      <c r="H25" s="105">
        <v>77870</v>
      </c>
      <c r="I25" s="105">
        <v>80480</v>
      </c>
      <c r="J25" s="105">
        <v>91157</v>
      </c>
      <c r="K25" s="105">
        <v>114809</v>
      </c>
      <c r="L25" s="105">
        <v>114323</v>
      </c>
      <c r="M25" s="105">
        <v>112538</v>
      </c>
      <c r="N25" s="105">
        <v>64862</v>
      </c>
    </row>
    <row r="26" spans="2:14" x14ac:dyDescent="0.2">
      <c r="B26" s="99" t="s">
        <v>222</v>
      </c>
      <c r="C26" s="105">
        <v>24161</v>
      </c>
      <c r="D26" s="105">
        <v>33694</v>
      </c>
      <c r="E26" s="105">
        <v>45196</v>
      </c>
      <c r="F26" s="105">
        <v>6746</v>
      </c>
      <c r="G26" s="105">
        <v>6219</v>
      </c>
      <c r="H26" s="105">
        <v>7497</v>
      </c>
      <c r="I26" s="105">
        <v>8049</v>
      </c>
      <c r="J26" s="105">
        <v>9380</v>
      </c>
      <c r="K26" s="105">
        <v>10686</v>
      </c>
      <c r="L26" s="105">
        <v>10870</v>
      </c>
      <c r="M26" s="105">
        <v>11735</v>
      </c>
      <c r="N26" s="106"/>
    </row>
    <row r="27" spans="2:14" x14ac:dyDescent="0.2">
      <c r="B27" s="100" t="s">
        <v>223</v>
      </c>
      <c r="C27" s="107">
        <v>107234</v>
      </c>
      <c r="D27" s="107">
        <v>137907</v>
      </c>
      <c r="E27" s="107">
        <v>162904</v>
      </c>
      <c r="F27" s="107">
        <v>168941</v>
      </c>
      <c r="G27" s="107">
        <v>163512</v>
      </c>
      <c r="H27" s="107">
        <v>213209</v>
      </c>
      <c r="I27" s="107">
        <v>232517</v>
      </c>
      <c r="J27" s="107">
        <v>270579</v>
      </c>
      <c r="K27" s="107">
        <v>313692</v>
      </c>
      <c r="L27" s="107">
        <v>324096</v>
      </c>
      <c r="M27" s="107">
        <v>331141</v>
      </c>
      <c r="N27" s="108"/>
    </row>
    <row r="28" spans="2:14" x14ac:dyDescent="0.2">
      <c r="B28" s="99" t="s">
        <v>224</v>
      </c>
      <c r="C28" s="105">
        <v>51723</v>
      </c>
      <c r="D28" s="105">
        <v>68815</v>
      </c>
      <c r="E28" s="105">
        <v>74424</v>
      </c>
      <c r="F28" s="105">
        <v>61709</v>
      </c>
      <c r="G28" s="105">
        <v>67568</v>
      </c>
      <c r="H28" s="105">
        <v>91795</v>
      </c>
      <c r="I28" s="105">
        <v>121283</v>
      </c>
      <c r="J28" s="105">
        <v>143471</v>
      </c>
      <c r="K28" s="105">
        <v>174985</v>
      </c>
      <c r="L28" s="105">
        <v>185241</v>
      </c>
      <c r="M28" s="105">
        <v>199062</v>
      </c>
      <c r="N28" s="106"/>
    </row>
    <row r="29" spans="2:14" x14ac:dyDescent="0.2">
      <c r="B29" s="109" t="s">
        <v>232</v>
      </c>
      <c r="C29" s="110">
        <f>C27-C28</f>
        <v>55511</v>
      </c>
      <c r="D29" s="110">
        <f t="shared" ref="D29:N29" si="0">D27-D28</f>
        <v>69092</v>
      </c>
      <c r="E29" s="110">
        <f t="shared" si="0"/>
        <v>88480</v>
      </c>
      <c r="F29" s="110">
        <f t="shared" si="0"/>
        <v>107232</v>
      </c>
      <c r="G29" s="110">
        <f t="shared" si="0"/>
        <v>95944</v>
      </c>
      <c r="H29" s="110">
        <f t="shared" si="0"/>
        <v>121414</v>
      </c>
      <c r="I29" s="110">
        <f t="shared" si="0"/>
        <v>111234</v>
      </c>
      <c r="J29" s="110">
        <f t="shared" si="0"/>
        <v>127108</v>
      </c>
      <c r="K29" s="110">
        <f t="shared" si="0"/>
        <v>138707</v>
      </c>
      <c r="L29" s="110">
        <f t="shared" si="0"/>
        <v>138855</v>
      </c>
      <c r="M29" s="110">
        <f t="shared" si="0"/>
        <v>132079</v>
      </c>
      <c r="N29" s="110">
        <f t="shared" si="0"/>
        <v>0</v>
      </c>
    </row>
    <row r="30" spans="2:14" x14ac:dyDescent="0.2">
      <c r="B30" s="109"/>
      <c r="C30" s="110"/>
      <c r="D30" s="110"/>
      <c r="E30" s="110"/>
      <c r="F30" s="110"/>
      <c r="G30" s="110"/>
      <c r="H30" s="110"/>
      <c r="I30" s="110"/>
      <c r="J30" s="110"/>
      <c r="K30" s="110"/>
      <c r="L30" s="110"/>
      <c r="M30" s="110"/>
      <c r="N30" s="110"/>
    </row>
    <row r="31" spans="2:14" x14ac:dyDescent="0.2">
      <c r="B31" s="99" t="s">
        <v>225</v>
      </c>
      <c r="C31" s="105">
        <v>18454</v>
      </c>
      <c r="D31" s="105">
        <v>33263</v>
      </c>
      <c r="E31" s="105">
        <v>28640</v>
      </c>
      <c r="F31" s="105">
        <v>25919</v>
      </c>
      <c r="G31" s="105">
        <v>33699</v>
      </c>
      <c r="H31" s="105">
        <v>40034</v>
      </c>
      <c r="I31" s="105">
        <v>31884</v>
      </c>
      <c r="J31" s="105">
        <v>35622</v>
      </c>
      <c r="K31" s="105">
        <v>20964</v>
      </c>
      <c r="L31" s="105">
        <v>10251</v>
      </c>
      <c r="M31" s="105">
        <v>14274</v>
      </c>
      <c r="N31" s="105">
        <v>10937</v>
      </c>
    </row>
    <row r="32" spans="2:14" x14ac:dyDescent="0.2">
      <c r="B32" s="99" t="s">
        <v>16</v>
      </c>
      <c r="C32" s="105">
        <v>8765</v>
      </c>
      <c r="D32" s="105">
        <v>10687</v>
      </c>
      <c r="E32" s="105">
        <v>15337</v>
      </c>
      <c r="F32" s="105">
        <v>23767</v>
      </c>
      <c r="G32" s="105">
        <v>20338</v>
      </c>
      <c r="H32" s="105">
        <v>20813</v>
      </c>
      <c r="I32" s="105">
        <v>15771</v>
      </c>
      <c r="J32" s="105">
        <v>16308</v>
      </c>
      <c r="K32" s="105">
        <v>24620</v>
      </c>
      <c r="L32" s="105">
        <v>29380</v>
      </c>
      <c r="M32" s="105">
        <v>26379</v>
      </c>
      <c r="N32" s="105">
        <v>22971</v>
      </c>
    </row>
    <row r="33" spans="2:14" x14ac:dyDescent="0.2">
      <c r="B33" s="99"/>
      <c r="C33" s="105"/>
      <c r="D33" s="105"/>
      <c r="E33" s="105"/>
      <c r="F33" s="105"/>
      <c r="G33" s="105"/>
      <c r="H33" s="105"/>
      <c r="I33" s="105"/>
      <c r="J33" s="105"/>
      <c r="K33" s="105"/>
      <c r="L33" s="105"/>
      <c r="M33" s="105"/>
      <c r="N33" s="105"/>
    </row>
    <row r="34" spans="2:14" x14ac:dyDescent="0.2">
      <c r="B34" s="100" t="s">
        <v>226</v>
      </c>
      <c r="C34" s="107"/>
      <c r="D34" s="107"/>
      <c r="E34" s="107"/>
      <c r="F34" s="107"/>
      <c r="G34" s="107"/>
      <c r="H34" s="107"/>
      <c r="I34" s="107"/>
      <c r="J34" s="107"/>
      <c r="K34" s="107"/>
      <c r="L34" s="107"/>
      <c r="M34" s="107"/>
      <c r="N34" s="107"/>
    </row>
    <row r="35" spans="2:14" x14ac:dyDescent="0.2">
      <c r="B35" s="99" t="s">
        <v>227</v>
      </c>
      <c r="C35" s="105">
        <v>21037</v>
      </c>
      <c r="D35" s="105">
        <v>27271</v>
      </c>
      <c r="E35" s="105">
        <v>29272</v>
      </c>
      <c r="F35" s="105">
        <v>32656</v>
      </c>
      <c r="G35" s="105">
        <v>35085</v>
      </c>
      <c r="H35" s="105">
        <v>42138</v>
      </c>
      <c r="I35" s="105">
        <v>39014</v>
      </c>
      <c r="J35" s="105">
        <v>37457</v>
      </c>
      <c r="K35" s="105">
        <v>36089</v>
      </c>
      <c r="L35" s="105">
        <v>35240</v>
      </c>
      <c r="M35" s="105">
        <v>40755</v>
      </c>
      <c r="N35" s="105">
        <v>47788</v>
      </c>
    </row>
    <row r="36" spans="2:14" x14ac:dyDescent="0.2">
      <c r="B36" s="99" t="s">
        <v>228</v>
      </c>
      <c r="C36" s="105">
        <v>10960</v>
      </c>
      <c r="D36" s="105">
        <v>10574</v>
      </c>
      <c r="E36" s="105">
        <v>12579</v>
      </c>
      <c r="F36" s="105">
        <v>13571</v>
      </c>
      <c r="G36" s="105">
        <v>14076</v>
      </c>
      <c r="H36" s="105">
        <v>19893</v>
      </c>
      <c r="I36" s="105">
        <v>18996</v>
      </c>
      <c r="J36" s="105">
        <v>11173</v>
      </c>
      <c r="K36" s="105">
        <v>12679</v>
      </c>
      <c r="L36" s="105">
        <v>12442</v>
      </c>
      <c r="M36" s="105">
        <v>15738</v>
      </c>
      <c r="N36" s="105">
        <v>16952</v>
      </c>
    </row>
    <row r="37" spans="2:14" x14ac:dyDescent="0.2">
      <c r="B37" s="99" t="s">
        <v>229</v>
      </c>
      <c r="C37" s="105">
        <v>21115</v>
      </c>
      <c r="D37" s="105">
        <v>29712</v>
      </c>
      <c r="E37" s="105">
        <v>32116</v>
      </c>
      <c r="F37" s="105">
        <v>30460</v>
      </c>
      <c r="G37" s="105">
        <v>36078</v>
      </c>
      <c r="H37" s="105">
        <v>34614</v>
      </c>
      <c r="I37" s="105">
        <v>32649</v>
      </c>
      <c r="J37" s="105">
        <v>33727</v>
      </c>
      <c r="K37" s="105">
        <v>46792</v>
      </c>
      <c r="L37" s="105">
        <v>40669</v>
      </c>
      <c r="M37" s="105">
        <v>37016</v>
      </c>
      <c r="N37" s="105">
        <v>45807</v>
      </c>
    </row>
    <row r="38" spans="2:14" x14ac:dyDescent="0.2">
      <c r="B38" s="99" t="s">
        <v>230</v>
      </c>
      <c r="C38" s="105">
        <v>7041</v>
      </c>
      <c r="D38" s="105">
        <v>9344</v>
      </c>
      <c r="E38" s="105">
        <v>6190</v>
      </c>
      <c r="F38" s="106">
        <v>0</v>
      </c>
      <c r="G38" s="106">
        <v>0</v>
      </c>
      <c r="H38" s="106">
        <v>966</v>
      </c>
      <c r="I38" s="106">
        <v>974</v>
      </c>
      <c r="J38" s="106">
        <v>39</v>
      </c>
      <c r="K38" s="106">
        <v>142</v>
      </c>
      <c r="L38" s="106">
        <v>47</v>
      </c>
      <c r="M38" s="106">
        <v>50</v>
      </c>
      <c r="N38" s="106">
        <v>197</v>
      </c>
    </row>
    <row r="39" spans="2:14" x14ac:dyDescent="0.2">
      <c r="B39" s="99" t="s">
        <v>231</v>
      </c>
      <c r="C39" s="105">
        <v>25448</v>
      </c>
      <c r="D39" s="105">
        <v>28484</v>
      </c>
      <c r="E39" s="105">
        <v>24701</v>
      </c>
      <c r="F39" s="105">
        <v>29579</v>
      </c>
      <c r="G39" s="105">
        <v>37361</v>
      </c>
      <c r="H39" s="105">
        <v>47321</v>
      </c>
      <c r="I39" s="105">
        <v>55182</v>
      </c>
      <c r="J39" s="105">
        <v>58746</v>
      </c>
      <c r="K39" s="105">
        <v>61576</v>
      </c>
      <c r="L39" s="105">
        <v>62177</v>
      </c>
      <c r="M39" s="105">
        <v>68382</v>
      </c>
      <c r="N39" s="105">
        <v>79966</v>
      </c>
    </row>
    <row r="40" spans="2:14" x14ac:dyDescent="0.2">
      <c r="B40" s="100" t="s">
        <v>87</v>
      </c>
      <c r="C40" s="107">
        <v>168330</v>
      </c>
      <c r="D40" s="107">
        <v>218426</v>
      </c>
      <c r="E40" s="107">
        <v>237315</v>
      </c>
      <c r="F40" s="107">
        <v>263184</v>
      </c>
      <c r="G40" s="107">
        <v>272580</v>
      </c>
      <c r="H40" s="107">
        <v>327192</v>
      </c>
      <c r="I40" s="107">
        <v>305703</v>
      </c>
      <c r="J40" s="107">
        <v>320179</v>
      </c>
      <c r="K40" s="107">
        <v>341570</v>
      </c>
      <c r="L40" s="107">
        <v>329061</v>
      </c>
      <c r="M40" s="107">
        <v>334674</v>
      </c>
      <c r="N40" s="107">
        <v>370664</v>
      </c>
    </row>
  </sheetData>
  <mergeCells count="1">
    <mergeCell ref="P3:U14"/>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One Page Profile</vt:lpstr>
      <vt:lpstr>DCF&gt;</vt:lpstr>
      <vt:lpstr>WACC</vt:lpstr>
      <vt:lpstr>VAR&gt;</vt:lpstr>
      <vt:lpstr>Historical Approach</vt:lpstr>
      <vt:lpstr>Monte Carlo Simulation</vt:lpstr>
      <vt:lpstr>Financials&gt;</vt:lpstr>
      <vt:lpstr>Dupont Analysis</vt:lpstr>
      <vt:lpstr>Alt Man Z score</vt:lpstr>
      <vt:lpstr>Forecasting</vt:lpstr>
      <vt:lpstr>COMMON SIZE STATEMENT</vt:lpstr>
      <vt:lpstr>Intrinsic Growth</vt:lpstr>
      <vt:lpstr>DCF</vt:lpstr>
      <vt:lpstr>Comps Valuation</vt:lpstr>
      <vt:lpstr>Relative Value</vt:lpstr>
      <vt:lpstr>Football Field Analysis</vt:lpstr>
      <vt:lpstr>Hitoricalfs</vt:lpstr>
      <vt:lpstr>Ratio Analysis</vt:lpstr>
      <vt:lpstr>Data&gt;</vt:lpstr>
      <vt:lpstr>List of stocks</vt:lpstr>
      <vt:lpstr>Sectoral Data</vt:lpstr>
      <vt:lpstr>Data Sheet</vt:lpstr>
      <vt:lpstr>Input sheet </vt:lpstr>
      <vt:lpstr>Share Price</vt:lpstr>
      <vt:lpstr>CASH FLOW DATA</vt:lpstr>
      <vt:lpstr>raw FS</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Gaurav Jain</cp:lastModifiedBy>
  <cp:lastPrinted>2012-12-06T18:14:13Z</cp:lastPrinted>
  <dcterms:created xsi:type="dcterms:W3CDTF">2012-08-17T09:55:37Z</dcterms:created>
  <dcterms:modified xsi:type="dcterms:W3CDTF">2024-05-29T06:55:45Z</dcterms:modified>
</cp:coreProperties>
</file>